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vootursv_mail_uc_edu/Documents/Microsoft Teams Chat Files/"/>
    </mc:Choice>
  </mc:AlternateContent>
  <xr:revisionPtr revIDLastSave="11" documentId="8_{0CD705F2-EDCC-41B4-A11E-783347A9B099}" xr6:coauthVersionLast="46" xr6:coauthVersionMax="46" xr10:uidLastSave="{5F5207C0-F2D4-4F97-8EA2-4ABD3F18CDE0}"/>
  <bookViews>
    <workbookView xWindow="-108" yWindow="-108" windowWidth="23256" windowHeight="12576" activeTab="1" xr2:uid="{CB38B918-5872-4385-88F9-EF45F843E995}"/>
  </bookViews>
  <sheets>
    <sheet name="Country Prioritization" sheetId="2" r:id="rId1"/>
    <sheet name="Vaccine Prioritization" sheetId="4" r:id="rId2"/>
    <sheet name="Filter inputs" sheetId="3" r:id="rId3"/>
    <sheet name="Raw data" sheetId="1" r:id="rId4"/>
  </sheets>
  <definedNames>
    <definedName name="_xlnm._FilterDatabase" localSheetId="0" hidden="1">'Country Prioritization'!$P$5:$P$78</definedName>
    <definedName name="_xlnm._FilterDatabase" localSheetId="3" hidden="1">'Raw data'!$AA$3:$AG$77</definedName>
    <definedName name="_xlnm._FilterDatabase" localSheetId="1" hidden="1">'Vaccine Prioritization'!$E$4:$J$78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4" l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BH77" i="1" l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X1" i="1"/>
  <c r="F6" i="3"/>
  <c r="F7" i="3" s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AW1" i="1"/>
  <c r="M3258" i="1" a="1"/>
  <c r="M3258" i="1" s="1"/>
  <c r="M3257" i="1" a="1"/>
  <c r="M3257" i="1" s="1"/>
  <c r="M3256" i="1" a="1"/>
  <c r="M3256" i="1" s="1"/>
  <c r="M3255" i="1" a="1"/>
  <c r="M3255" i="1" s="1"/>
  <c r="M3254" i="1" a="1"/>
  <c r="M3254" i="1" s="1"/>
  <c r="M3253" i="1" a="1"/>
  <c r="M3253" i="1" s="1"/>
  <c r="M3252" i="1" a="1"/>
  <c r="M3252" i="1" s="1"/>
  <c r="M3251" i="1" a="1"/>
  <c r="M3251" i="1" s="1"/>
  <c r="M3250" i="1" a="1"/>
  <c r="M3250" i="1" s="1"/>
  <c r="M3249" i="1" a="1"/>
  <c r="M3249" i="1" s="1"/>
  <c r="M3248" i="1" a="1"/>
  <c r="M3248" i="1" s="1"/>
  <c r="M3247" i="1" a="1"/>
  <c r="M3247" i="1" s="1"/>
  <c r="M3246" i="1" a="1"/>
  <c r="M3246" i="1" s="1"/>
  <c r="M3245" i="1" a="1"/>
  <c r="M3245" i="1" s="1"/>
  <c r="M3244" i="1" a="1"/>
  <c r="M3244" i="1" s="1"/>
  <c r="M3243" i="1" a="1"/>
  <c r="M3243" i="1" s="1"/>
  <c r="M3242" i="1" a="1"/>
  <c r="M3242" i="1" s="1"/>
  <c r="M3241" i="1" a="1"/>
  <c r="M3241" i="1" s="1"/>
  <c r="M3240" i="1" a="1"/>
  <c r="M3240" i="1" s="1"/>
  <c r="M3239" i="1" a="1"/>
  <c r="M3239" i="1" s="1"/>
  <c r="M3238" i="1" a="1"/>
  <c r="M3238" i="1" s="1"/>
  <c r="M3237" i="1" a="1"/>
  <c r="M3237" i="1" s="1"/>
  <c r="M3236" i="1" a="1"/>
  <c r="M3236" i="1" s="1"/>
  <c r="M3235" i="1" a="1"/>
  <c r="M3235" i="1" s="1"/>
  <c r="M3234" i="1" a="1"/>
  <c r="M3234" i="1" s="1"/>
  <c r="M3233" i="1" a="1"/>
  <c r="M3233" i="1" s="1"/>
  <c r="M3232" i="1" a="1"/>
  <c r="M3232" i="1" s="1"/>
  <c r="M3231" i="1" a="1"/>
  <c r="M3231" i="1" s="1"/>
  <c r="M3230" i="1" a="1"/>
  <c r="M3230" i="1" s="1"/>
  <c r="M3229" i="1" a="1"/>
  <c r="M3229" i="1" s="1"/>
  <c r="M3228" i="1" a="1"/>
  <c r="M3228" i="1" s="1"/>
  <c r="M3227" i="1" a="1"/>
  <c r="M3227" i="1" s="1"/>
  <c r="M3226" i="1" a="1"/>
  <c r="M3226" i="1" s="1"/>
  <c r="M3225" i="1" a="1"/>
  <c r="M3225" i="1" s="1"/>
  <c r="M3224" i="1" a="1"/>
  <c r="M3224" i="1" s="1"/>
  <c r="M3223" i="1" a="1"/>
  <c r="M3223" i="1" s="1"/>
  <c r="M3222" i="1" a="1"/>
  <c r="M3222" i="1" s="1"/>
  <c r="M3221" i="1" a="1"/>
  <c r="M3221" i="1" s="1"/>
  <c r="M3220" i="1" a="1"/>
  <c r="M3220" i="1" s="1"/>
  <c r="M3219" i="1" a="1"/>
  <c r="M3219" i="1" s="1"/>
  <c r="M3218" i="1" a="1"/>
  <c r="M3218" i="1" s="1"/>
  <c r="M3217" i="1" a="1"/>
  <c r="M3217" i="1" s="1"/>
  <c r="M3216" i="1" a="1"/>
  <c r="M3216" i="1" s="1"/>
  <c r="M3215" i="1" a="1"/>
  <c r="M3215" i="1" s="1"/>
  <c r="M3214" i="1" a="1"/>
  <c r="M3214" i="1" s="1"/>
  <c r="M3213" i="1" a="1"/>
  <c r="M3213" i="1" s="1"/>
  <c r="M3212" i="1" a="1"/>
  <c r="M3212" i="1" s="1"/>
  <c r="M3211" i="1" a="1"/>
  <c r="M3211" i="1" s="1"/>
  <c r="M3210" i="1" a="1"/>
  <c r="M3210" i="1" s="1"/>
  <c r="M3209" i="1" a="1"/>
  <c r="M3209" i="1" s="1"/>
  <c r="M3208" i="1" a="1"/>
  <c r="M3208" i="1" s="1"/>
  <c r="M3207" i="1" a="1"/>
  <c r="M3207" i="1" s="1"/>
  <c r="M3206" i="1" a="1"/>
  <c r="M3206" i="1" s="1"/>
  <c r="M3205" i="1" a="1"/>
  <c r="M3205" i="1" s="1"/>
  <c r="M3204" i="1" a="1"/>
  <c r="M3204" i="1" s="1"/>
  <c r="M3203" i="1" a="1"/>
  <c r="M3203" i="1" s="1"/>
  <c r="M3202" i="1" a="1"/>
  <c r="M3202" i="1" s="1"/>
  <c r="M3201" i="1" a="1"/>
  <c r="M3201" i="1" s="1"/>
  <c r="M3200" i="1" a="1"/>
  <c r="M3200" i="1" s="1"/>
  <c r="M3199" i="1" a="1"/>
  <c r="M3199" i="1" s="1"/>
  <c r="M3198" i="1" a="1"/>
  <c r="M3198" i="1" s="1"/>
  <c r="M3197" i="1" a="1"/>
  <c r="M3197" i="1" s="1"/>
  <c r="M3196" i="1" a="1"/>
  <c r="M3196" i="1" s="1"/>
  <c r="M3195" i="1" a="1"/>
  <c r="M3195" i="1" s="1"/>
  <c r="M3194" i="1" a="1"/>
  <c r="M3194" i="1" s="1"/>
  <c r="M3193" i="1" a="1"/>
  <c r="M3193" i="1" s="1"/>
  <c r="M3192" i="1" a="1"/>
  <c r="M3192" i="1" s="1"/>
  <c r="M3191" i="1" a="1"/>
  <c r="M3191" i="1" s="1"/>
  <c r="M3190" i="1" a="1"/>
  <c r="M3190" i="1" s="1"/>
  <c r="M3189" i="1" a="1"/>
  <c r="M3189" i="1" s="1"/>
  <c r="M3188" i="1" a="1"/>
  <c r="M3188" i="1" s="1"/>
  <c r="M3187" i="1" a="1"/>
  <c r="M3187" i="1" s="1"/>
  <c r="M3186" i="1" a="1"/>
  <c r="M3186" i="1" s="1"/>
  <c r="M3185" i="1" a="1"/>
  <c r="M3185" i="1" s="1"/>
  <c r="M3184" i="1" a="1"/>
  <c r="M3184" i="1" s="1"/>
  <c r="M3183" i="1" a="1"/>
  <c r="M3183" i="1" s="1"/>
  <c r="M3182" i="1" a="1"/>
  <c r="M3182" i="1" s="1"/>
  <c r="M3181" i="1" a="1"/>
  <c r="M3181" i="1" s="1"/>
  <c r="M3180" i="1" a="1"/>
  <c r="M3180" i="1" s="1"/>
  <c r="M3179" i="1" a="1"/>
  <c r="M3179" i="1" s="1"/>
  <c r="M3178" i="1" a="1"/>
  <c r="M3178" i="1" s="1"/>
  <c r="M3177" i="1" a="1"/>
  <c r="M3177" i="1" s="1"/>
  <c r="M3176" i="1" a="1"/>
  <c r="M3176" i="1" s="1"/>
  <c r="M3175" i="1" a="1"/>
  <c r="M3175" i="1" s="1"/>
  <c r="M3174" i="1" a="1"/>
  <c r="M3174" i="1" s="1"/>
  <c r="M3173" i="1" a="1"/>
  <c r="M3173" i="1" s="1"/>
  <c r="M3172" i="1" a="1"/>
  <c r="M3172" i="1" s="1"/>
  <c r="M3171" i="1" a="1"/>
  <c r="M3171" i="1" s="1"/>
  <c r="M3170" i="1" a="1"/>
  <c r="M3170" i="1" s="1"/>
  <c r="M3169" i="1" a="1"/>
  <c r="M3169" i="1" s="1"/>
  <c r="M3168" i="1" a="1"/>
  <c r="M3168" i="1" s="1"/>
  <c r="M3167" i="1" a="1"/>
  <c r="M3167" i="1" s="1"/>
  <c r="M3166" i="1" a="1"/>
  <c r="M3166" i="1" s="1"/>
  <c r="M3165" i="1" a="1"/>
  <c r="M3165" i="1" s="1"/>
  <c r="M3164" i="1" a="1"/>
  <c r="M3164" i="1" s="1"/>
  <c r="M3163" i="1" a="1"/>
  <c r="M3163" i="1" s="1"/>
  <c r="M3162" i="1" a="1"/>
  <c r="M3162" i="1" s="1"/>
  <c r="M3161" i="1" a="1"/>
  <c r="M3161" i="1" s="1"/>
  <c r="M3160" i="1" a="1"/>
  <c r="M3160" i="1" s="1"/>
  <c r="M3159" i="1" a="1"/>
  <c r="M3159" i="1" s="1"/>
  <c r="M3158" i="1" a="1"/>
  <c r="M3158" i="1" s="1"/>
  <c r="M3157" i="1" a="1"/>
  <c r="M3157" i="1" s="1"/>
  <c r="M3156" i="1" a="1"/>
  <c r="M3156" i="1" s="1"/>
  <c r="M3155" i="1" a="1"/>
  <c r="M3155" i="1" s="1"/>
  <c r="M3154" i="1" a="1"/>
  <c r="M3154" i="1" s="1"/>
  <c r="M3153" i="1" a="1"/>
  <c r="M3153" i="1" s="1"/>
  <c r="M3152" i="1" a="1"/>
  <c r="M3152" i="1" s="1"/>
  <c r="M3151" i="1" a="1"/>
  <c r="M3151" i="1" s="1"/>
  <c r="M3150" i="1" a="1"/>
  <c r="M3150" i="1" s="1"/>
  <c r="M3149" i="1" a="1"/>
  <c r="M3149" i="1" s="1"/>
  <c r="M3148" i="1" a="1"/>
  <c r="M3148" i="1" s="1"/>
  <c r="M3147" i="1" a="1"/>
  <c r="M3147" i="1" s="1"/>
  <c r="M3146" i="1" a="1"/>
  <c r="M3146" i="1" s="1"/>
  <c r="M3145" i="1" a="1"/>
  <c r="M3145" i="1" s="1"/>
  <c r="M3144" i="1" a="1"/>
  <c r="M3144" i="1" s="1"/>
  <c r="M3143" i="1" a="1"/>
  <c r="M3143" i="1" s="1"/>
  <c r="M3142" i="1" a="1"/>
  <c r="M3142" i="1" s="1"/>
  <c r="M3141" i="1" a="1"/>
  <c r="M3141" i="1" s="1"/>
  <c r="M3140" i="1" a="1"/>
  <c r="M3140" i="1" s="1"/>
  <c r="M3139" i="1" a="1"/>
  <c r="M3139" i="1" s="1"/>
  <c r="M3138" i="1" a="1"/>
  <c r="M3138" i="1" s="1"/>
  <c r="M3137" i="1" a="1"/>
  <c r="M3137" i="1" s="1"/>
  <c r="M3136" i="1" a="1"/>
  <c r="M3136" i="1" s="1"/>
  <c r="M3135" i="1" a="1"/>
  <c r="M3135" i="1" s="1"/>
  <c r="M3134" i="1" a="1"/>
  <c r="M3134" i="1" s="1"/>
  <c r="M3133" i="1" a="1"/>
  <c r="M3133" i="1" s="1"/>
  <c r="M3132" i="1" a="1"/>
  <c r="M3132" i="1" s="1"/>
  <c r="M3131" i="1" a="1"/>
  <c r="M3131" i="1" s="1"/>
  <c r="M3130" i="1" a="1"/>
  <c r="M3130" i="1" s="1"/>
  <c r="M3129" i="1" a="1"/>
  <c r="M3129" i="1" s="1"/>
  <c r="M3128" i="1" a="1"/>
  <c r="M3128" i="1" s="1"/>
  <c r="M3127" i="1" a="1"/>
  <c r="M3127" i="1" s="1"/>
  <c r="M3126" i="1" a="1"/>
  <c r="M3126" i="1" s="1"/>
  <c r="M3125" i="1" a="1"/>
  <c r="M3125" i="1" s="1"/>
  <c r="M3124" i="1" a="1"/>
  <c r="M3124" i="1" s="1"/>
  <c r="M3123" i="1" a="1"/>
  <c r="M3123" i="1" s="1"/>
  <c r="M3122" i="1" a="1"/>
  <c r="M3122" i="1" s="1"/>
  <c r="M3121" i="1" a="1"/>
  <c r="M3121" i="1" s="1"/>
  <c r="M3120" i="1" a="1"/>
  <c r="M3120" i="1" s="1"/>
  <c r="M3119" i="1" a="1"/>
  <c r="M3119" i="1" s="1"/>
  <c r="M3118" i="1" a="1"/>
  <c r="M3118" i="1" s="1"/>
  <c r="M3117" i="1" a="1"/>
  <c r="M3117" i="1" s="1"/>
  <c r="M3116" i="1" a="1"/>
  <c r="M3116" i="1" s="1"/>
  <c r="M3115" i="1" a="1"/>
  <c r="M3115" i="1" s="1"/>
  <c r="M3114" i="1" a="1"/>
  <c r="M3114" i="1" s="1"/>
  <c r="M3113" i="1" a="1"/>
  <c r="M3113" i="1" s="1"/>
  <c r="M3112" i="1" a="1"/>
  <c r="M3112" i="1" s="1"/>
  <c r="M3111" i="1" a="1"/>
  <c r="M3111" i="1" s="1"/>
  <c r="M3110" i="1" a="1"/>
  <c r="M3110" i="1" s="1"/>
  <c r="M3109" i="1" a="1"/>
  <c r="M3109" i="1" s="1"/>
  <c r="M3108" i="1" a="1"/>
  <c r="M3108" i="1" s="1"/>
  <c r="M3107" i="1" a="1"/>
  <c r="M3107" i="1" s="1"/>
  <c r="M3106" i="1" a="1"/>
  <c r="M3106" i="1" s="1"/>
  <c r="M3105" i="1" a="1"/>
  <c r="M3105" i="1" s="1"/>
  <c r="M3104" i="1" a="1"/>
  <c r="M3104" i="1" s="1"/>
  <c r="M3103" i="1" a="1"/>
  <c r="M3103" i="1" s="1"/>
  <c r="M3102" i="1" a="1"/>
  <c r="M3102" i="1" s="1"/>
  <c r="M3101" i="1" a="1"/>
  <c r="M3101" i="1" s="1"/>
  <c r="M3100" i="1" a="1"/>
  <c r="M3100" i="1" s="1"/>
  <c r="M3099" i="1" a="1"/>
  <c r="M3099" i="1" s="1"/>
  <c r="M3098" i="1" a="1"/>
  <c r="M3098" i="1" s="1"/>
  <c r="M3097" i="1" a="1"/>
  <c r="M3097" i="1" s="1"/>
  <c r="M3096" i="1" a="1"/>
  <c r="M3096" i="1" s="1"/>
  <c r="M3095" i="1" a="1"/>
  <c r="M3095" i="1" s="1"/>
  <c r="M3094" i="1" a="1"/>
  <c r="M3094" i="1" s="1"/>
  <c r="M3093" i="1" a="1"/>
  <c r="M3093" i="1" s="1"/>
  <c r="M3092" i="1" a="1"/>
  <c r="M3092" i="1" s="1"/>
  <c r="M3091" i="1" a="1"/>
  <c r="M3091" i="1" s="1"/>
  <c r="M3090" i="1" a="1"/>
  <c r="M3090" i="1" s="1"/>
  <c r="M3089" i="1" a="1"/>
  <c r="M3089" i="1" s="1"/>
  <c r="M3088" i="1" a="1"/>
  <c r="M3088" i="1" s="1"/>
  <c r="M3087" i="1" a="1"/>
  <c r="M3087" i="1" s="1"/>
  <c r="M3086" i="1" a="1"/>
  <c r="M3086" i="1" s="1"/>
  <c r="M3085" i="1" a="1"/>
  <c r="M3085" i="1" s="1"/>
  <c r="M3084" i="1" a="1"/>
  <c r="M3084" i="1" s="1"/>
  <c r="M3083" i="1" a="1"/>
  <c r="M3083" i="1" s="1"/>
  <c r="M3082" i="1" a="1"/>
  <c r="M3082" i="1" s="1"/>
  <c r="M3081" i="1" a="1"/>
  <c r="M3081" i="1" s="1"/>
  <c r="M3080" i="1" a="1"/>
  <c r="M3080" i="1" s="1"/>
  <c r="M3079" i="1" a="1"/>
  <c r="M3079" i="1" s="1"/>
  <c r="M3078" i="1" a="1"/>
  <c r="M3078" i="1" s="1"/>
  <c r="M3077" i="1" a="1"/>
  <c r="M3077" i="1" s="1"/>
  <c r="M3076" i="1" a="1"/>
  <c r="M3076" i="1" s="1"/>
  <c r="M3075" i="1" a="1"/>
  <c r="M3075" i="1" s="1"/>
  <c r="M3074" i="1" a="1"/>
  <c r="M3074" i="1" s="1"/>
  <c r="M3073" i="1" a="1"/>
  <c r="M3073" i="1" s="1"/>
  <c r="M3072" i="1" a="1"/>
  <c r="M3072" i="1" s="1"/>
  <c r="M3071" i="1" a="1"/>
  <c r="M3071" i="1" s="1"/>
  <c r="M3070" i="1" a="1"/>
  <c r="M3070" i="1" s="1"/>
  <c r="M3069" i="1" a="1"/>
  <c r="M3069" i="1" s="1"/>
  <c r="M3068" i="1" a="1"/>
  <c r="M3068" i="1" s="1"/>
  <c r="M3067" i="1" a="1"/>
  <c r="M3067" i="1" s="1"/>
  <c r="M3066" i="1" a="1"/>
  <c r="M3066" i="1" s="1"/>
  <c r="M3065" i="1" a="1"/>
  <c r="M3065" i="1" s="1"/>
  <c r="M3064" i="1" a="1"/>
  <c r="M3064" i="1" s="1"/>
  <c r="M3063" i="1" a="1"/>
  <c r="M3063" i="1" s="1"/>
  <c r="M3062" i="1" a="1"/>
  <c r="M3062" i="1" s="1"/>
  <c r="M3061" i="1" a="1"/>
  <c r="M3061" i="1" s="1"/>
  <c r="M3060" i="1" a="1"/>
  <c r="M3060" i="1" s="1"/>
  <c r="M3059" i="1" a="1"/>
  <c r="M3059" i="1" s="1"/>
  <c r="M3058" i="1" a="1"/>
  <c r="M3058" i="1" s="1"/>
  <c r="M3057" i="1" a="1"/>
  <c r="M3057" i="1" s="1"/>
  <c r="M3056" i="1" a="1"/>
  <c r="M3056" i="1" s="1"/>
  <c r="M3055" i="1" a="1"/>
  <c r="M3055" i="1" s="1"/>
  <c r="M3054" i="1" a="1"/>
  <c r="M3054" i="1" s="1"/>
  <c r="M3053" i="1" a="1"/>
  <c r="M3053" i="1" s="1"/>
  <c r="M3052" i="1" a="1"/>
  <c r="M3052" i="1" s="1"/>
  <c r="M3051" i="1" a="1"/>
  <c r="M3051" i="1" s="1"/>
  <c r="M3050" i="1" a="1"/>
  <c r="M3050" i="1" s="1"/>
  <c r="M3049" i="1" a="1"/>
  <c r="M3049" i="1" s="1"/>
  <c r="M3048" i="1" a="1"/>
  <c r="M3048" i="1" s="1"/>
  <c r="M3047" i="1" a="1"/>
  <c r="M3047" i="1" s="1"/>
  <c r="M3046" i="1" a="1"/>
  <c r="M3046" i="1" s="1"/>
  <c r="M3045" i="1" a="1"/>
  <c r="M3045" i="1" s="1"/>
  <c r="M3044" i="1" a="1"/>
  <c r="M3044" i="1" s="1"/>
  <c r="M3043" i="1" a="1"/>
  <c r="M3043" i="1" s="1"/>
  <c r="M3042" i="1" a="1"/>
  <c r="M3042" i="1" s="1"/>
  <c r="M3041" i="1" a="1"/>
  <c r="M3041" i="1" s="1"/>
  <c r="M3040" i="1" a="1"/>
  <c r="M3040" i="1" s="1"/>
  <c r="M3039" i="1" a="1"/>
  <c r="M3039" i="1" s="1"/>
  <c r="M3038" i="1" a="1"/>
  <c r="M3038" i="1" s="1"/>
  <c r="M3037" i="1" a="1"/>
  <c r="M3037" i="1" s="1"/>
  <c r="M3036" i="1" a="1"/>
  <c r="M3036" i="1" s="1"/>
  <c r="M3035" i="1" a="1"/>
  <c r="M3035" i="1" s="1"/>
  <c r="M3034" i="1" a="1"/>
  <c r="M3034" i="1" s="1"/>
  <c r="M3033" i="1" a="1"/>
  <c r="M3033" i="1" s="1"/>
  <c r="M3032" i="1" a="1"/>
  <c r="M3032" i="1" s="1"/>
  <c r="M3031" i="1" a="1"/>
  <c r="M3031" i="1" s="1"/>
  <c r="M3030" i="1" a="1"/>
  <c r="M3030" i="1" s="1"/>
  <c r="M3029" i="1" a="1"/>
  <c r="M3029" i="1" s="1"/>
  <c r="M3028" i="1" a="1"/>
  <c r="M3028" i="1" s="1"/>
  <c r="M3027" i="1" a="1"/>
  <c r="M3027" i="1" s="1"/>
  <c r="M3026" i="1" a="1"/>
  <c r="M3026" i="1" s="1"/>
  <c r="M3025" i="1" a="1"/>
  <c r="M3025" i="1" s="1"/>
  <c r="M3024" i="1" a="1"/>
  <c r="M3024" i="1" s="1"/>
  <c r="M3023" i="1" a="1"/>
  <c r="M3023" i="1" s="1"/>
  <c r="M3022" i="1" a="1"/>
  <c r="M3022" i="1" s="1"/>
  <c r="M3021" i="1" a="1"/>
  <c r="M3021" i="1" s="1"/>
  <c r="M3020" i="1" a="1"/>
  <c r="M3020" i="1" s="1"/>
  <c r="M3019" i="1" a="1"/>
  <c r="M3019" i="1" s="1"/>
  <c r="M3018" i="1" a="1"/>
  <c r="M3018" i="1" s="1"/>
  <c r="M3017" i="1" a="1"/>
  <c r="M3017" i="1" s="1"/>
  <c r="M3016" i="1" a="1"/>
  <c r="M3016" i="1" s="1"/>
  <c r="M3015" i="1" a="1"/>
  <c r="M3015" i="1" s="1"/>
  <c r="M3014" i="1" a="1"/>
  <c r="M3014" i="1" s="1"/>
  <c r="M3013" i="1" a="1"/>
  <c r="M3013" i="1" s="1"/>
  <c r="M3012" i="1" a="1"/>
  <c r="M3012" i="1" s="1"/>
  <c r="M3011" i="1" a="1"/>
  <c r="M3011" i="1" s="1"/>
  <c r="M3010" i="1" a="1"/>
  <c r="M3010" i="1" s="1"/>
  <c r="M3009" i="1" a="1"/>
  <c r="M3009" i="1" s="1"/>
  <c r="M3008" i="1" a="1"/>
  <c r="M3008" i="1" s="1"/>
  <c r="M3007" i="1" a="1"/>
  <c r="M3007" i="1" s="1"/>
  <c r="M3006" i="1" a="1"/>
  <c r="M3006" i="1" s="1"/>
  <c r="M3005" i="1" a="1"/>
  <c r="M3005" i="1" s="1"/>
  <c r="M3004" i="1" a="1"/>
  <c r="M3004" i="1" s="1"/>
  <c r="M3003" i="1" a="1"/>
  <c r="M3003" i="1" s="1"/>
  <c r="M3002" i="1" a="1"/>
  <c r="M3002" i="1" s="1"/>
  <c r="M3001" i="1" a="1"/>
  <c r="M3001" i="1" s="1"/>
  <c r="M3000" i="1" a="1"/>
  <c r="M3000" i="1" s="1"/>
  <c r="M2999" i="1" a="1"/>
  <c r="M2999" i="1" s="1"/>
  <c r="M2998" i="1" a="1"/>
  <c r="M2998" i="1" s="1"/>
  <c r="M2997" i="1" a="1"/>
  <c r="M2997" i="1" s="1"/>
  <c r="M2996" i="1" a="1"/>
  <c r="M2996" i="1" s="1"/>
  <c r="M2995" i="1" a="1"/>
  <c r="M2995" i="1" s="1"/>
  <c r="M2994" i="1" a="1"/>
  <c r="M2994" i="1" s="1"/>
  <c r="M2993" i="1" a="1"/>
  <c r="M2993" i="1" s="1"/>
  <c r="M2992" i="1" a="1"/>
  <c r="M2992" i="1" s="1"/>
  <c r="M2991" i="1" a="1"/>
  <c r="M2991" i="1" s="1"/>
  <c r="M2990" i="1" a="1"/>
  <c r="M2990" i="1" s="1"/>
  <c r="M2989" i="1" a="1"/>
  <c r="M2989" i="1" s="1"/>
  <c r="M2988" i="1" a="1"/>
  <c r="M2988" i="1" s="1"/>
  <c r="M2987" i="1" a="1"/>
  <c r="M2987" i="1" s="1"/>
  <c r="M2986" i="1" a="1"/>
  <c r="M2986" i="1" s="1"/>
  <c r="M2985" i="1" a="1"/>
  <c r="M2985" i="1" s="1"/>
  <c r="M2984" i="1" a="1"/>
  <c r="M2984" i="1" s="1"/>
  <c r="M2983" i="1" a="1"/>
  <c r="M2983" i="1" s="1"/>
  <c r="M2982" i="1" a="1"/>
  <c r="M2982" i="1" s="1"/>
  <c r="M2981" i="1" a="1"/>
  <c r="M2981" i="1" s="1"/>
  <c r="M2980" i="1" a="1"/>
  <c r="M2980" i="1" s="1"/>
  <c r="M2979" i="1" a="1"/>
  <c r="M2979" i="1" s="1"/>
  <c r="M2978" i="1" a="1"/>
  <c r="M2978" i="1" s="1"/>
  <c r="M2977" i="1" a="1"/>
  <c r="M2977" i="1" s="1"/>
  <c r="M2976" i="1" a="1"/>
  <c r="M2976" i="1" s="1"/>
  <c r="M2975" i="1" a="1"/>
  <c r="M2975" i="1" s="1"/>
  <c r="M2974" i="1" a="1"/>
  <c r="M2974" i="1" s="1"/>
  <c r="M2973" i="1" a="1"/>
  <c r="M2973" i="1" s="1"/>
  <c r="M2972" i="1" a="1"/>
  <c r="M2972" i="1" s="1"/>
  <c r="M2971" i="1" a="1"/>
  <c r="M2971" i="1" s="1"/>
  <c r="M2970" i="1" a="1"/>
  <c r="M2970" i="1" s="1"/>
  <c r="M2969" i="1" a="1"/>
  <c r="M2969" i="1" s="1"/>
  <c r="M2968" i="1" a="1"/>
  <c r="M2968" i="1" s="1"/>
  <c r="M2967" i="1" a="1"/>
  <c r="M2967" i="1" s="1"/>
  <c r="M2966" i="1" a="1"/>
  <c r="M2966" i="1" s="1"/>
  <c r="M2965" i="1" a="1"/>
  <c r="M2965" i="1" s="1"/>
  <c r="M2964" i="1" a="1"/>
  <c r="M2964" i="1" s="1"/>
  <c r="M2963" i="1" a="1"/>
  <c r="M2963" i="1" s="1"/>
  <c r="M2962" i="1" a="1"/>
  <c r="M2962" i="1" s="1"/>
  <c r="M2961" i="1" a="1"/>
  <c r="M2961" i="1" s="1"/>
  <c r="M2960" i="1" a="1"/>
  <c r="M2960" i="1" s="1"/>
  <c r="M2959" i="1" a="1"/>
  <c r="M2959" i="1" s="1"/>
  <c r="M2958" i="1" a="1"/>
  <c r="M2958" i="1" s="1"/>
  <c r="M2957" i="1" a="1"/>
  <c r="M2957" i="1" s="1"/>
  <c r="M2956" i="1" a="1"/>
  <c r="M2956" i="1" s="1"/>
  <c r="M2955" i="1" a="1"/>
  <c r="M2955" i="1" s="1"/>
  <c r="M2954" i="1" a="1"/>
  <c r="M2954" i="1" s="1"/>
  <c r="M2953" i="1" a="1"/>
  <c r="M2953" i="1" s="1"/>
  <c r="M2952" i="1" a="1"/>
  <c r="M2952" i="1" s="1"/>
  <c r="M2951" i="1" a="1"/>
  <c r="M2951" i="1" s="1"/>
  <c r="M2950" i="1" a="1"/>
  <c r="M2950" i="1" s="1"/>
  <c r="M2949" i="1" a="1"/>
  <c r="M2949" i="1" s="1"/>
  <c r="M2948" i="1" a="1"/>
  <c r="M2948" i="1" s="1"/>
  <c r="M2947" i="1" a="1"/>
  <c r="M2947" i="1" s="1"/>
  <c r="M2946" i="1" a="1"/>
  <c r="M2946" i="1" s="1"/>
  <c r="M2945" i="1" a="1"/>
  <c r="M2945" i="1" s="1"/>
  <c r="M2944" i="1" a="1"/>
  <c r="M2944" i="1" s="1"/>
  <c r="M2943" i="1" a="1"/>
  <c r="M2943" i="1" s="1"/>
  <c r="M2942" i="1" a="1"/>
  <c r="M2942" i="1" s="1"/>
  <c r="M2941" i="1" a="1"/>
  <c r="M2941" i="1" s="1"/>
  <c r="M2940" i="1" a="1"/>
  <c r="M2940" i="1" s="1"/>
  <c r="M2939" i="1" a="1"/>
  <c r="M2939" i="1" s="1"/>
  <c r="M2938" i="1" a="1"/>
  <c r="M2938" i="1" s="1"/>
  <c r="M2937" i="1" a="1"/>
  <c r="M2937" i="1" s="1"/>
  <c r="M2936" i="1" a="1"/>
  <c r="M2936" i="1" s="1"/>
  <c r="M2935" i="1" a="1"/>
  <c r="M2935" i="1" s="1"/>
  <c r="M2934" i="1" a="1"/>
  <c r="M2934" i="1" s="1"/>
  <c r="M2933" i="1" a="1"/>
  <c r="M2933" i="1" s="1"/>
  <c r="M2932" i="1" a="1"/>
  <c r="M2932" i="1" s="1"/>
  <c r="M2931" i="1" a="1"/>
  <c r="M2931" i="1" s="1"/>
  <c r="M2930" i="1" a="1"/>
  <c r="M2930" i="1" s="1"/>
  <c r="M2929" i="1" a="1"/>
  <c r="M2929" i="1" s="1"/>
  <c r="M2928" i="1" a="1"/>
  <c r="M2928" i="1" s="1"/>
  <c r="M2927" i="1" a="1"/>
  <c r="M2927" i="1" s="1"/>
  <c r="M2926" i="1" a="1"/>
  <c r="M2926" i="1" s="1"/>
  <c r="M2925" i="1" a="1"/>
  <c r="M2925" i="1" s="1"/>
  <c r="M2924" i="1" a="1"/>
  <c r="M2924" i="1" s="1"/>
  <c r="M2923" i="1" a="1"/>
  <c r="M2923" i="1" s="1"/>
  <c r="M2922" i="1" a="1"/>
  <c r="M2922" i="1" s="1"/>
  <c r="M2921" i="1" a="1"/>
  <c r="M2921" i="1" s="1"/>
  <c r="M2920" i="1" a="1"/>
  <c r="M2920" i="1" s="1"/>
  <c r="M2919" i="1" a="1"/>
  <c r="M2919" i="1" s="1"/>
  <c r="M2918" i="1" a="1"/>
  <c r="M2918" i="1" s="1"/>
  <c r="M2917" i="1" a="1"/>
  <c r="M2917" i="1" s="1"/>
  <c r="M2916" i="1" a="1"/>
  <c r="M2916" i="1" s="1"/>
  <c r="M2915" i="1" a="1"/>
  <c r="M2915" i="1" s="1"/>
  <c r="M2914" i="1" a="1"/>
  <c r="M2914" i="1" s="1"/>
  <c r="M2913" i="1" a="1"/>
  <c r="M2913" i="1" s="1"/>
  <c r="M2912" i="1" a="1"/>
  <c r="M2912" i="1" s="1"/>
  <c r="M2911" i="1" a="1"/>
  <c r="M2911" i="1" s="1"/>
  <c r="M2910" i="1" a="1"/>
  <c r="M2910" i="1" s="1"/>
  <c r="M2909" i="1" a="1"/>
  <c r="M2909" i="1" s="1"/>
  <c r="M2908" i="1" a="1"/>
  <c r="M2908" i="1" s="1"/>
  <c r="M2907" i="1" a="1"/>
  <c r="M2907" i="1" s="1"/>
  <c r="M2906" i="1" a="1"/>
  <c r="M2906" i="1" s="1"/>
  <c r="M2905" i="1" a="1"/>
  <c r="M2905" i="1" s="1"/>
  <c r="M2904" i="1" a="1"/>
  <c r="M2904" i="1" s="1"/>
  <c r="M2903" i="1" a="1"/>
  <c r="M2903" i="1" s="1"/>
  <c r="M2902" i="1" a="1"/>
  <c r="M2902" i="1" s="1"/>
  <c r="M2901" i="1" a="1"/>
  <c r="M2901" i="1" s="1"/>
  <c r="M2900" i="1" a="1"/>
  <c r="M2900" i="1" s="1"/>
  <c r="M2899" i="1" a="1"/>
  <c r="M2899" i="1" s="1"/>
  <c r="M2898" i="1" a="1"/>
  <c r="M2898" i="1" s="1"/>
  <c r="M2897" i="1" a="1"/>
  <c r="M2897" i="1" s="1"/>
  <c r="M2896" i="1" a="1"/>
  <c r="M2896" i="1" s="1"/>
  <c r="M2895" i="1" a="1"/>
  <c r="M2895" i="1" s="1"/>
  <c r="M2894" i="1" a="1"/>
  <c r="M2894" i="1" s="1"/>
  <c r="M2893" i="1" a="1"/>
  <c r="M2893" i="1" s="1"/>
  <c r="M2892" i="1" a="1"/>
  <c r="M2892" i="1" s="1"/>
  <c r="M2891" i="1" a="1"/>
  <c r="M2891" i="1" s="1"/>
  <c r="M2890" i="1" a="1"/>
  <c r="M2890" i="1" s="1"/>
  <c r="M2889" i="1" a="1"/>
  <c r="M2889" i="1" s="1"/>
  <c r="M2888" i="1" a="1"/>
  <c r="M2888" i="1" s="1"/>
  <c r="M2887" i="1" a="1"/>
  <c r="M2887" i="1" s="1"/>
  <c r="M2886" i="1" a="1"/>
  <c r="M2886" i="1" s="1"/>
  <c r="M2885" i="1" a="1"/>
  <c r="M2885" i="1" s="1"/>
  <c r="M2884" i="1" a="1"/>
  <c r="M2884" i="1" s="1"/>
  <c r="M2883" i="1" a="1"/>
  <c r="M2883" i="1" s="1"/>
  <c r="M2882" i="1" a="1"/>
  <c r="M2882" i="1" s="1"/>
  <c r="M2881" i="1" a="1"/>
  <c r="M2881" i="1" s="1"/>
  <c r="M2880" i="1" a="1"/>
  <c r="M2880" i="1" s="1"/>
  <c r="M2879" i="1" a="1"/>
  <c r="M2879" i="1" s="1"/>
  <c r="M2878" i="1" a="1"/>
  <c r="M2878" i="1" s="1"/>
  <c r="M2877" i="1" a="1"/>
  <c r="M2877" i="1" s="1"/>
  <c r="M2876" i="1" a="1"/>
  <c r="M2876" i="1" s="1"/>
  <c r="M2875" i="1" a="1"/>
  <c r="M2875" i="1" s="1"/>
  <c r="M2874" i="1" a="1"/>
  <c r="M2874" i="1" s="1"/>
  <c r="M2873" i="1" a="1"/>
  <c r="M2873" i="1" s="1"/>
  <c r="M2872" i="1" a="1"/>
  <c r="M2872" i="1" s="1"/>
  <c r="M2871" i="1" a="1"/>
  <c r="M2871" i="1" s="1"/>
  <c r="M2870" i="1" a="1"/>
  <c r="M2870" i="1" s="1"/>
  <c r="M2869" i="1" a="1"/>
  <c r="M2869" i="1" s="1"/>
  <c r="M2868" i="1" a="1"/>
  <c r="M2868" i="1" s="1"/>
  <c r="M2867" i="1" a="1"/>
  <c r="M2867" i="1" s="1"/>
  <c r="M2866" i="1" a="1"/>
  <c r="M2866" i="1" s="1"/>
  <c r="M2865" i="1" a="1"/>
  <c r="M2865" i="1" s="1"/>
  <c r="M2864" i="1" a="1"/>
  <c r="M2864" i="1" s="1"/>
  <c r="M2863" i="1" a="1"/>
  <c r="M2863" i="1" s="1"/>
  <c r="M2862" i="1" a="1"/>
  <c r="M2862" i="1" s="1"/>
  <c r="M2861" i="1" a="1"/>
  <c r="M2861" i="1" s="1"/>
  <c r="M2860" i="1" a="1"/>
  <c r="M2860" i="1" s="1"/>
  <c r="M2859" i="1" a="1"/>
  <c r="M2859" i="1" s="1"/>
  <c r="M2858" i="1" a="1"/>
  <c r="M2858" i="1" s="1"/>
  <c r="M2857" i="1" a="1"/>
  <c r="M2857" i="1" s="1"/>
  <c r="M2856" i="1" a="1"/>
  <c r="M2856" i="1" s="1"/>
  <c r="M2855" i="1" a="1"/>
  <c r="M2855" i="1" s="1"/>
  <c r="M2854" i="1" a="1"/>
  <c r="M2854" i="1" s="1"/>
  <c r="M2853" i="1" a="1"/>
  <c r="M2853" i="1" s="1"/>
  <c r="M2852" i="1" a="1"/>
  <c r="M2852" i="1" s="1"/>
  <c r="M2851" i="1" a="1"/>
  <c r="M2851" i="1" s="1"/>
  <c r="M2850" i="1" a="1"/>
  <c r="M2850" i="1" s="1"/>
  <c r="M2849" i="1" a="1"/>
  <c r="M2849" i="1" s="1"/>
  <c r="M2848" i="1" a="1"/>
  <c r="M2848" i="1" s="1"/>
  <c r="M2847" i="1" a="1"/>
  <c r="M2847" i="1" s="1"/>
  <c r="M2846" i="1" a="1"/>
  <c r="M2846" i="1" s="1"/>
  <c r="M2845" i="1" a="1"/>
  <c r="M2845" i="1" s="1"/>
  <c r="M2844" i="1" a="1"/>
  <c r="M2844" i="1" s="1"/>
  <c r="M2843" i="1" a="1"/>
  <c r="M2843" i="1" s="1"/>
  <c r="M2842" i="1" a="1"/>
  <c r="M2842" i="1" s="1"/>
  <c r="M2841" i="1" a="1"/>
  <c r="M2841" i="1" s="1"/>
  <c r="M2840" i="1" a="1"/>
  <c r="M2840" i="1" s="1"/>
  <c r="M2839" i="1" a="1"/>
  <c r="M2839" i="1" s="1"/>
  <c r="M2838" i="1" a="1"/>
  <c r="M2838" i="1" s="1"/>
  <c r="M2837" i="1" a="1"/>
  <c r="M2837" i="1" s="1"/>
  <c r="M2836" i="1" a="1"/>
  <c r="M2836" i="1" s="1"/>
  <c r="M2835" i="1" a="1"/>
  <c r="M2835" i="1" s="1"/>
  <c r="M2834" i="1" a="1"/>
  <c r="M2834" i="1" s="1"/>
  <c r="M2833" i="1" a="1"/>
  <c r="M2833" i="1" s="1"/>
  <c r="M2832" i="1" a="1"/>
  <c r="M2832" i="1" s="1"/>
  <c r="M2831" i="1" a="1"/>
  <c r="M2831" i="1" s="1"/>
  <c r="M2830" i="1" a="1"/>
  <c r="M2830" i="1" s="1"/>
  <c r="M2829" i="1" a="1"/>
  <c r="M2829" i="1" s="1"/>
  <c r="M2828" i="1" a="1"/>
  <c r="M2828" i="1" s="1"/>
  <c r="M2827" i="1" a="1"/>
  <c r="M2827" i="1" s="1"/>
  <c r="M2826" i="1" a="1"/>
  <c r="M2826" i="1" s="1"/>
  <c r="M2825" i="1" a="1"/>
  <c r="M2825" i="1" s="1"/>
  <c r="M2824" i="1" a="1"/>
  <c r="M2824" i="1" s="1"/>
  <c r="M2823" i="1" a="1"/>
  <c r="M2823" i="1" s="1"/>
  <c r="M2822" i="1" a="1"/>
  <c r="M2822" i="1" s="1"/>
  <c r="M2821" i="1" a="1"/>
  <c r="M2821" i="1" s="1"/>
  <c r="M2820" i="1" a="1"/>
  <c r="M2820" i="1" s="1"/>
  <c r="M2819" i="1" a="1"/>
  <c r="M2819" i="1" s="1"/>
  <c r="M2818" i="1" a="1"/>
  <c r="M2818" i="1" s="1"/>
  <c r="M2817" i="1" a="1"/>
  <c r="M2817" i="1" s="1"/>
  <c r="M2816" i="1" a="1"/>
  <c r="M2816" i="1" s="1"/>
  <c r="M2815" i="1" a="1"/>
  <c r="M2815" i="1" s="1"/>
  <c r="M2814" i="1" a="1"/>
  <c r="M2814" i="1" s="1"/>
  <c r="M2813" i="1" a="1"/>
  <c r="M2813" i="1" s="1"/>
  <c r="M2812" i="1" a="1"/>
  <c r="M2812" i="1" s="1"/>
  <c r="M2811" i="1" a="1"/>
  <c r="M2811" i="1" s="1"/>
  <c r="M2810" i="1" a="1"/>
  <c r="M2810" i="1" s="1"/>
  <c r="M2809" i="1" a="1"/>
  <c r="M2809" i="1" s="1"/>
  <c r="M2808" i="1" a="1"/>
  <c r="M2808" i="1" s="1"/>
  <c r="M2807" i="1" a="1"/>
  <c r="M2807" i="1" s="1"/>
  <c r="M2806" i="1" a="1"/>
  <c r="M2806" i="1" s="1"/>
  <c r="M2805" i="1" a="1"/>
  <c r="M2805" i="1" s="1"/>
  <c r="M2804" i="1" a="1"/>
  <c r="M2804" i="1" s="1"/>
  <c r="M2803" i="1" a="1"/>
  <c r="M2803" i="1" s="1"/>
  <c r="M2802" i="1" a="1"/>
  <c r="M2802" i="1" s="1"/>
  <c r="M2801" i="1" a="1"/>
  <c r="M2801" i="1" s="1"/>
  <c r="M2800" i="1" a="1"/>
  <c r="M2800" i="1" s="1"/>
  <c r="M2799" i="1" a="1"/>
  <c r="M2799" i="1" s="1"/>
  <c r="M2798" i="1" a="1"/>
  <c r="M2798" i="1" s="1"/>
  <c r="M2797" i="1" a="1"/>
  <c r="M2797" i="1" s="1"/>
  <c r="M2796" i="1" a="1"/>
  <c r="M2796" i="1" s="1"/>
  <c r="M2795" i="1" a="1"/>
  <c r="M2795" i="1" s="1"/>
  <c r="M2794" i="1" a="1"/>
  <c r="M2794" i="1" s="1"/>
  <c r="M2793" i="1" a="1"/>
  <c r="M2793" i="1" s="1"/>
  <c r="M2792" i="1" a="1"/>
  <c r="M2792" i="1" s="1"/>
  <c r="M2791" i="1" a="1"/>
  <c r="M2791" i="1" s="1"/>
  <c r="M2790" i="1" a="1"/>
  <c r="M2790" i="1" s="1"/>
  <c r="M2789" i="1" a="1"/>
  <c r="M2789" i="1" s="1"/>
  <c r="M2788" i="1" a="1"/>
  <c r="M2788" i="1" s="1"/>
  <c r="M2787" i="1" a="1"/>
  <c r="M2787" i="1" s="1"/>
  <c r="M2786" i="1" a="1"/>
  <c r="M2786" i="1" s="1"/>
  <c r="M2785" i="1" a="1"/>
  <c r="M2785" i="1" s="1"/>
  <c r="M2784" i="1" a="1"/>
  <c r="M2784" i="1" s="1"/>
  <c r="M2783" i="1" a="1"/>
  <c r="M2783" i="1" s="1"/>
  <c r="M2782" i="1" a="1"/>
  <c r="M2782" i="1" s="1"/>
  <c r="M2781" i="1" a="1"/>
  <c r="M2781" i="1" s="1"/>
  <c r="M2780" i="1" a="1"/>
  <c r="M2780" i="1" s="1"/>
  <c r="M2779" i="1" a="1"/>
  <c r="M2779" i="1" s="1"/>
  <c r="M2778" i="1" a="1"/>
  <c r="M2778" i="1" s="1"/>
  <c r="M2777" i="1" a="1"/>
  <c r="M2777" i="1" s="1"/>
  <c r="M2776" i="1" a="1"/>
  <c r="M2776" i="1" s="1"/>
  <c r="M2775" i="1" a="1"/>
  <c r="M2775" i="1" s="1"/>
  <c r="M2774" i="1" a="1"/>
  <c r="M2774" i="1" s="1"/>
  <c r="M2773" i="1" a="1"/>
  <c r="M2773" i="1" s="1"/>
  <c r="M2772" i="1" a="1"/>
  <c r="M2772" i="1" s="1"/>
  <c r="M2771" i="1" a="1"/>
  <c r="M2771" i="1" s="1"/>
  <c r="M2770" i="1" a="1"/>
  <c r="M2770" i="1" s="1"/>
  <c r="M2769" i="1" a="1"/>
  <c r="M2769" i="1" s="1"/>
  <c r="M2768" i="1" a="1"/>
  <c r="M2768" i="1" s="1"/>
  <c r="M2767" i="1" a="1"/>
  <c r="M2767" i="1" s="1"/>
  <c r="M2766" i="1" a="1"/>
  <c r="M2766" i="1" s="1"/>
  <c r="M2765" i="1" a="1"/>
  <c r="M2765" i="1" s="1"/>
  <c r="M2764" i="1" a="1"/>
  <c r="M2764" i="1" s="1"/>
  <c r="M2763" i="1" a="1"/>
  <c r="M2763" i="1" s="1"/>
  <c r="M2762" i="1" a="1"/>
  <c r="M2762" i="1" s="1"/>
  <c r="M2761" i="1" a="1"/>
  <c r="M2761" i="1" s="1"/>
  <c r="M2760" i="1" a="1"/>
  <c r="M2760" i="1" s="1"/>
  <c r="M2759" i="1" a="1"/>
  <c r="M2759" i="1" s="1"/>
  <c r="M2758" i="1" a="1"/>
  <c r="M2758" i="1" s="1"/>
  <c r="M2757" i="1" a="1"/>
  <c r="M2757" i="1" s="1"/>
  <c r="M2756" i="1" a="1"/>
  <c r="M2756" i="1" s="1"/>
  <c r="M2755" i="1" a="1"/>
  <c r="M2755" i="1" s="1"/>
  <c r="M2754" i="1" a="1"/>
  <c r="M2754" i="1" s="1"/>
  <c r="M2753" i="1" a="1"/>
  <c r="M2753" i="1" s="1"/>
  <c r="M2752" i="1" a="1"/>
  <c r="M2752" i="1" s="1"/>
  <c r="M2751" i="1" a="1"/>
  <c r="M2751" i="1" s="1"/>
  <c r="M2750" i="1" a="1"/>
  <c r="M2750" i="1" s="1"/>
  <c r="M2749" i="1" a="1"/>
  <c r="M2749" i="1" s="1"/>
  <c r="M2748" i="1" a="1"/>
  <c r="M2748" i="1" s="1"/>
  <c r="M2747" i="1" a="1"/>
  <c r="M2747" i="1" s="1"/>
  <c r="M2746" i="1" a="1"/>
  <c r="M2746" i="1" s="1"/>
  <c r="M2745" i="1" a="1"/>
  <c r="M2745" i="1" s="1"/>
  <c r="M2744" i="1" a="1"/>
  <c r="M2744" i="1" s="1"/>
  <c r="M2743" i="1" a="1"/>
  <c r="M2743" i="1" s="1"/>
  <c r="M2742" i="1" a="1"/>
  <c r="M2742" i="1" s="1"/>
  <c r="M2741" i="1" a="1"/>
  <c r="M2741" i="1" s="1"/>
  <c r="M2740" i="1" a="1"/>
  <c r="M2740" i="1" s="1"/>
  <c r="M2739" i="1" a="1"/>
  <c r="M2739" i="1" s="1"/>
  <c r="M2738" i="1" a="1"/>
  <c r="M2738" i="1" s="1"/>
  <c r="M2737" i="1" a="1"/>
  <c r="M2737" i="1" s="1"/>
  <c r="M2736" i="1" a="1"/>
  <c r="M2736" i="1" s="1"/>
  <c r="M2735" i="1" a="1"/>
  <c r="M2735" i="1" s="1"/>
  <c r="M2734" i="1" a="1"/>
  <c r="M2734" i="1" s="1"/>
  <c r="M2733" i="1" a="1"/>
  <c r="M2733" i="1" s="1"/>
  <c r="M2732" i="1" a="1"/>
  <c r="M2732" i="1" s="1"/>
  <c r="M2731" i="1" a="1"/>
  <c r="M2731" i="1" s="1"/>
  <c r="M2730" i="1" a="1"/>
  <c r="M2730" i="1" s="1"/>
  <c r="M2729" i="1" a="1"/>
  <c r="M2729" i="1" s="1"/>
  <c r="M2728" i="1" a="1"/>
  <c r="M2728" i="1" s="1"/>
  <c r="M2727" i="1" a="1"/>
  <c r="M2727" i="1" s="1"/>
  <c r="M2726" i="1" a="1"/>
  <c r="M2726" i="1" s="1"/>
  <c r="M2725" i="1" a="1"/>
  <c r="M2725" i="1" s="1"/>
  <c r="M2724" i="1" a="1"/>
  <c r="M2724" i="1" s="1"/>
  <c r="M2723" i="1" a="1"/>
  <c r="M2723" i="1" s="1"/>
  <c r="M2722" i="1" a="1"/>
  <c r="M2722" i="1" s="1"/>
  <c r="M2721" i="1" a="1"/>
  <c r="M2721" i="1" s="1"/>
  <c r="M2720" i="1" a="1"/>
  <c r="M2720" i="1" s="1"/>
  <c r="M2719" i="1" a="1"/>
  <c r="M2719" i="1" s="1"/>
  <c r="M2718" i="1" a="1"/>
  <c r="M2718" i="1" s="1"/>
  <c r="M2717" i="1" a="1"/>
  <c r="M2717" i="1" s="1"/>
  <c r="M2716" i="1" a="1"/>
  <c r="M2716" i="1" s="1"/>
  <c r="M2715" i="1" a="1"/>
  <c r="M2715" i="1" s="1"/>
  <c r="M2714" i="1" a="1"/>
  <c r="M2714" i="1" s="1"/>
  <c r="M2713" i="1" a="1"/>
  <c r="M2713" i="1" s="1"/>
  <c r="M2712" i="1" a="1"/>
  <c r="M2712" i="1" s="1"/>
  <c r="M2711" i="1" a="1"/>
  <c r="M2711" i="1" s="1"/>
  <c r="M2710" i="1" a="1"/>
  <c r="M2710" i="1" s="1"/>
  <c r="M2709" i="1" a="1"/>
  <c r="M2709" i="1" s="1"/>
  <c r="M2708" i="1" a="1"/>
  <c r="M2708" i="1" s="1"/>
  <c r="M2707" i="1" a="1"/>
  <c r="M2707" i="1" s="1"/>
  <c r="M2706" i="1" a="1"/>
  <c r="M2706" i="1" s="1"/>
  <c r="M2705" i="1" a="1"/>
  <c r="M2705" i="1" s="1"/>
  <c r="M2704" i="1" a="1"/>
  <c r="M2704" i="1" s="1"/>
  <c r="M2703" i="1" a="1"/>
  <c r="M2703" i="1" s="1"/>
  <c r="M2702" i="1" a="1"/>
  <c r="M2702" i="1" s="1"/>
  <c r="M2701" i="1" a="1"/>
  <c r="M2701" i="1" s="1"/>
  <c r="M2700" i="1" a="1"/>
  <c r="M2700" i="1" s="1"/>
  <c r="M2699" i="1" a="1"/>
  <c r="M2699" i="1" s="1"/>
  <c r="M2698" i="1" a="1"/>
  <c r="M2698" i="1" s="1"/>
  <c r="M2697" i="1" a="1"/>
  <c r="M2697" i="1" s="1"/>
  <c r="M2696" i="1" a="1"/>
  <c r="M2696" i="1" s="1"/>
  <c r="M2695" i="1" a="1"/>
  <c r="M2695" i="1" s="1"/>
  <c r="M2694" i="1" a="1"/>
  <c r="M2694" i="1" s="1"/>
  <c r="M2693" i="1" a="1"/>
  <c r="M2693" i="1" s="1"/>
  <c r="M2692" i="1" a="1"/>
  <c r="M2692" i="1" s="1"/>
  <c r="M2691" i="1" a="1"/>
  <c r="M2691" i="1" s="1"/>
  <c r="M2690" i="1" a="1"/>
  <c r="M2690" i="1" s="1"/>
  <c r="M2689" i="1" a="1"/>
  <c r="M2689" i="1" s="1"/>
  <c r="M2688" i="1" a="1"/>
  <c r="M2688" i="1" s="1"/>
  <c r="M2687" i="1" a="1"/>
  <c r="M2687" i="1" s="1"/>
  <c r="M2686" i="1" a="1"/>
  <c r="M2686" i="1" s="1"/>
  <c r="M2685" i="1" a="1"/>
  <c r="M2685" i="1" s="1"/>
  <c r="M2684" i="1" a="1"/>
  <c r="M2684" i="1" s="1"/>
  <c r="M2683" i="1" a="1"/>
  <c r="M2683" i="1" s="1"/>
  <c r="M2682" i="1" a="1"/>
  <c r="M2682" i="1" s="1"/>
  <c r="M2681" i="1" a="1"/>
  <c r="M2681" i="1" s="1"/>
  <c r="M2680" i="1" a="1"/>
  <c r="M2680" i="1" s="1"/>
  <c r="M2679" i="1" a="1"/>
  <c r="M2679" i="1" s="1"/>
  <c r="M2678" i="1" a="1"/>
  <c r="M2678" i="1" s="1"/>
  <c r="M2677" i="1" a="1"/>
  <c r="M2677" i="1" s="1"/>
  <c r="M2676" i="1" a="1"/>
  <c r="M2676" i="1" s="1"/>
  <c r="M2675" i="1" a="1"/>
  <c r="M2675" i="1" s="1"/>
  <c r="M2674" i="1" a="1"/>
  <c r="M2674" i="1" s="1"/>
  <c r="M2673" i="1" a="1"/>
  <c r="M2673" i="1" s="1"/>
  <c r="M2672" i="1" a="1"/>
  <c r="M2672" i="1" s="1"/>
  <c r="M2671" i="1" a="1"/>
  <c r="M2671" i="1" s="1"/>
  <c r="M2670" i="1" a="1"/>
  <c r="M2670" i="1" s="1"/>
  <c r="M2669" i="1" a="1"/>
  <c r="M2669" i="1" s="1"/>
  <c r="M2668" i="1" a="1"/>
  <c r="M2668" i="1" s="1"/>
  <c r="M2667" i="1" a="1"/>
  <c r="M2667" i="1" s="1"/>
  <c r="M2666" i="1" a="1"/>
  <c r="M2666" i="1" s="1"/>
  <c r="M2665" i="1" a="1"/>
  <c r="M2665" i="1" s="1"/>
  <c r="M2664" i="1" a="1"/>
  <c r="M2664" i="1" s="1"/>
  <c r="M2663" i="1" a="1"/>
  <c r="M2663" i="1" s="1"/>
  <c r="M2662" i="1" a="1"/>
  <c r="M2662" i="1" s="1"/>
  <c r="M2661" i="1" a="1"/>
  <c r="M2661" i="1" s="1"/>
  <c r="M2660" i="1" a="1"/>
  <c r="M2660" i="1" s="1"/>
  <c r="M2659" i="1" a="1"/>
  <c r="M2659" i="1" s="1"/>
  <c r="M2658" i="1" a="1"/>
  <c r="M2658" i="1" s="1"/>
  <c r="M2657" i="1" a="1"/>
  <c r="M2657" i="1" s="1"/>
  <c r="M2656" i="1" a="1"/>
  <c r="M2656" i="1" s="1"/>
  <c r="M2655" i="1" a="1"/>
  <c r="M2655" i="1" s="1"/>
  <c r="M2654" i="1" a="1"/>
  <c r="M2654" i="1" s="1"/>
  <c r="M2653" i="1" a="1"/>
  <c r="M2653" i="1" s="1"/>
  <c r="M2652" i="1" a="1"/>
  <c r="M2652" i="1" s="1"/>
  <c r="M2651" i="1" a="1"/>
  <c r="M2651" i="1" s="1"/>
  <c r="M2650" i="1" a="1"/>
  <c r="M2650" i="1" s="1"/>
  <c r="M2649" i="1" a="1"/>
  <c r="M2649" i="1" s="1"/>
  <c r="M2648" i="1" a="1"/>
  <c r="M2648" i="1" s="1"/>
  <c r="M2647" i="1" a="1"/>
  <c r="M2647" i="1" s="1"/>
  <c r="M2646" i="1" a="1"/>
  <c r="M2646" i="1" s="1"/>
  <c r="M2645" i="1" a="1"/>
  <c r="M2645" i="1" s="1"/>
  <c r="M2644" i="1" a="1"/>
  <c r="M2644" i="1" s="1"/>
  <c r="M2643" i="1" a="1"/>
  <c r="M2643" i="1" s="1"/>
  <c r="M2642" i="1" a="1"/>
  <c r="M2642" i="1" s="1"/>
  <c r="M2641" i="1" a="1"/>
  <c r="M2641" i="1" s="1"/>
  <c r="M2640" i="1" a="1"/>
  <c r="M2640" i="1" s="1"/>
  <c r="M2639" i="1" a="1"/>
  <c r="M2639" i="1" s="1"/>
  <c r="M2638" i="1" a="1"/>
  <c r="M2638" i="1" s="1"/>
  <c r="M2637" i="1" a="1"/>
  <c r="M2637" i="1" s="1"/>
  <c r="M2636" i="1" a="1"/>
  <c r="M2636" i="1" s="1"/>
  <c r="M2635" i="1" a="1"/>
  <c r="M2635" i="1" s="1"/>
  <c r="M2634" i="1" a="1"/>
  <c r="M2634" i="1" s="1"/>
  <c r="M2633" i="1" a="1"/>
  <c r="M2633" i="1" s="1"/>
  <c r="M2632" i="1" a="1"/>
  <c r="M2632" i="1" s="1"/>
  <c r="M2631" i="1" a="1"/>
  <c r="M2631" i="1" s="1"/>
  <c r="M2630" i="1" a="1"/>
  <c r="M2630" i="1" s="1"/>
  <c r="M2629" i="1" a="1"/>
  <c r="M2629" i="1" s="1"/>
  <c r="M2628" i="1" a="1"/>
  <c r="M2628" i="1" s="1"/>
  <c r="M2627" i="1" a="1"/>
  <c r="M2627" i="1" s="1"/>
  <c r="M2626" i="1" a="1"/>
  <c r="M2626" i="1" s="1"/>
  <c r="M2625" i="1" a="1"/>
  <c r="M2625" i="1" s="1"/>
  <c r="M2624" i="1" a="1"/>
  <c r="M2624" i="1" s="1"/>
  <c r="M2623" i="1" a="1"/>
  <c r="M2623" i="1" s="1"/>
  <c r="M2622" i="1" a="1"/>
  <c r="M2622" i="1" s="1"/>
  <c r="M2621" i="1" a="1"/>
  <c r="M2621" i="1" s="1"/>
  <c r="M2620" i="1" a="1"/>
  <c r="M2620" i="1" s="1"/>
  <c r="M2619" i="1" a="1"/>
  <c r="M2619" i="1" s="1"/>
  <c r="M2618" i="1" a="1"/>
  <c r="M2618" i="1" s="1"/>
  <c r="M2617" i="1" a="1"/>
  <c r="M2617" i="1" s="1"/>
  <c r="M2616" i="1" a="1"/>
  <c r="M2616" i="1" s="1"/>
  <c r="M2615" i="1" a="1"/>
  <c r="M2615" i="1" s="1"/>
  <c r="M2614" i="1" a="1"/>
  <c r="M2614" i="1" s="1"/>
  <c r="M2613" i="1" a="1"/>
  <c r="M2613" i="1" s="1"/>
  <c r="M2612" i="1" a="1"/>
  <c r="M2612" i="1" s="1"/>
  <c r="M2611" i="1" a="1"/>
  <c r="M2611" i="1" s="1"/>
  <c r="M2610" i="1" a="1"/>
  <c r="M2610" i="1" s="1"/>
  <c r="M2609" i="1" a="1"/>
  <c r="M2609" i="1" s="1"/>
  <c r="M2608" i="1" a="1"/>
  <c r="M2608" i="1" s="1"/>
  <c r="M2607" i="1" a="1"/>
  <c r="M2607" i="1" s="1"/>
  <c r="M2606" i="1" a="1"/>
  <c r="M2606" i="1" s="1"/>
  <c r="M2605" i="1" a="1"/>
  <c r="M2605" i="1" s="1"/>
  <c r="M2604" i="1" a="1"/>
  <c r="M2604" i="1" s="1"/>
  <c r="M2603" i="1" a="1"/>
  <c r="M2603" i="1" s="1"/>
  <c r="M2602" i="1" a="1"/>
  <c r="M2602" i="1" s="1"/>
  <c r="M2601" i="1" a="1"/>
  <c r="M2601" i="1" s="1"/>
  <c r="M2600" i="1" a="1"/>
  <c r="M2600" i="1" s="1"/>
  <c r="M2599" i="1" a="1"/>
  <c r="M2599" i="1" s="1"/>
  <c r="M2598" i="1" a="1"/>
  <c r="M2598" i="1" s="1"/>
  <c r="M2597" i="1" a="1"/>
  <c r="M2597" i="1" s="1"/>
  <c r="M2596" i="1" a="1"/>
  <c r="M2596" i="1" s="1"/>
  <c r="M2595" i="1" a="1"/>
  <c r="M2595" i="1" s="1"/>
  <c r="M2594" i="1" a="1"/>
  <c r="M2594" i="1" s="1"/>
  <c r="M2593" i="1" a="1"/>
  <c r="M2593" i="1" s="1"/>
  <c r="M2592" i="1" a="1"/>
  <c r="M2592" i="1" s="1"/>
  <c r="M2591" i="1" a="1"/>
  <c r="M2591" i="1" s="1"/>
  <c r="M2590" i="1" a="1"/>
  <c r="M2590" i="1" s="1"/>
  <c r="M2589" i="1" a="1"/>
  <c r="M2589" i="1" s="1"/>
  <c r="M2588" i="1" a="1"/>
  <c r="M2588" i="1" s="1"/>
  <c r="M2587" i="1" a="1"/>
  <c r="M2587" i="1" s="1"/>
  <c r="M2586" i="1" a="1"/>
  <c r="M2586" i="1" s="1"/>
  <c r="M2585" i="1" a="1"/>
  <c r="M2585" i="1" s="1"/>
  <c r="M2584" i="1" a="1"/>
  <c r="M2584" i="1" s="1"/>
  <c r="M2583" i="1" a="1"/>
  <c r="M2583" i="1" s="1"/>
  <c r="M2582" i="1" a="1"/>
  <c r="M2582" i="1" s="1"/>
  <c r="M2581" i="1" a="1"/>
  <c r="M2581" i="1" s="1"/>
  <c r="M2580" i="1" a="1"/>
  <c r="M2580" i="1" s="1"/>
  <c r="M2579" i="1" a="1"/>
  <c r="M2579" i="1" s="1"/>
  <c r="M2578" i="1" a="1"/>
  <c r="M2578" i="1" s="1"/>
  <c r="M2577" i="1" a="1"/>
  <c r="M2577" i="1" s="1"/>
  <c r="M2576" i="1" a="1"/>
  <c r="M2576" i="1" s="1"/>
  <c r="M2575" i="1" a="1"/>
  <c r="M2575" i="1" s="1"/>
  <c r="M2574" i="1" a="1"/>
  <c r="M2574" i="1" s="1"/>
  <c r="M2573" i="1" a="1"/>
  <c r="M2573" i="1" s="1"/>
  <c r="M2572" i="1" a="1"/>
  <c r="M2572" i="1" s="1"/>
  <c r="M2571" i="1" a="1"/>
  <c r="M2571" i="1" s="1"/>
  <c r="M2570" i="1" a="1"/>
  <c r="M2570" i="1" s="1"/>
  <c r="M2569" i="1" a="1"/>
  <c r="M2569" i="1" s="1"/>
  <c r="M2568" i="1" a="1"/>
  <c r="M2568" i="1" s="1"/>
  <c r="M2567" i="1" a="1"/>
  <c r="M2567" i="1" s="1"/>
  <c r="M2566" i="1" a="1"/>
  <c r="M2566" i="1" s="1"/>
  <c r="M2565" i="1" a="1"/>
  <c r="M2565" i="1" s="1"/>
  <c r="M2564" i="1" a="1"/>
  <c r="M2564" i="1" s="1"/>
  <c r="M2563" i="1" a="1"/>
  <c r="M2563" i="1" s="1"/>
  <c r="M2562" i="1" a="1"/>
  <c r="M2562" i="1" s="1"/>
  <c r="M2561" i="1" a="1"/>
  <c r="M2561" i="1" s="1"/>
  <c r="M2560" i="1" a="1"/>
  <c r="M2560" i="1" s="1"/>
  <c r="M2559" i="1" a="1"/>
  <c r="M2559" i="1" s="1"/>
  <c r="M2558" i="1" a="1"/>
  <c r="M2558" i="1" s="1"/>
  <c r="M2557" i="1" a="1"/>
  <c r="M2557" i="1" s="1"/>
  <c r="M2556" i="1" a="1"/>
  <c r="M2556" i="1" s="1"/>
  <c r="M2555" i="1" a="1"/>
  <c r="M2555" i="1" s="1"/>
  <c r="M2554" i="1" a="1"/>
  <c r="M2554" i="1" s="1"/>
  <c r="M2553" i="1" a="1"/>
  <c r="M2553" i="1" s="1"/>
  <c r="M2552" i="1" a="1"/>
  <c r="M2552" i="1" s="1"/>
  <c r="M2551" i="1" a="1"/>
  <c r="M2551" i="1" s="1"/>
  <c r="M2550" i="1" a="1"/>
  <c r="M2550" i="1" s="1"/>
  <c r="M2549" i="1" a="1"/>
  <c r="M2549" i="1" s="1"/>
  <c r="M2548" i="1" a="1"/>
  <c r="M2548" i="1" s="1"/>
  <c r="M2547" i="1" a="1"/>
  <c r="M2547" i="1" s="1"/>
  <c r="M2546" i="1" a="1"/>
  <c r="M2546" i="1" s="1"/>
  <c r="M2545" i="1" a="1"/>
  <c r="M2545" i="1" s="1"/>
  <c r="M2544" i="1" a="1"/>
  <c r="M2544" i="1" s="1"/>
  <c r="M2543" i="1" a="1"/>
  <c r="M2543" i="1" s="1"/>
  <c r="M2542" i="1" a="1"/>
  <c r="M2542" i="1" s="1"/>
  <c r="M2541" i="1" a="1"/>
  <c r="M2541" i="1" s="1"/>
  <c r="M2540" i="1" a="1"/>
  <c r="M2540" i="1" s="1"/>
  <c r="M2539" i="1" a="1"/>
  <c r="M2539" i="1" s="1"/>
  <c r="M2538" i="1" a="1"/>
  <c r="M2538" i="1" s="1"/>
  <c r="M2537" i="1" a="1"/>
  <c r="M2537" i="1" s="1"/>
  <c r="M2536" i="1" a="1"/>
  <c r="M2536" i="1" s="1"/>
  <c r="M2535" i="1" a="1"/>
  <c r="M2535" i="1" s="1"/>
  <c r="M2534" i="1" a="1"/>
  <c r="M2534" i="1" s="1"/>
  <c r="M2533" i="1" a="1"/>
  <c r="M2533" i="1" s="1"/>
  <c r="M2532" i="1" a="1"/>
  <c r="M2532" i="1" s="1"/>
  <c r="M2531" i="1" a="1"/>
  <c r="M2531" i="1" s="1"/>
  <c r="M2530" i="1" a="1"/>
  <c r="M2530" i="1" s="1"/>
  <c r="M2529" i="1" a="1"/>
  <c r="M2529" i="1" s="1"/>
  <c r="M2528" i="1" a="1"/>
  <c r="M2528" i="1" s="1"/>
  <c r="M2527" i="1" a="1"/>
  <c r="M2527" i="1" s="1"/>
  <c r="M2526" i="1" a="1"/>
  <c r="M2526" i="1" s="1"/>
  <c r="M2525" i="1" a="1"/>
  <c r="M2525" i="1" s="1"/>
  <c r="M2524" i="1" a="1"/>
  <c r="M2524" i="1" s="1"/>
  <c r="M2523" i="1" a="1"/>
  <c r="M2523" i="1" s="1"/>
  <c r="M2522" i="1" a="1"/>
  <c r="M2522" i="1" s="1"/>
  <c r="M2521" i="1" a="1"/>
  <c r="M2521" i="1" s="1"/>
  <c r="M2520" i="1" a="1"/>
  <c r="M2520" i="1" s="1"/>
  <c r="M2519" i="1" a="1"/>
  <c r="M2519" i="1" s="1"/>
  <c r="M2518" i="1" a="1"/>
  <c r="M2518" i="1" s="1"/>
  <c r="M2517" i="1" a="1"/>
  <c r="M2517" i="1" s="1"/>
  <c r="M2516" i="1" a="1"/>
  <c r="M2516" i="1" s="1"/>
  <c r="M2515" i="1" a="1"/>
  <c r="M2515" i="1" s="1"/>
  <c r="M2514" i="1" a="1"/>
  <c r="M2514" i="1" s="1"/>
  <c r="M2513" i="1" a="1"/>
  <c r="M2513" i="1" s="1"/>
  <c r="M2512" i="1" a="1"/>
  <c r="M2512" i="1" s="1"/>
  <c r="M2511" i="1" a="1"/>
  <c r="M2511" i="1" s="1"/>
  <c r="M2510" i="1" a="1"/>
  <c r="M2510" i="1" s="1"/>
  <c r="M2509" i="1" a="1"/>
  <c r="M2509" i="1" s="1"/>
  <c r="M2508" i="1" a="1"/>
  <c r="M2508" i="1" s="1"/>
  <c r="M2507" i="1" a="1"/>
  <c r="M2507" i="1" s="1"/>
  <c r="M2506" i="1" a="1"/>
  <c r="M2506" i="1" s="1"/>
  <c r="M2505" i="1" a="1"/>
  <c r="M2505" i="1" s="1"/>
  <c r="M2504" i="1" a="1"/>
  <c r="M2504" i="1" s="1"/>
  <c r="M2503" i="1" a="1"/>
  <c r="M2503" i="1" s="1"/>
  <c r="M2502" i="1" a="1"/>
  <c r="M2502" i="1" s="1"/>
  <c r="M2501" i="1" a="1"/>
  <c r="M2501" i="1" s="1"/>
  <c r="M2500" i="1" a="1"/>
  <c r="M2500" i="1" s="1"/>
  <c r="M2499" i="1" a="1"/>
  <c r="M2499" i="1" s="1"/>
  <c r="M2498" i="1" a="1"/>
  <c r="M2498" i="1" s="1"/>
  <c r="M2497" i="1" a="1"/>
  <c r="M2497" i="1" s="1"/>
  <c r="M2496" i="1" a="1"/>
  <c r="M2496" i="1" s="1"/>
  <c r="M2495" i="1" a="1"/>
  <c r="M2495" i="1" s="1"/>
  <c r="M2494" i="1" a="1"/>
  <c r="M2494" i="1" s="1"/>
  <c r="M2493" i="1" a="1"/>
  <c r="M2493" i="1" s="1"/>
  <c r="M2492" i="1" a="1"/>
  <c r="M2492" i="1" s="1"/>
  <c r="M2491" i="1" a="1"/>
  <c r="M2491" i="1" s="1"/>
  <c r="M2490" i="1" a="1"/>
  <c r="M2490" i="1" s="1"/>
  <c r="M2489" i="1" a="1"/>
  <c r="M2489" i="1" s="1"/>
  <c r="M2488" i="1" a="1"/>
  <c r="M2488" i="1" s="1"/>
  <c r="M2487" i="1" a="1"/>
  <c r="M2487" i="1" s="1"/>
  <c r="M2486" i="1" a="1"/>
  <c r="M2486" i="1" s="1"/>
  <c r="M2485" i="1" a="1"/>
  <c r="M2485" i="1" s="1"/>
  <c r="M2484" i="1" a="1"/>
  <c r="M2484" i="1" s="1"/>
  <c r="M2483" i="1" a="1"/>
  <c r="M2483" i="1" s="1"/>
  <c r="M2482" i="1" a="1"/>
  <c r="M2482" i="1" s="1"/>
  <c r="M2481" i="1" a="1"/>
  <c r="M2481" i="1" s="1"/>
  <c r="M2480" i="1" a="1"/>
  <c r="M2480" i="1" s="1"/>
  <c r="M2479" i="1" a="1"/>
  <c r="M2479" i="1" s="1"/>
  <c r="M2478" i="1" a="1"/>
  <c r="M2478" i="1" s="1"/>
  <c r="M2477" i="1" a="1"/>
  <c r="M2477" i="1" s="1"/>
  <c r="M2476" i="1" a="1"/>
  <c r="M2476" i="1" s="1"/>
  <c r="M2475" i="1" a="1"/>
  <c r="M2475" i="1" s="1"/>
  <c r="M2474" i="1" a="1"/>
  <c r="M2474" i="1" s="1"/>
  <c r="M2473" i="1" a="1"/>
  <c r="M2473" i="1" s="1"/>
  <c r="M2472" i="1" a="1"/>
  <c r="M2472" i="1" s="1"/>
  <c r="M2471" i="1" a="1"/>
  <c r="M2471" i="1" s="1"/>
  <c r="M2470" i="1" a="1"/>
  <c r="M2470" i="1" s="1"/>
  <c r="M2469" i="1" a="1"/>
  <c r="M2469" i="1" s="1"/>
  <c r="M2468" i="1" a="1"/>
  <c r="M2468" i="1" s="1"/>
  <c r="M2467" i="1" a="1"/>
  <c r="M2467" i="1" s="1"/>
  <c r="M2466" i="1" a="1"/>
  <c r="M2466" i="1" s="1"/>
  <c r="M2465" i="1" a="1"/>
  <c r="M2465" i="1" s="1"/>
  <c r="M2464" i="1" a="1"/>
  <c r="M2464" i="1" s="1"/>
  <c r="M2463" i="1" a="1"/>
  <c r="M2463" i="1" s="1"/>
  <c r="M2462" i="1" a="1"/>
  <c r="M2462" i="1" s="1"/>
  <c r="M2461" i="1" a="1"/>
  <c r="M2461" i="1" s="1"/>
  <c r="M2460" i="1" a="1"/>
  <c r="M2460" i="1" s="1"/>
  <c r="M2459" i="1" a="1"/>
  <c r="M2459" i="1" s="1"/>
  <c r="M2458" i="1" a="1"/>
  <c r="M2458" i="1" s="1"/>
  <c r="M2457" i="1" a="1"/>
  <c r="M2457" i="1" s="1"/>
  <c r="M2456" i="1" a="1"/>
  <c r="M2456" i="1" s="1"/>
  <c r="M2455" i="1" a="1"/>
  <c r="M2455" i="1" s="1"/>
  <c r="M2454" i="1" a="1"/>
  <c r="M2454" i="1" s="1"/>
  <c r="M2453" i="1" a="1"/>
  <c r="M2453" i="1" s="1"/>
  <c r="M2452" i="1" a="1"/>
  <c r="M2452" i="1" s="1"/>
  <c r="M2451" i="1" a="1"/>
  <c r="M2451" i="1" s="1"/>
  <c r="M2450" i="1" a="1"/>
  <c r="M2450" i="1" s="1"/>
  <c r="M2449" i="1" a="1"/>
  <c r="M2449" i="1" s="1"/>
  <c r="M2448" i="1" a="1"/>
  <c r="M2448" i="1" s="1"/>
  <c r="M2447" i="1" a="1"/>
  <c r="M2447" i="1" s="1"/>
  <c r="M2446" i="1" a="1"/>
  <c r="M2446" i="1" s="1"/>
  <c r="M2445" i="1" a="1"/>
  <c r="M2445" i="1" s="1"/>
  <c r="M2444" i="1" a="1"/>
  <c r="M2444" i="1" s="1"/>
  <c r="M2443" i="1" a="1"/>
  <c r="M2443" i="1" s="1"/>
  <c r="M2442" i="1" a="1"/>
  <c r="M2442" i="1" s="1"/>
  <c r="M2441" i="1" a="1"/>
  <c r="M2441" i="1" s="1"/>
  <c r="M2440" i="1" a="1"/>
  <c r="M2440" i="1" s="1"/>
  <c r="M2439" i="1" a="1"/>
  <c r="M2439" i="1" s="1"/>
  <c r="M2438" i="1" a="1"/>
  <c r="M2438" i="1" s="1"/>
  <c r="M2437" i="1" a="1"/>
  <c r="M2437" i="1" s="1"/>
  <c r="M2436" i="1" a="1"/>
  <c r="M2436" i="1" s="1"/>
  <c r="M2435" i="1" a="1"/>
  <c r="M2435" i="1" s="1"/>
  <c r="M2434" i="1" a="1"/>
  <c r="M2434" i="1" s="1"/>
  <c r="M2433" i="1" a="1"/>
  <c r="M2433" i="1" s="1"/>
  <c r="M2432" i="1" a="1"/>
  <c r="M2432" i="1" s="1"/>
  <c r="M2431" i="1" a="1"/>
  <c r="M2431" i="1" s="1"/>
  <c r="M2430" i="1" a="1"/>
  <c r="M2430" i="1" s="1"/>
  <c r="M2429" i="1" a="1"/>
  <c r="M2429" i="1" s="1"/>
  <c r="M2428" i="1" a="1"/>
  <c r="M2428" i="1" s="1"/>
  <c r="M2427" i="1" a="1"/>
  <c r="M2427" i="1" s="1"/>
  <c r="M2426" i="1" a="1"/>
  <c r="M2426" i="1" s="1"/>
  <c r="M2425" i="1" a="1"/>
  <c r="M2425" i="1" s="1"/>
  <c r="M2424" i="1" a="1"/>
  <c r="M2424" i="1" s="1"/>
  <c r="M2423" i="1" a="1"/>
  <c r="M2423" i="1" s="1"/>
  <c r="M2422" i="1" a="1"/>
  <c r="M2422" i="1" s="1"/>
  <c r="M2421" i="1" a="1"/>
  <c r="M2421" i="1" s="1"/>
  <c r="M2420" i="1" a="1"/>
  <c r="M2420" i="1" s="1"/>
  <c r="M2419" i="1" a="1"/>
  <c r="M2419" i="1" s="1"/>
  <c r="M2418" i="1" a="1"/>
  <c r="M2418" i="1" s="1"/>
  <c r="M2417" i="1" a="1"/>
  <c r="M2417" i="1" s="1"/>
  <c r="M2416" i="1" a="1"/>
  <c r="M2416" i="1" s="1"/>
  <c r="M2415" i="1" a="1"/>
  <c r="M2415" i="1" s="1"/>
  <c r="M2414" i="1" a="1"/>
  <c r="M2414" i="1" s="1"/>
  <c r="M2413" i="1" a="1"/>
  <c r="M2413" i="1" s="1"/>
  <c r="M2412" i="1" a="1"/>
  <c r="M2412" i="1" s="1"/>
  <c r="M2411" i="1" a="1"/>
  <c r="M2411" i="1" s="1"/>
  <c r="M2410" i="1" a="1"/>
  <c r="M2410" i="1" s="1"/>
  <c r="M2409" i="1" a="1"/>
  <c r="M2409" i="1" s="1"/>
  <c r="M2408" i="1" a="1"/>
  <c r="M2408" i="1" s="1"/>
  <c r="M2407" i="1" a="1"/>
  <c r="M2407" i="1" s="1"/>
  <c r="M2406" i="1" a="1"/>
  <c r="M2406" i="1" s="1"/>
  <c r="M2405" i="1" a="1"/>
  <c r="M2405" i="1" s="1"/>
  <c r="M2404" i="1" a="1"/>
  <c r="M2404" i="1" s="1"/>
  <c r="M2403" i="1" a="1"/>
  <c r="M2403" i="1" s="1"/>
  <c r="M2402" i="1" a="1"/>
  <c r="M2402" i="1" s="1"/>
  <c r="M2401" i="1" a="1"/>
  <c r="M2401" i="1" s="1"/>
  <c r="M2400" i="1" a="1"/>
  <c r="M2400" i="1" s="1"/>
  <c r="M2399" i="1" a="1"/>
  <c r="M2399" i="1" s="1"/>
  <c r="M2398" i="1" a="1"/>
  <c r="M2398" i="1" s="1"/>
  <c r="M2397" i="1" a="1"/>
  <c r="M2397" i="1" s="1"/>
  <c r="M2396" i="1" a="1"/>
  <c r="M2396" i="1" s="1"/>
  <c r="M2395" i="1" a="1"/>
  <c r="M2395" i="1" s="1"/>
  <c r="M2394" i="1" a="1"/>
  <c r="M2394" i="1" s="1"/>
  <c r="M2393" i="1" a="1"/>
  <c r="M2393" i="1" s="1"/>
  <c r="M2392" i="1" a="1"/>
  <c r="M2392" i="1" s="1"/>
  <c r="M2391" i="1" a="1"/>
  <c r="M2391" i="1" s="1"/>
  <c r="M2390" i="1" a="1"/>
  <c r="M2390" i="1" s="1"/>
  <c r="M2389" i="1" a="1"/>
  <c r="M2389" i="1" s="1"/>
  <c r="M2388" i="1" a="1"/>
  <c r="M2388" i="1" s="1"/>
  <c r="M2387" i="1" a="1"/>
  <c r="M2387" i="1" s="1"/>
  <c r="M2386" i="1" a="1"/>
  <c r="M2386" i="1" s="1"/>
  <c r="M2385" i="1" a="1"/>
  <c r="M2385" i="1" s="1"/>
  <c r="M2384" i="1" a="1"/>
  <c r="M2384" i="1" s="1"/>
  <c r="M2383" i="1" a="1"/>
  <c r="M2383" i="1" s="1"/>
  <c r="M2382" i="1" a="1"/>
  <c r="M2382" i="1" s="1"/>
  <c r="M2381" i="1" a="1"/>
  <c r="M2381" i="1" s="1"/>
  <c r="M2380" i="1" a="1"/>
  <c r="M2380" i="1" s="1"/>
  <c r="M2379" i="1" a="1"/>
  <c r="M2379" i="1" s="1"/>
  <c r="M2378" i="1" a="1"/>
  <c r="M2378" i="1" s="1"/>
  <c r="M2377" i="1" a="1"/>
  <c r="M2377" i="1" s="1"/>
  <c r="M2376" i="1" a="1"/>
  <c r="M2376" i="1" s="1"/>
  <c r="M2375" i="1" a="1"/>
  <c r="M2375" i="1" s="1"/>
  <c r="M2374" i="1" a="1"/>
  <c r="M2374" i="1" s="1"/>
  <c r="M2373" i="1" a="1"/>
  <c r="M2373" i="1" s="1"/>
  <c r="M2372" i="1" a="1"/>
  <c r="M2372" i="1" s="1"/>
  <c r="M2371" i="1" a="1"/>
  <c r="M2371" i="1" s="1"/>
  <c r="M2370" i="1" a="1"/>
  <c r="M2370" i="1" s="1"/>
  <c r="M2369" i="1" a="1"/>
  <c r="M2369" i="1" s="1"/>
  <c r="M2368" i="1" a="1"/>
  <c r="M2368" i="1" s="1"/>
  <c r="M2367" i="1" a="1"/>
  <c r="M2367" i="1" s="1"/>
  <c r="M2366" i="1" a="1"/>
  <c r="M2366" i="1" s="1"/>
  <c r="M2365" i="1" a="1"/>
  <c r="M2365" i="1" s="1"/>
  <c r="M2364" i="1" a="1"/>
  <c r="M2364" i="1" s="1"/>
  <c r="M2363" i="1" a="1"/>
  <c r="M2363" i="1" s="1"/>
  <c r="M2362" i="1" a="1"/>
  <c r="M2362" i="1" s="1"/>
  <c r="M2361" i="1" a="1"/>
  <c r="M2361" i="1" s="1"/>
  <c r="M2360" i="1" a="1"/>
  <c r="M2360" i="1" s="1"/>
  <c r="M2359" i="1" a="1"/>
  <c r="M2359" i="1" s="1"/>
  <c r="M2358" i="1" a="1"/>
  <c r="M2358" i="1" s="1"/>
  <c r="M2357" i="1" a="1"/>
  <c r="M2357" i="1" s="1"/>
  <c r="M2356" i="1" a="1"/>
  <c r="M2356" i="1" s="1"/>
  <c r="M2355" i="1" a="1"/>
  <c r="M2355" i="1" s="1"/>
  <c r="M2354" i="1" a="1"/>
  <c r="M2354" i="1" s="1"/>
  <c r="M2353" i="1" a="1"/>
  <c r="M2353" i="1" s="1"/>
  <c r="M2352" i="1" a="1"/>
  <c r="M2352" i="1" s="1"/>
  <c r="M2351" i="1" a="1"/>
  <c r="M2351" i="1" s="1"/>
  <c r="M2350" i="1" a="1"/>
  <c r="M2350" i="1" s="1"/>
  <c r="M2349" i="1" a="1"/>
  <c r="M2349" i="1" s="1"/>
  <c r="M2348" i="1" a="1"/>
  <c r="M2348" i="1" s="1"/>
  <c r="M2347" i="1" a="1"/>
  <c r="M2347" i="1" s="1"/>
  <c r="M2346" i="1" a="1"/>
  <c r="M2346" i="1" s="1"/>
  <c r="M2345" i="1" a="1"/>
  <c r="M2345" i="1" s="1"/>
  <c r="M2344" i="1" a="1"/>
  <c r="M2344" i="1" s="1"/>
  <c r="M2343" i="1" a="1"/>
  <c r="M2343" i="1" s="1"/>
  <c r="M2342" i="1" a="1"/>
  <c r="M2342" i="1" s="1"/>
  <c r="M2341" i="1" a="1"/>
  <c r="M2341" i="1" s="1"/>
  <c r="M2340" i="1" a="1"/>
  <c r="M2340" i="1" s="1"/>
  <c r="M2339" i="1" a="1"/>
  <c r="M2339" i="1" s="1"/>
  <c r="M2338" i="1" a="1"/>
  <c r="M2338" i="1" s="1"/>
  <c r="M2337" i="1" a="1"/>
  <c r="M2337" i="1" s="1"/>
  <c r="M2336" i="1" a="1"/>
  <c r="M2336" i="1" s="1"/>
  <c r="M2335" i="1" a="1"/>
  <c r="M2335" i="1" s="1"/>
  <c r="M2334" i="1" a="1"/>
  <c r="M2334" i="1" s="1"/>
  <c r="M2333" i="1" a="1"/>
  <c r="M2333" i="1" s="1"/>
  <c r="M2332" i="1" a="1"/>
  <c r="M2332" i="1" s="1"/>
  <c r="M2331" i="1" a="1"/>
  <c r="M2331" i="1" s="1"/>
  <c r="M2330" i="1" a="1"/>
  <c r="M2330" i="1" s="1"/>
  <c r="M2329" i="1" a="1"/>
  <c r="M2329" i="1" s="1"/>
  <c r="M2328" i="1" a="1"/>
  <c r="M2328" i="1" s="1"/>
  <c r="M2327" i="1" a="1"/>
  <c r="M2327" i="1" s="1"/>
  <c r="M2326" i="1" a="1"/>
  <c r="M2326" i="1" s="1"/>
  <c r="M2325" i="1" a="1"/>
  <c r="M2325" i="1" s="1"/>
  <c r="M2324" i="1" a="1"/>
  <c r="M2324" i="1" s="1"/>
  <c r="M2323" i="1" a="1"/>
  <c r="M2323" i="1" s="1"/>
  <c r="M2322" i="1" a="1"/>
  <c r="M2322" i="1" s="1"/>
  <c r="M2321" i="1" a="1"/>
  <c r="M2321" i="1" s="1"/>
  <c r="M2320" i="1" a="1"/>
  <c r="M2320" i="1" s="1"/>
  <c r="M2319" i="1" a="1"/>
  <c r="M2319" i="1" s="1"/>
  <c r="M2318" i="1" a="1"/>
  <c r="M2318" i="1" s="1"/>
  <c r="M2317" i="1" a="1"/>
  <c r="M2317" i="1" s="1"/>
  <c r="M2316" i="1" a="1"/>
  <c r="M2316" i="1" s="1"/>
  <c r="M2315" i="1" a="1"/>
  <c r="M2315" i="1" s="1"/>
  <c r="M2314" i="1" a="1"/>
  <c r="M2314" i="1" s="1"/>
  <c r="M2313" i="1" a="1"/>
  <c r="M2313" i="1" s="1"/>
  <c r="M2312" i="1" a="1"/>
  <c r="M2312" i="1" s="1"/>
  <c r="M2311" i="1" a="1"/>
  <c r="M2311" i="1" s="1"/>
  <c r="M2310" i="1" a="1"/>
  <c r="M2310" i="1" s="1"/>
  <c r="M2309" i="1" a="1"/>
  <c r="M2309" i="1" s="1"/>
  <c r="M2308" i="1" a="1"/>
  <c r="M2308" i="1" s="1"/>
  <c r="M2307" i="1" a="1"/>
  <c r="M2307" i="1" s="1"/>
  <c r="M2306" i="1" a="1"/>
  <c r="M2306" i="1" s="1"/>
  <c r="M2305" i="1" a="1"/>
  <c r="M2305" i="1" s="1"/>
  <c r="M2304" i="1" a="1"/>
  <c r="M2304" i="1" s="1"/>
  <c r="M2303" i="1" a="1"/>
  <c r="M2303" i="1" s="1"/>
  <c r="M2302" i="1" a="1"/>
  <c r="M2302" i="1" s="1"/>
  <c r="M2301" i="1" a="1"/>
  <c r="M2301" i="1" s="1"/>
  <c r="M2300" i="1" a="1"/>
  <c r="M2300" i="1" s="1"/>
  <c r="M2299" i="1" a="1"/>
  <c r="M2299" i="1" s="1"/>
  <c r="M2298" i="1" a="1"/>
  <c r="M2298" i="1" s="1"/>
  <c r="M2297" i="1" a="1"/>
  <c r="M2297" i="1" s="1"/>
  <c r="M2296" i="1" a="1"/>
  <c r="M2296" i="1" s="1"/>
  <c r="M2295" i="1" a="1"/>
  <c r="M2295" i="1" s="1"/>
  <c r="M2294" i="1" a="1"/>
  <c r="M2294" i="1" s="1"/>
  <c r="M2293" i="1" a="1"/>
  <c r="M2293" i="1" s="1"/>
  <c r="M2292" i="1" a="1"/>
  <c r="M2292" i="1" s="1"/>
  <c r="M2291" i="1" a="1"/>
  <c r="M2291" i="1" s="1"/>
  <c r="M2290" i="1" a="1"/>
  <c r="M2290" i="1" s="1"/>
  <c r="M2289" i="1" a="1"/>
  <c r="M2289" i="1" s="1"/>
  <c r="M2288" i="1" a="1"/>
  <c r="M2288" i="1" s="1"/>
  <c r="M2287" i="1" a="1"/>
  <c r="M2287" i="1" s="1"/>
  <c r="M2286" i="1" a="1"/>
  <c r="M2286" i="1" s="1"/>
  <c r="M2285" i="1" a="1"/>
  <c r="M2285" i="1" s="1"/>
  <c r="M2284" i="1" a="1"/>
  <c r="M2284" i="1" s="1"/>
  <c r="M2283" i="1" a="1"/>
  <c r="M2283" i="1" s="1"/>
  <c r="M2282" i="1" a="1"/>
  <c r="M2282" i="1" s="1"/>
  <c r="M2281" i="1" a="1"/>
  <c r="M2281" i="1" s="1"/>
  <c r="M2280" i="1" a="1"/>
  <c r="M2280" i="1" s="1"/>
  <c r="M2279" i="1" a="1"/>
  <c r="M2279" i="1" s="1"/>
  <c r="M2278" i="1" a="1"/>
  <c r="M2278" i="1" s="1"/>
  <c r="M2277" i="1" a="1"/>
  <c r="M2277" i="1" s="1"/>
  <c r="M2276" i="1" a="1"/>
  <c r="M2276" i="1" s="1"/>
  <c r="M2275" i="1" a="1"/>
  <c r="M2275" i="1" s="1"/>
  <c r="M2274" i="1" a="1"/>
  <c r="M2274" i="1" s="1"/>
  <c r="M2273" i="1" a="1"/>
  <c r="M2273" i="1" s="1"/>
  <c r="M2272" i="1" a="1"/>
  <c r="M2272" i="1" s="1"/>
  <c r="M2271" i="1" a="1"/>
  <c r="M2271" i="1" s="1"/>
  <c r="M2270" i="1" a="1"/>
  <c r="M2270" i="1" s="1"/>
  <c r="M2269" i="1" a="1"/>
  <c r="M2269" i="1" s="1"/>
  <c r="M2268" i="1" a="1"/>
  <c r="M2268" i="1" s="1"/>
  <c r="M2267" i="1" a="1"/>
  <c r="M2267" i="1" s="1"/>
  <c r="M2266" i="1" a="1"/>
  <c r="M2266" i="1" s="1"/>
  <c r="M2265" i="1" a="1"/>
  <c r="M2265" i="1" s="1"/>
  <c r="M2264" i="1" a="1"/>
  <c r="M2264" i="1" s="1"/>
  <c r="M2263" i="1" a="1"/>
  <c r="M2263" i="1" s="1"/>
  <c r="M2262" i="1" a="1"/>
  <c r="M2262" i="1" s="1"/>
  <c r="M2261" i="1" a="1"/>
  <c r="M2261" i="1" s="1"/>
  <c r="M2260" i="1" a="1"/>
  <c r="M2260" i="1" s="1"/>
  <c r="M2259" i="1" a="1"/>
  <c r="M2259" i="1" s="1"/>
  <c r="M2258" i="1" a="1"/>
  <c r="M2258" i="1" s="1"/>
  <c r="M2257" i="1" a="1"/>
  <c r="M2257" i="1" s="1"/>
  <c r="M2256" i="1" a="1"/>
  <c r="M2256" i="1" s="1"/>
  <c r="M2255" i="1" a="1"/>
  <c r="M2255" i="1" s="1"/>
  <c r="M2254" i="1" a="1"/>
  <c r="M2254" i="1" s="1"/>
  <c r="M2253" i="1" a="1"/>
  <c r="M2253" i="1" s="1"/>
  <c r="M2252" i="1" a="1"/>
  <c r="M2252" i="1" s="1"/>
  <c r="M2251" i="1" a="1"/>
  <c r="M2251" i="1" s="1"/>
  <c r="M2250" i="1" a="1"/>
  <c r="M2250" i="1" s="1"/>
  <c r="M2249" i="1" a="1"/>
  <c r="M2249" i="1" s="1"/>
  <c r="M2248" i="1" a="1"/>
  <c r="M2248" i="1" s="1"/>
  <c r="M2247" i="1" a="1"/>
  <c r="M2247" i="1" s="1"/>
  <c r="M2246" i="1" a="1"/>
  <c r="M2246" i="1" s="1"/>
  <c r="M2245" i="1" a="1"/>
  <c r="M2245" i="1" s="1"/>
  <c r="M2244" i="1" a="1"/>
  <c r="M2244" i="1" s="1"/>
  <c r="M2243" i="1" a="1"/>
  <c r="M2243" i="1" s="1"/>
  <c r="M2242" i="1" a="1"/>
  <c r="M2242" i="1" s="1"/>
  <c r="M2241" i="1" a="1"/>
  <c r="M2241" i="1" s="1"/>
  <c r="M2240" i="1" a="1"/>
  <c r="M2240" i="1" s="1"/>
  <c r="M2239" i="1" a="1"/>
  <c r="M2239" i="1" s="1"/>
  <c r="M2238" i="1" a="1"/>
  <c r="M2238" i="1" s="1"/>
  <c r="M2237" i="1" a="1"/>
  <c r="M2237" i="1" s="1"/>
  <c r="M2236" i="1" a="1"/>
  <c r="M2236" i="1" s="1"/>
  <c r="M2235" i="1" a="1"/>
  <c r="M2235" i="1" s="1"/>
  <c r="M2234" i="1" a="1"/>
  <c r="M2234" i="1" s="1"/>
  <c r="M2233" i="1" a="1"/>
  <c r="M2233" i="1" s="1"/>
  <c r="M2232" i="1" a="1"/>
  <c r="M2232" i="1" s="1"/>
  <c r="M2231" i="1" a="1"/>
  <c r="M2231" i="1" s="1"/>
  <c r="M2230" i="1" a="1"/>
  <c r="M2230" i="1" s="1"/>
  <c r="M2229" i="1" a="1"/>
  <c r="M2229" i="1" s="1"/>
  <c r="M2228" i="1" a="1"/>
  <c r="M2228" i="1" s="1"/>
  <c r="M2227" i="1" a="1"/>
  <c r="M2227" i="1" s="1"/>
  <c r="M2226" i="1" a="1"/>
  <c r="M2226" i="1" s="1"/>
  <c r="M2225" i="1" a="1"/>
  <c r="M2225" i="1" s="1"/>
  <c r="M2224" i="1" a="1"/>
  <c r="M2224" i="1" s="1"/>
  <c r="M2223" i="1" a="1"/>
  <c r="M2223" i="1" s="1"/>
  <c r="M2222" i="1" a="1"/>
  <c r="M2222" i="1" s="1"/>
  <c r="M2221" i="1" a="1"/>
  <c r="M2221" i="1" s="1"/>
  <c r="M2220" i="1" a="1"/>
  <c r="M2220" i="1" s="1"/>
  <c r="M2219" i="1" a="1"/>
  <c r="M2219" i="1" s="1"/>
  <c r="M2218" i="1" a="1"/>
  <c r="M2218" i="1" s="1"/>
  <c r="M2217" i="1" a="1"/>
  <c r="M2217" i="1" s="1"/>
  <c r="M2216" i="1" a="1"/>
  <c r="M2216" i="1" s="1"/>
  <c r="M2215" i="1" a="1"/>
  <c r="M2215" i="1" s="1"/>
  <c r="M2214" i="1" a="1"/>
  <c r="M2214" i="1" s="1"/>
  <c r="M2213" i="1" a="1"/>
  <c r="M2213" i="1" s="1"/>
  <c r="M2212" i="1" a="1"/>
  <c r="M2212" i="1" s="1"/>
  <c r="M2211" i="1" a="1"/>
  <c r="M2211" i="1" s="1"/>
  <c r="M2210" i="1" a="1"/>
  <c r="M2210" i="1" s="1"/>
  <c r="M2209" i="1" a="1"/>
  <c r="M2209" i="1" s="1"/>
  <c r="M2208" i="1" a="1"/>
  <c r="M2208" i="1" s="1"/>
  <c r="M2207" i="1" a="1"/>
  <c r="M2207" i="1" s="1"/>
  <c r="M2206" i="1" a="1"/>
  <c r="M2206" i="1" s="1"/>
  <c r="M2205" i="1" a="1"/>
  <c r="M2205" i="1" s="1"/>
  <c r="M2204" i="1" a="1"/>
  <c r="M2204" i="1" s="1"/>
  <c r="M2203" i="1" a="1"/>
  <c r="M2203" i="1" s="1"/>
  <c r="M2202" i="1" a="1"/>
  <c r="M2202" i="1" s="1"/>
  <c r="M2201" i="1" a="1"/>
  <c r="M2201" i="1" s="1"/>
  <c r="M2200" i="1" a="1"/>
  <c r="M2200" i="1" s="1"/>
  <c r="M2199" i="1" a="1"/>
  <c r="M2199" i="1" s="1"/>
  <c r="M2198" i="1" a="1"/>
  <c r="M2198" i="1" s="1"/>
  <c r="M2197" i="1" a="1"/>
  <c r="M2197" i="1" s="1"/>
  <c r="M2196" i="1" a="1"/>
  <c r="M2196" i="1" s="1"/>
  <c r="M2195" i="1" a="1"/>
  <c r="M2195" i="1" s="1"/>
  <c r="M2194" i="1" a="1"/>
  <c r="M2194" i="1" s="1"/>
  <c r="M2193" i="1" a="1"/>
  <c r="M2193" i="1" s="1"/>
  <c r="M2192" i="1" a="1"/>
  <c r="M2192" i="1" s="1"/>
  <c r="M2191" i="1" a="1"/>
  <c r="M2191" i="1" s="1"/>
  <c r="M2190" i="1" a="1"/>
  <c r="M2190" i="1" s="1"/>
  <c r="M2189" i="1" a="1"/>
  <c r="M2189" i="1" s="1"/>
  <c r="M2188" i="1" a="1"/>
  <c r="M2188" i="1" s="1"/>
  <c r="M2187" i="1" a="1"/>
  <c r="M2187" i="1" s="1"/>
  <c r="M2186" i="1" a="1"/>
  <c r="M2186" i="1" s="1"/>
  <c r="M2185" i="1" a="1"/>
  <c r="M2185" i="1" s="1"/>
  <c r="M2184" i="1" a="1"/>
  <c r="M2184" i="1" s="1"/>
  <c r="M2183" i="1" a="1"/>
  <c r="M2183" i="1" s="1"/>
  <c r="M2182" i="1" a="1"/>
  <c r="M2182" i="1" s="1"/>
  <c r="M2181" i="1" a="1"/>
  <c r="M2181" i="1" s="1"/>
  <c r="M2180" i="1" a="1"/>
  <c r="M2180" i="1" s="1"/>
  <c r="M2179" i="1" a="1"/>
  <c r="M2179" i="1" s="1"/>
  <c r="M2178" i="1" a="1"/>
  <c r="M2178" i="1" s="1"/>
  <c r="M2177" i="1" a="1"/>
  <c r="M2177" i="1" s="1"/>
  <c r="M2176" i="1" a="1"/>
  <c r="M2176" i="1" s="1"/>
  <c r="M2175" i="1" a="1"/>
  <c r="M2175" i="1" s="1"/>
  <c r="M2174" i="1" a="1"/>
  <c r="M2174" i="1" s="1"/>
  <c r="M2173" i="1" a="1"/>
  <c r="M2173" i="1" s="1"/>
  <c r="M2172" i="1" a="1"/>
  <c r="M2172" i="1" s="1"/>
  <c r="M2171" i="1" a="1"/>
  <c r="M2171" i="1" s="1"/>
  <c r="M2170" i="1" a="1"/>
  <c r="M2170" i="1" s="1"/>
  <c r="M2169" i="1" a="1"/>
  <c r="M2169" i="1" s="1"/>
  <c r="M2168" i="1" a="1"/>
  <c r="M2168" i="1" s="1"/>
  <c r="M2167" i="1" a="1"/>
  <c r="M2167" i="1" s="1"/>
  <c r="M2166" i="1" a="1"/>
  <c r="M2166" i="1" s="1"/>
  <c r="M2165" i="1" a="1"/>
  <c r="M2165" i="1" s="1"/>
  <c r="M2164" i="1" a="1"/>
  <c r="M2164" i="1" s="1"/>
  <c r="M2163" i="1" a="1"/>
  <c r="M2163" i="1" s="1"/>
  <c r="M2162" i="1" a="1"/>
  <c r="M2162" i="1" s="1"/>
  <c r="M2161" i="1" a="1"/>
  <c r="M2161" i="1" s="1"/>
  <c r="M2160" i="1" a="1"/>
  <c r="M2160" i="1" s="1"/>
  <c r="M2159" i="1" a="1"/>
  <c r="M2159" i="1" s="1"/>
  <c r="M2158" i="1" a="1"/>
  <c r="M2158" i="1" s="1"/>
  <c r="M2157" i="1" a="1"/>
  <c r="M2157" i="1" s="1"/>
  <c r="M2156" i="1" a="1"/>
  <c r="M2156" i="1" s="1"/>
  <c r="M2155" i="1" a="1"/>
  <c r="M2155" i="1" s="1"/>
  <c r="M2154" i="1" a="1"/>
  <c r="M2154" i="1" s="1"/>
  <c r="M2153" i="1" a="1"/>
  <c r="M2153" i="1" s="1"/>
  <c r="M2152" i="1" a="1"/>
  <c r="M2152" i="1" s="1"/>
  <c r="M2151" i="1" a="1"/>
  <c r="M2151" i="1" s="1"/>
  <c r="M2150" i="1" a="1"/>
  <c r="M2150" i="1" s="1"/>
  <c r="M2149" i="1" a="1"/>
  <c r="M2149" i="1" s="1"/>
  <c r="M2148" i="1" a="1"/>
  <c r="M2148" i="1" s="1"/>
  <c r="M2147" i="1" a="1"/>
  <c r="M2147" i="1" s="1"/>
  <c r="M2146" i="1" a="1"/>
  <c r="M2146" i="1" s="1"/>
  <c r="M2145" i="1" a="1"/>
  <c r="M2145" i="1" s="1"/>
  <c r="M2144" i="1" a="1"/>
  <c r="M2144" i="1" s="1"/>
  <c r="M2143" i="1" a="1"/>
  <c r="M2143" i="1" s="1"/>
  <c r="M2142" i="1" a="1"/>
  <c r="M2142" i="1" s="1"/>
  <c r="M2141" i="1" a="1"/>
  <c r="M2141" i="1" s="1"/>
  <c r="M2140" i="1" a="1"/>
  <c r="M2140" i="1" s="1"/>
  <c r="M2139" i="1" a="1"/>
  <c r="M2139" i="1" s="1"/>
  <c r="M2138" i="1" a="1"/>
  <c r="M2138" i="1" s="1"/>
  <c r="M2137" i="1" a="1"/>
  <c r="M2137" i="1" s="1"/>
  <c r="M2136" i="1" a="1"/>
  <c r="M2136" i="1" s="1"/>
  <c r="M2135" i="1" a="1"/>
  <c r="M2135" i="1" s="1"/>
  <c r="M2134" i="1" a="1"/>
  <c r="M2134" i="1" s="1"/>
  <c r="M2133" i="1" a="1"/>
  <c r="M2133" i="1" s="1"/>
  <c r="M2132" i="1" a="1"/>
  <c r="M2132" i="1" s="1"/>
  <c r="M2131" i="1" a="1"/>
  <c r="M2131" i="1" s="1"/>
  <c r="M2130" i="1" a="1"/>
  <c r="M2130" i="1" s="1"/>
  <c r="M2129" i="1" a="1"/>
  <c r="M2129" i="1" s="1"/>
  <c r="M2128" i="1" a="1"/>
  <c r="M2128" i="1" s="1"/>
  <c r="M2127" i="1" a="1"/>
  <c r="M2127" i="1" s="1"/>
  <c r="M2126" i="1" a="1"/>
  <c r="M2126" i="1" s="1"/>
  <c r="M2125" i="1" a="1"/>
  <c r="M2125" i="1" s="1"/>
  <c r="M2124" i="1" a="1"/>
  <c r="M2124" i="1" s="1"/>
  <c r="M2123" i="1" a="1"/>
  <c r="M2123" i="1" s="1"/>
  <c r="M2122" i="1" a="1"/>
  <c r="M2122" i="1" s="1"/>
  <c r="M2121" i="1" a="1"/>
  <c r="M2121" i="1" s="1"/>
  <c r="M2120" i="1" a="1"/>
  <c r="M2120" i="1" s="1"/>
  <c r="M2119" i="1" a="1"/>
  <c r="M2119" i="1" s="1"/>
  <c r="M2118" i="1" a="1"/>
  <c r="M2118" i="1" s="1"/>
  <c r="M2117" i="1" a="1"/>
  <c r="M2117" i="1" s="1"/>
  <c r="M2116" i="1" a="1"/>
  <c r="M2116" i="1" s="1"/>
  <c r="M2115" i="1" a="1"/>
  <c r="M2115" i="1" s="1"/>
  <c r="M2114" i="1" a="1"/>
  <c r="M2114" i="1" s="1"/>
  <c r="M2113" i="1" a="1"/>
  <c r="M2113" i="1" s="1"/>
  <c r="M2112" i="1" a="1"/>
  <c r="M2112" i="1" s="1"/>
  <c r="M2111" i="1" a="1"/>
  <c r="M2111" i="1" s="1"/>
  <c r="M2110" i="1" a="1"/>
  <c r="M2110" i="1" s="1"/>
  <c r="M2109" i="1" a="1"/>
  <c r="M2109" i="1" s="1"/>
  <c r="M2108" i="1" a="1"/>
  <c r="M2108" i="1" s="1"/>
  <c r="M2107" i="1" a="1"/>
  <c r="M2107" i="1" s="1"/>
  <c r="M2106" i="1" a="1"/>
  <c r="M2106" i="1" s="1"/>
  <c r="M2105" i="1" a="1"/>
  <c r="M2105" i="1" s="1"/>
  <c r="M2104" i="1" a="1"/>
  <c r="M2104" i="1" s="1"/>
  <c r="M2103" i="1" a="1"/>
  <c r="M2103" i="1" s="1"/>
  <c r="M2102" i="1" a="1"/>
  <c r="M2102" i="1" s="1"/>
  <c r="M2101" i="1" a="1"/>
  <c r="M2101" i="1" s="1"/>
  <c r="M2100" i="1" a="1"/>
  <c r="M2100" i="1" s="1"/>
  <c r="M2099" i="1" a="1"/>
  <c r="M2099" i="1" s="1"/>
  <c r="M2098" i="1" a="1"/>
  <c r="M2098" i="1" s="1"/>
  <c r="M2097" i="1" a="1"/>
  <c r="M2097" i="1" s="1"/>
  <c r="M2096" i="1" a="1"/>
  <c r="M2096" i="1" s="1"/>
  <c r="M2095" i="1" a="1"/>
  <c r="M2095" i="1" s="1"/>
  <c r="M2094" i="1" a="1"/>
  <c r="M2094" i="1" s="1"/>
  <c r="M2093" i="1" a="1"/>
  <c r="M2093" i="1" s="1"/>
  <c r="M2092" i="1" a="1"/>
  <c r="M2092" i="1" s="1"/>
  <c r="M2091" i="1" a="1"/>
  <c r="M2091" i="1" s="1"/>
  <c r="M2090" i="1" a="1"/>
  <c r="M2090" i="1" s="1"/>
  <c r="M2089" i="1" a="1"/>
  <c r="M2089" i="1" s="1"/>
  <c r="M2088" i="1" a="1"/>
  <c r="M2088" i="1" s="1"/>
  <c r="M2087" i="1" a="1"/>
  <c r="M2087" i="1" s="1"/>
  <c r="M2086" i="1" a="1"/>
  <c r="M2086" i="1" s="1"/>
  <c r="M2085" i="1" a="1"/>
  <c r="M2085" i="1" s="1"/>
  <c r="M2084" i="1" a="1"/>
  <c r="M2084" i="1" s="1"/>
  <c r="M2083" i="1" a="1"/>
  <c r="M2083" i="1" s="1"/>
  <c r="M2082" i="1" a="1"/>
  <c r="M2082" i="1" s="1"/>
  <c r="M2081" i="1" a="1"/>
  <c r="M2081" i="1" s="1"/>
  <c r="M2080" i="1" a="1"/>
  <c r="M2080" i="1" s="1"/>
  <c r="M2079" i="1" a="1"/>
  <c r="M2079" i="1" s="1"/>
  <c r="M2078" i="1" a="1"/>
  <c r="M2078" i="1" s="1"/>
  <c r="M2077" i="1" a="1"/>
  <c r="M2077" i="1" s="1"/>
  <c r="M2076" i="1" a="1"/>
  <c r="M2076" i="1" s="1"/>
  <c r="M2075" i="1" a="1"/>
  <c r="M2075" i="1" s="1"/>
  <c r="M2074" i="1" a="1"/>
  <c r="M2074" i="1" s="1"/>
  <c r="M2073" i="1" a="1"/>
  <c r="M2073" i="1" s="1"/>
  <c r="M2072" i="1" a="1"/>
  <c r="M2072" i="1" s="1"/>
  <c r="M2071" i="1" a="1"/>
  <c r="M2071" i="1" s="1"/>
  <c r="M2070" i="1" a="1"/>
  <c r="M2070" i="1" s="1"/>
  <c r="M2069" i="1" a="1"/>
  <c r="M2069" i="1" s="1"/>
  <c r="M2068" i="1" a="1"/>
  <c r="M2068" i="1" s="1"/>
  <c r="M2067" i="1" a="1"/>
  <c r="M2067" i="1" s="1"/>
  <c r="M2066" i="1" a="1"/>
  <c r="M2066" i="1" s="1"/>
  <c r="M2065" i="1" a="1"/>
  <c r="M2065" i="1" s="1"/>
  <c r="M2064" i="1" a="1"/>
  <c r="M2064" i="1" s="1"/>
  <c r="M2063" i="1" a="1"/>
  <c r="M2063" i="1" s="1"/>
  <c r="M2062" i="1" a="1"/>
  <c r="M2062" i="1" s="1"/>
  <c r="M2061" i="1" a="1"/>
  <c r="M2061" i="1" s="1"/>
  <c r="M2060" i="1" a="1"/>
  <c r="M2060" i="1" s="1"/>
  <c r="M2059" i="1" a="1"/>
  <c r="M2059" i="1" s="1"/>
  <c r="M2058" i="1" a="1"/>
  <c r="M2058" i="1" s="1"/>
  <c r="M2057" i="1" a="1"/>
  <c r="M2057" i="1" s="1"/>
  <c r="M2056" i="1" a="1"/>
  <c r="M2056" i="1" s="1"/>
  <c r="M2055" i="1" a="1"/>
  <c r="M2055" i="1" s="1"/>
  <c r="M2054" i="1" a="1"/>
  <c r="M2054" i="1" s="1"/>
  <c r="M2053" i="1" a="1"/>
  <c r="M2053" i="1" s="1"/>
  <c r="M2052" i="1" a="1"/>
  <c r="M2052" i="1" s="1"/>
  <c r="M2051" i="1" a="1"/>
  <c r="M2051" i="1" s="1"/>
  <c r="M2050" i="1" a="1"/>
  <c r="M2050" i="1" s="1"/>
  <c r="M2049" i="1" a="1"/>
  <c r="M2049" i="1" s="1"/>
  <c r="M2048" i="1" a="1"/>
  <c r="M2048" i="1" s="1"/>
  <c r="M2047" i="1" a="1"/>
  <c r="M2047" i="1" s="1"/>
  <c r="M2046" i="1" a="1"/>
  <c r="M2046" i="1" s="1"/>
  <c r="M2045" i="1" a="1"/>
  <c r="M2045" i="1" s="1"/>
  <c r="M2044" i="1" a="1"/>
  <c r="M2044" i="1" s="1"/>
  <c r="M2043" i="1" a="1"/>
  <c r="M2043" i="1" s="1"/>
  <c r="M2042" i="1" a="1"/>
  <c r="M2042" i="1" s="1"/>
  <c r="M2041" i="1" a="1"/>
  <c r="M2041" i="1" s="1"/>
  <c r="M2040" i="1" a="1"/>
  <c r="M2040" i="1" s="1"/>
  <c r="M2039" i="1" a="1"/>
  <c r="M2039" i="1" s="1"/>
  <c r="M2038" i="1" a="1"/>
  <c r="M2038" i="1" s="1"/>
  <c r="M2037" i="1" a="1"/>
  <c r="M2037" i="1" s="1"/>
  <c r="M2036" i="1" a="1"/>
  <c r="M2036" i="1" s="1"/>
  <c r="M2035" i="1" a="1"/>
  <c r="M2035" i="1" s="1"/>
  <c r="M2034" i="1" a="1"/>
  <c r="M2034" i="1" s="1"/>
  <c r="M2033" i="1" a="1"/>
  <c r="M2033" i="1" s="1"/>
  <c r="M2032" i="1" a="1"/>
  <c r="M2032" i="1" s="1"/>
  <c r="M2031" i="1" a="1"/>
  <c r="M2031" i="1" s="1"/>
  <c r="M2030" i="1" a="1"/>
  <c r="M2030" i="1" s="1"/>
  <c r="M2029" i="1" a="1"/>
  <c r="M2029" i="1" s="1"/>
  <c r="M2028" i="1" a="1"/>
  <c r="M2028" i="1" s="1"/>
  <c r="M2027" i="1" a="1"/>
  <c r="M2027" i="1" s="1"/>
  <c r="M2026" i="1" a="1"/>
  <c r="M2026" i="1" s="1"/>
  <c r="M2025" i="1" a="1"/>
  <c r="M2025" i="1" s="1"/>
  <c r="M2024" i="1" a="1"/>
  <c r="M2024" i="1" s="1"/>
  <c r="M2023" i="1" a="1"/>
  <c r="M2023" i="1" s="1"/>
  <c r="M2022" i="1" a="1"/>
  <c r="M2022" i="1" s="1"/>
  <c r="M2021" i="1" a="1"/>
  <c r="M2021" i="1" s="1"/>
  <c r="M2020" i="1" a="1"/>
  <c r="M2020" i="1" s="1"/>
  <c r="M2019" i="1" a="1"/>
  <c r="M2019" i="1" s="1"/>
  <c r="M2018" i="1" a="1"/>
  <c r="M2018" i="1" s="1"/>
  <c r="M2017" i="1" a="1"/>
  <c r="M2017" i="1" s="1"/>
  <c r="M2016" i="1" a="1"/>
  <c r="M2016" i="1" s="1"/>
  <c r="M2015" i="1" a="1"/>
  <c r="M2015" i="1" s="1"/>
  <c r="M2014" i="1" a="1"/>
  <c r="M2014" i="1" s="1"/>
  <c r="M2013" i="1" a="1"/>
  <c r="M2013" i="1" s="1"/>
  <c r="M2012" i="1" a="1"/>
  <c r="M2012" i="1" s="1"/>
  <c r="M2011" i="1" a="1"/>
  <c r="M2011" i="1" s="1"/>
  <c r="M2010" i="1" a="1"/>
  <c r="M2010" i="1" s="1"/>
  <c r="M2009" i="1" a="1"/>
  <c r="M2009" i="1" s="1"/>
  <c r="M2008" i="1" a="1"/>
  <c r="M2008" i="1" s="1"/>
  <c r="M2007" i="1" a="1"/>
  <c r="M2007" i="1" s="1"/>
  <c r="M2006" i="1" a="1"/>
  <c r="M2006" i="1" s="1"/>
  <c r="M2005" i="1" a="1"/>
  <c r="M2005" i="1" s="1"/>
  <c r="M2004" i="1" a="1"/>
  <c r="M2004" i="1" s="1"/>
  <c r="M2003" i="1" a="1"/>
  <c r="M2003" i="1" s="1"/>
  <c r="M2002" i="1" a="1"/>
  <c r="M2002" i="1" s="1"/>
  <c r="M2001" i="1" a="1"/>
  <c r="M2001" i="1" s="1"/>
  <c r="M2000" i="1" a="1"/>
  <c r="M2000" i="1" s="1"/>
  <c r="M1999" i="1" a="1"/>
  <c r="M1999" i="1" s="1"/>
  <c r="M1998" i="1" a="1"/>
  <c r="M1998" i="1" s="1"/>
  <c r="M1997" i="1" a="1"/>
  <c r="M1997" i="1" s="1"/>
  <c r="M1996" i="1" a="1"/>
  <c r="M1996" i="1" s="1"/>
  <c r="M1995" i="1" a="1"/>
  <c r="M1995" i="1" s="1"/>
  <c r="M1994" i="1" a="1"/>
  <c r="M1994" i="1" s="1"/>
  <c r="M1993" i="1" a="1"/>
  <c r="M1993" i="1" s="1"/>
  <c r="M1992" i="1" a="1"/>
  <c r="M1992" i="1" s="1"/>
  <c r="M1991" i="1" a="1"/>
  <c r="M1991" i="1" s="1"/>
  <c r="M1990" i="1" a="1"/>
  <c r="M1990" i="1" s="1"/>
  <c r="M1989" i="1" a="1"/>
  <c r="M1989" i="1" s="1"/>
  <c r="M1988" i="1" a="1"/>
  <c r="M1988" i="1" s="1"/>
  <c r="M1987" i="1" a="1"/>
  <c r="M1987" i="1" s="1"/>
  <c r="M1986" i="1" a="1"/>
  <c r="M1986" i="1" s="1"/>
  <c r="M1985" i="1" a="1"/>
  <c r="M1985" i="1" s="1"/>
  <c r="M1984" i="1" a="1"/>
  <c r="M1984" i="1" s="1"/>
  <c r="M1983" i="1" a="1"/>
  <c r="M1983" i="1" s="1"/>
  <c r="M1982" i="1" a="1"/>
  <c r="M1982" i="1" s="1"/>
  <c r="M1981" i="1" a="1"/>
  <c r="M1981" i="1" s="1"/>
  <c r="M1980" i="1" a="1"/>
  <c r="M1980" i="1" s="1"/>
  <c r="M1979" i="1" a="1"/>
  <c r="M1979" i="1" s="1"/>
  <c r="M1978" i="1" a="1"/>
  <c r="M1978" i="1" s="1"/>
  <c r="M1977" i="1" a="1"/>
  <c r="M1977" i="1" s="1"/>
  <c r="M1976" i="1" a="1"/>
  <c r="M1976" i="1" s="1"/>
  <c r="M1975" i="1" a="1"/>
  <c r="M1975" i="1" s="1"/>
  <c r="M1974" i="1" a="1"/>
  <c r="M1974" i="1" s="1"/>
  <c r="M1973" i="1" a="1"/>
  <c r="M1973" i="1" s="1"/>
  <c r="M1972" i="1" a="1"/>
  <c r="M1972" i="1" s="1"/>
  <c r="M1971" i="1" a="1"/>
  <c r="M1971" i="1" s="1"/>
  <c r="M1970" i="1" a="1"/>
  <c r="M1970" i="1" s="1"/>
  <c r="M1969" i="1" a="1"/>
  <c r="M1969" i="1" s="1"/>
  <c r="M1968" i="1" a="1"/>
  <c r="M1968" i="1" s="1"/>
  <c r="M1967" i="1" a="1"/>
  <c r="M1967" i="1" s="1"/>
  <c r="M1966" i="1" a="1"/>
  <c r="M1966" i="1" s="1"/>
  <c r="M1965" i="1" a="1"/>
  <c r="M1965" i="1" s="1"/>
  <c r="M1964" i="1" a="1"/>
  <c r="M1964" i="1" s="1"/>
  <c r="M1963" i="1" a="1"/>
  <c r="M1963" i="1" s="1"/>
  <c r="M1962" i="1" a="1"/>
  <c r="M1962" i="1" s="1"/>
  <c r="M1961" i="1" a="1"/>
  <c r="M1961" i="1" s="1"/>
  <c r="M1960" i="1" a="1"/>
  <c r="M1960" i="1" s="1"/>
  <c r="M1959" i="1" a="1"/>
  <c r="M1959" i="1" s="1"/>
  <c r="M1958" i="1" a="1"/>
  <c r="M1958" i="1" s="1"/>
  <c r="M1957" i="1" a="1"/>
  <c r="M1957" i="1" s="1"/>
  <c r="M1956" i="1" a="1"/>
  <c r="M1956" i="1" s="1"/>
  <c r="M1955" i="1" a="1"/>
  <c r="M1955" i="1" s="1"/>
  <c r="M1954" i="1" a="1"/>
  <c r="M1954" i="1" s="1"/>
  <c r="M1953" i="1" a="1"/>
  <c r="M1953" i="1" s="1"/>
  <c r="M1952" i="1" a="1"/>
  <c r="M1952" i="1" s="1"/>
  <c r="M1951" i="1" a="1"/>
  <c r="M1951" i="1" s="1"/>
  <c r="M1950" i="1" a="1"/>
  <c r="M1950" i="1" s="1"/>
  <c r="M1949" i="1" a="1"/>
  <c r="M1949" i="1" s="1"/>
  <c r="M1948" i="1" a="1"/>
  <c r="M1948" i="1" s="1"/>
  <c r="M1947" i="1" a="1"/>
  <c r="M1947" i="1" s="1"/>
  <c r="M1946" i="1" a="1"/>
  <c r="M1946" i="1" s="1"/>
  <c r="M1945" i="1" a="1"/>
  <c r="M1945" i="1" s="1"/>
  <c r="M1944" i="1" a="1"/>
  <c r="M1944" i="1" s="1"/>
  <c r="M1943" i="1" a="1"/>
  <c r="M1943" i="1" s="1"/>
  <c r="M1942" i="1" a="1"/>
  <c r="M1942" i="1" s="1"/>
  <c r="M1941" i="1" a="1"/>
  <c r="M1941" i="1" s="1"/>
  <c r="M1940" i="1" a="1"/>
  <c r="M1940" i="1" s="1"/>
  <c r="M1939" i="1" a="1"/>
  <c r="M1939" i="1" s="1"/>
  <c r="M1938" i="1" a="1"/>
  <c r="M1938" i="1" s="1"/>
  <c r="M1937" i="1" a="1"/>
  <c r="M1937" i="1" s="1"/>
  <c r="M1936" i="1" a="1"/>
  <c r="M1936" i="1" s="1"/>
  <c r="M1935" i="1" a="1"/>
  <c r="M1935" i="1" s="1"/>
  <c r="M1934" i="1" a="1"/>
  <c r="M1934" i="1" s="1"/>
  <c r="M1933" i="1" a="1"/>
  <c r="M1933" i="1" s="1"/>
  <c r="M1932" i="1" a="1"/>
  <c r="M1932" i="1" s="1"/>
  <c r="M1931" i="1" a="1"/>
  <c r="M1931" i="1" s="1"/>
  <c r="M1930" i="1" a="1"/>
  <c r="M1930" i="1" s="1"/>
  <c r="M1929" i="1" a="1"/>
  <c r="M1929" i="1" s="1"/>
  <c r="M1928" i="1" a="1"/>
  <c r="M1928" i="1" s="1"/>
  <c r="M1927" i="1" a="1"/>
  <c r="M1927" i="1" s="1"/>
  <c r="M1926" i="1" a="1"/>
  <c r="M1926" i="1" s="1"/>
  <c r="M1925" i="1" a="1"/>
  <c r="M1925" i="1" s="1"/>
  <c r="M1924" i="1" a="1"/>
  <c r="M1924" i="1" s="1"/>
  <c r="M1923" i="1" a="1"/>
  <c r="M1923" i="1" s="1"/>
  <c r="M1922" i="1" a="1"/>
  <c r="M1922" i="1" s="1"/>
  <c r="M1921" i="1" a="1"/>
  <c r="M1921" i="1" s="1"/>
  <c r="M1920" i="1" a="1"/>
  <c r="M1920" i="1" s="1"/>
  <c r="M1919" i="1" a="1"/>
  <c r="M1919" i="1" s="1"/>
  <c r="M1918" i="1" a="1"/>
  <c r="M1918" i="1" s="1"/>
  <c r="M1917" i="1" a="1"/>
  <c r="M1917" i="1" s="1"/>
  <c r="M1916" i="1" a="1"/>
  <c r="M1916" i="1" s="1"/>
  <c r="M1915" i="1" a="1"/>
  <c r="M1915" i="1" s="1"/>
  <c r="M1914" i="1" a="1"/>
  <c r="M1914" i="1" s="1"/>
  <c r="M1913" i="1" a="1"/>
  <c r="M1913" i="1" s="1"/>
  <c r="M1912" i="1" a="1"/>
  <c r="M1912" i="1" s="1"/>
  <c r="M1911" i="1" a="1"/>
  <c r="M1911" i="1" s="1"/>
  <c r="M1910" i="1" a="1"/>
  <c r="M1910" i="1" s="1"/>
  <c r="M1909" i="1" a="1"/>
  <c r="M1909" i="1" s="1"/>
  <c r="M1908" i="1" a="1"/>
  <c r="M1908" i="1" s="1"/>
  <c r="M1907" i="1" a="1"/>
  <c r="M1907" i="1" s="1"/>
  <c r="M1906" i="1" a="1"/>
  <c r="M1906" i="1" s="1"/>
  <c r="M1905" i="1" a="1"/>
  <c r="M1905" i="1" s="1"/>
  <c r="M1904" i="1" a="1"/>
  <c r="M1904" i="1" s="1"/>
  <c r="M1903" i="1" a="1"/>
  <c r="M1903" i="1" s="1"/>
  <c r="M1902" i="1" a="1"/>
  <c r="M1902" i="1" s="1"/>
  <c r="M1901" i="1" a="1"/>
  <c r="M1901" i="1" s="1"/>
  <c r="M1900" i="1" a="1"/>
  <c r="M1900" i="1" s="1"/>
  <c r="M1899" i="1" a="1"/>
  <c r="M1899" i="1" s="1"/>
  <c r="M1898" i="1" a="1"/>
  <c r="M1898" i="1" s="1"/>
  <c r="M1897" i="1" a="1"/>
  <c r="M1897" i="1" s="1"/>
  <c r="M1896" i="1" a="1"/>
  <c r="M1896" i="1" s="1"/>
  <c r="M1895" i="1" a="1"/>
  <c r="M1895" i="1" s="1"/>
  <c r="M1894" i="1" a="1"/>
  <c r="M1894" i="1" s="1"/>
  <c r="M1893" i="1" a="1"/>
  <c r="M1893" i="1" s="1"/>
  <c r="M1892" i="1" a="1"/>
  <c r="M1892" i="1" s="1"/>
  <c r="M1891" i="1" a="1"/>
  <c r="M1891" i="1" s="1"/>
  <c r="M1890" i="1" a="1"/>
  <c r="M1890" i="1" s="1"/>
  <c r="M1889" i="1" a="1"/>
  <c r="M1889" i="1" s="1"/>
  <c r="M1888" i="1" a="1"/>
  <c r="M1888" i="1" s="1"/>
  <c r="M1887" i="1" a="1"/>
  <c r="M1887" i="1" s="1"/>
  <c r="M1886" i="1" a="1"/>
  <c r="M1886" i="1" s="1"/>
  <c r="M1885" i="1" a="1"/>
  <c r="M1885" i="1" s="1"/>
  <c r="M1884" i="1" a="1"/>
  <c r="M1884" i="1" s="1"/>
  <c r="M1883" i="1" a="1"/>
  <c r="M1883" i="1" s="1"/>
  <c r="M1882" i="1" a="1"/>
  <c r="M1882" i="1" s="1"/>
  <c r="M1881" i="1" a="1"/>
  <c r="M1881" i="1" s="1"/>
  <c r="M1880" i="1" a="1"/>
  <c r="M1880" i="1" s="1"/>
  <c r="M1879" i="1" a="1"/>
  <c r="M1879" i="1" s="1"/>
  <c r="M1878" i="1" a="1"/>
  <c r="M1878" i="1" s="1"/>
  <c r="M1877" i="1" a="1"/>
  <c r="M1877" i="1" s="1"/>
  <c r="M1876" i="1" a="1"/>
  <c r="M1876" i="1" s="1"/>
  <c r="M1875" i="1" a="1"/>
  <c r="M1875" i="1" s="1"/>
  <c r="M1874" i="1" a="1"/>
  <c r="M1874" i="1" s="1"/>
  <c r="M1873" i="1" a="1"/>
  <c r="M1873" i="1" s="1"/>
  <c r="M1872" i="1" a="1"/>
  <c r="M1872" i="1" s="1"/>
  <c r="M1871" i="1" a="1"/>
  <c r="M1871" i="1" s="1"/>
  <c r="M1870" i="1" a="1"/>
  <c r="M1870" i="1" s="1"/>
  <c r="M1869" i="1" a="1"/>
  <c r="M1869" i="1" s="1"/>
  <c r="M1868" i="1" a="1"/>
  <c r="M1868" i="1" s="1"/>
  <c r="M1867" i="1" a="1"/>
  <c r="M1867" i="1" s="1"/>
  <c r="M1866" i="1" a="1"/>
  <c r="M1866" i="1" s="1"/>
  <c r="M1865" i="1" a="1"/>
  <c r="M1865" i="1" s="1"/>
  <c r="M1864" i="1" a="1"/>
  <c r="M1864" i="1" s="1"/>
  <c r="M1863" i="1" a="1"/>
  <c r="M1863" i="1" s="1"/>
  <c r="M1862" i="1" a="1"/>
  <c r="M1862" i="1" s="1"/>
  <c r="M1861" i="1" a="1"/>
  <c r="M1861" i="1" s="1"/>
  <c r="M1860" i="1" a="1"/>
  <c r="M1860" i="1" s="1"/>
  <c r="M1859" i="1" a="1"/>
  <c r="M1859" i="1" s="1"/>
  <c r="M1858" i="1" a="1"/>
  <c r="M1858" i="1" s="1"/>
  <c r="M1857" i="1" a="1"/>
  <c r="M1857" i="1" s="1"/>
  <c r="M1856" i="1" a="1"/>
  <c r="M1856" i="1" s="1"/>
  <c r="M1855" i="1" a="1"/>
  <c r="M1855" i="1" s="1"/>
  <c r="M1854" i="1" a="1"/>
  <c r="M1854" i="1" s="1"/>
  <c r="M1853" i="1" a="1"/>
  <c r="M1853" i="1" s="1"/>
  <c r="M1852" i="1" a="1"/>
  <c r="M1852" i="1" s="1"/>
  <c r="M1851" i="1" a="1"/>
  <c r="M1851" i="1" s="1"/>
  <c r="M1850" i="1" a="1"/>
  <c r="M1850" i="1" s="1"/>
  <c r="M1849" i="1" a="1"/>
  <c r="M1849" i="1" s="1"/>
  <c r="M1848" i="1" a="1"/>
  <c r="M1848" i="1" s="1"/>
  <c r="M1847" i="1" a="1"/>
  <c r="M1847" i="1" s="1"/>
  <c r="M1846" i="1" a="1"/>
  <c r="M1846" i="1" s="1"/>
  <c r="M1845" i="1" a="1"/>
  <c r="M1845" i="1" s="1"/>
  <c r="M1844" i="1" a="1"/>
  <c r="M1844" i="1" s="1"/>
  <c r="M1843" i="1" a="1"/>
  <c r="M1843" i="1" s="1"/>
  <c r="M1842" i="1" a="1"/>
  <c r="M1842" i="1" s="1"/>
  <c r="M1841" i="1" a="1"/>
  <c r="M1841" i="1" s="1"/>
  <c r="M1840" i="1" a="1"/>
  <c r="M1840" i="1" s="1"/>
  <c r="M1839" i="1" a="1"/>
  <c r="M1839" i="1" s="1"/>
  <c r="M1838" i="1" a="1"/>
  <c r="M1838" i="1" s="1"/>
  <c r="M1837" i="1" a="1"/>
  <c r="M1837" i="1" s="1"/>
  <c r="M1836" i="1" a="1"/>
  <c r="M1836" i="1" s="1"/>
  <c r="M1835" i="1" a="1"/>
  <c r="M1835" i="1" s="1"/>
  <c r="M1834" i="1" a="1"/>
  <c r="M1834" i="1" s="1"/>
  <c r="M1833" i="1" a="1"/>
  <c r="M1833" i="1" s="1"/>
  <c r="M1832" i="1" a="1"/>
  <c r="M1832" i="1" s="1"/>
  <c r="M1831" i="1" a="1"/>
  <c r="M1831" i="1" s="1"/>
  <c r="M1830" i="1" a="1"/>
  <c r="M1830" i="1" s="1"/>
  <c r="M1829" i="1" a="1"/>
  <c r="M1829" i="1" s="1"/>
  <c r="M1828" i="1" a="1"/>
  <c r="M1828" i="1" s="1"/>
  <c r="M1827" i="1" a="1"/>
  <c r="M1827" i="1" s="1"/>
  <c r="M1826" i="1" a="1"/>
  <c r="M1826" i="1" s="1"/>
  <c r="M1825" i="1" a="1"/>
  <c r="M1825" i="1" s="1"/>
  <c r="M1824" i="1" a="1"/>
  <c r="M1824" i="1" s="1"/>
  <c r="M1823" i="1" a="1"/>
  <c r="M1823" i="1" s="1"/>
  <c r="M1822" i="1" a="1"/>
  <c r="M1822" i="1" s="1"/>
  <c r="M1821" i="1" a="1"/>
  <c r="M1821" i="1" s="1"/>
  <c r="M1820" i="1" a="1"/>
  <c r="M1820" i="1" s="1"/>
  <c r="M1819" i="1" a="1"/>
  <c r="M1819" i="1" s="1"/>
  <c r="M1818" i="1" a="1"/>
  <c r="M1818" i="1" s="1"/>
  <c r="M1817" i="1" a="1"/>
  <c r="M1817" i="1" s="1"/>
  <c r="M1816" i="1" a="1"/>
  <c r="M1816" i="1" s="1"/>
  <c r="M1815" i="1" a="1"/>
  <c r="M1815" i="1" s="1"/>
  <c r="M1814" i="1" a="1"/>
  <c r="M1814" i="1" s="1"/>
  <c r="M1813" i="1" a="1"/>
  <c r="M1813" i="1" s="1"/>
  <c r="M1812" i="1" a="1"/>
  <c r="M1812" i="1" s="1"/>
  <c r="M1811" i="1" a="1"/>
  <c r="M1811" i="1" s="1"/>
  <c r="M1810" i="1" a="1"/>
  <c r="M1810" i="1" s="1"/>
  <c r="M1809" i="1" a="1"/>
  <c r="M1809" i="1" s="1"/>
  <c r="M1808" i="1" a="1"/>
  <c r="M1808" i="1" s="1"/>
  <c r="M1807" i="1" a="1"/>
  <c r="M1807" i="1" s="1"/>
  <c r="M1806" i="1" a="1"/>
  <c r="M1806" i="1" s="1"/>
  <c r="M1805" i="1" a="1"/>
  <c r="M1805" i="1" s="1"/>
  <c r="M1804" i="1" a="1"/>
  <c r="M1804" i="1" s="1"/>
  <c r="M1803" i="1" a="1"/>
  <c r="M1803" i="1" s="1"/>
  <c r="M1802" i="1" a="1"/>
  <c r="M1802" i="1" s="1"/>
  <c r="M1801" i="1" a="1"/>
  <c r="M1801" i="1" s="1"/>
  <c r="M1800" i="1" a="1"/>
  <c r="M1800" i="1" s="1"/>
  <c r="M1799" i="1" a="1"/>
  <c r="M1799" i="1" s="1"/>
  <c r="M1798" i="1" a="1"/>
  <c r="M1798" i="1" s="1"/>
  <c r="M1797" i="1" a="1"/>
  <c r="M1797" i="1" s="1"/>
  <c r="M1796" i="1" a="1"/>
  <c r="M1796" i="1" s="1"/>
  <c r="M1795" i="1" a="1"/>
  <c r="M1795" i="1" s="1"/>
  <c r="M1794" i="1" a="1"/>
  <c r="M1794" i="1" s="1"/>
  <c r="M1793" i="1" a="1"/>
  <c r="M1793" i="1" s="1"/>
  <c r="M1792" i="1" a="1"/>
  <c r="M1792" i="1" s="1"/>
  <c r="M1791" i="1" a="1"/>
  <c r="M1791" i="1" s="1"/>
  <c r="M1790" i="1" a="1"/>
  <c r="M1790" i="1" s="1"/>
  <c r="M1789" i="1" a="1"/>
  <c r="M1789" i="1" s="1"/>
  <c r="M1788" i="1" a="1"/>
  <c r="M1788" i="1" s="1"/>
  <c r="M1787" i="1" a="1"/>
  <c r="M1787" i="1" s="1"/>
  <c r="M1786" i="1" a="1"/>
  <c r="M1786" i="1" s="1"/>
  <c r="M1785" i="1" a="1"/>
  <c r="M1785" i="1" s="1"/>
  <c r="M1784" i="1" a="1"/>
  <c r="M1784" i="1" s="1"/>
  <c r="M1783" i="1" a="1"/>
  <c r="M1783" i="1" s="1"/>
  <c r="M1782" i="1" a="1"/>
  <c r="M1782" i="1" s="1"/>
  <c r="M1781" i="1" a="1"/>
  <c r="M1781" i="1" s="1"/>
  <c r="M1780" i="1" a="1"/>
  <c r="M1780" i="1" s="1"/>
  <c r="M1779" i="1" a="1"/>
  <c r="M1779" i="1" s="1"/>
  <c r="M1778" i="1" a="1"/>
  <c r="M1778" i="1" s="1"/>
  <c r="M1777" i="1" a="1"/>
  <c r="M1777" i="1" s="1"/>
  <c r="M1776" i="1" a="1"/>
  <c r="M1776" i="1" s="1"/>
  <c r="M1775" i="1" a="1"/>
  <c r="M1775" i="1" s="1"/>
  <c r="M1774" i="1" a="1"/>
  <c r="M1774" i="1" s="1"/>
  <c r="M1773" i="1" a="1"/>
  <c r="M1773" i="1" s="1"/>
  <c r="M1772" i="1" a="1"/>
  <c r="M1772" i="1" s="1"/>
  <c r="M1771" i="1" a="1"/>
  <c r="M1771" i="1" s="1"/>
  <c r="M1770" i="1" a="1"/>
  <c r="M1770" i="1" s="1"/>
  <c r="M1769" i="1" a="1"/>
  <c r="M1769" i="1" s="1"/>
  <c r="M1768" i="1" a="1"/>
  <c r="M1768" i="1" s="1"/>
  <c r="M1767" i="1" a="1"/>
  <c r="M1767" i="1" s="1"/>
  <c r="M1766" i="1" a="1"/>
  <c r="M1766" i="1" s="1"/>
  <c r="M1765" i="1" a="1"/>
  <c r="M1765" i="1" s="1"/>
  <c r="M1764" i="1" a="1"/>
  <c r="M1764" i="1" s="1"/>
  <c r="M1763" i="1" a="1"/>
  <c r="M1763" i="1" s="1"/>
  <c r="M1762" i="1" a="1"/>
  <c r="M1762" i="1" s="1"/>
  <c r="M1761" i="1" a="1"/>
  <c r="M1761" i="1" s="1"/>
  <c r="M1760" i="1" a="1"/>
  <c r="M1760" i="1" s="1"/>
  <c r="M1759" i="1" a="1"/>
  <c r="M1759" i="1" s="1"/>
  <c r="M1758" i="1" a="1"/>
  <c r="M1758" i="1" s="1"/>
  <c r="M1757" i="1" a="1"/>
  <c r="M1757" i="1" s="1"/>
  <c r="M1756" i="1" a="1"/>
  <c r="M1756" i="1" s="1"/>
  <c r="M1755" i="1" a="1"/>
  <c r="M1755" i="1" s="1"/>
  <c r="M1754" i="1" a="1"/>
  <c r="M1754" i="1" s="1"/>
  <c r="M1753" i="1" a="1"/>
  <c r="M1753" i="1" s="1"/>
  <c r="M1752" i="1" a="1"/>
  <c r="M1752" i="1" s="1"/>
  <c r="M1751" i="1" a="1"/>
  <c r="M1751" i="1" s="1"/>
  <c r="M1750" i="1" a="1"/>
  <c r="M1750" i="1" s="1"/>
  <c r="M1749" i="1" a="1"/>
  <c r="M1749" i="1" s="1"/>
  <c r="M1748" i="1" a="1"/>
  <c r="M1748" i="1" s="1"/>
  <c r="M1747" i="1" a="1"/>
  <c r="M1747" i="1" s="1"/>
  <c r="M1746" i="1" a="1"/>
  <c r="M1746" i="1" s="1"/>
  <c r="M1745" i="1" a="1"/>
  <c r="M1745" i="1" s="1"/>
  <c r="M1744" i="1" a="1"/>
  <c r="M1744" i="1" s="1"/>
  <c r="M1743" i="1" a="1"/>
  <c r="M1743" i="1" s="1"/>
  <c r="M1742" i="1" a="1"/>
  <c r="M1742" i="1" s="1"/>
  <c r="M1741" i="1" a="1"/>
  <c r="M1741" i="1" s="1"/>
  <c r="M1740" i="1" a="1"/>
  <c r="M1740" i="1" s="1"/>
  <c r="M1739" i="1" a="1"/>
  <c r="M1739" i="1" s="1"/>
  <c r="M1738" i="1" a="1"/>
  <c r="M1738" i="1" s="1"/>
  <c r="M1737" i="1" a="1"/>
  <c r="M1737" i="1" s="1"/>
  <c r="M1736" i="1" a="1"/>
  <c r="M1736" i="1" s="1"/>
  <c r="M1735" i="1" a="1"/>
  <c r="M1735" i="1" s="1"/>
  <c r="M1734" i="1" a="1"/>
  <c r="M1734" i="1" s="1"/>
  <c r="M1733" i="1" a="1"/>
  <c r="M1733" i="1" s="1"/>
  <c r="M1732" i="1" a="1"/>
  <c r="M1732" i="1" s="1"/>
  <c r="M1731" i="1" a="1"/>
  <c r="M1731" i="1" s="1"/>
  <c r="M1730" i="1" a="1"/>
  <c r="M1730" i="1" s="1"/>
  <c r="M1729" i="1" a="1"/>
  <c r="M1729" i="1" s="1"/>
  <c r="M1728" i="1" a="1"/>
  <c r="M1728" i="1" s="1"/>
  <c r="M1727" i="1" a="1"/>
  <c r="M1727" i="1" s="1"/>
  <c r="M1726" i="1" a="1"/>
  <c r="M1726" i="1" s="1"/>
  <c r="M1725" i="1" a="1"/>
  <c r="M1725" i="1" s="1"/>
  <c r="M1724" i="1" a="1"/>
  <c r="M1724" i="1" s="1"/>
  <c r="M1723" i="1" a="1"/>
  <c r="M1723" i="1" s="1"/>
  <c r="M1722" i="1" a="1"/>
  <c r="M1722" i="1" s="1"/>
  <c r="M1721" i="1" a="1"/>
  <c r="M1721" i="1" s="1"/>
  <c r="M1720" i="1" a="1"/>
  <c r="M1720" i="1" s="1"/>
  <c r="M1719" i="1" a="1"/>
  <c r="M1719" i="1" s="1"/>
  <c r="M1718" i="1" a="1"/>
  <c r="M1718" i="1" s="1"/>
  <c r="M1717" i="1" a="1"/>
  <c r="M1717" i="1" s="1"/>
  <c r="M1716" i="1" a="1"/>
  <c r="M1716" i="1" s="1"/>
  <c r="M1715" i="1" a="1"/>
  <c r="M1715" i="1" s="1"/>
  <c r="M1714" i="1" a="1"/>
  <c r="M1714" i="1" s="1"/>
  <c r="M1713" i="1" a="1"/>
  <c r="M1713" i="1" s="1"/>
  <c r="M1712" i="1" a="1"/>
  <c r="M1712" i="1" s="1"/>
  <c r="M1711" i="1" a="1"/>
  <c r="M1711" i="1" s="1"/>
  <c r="M1710" i="1" a="1"/>
  <c r="M1710" i="1" s="1"/>
  <c r="M1709" i="1" a="1"/>
  <c r="M1709" i="1" s="1"/>
  <c r="M1708" i="1" a="1"/>
  <c r="M1708" i="1" s="1"/>
  <c r="M1707" i="1" a="1"/>
  <c r="M1707" i="1" s="1"/>
  <c r="M1706" i="1" a="1"/>
  <c r="M1706" i="1" s="1"/>
  <c r="M1705" i="1" a="1"/>
  <c r="M1705" i="1" s="1"/>
  <c r="M1704" i="1" a="1"/>
  <c r="M1704" i="1" s="1"/>
  <c r="M1703" i="1" a="1"/>
  <c r="M1703" i="1" s="1"/>
  <c r="M1702" i="1" a="1"/>
  <c r="M1702" i="1" s="1"/>
  <c r="M1701" i="1" a="1"/>
  <c r="M1701" i="1" s="1"/>
  <c r="M1700" i="1" a="1"/>
  <c r="M1700" i="1" s="1"/>
  <c r="M1699" i="1" a="1"/>
  <c r="M1699" i="1" s="1"/>
  <c r="M1698" i="1" a="1"/>
  <c r="M1698" i="1" s="1"/>
  <c r="M1697" i="1" a="1"/>
  <c r="M1697" i="1" s="1"/>
  <c r="M1696" i="1" a="1"/>
  <c r="M1696" i="1" s="1"/>
  <c r="M1695" i="1" a="1"/>
  <c r="M1695" i="1" s="1"/>
  <c r="M1694" i="1" a="1"/>
  <c r="M1694" i="1" s="1"/>
  <c r="M1693" i="1" a="1"/>
  <c r="M1693" i="1" s="1"/>
  <c r="M1692" i="1" a="1"/>
  <c r="M1692" i="1" s="1"/>
  <c r="M1691" i="1" a="1"/>
  <c r="M1691" i="1" s="1"/>
  <c r="M1690" i="1" a="1"/>
  <c r="M1690" i="1" s="1"/>
  <c r="M1689" i="1" a="1"/>
  <c r="M1689" i="1" s="1"/>
  <c r="M1688" i="1" a="1"/>
  <c r="M1688" i="1" s="1"/>
  <c r="M1687" i="1" a="1"/>
  <c r="M1687" i="1" s="1"/>
  <c r="M1686" i="1" a="1"/>
  <c r="M1686" i="1" s="1"/>
  <c r="M1685" i="1" a="1"/>
  <c r="M1685" i="1" s="1"/>
  <c r="M1684" i="1" a="1"/>
  <c r="M1684" i="1" s="1"/>
  <c r="M1683" i="1" a="1"/>
  <c r="M1683" i="1" s="1"/>
  <c r="M1682" i="1" a="1"/>
  <c r="M1682" i="1" s="1"/>
  <c r="M1681" i="1" a="1"/>
  <c r="M1681" i="1" s="1"/>
  <c r="M1680" i="1" a="1"/>
  <c r="M1680" i="1" s="1"/>
  <c r="M1679" i="1" a="1"/>
  <c r="M1679" i="1" s="1"/>
  <c r="M1678" i="1" a="1"/>
  <c r="M1678" i="1" s="1"/>
  <c r="M1677" i="1" a="1"/>
  <c r="M1677" i="1" s="1"/>
  <c r="M1676" i="1" a="1"/>
  <c r="M1676" i="1" s="1"/>
  <c r="M1675" i="1" a="1"/>
  <c r="M1675" i="1" s="1"/>
  <c r="M1674" i="1" a="1"/>
  <c r="M1674" i="1" s="1"/>
  <c r="M1673" i="1" a="1"/>
  <c r="M1673" i="1" s="1"/>
  <c r="M1672" i="1" a="1"/>
  <c r="M1672" i="1" s="1"/>
  <c r="M1671" i="1" a="1"/>
  <c r="M1671" i="1" s="1"/>
  <c r="M1670" i="1" a="1"/>
  <c r="M1670" i="1" s="1"/>
  <c r="M1669" i="1" a="1"/>
  <c r="M1669" i="1" s="1"/>
  <c r="M1668" i="1" a="1"/>
  <c r="M1668" i="1" s="1"/>
  <c r="M1667" i="1" a="1"/>
  <c r="M1667" i="1" s="1"/>
  <c r="M1666" i="1" a="1"/>
  <c r="M1666" i="1" s="1"/>
  <c r="M1665" i="1" a="1"/>
  <c r="M1665" i="1" s="1"/>
  <c r="M1664" i="1" a="1"/>
  <c r="M1664" i="1" s="1"/>
  <c r="M1663" i="1" a="1"/>
  <c r="M1663" i="1" s="1"/>
  <c r="M1662" i="1" a="1"/>
  <c r="M1662" i="1" s="1"/>
  <c r="M1661" i="1" a="1"/>
  <c r="M1661" i="1" s="1"/>
  <c r="M1660" i="1" a="1"/>
  <c r="M1660" i="1" s="1"/>
  <c r="M1659" i="1" a="1"/>
  <c r="M1659" i="1" s="1"/>
  <c r="M1658" i="1" a="1"/>
  <c r="M1658" i="1" s="1"/>
  <c r="M1657" i="1" a="1"/>
  <c r="M1657" i="1" s="1"/>
  <c r="M1656" i="1" a="1"/>
  <c r="M1656" i="1" s="1"/>
  <c r="M1655" i="1" a="1"/>
  <c r="M1655" i="1" s="1"/>
  <c r="M1654" i="1" a="1"/>
  <c r="M1654" i="1" s="1"/>
  <c r="M1653" i="1" a="1"/>
  <c r="M1653" i="1" s="1"/>
  <c r="M1652" i="1" a="1"/>
  <c r="M1652" i="1" s="1"/>
  <c r="M1651" i="1" a="1"/>
  <c r="M1651" i="1" s="1"/>
  <c r="M1650" i="1" a="1"/>
  <c r="M1650" i="1" s="1"/>
  <c r="M1649" i="1" a="1"/>
  <c r="M1649" i="1" s="1"/>
  <c r="M1648" i="1" a="1"/>
  <c r="M1648" i="1" s="1"/>
  <c r="M1647" i="1" a="1"/>
  <c r="M1647" i="1" s="1"/>
  <c r="M1646" i="1" a="1"/>
  <c r="M1646" i="1" s="1"/>
  <c r="M1645" i="1" a="1"/>
  <c r="M1645" i="1" s="1"/>
  <c r="M1644" i="1" a="1"/>
  <c r="M1644" i="1" s="1"/>
  <c r="M1643" i="1" a="1"/>
  <c r="M1643" i="1" s="1"/>
  <c r="M1642" i="1" a="1"/>
  <c r="M1642" i="1" s="1"/>
  <c r="M1641" i="1" a="1"/>
  <c r="M1641" i="1" s="1"/>
  <c r="M1640" i="1" a="1"/>
  <c r="M1640" i="1" s="1"/>
  <c r="M1639" i="1" a="1"/>
  <c r="M1639" i="1" s="1"/>
  <c r="M1638" i="1" a="1"/>
  <c r="M1638" i="1" s="1"/>
  <c r="M1637" i="1" a="1"/>
  <c r="M1637" i="1" s="1"/>
  <c r="M1636" i="1" a="1"/>
  <c r="M1636" i="1" s="1"/>
  <c r="M1635" i="1" a="1"/>
  <c r="M1635" i="1" s="1"/>
  <c r="M1634" i="1" a="1"/>
  <c r="M1634" i="1" s="1"/>
  <c r="M1633" i="1" a="1"/>
  <c r="M1633" i="1" s="1"/>
  <c r="M1632" i="1" a="1"/>
  <c r="M1632" i="1" s="1"/>
  <c r="M1631" i="1" a="1"/>
  <c r="M1631" i="1" s="1"/>
  <c r="M1630" i="1" a="1"/>
  <c r="M1630" i="1" s="1"/>
  <c r="M1629" i="1" a="1"/>
  <c r="M1629" i="1" s="1"/>
  <c r="M1628" i="1" a="1"/>
  <c r="M1628" i="1" s="1"/>
  <c r="M1627" i="1" a="1"/>
  <c r="M1627" i="1" s="1"/>
  <c r="M1626" i="1" a="1"/>
  <c r="M1626" i="1" s="1"/>
  <c r="M1625" i="1" a="1"/>
  <c r="M1625" i="1" s="1"/>
  <c r="M1624" i="1" a="1"/>
  <c r="M1624" i="1" s="1"/>
  <c r="M1623" i="1" a="1"/>
  <c r="M1623" i="1" s="1"/>
  <c r="M1622" i="1" a="1"/>
  <c r="M1622" i="1" s="1"/>
  <c r="M1621" i="1" a="1"/>
  <c r="M1621" i="1" s="1"/>
  <c r="M1620" i="1" a="1"/>
  <c r="M1620" i="1" s="1"/>
  <c r="M1619" i="1" a="1"/>
  <c r="M1619" i="1" s="1"/>
  <c r="M1618" i="1" a="1"/>
  <c r="M1618" i="1" s="1"/>
  <c r="M1617" i="1" a="1"/>
  <c r="M1617" i="1" s="1"/>
  <c r="M1616" i="1" a="1"/>
  <c r="M1616" i="1" s="1"/>
  <c r="M1615" i="1" a="1"/>
  <c r="M1615" i="1" s="1"/>
  <c r="M1614" i="1" a="1"/>
  <c r="M1614" i="1" s="1"/>
  <c r="M1613" i="1" a="1"/>
  <c r="M1613" i="1" s="1"/>
  <c r="M1612" i="1" a="1"/>
  <c r="M1612" i="1" s="1"/>
  <c r="M1611" i="1" a="1"/>
  <c r="M1611" i="1" s="1"/>
  <c r="M1610" i="1" a="1"/>
  <c r="M1610" i="1" s="1"/>
  <c r="M1609" i="1" a="1"/>
  <c r="M1609" i="1" s="1"/>
  <c r="M1608" i="1" a="1"/>
  <c r="M1608" i="1" s="1"/>
  <c r="M1607" i="1" a="1"/>
  <c r="M1607" i="1" s="1"/>
  <c r="M1606" i="1" a="1"/>
  <c r="M1606" i="1" s="1"/>
  <c r="M1605" i="1" a="1"/>
  <c r="M1605" i="1" s="1"/>
  <c r="M1604" i="1" a="1"/>
  <c r="M1604" i="1" s="1"/>
  <c r="M1603" i="1" a="1"/>
  <c r="M1603" i="1" s="1"/>
  <c r="M1602" i="1" a="1"/>
  <c r="M1602" i="1" s="1"/>
  <c r="M1601" i="1" a="1"/>
  <c r="M1601" i="1" s="1"/>
  <c r="M1600" i="1" a="1"/>
  <c r="M1600" i="1" s="1"/>
  <c r="M1599" i="1" a="1"/>
  <c r="M1599" i="1" s="1"/>
  <c r="M1598" i="1" a="1"/>
  <c r="M1598" i="1" s="1"/>
  <c r="M1597" i="1" a="1"/>
  <c r="M1597" i="1" s="1"/>
  <c r="M1596" i="1" a="1"/>
  <c r="M1596" i="1" s="1"/>
  <c r="M1595" i="1" a="1"/>
  <c r="M1595" i="1" s="1"/>
  <c r="M1594" i="1" a="1"/>
  <c r="M1594" i="1" s="1"/>
  <c r="M1593" i="1" a="1"/>
  <c r="M1593" i="1" s="1"/>
  <c r="M1592" i="1" a="1"/>
  <c r="M1592" i="1" s="1"/>
  <c r="M1591" i="1" a="1"/>
  <c r="M1591" i="1" s="1"/>
  <c r="M1590" i="1" a="1"/>
  <c r="M1590" i="1" s="1"/>
  <c r="M1589" i="1" a="1"/>
  <c r="M1589" i="1" s="1"/>
  <c r="M1588" i="1" a="1"/>
  <c r="M1588" i="1" s="1"/>
  <c r="M1587" i="1" a="1"/>
  <c r="M1587" i="1" s="1"/>
  <c r="M1586" i="1" a="1"/>
  <c r="M1586" i="1" s="1"/>
  <c r="M1585" i="1" a="1"/>
  <c r="M1585" i="1" s="1"/>
  <c r="M1584" i="1" a="1"/>
  <c r="M1584" i="1" s="1"/>
  <c r="M1583" i="1" a="1"/>
  <c r="M1583" i="1" s="1"/>
  <c r="M1582" i="1" a="1"/>
  <c r="M1582" i="1" s="1"/>
  <c r="M1581" i="1" a="1"/>
  <c r="M1581" i="1" s="1"/>
  <c r="M1580" i="1" a="1"/>
  <c r="M1580" i="1" s="1"/>
  <c r="M1579" i="1" a="1"/>
  <c r="M1579" i="1" s="1"/>
  <c r="M1578" i="1" a="1"/>
  <c r="M1578" i="1" s="1"/>
  <c r="M1577" i="1" a="1"/>
  <c r="M1577" i="1" s="1"/>
  <c r="M1576" i="1" a="1"/>
  <c r="M1576" i="1" s="1"/>
  <c r="M1575" i="1" a="1"/>
  <c r="M1575" i="1" s="1"/>
  <c r="M1574" i="1" a="1"/>
  <c r="M1574" i="1" s="1"/>
  <c r="M1573" i="1" a="1"/>
  <c r="M1573" i="1" s="1"/>
  <c r="M1572" i="1" a="1"/>
  <c r="M1572" i="1" s="1"/>
  <c r="M1571" i="1" a="1"/>
  <c r="M1571" i="1" s="1"/>
  <c r="M1570" i="1" a="1"/>
  <c r="M1570" i="1" s="1"/>
  <c r="M1569" i="1" a="1"/>
  <c r="M1569" i="1" s="1"/>
  <c r="M1568" i="1" a="1"/>
  <c r="M1568" i="1" s="1"/>
  <c r="M1567" i="1" a="1"/>
  <c r="M1567" i="1" s="1"/>
  <c r="M1566" i="1" a="1"/>
  <c r="M1566" i="1" s="1"/>
  <c r="M1565" i="1" a="1"/>
  <c r="M1565" i="1" s="1"/>
  <c r="M1564" i="1" a="1"/>
  <c r="M1564" i="1" s="1"/>
  <c r="M1563" i="1" a="1"/>
  <c r="M1563" i="1" s="1"/>
  <c r="M1562" i="1" a="1"/>
  <c r="M1562" i="1" s="1"/>
  <c r="M1561" i="1" a="1"/>
  <c r="M1561" i="1" s="1"/>
  <c r="M1560" i="1" a="1"/>
  <c r="M1560" i="1" s="1"/>
  <c r="M1559" i="1" a="1"/>
  <c r="M1559" i="1" s="1"/>
  <c r="M1558" i="1" a="1"/>
  <c r="M1558" i="1" s="1"/>
  <c r="M1557" i="1" a="1"/>
  <c r="M1557" i="1" s="1"/>
  <c r="M1556" i="1" a="1"/>
  <c r="M1556" i="1" s="1"/>
  <c r="M1555" i="1" a="1"/>
  <c r="M1555" i="1" s="1"/>
  <c r="M1554" i="1" a="1"/>
  <c r="M1554" i="1" s="1"/>
  <c r="M1553" i="1" a="1"/>
  <c r="M1553" i="1" s="1"/>
  <c r="M1552" i="1" a="1"/>
  <c r="M1552" i="1" s="1"/>
  <c r="M1551" i="1" a="1"/>
  <c r="M1551" i="1" s="1"/>
  <c r="M1550" i="1" a="1"/>
  <c r="M1550" i="1" s="1"/>
  <c r="M1549" i="1" a="1"/>
  <c r="M1549" i="1" s="1"/>
  <c r="M1548" i="1" a="1"/>
  <c r="M1548" i="1" s="1"/>
  <c r="M1547" i="1" a="1"/>
  <c r="M1547" i="1" s="1"/>
  <c r="M1546" i="1" a="1"/>
  <c r="M1546" i="1" s="1"/>
  <c r="M1545" i="1" a="1"/>
  <c r="M1545" i="1" s="1"/>
  <c r="M1544" i="1" a="1"/>
  <c r="M1544" i="1" s="1"/>
  <c r="M1543" i="1" a="1"/>
  <c r="M1543" i="1" s="1"/>
  <c r="M1542" i="1" a="1"/>
  <c r="M1542" i="1" s="1"/>
  <c r="M1541" i="1" a="1"/>
  <c r="M1541" i="1" s="1"/>
  <c r="M1540" i="1" a="1"/>
  <c r="M1540" i="1" s="1"/>
  <c r="M1539" i="1" a="1"/>
  <c r="M1539" i="1" s="1"/>
  <c r="M1538" i="1" a="1"/>
  <c r="M1538" i="1" s="1"/>
  <c r="M1537" i="1" a="1"/>
  <c r="M1537" i="1" s="1"/>
  <c r="M1536" i="1" a="1"/>
  <c r="M1536" i="1" s="1"/>
  <c r="M1535" i="1" a="1"/>
  <c r="M1535" i="1" s="1"/>
  <c r="M1534" i="1" a="1"/>
  <c r="M1534" i="1" s="1"/>
  <c r="M1533" i="1" a="1"/>
  <c r="M1533" i="1" s="1"/>
  <c r="M1532" i="1" a="1"/>
  <c r="M1532" i="1" s="1"/>
  <c r="M1531" i="1" a="1"/>
  <c r="M1531" i="1" s="1"/>
  <c r="M1530" i="1" a="1"/>
  <c r="M1530" i="1" s="1"/>
  <c r="M1529" i="1" a="1"/>
  <c r="M1529" i="1" s="1"/>
  <c r="M1528" i="1" a="1"/>
  <c r="M1528" i="1" s="1"/>
  <c r="M1527" i="1" a="1"/>
  <c r="M1527" i="1" s="1"/>
  <c r="M1526" i="1" a="1"/>
  <c r="M1526" i="1" s="1"/>
  <c r="M1525" i="1" a="1"/>
  <c r="M1525" i="1" s="1"/>
  <c r="M1524" i="1" a="1"/>
  <c r="M1524" i="1" s="1"/>
  <c r="M1523" i="1" a="1"/>
  <c r="M1523" i="1" s="1"/>
  <c r="M1522" i="1" a="1"/>
  <c r="M1522" i="1" s="1"/>
  <c r="M1521" i="1" a="1"/>
  <c r="M1521" i="1" s="1"/>
  <c r="M1520" i="1" a="1"/>
  <c r="M1520" i="1" s="1"/>
  <c r="M1519" i="1" a="1"/>
  <c r="M1519" i="1" s="1"/>
  <c r="M1518" i="1" a="1"/>
  <c r="M1518" i="1" s="1"/>
  <c r="M1517" i="1" a="1"/>
  <c r="M1517" i="1" s="1"/>
  <c r="M1516" i="1" a="1"/>
  <c r="M1516" i="1" s="1"/>
  <c r="M1515" i="1" a="1"/>
  <c r="M1515" i="1" s="1"/>
  <c r="M1514" i="1" a="1"/>
  <c r="M1514" i="1" s="1"/>
  <c r="M1513" i="1" a="1"/>
  <c r="M1513" i="1" s="1"/>
  <c r="M1512" i="1" a="1"/>
  <c r="M1512" i="1" s="1"/>
  <c r="M1511" i="1" a="1"/>
  <c r="M1511" i="1" s="1"/>
  <c r="M1510" i="1" a="1"/>
  <c r="M1510" i="1" s="1"/>
  <c r="M1509" i="1" a="1"/>
  <c r="M1509" i="1" s="1"/>
  <c r="M1508" i="1" a="1"/>
  <c r="M1508" i="1" s="1"/>
  <c r="M1507" i="1" a="1"/>
  <c r="M1507" i="1" s="1"/>
  <c r="M1506" i="1" a="1"/>
  <c r="M1506" i="1" s="1"/>
  <c r="M1505" i="1" a="1"/>
  <c r="M1505" i="1" s="1"/>
  <c r="M1504" i="1" a="1"/>
  <c r="M1504" i="1" s="1"/>
  <c r="M1503" i="1" a="1"/>
  <c r="M1503" i="1" s="1"/>
  <c r="M1502" i="1" a="1"/>
  <c r="M1502" i="1" s="1"/>
  <c r="M1501" i="1" a="1"/>
  <c r="M1501" i="1" s="1"/>
  <c r="M1500" i="1" a="1"/>
  <c r="M1500" i="1" s="1"/>
  <c r="M1499" i="1" a="1"/>
  <c r="M1499" i="1" s="1"/>
  <c r="M1498" i="1" a="1"/>
  <c r="M1498" i="1" s="1"/>
  <c r="M1497" i="1" a="1"/>
  <c r="M1497" i="1" s="1"/>
  <c r="M1496" i="1" a="1"/>
  <c r="M1496" i="1" s="1"/>
  <c r="M1495" i="1" a="1"/>
  <c r="M1495" i="1" s="1"/>
  <c r="M1494" i="1" a="1"/>
  <c r="M1494" i="1" s="1"/>
  <c r="M1493" i="1" a="1"/>
  <c r="M1493" i="1" s="1"/>
  <c r="M1492" i="1" a="1"/>
  <c r="M1492" i="1" s="1"/>
  <c r="M1491" i="1" a="1"/>
  <c r="M1491" i="1" s="1"/>
  <c r="M1490" i="1" a="1"/>
  <c r="M1490" i="1" s="1"/>
  <c r="M1489" i="1" a="1"/>
  <c r="M1489" i="1" s="1"/>
  <c r="M1488" i="1" a="1"/>
  <c r="M1488" i="1" s="1"/>
  <c r="M1487" i="1" a="1"/>
  <c r="M1487" i="1" s="1"/>
  <c r="M1486" i="1" a="1"/>
  <c r="M1486" i="1" s="1"/>
  <c r="M1485" i="1" a="1"/>
  <c r="M1485" i="1" s="1"/>
  <c r="M1484" i="1" a="1"/>
  <c r="M1484" i="1" s="1"/>
  <c r="M1483" i="1" a="1"/>
  <c r="M1483" i="1" s="1"/>
  <c r="M1482" i="1" a="1"/>
  <c r="M1482" i="1" s="1"/>
  <c r="M1481" i="1" a="1"/>
  <c r="M1481" i="1" s="1"/>
  <c r="M1480" i="1" a="1"/>
  <c r="M1480" i="1" s="1"/>
  <c r="M1479" i="1" a="1"/>
  <c r="M1479" i="1" s="1"/>
  <c r="M1478" i="1" a="1"/>
  <c r="M1478" i="1" s="1"/>
  <c r="M1477" i="1" a="1"/>
  <c r="M1477" i="1" s="1"/>
  <c r="M1476" i="1" a="1"/>
  <c r="M1476" i="1" s="1"/>
  <c r="M1475" i="1" a="1"/>
  <c r="M1475" i="1" s="1"/>
  <c r="M1474" i="1" a="1"/>
  <c r="M1474" i="1" s="1"/>
  <c r="M1473" i="1" a="1"/>
  <c r="M1473" i="1" s="1"/>
  <c r="M1472" i="1" a="1"/>
  <c r="M1472" i="1" s="1"/>
  <c r="M1471" i="1" a="1"/>
  <c r="M1471" i="1" s="1"/>
  <c r="M1470" i="1" a="1"/>
  <c r="M1470" i="1" s="1"/>
  <c r="M1469" i="1" a="1"/>
  <c r="M1469" i="1" s="1"/>
  <c r="M1468" i="1" a="1"/>
  <c r="M1468" i="1" s="1"/>
  <c r="M1467" i="1" a="1"/>
  <c r="M1467" i="1" s="1"/>
  <c r="M1466" i="1" a="1"/>
  <c r="M1466" i="1" s="1"/>
  <c r="M1465" i="1" a="1"/>
  <c r="M1465" i="1" s="1"/>
  <c r="M1464" i="1" a="1"/>
  <c r="M1464" i="1" s="1"/>
  <c r="M1463" i="1" a="1"/>
  <c r="M1463" i="1" s="1"/>
  <c r="M1462" i="1" a="1"/>
  <c r="M1462" i="1" s="1"/>
  <c r="M1461" i="1" a="1"/>
  <c r="M1461" i="1" s="1"/>
  <c r="M1460" i="1" a="1"/>
  <c r="M1460" i="1" s="1"/>
  <c r="M1459" i="1" a="1"/>
  <c r="M1459" i="1" s="1"/>
  <c r="M1458" i="1" a="1"/>
  <c r="M1458" i="1" s="1"/>
  <c r="M1457" i="1" a="1"/>
  <c r="M1457" i="1" s="1"/>
  <c r="M1456" i="1" a="1"/>
  <c r="M1456" i="1" s="1"/>
  <c r="M1455" i="1" a="1"/>
  <c r="M1455" i="1" s="1"/>
  <c r="M1454" i="1" a="1"/>
  <c r="M1454" i="1" s="1"/>
  <c r="M1453" i="1" a="1"/>
  <c r="M1453" i="1" s="1"/>
  <c r="M1452" i="1" a="1"/>
  <c r="M1452" i="1" s="1"/>
  <c r="M1451" i="1" a="1"/>
  <c r="M1451" i="1" s="1"/>
  <c r="M1450" i="1" a="1"/>
  <c r="M1450" i="1" s="1"/>
  <c r="M1449" i="1" a="1"/>
  <c r="M1449" i="1" s="1"/>
  <c r="M1448" i="1" a="1"/>
  <c r="M1448" i="1" s="1"/>
  <c r="M1447" i="1" a="1"/>
  <c r="M1447" i="1" s="1"/>
  <c r="M1446" i="1" a="1"/>
  <c r="M1446" i="1" s="1"/>
  <c r="M1445" i="1" a="1"/>
  <c r="M1445" i="1" s="1"/>
  <c r="M1444" i="1" a="1"/>
  <c r="M1444" i="1" s="1"/>
  <c r="M1443" i="1" a="1"/>
  <c r="M1443" i="1" s="1"/>
  <c r="M1442" i="1" a="1"/>
  <c r="M1442" i="1" s="1"/>
  <c r="M1441" i="1" a="1"/>
  <c r="M1441" i="1" s="1"/>
  <c r="M1440" i="1" a="1"/>
  <c r="M1440" i="1" s="1"/>
  <c r="M1439" i="1" a="1"/>
  <c r="M1439" i="1" s="1"/>
  <c r="M1438" i="1" a="1"/>
  <c r="M1438" i="1" s="1"/>
  <c r="M1437" i="1" a="1"/>
  <c r="M1437" i="1" s="1"/>
  <c r="M1436" i="1" a="1"/>
  <c r="M1436" i="1" s="1"/>
  <c r="M1435" i="1" a="1"/>
  <c r="M1435" i="1" s="1"/>
  <c r="M1434" i="1" a="1"/>
  <c r="M1434" i="1" s="1"/>
  <c r="M1433" i="1" a="1"/>
  <c r="M1433" i="1" s="1"/>
  <c r="M1432" i="1" a="1"/>
  <c r="M1432" i="1" s="1"/>
  <c r="M1431" i="1" a="1"/>
  <c r="M1431" i="1" s="1"/>
  <c r="M1430" i="1" a="1"/>
  <c r="M1430" i="1" s="1"/>
  <c r="M1429" i="1" a="1"/>
  <c r="M1429" i="1" s="1"/>
  <c r="M1428" i="1" a="1"/>
  <c r="M1428" i="1" s="1"/>
  <c r="M1427" i="1" a="1"/>
  <c r="M1427" i="1" s="1"/>
  <c r="M1426" i="1" a="1"/>
  <c r="M1426" i="1" s="1"/>
  <c r="M1425" i="1" a="1"/>
  <c r="M1425" i="1" s="1"/>
  <c r="M1424" i="1" a="1"/>
  <c r="M1424" i="1" s="1"/>
  <c r="M1423" i="1" a="1"/>
  <c r="M1423" i="1" s="1"/>
  <c r="M1422" i="1" a="1"/>
  <c r="M1422" i="1" s="1"/>
  <c r="M1421" i="1" a="1"/>
  <c r="M1421" i="1" s="1"/>
  <c r="M1420" i="1" a="1"/>
  <c r="M1420" i="1" s="1"/>
  <c r="M1419" i="1" a="1"/>
  <c r="M1419" i="1" s="1"/>
  <c r="M1418" i="1" a="1"/>
  <c r="M1418" i="1" s="1"/>
  <c r="M1417" i="1" a="1"/>
  <c r="M1417" i="1" s="1"/>
  <c r="M1416" i="1" a="1"/>
  <c r="M1416" i="1" s="1"/>
  <c r="M1415" i="1" a="1"/>
  <c r="M1415" i="1" s="1"/>
  <c r="M1414" i="1" a="1"/>
  <c r="M1414" i="1" s="1"/>
  <c r="M1413" i="1" a="1"/>
  <c r="M1413" i="1" s="1"/>
  <c r="M1412" i="1" a="1"/>
  <c r="M1412" i="1" s="1"/>
  <c r="M1411" i="1" a="1"/>
  <c r="M1411" i="1" s="1"/>
  <c r="M1410" i="1" a="1"/>
  <c r="M1410" i="1" s="1"/>
  <c r="M1409" i="1" a="1"/>
  <c r="M1409" i="1" s="1"/>
  <c r="M1408" i="1" a="1"/>
  <c r="M1408" i="1" s="1"/>
  <c r="M1407" i="1" a="1"/>
  <c r="M1407" i="1" s="1"/>
  <c r="M1406" i="1" a="1"/>
  <c r="M1406" i="1" s="1"/>
  <c r="M1405" i="1" a="1"/>
  <c r="M1405" i="1" s="1"/>
  <c r="M1404" i="1" a="1"/>
  <c r="M1404" i="1" s="1"/>
  <c r="M1403" i="1" a="1"/>
  <c r="M1403" i="1" s="1"/>
  <c r="M1402" i="1" a="1"/>
  <c r="M1402" i="1" s="1"/>
  <c r="M1401" i="1" a="1"/>
  <c r="M1401" i="1" s="1"/>
  <c r="M1400" i="1" a="1"/>
  <c r="M1400" i="1" s="1"/>
  <c r="M1399" i="1" a="1"/>
  <c r="M1399" i="1" s="1"/>
  <c r="M1398" i="1" a="1"/>
  <c r="M1398" i="1" s="1"/>
  <c r="M1397" i="1" a="1"/>
  <c r="M1397" i="1" s="1"/>
  <c r="M1396" i="1" a="1"/>
  <c r="M1396" i="1" s="1"/>
  <c r="M1395" i="1" a="1"/>
  <c r="M1395" i="1" s="1"/>
  <c r="M1394" i="1" a="1"/>
  <c r="M1394" i="1" s="1"/>
  <c r="M1393" i="1" a="1"/>
  <c r="M1393" i="1" s="1"/>
  <c r="M1392" i="1" a="1"/>
  <c r="M1392" i="1" s="1"/>
  <c r="M1391" i="1" a="1"/>
  <c r="M1391" i="1" s="1"/>
  <c r="M1390" i="1" a="1"/>
  <c r="M1390" i="1" s="1"/>
  <c r="M1389" i="1" a="1"/>
  <c r="M1389" i="1" s="1"/>
  <c r="M1388" i="1" a="1"/>
  <c r="M1388" i="1" s="1"/>
  <c r="M1387" i="1" a="1"/>
  <c r="M1387" i="1" s="1"/>
  <c r="M1386" i="1" a="1"/>
  <c r="M1386" i="1" s="1"/>
  <c r="M1385" i="1" a="1"/>
  <c r="M1385" i="1" s="1"/>
  <c r="M1384" i="1" a="1"/>
  <c r="M1384" i="1" s="1"/>
  <c r="M1383" i="1" a="1"/>
  <c r="M1383" i="1" s="1"/>
  <c r="M1382" i="1" a="1"/>
  <c r="M1382" i="1" s="1"/>
  <c r="M1381" i="1" a="1"/>
  <c r="M1381" i="1" s="1"/>
  <c r="M1380" i="1" a="1"/>
  <c r="M1380" i="1" s="1"/>
  <c r="M1379" i="1" a="1"/>
  <c r="M1379" i="1" s="1"/>
  <c r="M1378" i="1" a="1"/>
  <c r="M1378" i="1" s="1"/>
  <c r="M1377" i="1" a="1"/>
  <c r="M1377" i="1" s="1"/>
  <c r="M1376" i="1" a="1"/>
  <c r="M1376" i="1" s="1"/>
  <c r="M1375" i="1" a="1"/>
  <c r="M1375" i="1" s="1"/>
  <c r="M1374" i="1" a="1"/>
  <c r="M1374" i="1" s="1"/>
  <c r="M1373" i="1" a="1"/>
  <c r="M1373" i="1" s="1"/>
  <c r="M1372" i="1" a="1"/>
  <c r="M1372" i="1" s="1"/>
  <c r="M1371" i="1" a="1"/>
  <c r="M1371" i="1" s="1"/>
  <c r="M1370" i="1" a="1"/>
  <c r="M1370" i="1" s="1"/>
  <c r="M1369" i="1" a="1"/>
  <c r="M1369" i="1" s="1"/>
  <c r="M1368" i="1" a="1"/>
  <c r="M1368" i="1" s="1"/>
  <c r="M1367" i="1" a="1"/>
  <c r="M1367" i="1" s="1"/>
  <c r="M1366" i="1" a="1"/>
  <c r="M1366" i="1" s="1"/>
  <c r="M1365" i="1" a="1"/>
  <c r="M1365" i="1" s="1"/>
  <c r="M1364" i="1" a="1"/>
  <c r="M1364" i="1" s="1"/>
  <c r="M1363" i="1" a="1"/>
  <c r="M1363" i="1" s="1"/>
  <c r="M1362" i="1" a="1"/>
  <c r="M1362" i="1" s="1"/>
  <c r="M1361" i="1" a="1"/>
  <c r="M1361" i="1" s="1"/>
  <c r="M1360" i="1" a="1"/>
  <c r="M1360" i="1" s="1"/>
  <c r="M1359" i="1" a="1"/>
  <c r="M1359" i="1" s="1"/>
  <c r="M1358" i="1" a="1"/>
  <c r="M1358" i="1" s="1"/>
  <c r="M1357" i="1" a="1"/>
  <c r="M1357" i="1" s="1"/>
  <c r="M1356" i="1" a="1"/>
  <c r="M1356" i="1" s="1"/>
  <c r="M1355" i="1" a="1"/>
  <c r="M1355" i="1" s="1"/>
  <c r="M1354" i="1" a="1"/>
  <c r="M1354" i="1" s="1"/>
  <c r="M1353" i="1" a="1"/>
  <c r="M1353" i="1" s="1"/>
  <c r="M1352" i="1" a="1"/>
  <c r="M1352" i="1" s="1"/>
  <c r="M1351" i="1" a="1"/>
  <c r="M1351" i="1" s="1"/>
  <c r="M1350" i="1" a="1"/>
  <c r="M1350" i="1" s="1"/>
  <c r="M1349" i="1" a="1"/>
  <c r="M1349" i="1" s="1"/>
  <c r="M1348" i="1" a="1"/>
  <c r="M1348" i="1" s="1"/>
  <c r="M1347" i="1" a="1"/>
  <c r="M1347" i="1" s="1"/>
  <c r="M1346" i="1" a="1"/>
  <c r="M1346" i="1" s="1"/>
  <c r="M1345" i="1" a="1"/>
  <c r="M1345" i="1" s="1"/>
  <c r="M1344" i="1" a="1"/>
  <c r="M1344" i="1" s="1"/>
  <c r="M1343" i="1" a="1"/>
  <c r="M1343" i="1" s="1"/>
  <c r="M1342" i="1" a="1"/>
  <c r="M1342" i="1" s="1"/>
  <c r="M1341" i="1" a="1"/>
  <c r="M1341" i="1" s="1"/>
  <c r="M1340" i="1" a="1"/>
  <c r="M1340" i="1" s="1"/>
  <c r="M1339" i="1" a="1"/>
  <c r="M1339" i="1" s="1"/>
  <c r="M1338" i="1" a="1"/>
  <c r="M1338" i="1" s="1"/>
  <c r="M1337" i="1" a="1"/>
  <c r="M1337" i="1" s="1"/>
  <c r="M1336" i="1" a="1"/>
  <c r="M1336" i="1" s="1"/>
  <c r="M1335" i="1" a="1"/>
  <c r="M1335" i="1" s="1"/>
  <c r="M1334" i="1" a="1"/>
  <c r="M1334" i="1" s="1"/>
  <c r="M1333" i="1" a="1"/>
  <c r="M1333" i="1" s="1"/>
  <c r="M1332" i="1" a="1"/>
  <c r="M1332" i="1" s="1"/>
  <c r="M1331" i="1" a="1"/>
  <c r="M1331" i="1" s="1"/>
  <c r="M1330" i="1" a="1"/>
  <c r="M1330" i="1" s="1"/>
  <c r="M1329" i="1" a="1"/>
  <c r="M1329" i="1" s="1"/>
  <c r="M1328" i="1" a="1"/>
  <c r="M1328" i="1" s="1"/>
  <c r="M1327" i="1" a="1"/>
  <c r="M1327" i="1" s="1"/>
  <c r="M1326" i="1" a="1"/>
  <c r="M1326" i="1" s="1"/>
  <c r="M1325" i="1" a="1"/>
  <c r="M1325" i="1" s="1"/>
  <c r="M1324" i="1" a="1"/>
  <c r="M1324" i="1" s="1"/>
  <c r="M1323" i="1" a="1"/>
  <c r="M1323" i="1" s="1"/>
  <c r="M1322" i="1" a="1"/>
  <c r="M1322" i="1" s="1"/>
  <c r="M1321" i="1" a="1"/>
  <c r="M1321" i="1" s="1"/>
  <c r="M1320" i="1" a="1"/>
  <c r="M1320" i="1" s="1"/>
  <c r="M1319" i="1" a="1"/>
  <c r="M1319" i="1" s="1"/>
  <c r="M1318" i="1" a="1"/>
  <c r="M1318" i="1" s="1"/>
  <c r="M1317" i="1" a="1"/>
  <c r="M1317" i="1" s="1"/>
  <c r="M1316" i="1" a="1"/>
  <c r="M1316" i="1" s="1"/>
  <c r="M1315" i="1" a="1"/>
  <c r="M1315" i="1" s="1"/>
  <c r="M1314" i="1" a="1"/>
  <c r="M1314" i="1" s="1"/>
  <c r="M1313" i="1" a="1"/>
  <c r="M1313" i="1" s="1"/>
  <c r="M1312" i="1" a="1"/>
  <c r="M1312" i="1" s="1"/>
  <c r="M1311" i="1" a="1"/>
  <c r="M1311" i="1" s="1"/>
  <c r="M1310" i="1" a="1"/>
  <c r="M1310" i="1" s="1"/>
  <c r="M1309" i="1" a="1"/>
  <c r="M1309" i="1" s="1"/>
  <c r="M1308" i="1" a="1"/>
  <c r="M1308" i="1" s="1"/>
  <c r="M1307" i="1" a="1"/>
  <c r="M1307" i="1" s="1"/>
  <c r="M1306" i="1" a="1"/>
  <c r="M1306" i="1" s="1"/>
  <c r="M1305" i="1" a="1"/>
  <c r="M1305" i="1" s="1"/>
  <c r="M1304" i="1" a="1"/>
  <c r="M1304" i="1" s="1"/>
  <c r="M1303" i="1" a="1"/>
  <c r="M1303" i="1" s="1"/>
  <c r="M1302" i="1" a="1"/>
  <c r="M1302" i="1" s="1"/>
  <c r="M1301" i="1" a="1"/>
  <c r="M1301" i="1" s="1"/>
  <c r="M1300" i="1" a="1"/>
  <c r="M1300" i="1" s="1"/>
  <c r="M1299" i="1" a="1"/>
  <c r="M1299" i="1" s="1"/>
  <c r="M1298" i="1" a="1"/>
  <c r="M1298" i="1" s="1"/>
  <c r="M1297" i="1" a="1"/>
  <c r="M1297" i="1" s="1"/>
  <c r="M1296" i="1" a="1"/>
  <c r="M1296" i="1" s="1"/>
  <c r="M1295" i="1" a="1"/>
  <c r="M1295" i="1" s="1"/>
  <c r="M1294" i="1" a="1"/>
  <c r="M1294" i="1" s="1"/>
  <c r="M1293" i="1" a="1"/>
  <c r="M1293" i="1" s="1"/>
  <c r="M1292" i="1" a="1"/>
  <c r="M1292" i="1" s="1"/>
  <c r="M1291" i="1" a="1"/>
  <c r="M1291" i="1" s="1"/>
  <c r="M1290" i="1" a="1"/>
  <c r="M1290" i="1" s="1"/>
  <c r="M1289" i="1" a="1"/>
  <c r="M1289" i="1" s="1"/>
  <c r="M1288" i="1" a="1"/>
  <c r="M1288" i="1" s="1"/>
  <c r="M1287" i="1" a="1"/>
  <c r="M1287" i="1" s="1"/>
  <c r="M1286" i="1" a="1"/>
  <c r="M1286" i="1" s="1"/>
  <c r="M1285" i="1" a="1"/>
  <c r="M1285" i="1" s="1"/>
  <c r="M1284" i="1" a="1"/>
  <c r="M1284" i="1" s="1"/>
  <c r="M1283" i="1" a="1"/>
  <c r="M1283" i="1" s="1"/>
  <c r="M1282" i="1" a="1"/>
  <c r="M1282" i="1" s="1"/>
  <c r="M1281" i="1" a="1"/>
  <c r="M1281" i="1" s="1"/>
  <c r="M1280" i="1" a="1"/>
  <c r="M1280" i="1" s="1"/>
  <c r="M1279" i="1" a="1"/>
  <c r="M1279" i="1" s="1"/>
  <c r="M1278" i="1" a="1"/>
  <c r="M1278" i="1" s="1"/>
  <c r="M1277" i="1" a="1"/>
  <c r="M1277" i="1" s="1"/>
  <c r="M1276" i="1" a="1"/>
  <c r="M1276" i="1" s="1"/>
  <c r="M1275" i="1" a="1"/>
  <c r="M1275" i="1" s="1"/>
  <c r="M1274" i="1" a="1"/>
  <c r="M1274" i="1" s="1"/>
  <c r="M1273" i="1" a="1"/>
  <c r="M1273" i="1" s="1"/>
  <c r="M1272" i="1" a="1"/>
  <c r="M1272" i="1" s="1"/>
  <c r="M1271" i="1" a="1"/>
  <c r="M1271" i="1" s="1"/>
  <c r="M1270" i="1" a="1"/>
  <c r="M1270" i="1" s="1"/>
  <c r="M1269" i="1" a="1"/>
  <c r="M1269" i="1" s="1"/>
  <c r="M1268" i="1" a="1"/>
  <c r="M1268" i="1" s="1"/>
  <c r="M1267" i="1" a="1"/>
  <c r="M1267" i="1" s="1"/>
  <c r="M1266" i="1" a="1"/>
  <c r="M1266" i="1" s="1"/>
  <c r="M1265" i="1" a="1"/>
  <c r="M1265" i="1" s="1"/>
  <c r="M1264" i="1" a="1"/>
  <c r="M1264" i="1" s="1"/>
  <c r="M1263" i="1" a="1"/>
  <c r="M1263" i="1" s="1"/>
  <c r="M1262" i="1" a="1"/>
  <c r="M1262" i="1" s="1"/>
  <c r="M1261" i="1" a="1"/>
  <c r="M1261" i="1" s="1"/>
  <c r="M1260" i="1" a="1"/>
  <c r="M1260" i="1" s="1"/>
  <c r="M1259" i="1" a="1"/>
  <c r="M1259" i="1" s="1"/>
  <c r="M1258" i="1" a="1"/>
  <c r="M1258" i="1" s="1"/>
  <c r="M1257" i="1" a="1"/>
  <c r="M1257" i="1" s="1"/>
  <c r="M1256" i="1" a="1"/>
  <c r="M1256" i="1" s="1"/>
  <c r="M1255" i="1" a="1"/>
  <c r="M1255" i="1" s="1"/>
  <c r="M1254" i="1" a="1"/>
  <c r="M1254" i="1" s="1"/>
  <c r="M1253" i="1" a="1"/>
  <c r="M1253" i="1" s="1"/>
  <c r="M1252" i="1" a="1"/>
  <c r="M1252" i="1" s="1"/>
  <c r="M1251" i="1" a="1"/>
  <c r="M1251" i="1" s="1"/>
  <c r="M1250" i="1" a="1"/>
  <c r="M1250" i="1" s="1"/>
  <c r="M1249" i="1" a="1"/>
  <c r="M1249" i="1" s="1"/>
  <c r="M1248" i="1" a="1"/>
  <c r="M1248" i="1" s="1"/>
  <c r="M1247" i="1" a="1"/>
  <c r="M1247" i="1" s="1"/>
  <c r="M1246" i="1" a="1"/>
  <c r="M1246" i="1" s="1"/>
  <c r="M1245" i="1" a="1"/>
  <c r="M1245" i="1" s="1"/>
  <c r="M1244" i="1" a="1"/>
  <c r="M1244" i="1" s="1"/>
  <c r="M1243" i="1" a="1"/>
  <c r="M1243" i="1" s="1"/>
  <c r="M1242" i="1" a="1"/>
  <c r="M1242" i="1" s="1"/>
  <c r="M1241" i="1" a="1"/>
  <c r="M1241" i="1" s="1"/>
  <c r="M1240" i="1" a="1"/>
  <c r="M1240" i="1" s="1"/>
  <c r="M1239" i="1" a="1"/>
  <c r="M1239" i="1" s="1"/>
  <c r="M1238" i="1" a="1"/>
  <c r="M1238" i="1" s="1"/>
  <c r="M1237" i="1" a="1"/>
  <c r="M1237" i="1" s="1"/>
  <c r="M1236" i="1" a="1"/>
  <c r="M1236" i="1" s="1"/>
  <c r="M1235" i="1" a="1"/>
  <c r="M1235" i="1" s="1"/>
  <c r="M1234" i="1" a="1"/>
  <c r="M1234" i="1" s="1"/>
  <c r="M1233" i="1" a="1"/>
  <c r="M1233" i="1" s="1"/>
  <c r="M1232" i="1" a="1"/>
  <c r="M1232" i="1" s="1"/>
  <c r="M1231" i="1" a="1"/>
  <c r="M1231" i="1" s="1"/>
  <c r="M1230" i="1" a="1"/>
  <c r="M1230" i="1" s="1"/>
  <c r="M1229" i="1" a="1"/>
  <c r="M1229" i="1" s="1"/>
  <c r="M1228" i="1" a="1"/>
  <c r="M1228" i="1" s="1"/>
  <c r="M1227" i="1" a="1"/>
  <c r="M1227" i="1" s="1"/>
  <c r="M1226" i="1" a="1"/>
  <c r="M1226" i="1" s="1"/>
  <c r="M1225" i="1" a="1"/>
  <c r="M1225" i="1" s="1"/>
  <c r="M1224" i="1" a="1"/>
  <c r="M1224" i="1" s="1"/>
  <c r="M1223" i="1" a="1"/>
  <c r="M1223" i="1" s="1"/>
  <c r="M1222" i="1" a="1"/>
  <c r="M1222" i="1" s="1"/>
  <c r="M1221" i="1" a="1"/>
  <c r="M1221" i="1" s="1"/>
  <c r="M1220" i="1" a="1"/>
  <c r="M1220" i="1" s="1"/>
  <c r="M1219" i="1" a="1"/>
  <c r="M1219" i="1" s="1"/>
  <c r="M1218" i="1" a="1"/>
  <c r="M1218" i="1" s="1"/>
  <c r="M1217" i="1" a="1"/>
  <c r="M1217" i="1" s="1"/>
  <c r="M1216" i="1" a="1"/>
  <c r="M1216" i="1" s="1"/>
  <c r="M1215" i="1" a="1"/>
  <c r="M1215" i="1" s="1"/>
  <c r="M1214" i="1" a="1"/>
  <c r="M1214" i="1" s="1"/>
  <c r="M1213" i="1" a="1"/>
  <c r="M1213" i="1" s="1"/>
  <c r="M1212" i="1" a="1"/>
  <c r="M1212" i="1" s="1"/>
  <c r="M1211" i="1" a="1"/>
  <c r="M1211" i="1" s="1"/>
  <c r="M1210" i="1" a="1"/>
  <c r="M1210" i="1" s="1"/>
  <c r="M1209" i="1" a="1"/>
  <c r="M1209" i="1" s="1"/>
  <c r="M1208" i="1" a="1"/>
  <c r="M1208" i="1" s="1"/>
  <c r="M1207" i="1" a="1"/>
  <c r="M1207" i="1" s="1"/>
  <c r="M1206" i="1" a="1"/>
  <c r="M1206" i="1" s="1"/>
  <c r="M1205" i="1" a="1"/>
  <c r="M1205" i="1" s="1"/>
  <c r="M1204" i="1" a="1"/>
  <c r="M1204" i="1" s="1"/>
  <c r="M1203" i="1" a="1"/>
  <c r="M1203" i="1" s="1"/>
  <c r="M1202" i="1" a="1"/>
  <c r="M1202" i="1" s="1"/>
  <c r="M1201" i="1" a="1"/>
  <c r="M1201" i="1" s="1"/>
  <c r="M1200" i="1" a="1"/>
  <c r="M1200" i="1" s="1"/>
  <c r="M1199" i="1" a="1"/>
  <c r="M1199" i="1" s="1"/>
  <c r="M1198" i="1" a="1"/>
  <c r="M1198" i="1" s="1"/>
  <c r="M1197" i="1" a="1"/>
  <c r="M1197" i="1" s="1"/>
  <c r="M1196" i="1" a="1"/>
  <c r="M1196" i="1" s="1"/>
  <c r="M1195" i="1" a="1"/>
  <c r="M1195" i="1" s="1"/>
  <c r="M1194" i="1" a="1"/>
  <c r="M1194" i="1" s="1"/>
  <c r="M1193" i="1" a="1"/>
  <c r="M1193" i="1" s="1"/>
  <c r="M1192" i="1" a="1"/>
  <c r="M1192" i="1" s="1"/>
  <c r="M1191" i="1" a="1"/>
  <c r="M1191" i="1" s="1"/>
  <c r="M1190" i="1" a="1"/>
  <c r="M1190" i="1" s="1"/>
  <c r="M1189" i="1" a="1"/>
  <c r="M1189" i="1" s="1"/>
  <c r="M1188" i="1" a="1"/>
  <c r="M1188" i="1" s="1"/>
  <c r="M1187" i="1" a="1"/>
  <c r="M1187" i="1" s="1"/>
  <c r="M1186" i="1" a="1"/>
  <c r="M1186" i="1" s="1"/>
  <c r="M1185" i="1" a="1"/>
  <c r="M1185" i="1" s="1"/>
  <c r="M1184" i="1" a="1"/>
  <c r="M1184" i="1" s="1"/>
  <c r="M1183" i="1" a="1"/>
  <c r="M1183" i="1" s="1"/>
  <c r="M1182" i="1" a="1"/>
  <c r="M1182" i="1" s="1"/>
  <c r="M1181" i="1" a="1"/>
  <c r="M1181" i="1" s="1"/>
  <c r="M1180" i="1" a="1"/>
  <c r="M1180" i="1" s="1"/>
  <c r="M1179" i="1" a="1"/>
  <c r="M1179" i="1" s="1"/>
  <c r="M1178" i="1" a="1"/>
  <c r="M1178" i="1" s="1"/>
  <c r="M1177" i="1" a="1"/>
  <c r="M1177" i="1" s="1"/>
  <c r="M1176" i="1" a="1"/>
  <c r="M1176" i="1" s="1"/>
  <c r="M1175" i="1" a="1"/>
  <c r="M1175" i="1" s="1"/>
  <c r="M1174" i="1" a="1"/>
  <c r="M1174" i="1" s="1"/>
  <c r="M1173" i="1" a="1"/>
  <c r="M1173" i="1" s="1"/>
  <c r="M1172" i="1" a="1"/>
  <c r="M1172" i="1" s="1"/>
  <c r="M1171" i="1" a="1"/>
  <c r="M1171" i="1" s="1"/>
  <c r="M1170" i="1" a="1"/>
  <c r="M1170" i="1" s="1"/>
  <c r="M1169" i="1" a="1"/>
  <c r="M1169" i="1" s="1"/>
  <c r="M1168" i="1" a="1"/>
  <c r="M1168" i="1" s="1"/>
  <c r="M1167" i="1" a="1"/>
  <c r="M1167" i="1" s="1"/>
  <c r="M1166" i="1" a="1"/>
  <c r="M1166" i="1" s="1"/>
  <c r="M1165" i="1" a="1"/>
  <c r="M1165" i="1" s="1"/>
  <c r="M1164" i="1" a="1"/>
  <c r="M1164" i="1" s="1"/>
  <c r="M1163" i="1" a="1"/>
  <c r="M1163" i="1" s="1"/>
  <c r="M1162" i="1" a="1"/>
  <c r="M1162" i="1" s="1"/>
  <c r="M1161" i="1" a="1"/>
  <c r="M1161" i="1" s="1"/>
  <c r="M1160" i="1" a="1"/>
  <c r="M1160" i="1" s="1"/>
  <c r="M1159" i="1" a="1"/>
  <c r="M1159" i="1" s="1"/>
  <c r="M1158" i="1" a="1"/>
  <c r="M1158" i="1" s="1"/>
  <c r="M1157" i="1" a="1"/>
  <c r="M1157" i="1" s="1"/>
  <c r="M1156" i="1" a="1"/>
  <c r="M1156" i="1" s="1"/>
  <c r="M1155" i="1" a="1"/>
  <c r="M1155" i="1" s="1"/>
  <c r="M1154" i="1" a="1"/>
  <c r="M1154" i="1" s="1"/>
  <c r="M1153" i="1" a="1"/>
  <c r="M1153" i="1" s="1"/>
  <c r="M1152" i="1" a="1"/>
  <c r="M1152" i="1" s="1"/>
  <c r="M1151" i="1" a="1"/>
  <c r="M1151" i="1" s="1"/>
  <c r="M1150" i="1" a="1"/>
  <c r="M1150" i="1" s="1"/>
  <c r="M1149" i="1" a="1"/>
  <c r="M1149" i="1" s="1"/>
  <c r="M1148" i="1" a="1"/>
  <c r="M1148" i="1" s="1"/>
  <c r="M1147" i="1" a="1"/>
  <c r="M1147" i="1" s="1"/>
  <c r="M1146" i="1" a="1"/>
  <c r="M1146" i="1" s="1"/>
  <c r="M1145" i="1" a="1"/>
  <c r="M1145" i="1" s="1"/>
  <c r="M1144" i="1" a="1"/>
  <c r="M1144" i="1" s="1"/>
  <c r="M1143" i="1" a="1"/>
  <c r="M1143" i="1" s="1"/>
  <c r="M1142" i="1" a="1"/>
  <c r="M1142" i="1" s="1"/>
  <c r="M1141" i="1" a="1"/>
  <c r="M1141" i="1" s="1"/>
  <c r="M1140" i="1" a="1"/>
  <c r="M1140" i="1" s="1"/>
  <c r="M1139" i="1" a="1"/>
  <c r="M1139" i="1" s="1"/>
  <c r="M1138" i="1" a="1"/>
  <c r="M1138" i="1" s="1"/>
  <c r="M1137" i="1" a="1"/>
  <c r="M1137" i="1" s="1"/>
  <c r="M1136" i="1" a="1"/>
  <c r="M1136" i="1" s="1"/>
  <c r="M1135" i="1" a="1"/>
  <c r="M1135" i="1" s="1"/>
  <c r="M1134" i="1" a="1"/>
  <c r="M1134" i="1" s="1"/>
  <c r="M1133" i="1" a="1"/>
  <c r="M1133" i="1" s="1"/>
  <c r="M1132" i="1" a="1"/>
  <c r="M1132" i="1" s="1"/>
  <c r="M1131" i="1" a="1"/>
  <c r="M1131" i="1" s="1"/>
  <c r="M1130" i="1" a="1"/>
  <c r="M1130" i="1" s="1"/>
  <c r="M1129" i="1" a="1"/>
  <c r="M1129" i="1" s="1"/>
  <c r="M1128" i="1" a="1"/>
  <c r="M1128" i="1" s="1"/>
  <c r="M1127" i="1" a="1"/>
  <c r="M1127" i="1" s="1"/>
  <c r="M1126" i="1" a="1"/>
  <c r="M1126" i="1" s="1"/>
  <c r="M1125" i="1" a="1"/>
  <c r="M1125" i="1" s="1"/>
  <c r="M1124" i="1" a="1"/>
  <c r="M1124" i="1" s="1"/>
  <c r="M1123" i="1" a="1"/>
  <c r="M1123" i="1" s="1"/>
  <c r="M1122" i="1" a="1"/>
  <c r="M1122" i="1" s="1"/>
  <c r="M1121" i="1" a="1"/>
  <c r="M1121" i="1" s="1"/>
  <c r="M1120" i="1" a="1"/>
  <c r="M1120" i="1" s="1"/>
  <c r="M1119" i="1" a="1"/>
  <c r="M1119" i="1" s="1"/>
  <c r="M1118" i="1" a="1"/>
  <c r="M1118" i="1" s="1"/>
  <c r="M1117" i="1" a="1"/>
  <c r="M1117" i="1" s="1"/>
  <c r="M1116" i="1" a="1"/>
  <c r="M1116" i="1" s="1"/>
  <c r="M1115" i="1" a="1"/>
  <c r="M1115" i="1" s="1"/>
  <c r="M1114" i="1" a="1"/>
  <c r="M1114" i="1" s="1"/>
  <c r="M1113" i="1" a="1"/>
  <c r="M1113" i="1" s="1"/>
  <c r="M1112" i="1" a="1"/>
  <c r="M1112" i="1" s="1"/>
  <c r="M1111" i="1" a="1"/>
  <c r="M1111" i="1" s="1"/>
  <c r="M1110" i="1" a="1"/>
  <c r="M1110" i="1" s="1"/>
  <c r="M1109" i="1" a="1"/>
  <c r="M1109" i="1" s="1"/>
  <c r="M1108" i="1" a="1"/>
  <c r="M1108" i="1" s="1"/>
  <c r="M1107" i="1" a="1"/>
  <c r="M1107" i="1" s="1"/>
  <c r="M1106" i="1" a="1"/>
  <c r="M1106" i="1" s="1"/>
  <c r="M1105" i="1" a="1"/>
  <c r="M1105" i="1" s="1"/>
  <c r="M1104" i="1" a="1"/>
  <c r="M1104" i="1" s="1"/>
  <c r="M1103" i="1" a="1"/>
  <c r="M1103" i="1" s="1"/>
  <c r="M1102" i="1" a="1"/>
  <c r="M1102" i="1" s="1"/>
  <c r="M1101" i="1" a="1"/>
  <c r="M1101" i="1" s="1"/>
  <c r="M1100" i="1" a="1"/>
  <c r="M1100" i="1" s="1"/>
  <c r="M1099" i="1" a="1"/>
  <c r="M1099" i="1" s="1"/>
  <c r="M1098" i="1" a="1"/>
  <c r="M1098" i="1" s="1"/>
  <c r="M1097" i="1" a="1"/>
  <c r="M1097" i="1" s="1"/>
  <c r="M1096" i="1" a="1"/>
  <c r="M1096" i="1" s="1"/>
  <c r="M1095" i="1" a="1"/>
  <c r="M1095" i="1" s="1"/>
  <c r="M1094" i="1" a="1"/>
  <c r="M1094" i="1" s="1"/>
  <c r="M1093" i="1" a="1"/>
  <c r="M1093" i="1" s="1"/>
  <c r="M1092" i="1" a="1"/>
  <c r="M1092" i="1" s="1"/>
  <c r="M1091" i="1" a="1"/>
  <c r="M1091" i="1" s="1"/>
  <c r="M1090" i="1" a="1"/>
  <c r="M1090" i="1" s="1"/>
  <c r="M1089" i="1" a="1"/>
  <c r="M1089" i="1" s="1"/>
  <c r="M1088" i="1" a="1"/>
  <c r="M1088" i="1" s="1"/>
  <c r="M1087" i="1" a="1"/>
  <c r="M1087" i="1" s="1"/>
  <c r="M1086" i="1" a="1"/>
  <c r="M1086" i="1" s="1"/>
  <c r="M1085" i="1" a="1"/>
  <c r="M1085" i="1" s="1"/>
  <c r="M1084" i="1" a="1"/>
  <c r="M1084" i="1" s="1"/>
  <c r="M1083" i="1" a="1"/>
  <c r="M1083" i="1" s="1"/>
  <c r="M1082" i="1" a="1"/>
  <c r="M1082" i="1" s="1"/>
  <c r="M1081" i="1" a="1"/>
  <c r="M1081" i="1" s="1"/>
  <c r="M1080" i="1" a="1"/>
  <c r="M1080" i="1" s="1"/>
  <c r="M1079" i="1" a="1"/>
  <c r="M1079" i="1" s="1"/>
  <c r="M1078" i="1" a="1"/>
  <c r="M1078" i="1" s="1"/>
  <c r="M1077" i="1" a="1"/>
  <c r="M1077" i="1" s="1"/>
  <c r="M1076" i="1" a="1"/>
  <c r="M1076" i="1" s="1"/>
  <c r="M1075" i="1" a="1"/>
  <c r="M1075" i="1" s="1"/>
  <c r="M1074" i="1" a="1"/>
  <c r="M1074" i="1" s="1"/>
  <c r="M1073" i="1" a="1"/>
  <c r="M1073" i="1" s="1"/>
  <c r="M1072" i="1" a="1"/>
  <c r="M1072" i="1" s="1"/>
  <c r="M1071" i="1" a="1"/>
  <c r="M1071" i="1" s="1"/>
  <c r="M1070" i="1" a="1"/>
  <c r="M1070" i="1" s="1"/>
  <c r="M1069" i="1" a="1"/>
  <c r="M1069" i="1" s="1"/>
  <c r="M1068" i="1" a="1"/>
  <c r="M1068" i="1" s="1"/>
  <c r="M1067" i="1" a="1"/>
  <c r="M1067" i="1" s="1"/>
  <c r="M1066" i="1" a="1"/>
  <c r="M1066" i="1" s="1"/>
  <c r="M1065" i="1" a="1"/>
  <c r="M1065" i="1" s="1"/>
  <c r="M1064" i="1" a="1"/>
  <c r="M1064" i="1" s="1"/>
  <c r="M1063" i="1" a="1"/>
  <c r="M1063" i="1" s="1"/>
  <c r="M1062" i="1" a="1"/>
  <c r="M1062" i="1" s="1"/>
  <c r="M1061" i="1" a="1"/>
  <c r="M1061" i="1" s="1"/>
  <c r="M1060" i="1" a="1"/>
  <c r="M1060" i="1" s="1"/>
  <c r="M1059" i="1" a="1"/>
  <c r="M1059" i="1" s="1"/>
  <c r="M1058" i="1" a="1"/>
  <c r="M1058" i="1" s="1"/>
  <c r="M1057" i="1" a="1"/>
  <c r="M1057" i="1" s="1"/>
  <c r="M1056" i="1" a="1"/>
  <c r="M1056" i="1" s="1"/>
  <c r="M1055" i="1" a="1"/>
  <c r="M1055" i="1" s="1"/>
  <c r="M1054" i="1" a="1"/>
  <c r="M1054" i="1" s="1"/>
  <c r="M1053" i="1" a="1"/>
  <c r="M1053" i="1" s="1"/>
  <c r="M1052" i="1" a="1"/>
  <c r="M1052" i="1" s="1"/>
  <c r="M1051" i="1" a="1"/>
  <c r="M1051" i="1" s="1"/>
  <c r="M1050" i="1" a="1"/>
  <c r="M1050" i="1" s="1"/>
  <c r="M1049" i="1" a="1"/>
  <c r="M1049" i="1" s="1"/>
  <c r="M1048" i="1" a="1"/>
  <c r="M1048" i="1" s="1"/>
  <c r="M1047" i="1" a="1"/>
  <c r="M1047" i="1" s="1"/>
  <c r="M1046" i="1" a="1"/>
  <c r="M1046" i="1" s="1"/>
  <c r="M1045" i="1" a="1"/>
  <c r="M1045" i="1" s="1"/>
  <c r="M1044" i="1" a="1"/>
  <c r="M1044" i="1" s="1"/>
  <c r="M1043" i="1" a="1"/>
  <c r="M1043" i="1" s="1"/>
  <c r="M1042" i="1" a="1"/>
  <c r="M1042" i="1" s="1"/>
  <c r="M1041" i="1" a="1"/>
  <c r="M1041" i="1" s="1"/>
  <c r="M1040" i="1" a="1"/>
  <c r="M1040" i="1" s="1"/>
  <c r="M1039" i="1" a="1"/>
  <c r="M1039" i="1" s="1"/>
  <c r="M1038" i="1" a="1"/>
  <c r="M1038" i="1" s="1"/>
  <c r="M1037" i="1" a="1"/>
  <c r="M1037" i="1" s="1"/>
  <c r="M1036" i="1" a="1"/>
  <c r="M1036" i="1" s="1"/>
  <c r="M1035" i="1" a="1"/>
  <c r="M1035" i="1" s="1"/>
  <c r="M1034" i="1" a="1"/>
  <c r="M1034" i="1" s="1"/>
  <c r="M1033" i="1" a="1"/>
  <c r="M1033" i="1" s="1"/>
  <c r="M1032" i="1" a="1"/>
  <c r="M1032" i="1" s="1"/>
  <c r="M1031" i="1" a="1"/>
  <c r="M1031" i="1" s="1"/>
  <c r="M1030" i="1" a="1"/>
  <c r="M1030" i="1" s="1"/>
  <c r="M1029" i="1" a="1"/>
  <c r="M1029" i="1" s="1"/>
  <c r="M1028" i="1" a="1"/>
  <c r="M1028" i="1" s="1"/>
  <c r="M1027" i="1" a="1"/>
  <c r="M1027" i="1" s="1"/>
  <c r="M1026" i="1" a="1"/>
  <c r="M1026" i="1" s="1"/>
  <c r="M1025" i="1" a="1"/>
  <c r="M1025" i="1" s="1"/>
  <c r="M1024" i="1" a="1"/>
  <c r="M1024" i="1" s="1"/>
  <c r="M1023" i="1" a="1"/>
  <c r="M1023" i="1" s="1"/>
  <c r="M1022" i="1" a="1"/>
  <c r="M1022" i="1" s="1"/>
  <c r="M1021" i="1" a="1"/>
  <c r="M1021" i="1" s="1"/>
  <c r="M1020" i="1" a="1"/>
  <c r="M1020" i="1" s="1"/>
  <c r="M1019" i="1" a="1"/>
  <c r="M1019" i="1" s="1"/>
  <c r="M1018" i="1" a="1"/>
  <c r="M1018" i="1" s="1"/>
  <c r="M1017" i="1" a="1"/>
  <c r="M1017" i="1" s="1"/>
  <c r="M1016" i="1" a="1"/>
  <c r="M1016" i="1" s="1"/>
  <c r="M1015" i="1" a="1"/>
  <c r="M1015" i="1" s="1"/>
  <c r="M1014" i="1" a="1"/>
  <c r="M1014" i="1" s="1"/>
  <c r="M1013" i="1" a="1"/>
  <c r="M1013" i="1" s="1"/>
  <c r="M1012" i="1" a="1"/>
  <c r="M1012" i="1" s="1"/>
  <c r="M1011" i="1" a="1"/>
  <c r="M1011" i="1" s="1"/>
  <c r="M1010" i="1" a="1"/>
  <c r="M1010" i="1" s="1"/>
  <c r="M1009" i="1" a="1"/>
  <c r="M1009" i="1" s="1"/>
  <c r="M1008" i="1" a="1"/>
  <c r="M1008" i="1" s="1"/>
  <c r="M1007" i="1" a="1"/>
  <c r="M1007" i="1" s="1"/>
  <c r="M1006" i="1" a="1"/>
  <c r="M1006" i="1" s="1"/>
  <c r="M1005" i="1" a="1"/>
  <c r="M1005" i="1" s="1"/>
  <c r="M1004" i="1" a="1"/>
  <c r="M1004" i="1" s="1"/>
  <c r="M1003" i="1" a="1"/>
  <c r="M1003" i="1" s="1"/>
  <c r="M1002" i="1" a="1"/>
  <c r="M1002" i="1" s="1"/>
  <c r="M1001" i="1" a="1"/>
  <c r="M1001" i="1" s="1"/>
  <c r="M1000" i="1" a="1"/>
  <c r="M1000" i="1" s="1"/>
  <c r="M999" i="1" a="1"/>
  <c r="M999" i="1" s="1"/>
  <c r="M998" i="1" a="1"/>
  <c r="M998" i="1" s="1"/>
  <c r="M997" i="1" a="1"/>
  <c r="M997" i="1" s="1"/>
  <c r="M996" i="1" a="1"/>
  <c r="M996" i="1" s="1"/>
  <c r="M995" i="1" a="1"/>
  <c r="M995" i="1" s="1"/>
  <c r="M994" i="1" a="1"/>
  <c r="M994" i="1" s="1"/>
  <c r="M993" i="1" a="1"/>
  <c r="M993" i="1" s="1"/>
  <c r="M992" i="1" a="1"/>
  <c r="M992" i="1" s="1"/>
  <c r="M991" i="1" a="1"/>
  <c r="M991" i="1" s="1"/>
  <c r="M990" i="1" a="1"/>
  <c r="M990" i="1" s="1"/>
  <c r="M989" i="1" a="1"/>
  <c r="M989" i="1" s="1"/>
  <c r="M988" i="1" a="1"/>
  <c r="M988" i="1" s="1"/>
  <c r="M987" i="1" a="1"/>
  <c r="M987" i="1" s="1"/>
  <c r="M986" i="1" a="1"/>
  <c r="M986" i="1" s="1"/>
  <c r="M985" i="1" a="1"/>
  <c r="M985" i="1" s="1"/>
  <c r="M984" i="1" a="1"/>
  <c r="M984" i="1" s="1"/>
  <c r="M983" i="1" a="1"/>
  <c r="M983" i="1" s="1"/>
  <c r="M982" i="1" a="1"/>
  <c r="M982" i="1" s="1"/>
  <c r="M981" i="1" a="1"/>
  <c r="M981" i="1" s="1"/>
  <c r="M980" i="1" a="1"/>
  <c r="M980" i="1" s="1"/>
  <c r="M979" i="1" a="1"/>
  <c r="M979" i="1" s="1"/>
  <c r="M978" i="1" a="1"/>
  <c r="M978" i="1" s="1"/>
  <c r="M977" i="1" a="1"/>
  <c r="M977" i="1" s="1"/>
  <c r="M976" i="1" a="1"/>
  <c r="M976" i="1" s="1"/>
  <c r="M975" i="1" a="1"/>
  <c r="M975" i="1" s="1"/>
  <c r="M974" i="1" a="1"/>
  <c r="M974" i="1" s="1"/>
  <c r="M973" i="1" a="1"/>
  <c r="M973" i="1" s="1"/>
  <c r="M972" i="1" a="1"/>
  <c r="M972" i="1" s="1"/>
  <c r="M971" i="1" a="1"/>
  <c r="M971" i="1" s="1"/>
  <c r="M970" i="1" a="1"/>
  <c r="M970" i="1" s="1"/>
  <c r="M969" i="1" a="1"/>
  <c r="M969" i="1" s="1"/>
  <c r="M968" i="1" a="1"/>
  <c r="M968" i="1" s="1"/>
  <c r="M967" i="1" a="1"/>
  <c r="M967" i="1" s="1"/>
  <c r="M966" i="1" a="1"/>
  <c r="M966" i="1" s="1"/>
  <c r="M965" i="1" a="1"/>
  <c r="M965" i="1" s="1"/>
  <c r="M964" i="1" a="1"/>
  <c r="M964" i="1" s="1"/>
  <c r="M963" i="1" a="1"/>
  <c r="M963" i="1" s="1"/>
  <c r="M962" i="1" a="1"/>
  <c r="M962" i="1" s="1"/>
  <c r="M961" i="1" a="1"/>
  <c r="M961" i="1" s="1"/>
  <c r="M960" i="1" a="1"/>
  <c r="M960" i="1" s="1"/>
  <c r="M959" i="1" a="1"/>
  <c r="M959" i="1" s="1"/>
  <c r="M958" i="1" a="1"/>
  <c r="M958" i="1" s="1"/>
  <c r="M957" i="1" a="1"/>
  <c r="M957" i="1" s="1"/>
  <c r="M956" i="1" a="1"/>
  <c r="M956" i="1" s="1"/>
  <c r="M955" i="1" a="1"/>
  <c r="M955" i="1" s="1"/>
  <c r="M954" i="1" a="1"/>
  <c r="M954" i="1" s="1"/>
  <c r="M953" i="1" a="1"/>
  <c r="M953" i="1" s="1"/>
  <c r="M952" i="1" a="1"/>
  <c r="M952" i="1" s="1"/>
  <c r="M951" i="1" a="1"/>
  <c r="M951" i="1" s="1"/>
  <c r="M950" i="1" a="1"/>
  <c r="M950" i="1" s="1"/>
  <c r="M949" i="1" a="1"/>
  <c r="M949" i="1" s="1"/>
  <c r="M948" i="1" a="1"/>
  <c r="M948" i="1" s="1"/>
  <c r="M947" i="1" a="1"/>
  <c r="M947" i="1" s="1"/>
  <c r="M946" i="1" a="1"/>
  <c r="M946" i="1" s="1"/>
  <c r="M945" i="1" a="1"/>
  <c r="M945" i="1" s="1"/>
  <c r="M944" i="1" a="1"/>
  <c r="M944" i="1" s="1"/>
  <c r="M943" i="1" a="1"/>
  <c r="M943" i="1" s="1"/>
  <c r="M942" i="1" a="1"/>
  <c r="M942" i="1" s="1"/>
  <c r="M941" i="1" a="1"/>
  <c r="M941" i="1" s="1"/>
  <c r="M940" i="1" a="1"/>
  <c r="M940" i="1" s="1"/>
  <c r="M939" i="1" a="1"/>
  <c r="M939" i="1" s="1"/>
  <c r="M938" i="1" a="1"/>
  <c r="M938" i="1" s="1"/>
  <c r="M937" i="1" a="1"/>
  <c r="M937" i="1" s="1"/>
  <c r="M936" i="1" a="1"/>
  <c r="M936" i="1" s="1"/>
  <c r="M935" i="1" a="1"/>
  <c r="M935" i="1" s="1"/>
  <c r="M934" i="1" a="1"/>
  <c r="M934" i="1" s="1"/>
  <c r="M933" i="1" a="1"/>
  <c r="M933" i="1" s="1"/>
  <c r="M932" i="1" a="1"/>
  <c r="M932" i="1" s="1"/>
  <c r="M931" i="1" a="1"/>
  <c r="M931" i="1" s="1"/>
  <c r="M930" i="1" a="1"/>
  <c r="M930" i="1" s="1"/>
  <c r="M929" i="1" a="1"/>
  <c r="M929" i="1" s="1"/>
  <c r="M928" i="1" a="1"/>
  <c r="M928" i="1" s="1"/>
  <c r="M927" i="1" a="1"/>
  <c r="M927" i="1" s="1"/>
  <c r="M926" i="1" a="1"/>
  <c r="M926" i="1" s="1"/>
  <c r="M925" i="1" a="1"/>
  <c r="M925" i="1" s="1"/>
  <c r="M924" i="1" a="1"/>
  <c r="M924" i="1" s="1"/>
  <c r="M923" i="1" a="1"/>
  <c r="M923" i="1" s="1"/>
  <c r="M922" i="1" a="1"/>
  <c r="M922" i="1" s="1"/>
  <c r="M921" i="1" a="1"/>
  <c r="M921" i="1" s="1"/>
  <c r="M920" i="1" a="1"/>
  <c r="M920" i="1" s="1"/>
  <c r="M919" i="1" a="1"/>
  <c r="M919" i="1" s="1"/>
  <c r="M918" i="1" a="1"/>
  <c r="M918" i="1" s="1"/>
  <c r="M917" i="1" a="1"/>
  <c r="M917" i="1" s="1"/>
  <c r="M916" i="1" a="1"/>
  <c r="M916" i="1" s="1"/>
  <c r="M915" i="1" a="1"/>
  <c r="M915" i="1" s="1"/>
  <c r="M914" i="1" a="1"/>
  <c r="M914" i="1" s="1"/>
  <c r="M913" i="1" a="1"/>
  <c r="M913" i="1" s="1"/>
  <c r="M912" i="1" a="1"/>
  <c r="M912" i="1" s="1"/>
  <c r="M911" i="1" a="1"/>
  <c r="M911" i="1" s="1"/>
  <c r="M910" i="1" a="1"/>
  <c r="M910" i="1" s="1"/>
  <c r="M909" i="1" a="1"/>
  <c r="M909" i="1" s="1"/>
  <c r="M908" i="1" a="1"/>
  <c r="M908" i="1" s="1"/>
  <c r="M907" i="1" a="1"/>
  <c r="M907" i="1" s="1"/>
  <c r="M906" i="1" a="1"/>
  <c r="M906" i="1" s="1"/>
  <c r="M905" i="1" a="1"/>
  <c r="M905" i="1" s="1"/>
  <c r="M904" i="1" a="1"/>
  <c r="M904" i="1" s="1"/>
  <c r="M903" i="1" a="1"/>
  <c r="M903" i="1" s="1"/>
  <c r="M902" i="1" a="1"/>
  <c r="M902" i="1" s="1"/>
  <c r="M901" i="1" a="1"/>
  <c r="M901" i="1" s="1"/>
  <c r="M900" i="1" a="1"/>
  <c r="M900" i="1" s="1"/>
  <c r="M899" i="1" a="1"/>
  <c r="M899" i="1" s="1"/>
  <c r="M898" i="1" a="1"/>
  <c r="M898" i="1" s="1"/>
  <c r="M897" i="1" a="1"/>
  <c r="M897" i="1" s="1"/>
  <c r="M896" i="1" a="1"/>
  <c r="M896" i="1" s="1"/>
  <c r="M895" i="1" a="1"/>
  <c r="M895" i="1" s="1"/>
  <c r="M894" i="1" a="1"/>
  <c r="M894" i="1" s="1"/>
  <c r="M893" i="1" a="1"/>
  <c r="M893" i="1" s="1"/>
  <c r="M892" i="1" a="1"/>
  <c r="M892" i="1" s="1"/>
  <c r="M891" i="1" a="1"/>
  <c r="M891" i="1" s="1"/>
  <c r="M890" i="1" a="1"/>
  <c r="M890" i="1" s="1"/>
  <c r="M889" i="1" a="1"/>
  <c r="M889" i="1" s="1"/>
  <c r="M888" i="1" a="1"/>
  <c r="M888" i="1" s="1"/>
  <c r="M887" i="1" a="1"/>
  <c r="M887" i="1" s="1"/>
  <c r="M886" i="1" a="1"/>
  <c r="M886" i="1" s="1"/>
  <c r="M885" i="1" a="1"/>
  <c r="M885" i="1" s="1"/>
  <c r="M884" i="1" a="1"/>
  <c r="M884" i="1" s="1"/>
  <c r="M883" i="1" a="1"/>
  <c r="M883" i="1" s="1"/>
  <c r="M882" i="1" a="1"/>
  <c r="M882" i="1" s="1"/>
  <c r="M881" i="1" a="1"/>
  <c r="M881" i="1" s="1"/>
  <c r="M880" i="1" a="1"/>
  <c r="M880" i="1" s="1"/>
  <c r="M879" i="1" a="1"/>
  <c r="M879" i="1" s="1"/>
  <c r="M878" i="1" a="1"/>
  <c r="M878" i="1" s="1"/>
  <c r="M877" i="1" a="1"/>
  <c r="M877" i="1" s="1"/>
  <c r="M876" i="1" a="1"/>
  <c r="M876" i="1" s="1"/>
  <c r="M875" i="1" a="1"/>
  <c r="M875" i="1" s="1"/>
  <c r="M874" i="1" a="1"/>
  <c r="M874" i="1" s="1"/>
  <c r="M873" i="1" a="1"/>
  <c r="M873" i="1" s="1"/>
  <c r="M872" i="1" a="1"/>
  <c r="M872" i="1" s="1"/>
  <c r="M871" i="1" a="1"/>
  <c r="M871" i="1" s="1"/>
  <c r="M870" i="1" a="1"/>
  <c r="M870" i="1" s="1"/>
  <c r="M869" i="1" a="1"/>
  <c r="M869" i="1" s="1"/>
  <c r="M868" i="1" a="1"/>
  <c r="M868" i="1" s="1"/>
  <c r="M867" i="1" a="1"/>
  <c r="M867" i="1" s="1"/>
  <c r="M866" i="1" a="1"/>
  <c r="M866" i="1" s="1"/>
  <c r="M865" i="1" a="1"/>
  <c r="M865" i="1" s="1"/>
  <c r="M864" i="1" a="1"/>
  <c r="M864" i="1" s="1"/>
  <c r="M863" i="1" a="1"/>
  <c r="M863" i="1" s="1"/>
  <c r="M862" i="1" a="1"/>
  <c r="M862" i="1" s="1"/>
  <c r="M861" i="1" a="1"/>
  <c r="M861" i="1" s="1"/>
  <c r="M860" i="1" a="1"/>
  <c r="M860" i="1" s="1"/>
  <c r="M859" i="1" a="1"/>
  <c r="M859" i="1" s="1"/>
  <c r="M858" i="1" a="1"/>
  <c r="M858" i="1" s="1"/>
  <c r="M857" i="1" a="1"/>
  <c r="M857" i="1" s="1"/>
  <c r="M856" i="1" a="1"/>
  <c r="M856" i="1" s="1"/>
  <c r="M855" i="1" a="1"/>
  <c r="M855" i="1" s="1"/>
  <c r="M854" i="1" a="1"/>
  <c r="M854" i="1" s="1"/>
  <c r="M853" i="1" a="1"/>
  <c r="M853" i="1" s="1"/>
  <c r="M852" i="1" a="1"/>
  <c r="M852" i="1" s="1"/>
  <c r="M851" i="1" a="1"/>
  <c r="M851" i="1" s="1"/>
  <c r="M850" i="1" a="1"/>
  <c r="M850" i="1" s="1"/>
  <c r="M849" i="1" a="1"/>
  <c r="M849" i="1" s="1"/>
  <c r="M848" i="1" a="1"/>
  <c r="M848" i="1" s="1"/>
  <c r="M847" i="1" a="1"/>
  <c r="M847" i="1" s="1"/>
  <c r="M846" i="1" a="1"/>
  <c r="M846" i="1" s="1"/>
  <c r="M845" i="1" a="1"/>
  <c r="M845" i="1" s="1"/>
  <c r="M844" i="1" a="1"/>
  <c r="M844" i="1" s="1"/>
  <c r="M843" i="1" a="1"/>
  <c r="M843" i="1" s="1"/>
  <c r="M842" i="1" a="1"/>
  <c r="M842" i="1" s="1"/>
  <c r="M841" i="1" a="1"/>
  <c r="M841" i="1" s="1"/>
  <c r="M840" i="1" a="1"/>
  <c r="M840" i="1" s="1"/>
  <c r="M839" i="1" a="1"/>
  <c r="M839" i="1" s="1"/>
  <c r="M838" i="1" a="1"/>
  <c r="M838" i="1" s="1"/>
  <c r="M837" i="1" a="1"/>
  <c r="M837" i="1" s="1"/>
  <c r="M836" i="1" a="1"/>
  <c r="M836" i="1" s="1"/>
  <c r="M835" i="1" a="1"/>
  <c r="M835" i="1" s="1"/>
  <c r="M834" i="1" a="1"/>
  <c r="M834" i="1" s="1"/>
  <c r="M833" i="1" a="1"/>
  <c r="M833" i="1" s="1"/>
  <c r="M832" i="1" a="1"/>
  <c r="M832" i="1" s="1"/>
  <c r="M831" i="1" a="1"/>
  <c r="M831" i="1" s="1"/>
  <c r="M830" i="1" a="1"/>
  <c r="M830" i="1" s="1"/>
  <c r="M829" i="1" a="1"/>
  <c r="M829" i="1" s="1"/>
  <c r="M828" i="1" a="1"/>
  <c r="M828" i="1" s="1"/>
  <c r="M827" i="1" a="1"/>
  <c r="M827" i="1" s="1"/>
  <c r="M826" i="1" a="1"/>
  <c r="M826" i="1" s="1"/>
  <c r="M825" i="1" a="1"/>
  <c r="M825" i="1" s="1"/>
  <c r="M824" i="1" a="1"/>
  <c r="M824" i="1" s="1"/>
  <c r="M823" i="1" a="1"/>
  <c r="M823" i="1" s="1"/>
  <c r="M822" i="1" a="1"/>
  <c r="M822" i="1" s="1"/>
  <c r="M821" i="1" a="1"/>
  <c r="M821" i="1" s="1"/>
  <c r="M820" i="1" a="1"/>
  <c r="M820" i="1" s="1"/>
  <c r="M819" i="1" a="1"/>
  <c r="M819" i="1" s="1"/>
  <c r="M818" i="1" a="1"/>
  <c r="M818" i="1" s="1"/>
  <c r="M817" i="1" a="1"/>
  <c r="M817" i="1" s="1"/>
  <c r="M816" i="1" a="1"/>
  <c r="M816" i="1" s="1"/>
  <c r="M815" i="1" a="1"/>
  <c r="M815" i="1" s="1"/>
  <c r="M814" i="1" a="1"/>
  <c r="M814" i="1" s="1"/>
  <c r="M813" i="1" a="1"/>
  <c r="M813" i="1" s="1"/>
  <c r="M812" i="1" a="1"/>
  <c r="M812" i="1" s="1"/>
  <c r="M811" i="1" a="1"/>
  <c r="M811" i="1" s="1"/>
  <c r="M810" i="1" a="1"/>
  <c r="M810" i="1" s="1"/>
  <c r="M809" i="1" a="1"/>
  <c r="M809" i="1" s="1"/>
  <c r="M808" i="1" a="1"/>
  <c r="M808" i="1" s="1"/>
  <c r="M807" i="1" a="1"/>
  <c r="M807" i="1" s="1"/>
  <c r="M806" i="1" a="1"/>
  <c r="M806" i="1" s="1"/>
  <c r="M805" i="1" a="1"/>
  <c r="M805" i="1" s="1"/>
  <c r="M804" i="1" a="1"/>
  <c r="M804" i="1" s="1"/>
  <c r="M803" i="1" a="1"/>
  <c r="M803" i="1" s="1"/>
  <c r="M802" i="1" a="1"/>
  <c r="M802" i="1" s="1"/>
  <c r="M801" i="1" a="1"/>
  <c r="M801" i="1" s="1"/>
  <c r="M800" i="1" a="1"/>
  <c r="M800" i="1" s="1"/>
  <c r="M799" i="1" a="1"/>
  <c r="M799" i="1" s="1"/>
  <c r="M798" i="1" a="1"/>
  <c r="M798" i="1" s="1"/>
  <c r="M797" i="1" a="1"/>
  <c r="M797" i="1" s="1"/>
  <c r="M796" i="1" a="1"/>
  <c r="M796" i="1" s="1"/>
  <c r="M795" i="1" a="1"/>
  <c r="M795" i="1" s="1"/>
  <c r="M794" i="1" a="1"/>
  <c r="M794" i="1" s="1"/>
  <c r="M793" i="1" a="1"/>
  <c r="M793" i="1" s="1"/>
  <c r="M792" i="1" a="1"/>
  <c r="M792" i="1" s="1"/>
  <c r="M791" i="1" a="1"/>
  <c r="M791" i="1" s="1"/>
  <c r="M790" i="1" a="1"/>
  <c r="M790" i="1" s="1"/>
  <c r="M789" i="1" a="1"/>
  <c r="M789" i="1" s="1"/>
  <c r="M788" i="1" a="1"/>
  <c r="M788" i="1" s="1"/>
  <c r="M787" i="1" a="1"/>
  <c r="M787" i="1" s="1"/>
  <c r="M786" i="1" a="1"/>
  <c r="M786" i="1" s="1"/>
  <c r="M785" i="1" a="1"/>
  <c r="M785" i="1" s="1"/>
  <c r="M784" i="1" a="1"/>
  <c r="M784" i="1" s="1"/>
  <c r="M783" i="1" a="1"/>
  <c r="M783" i="1" s="1"/>
  <c r="M782" i="1" a="1"/>
  <c r="M782" i="1" s="1"/>
  <c r="M781" i="1" a="1"/>
  <c r="M781" i="1" s="1"/>
  <c r="M780" i="1" a="1"/>
  <c r="M780" i="1" s="1"/>
  <c r="M779" i="1" a="1"/>
  <c r="M779" i="1" s="1"/>
  <c r="M778" i="1" a="1"/>
  <c r="M778" i="1" s="1"/>
  <c r="M777" i="1" a="1"/>
  <c r="M777" i="1" s="1"/>
  <c r="M776" i="1" a="1"/>
  <c r="M776" i="1" s="1"/>
  <c r="M775" i="1" a="1"/>
  <c r="M775" i="1" s="1"/>
  <c r="M774" i="1" a="1"/>
  <c r="M774" i="1" s="1"/>
  <c r="M773" i="1" a="1"/>
  <c r="M773" i="1" s="1"/>
  <c r="M772" i="1" a="1"/>
  <c r="M772" i="1" s="1"/>
  <c r="M771" i="1" a="1"/>
  <c r="M771" i="1" s="1"/>
  <c r="M770" i="1" a="1"/>
  <c r="M770" i="1" s="1"/>
  <c r="M769" i="1" a="1"/>
  <c r="M769" i="1" s="1"/>
  <c r="M768" i="1" a="1"/>
  <c r="M768" i="1" s="1"/>
  <c r="M767" i="1" a="1"/>
  <c r="M767" i="1" s="1"/>
  <c r="M766" i="1" a="1"/>
  <c r="M766" i="1" s="1"/>
  <c r="M765" i="1" a="1"/>
  <c r="M765" i="1" s="1"/>
  <c r="M764" i="1" a="1"/>
  <c r="M764" i="1" s="1"/>
  <c r="M763" i="1" a="1"/>
  <c r="M763" i="1" s="1"/>
  <c r="M762" i="1" a="1"/>
  <c r="M762" i="1" s="1"/>
  <c r="M761" i="1" a="1"/>
  <c r="M761" i="1" s="1"/>
  <c r="M760" i="1" a="1"/>
  <c r="M760" i="1" s="1"/>
  <c r="M759" i="1" a="1"/>
  <c r="M759" i="1" s="1"/>
  <c r="M758" i="1" a="1"/>
  <c r="M758" i="1" s="1"/>
  <c r="M757" i="1" a="1"/>
  <c r="M757" i="1" s="1"/>
  <c r="M756" i="1" a="1"/>
  <c r="M756" i="1" s="1"/>
  <c r="M755" i="1" a="1"/>
  <c r="M755" i="1" s="1"/>
  <c r="M754" i="1" a="1"/>
  <c r="M754" i="1" s="1"/>
  <c r="M753" i="1" a="1"/>
  <c r="M753" i="1" s="1"/>
  <c r="M752" i="1" a="1"/>
  <c r="M752" i="1" s="1"/>
  <c r="M751" i="1" a="1"/>
  <c r="M751" i="1" s="1"/>
  <c r="M750" i="1" a="1"/>
  <c r="M750" i="1" s="1"/>
  <c r="M749" i="1" a="1"/>
  <c r="M749" i="1" s="1"/>
  <c r="M748" i="1" a="1"/>
  <c r="M748" i="1" s="1"/>
  <c r="M747" i="1" a="1"/>
  <c r="M747" i="1" s="1"/>
  <c r="M746" i="1" a="1"/>
  <c r="M746" i="1" s="1"/>
  <c r="M745" i="1" a="1"/>
  <c r="M745" i="1" s="1"/>
  <c r="M744" i="1" a="1"/>
  <c r="M744" i="1" s="1"/>
  <c r="M743" i="1" a="1"/>
  <c r="M743" i="1" s="1"/>
  <c r="M742" i="1" a="1"/>
  <c r="M742" i="1" s="1"/>
  <c r="M741" i="1" a="1"/>
  <c r="M741" i="1" s="1"/>
  <c r="M740" i="1" a="1"/>
  <c r="M740" i="1" s="1"/>
  <c r="M739" i="1" a="1"/>
  <c r="M739" i="1" s="1"/>
  <c r="M738" i="1" a="1"/>
  <c r="M738" i="1" s="1"/>
  <c r="M737" i="1" a="1"/>
  <c r="M737" i="1" s="1"/>
  <c r="M736" i="1" a="1"/>
  <c r="M736" i="1" s="1"/>
  <c r="M735" i="1" a="1"/>
  <c r="M735" i="1" s="1"/>
  <c r="M734" i="1" a="1"/>
  <c r="M734" i="1" s="1"/>
  <c r="M733" i="1" a="1"/>
  <c r="M733" i="1" s="1"/>
  <c r="M732" i="1" a="1"/>
  <c r="M732" i="1" s="1"/>
  <c r="M731" i="1" a="1"/>
  <c r="M731" i="1" s="1"/>
  <c r="M730" i="1" a="1"/>
  <c r="M730" i="1" s="1"/>
  <c r="M729" i="1" a="1"/>
  <c r="M729" i="1" s="1"/>
  <c r="M728" i="1" a="1"/>
  <c r="M728" i="1" s="1"/>
  <c r="M727" i="1" a="1"/>
  <c r="M727" i="1" s="1"/>
  <c r="M726" i="1" a="1"/>
  <c r="M726" i="1" s="1"/>
  <c r="M725" i="1" a="1"/>
  <c r="M725" i="1" s="1"/>
  <c r="M724" i="1" a="1"/>
  <c r="M724" i="1" s="1"/>
  <c r="M723" i="1" a="1"/>
  <c r="M723" i="1" s="1"/>
  <c r="M722" i="1" a="1"/>
  <c r="M722" i="1" s="1"/>
  <c r="M721" i="1" a="1"/>
  <c r="M721" i="1" s="1"/>
  <c r="M720" i="1" a="1"/>
  <c r="M720" i="1" s="1"/>
  <c r="M719" i="1" a="1"/>
  <c r="M719" i="1" s="1"/>
  <c r="M718" i="1" a="1"/>
  <c r="M718" i="1" s="1"/>
  <c r="M717" i="1" a="1"/>
  <c r="M717" i="1" s="1"/>
  <c r="M716" i="1" a="1"/>
  <c r="M716" i="1" s="1"/>
  <c r="M715" i="1" a="1"/>
  <c r="M715" i="1" s="1"/>
  <c r="M714" i="1" a="1"/>
  <c r="M714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708" i="1" a="1"/>
  <c r="M708" i="1" s="1"/>
  <c r="M707" i="1" a="1"/>
  <c r="M707" i="1" s="1"/>
  <c r="M706" i="1" a="1"/>
  <c r="M706" i="1" s="1"/>
  <c r="M705" i="1" a="1"/>
  <c r="M705" i="1" s="1"/>
  <c r="M704" i="1" a="1"/>
  <c r="M704" i="1" s="1"/>
  <c r="M703" i="1" a="1"/>
  <c r="M703" i="1" s="1"/>
  <c r="M702" i="1" a="1"/>
  <c r="M702" i="1" s="1"/>
  <c r="M701" i="1" a="1"/>
  <c r="M701" i="1" s="1"/>
  <c r="M700" i="1" a="1"/>
  <c r="M700" i="1" s="1"/>
  <c r="M699" i="1" a="1"/>
  <c r="M699" i="1" s="1"/>
  <c r="M698" i="1" a="1"/>
  <c r="M698" i="1" s="1"/>
  <c r="M697" i="1" a="1"/>
  <c r="M697" i="1" s="1"/>
  <c r="M696" i="1" a="1"/>
  <c r="M696" i="1" s="1"/>
  <c r="M695" i="1" a="1"/>
  <c r="M695" i="1" s="1"/>
  <c r="M694" i="1" a="1"/>
  <c r="M694" i="1" s="1"/>
  <c r="M693" i="1" a="1"/>
  <c r="M693" i="1" s="1"/>
  <c r="M692" i="1" a="1"/>
  <c r="M692" i="1" s="1"/>
  <c r="M691" i="1" a="1"/>
  <c r="M691" i="1" s="1"/>
  <c r="M690" i="1" a="1"/>
  <c r="M690" i="1" s="1"/>
  <c r="M689" i="1" a="1"/>
  <c r="M689" i="1" s="1"/>
  <c r="M688" i="1" a="1"/>
  <c r="M688" i="1" s="1"/>
  <c r="M687" i="1" a="1"/>
  <c r="M687" i="1" s="1"/>
  <c r="M686" i="1" a="1"/>
  <c r="M686" i="1" s="1"/>
  <c r="M685" i="1" a="1"/>
  <c r="M685" i="1" s="1"/>
  <c r="M684" i="1" a="1"/>
  <c r="M684" i="1" s="1"/>
  <c r="M683" i="1" a="1"/>
  <c r="M683" i="1" s="1"/>
  <c r="M682" i="1" a="1"/>
  <c r="M682" i="1" s="1"/>
  <c r="M681" i="1" a="1"/>
  <c r="M681" i="1" s="1"/>
  <c r="M680" i="1" a="1"/>
  <c r="M680" i="1" s="1"/>
  <c r="M679" i="1" a="1"/>
  <c r="M679" i="1" s="1"/>
  <c r="M678" i="1" a="1"/>
  <c r="M678" i="1" s="1"/>
  <c r="M677" i="1" a="1"/>
  <c r="M677" i="1" s="1"/>
  <c r="M676" i="1" a="1"/>
  <c r="M676" i="1" s="1"/>
  <c r="M675" i="1" a="1"/>
  <c r="M675" i="1" s="1"/>
  <c r="M674" i="1" a="1"/>
  <c r="M674" i="1" s="1"/>
  <c r="M673" i="1" a="1"/>
  <c r="M673" i="1" s="1"/>
  <c r="M672" i="1" a="1"/>
  <c r="M672" i="1" s="1"/>
  <c r="M671" i="1" a="1"/>
  <c r="M671" i="1" s="1"/>
  <c r="M670" i="1" a="1"/>
  <c r="M670" i="1" s="1"/>
  <c r="M669" i="1" a="1"/>
  <c r="M669" i="1" s="1"/>
  <c r="M668" i="1" a="1"/>
  <c r="M668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662" i="1" a="1"/>
  <c r="M662" i="1" s="1"/>
  <c r="M661" i="1" a="1"/>
  <c r="M661" i="1" s="1"/>
  <c r="M660" i="1" a="1"/>
  <c r="M660" i="1" s="1"/>
  <c r="M659" i="1" a="1"/>
  <c r="M659" i="1" s="1"/>
  <c r="M658" i="1" a="1"/>
  <c r="M658" i="1" s="1"/>
  <c r="M657" i="1" a="1"/>
  <c r="M657" i="1" s="1"/>
  <c r="M656" i="1" a="1"/>
  <c r="M656" i="1" s="1"/>
  <c r="M655" i="1" a="1"/>
  <c r="M655" i="1" s="1"/>
  <c r="M654" i="1" a="1"/>
  <c r="M654" i="1" s="1"/>
  <c r="M653" i="1" a="1"/>
  <c r="M653" i="1" s="1"/>
  <c r="M652" i="1" a="1"/>
  <c r="M652" i="1" s="1"/>
  <c r="M651" i="1" a="1"/>
  <c r="M651" i="1" s="1"/>
  <c r="M650" i="1" a="1"/>
  <c r="M650" i="1" s="1"/>
  <c r="M649" i="1" a="1"/>
  <c r="M649" i="1" s="1"/>
  <c r="M648" i="1" a="1"/>
  <c r="M648" i="1" s="1"/>
  <c r="M647" i="1" a="1"/>
  <c r="M647" i="1" s="1"/>
  <c r="M646" i="1" a="1"/>
  <c r="M646" i="1" s="1"/>
  <c r="M645" i="1" a="1"/>
  <c r="M645" i="1" s="1"/>
  <c r="M644" i="1" a="1"/>
  <c r="M644" i="1" s="1"/>
  <c r="M643" i="1" a="1"/>
  <c r="M643" i="1" s="1"/>
  <c r="M642" i="1" a="1"/>
  <c r="M642" i="1" s="1"/>
  <c r="M641" i="1" a="1"/>
  <c r="M641" i="1" s="1"/>
  <c r="M640" i="1" a="1"/>
  <c r="M640" i="1" s="1"/>
  <c r="M639" i="1" a="1"/>
  <c r="M639" i="1" s="1"/>
  <c r="M638" i="1" a="1"/>
  <c r="M638" i="1" s="1"/>
  <c r="M637" i="1" a="1"/>
  <c r="M637" i="1" s="1"/>
  <c r="M636" i="1" a="1"/>
  <c r="M636" i="1" s="1"/>
  <c r="M635" i="1" a="1"/>
  <c r="M635" i="1" s="1"/>
  <c r="M634" i="1" a="1"/>
  <c r="M634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628" i="1" a="1"/>
  <c r="M628" i="1" s="1"/>
  <c r="M627" i="1" a="1"/>
  <c r="M627" i="1" s="1"/>
  <c r="M626" i="1" a="1"/>
  <c r="M626" i="1" s="1"/>
  <c r="M625" i="1" a="1"/>
  <c r="M625" i="1" s="1"/>
  <c r="M624" i="1" a="1"/>
  <c r="M624" i="1" s="1"/>
  <c r="M623" i="1" a="1"/>
  <c r="M623" i="1" s="1"/>
  <c r="M622" i="1" a="1"/>
  <c r="M622" i="1" s="1"/>
  <c r="M621" i="1" a="1"/>
  <c r="M621" i="1" s="1"/>
  <c r="M620" i="1" a="1"/>
  <c r="M620" i="1" s="1"/>
  <c r="M619" i="1" a="1"/>
  <c r="M619" i="1" s="1"/>
  <c r="M618" i="1" a="1"/>
  <c r="M618" i="1" s="1"/>
  <c r="M617" i="1" a="1"/>
  <c r="M617" i="1" s="1"/>
  <c r="M616" i="1" a="1"/>
  <c r="M616" i="1" s="1"/>
  <c r="M615" i="1" a="1"/>
  <c r="M615" i="1" s="1"/>
  <c r="M614" i="1" a="1"/>
  <c r="M614" i="1" s="1"/>
  <c r="M613" i="1" a="1"/>
  <c r="M613" i="1" s="1"/>
  <c r="M612" i="1" a="1"/>
  <c r="M612" i="1" s="1"/>
  <c r="M611" i="1" a="1"/>
  <c r="M611" i="1" s="1"/>
  <c r="M610" i="1" a="1"/>
  <c r="M610" i="1" s="1"/>
  <c r="M609" i="1" a="1"/>
  <c r="M609" i="1" s="1"/>
  <c r="M608" i="1" a="1"/>
  <c r="M608" i="1" s="1"/>
  <c r="M607" i="1" a="1"/>
  <c r="M607" i="1" s="1"/>
  <c r="M606" i="1" a="1"/>
  <c r="M606" i="1" s="1"/>
  <c r="M605" i="1" a="1"/>
  <c r="M605" i="1" s="1"/>
  <c r="M604" i="1" a="1"/>
  <c r="M604" i="1" s="1"/>
  <c r="M603" i="1" a="1"/>
  <c r="M603" i="1" s="1"/>
  <c r="M602" i="1" a="1"/>
  <c r="M602" i="1" s="1"/>
  <c r="M601" i="1" a="1"/>
  <c r="M601" i="1" s="1"/>
  <c r="M600" i="1" a="1"/>
  <c r="M600" i="1" s="1"/>
  <c r="M599" i="1" a="1"/>
  <c r="M599" i="1" s="1"/>
  <c r="M598" i="1" a="1"/>
  <c r="M598" i="1" s="1"/>
  <c r="M597" i="1" a="1"/>
  <c r="M597" i="1" s="1"/>
  <c r="M596" i="1" a="1"/>
  <c r="M596" i="1" s="1"/>
  <c r="M595" i="1" a="1"/>
  <c r="M595" i="1" s="1"/>
  <c r="M594" i="1" a="1"/>
  <c r="M594" i="1" s="1"/>
  <c r="M593" i="1" a="1"/>
  <c r="M593" i="1" s="1"/>
  <c r="M592" i="1" a="1"/>
  <c r="M592" i="1" s="1"/>
  <c r="M591" i="1" a="1"/>
  <c r="M591" i="1" s="1"/>
  <c r="M590" i="1" a="1"/>
  <c r="M590" i="1" s="1"/>
  <c r="M589" i="1" a="1"/>
  <c r="M589" i="1" s="1"/>
  <c r="M588" i="1" a="1"/>
  <c r="M588" i="1" s="1"/>
  <c r="M587" i="1" a="1"/>
  <c r="M587" i="1" s="1"/>
  <c r="M586" i="1" a="1"/>
  <c r="M586" i="1" s="1"/>
  <c r="M585" i="1" a="1"/>
  <c r="M585" i="1" s="1"/>
  <c r="M584" i="1" a="1"/>
  <c r="M584" i="1" s="1"/>
  <c r="M583" i="1" a="1"/>
  <c r="M583" i="1" s="1"/>
  <c r="M582" i="1" a="1"/>
  <c r="M582" i="1" s="1"/>
  <c r="M581" i="1" a="1"/>
  <c r="M581" i="1" s="1"/>
  <c r="M580" i="1" a="1"/>
  <c r="M580" i="1" s="1"/>
  <c r="M579" i="1" a="1"/>
  <c r="M579" i="1" s="1"/>
  <c r="M578" i="1" a="1"/>
  <c r="M578" i="1" s="1"/>
  <c r="M577" i="1" a="1"/>
  <c r="M577" i="1" s="1"/>
  <c r="M576" i="1" a="1"/>
  <c r="M576" i="1" s="1"/>
  <c r="M575" i="1" a="1"/>
  <c r="M575" i="1" s="1"/>
  <c r="M574" i="1" a="1"/>
  <c r="M574" i="1" s="1"/>
  <c r="M573" i="1" a="1"/>
  <c r="M573" i="1" s="1"/>
  <c r="M572" i="1" a="1"/>
  <c r="M572" i="1" s="1"/>
  <c r="M571" i="1" a="1"/>
  <c r="M571" i="1" s="1"/>
  <c r="M570" i="1" a="1"/>
  <c r="M570" i="1" s="1"/>
  <c r="M569" i="1" a="1"/>
  <c r="M569" i="1" s="1"/>
  <c r="M568" i="1" a="1"/>
  <c r="M568" i="1" s="1"/>
  <c r="M567" i="1" a="1"/>
  <c r="M567" i="1" s="1"/>
  <c r="M566" i="1" a="1"/>
  <c r="M566" i="1" s="1"/>
  <c r="M565" i="1" a="1"/>
  <c r="M565" i="1" s="1"/>
  <c r="M564" i="1" a="1"/>
  <c r="M564" i="1" s="1"/>
  <c r="M563" i="1" a="1"/>
  <c r="M563" i="1" s="1"/>
  <c r="M562" i="1" a="1"/>
  <c r="M562" i="1" s="1"/>
  <c r="M561" i="1" a="1"/>
  <c r="M561" i="1" s="1"/>
  <c r="M560" i="1" a="1"/>
  <c r="M560" i="1" s="1"/>
  <c r="M559" i="1" a="1"/>
  <c r="M559" i="1" s="1"/>
  <c r="M558" i="1" a="1"/>
  <c r="M558" i="1" s="1"/>
  <c r="M557" i="1" a="1"/>
  <c r="M557" i="1" s="1"/>
  <c r="M556" i="1" a="1"/>
  <c r="M556" i="1" s="1"/>
  <c r="M555" i="1" a="1"/>
  <c r="M555" i="1" s="1"/>
  <c r="M554" i="1" a="1"/>
  <c r="M554" i="1" s="1"/>
  <c r="M553" i="1" a="1"/>
  <c r="M553" i="1" s="1"/>
  <c r="M552" i="1" a="1"/>
  <c r="M552" i="1" s="1"/>
  <c r="M551" i="1" a="1"/>
  <c r="M551" i="1" s="1"/>
  <c r="M550" i="1" a="1"/>
  <c r="M550" i="1" s="1"/>
  <c r="M549" i="1" a="1"/>
  <c r="M549" i="1" s="1"/>
  <c r="M548" i="1" a="1"/>
  <c r="M548" i="1" s="1"/>
  <c r="M547" i="1" a="1"/>
  <c r="M547" i="1" s="1"/>
  <c r="M546" i="1" a="1"/>
  <c r="M546" i="1" s="1"/>
  <c r="M545" i="1" a="1"/>
  <c r="M545" i="1" s="1"/>
  <c r="M544" i="1" a="1"/>
  <c r="M544" i="1" s="1"/>
  <c r="M543" i="1" a="1"/>
  <c r="M543" i="1" s="1"/>
  <c r="M542" i="1" a="1"/>
  <c r="M542" i="1" s="1"/>
  <c r="M541" i="1" a="1"/>
  <c r="M541" i="1" s="1"/>
  <c r="M540" i="1" a="1"/>
  <c r="M540" i="1" s="1"/>
  <c r="M539" i="1" a="1"/>
  <c r="M539" i="1" s="1"/>
  <c r="M538" i="1" a="1"/>
  <c r="M538" i="1" s="1"/>
  <c r="M537" i="1" a="1"/>
  <c r="M537" i="1" s="1"/>
  <c r="M536" i="1" a="1"/>
  <c r="M536" i="1" s="1"/>
  <c r="M535" i="1" a="1"/>
  <c r="M535" i="1" s="1"/>
  <c r="M534" i="1" a="1"/>
  <c r="M534" i="1" s="1"/>
  <c r="M533" i="1" a="1"/>
  <c r="M533" i="1" s="1"/>
  <c r="M532" i="1" a="1"/>
  <c r="M532" i="1" s="1"/>
  <c r="M531" i="1" a="1"/>
  <c r="M531" i="1" s="1"/>
  <c r="M530" i="1" a="1"/>
  <c r="M530" i="1" s="1"/>
  <c r="M529" i="1" a="1"/>
  <c r="M529" i="1" s="1"/>
  <c r="M528" i="1" a="1"/>
  <c r="M528" i="1" s="1"/>
  <c r="M527" i="1" a="1"/>
  <c r="M527" i="1" s="1"/>
  <c r="M526" i="1" a="1"/>
  <c r="M526" i="1" s="1"/>
  <c r="M525" i="1" a="1"/>
  <c r="M525" i="1" s="1"/>
  <c r="M524" i="1" a="1"/>
  <c r="M524" i="1" s="1"/>
  <c r="M523" i="1" a="1"/>
  <c r="M523" i="1" s="1"/>
  <c r="M522" i="1" a="1"/>
  <c r="M522" i="1" s="1"/>
  <c r="M521" i="1" a="1"/>
  <c r="M521" i="1" s="1"/>
  <c r="M520" i="1" a="1"/>
  <c r="M520" i="1" s="1"/>
  <c r="M519" i="1" a="1"/>
  <c r="M519" i="1" s="1"/>
  <c r="M518" i="1" a="1"/>
  <c r="M518" i="1" s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512" i="1" a="1"/>
  <c r="M512" i="1" s="1"/>
  <c r="M511" i="1" a="1"/>
  <c r="M511" i="1" s="1"/>
  <c r="M510" i="1" a="1"/>
  <c r="M510" i="1" s="1"/>
  <c r="M509" i="1" a="1"/>
  <c r="M509" i="1" s="1"/>
  <c r="M508" i="1" a="1"/>
  <c r="M508" i="1" s="1"/>
  <c r="M507" i="1" a="1"/>
  <c r="M507" i="1" s="1"/>
  <c r="M506" i="1" a="1"/>
  <c r="M506" i="1" s="1"/>
  <c r="M505" i="1" a="1"/>
  <c r="M505" i="1" s="1"/>
  <c r="M504" i="1" a="1"/>
  <c r="M504" i="1" s="1"/>
  <c r="M503" i="1" a="1"/>
  <c r="M503" i="1" s="1"/>
  <c r="M502" i="1" a="1"/>
  <c r="M502" i="1" s="1"/>
  <c r="M501" i="1" a="1"/>
  <c r="M501" i="1" s="1"/>
  <c r="M500" i="1" a="1"/>
  <c r="M500" i="1" s="1"/>
  <c r="M499" i="1" a="1"/>
  <c r="M499" i="1" s="1"/>
  <c r="M498" i="1" a="1"/>
  <c r="M498" i="1" s="1"/>
  <c r="M497" i="1" a="1"/>
  <c r="M497" i="1" s="1"/>
  <c r="M496" i="1" a="1"/>
  <c r="M496" i="1" s="1"/>
  <c r="M495" i="1" a="1"/>
  <c r="M495" i="1" s="1"/>
  <c r="M494" i="1" a="1"/>
  <c r="M494" i="1" s="1"/>
  <c r="M493" i="1" a="1"/>
  <c r="M493" i="1" s="1"/>
  <c r="M492" i="1" a="1"/>
  <c r="M492" i="1" s="1"/>
  <c r="M491" i="1" a="1"/>
  <c r="M491" i="1" s="1"/>
  <c r="M490" i="1" a="1"/>
  <c r="M490" i="1" s="1"/>
  <c r="M489" i="1" a="1"/>
  <c r="M489" i="1" s="1"/>
  <c r="M488" i="1" a="1"/>
  <c r="M488" i="1" s="1"/>
  <c r="M487" i="1" a="1"/>
  <c r="M487" i="1" s="1"/>
  <c r="M486" i="1" a="1"/>
  <c r="M486" i="1" s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 a="1"/>
  <c r="M478" i="1" s="1"/>
  <c r="M477" i="1" a="1"/>
  <c r="M477" i="1" s="1"/>
  <c r="M476" i="1" a="1"/>
  <c r="M476" i="1" s="1"/>
  <c r="M475" i="1" a="1"/>
  <c r="M475" i="1" s="1"/>
  <c r="M474" i="1" a="1"/>
  <c r="M474" i="1" s="1"/>
  <c r="M473" i="1" a="1"/>
  <c r="M473" i="1" s="1"/>
  <c r="M472" i="1" a="1"/>
  <c r="M472" i="1" s="1"/>
  <c r="M471" i="1" a="1"/>
  <c r="M471" i="1" s="1"/>
  <c r="M470" i="1" a="1"/>
  <c r="M470" i="1" s="1"/>
  <c r="M469" i="1" a="1"/>
  <c r="M469" i="1" s="1"/>
  <c r="M468" i="1" a="1"/>
  <c r="M468" i="1" s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 a="1"/>
  <c r="M462" i="1" s="1"/>
  <c r="M461" i="1" a="1"/>
  <c r="M461" i="1" s="1"/>
  <c r="M460" i="1" a="1"/>
  <c r="M460" i="1" s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 a="1"/>
  <c r="M454" i="1" s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 a="1"/>
  <c r="M446" i="1" s="1"/>
  <c r="M445" i="1" a="1"/>
  <c r="M445" i="1" s="1"/>
  <c r="M444" i="1" a="1"/>
  <c r="M444" i="1" s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 a="1"/>
  <c r="M438" i="1" s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 a="1"/>
  <c r="M430" i="1" s="1"/>
  <c r="M429" i="1" a="1"/>
  <c r="M429" i="1" s="1"/>
  <c r="M428" i="1" a="1"/>
  <c r="M428" i="1" s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 a="1"/>
  <c r="M422" i="1" s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 a="1"/>
  <c r="M414" i="1" s="1"/>
  <c r="M413" i="1" a="1"/>
  <c r="M413" i="1" s="1"/>
  <c r="M412" i="1" a="1"/>
  <c r="M412" i="1" s="1"/>
  <c r="M411" i="1" a="1"/>
  <c r="M411" i="1" s="1"/>
  <c r="M410" i="1" a="1"/>
  <c r="M410" i="1" s="1"/>
  <c r="M409" i="1" a="1"/>
  <c r="M409" i="1" s="1"/>
  <c r="M408" i="1" a="1"/>
  <c r="M408" i="1" s="1"/>
  <c r="M407" i="1" a="1"/>
  <c r="M407" i="1" s="1"/>
  <c r="M406" i="1" a="1"/>
  <c r="M406" i="1" s="1"/>
  <c r="M405" i="1" a="1"/>
  <c r="M405" i="1" s="1"/>
  <c r="M404" i="1" a="1"/>
  <c r="M404" i="1" s="1"/>
  <c r="M403" i="1" a="1"/>
  <c r="M403" i="1" s="1"/>
  <c r="M402" i="1" a="1"/>
  <c r="M402" i="1" s="1"/>
  <c r="M401" i="1" a="1"/>
  <c r="M401" i="1" s="1"/>
  <c r="M400" i="1" a="1"/>
  <c r="M400" i="1" s="1"/>
  <c r="M399" i="1" a="1"/>
  <c r="M399" i="1" s="1"/>
  <c r="M398" i="1" a="1"/>
  <c r="M398" i="1" s="1"/>
  <c r="M397" i="1" a="1"/>
  <c r="M397" i="1" s="1"/>
  <c r="M396" i="1" a="1"/>
  <c r="M396" i="1" s="1"/>
  <c r="M395" i="1" a="1"/>
  <c r="M395" i="1" s="1"/>
  <c r="M394" i="1" a="1"/>
  <c r="M394" i="1" s="1"/>
  <c r="M393" i="1" a="1"/>
  <c r="M393" i="1" s="1"/>
  <c r="M392" i="1" a="1"/>
  <c r="M392" i="1" s="1"/>
  <c r="M391" i="1" a="1"/>
  <c r="M391" i="1" s="1"/>
  <c r="M390" i="1" a="1"/>
  <c r="M390" i="1" s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 a="1"/>
  <c r="M382" i="1" s="1"/>
  <c r="M381" i="1" a="1"/>
  <c r="M381" i="1" s="1"/>
  <c r="M380" i="1" a="1"/>
  <c r="M380" i="1" s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 a="1"/>
  <c r="M374" i="1" s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 a="1"/>
  <c r="M366" i="1" s="1"/>
  <c r="M365" i="1" a="1"/>
  <c r="M365" i="1" s="1"/>
  <c r="M364" i="1" a="1"/>
  <c r="M364" i="1" s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 a="1"/>
  <c r="M358" i="1" s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 a="1"/>
  <c r="M350" i="1" s="1"/>
  <c r="M349" i="1" a="1"/>
  <c r="M349" i="1" s="1"/>
  <c r="M348" i="1" a="1"/>
  <c r="M348" i="1" s="1"/>
  <c r="M347" i="1" a="1"/>
  <c r="M347" i="1" s="1"/>
  <c r="M346" i="1" a="1"/>
  <c r="M346" i="1" s="1"/>
  <c r="M345" i="1" a="1"/>
  <c r="M345" i="1" s="1"/>
  <c r="M344" i="1" a="1"/>
  <c r="M344" i="1" s="1"/>
  <c r="M343" i="1" a="1"/>
  <c r="M343" i="1" s="1"/>
  <c r="M342" i="1" a="1"/>
  <c r="M342" i="1" s="1"/>
  <c r="M341" i="1" a="1"/>
  <c r="M341" i="1" s="1"/>
  <c r="M340" i="1" a="1"/>
  <c r="M340" i="1" s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 a="1"/>
  <c r="M334" i="1" s="1"/>
  <c r="M333" i="1" a="1"/>
  <c r="M333" i="1" s="1"/>
  <c r="M332" i="1" a="1"/>
  <c r="M332" i="1" s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 a="1"/>
  <c r="M326" i="1" s="1"/>
  <c r="M325" i="1" a="1"/>
  <c r="M325" i="1" s="1"/>
  <c r="M324" i="1" a="1"/>
  <c r="M324" i="1" s="1"/>
  <c r="M323" i="1" a="1"/>
  <c r="M323" i="1" s="1"/>
  <c r="M322" i="1" a="1"/>
  <c r="M322" i="1" s="1"/>
  <c r="M321" i="1" a="1"/>
  <c r="M321" i="1" s="1"/>
  <c r="M320" i="1" a="1"/>
  <c r="M320" i="1" s="1"/>
  <c r="M319" i="1" a="1"/>
  <c r="M319" i="1" s="1"/>
  <c r="M318" i="1" a="1"/>
  <c r="M318" i="1" s="1"/>
  <c r="M317" i="1" a="1"/>
  <c r="M317" i="1" s="1"/>
  <c r="M316" i="1" a="1"/>
  <c r="M316" i="1" s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 a="1"/>
  <c r="M310" i="1" s="1"/>
  <c r="M309" i="1" a="1"/>
  <c r="M309" i="1" s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 a="1"/>
  <c r="M302" i="1" s="1"/>
  <c r="M301" i="1" a="1"/>
  <c r="M301" i="1" s="1"/>
  <c r="M300" i="1" a="1"/>
  <c r="M300" i="1" s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 a="1"/>
  <c r="M294" i="1" s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 a="1"/>
  <c r="M286" i="1" s="1"/>
  <c r="M285" i="1" a="1"/>
  <c r="M285" i="1" s="1"/>
  <c r="M284" i="1" a="1"/>
  <c r="M284" i="1" s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 s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 s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 s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 s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 s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 a="1"/>
  <c r="M122" i="1" s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 a="1"/>
  <c r="M114" i="1" s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 a="1"/>
  <c r="M106" i="1" s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 a="1"/>
  <c r="M98" i="1" s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 a="1"/>
  <c r="M90" i="1" s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 a="1"/>
  <c r="M82" i="1" s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 a="1"/>
  <c r="M74" i="1" s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 a="1"/>
  <c r="M66" i="1" s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X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X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X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X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X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X560" i="1" s="1"/>
  <c r="H561" i="1" a="1"/>
  <c r="H561" i="1" s="1"/>
  <c r="X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X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X608" i="1" s="1"/>
  <c r="H609" i="1" a="1"/>
  <c r="H609" i="1" s="1"/>
  <c r="X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X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X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X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X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X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X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X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X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X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X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X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X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X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X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X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X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X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X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X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X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X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X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X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X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X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X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X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X1040" i="1" s="1"/>
  <c r="H1041" i="1" a="1"/>
  <c r="H1041" i="1" s="1"/>
  <c r="X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X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X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X1064" i="1" s="1"/>
  <c r="H1065" i="1" a="1"/>
  <c r="H1065" i="1" s="1"/>
  <c r="X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X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X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X1087" i="1" s="1"/>
  <c r="H1088" i="1" a="1"/>
  <c r="H1088" i="1" s="1"/>
  <c r="X1088" i="1" s="1"/>
  <c r="H1089" i="1" a="1"/>
  <c r="H1089" i="1" s="1"/>
  <c r="X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X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X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X1111" i="1" s="1"/>
  <c r="H1112" i="1" a="1"/>
  <c r="H1112" i="1" s="1"/>
  <c r="X1112" i="1" s="1"/>
  <c r="H1113" i="1" a="1"/>
  <c r="H1113" i="1" s="1"/>
  <c r="X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X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X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X1135" i="1" s="1"/>
  <c r="H1136" i="1" a="1"/>
  <c r="H1136" i="1" s="1"/>
  <c r="H1137" i="1" a="1"/>
  <c r="H1137" i="1" s="1"/>
  <c r="X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X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X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X1159" i="1" s="1"/>
  <c r="H1160" i="1" a="1"/>
  <c r="H1160" i="1" s="1"/>
  <c r="X1160" i="1" s="1"/>
  <c r="H1161" i="1" a="1"/>
  <c r="H1161" i="1" s="1"/>
  <c r="X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X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X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X1183" i="1" s="1"/>
  <c r="H1184" i="1" a="1"/>
  <c r="H1184" i="1" s="1"/>
  <c r="X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X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X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X1207" i="1" s="1"/>
  <c r="H1208" i="1" a="1"/>
  <c r="H1208" i="1" s="1"/>
  <c r="X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X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X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X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X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X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X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X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X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X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X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X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X1352" i="1" s="1"/>
  <c r="H1353" i="1" a="1"/>
  <c r="H1353" i="1" s="1"/>
  <c r="X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X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X1375" i="1" s="1"/>
  <c r="H1376" i="1" a="1"/>
  <c r="H1376" i="1" s="1"/>
  <c r="H1377" i="1" a="1"/>
  <c r="H1377" i="1" s="1"/>
  <c r="X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X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X1399" i="1" s="1"/>
  <c r="H1400" i="1" a="1"/>
  <c r="H1400" i="1" s="1"/>
  <c r="H1401" i="1" a="1"/>
  <c r="H1401" i="1" s="1"/>
  <c r="X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X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X1423" i="1" s="1"/>
  <c r="H1424" i="1" a="1"/>
  <c r="H1424" i="1" s="1"/>
  <c r="H1425" i="1" a="1"/>
  <c r="H1425" i="1" s="1"/>
  <c r="X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X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X1438" i="1" s="1"/>
  <c r="H1439" i="1" a="1"/>
  <c r="H1439" i="1" s="1"/>
  <c r="X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X1447" i="1" s="1"/>
  <c r="H1448" i="1" a="1"/>
  <c r="H1448" i="1" s="1"/>
  <c r="H1449" i="1" a="1"/>
  <c r="H1449" i="1" s="1"/>
  <c r="X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X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X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X1471" i="1" s="1"/>
  <c r="H1472" i="1" a="1"/>
  <c r="H1472" i="1" s="1"/>
  <c r="H1473" i="1" a="1"/>
  <c r="H1473" i="1" s="1"/>
  <c r="X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X1486" i="1" s="1"/>
  <c r="H1487" i="1" a="1"/>
  <c r="H1487" i="1" s="1"/>
  <c r="X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X1495" i="1" s="1"/>
  <c r="H1496" i="1" a="1"/>
  <c r="H1496" i="1" s="1"/>
  <c r="H1497" i="1" a="1"/>
  <c r="H1497" i="1" s="1"/>
  <c r="X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X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X1510" i="1" s="1"/>
  <c r="H1511" i="1" a="1"/>
  <c r="H1511" i="1" s="1"/>
  <c r="X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X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X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X1534" i="1" s="1"/>
  <c r="H1535" i="1" a="1"/>
  <c r="H1535" i="1" s="1"/>
  <c r="X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X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X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X1558" i="1" s="1"/>
  <c r="H1559" i="1" a="1"/>
  <c r="H1559" i="1" s="1"/>
  <c r="X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X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X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X1582" i="1" s="1"/>
  <c r="H1583" i="1" a="1"/>
  <c r="H1583" i="1" s="1"/>
  <c r="X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X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X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X1606" i="1" s="1"/>
  <c r="H1607" i="1" a="1"/>
  <c r="H1607" i="1" s="1"/>
  <c r="X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X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X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X1630" i="1" s="1"/>
  <c r="H1631" i="1" a="1"/>
  <c r="H1631" i="1" s="1"/>
  <c r="X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X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X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X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X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X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X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X1735" i="1" s="1"/>
  <c r="H1736" i="1" a="1"/>
  <c r="H1736" i="1" s="1"/>
  <c r="X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X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X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X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X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X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X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X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X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X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X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X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X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X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X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X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X1870" i="1" s="1"/>
  <c r="H1871" i="1" a="1"/>
  <c r="H1871" i="1" s="1"/>
  <c r="X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X1879" i="1" s="1"/>
  <c r="H1880" i="1" a="1"/>
  <c r="H1880" i="1" s="1"/>
  <c r="H1881" i="1" a="1"/>
  <c r="H1881" i="1" s="1"/>
  <c r="X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X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X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X1903" i="1" s="1"/>
  <c r="H1904" i="1" a="1"/>
  <c r="H1904" i="1" s="1"/>
  <c r="H1905" i="1" a="1"/>
  <c r="H1905" i="1" s="1"/>
  <c r="X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X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X1918" i="1" s="1"/>
  <c r="H1919" i="1" a="1"/>
  <c r="H1919" i="1" s="1"/>
  <c r="X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X1927" i="1" s="1"/>
  <c r="H1928" i="1" a="1"/>
  <c r="H1928" i="1" s="1"/>
  <c r="H1929" i="1" a="1"/>
  <c r="H1929" i="1" s="1"/>
  <c r="X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X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X1942" i="1" s="1"/>
  <c r="H1943" i="1" a="1"/>
  <c r="H1943" i="1" s="1"/>
  <c r="X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X1951" i="1" s="1"/>
  <c r="H1952" i="1" a="1"/>
  <c r="H1952" i="1" s="1"/>
  <c r="H1953" i="1" a="1"/>
  <c r="H1953" i="1" s="1"/>
  <c r="X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X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X1966" i="1" s="1"/>
  <c r="H1967" i="1" a="1"/>
  <c r="H1967" i="1" s="1"/>
  <c r="X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X1976" i="1" s="1"/>
  <c r="H1977" i="1" a="1"/>
  <c r="H1977" i="1" s="1"/>
  <c r="X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X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X1990" i="1" s="1"/>
  <c r="H1991" i="1" a="1"/>
  <c r="H1991" i="1" s="1"/>
  <c r="X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X1999" i="1" s="1"/>
  <c r="H2000" i="1" a="1"/>
  <c r="H2000" i="1" s="1"/>
  <c r="X2000" i="1" s="1"/>
  <c r="H2001" i="1" a="1"/>
  <c r="H2001" i="1" s="1"/>
  <c r="X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X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X2014" i="1" s="1"/>
  <c r="H2015" i="1" a="1"/>
  <c r="H2015" i="1" s="1"/>
  <c r="X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X2023" i="1" s="1"/>
  <c r="H2024" i="1" a="1"/>
  <c r="H2024" i="1" s="1"/>
  <c r="X2024" i="1" s="1"/>
  <c r="H2025" i="1" a="1"/>
  <c r="H2025" i="1" s="1"/>
  <c r="X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X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X2038" i="1" s="1"/>
  <c r="H2039" i="1" a="1"/>
  <c r="H2039" i="1" s="1"/>
  <c r="X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X2047" i="1" s="1"/>
  <c r="H2048" i="1" a="1"/>
  <c r="H2048" i="1" s="1"/>
  <c r="X2048" i="1" s="1"/>
  <c r="H2049" i="1" a="1"/>
  <c r="H2049" i="1" s="1"/>
  <c r="X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X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X2062" i="1" s="1"/>
  <c r="H2063" i="1" a="1"/>
  <c r="H2063" i="1" s="1"/>
  <c r="X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X2071" i="1" s="1"/>
  <c r="H2072" i="1" a="1"/>
  <c r="H2072" i="1" s="1"/>
  <c r="H2073" i="1" a="1"/>
  <c r="H2073" i="1" s="1"/>
  <c r="X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X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X2086" i="1" s="1"/>
  <c r="H2087" i="1" a="1"/>
  <c r="H2087" i="1" s="1"/>
  <c r="X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X2095" i="1" s="1"/>
  <c r="H2096" i="1" a="1"/>
  <c r="H2096" i="1" s="1"/>
  <c r="H2097" i="1" a="1"/>
  <c r="H2097" i="1" s="1"/>
  <c r="X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X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X2110" i="1" s="1"/>
  <c r="H2111" i="1" a="1"/>
  <c r="H2111" i="1" s="1"/>
  <c r="X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X2119" i="1" s="1"/>
  <c r="H2120" i="1" a="1"/>
  <c r="H2120" i="1" s="1"/>
  <c r="H2121" i="1" a="1"/>
  <c r="H2121" i="1" s="1"/>
  <c r="X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X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X2134" i="1" s="1"/>
  <c r="H2135" i="1" a="1"/>
  <c r="H2135" i="1" s="1"/>
  <c r="X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X2143" i="1" s="1"/>
  <c r="H2144" i="1" a="1"/>
  <c r="H2144" i="1" s="1"/>
  <c r="H2145" i="1" a="1"/>
  <c r="H2145" i="1" s="1"/>
  <c r="X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X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X2158" i="1" s="1"/>
  <c r="H2159" i="1" a="1"/>
  <c r="H2159" i="1" s="1"/>
  <c r="X2159" i="1" s="1"/>
  <c r="H2160" i="1" a="1"/>
  <c r="H2160" i="1" s="1"/>
  <c r="X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X2167" i="1" s="1"/>
  <c r="H2168" i="1" a="1"/>
  <c r="H2168" i="1" s="1"/>
  <c r="X2168" i="1" s="1"/>
  <c r="H2169" i="1" a="1"/>
  <c r="H2169" i="1" s="1"/>
  <c r="X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X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X2182" i="1" s="1"/>
  <c r="H2183" i="1" a="1"/>
  <c r="H2183" i="1" s="1"/>
  <c r="X2183" i="1" s="1"/>
  <c r="H2184" i="1" a="1"/>
  <c r="H2184" i="1" s="1"/>
  <c r="X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X2191" i="1" s="1"/>
  <c r="H2192" i="1" a="1"/>
  <c r="H2192" i="1" s="1"/>
  <c r="H2193" i="1" a="1"/>
  <c r="H2193" i="1" s="1"/>
  <c r="X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X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X2206" i="1" s="1"/>
  <c r="H2207" i="1" a="1"/>
  <c r="H2207" i="1" s="1"/>
  <c r="X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X2215" i="1" s="1"/>
  <c r="H2216" i="1" a="1"/>
  <c r="H2216" i="1" s="1"/>
  <c r="H2217" i="1" a="1"/>
  <c r="H2217" i="1" s="1"/>
  <c r="X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X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X2230" i="1" s="1"/>
  <c r="H2231" i="1" a="1"/>
  <c r="H2231" i="1" s="1"/>
  <c r="X2231" i="1" s="1"/>
  <c r="H2232" i="1" a="1"/>
  <c r="H2232" i="1" s="1"/>
  <c r="X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X2239" i="1" s="1"/>
  <c r="H2240" i="1" a="1"/>
  <c r="H2240" i="1" s="1"/>
  <c r="X2240" i="1" s="1"/>
  <c r="H2241" i="1" a="1"/>
  <c r="H2241" i="1" s="1"/>
  <c r="X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X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X2254" i="1" s="1"/>
  <c r="H2255" i="1" a="1"/>
  <c r="H2255" i="1" s="1"/>
  <c r="X2255" i="1" s="1"/>
  <c r="H2256" i="1" a="1"/>
  <c r="H2256" i="1" s="1"/>
  <c r="X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X2263" i="1" s="1"/>
  <c r="H2264" i="1" a="1"/>
  <c r="H2264" i="1" s="1"/>
  <c r="X2264" i="1" s="1"/>
  <c r="H2265" i="1" a="1"/>
  <c r="H2265" i="1" s="1"/>
  <c r="X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X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X2278" i="1" s="1"/>
  <c r="H2279" i="1" a="1"/>
  <c r="H2279" i="1" s="1"/>
  <c r="X2279" i="1" s="1"/>
  <c r="H2280" i="1" a="1"/>
  <c r="H2280" i="1" s="1"/>
  <c r="X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X2287" i="1" s="1"/>
  <c r="H2288" i="1" a="1"/>
  <c r="H2288" i="1" s="1"/>
  <c r="X2288" i="1" s="1"/>
  <c r="H2289" i="1" a="1"/>
  <c r="H2289" i="1" s="1"/>
  <c r="X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X2295" i="1" s="1"/>
  <c r="H2296" i="1" a="1"/>
  <c r="H2296" i="1" s="1"/>
  <c r="H2297" i="1" a="1"/>
  <c r="H2297" i="1" s="1"/>
  <c r="H2298" i="1" a="1"/>
  <c r="H2298" i="1" s="1"/>
  <c r="H2299" i="1" a="1"/>
  <c r="H2299" i="1" s="1"/>
  <c r="X2299" i="1" s="1"/>
  <c r="H2300" i="1" a="1"/>
  <c r="H2300" i="1" s="1"/>
  <c r="H2301" i="1" a="1"/>
  <c r="H2301" i="1" s="1"/>
  <c r="H2302" i="1" a="1"/>
  <c r="H2302" i="1" s="1"/>
  <c r="X2302" i="1" s="1"/>
  <c r="H2303" i="1" a="1"/>
  <c r="H2303" i="1" s="1"/>
  <c r="X2303" i="1" s="1"/>
  <c r="H2304" i="1" a="1"/>
  <c r="H2304" i="1" s="1"/>
  <c r="H2305" i="1" a="1"/>
  <c r="H2305" i="1" s="1"/>
  <c r="H2306" i="1" a="1"/>
  <c r="H2306" i="1" s="1"/>
  <c r="H2307" i="1" a="1"/>
  <c r="H2307" i="1" s="1"/>
  <c r="X2307" i="1" s="1"/>
  <c r="H2308" i="1" a="1"/>
  <c r="H2308" i="1" s="1"/>
  <c r="H2309" i="1" a="1"/>
  <c r="H2309" i="1" s="1"/>
  <c r="H2310" i="1" a="1"/>
  <c r="H2310" i="1" s="1"/>
  <c r="H2311" i="1" a="1"/>
  <c r="H2311" i="1" s="1"/>
  <c r="X2311" i="1" s="1"/>
  <c r="H2312" i="1" a="1"/>
  <c r="H2312" i="1" s="1"/>
  <c r="H2313" i="1" a="1"/>
  <c r="H2313" i="1" s="1"/>
  <c r="X2313" i="1" s="1"/>
  <c r="H2314" i="1" a="1"/>
  <c r="H2314" i="1" s="1"/>
  <c r="H2315" i="1" a="1"/>
  <c r="H2315" i="1" s="1"/>
  <c r="X2315" i="1" s="1"/>
  <c r="H2316" i="1" a="1"/>
  <c r="H2316" i="1" s="1"/>
  <c r="H2317" i="1" a="1"/>
  <c r="H2317" i="1" s="1"/>
  <c r="H2318" i="1" a="1"/>
  <c r="H2318" i="1" s="1"/>
  <c r="H2319" i="1" a="1"/>
  <c r="H2319" i="1" s="1"/>
  <c r="X2319" i="1" s="1"/>
  <c r="H2320" i="1" a="1"/>
  <c r="H2320" i="1" s="1"/>
  <c r="H2321" i="1" a="1"/>
  <c r="H2321" i="1" s="1"/>
  <c r="H2322" i="1" a="1"/>
  <c r="H2322" i="1" s="1"/>
  <c r="H2323" i="1" a="1"/>
  <c r="H2323" i="1" s="1"/>
  <c r="X2323" i="1" s="1"/>
  <c r="H2324" i="1" a="1"/>
  <c r="H2324" i="1" s="1"/>
  <c r="H2325" i="1" a="1"/>
  <c r="H2325" i="1" s="1"/>
  <c r="H2326" i="1" a="1"/>
  <c r="H2326" i="1" s="1"/>
  <c r="X2326" i="1" s="1"/>
  <c r="H2327" i="1" a="1"/>
  <c r="H2327" i="1" s="1"/>
  <c r="X2327" i="1" s="1"/>
  <c r="H2328" i="1" a="1"/>
  <c r="H2328" i="1" s="1"/>
  <c r="X2328" i="1" s="1"/>
  <c r="H2329" i="1" a="1"/>
  <c r="H2329" i="1" s="1"/>
  <c r="H2330" i="1" a="1"/>
  <c r="H2330" i="1" s="1"/>
  <c r="H2331" i="1" a="1"/>
  <c r="H2331" i="1" s="1"/>
  <c r="X2331" i="1" s="1"/>
  <c r="H2332" i="1" a="1"/>
  <c r="H2332" i="1" s="1"/>
  <c r="H2333" i="1" a="1"/>
  <c r="H2333" i="1" s="1"/>
  <c r="H2334" i="1" a="1"/>
  <c r="H2334" i="1" s="1"/>
  <c r="H2335" i="1" a="1"/>
  <c r="H2335" i="1" s="1"/>
  <c r="X2335" i="1" s="1"/>
  <c r="H2336" i="1" a="1"/>
  <c r="H2336" i="1" s="1"/>
  <c r="X2336" i="1" s="1"/>
  <c r="H2337" i="1" a="1"/>
  <c r="H2337" i="1" s="1"/>
  <c r="X2337" i="1" s="1"/>
  <c r="H2338" i="1" a="1"/>
  <c r="H2338" i="1" s="1"/>
  <c r="H2339" i="1" a="1"/>
  <c r="H2339" i="1" s="1"/>
  <c r="X2339" i="1" s="1"/>
  <c r="H2340" i="1" a="1"/>
  <c r="H2340" i="1" s="1"/>
  <c r="H2341" i="1" a="1"/>
  <c r="H2341" i="1" s="1"/>
  <c r="H2342" i="1" a="1"/>
  <c r="H2342" i="1" s="1"/>
  <c r="H2343" i="1" a="1"/>
  <c r="H2343" i="1" s="1"/>
  <c r="X2343" i="1" s="1"/>
  <c r="H2344" i="1" a="1"/>
  <c r="H2344" i="1" s="1"/>
  <c r="H2345" i="1" a="1"/>
  <c r="H2345" i="1" s="1"/>
  <c r="H2346" i="1" a="1"/>
  <c r="H2346" i="1" s="1"/>
  <c r="H2347" i="1" a="1"/>
  <c r="H2347" i="1" s="1"/>
  <c r="X2347" i="1" s="1"/>
  <c r="H2348" i="1" a="1"/>
  <c r="H2348" i="1" s="1"/>
  <c r="H2349" i="1" a="1"/>
  <c r="H2349" i="1" s="1"/>
  <c r="H2350" i="1" a="1"/>
  <c r="H2350" i="1" s="1"/>
  <c r="X2350" i="1" s="1"/>
  <c r="H2351" i="1" a="1"/>
  <c r="H2351" i="1" s="1"/>
  <c r="X2351" i="1" s="1"/>
  <c r="H2352" i="1" a="1"/>
  <c r="H2352" i="1" s="1"/>
  <c r="X2352" i="1" s="1"/>
  <c r="H2353" i="1" a="1"/>
  <c r="H2353" i="1" s="1"/>
  <c r="H2354" i="1" a="1"/>
  <c r="H2354" i="1" s="1"/>
  <c r="H2355" i="1" a="1"/>
  <c r="H2355" i="1" s="1"/>
  <c r="X2355" i="1" s="1"/>
  <c r="H2356" i="1" a="1"/>
  <c r="H2356" i="1" s="1"/>
  <c r="H2357" i="1" a="1"/>
  <c r="H2357" i="1" s="1"/>
  <c r="H2358" i="1" a="1"/>
  <c r="H2358" i="1" s="1"/>
  <c r="H2359" i="1" a="1"/>
  <c r="H2359" i="1" s="1"/>
  <c r="X2359" i="1" s="1"/>
  <c r="H2360" i="1" a="1"/>
  <c r="H2360" i="1" s="1"/>
  <c r="X2360" i="1" s="1"/>
  <c r="H2361" i="1" a="1"/>
  <c r="H2361" i="1" s="1"/>
  <c r="X2361" i="1" s="1"/>
  <c r="H2362" i="1" a="1"/>
  <c r="H2362" i="1" s="1"/>
  <c r="H2363" i="1" a="1"/>
  <c r="H2363" i="1" s="1"/>
  <c r="X2363" i="1" s="1"/>
  <c r="H2364" i="1" a="1"/>
  <c r="H2364" i="1" s="1"/>
  <c r="H2365" i="1" a="1"/>
  <c r="H2365" i="1" s="1"/>
  <c r="H2366" i="1" a="1"/>
  <c r="H2366" i="1" s="1"/>
  <c r="H2367" i="1" a="1"/>
  <c r="H2367" i="1" s="1"/>
  <c r="X2367" i="1" s="1"/>
  <c r="H2368" i="1" a="1"/>
  <c r="H2368" i="1" s="1"/>
  <c r="H2369" i="1" a="1"/>
  <c r="H2369" i="1" s="1"/>
  <c r="H2370" i="1" a="1"/>
  <c r="H2370" i="1" s="1"/>
  <c r="H2371" i="1" a="1"/>
  <c r="H2371" i="1" s="1"/>
  <c r="X2371" i="1" s="1"/>
  <c r="H2372" i="1" a="1"/>
  <c r="H2372" i="1" s="1"/>
  <c r="H2373" i="1" a="1"/>
  <c r="H2373" i="1" s="1"/>
  <c r="H2374" i="1" a="1"/>
  <c r="H2374" i="1" s="1"/>
  <c r="X2374" i="1" s="1"/>
  <c r="H2375" i="1" a="1"/>
  <c r="H2375" i="1" s="1"/>
  <c r="X2375" i="1" s="1"/>
  <c r="H2376" i="1" a="1"/>
  <c r="H2376" i="1" s="1"/>
  <c r="X2376" i="1" s="1"/>
  <c r="H2377" i="1" a="1"/>
  <c r="H2377" i="1" s="1"/>
  <c r="H2378" i="1" a="1"/>
  <c r="H2378" i="1" s="1"/>
  <c r="H2379" i="1" a="1"/>
  <c r="H2379" i="1" s="1"/>
  <c r="X2379" i="1" s="1"/>
  <c r="H2380" i="1" a="1"/>
  <c r="H2380" i="1" s="1"/>
  <c r="H2381" i="1" a="1"/>
  <c r="H2381" i="1" s="1"/>
  <c r="H2382" i="1" a="1"/>
  <c r="H2382" i="1" s="1"/>
  <c r="H2383" i="1" a="1"/>
  <c r="H2383" i="1" s="1"/>
  <c r="X2383" i="1" s="1"/>
  <c r="H2384" i="1" a="1"/>
  <c r="H2384" i="1" s="1"/>
  <c r="X2384" i="1" s="1"/>
  <c r="H2385" i="1" a="1"/>
  <c r="H2385" i="1" s="1"/>
  <c r="X2385" i="1" s="1"/>
  <c r="H2386" i="1" a="1"/>
  <c r="H2386" i="1" s="1"/>
  <c r="H2387" i="1" a="1"/>
  <c r="H2387" i="1" s="1"/>
  <c r="X2387" i="1" s="1"/>
  <c r="H2388" i="1" a="1"/>
  <c r="H2388" i="1" s="1"/>
  <c r="H2389" i="1" a="1"/>
  <c r="H2389" i="1" s="1"/>
  <c r="H2390" i="1" a="1"/>
  <c r="H2390" i="1" s="1"/>
  <c r="H2391" i="1" a="1"/>
  <c r="H2391" i="1" s="1"/>
  <c r="X2391" i="1" s="1"/>
  <c r="H2392" i="1" a="1"/>
  <c r="H2392" i="1" s="1"/>
  <c r="H2393" i="1" a="1"/>
  <c r="H2393" i="1" s="1"/>
  <c r="H2394" i="1" a="1"/>
  <c r="H2394" i="1" s="1"/>
  <c r="H2395" i="1" a="1"/>
  <c r="H2395" i="1" s="1"/>
  <c r="X2395" i="1" s="1"/>
  <c r="H2396" i="1" a="1"/>
  <c r="H2396" i="1" s="1"/>
  <c r="H2397" i="1" a="1"/>
  <c r="H2397" i="1" s="1"/>
  <c r="H2398" i="1" a="1"/>
  <c r="H2398" i="1" s="1"/>
  <c r="X2398" i="1" s="1"/>
  <c r="H2399" i="1" a="1"/>
  <c r="H2399" i="1" s="1"/>
  <c r="X2399" i="1" s="1"/>
  <c r="H2400" i="1" a="1"/>
  <c r="H2400" i="1" s="1"/>
  <c r="X2400" i="1" s="1"/>
  <c r="H2401" i="1" a="1"/>
  <c r="H2401" i="1" s="1"/>
  <c r="H2402" i="1" a="1"/>
  <c r="H2402" i="1" s="1"/>
  <c r="H2403" i="1" a="1"/>
  <c r="H2403" i="1" s="1"/>
  <c r="X2403" i="1" s="1"/>
  <c r="H2404" i="1" a="1"/>
  <c r="H2404" i="1" s="1"/>
  <c r="H2405" i="1" a="1"/>
  <c r="H2405" i="1" s="1"/>
  <c r="H2406" i="1" a="1"/>
  <c r="H2406" i="1" s="1"/>
  <c r="H2407" i="1" a="1"/>
  <c r="H2407" i="1" s="1"/>
  <c r="X2407" i="1" s="1"/>
  <c r="H2408" i="1" a="1"/>
  <c r="H2408" i="1" s="1"/>
  <c r="X2408" i="1" s="1"/>
  <c r="H2409" i="1" a="1"/>
  <c r="H2409" i="1" s="1"/>
  <c r="X2409" i="1" s="1"/>
  <c r="H2410" i="1" a="1"/>
  <c r="H2410" i="1" s="1"/>
  <c r="H2411" i="1" a="1"/>
  <c r="H2411" i="1" s="1"/>
  <c r="X2411" i="1" s="1"/>
  <c r="H2412" i="1" a="1"/>
  <c r="H2412" i="1" s="1"/>
  <c r="H2413" i="1" a="1"/>
  <c r="H2413" i="1" s="1"/>
  <c r="H2414" i="1" a="1"/>
  <c r="H2414" i="1" s="1"/>
  <c r="H2415" i="1" a="1"/>
  <c r="H2415" i="1" s="1"/>
  <c r="X2415" i="1" s="1"/>
  <c r="H2416" i="1" a="1"/>
  <c r="H2416" i="1" s="1"/>
  <c r="H2417" i="1" a="1"/>
  <c r="H2417" i="1" s="1"/>
  <c r="H2418" i="1" a="1"/>
  <c r="H2418" i="1" s="1"/>
  <c r="H2419" i="1" a="1"/>
  <c r="H2419" i="1" s="1"/>
  <c r="X2419" i="1" s="1"/>
  <c r="H2420" i="1" a="1"/>
  <c r="H2420" i="1" s="1"/>
  <c r="H2421" i="1" a="1"/>
  <c r="H2421" i="1" s="1"/>
  <c r="H2422" i="1" a="1"/>
  <c r="H2422" i="1" s="1"/>
  <c r="X2422" i="1" s="1"/>
  <c r="H2423" i="1" a="1"/>
  <c r="H2423" i="1" s="1"/>
  <c r="X2423" i="1" s="1"/>
  <c r="H2424" i="1" a="1"/>
  <c r="H2424" i="1" s="1"/>
  <c r="X2424" i="1" s="1"/>
  <c r="H2425" i="1" a="1"/>
  <c r="H2425" i="1" s="1"/>
  <c r="H2426" i="1" a="1"/>
  <c r="H2426" i="1" s="1"/>
  <c r="H2427" i="1" a="1"/>
  <c r="H2427" i="1" s="1"/>
  <c r="X2427" i="1" s="1"/>
  <c r="H2428" i="1" a="1"/>
  <c r="H2428" i="1" s="1"/>
  <c r="H2429" i="1" a="1"/>
  <c r="H2429" i="1" s="1"/>
  <c r="H2430" i="1" a="1"/>
  <c r="H2430" i="1" s="1"/>
  <c r="H2431" i="1" a="1"/>
  <c r="H2431" i="1" s="1"/>
  <c r="X2431" i="1" s="1"/>
  <c r="H2432" i="1" a="1"/>
  <c r="H2432" i="1" s="1"/>
  <c r="X2432" i="1" s="1"/>
  <c r="H2433" i="1" a="1"/>
  <c r="H2433" i="1" s="1"/>
  <c r="X2433" i="1" s="1"/>
  <c r="H2434" i="1" a="1"/>
  <c r="H2434" i="1" s="1"/>
  <c r="H2435" i="1" a="1"/>
  <c r="H2435" i="1" s="1"/>
  <c r="X2435" i="1" s="1"/>
  <c r="H2436" i="1" a="1"/>
  <c r="H2436" i="1" s="1"/>
  <c r="H2437" i="1" a="1"/>
  <c r="H2437" i="1" s="1"/>
  <c r="H2438" i="1" a="1"/>
  <c r="H2438" i="1" s="1"/>
  <c r="H2439" i="1" a="1"/>
  <c r="H2439" i="1" s="1"/>
  <c r="X2439" i="1" s="1"/>
  <c r="H2440" i="1" a="1"/>
  <c r="H2440" i="1" s="1"/>
  <c r="H2441" i="1" a="1"/>
  <c r="H2441" i="1" s="1"/>
  <c r="H2442" i="1" a="1"/>
  <c r="H2442" i="1" s="1"/>
  <c r="H2443" i="1" a="1"/>
  <c r="H2443" i="1" s="1"/>
  <c r="X2443" i="1" s="1"/>
  <c r="H2444" i="1" a="1"/>
  <c r="H2444" i="1" s="1"/>
  <c r="H2445" i="1" a="1"/>
  <c r="H2445" i="1" s="1"/>
  <c r="H2446" i="1" a="1"/>
  <c r="H2446" i="1" s="1"/>
  <c r="X2446" i="1" s="1"/>
  <c r="H2447" i="1" a="1"/>
  <c r="H2447" i="1" s="1"/>
  <c r="X2447" i="1" s="1"/>
  <c r="H2448" i="1" a="1"/>
  <c r="H2448" i="1" s="1"/>
  <c r="X2448" i="1" s="1"/>
  <c r="H2449" i="1" a="1"/>
  <c r="H2449" i="1" s="1"/>
  <c r="H2450" i="1" a="1"/>
  <c r="H2450" i="1" s="1"/>
  <c r="H2451" i="1" a="1"/>
  <c r="H2451" i="1" s="1"/>
  <c r="X2451" i="1" s="1"/>
  <c r="H2452" i="1" a="1"/>
  <c r="H2452" i="1" s="1"/>
  <c r="H2453" i="1" a="1"/>
  <c r="H2453" i="1" s="1"/>
  <c r="H2454" i="1" a="1"/>
  <c r="H2454" i="1" s="1"/>
  <c r="H2455" i="1" a="1"/>
  <c r="H2455" i="1" s="1"/>
  <c r="X2455" i="1" s="1"/>
  <c r="H2456" i="1" a="1"/>
  <c r="H2456" i="1" s="1"/>
  <c r="X2456" i="1" s="1"/>
  <c r="H2457" i="1" a="1"/>
  <c r="H2457" i="1" s="1"/>
  <c r="X2457" i="1" s="1"/>
  <c r="H2458" i="1" a="1"/>
  <c r="H2458" i="1" s="1"/>
  <c r="H2459" i="1" a="1"/>
  <c r="H2459" i="1" s="1"/>
  <c r="X2459" i="1" s="1"/>
  <c r="H2460" i="1" a="1"/>
  <c r="H2460" i="1" s="1"/>
  <c r="H2461" i="1" a="1"/>
  <c r="H2461" i="1" s="1"/>
  <c r="H2462" i="1" a="1"/>
  <c r="H2462" i="1" s="1"/>
  <c r="H2463" i="1" a="1"/>
  <c r="H2463" i="1" s="1"/>
  <c r="X2463" i="1" s="1"/>
  <c r="H2464" i="1" a="1"/>
  <c r="H2464" i="1" s="1"/>
  <c r="H2465" i="1" a="1"/>
  <c r="H2465" i="1" s="1"/>
  <c r="H2466" i="1" a="1"/>
  <c r="H2466" i="1" s="1"/>
  <c r="H2467" i="1" a="1"/>
  <c r="H2467" i="1" s="1"/>
  <c r="X2467" i="1" s="1"/>
  <c r="H2468" i="1" a="1"/>
  <c r="H2468" i="1" s="1"/>
  <c r="H2469" i="1" a="1"/>
  <c r="H2469" i="1" s="1"/>
  <c r="H2470" i="1" a="1"/>
  <c r="H2470" i="1" s="1"/>
  <c r="X2470" i="1" s="1"/>
  <c r="H2471" i="1" a="1"/>
  <c r="H2471" i="1" s="1"/>
  <c r="X2471" i="1" s="1"/>
  <c r="H2472" i="1" a="1"/>
  <c r="H2472" i="1" s="1"/>
  <c r="X2472" i="1" s="1"/>
  <c r="H2473" i="1" a="1"/>
  <c r="H2473" i="1" s="1"/>
  <c r="H2474" i="1" a="1"/>
  <c r="H2474" i="1" s="1"/>
  <c r="H2475" i="1" a="1"/>
  <c r="H2475" i="1" s="1"/>
  <c r="X2475" i="1" s="1"/>
  <c r="H2476" i="1" a="1"/>
  <c r="H2476" i="1" s="1"/>
  <c r="H2477" i="1" a="1"/>
  <c r="H2477" i="1" s="1"/>
  <c r="H2478" i="1" a="1"/>
  <c r="H2478" i="1" s="1"/>
  <c r="H2479" i="1" a="1"/>
  <c r="H2479" i="1" s="1"/>
  <c r="X2479" i="1" s="1"/>
  <c r="H2480" i="1" a="1"/>
  <c r="H2480" i="1" s="1"/>
  <c r="X2480" i="1" s="1"/>
  <c r="H2481" i="1" a="1"/>
  <c r="H2481" i="1" s="1"/>
  <c r="X2481" i="1" s="1"/>
  <c r="H2482" i="1" a="1"/>
  <c r="H2482" i="1" s="1"/>
  <c r="H2483" i="1" a="1"/>
  <c r="H2483" i="1" s="1"/>
  <c r="X2483" i="1" s="1"/>
  <c r="H2484" i="1" a="1"/>
  <c r="H2484" i="1" s="1"/>
  <c r="H2485" i="1" a="1"/>
  <c r="H2485" i="1" s="1"/>
  <c r="H2486" i="1" a="1"/>
  <c r="H2486" i="1" s="1"/>
  <c r="H2487" i="1" a="1"/>
  <c r="H2487" i="1" s="1"/>
  <c r="X2487" i="1" s="1"/>
  <c r="H2488" i="1" a="1"/>
  <c r="H2488" i="1" s="1"/>
  <c r="H2489" i="1" a="1"/>
  <c r="H2489" i="1" s="1"/>
  <c r="H2490" i="1" a="1"/>
  <c r="H2490" i="1" s="1"/>
  <c r="H2491" i="1" a="1"/>
  <c r="H2491" i="1" s="1"/>
  <c r="X2491" i="1" s="1"/>
  <c r="H2492" i="1" a="1"/>
  <c r="H2492" i="1" s="1"/>
  <c r="H2493" i="1" a="1"/>
  <c r="H2493" i="1" s="1"/>
  <c r="H2494" i="1" a="1"/>
  <c r="H2494" i="1" s="1"/>
  <c r="X2494" i="1" s="1"/>
  <c r="H2495" i="1" a="1"/>
  <c r="H2495" i="1" s="1"/>
  <c r="X2495" i="1" s="1"/>
  <c r="H2496" i="1" a="1"/>
  <c r="H2496" i="1" s="1"/>
  <c r="X2496" i="1" s="1"/>
  <c r="H2497" i="1" a="1"/>
  <c r="H2497" i="1" s="1"/>
  <c r="H2498" i="1" a="1"/>
  <c r="H2498" i="1" s="1"/>
  <c r="H2499" i="1" a="1"/>
  <c r="H2499" i="1" s="1"/>
  <c r="X2499" i="1" s="1"/>
  <c r="H2500" i="1" a="1"/>
  <c r="H2500" i="1" s="1"/>
  <c r="H2501" i="1" a="1"/>
  <c r="H2501" i="1" s="1"/>
  <c r="H2502" i="1" a="1"/>
  <c r="H2502" i="1" s="1"/>
  <c r="H2503" i="1" a="1"/>
  <c r="H2503" i="1" s="1"/>
  <c r="X2503" i="1" s="1"/>
  <c r="H2504" i="1" a="1"/>
  <c r="H2504" i="1" s="1"/>
  <c r="X2504" i="1" s="1"/>
  <c r="H2505" i="1" a="1"/>
  <c r="H2505" i="1" s="1"/>
  <c r="X2505" i="1" s="1"/>
  <c r="H2506" i="1" a="1"/>
  <c r="H2506" i="1" s="1"/>
  <c r="H2507" i="1" a="1"/>
  <c r="H2507" i="1" s="1"/>
  <c r="X2507" i="1" s="1"/>
  <c r="H2508" i="1" a="1"/>
  <c r="H2508" i="1" s="1"/>
  <c r="H2509" i="1" a="1"/>
  <c r="H2509" i="1" s="1"/>
  <c r="H2510" i="1" a="1"/>
  <c r="H2510" i="1" s="1"/>
  <c r="H2511" i="1" a="1"/>
  <c r="H2511" i="1" s="1"/>
  <c r="X2511" i="1" s="1"/>
  <c r="H2512" i="1" a="1"/>
  <c r="H2512" i="1" s="1"/>
  <c r="H2513" i="1" a="1"/>
  <c r="H2513" i="1" s="1"/>
  <c r="H2514" i="1" a="1"/>
  <c r="H2514" i="1" s="1"/>
  <c r="H2515" i="1" a="1"/>
  <c r="H2515" i="1" s="1"/>
  <c r="X2515" i="1" s="1"/>
  <c r="H2516" i="1" a="1"/>
  <c r="H2516" i="1" s="1"/>
  <c r="H2517" i="1" a="1"/>
  <c r="H2517" i="1" s="1"/>
  <c r="H2518" i="1" a="1"/>
  <c r="H2518" i="1" s="1"/>
  <c r="X2518" i="1" s="1"/>
  <c r="H2519" i="1" a="1"/>
  <c r="H2519" i="1" s="1"/>
  <c r="X2519" i="1" s="1"/>
  <c r="H2520" i="1" a="1"/>
  <c r="H2520" i="1" s="1"/>
  <c r="X2520" i="1" s="1"/>
  <c r="H2521" i="1" a="1"/>
  <c r="H2521" i="1" s="1"/>
  <c r="H2522" i="1" a="1"/>
  <c r="H2522" i="1" s="1"/>
  <c r="H2523" i="1" a="1"/>
  <c r="H2523" i="1" s="1"/>
  <c r="X2523" i="1" s="1"/>
  <c r="H2524" i="1" a="1"/>
  <c r="H2524" i="1" s="1"/>
  <c r="H2525" i="1" a="1"/>
  <c r="H2525" i="1" s="1"/>
  <c r="H2526" i="1" a="1"/>
  <c r="H2526" i="1" s="1"/>
  <c r="H2527" i="1" a="1"/>
  <c r="H2527" i="1" s="1"/>
  <c r="X2527" i="1" s="1"/>
  <c r="H2528" i="1" a="1"/>
  <c r="H2528" i="1" s="1"/>
  <c r="X2528" i="1" s="1"/>
  <c r="H2529" i="1" a="1"/>
  <c r="H2529" i="1" s="1"/>
  <c r="X2529" i="1" s="1"/>
  <c r="H2530" i="1" a="1"/>
  <c r="H2530" i="1" s="1"/>
  <c r="H2531" i="1" a="1"/>
  <c r="H2531" i="1" s="1"/>
  <c r="X2531" i="1" s="1"/>
  <c r="H2532" i="1" a="1"/>
  <c r="H2532" i="1" s="1"/>
  <c r="H2533" i="1" a="1"/>
  <c r="H2533" i="1" s="1"/>
  <c r="H2534" i="1" a="1"/>
  <c r="H2534" i="1" s="1"/>
  <c r="H2535" i="1" a="1"/>
  <c r="H2535" i="1" s="1"/>
  <c r="X2535" i="1" s="1"/>
  <c r="H2536" i="1" a="1"/>
  <c r="H2536" i="1" s="1"/>
  <c r="H2537" i="1" a="1"/>
  <c r="H2537" i="1" s="1"/>
  <c r="H2538" i="1" a="1"/>
  <c r="H2538" i="1" s="1"/>
  <c r="H2539" i="1" a="1"/>
  <c r="H2539" i="1" s="1"/>
  <c r="X2539" i="1" s="1"/>
  <c r="H2540" i="1" a="1"/>
  <c r="H2540" i="1" s="1"/>
  <c r="H2541" i="1" a="1"/>
  <c r="H2541" i="1" s="1"/>
  <c r="H2542" i="1" a="1"/>
  <c r="H2542" i="1" s="1"/>
  <c r="X2542" i="1" s="1"/>
  <c r="H2543" i="1" a="1"/>
  <c r="H2543" i="1" s="1"/>
  <c r="X2543" i="1" s="1"/>
  <c r="H2544" i="1" a="1"/>
  <c r="H2544" i="1" s="1"/>
  <c r="X2544" i="1" s="1"/>
  <c r="H2545" i="1" a="1"/>
  <c r="H2545" i="1" s="1"/>
  <c r="H2546" i="1" a="1"/>
  <c r="H2546" i="1" s="1"/>
  <c r="H2547" i="1" a="1"/>
  <c r="H2547" i="1" s="1"/>
  <c r="X2547" i="1" s="1"/>
  <c r="H2548" i="1" a="1"/>
  <c r="H2548" i="1" s="1"/>
  <c r="H2549" i="1" a="1"/>
  <c r="H2549" i="1" s="1"/>
  <c r="H2550" i="1" a="1"/>
  <c r="H2550" i="1" s="1"/>
  <c r="H2551" i="1" a="1"/>
  <c r="H2551" i="1" s="1"/>
  <c r="X2551" i="1" s="1"/>
  <c r="H2552" i="1" a="1"/>
  <c r="H2552" i="1" s="1"/>
  <c r="X2552" i="1" s="1"/>
  <c r="H2553" i="1" a="1"/>
  <c r="H2553" i="1" s="1"/>
  <c r="X2553" i="1" s="1"/>
  <c r="H2554" i="1" a="1"/>
  <c r="H2554" i="1" s="1"/>
  <c r="H2555" i="1" a="1"/>
  <c r="H2555" i="1" s="1"/>
  <c r="X2555" i="1" s="1"/>
  <c r="H2556" i="1" a="1"/>
  <c r="H2556" i="1" s="1"/>
  <c r="H2557" i="1" a="1"/>
  <c r="H2557" i="1" s="1"/>
  <c r="H2558" i="1" a="1"/>
  <c r="H2558" i="1" s="1"/>
  <c r="H2559" i="1" a="1"/>
  <c r="H2559" i="1" s="1"/>
  <c r="X2559" i="1" s="1"/>
  <c r="H2560" i="1" a="1"/>
  <c r="H2560" i="1" s="1"/>
  <c r="H2561" i="1" a="1"/>
  <c r="H2561" i="1" s="1"/>
  <c r="H2562" i="1" a="1"/>
  <c r="H2562" i="1" s="1"/>
  <c r="H2563" i="1" a="1"/>
  <c r="H2563" i="1" s="1"/>
  <c r="X2563" i="1" s="1"/>
  <c r="H2564" i="1" a="1"/>
  <c r="H2564" i="1" s="1"/>
  <c r="H2565" i="1" a="1"/>
  <c r="H2565" i="1" s="1"/>
  <c r="H2566" i="1" a="1"/>
  <c r="H2566" i="1" s="1"/>
  <c r="X2566" i="1" s="1"/>
  <c r="H2567" i="1" a="1"/>
  <c r="H2567" i="1" s="1"/>
  <c r="X2567" i="1" s="1"/>
  <c r="H2568" i="1" a="1"/>
  <c r="H2568" i="1" s="1"/>
  <c r="X2568" i="1" s="1"/>
  <c r="H2569" i="1" a="1"/>
  <c r="H2569" i="1" s="1"/>
  <c r="H2570" i="1" a="1"/>
  <c r="H2570" i="1" s="1"/>
  <c r="H2571" i="1" a="1"/>
  <c r="H2571" i="1" s="1"/>
  <c r="X2571" i="1" s="1"/>
  <c r="H2572" i="1" a="1"/>
  <c r="H2572" i="1" s="1"/>
  <c r="H2573" i="1" a="1"/>
  <c r="H2573" i="1" s="1"/>
  <c r="H2574" i="1" a="1"/>
  <c r="H2574" i="1" s="1"/>
  <c r="H2575" i="1" a="1"/>
  <c r="H2575" i="1" s="1"/>
  <c r="X2575" i="1" s="1"/>
  <c r="H2576" i="1" a="1"/>
  <c r="H2576" i="1" s="1"/>
  <c r="X2576" i="1" s="1"/>
  <c r="H2577" i="1" a="1"/>
  <c r="H2577" i="1" s="1"/>
  <c r="X2577" i="1" s="1"/>
  <c r="H2578" i="1" a="1"/>
  <c r="H2578" i="1" s="1"/>
  <c r="H2579" i="1" a="1"/>
  <c r="H2579" i="1" s="1"/>
  <c r="X2579" i="1" s="1"/>
  <c r="H2580" i="1" a="1"/>
  <c r="H2580" i="1" s="1"/>
  <c r="H2581" i="1" a="1"/>
  <c r="H2581" i="1" s="1"/>
  <c r="H2582" i="1" a="1"/>
  <c r="H2582" i="1" s="1"/>
  <c r="H2583" i="1" a="1"/>
  <c r="H2583" i="1" s="1"/>
  <c r="X2583" i="1" s="1"/>
  <c r="H2584" i="1" a="1"/>
  <c r="H2584" i="1" s="1"/>
  <c r="H2585" i="1" a="1"/>
  <c r="H2585" i="1" s="1"/>
  <c r="H2586" i="1" a="1"/>
  <c r="H2586" i="1" s="1"/>
  <c r="H2587" i="1" a="1"/>
  <c r="H2587" i="1" s="1"/>
  <c r="X2587" i="1" s="1"/>
  <c r="H2588" i="1" a="1"/>
  <c r="H2588" i="1" s="1"/>
  <c r="H2589" i="1" a="1"/>
  <c r="H2589" i="1" s="1"/>
  <c r="H2590" i="1" a="1"/>
  <c r="H2590" i="1" s="1"/>
  <c r="X2590" i="1" s="1"/>
  <c r="H2591" i="1" a="1"/>
  <c r="H2591" i="1" s="1"/>
  <c r="X2591" i="1" s="1"/>
  <c r="H2592" i="1" a="1"/>
  <c r="H2592" i="1" s="1"/>
  <c r="X2592" i="1" s="1"/>
  <c r="H2593" i="1" a="1"/>
  <c r="H2593" i="1" s="1"/>
  <c r="H2594" i="1" a="1"/>
  <c r="H2594" i="1" s="1"/>
  <c r="H2595" i="1" a="1"/>
  <c r="H2595" i="1" s="1"/>
  <c r="X2595" i="1" s="1"/>
  <c r="H2596" i="1" a="1"/>
  <c r="H2596" i="1" s="1"/>
  <c r="H2597" i="1" a="1"/>
  <c r="H2597" i="1" s="1"/>
  <c r="H2598" i="1" a="1"/>
  <c r="H2598" i="1" s="1"/>
  <c r="H2599" i="1" a="1"/>
  <c r="H2599" i="1" s="1"/>
  <c r="X2599" i="1" s="1"/>
  <c r="H2600" i="1" a="1"/>
  <c r="H2600" i="1" s="1"/>
  <c r="X2600" i="1" s="1"/>
  <c r="H2601" i="1" a="1"/>
  <c r="H2601" i="1" s="1"/>
  <c r="X2601" i="1" s="1"/>
  <c r="H2602" i="1" a="1"/>
  <c r="H2602" i="1" s="1"/>
  <c r="H2603" i="1" a="1"/>
  <c r="H2603" i="1" s="1"/>
  <c r="X2603" i="1" s="1"/>
  <c r="H2604" i="1" a="1"/>
  <c r="H2604" i="1" s="1"/>
  <c r="H2605" i="1" a="1"/>
  <c r="H2605" i="1" s="1"/>
  <c r="H2606" i="1" a="1"/>
  <c r="H2606" i="1" s="1"/>
  <c r="H2607" i="1" a="1"/>
  <c r="H2607" i="1" s="1"/>
  <c r="X2607" i="1" s="1"/>
  <c r="H2608" i="1" a="1"/>
  <c r="H2608" i="1" s="1"/>
  <c r="H2609" i="1" a="1"/>
  <c r="H2609" i="1" s="1"/>
  <c r="H2610" i="1" a="1"/>
  <c r="H2610" i="1" s="1"/>
  <c r="H2611" i="1" a="1"/>
  <c r="H2611" i="1" s="1"/>
  <c r="X2611" i="1" s="1"/>
  <c r="H2612" i="1" a="1"/>
  <c r="H2612" i="1" s="1"/>
  <c r="H2613" i="1" a="1"/>
  <c r="H2613" i="1" s="1"/>
  <c r="H2614" i="1" a="1"/>
  <c r="H2614" i="1" s="1"/>
  <c r="X2614" i="1" s="1"/>
  <c r="H2615" i="1" a="1"/>
  <c r="H2615" i="1" s="1"/>
  <c r="X2615" i="1" s="1"/>
  <c r="H2616" i="1" a="1"/>
  <c r="H2616" i="1" s="1"/>
  <c r="X2616" i="1" s="1"/>
  <c r="H2617" i="1" a="1"/>
  <c r="H2617" i="1" s="1"/>
  <c r="H2618" i="1" a="1"/>
  <c r="H2618" i="1" s="1"/>
  <c r="H2619" i="1" a="1"/>
  <c r="H2619" i="1" s="1"/>
  <c r="X2619" i="1" s="1"/>
  <c r="H2620" i="1" a="1"/>
  <c r="H2620" i="1" s="1"/>
  <c r="H2621" i="1" a="1"/>
  <c r="H2621" i="1" s="1"/>
  <c r="H2622" i="1" a="1"/>
  <c r="H2622" i="1" s="1"/>
  <c r="H2623" i="1" a="1"/>
  <c r="H2623" i="1" s="1"/>
  <c r="X2623" i="1" s="1"/>
  <c r="H2624" i="1" a="1"/>
  <c r="H2624" i="1" s="1"/>
  <c r="X2624" i="1" s="1"/>
  <c r="H2625" i="1" a="1"/>
  <c r="H2625" i="1" s="1"/>
  <c r="X2625" i="1" s="1"/>
  <c r="H2626" i="1" a="1"/>
  <c r="H2626" i="1" s="1"/>
  <c r="H2627" i="1" a="1"/>
  <c r="H2627" i="1" s="1"/>
  <c r="X2627" i="1" s="1"/>
  <c r="H2628" i="1" a="1"/>
  <c r="H2628" i="1" s="1"/>
  <c r="H2629" i="1" a="1"/>
  <c r="H2629" i="1" s="1"/>
  <c r="H2630" i="1" a="1"/>
  <c r="H2630" i="1" s="1"/>
  <c r="H2631" i="1" a="1"/>
  <c r="H2631" i="1" s="1"/>
  <c r="X2631" i="1" s="1"/>
  <c r="H2632" i="1" a="1"/>
  <c r="H2632" i="1" s="1"/>
  <c r="H2633" i="1" a="1"/>
  <c r="H2633" i="1" s="1"/>
  <c r="H2634" i="1" a="1"/>
  <c r="H2634" i="1" s="1"/>
  <c r="H2635" i="1" a="1"/>
  <c r="H2635" i="1" s="1"/>
  <c r="X2635" i="1" s="1"/>
  <c r="H2636" i="1" a="1"/>
  <c r="H2636" i="1" s="1"/>
  <c r="H2637" i="1" a="1"/>
  <c r="H2637" i="1" s="1"/>
  <c r="H2638" i="1" a="1"/>
  <c r="H2638" i="1" s="1"/>
  <c r="X2638" i="1" s="1"/>
  <c r="H2639" i="1" a="1"/>
  <c r="H2639" i="1" s="1"/>
  <c r="X2639" i="1" s="1"/>
  <c r="H2640" i="1" a="1"/>
  <c r="H2640" i="1" s="1"/>
  <c r="X2640" i="1" s="1"/>
  <c r="H2641" i="1" a="1"/>
  <c r="H2641" i="1" s="1"/>
  <c r="H2642" i="1" a="1"/>
  <c r="H2642" i="1" s="1"/>
  <c r="H2643" i="1" a="1"/>
  <c r="H2643" i="1" s="1"/>
  <c r="X2643" i="1" s="1"/>
  <c r="H2644" i="1" a="1"/>
  <c r="H2644" i="1" s="1"/>
  <c r="H2645" i="1" a="1"/>
  <c r="H2645" i="1" s="1"/>
  <c r="H2646" i="1" a="1"/>
  <c r="H2646" i="1" s="1"/>
  <c r="H2647" i="1" a="1"/>
  <c r="H2647" i="1" s="1"/>
  <c r="X2647" i="1" s="1"/>
  <c r="H2648" i="1" a="1"/>
  <c r="H2648" i="1" s="1"/>
  <c r="X2648" i="1" s="1"/>
  <c r="H2649" i="1" a="1"/>
  <c r="H2649" i="1" s="1"/>
  <c r="X2649" i="1" s="1"/>
  <c r="H2650" i="1" a="1"/>
  <c r="H2650" i="1" s="1"/>
  <c r="H2651" i="1" a="1"/>
  <c r="H2651" i="1" s="1"/>
  <c r="X2651" i="1" s="1"/>
  <c r="H2652" i="1" a="1"/>
  <c r="H2652" i="1" s="1"/>
  <c r="H2653" i="1" a="1"/>
  <c r="H2653" i="1" s="1"/>
  <c r="H2654" i="1" a="1"/>
  <c r="H2654" i="1" s="1"/>
  <c r="H2655" i="1" a="1"/>
  <c r="H2655" i="1" s="1"/>
  <c r="X2655" i="1" s="1"/>
  <c r="H2656" i="1" a="1"/>
  <c r="H2656" i="1" s="1"/>
  <c r="H2657" i="1" a="1"/>
  <c r="H2657" i="1" s="1"/>
  <c r="H2658" i="1" a="1"/>
  <c r="H2658" i="1" s="1"/>
  <c r="H2659" i="1" a="1"/>
  <c r="H2659" i="1" s="1"/>
  <c r="X2659" i="1" s="1"/>
  <c r="H2660" i="1" a="1"/>
  <c r="H2660" i="1" s="1"/>
  <c r="H2661" i="1" a="1"/>
  <c r="H2661" i="1" s="1"/>
  <c r="X2661" i="1" s="1"/>
  <c r="H2662" i="1" a="1"/>
  <c r="H2662" i="1" s="1"/>
  <c r="H2663" i="1" a="1"/>
  <c r="H2663" i="1" s="1"/>
  <c r="X2663" i="1" s="1"/>
  <c r="H2664" i="1" a="1"/>
  <c r="H2664" i="1" s="1"/>
  <c r="X2664" i="1" s="1"/>
  <c r="H2665" i="1" a="1"/>
  <c r="H2665" i="1" s="1"/>
  <c r="H2666" i="1" a="1"/>
  <c r="H2666" i="1" s="1"/>
  <c r="H2667" i="1" a="1"/>
  <c r="H2667" i="1" s="1"/>
  <c r="X2667" i="1" s="1"/>
  <c r="H2668" i="1" a="1"/>
  <c r="H2668" i="1" s="1"/>
  <c r="H2669" i="1" a="1"/>
  <c r="H2669" i="1" s="1"/>
  <c r="H2670" i="1" a="1"/>
  <c r="H2670" i="1" s="1"/>
  <c r="H2671" i="1" a="1"/>
  <c r="H2671" i="1" s="1"/>
  <c r="X2671" i="1" s="1"/>
  <c r="H2672" i="1" a="1"/>
  <c r="H2672" i="1" s="1"/>
  <c r="X2672" i="1" s="1"/>
  <c r="H2673" i="1" a="1"/>
  <c r="H2673" i="1" s="1"/>
  <c r="X2673" i="1" s="1"/>
  <c r="H2674" i="1" a="1"/>
  <c r="H2674" i="1" s="1"/>
  <c r="H2675" i="1" a="1"/>
  <c r="H2675" i="1" s="1"/>
  <c r="X2675" i="1" s="1"/>
  <c r="H2676" i="1" a="1"/>
  <c r="H2676" i="1" s="1"/>
  <c r="H2677" i="1" a="1"/>
  <c r="H2677" i="1" s="1"/>
  <c r="H2678" i="1" a="1"/>
  <c r="H2678" i="1" s="1"/>
  <c r="H2679" i="1" a="1"/>
  <c r="H2679" i="1" s="1"/>
  <c r="X2679" i="1" s="1"/>
  <c r="H2680" i="1" a="1"/>
  <c r="H2680" i="1" s="1"/>
  <c r="H2681" i="1" a="1"/>
  <c r="H2681" i="1" s="1"/>
  <c r="H2682" i="1" a="1"/>
  <c r="H2682" i="1" s="1"/>
  <c r="H2683" i="1" a="1"/>
  <c r="H2683" i="1" s="1"/>
  <c r="X2683" i="1" s="1"/>
  <c r="H2684" i="1" a="1"/>
  <c r="H2684" i="1" s="1"/>
  <c r="H2685" i="1" a="1"/>
  <c r="H2685" i="1" s="1"/>
  <c r="X2685" i="1" s="1"/>
  <c r="H2686" i="1" a="1"/>
  <c r="H2686" i="1" s="1"/>
  <c r="X2686" i="1" s="1"/>
  <c r="H2687" i="1" a="1"/>
  <c r="H2687" i="1" s="1"/>
  <c r="X2687" i="1" s="1"/>
  <c r="H2688" i="1" a="1"/>
  <c r="H2688" i="1" s="1"/>
  <c r="X2688" i="1" s="1"/>
  <c r="H2689" i="1" a="1"/>
  <c r="H2689" i="1" s="1"/>
  <c r="H2690" i="1" a="1"/>
  <c r="H2690" i="1" s="1"/>
  <c r="H2691" i="1" a="1"/>
  <c r="H2691" i="1" s="1"/>
  <c r="X2691" i="1" s="1"/>
  <c r="H2692" i="1" a="1"/>
  <c r="H2692" i="1" s="1"/>
  <c r="H2693" i="1" a="1"/>
  <c r="H2693" i="1" s="1"/>
  <c r="H2694" i="1" a="1"/>
  <c r="H2694" i="1" s="1"/>
  <c r="H2695" i="1" a="1"/>
  <c r="H2695" i="1" s="1"/>
  <c r="X2695" i="1" s="1"/>
  <c r="H2696" i="1" a="1"/>
  <c r="H2696" i="1" s="1"/>
  <c r="X2696" i="1" s="1"/>
  <c r="H2697" i="1" a="1"/>
  <c r="H2697" i="1" s="1"/>
  <c r="X2697" i="1" s="1"/>
  <c r="H2698" i="1" a="1"/>
  <c r="H2698" i="1" s="1"/>
  <c r="H2699" i="1" a="1"/>
  <c r="H2699" i="1" s="1"/>
  <c r="X2699" i="1" s="1"/>
  <c r="H2700" i="1" a="1"/>
  <c r="H2700" i="1" s="1"/>
  <c r="H2701" i="1" a="1"/>
  <c r="H2701" i="1" s="1"/>
  <c r="H2702" i="1" a="1"/>
  <c r="H2702" i="1" s="1"/>
  <c r="H2703" i="1" a="1"/>
  <c r="H2703" i="1" s="1"/>
  <c r="X2703" i="1" s="1"/>
  <c r="H2704" i="1" a="1"/>
  <c r="H2704" i="1" s="1"/>
  <c r="H2705" i="1" a="1"/>
  <c r="H2705" i="1" s="1"/>
  <c r="H2706" i="1" a="1"/>
  <c r="H2706" i="1" s="1"/>
  <c r="H2707" i="1" a="1"/>
  <c r="H2707" i="1" s="1"/>
  <c r="X2707" i="1" s="1"/>
  <c r="H2708" i="1" a="1"/>
  <c r="H2708" i="1" s="1"/>
  <c r="H2709" i="1" a="1"/>
  <c r="H2709" i="1" s="1"/>
  <c r="X2709" i="1" s="1"/>
  <c r="H2710" i="1" a="1"/>
  <c r="H2710" i="1" s="1"/>
  <c r="X2710" i="1" s="1"/>
  <c r="H2711" i="1" a="1"/>
  <c r="H2711" i="1" s="1"/>
  <c r="X2711" i="1" s="1"/>
  <c r="H2712" i="1" a="1"/>
  <c r="H2712" i="1" s="1"/>
  <c r="X2712" i="1" s="1"/>
  <c r="H2713" i="1" a="1"/>
  <c r="H2713" i="1" s="1"/>
  <c r="H2714" i="1" a="1"/>
  <c r="H2714" i="1" s="1"/>
  <c r="H2715" i="1" a="1"/>
  <c r="H2715" i="1" s="1"/>
  <c r="X2715" i="1" s="1"/>
  <c r="H2716" i="1" a="1"/>
  <c r="H2716" i="1" s="1"/>
  <c r="H2717" i="1" a="1"/>
  <c r="H2717" i="1" s="1"/>
  <c r="H2718" i="1" a="1"/>
  <c r="H2718" i="1" s="1"/>
  <c r="H2719" i="1" a="1"/>
  <c r="H2719" i="1" s="1"/>
  <c r="X2719" i="1" s="1"/>
  <c r="H2720" i="1" a="1"/>
  <c r="H2720" i="1" s="1"/>
  <c r="X2720" i="1" s="1"/>
  <c r="H2721" i="1" a="1"/>
  <c r="H2721" i="1" s="1"/>
  <c r="X2721" i="1" s="1"/>
  <c r="H2722" i="1" a="1"/>
  <c r="H2722" i="1" s="1"/>
  <c r="H2723" i="1" a="1"/>
  <c r="H2723" i="1" s="1"/>
  <c r="X2723" i="1" s="1"/>
  <c r="H2724" i="1" a="1"/>
  <c r="H2724" i="1" s="1"/>
  <c r="H2725" i="1" a="1"/>
  <c r="H2725" i="1" s="1"/>
  <c r="H2726" i="1" a="1"/>
  <c r="H2726" i="1" s="1"/>
  <c r="H2727" i="1" a="1"/>
  <c r="H2727" i="1" s="1"/>
  <c r="X2727" i="1" s="1"/>
  <c r="H2728" i="1" a="1"/>
  <c r="H2728" i="1" s="1"/>
  <c r="H2729" i="1" a="1"/>
  <c r="H2729" i="1" s="1"/>
  <c r="H2730" i="1" a="1"/>
  <c r="H2730" i="1" s="1"/>
  <c r="H2731" i="1" a="1"/>
  <c r="H2731" i="1" s="1"/>
  <c r="X2731" i="1" s="1"/>
  <c r="H2732" i="1" a="1"/>
  <c r="H2732" i="1" s="1"/>
  <c r="H2733" i="1" a="1"/>
  <c r="H2733" i="1" s="1"/>
  <c r="X2733" i="1" s="1"/>
  <c r="H2734" i="1" a="1"/>
  <c r="H2734" i="1" s="1"/>
  <c r="X2734" i="1" s="1"/>
  <c r="H2735" i="1" a="1"/>
  <c r="H2735" i="1" s="1"/>
  <c r="X2735" i="1" s="1"/>
  <c r="H2736" i="1" a="1"/>
  <c r="H2736" i="1" s="1"/>
  <c r="X2736" i="1" s="1"/>
  <c r="H2737" i="1" a="1"/>
  <c r="H2737" i="1" s="1"/>
  <c r="H2738" i="1" a="1"/>
  <c r="H2738" i="1" s="1"/>
  <c r="H2739" i="1" a="1"/>
  <c r="H2739" i="1" s="1"/>
  <c r="X2739" i="1" s="1"/>
  <c r="H2740" i="1" a="1"/>
  <c r="H2740" i="1" s="1"/>
  <c r="H2741" i="1" a="1"/>
  <c r="H2741" i="1" s="1"/>
  <c r="H2742" i="1" a="1"/>
  <c r="H2742" i="1" s="1"/>
  <c r="H2743" i="1" a="1"/>
  <c r="H2743" i="1" s="1"/>
  <c r="X2743" i="1" s="1"/>
  <c r="H2744" i="1" a="1"/>
  <c r="H2744" i="1" s="1"/>
  <c r="X2744" i="1" s="1"/>
  <c r="H2745" i="1" a="1"/>
  <c r="H2745" i="1" s="1"/>
  <c r="X2745" i="1" s="1"/>
  <c r="H2746" i="1" a="1"/>
  <c r="H2746" i="1" s="1"/>
  <c r="H2747" i="1" a="1"/>
  <c r="H2747" i="1" s="1"/>
  <c r="X2747" i="1" s="1"/>
  <c r="H2748" i="1" a="1"/>
  <c r="H2748" i="1" s="1"/>
  <c r="H2749" i="1" a="1"/>
  <c r="H2749" i="1" s="1"/>
  <c r="H2750" i="1" a="1"/>
  <c r="H2750" i="1" s="1"/>
  <c r="H2751" i="1" a="1"/>
  <c r="H2751" i="1" s="1"/>
  <c r="X2751" i="1" s="1"/>
  <c r="H2752" i="1" a="1"/>
  <c r="H2752" i="1" s="1"/>
  <c r="H2753" i="1" a="1"/>
  <c r="H2753" i="1" s="1"/>
  <c r="H2754" i="1" a="1"/>
  <c r="H2754" i="1" s="1"/>
  <c r="H2755" i="1" a="1"/>
  <c r="H2755" i="1" s="1"/>
  <c r="X2755" i="1" s="1"/>
  <c r="H2756" i="1" a="1"/>
  <c r="H2756" i="1" s="1"/>
  <c r="H2757" i="1" a="1"/>
  <c r="H2757" i="1" s="1"/>
  <c r="X2757" i="1" s="1"/>
  <c r="H2758" i="1" a="1"/>
  <c r="H2758" i="1" s="1"/>
  <c r="X2758" i="1" s="1"/>
  <c r="H2759" i="1" a="1"/>
  <c r="H2759" i="1" s="1"/>
  <c r="X2759" i="1" s="1"/>
  <c r="H2760" i="1" a="1"/>
  <c r="H2760" i="1" s="1"/>
  <c r="X2760" i="1" s="1"/>
  <c r="H2761" i="1" a="1"/>
  <c r="H2761" i="1" s="1"/>
  <c r="H2762" i="1" a="1"/>
  <c r="H2762" i="1" s="1"/>
  <c r="H2763" i="1" a="1"/>
  <c r="H2763" i="1" s="1"/>
  <c r="X2763" i="1" s="1"/>
  <c r="H2764" i="1" a="1"/>
  <c r="H2764" i="1" s="1"/>
  <c r="H2765" i="1" a="1"/>
  <c r="H2765" i="1" s="1"/>
  <c r="H2766" i="1" a="1"/>
  <c r="H2766" i="1" s="1"/>
  <c r="H2767" i="1" a="1"/>
  <c r="H2767" i="1" s="1"/>
  <c r="X2767" i="1" s="1"/>
  <c r="H2768" i="1" a="1"/>
  <c r="H2768" i="1" s="1"/>
  <c r="X2768" i="1" s="1"/>
  <c r="H2769" i="1" a="1"/>
  <c r="H2769" i="1" s="1"/>
  <c r="X2769" i="1" s="1"/>
  <c r="H2770" i="1" a="1"/>
  <c r="H2770" i="1" s="1"/>
  <c r="H2771" i="1" a="1"/>
  <c r="H2771" i="1" s="1"/>
  <c r="X2771" i="1" s="1"/>
  <c r="H2772" i="1" a="1"/>
  <c r="H2772" i="1" s="1"/>
  <c r="H2773" i="1" a="1"/>
  <c r="H2773" i="1" s="1"/>
  <c r="H2774" i="1" a="1"/>
  <c r="H2774" i="1" s="1"/>
  <c r="H2775" i="1" a="1"/>
  <c r="H2775" i="1" s="1"/>
  <c r="X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X2781" i="1" s="1"/>
  <c r="H2782" i="1" a="1"/>
  <c r="H2782" i="1" s="1"/>
  <c r="X2782" i="1" s="1"/>
  <c r="H2783" i="1" a="1"/>
  <c r="H2783" i="1" s="1"/>
  <c r="X2783" i="1" s="1"/>
  <c r="H2784" i="1" a="1"/>
  <c r="H2784" i="1" s="1"/>
  <c r="X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X2791" i="1" s="1"/>
  <c r="H2792" i="1" a="1"/>
  <c r="H2792" i="1" s="1"/>
  <c r="X2792" i="1" s="1"/>
  <c r="H2793" i="1" a="1"/>
  <c r="H2793" i="1" s="1"/>
  <c r="X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X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X2805" i="1" s="1"/>
  <c r="H2806" i="1" a="1"/>
  <c r="H2806" i="1" s="1"/>
  <c r="X2806" i="1" s="1"/>
  <c r="H2807" i="1" a="1"/>
  <c r="H2807" i="1" s="1"/>
  <c r="X2807" i="1" s="1"/>
  <c r="H2808" i="1" a="1"/>
  <c r="H2808" i="1" s="1"/>
  <c r="X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X2815" i="1" s="1"/>
  <c r="H2816" i="1" a="1"/>
  <c r="H2816" i="1" s="1"/>
  <c r="X2816" i="1" s="1"/>
  <c r="H2817" i="1" a="1"/>
  <c r="H2817" i="1" s="1"/>
  <c r="X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X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X2829" i="1" s="1"/>
  <c r="H2830" i="1" a="1"/>
  <c r="H2830" i="1" s="1"/>
  <c r="X2830" i="1" s="1"/>
  <c r="H2831" i="1" a="1"/>
  <c r="H2831" i="1" s="1"/>
  <c r="X2831" i="1" s="1"/>
  <c r="H2832" i="1" a="1"/>
  <c r="H2832" i="1" s="1"/>
  <c r="X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X2839" i="1" s="1"/>
  <c r="H2840" i="1" a="1"/>
  <c r="H2840" i="1" s="1"/>
  <c r="X2840" i="1" s="1"/>
  <c r="H2841" i="1" a="1"/>
  <c r="H2841" i="1" s="1"/>
  <c r="X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X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X2853" i="1" s="1"/>
  <c r="H2854" i="1" a="1"/>
  <c r="H2854" i="1" s="1"/>
  <c r="X2854" i="1" s="1"/>
  <c r="H2855" i="1" a="1"/>
  <c r="H2855" i="1" s="1"/>
  <c r="X2855" i="1" s="1"/>
  <c r="H2856" i="1" a="1"/>
  <c r="H2856" i="1" s="1"/>
  <c r="X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X2863" i="1" s="1"/>
  <c r="H2864" i="1" a="1"/>
  <c r="H2864" i="1" s="1"/>
  <c r="X2864" i="1" s="1"/>
  <c r="H2865" i="1" a="1"/>
  <c r="H2865" i="1" s="1"/>
  <c r="X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X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X2877" i="1" s="1"/>
  <c r="H2878" i="1" a="1"/>
  <c r="H2878" i="1" s="1"/>
  <c r="X2878" i="1" s="1"/>
  <c r="H2879" i="1" a="1"/>
  <c r="H2879" i="1" s="1"/>
  <c r="X2879" i="1" s="1"/>
  <c r="H2880" i="1" a="1"/>
  <c r="H2880" i="1" s="1"/>
  <c r="X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X2887" i="1" s="1"/>
  <c r="H2888" i="1" a="1"/>
  <c r="H2888" i="1" s="1"/>
  <c r="X2888" i="1" s="1"/>
  <c r="H2889" i="1" a="1"/>
  <c r="H2889" i="1" s="1"/>
  <c r="X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X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X2901" i="1" s="1"/>
  <c r="H2902" i="1" a="1"/>
  <c r="H2902" i="1" s="1"/>
  <c r="X2902" i="1" s="1"/>
  <c r="H2903" i="1" a="1"/>
  <c r="H2903" i="1" s="1"/>
  <c r="X2903" i="1" s="1"/>
  <c r="H2904" i="1" a="1"/>
  <c r="H2904" i="1" s="1"/>
  <c r="X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X2911" i="1" s="1"/>
  <c r="H2912" i="1" a="1"/>
  <c r="H2912" i="1" s="1"/>
  <c r="X2912" i="1" s="1"/>
  <c r="H2913" i="1" a="1"/>
  <c r="H2913" i="1" s="1"/>
  <c r="X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X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X2925" i="1" s="1"/>
  <c r="H2926" i="1" a="1"/>
  <c r="H2926" i="1" s="1"/>
  <c r="X2926" i="1" s="1"/>
  <c r="H2927" i="1" a="1"/>
  <c r="H2927" i="1" s="1"/>
  <c r="X2927" i="1" s="1"/>
  <c r="H2928" i="1" a="1"/>
  <c r="H2928" i="1" s="1"/>
  <c r="X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X2935" i="1" s="1"/>
  <c r="H2936" i="1" a="1"/>
  <c r="H2936" i="1" s="1"/>
  <c r="X2936" i="1" s="1"/>
  <c r="H2937" i="1" a="1"/>
  <c r="H2937" i="1" s="1"/>
  <c r="X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X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X2949" i="1" s="1"/>
  <c r="H2950" i="1" a="1"/>
  <c r="H2950" i="1" s="1"/>
  <c r="X2950" i="1" s="1"/>
  <c r="H2951" i="1" a="1"/>
  <c r="H2951" i="1" s="1"/>
  <c r="X2951" i="1" s="1"/>
  <c r="H2952" i="1" a="1"/>
  <c r="H2952" i="1" s="1"/>
  <c r="X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X2959" i="1" s="1"/>
  <c r="H2960" i="1" a="1"/>
  <c r="H2960" i="1" s="1"/>
  <c r="X2960" i="1" s="1"/>
  <c r="H2961" i="1" a="1"/>
  <c r="H2961" i="1" s="1"/>
  <c r="X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X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X2973" i="1" s="1"/>
  <c r="H2974" i="1" a="1"/>
  <c r="H2974" i="1" s="1"/>
  <c r="X2974" i="1" s="1"/>
  <c r="H2975" i="1" a="1"/>
  <c r="H2975" i="1" s="1"/>
  <c r="X2975" i="1" s="1"/>
  <c r="H2976" i="1" a="1"/>
  <c r="H2976" i="1" s="1"/>
  <c r="X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X2983" i="1" s="1"/>
  <c r="H2984" i="1" a="1"/>
  <c r="H2984" i="1" s="1"/>
  <c r="X2984" i="1" s="1"/>
  <c r="H2985" i="1" a="1"/>
  <c r="H2985" i="1" s="1"/>
  <c r="X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X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X2997" i="1" s="1"/>
  <c r="H2998" i="1" a="1"/>
  <c r="H2998" i="1" s="1"/>
  <c r="X2998" i="1" s="1"/>
  <c r="H2999" i="1" a="1"/>
  <c r="H2999" i="1" s="1"/>
  <c r="X2999" i="1" s="1"/>
  <c r="H3000" i="1" a="1"/>
  <c r="H3000" i="1" s="1"/>
  <c r="X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X3007" i="1" s="1"/>
  <c r="H3008" i="1" a="1"/>
  <c r="H3008" i="1" s="1"/>
  <c r="X3008" i="1" s="1"/>
  <c r="H3009" i="1" a="1"/>
  <c r="H3009" i="1" s="1"/>
  <c r="X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X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X3021" i="1" s="1"/>
  <c r="H3022" i="1" a="1"/>
  <c r="H3022" i="1" s="1"/>
  <c r="X3022" i="1" s="1"/>
  <c r="H3023" i="1" a="1"/>
  <c r="H3023" i="1" s="1"/>
  <c r="X3023" i="1" s="1"/>
  <c r="H3024" i="1" a="1"/>
  <c r="H3024" i="1" s="1"/>
  <c r="X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X3031" i="1" s="1"/>
  <c r="H3032" i="1" a="1"/>
  <c r="H3032" i="1" s="1"/>
  <c r="X3032" i="1" s="1"/>
  <c r="H3033" i="1" a="1"/>
  <c r="H3033" i="1" s="1"/>
  <c r="X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X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X3045" i="1" s="1"/>
  <c r="H3046" i="1" a="1"/>
  <c r="H3046" i="1" s="1"/>
  <c r="X3046" i="1" s="1"/>
  <c r="H3047" i="1" a="1"/>
  <c r="H3047" i="1" s="1"/>
  <c r="X3047" i="1" s="1"/>
  <c r="H3048" i="1" a="1"/>
  <c r="H3048" i="1" s="1"/>
  <c r="X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X3055" i="1" s="1"/>
  <c r="H3056" i="1" a="1"/>
  <c r="H3056" i="1" s="1"/>
  <c r="X3056" i="1" s="1"/>
  <c r="H3057" i="1" a="1"/>
  <c r="H3057" i="1" s="1"/>
  <c r="X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X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X3069" i="1" s="1"/>
  <c r="H3070" i="1" a="1"/>
  <c r="H3070" i="1" s="1"/>
  <c r="X3070" i="1" s="1"/>
  <c r="H3071" i="1" a="1"/>
  <c r="H3071" i="1" s="1"/>
  <c r="X3071" i="1" s="1"/>
  <c r="H3072" i="1" a="1"/>
  <c r="H3072" i="1" s="1"/>
  <c r="X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X3079" i="1" s="1"/>
  <c r="H3080" i="1" a="1"/>
  <c r="H3080" i="1" s="1"/>
  <c r="X3080" i="1" s="1"/>
  <c r="H3081" i="1" a="1"/>
  <c r="H3081" i="1" s="1"/>
  <c r="X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X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X3093" i="1" s="1"/>
  <c r="H3094" i="1" a="1"/>
  <c r="H3094" i="1" s="1"/>
  <c r="X3094" i="1" s="1"/>
  <c r="H3095" i="1" a="1"/>
  <c r="H3095" i="1" s="1"/>
  <c r="X3095" i="1" s="1"/>
  <c r="H3096" i="1" a="1"/>
  <c r="H3096" i="1" s="1"/>
  <c r="X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X3103" i="1" s="1"/>
  <c r="H3104" i="1" a="1"/>
  <c r="H3104" i="1" s="1"/>
  <c r="X3104" i="1" s="1"/>
  <c r="H3105" i="1" a="1"/>
  <c r="H3105" i="1" s="1"/>
  <c r="X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X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X3117" i="1" s="1"/>
  <c r="H3118" i="1" a="1"/>
  <c r="H3118" i="1" s="1"/>
  <c r="X3118" i="1" s="1"/>
  <c r="H3119" i="1" a="1"/>
  <c r="H3119" i="1" s="1"/>
  <c r="X3119" i="1" s="1"/>
  <c r="H3120" i="1" a="1"/>
  <c r="H3120" i="1" s="1"/>
  <c r="X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X3127" i="1" s="1"/>
  <c r="H3128" i="1" a="1"/>
  <c r="H3128" i="1" s="1"/>
  <c r="X3128" i="1" s="1"/>
  <c r="H3129" i="1" a="1"/>
  <c r="H3129" i="1" s="1"/>
  <c r="X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H3135" i="1" a="1"/>
  <c r="H3135" i="1" s="1"/>
  <c r="X3135" i="1" s="1"/>
  <c r="H3136" i="1" a="1"/>
  <c r="H3136" i="1" s="1"/>
  <c r="H3137" i="1" a="1"/>
  <c r="H3137" i="1" s="1"/>
  <c r="H3138" i="1" a="1"/>
  <c r="H3138" i="1" s="1"/>
  <c r="H3139" i="1" a="1"/>
  <c r="H3139" i="1" s="1"/>
  <c r="H3140" i="1" a="1"/>
  <c r="H3140" i="1" s="1"/>
  <c r="H3141" i="1" a="1"/>
  <c r="H3141" i="1" s="1"/>
  <c r="X3141" i="1" s="1"/>
  <c r="H3142" i="1" a="1"/>
  <c r="H3142" i="1" s="1"/>
  <c r="X3142" i="1" s="1"/>
  <c r="H3143" i="1" a="1"/>
  <c r="H3143" i="1" s="1"/>
  <c r="X3143" i="1" s="1"/>
  <c r="H3144" i="1" a="1"/>
  <c r="H3144" i="1" s="1"/>
  <c r="X3144" i="1" s="1"/>
  <c r="H3145" i="1" a="1"/>
  <c r="H3145" i="1" s="1"/>
  <c r="H3146" i="1" a="1"/>
  <c r="H3146" i="1" s="1"/>
  <c r="H3147" i="1" a="1"/>
  <c r="H3147" i="1" s="1"/>
  <c r="H3148" i="1" a="1"/>
  <c r="H3148" i="1" s="1"/>
  <c r="H3149" i="1" a="1"/>
  <c r="H3149" i="1" s="1"/>
  <c r="H3150" i="1" a="1"/>
  <c r="H3150" i="1" s="1"/>
  <c r="H3151" i="1" a="1"/>
  <c r="H3151" i="1" s="1"/>
  <c r="X3151" i="1" s="1"/>
  <c r="H3152" i="1" a="1"/>
  <c r="H3152" i="1" s="1"/>
  <c r="X3152" i="1" s="1"/>
  <c r="H3153" i="1" a="1"/>
  <c r="H3153" i="1" s="1"/>
  <c r="X3153" i="1" s="1"/>
  <c r="H3154" i="1" a="1"/>
  <c r="H3154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X3159" i="1" s="1"/>
  <c r="H3160" i="1" a="1"/>
  <c r="H3160" i="1" s="1"/>
  <c r="H3161" i="1" a="1"/>
  <c r="H3161" i="1" s="1"/>
  <c r="H3162" i="1" a="1"/>
  <c r="H3162" i="1" s="1"/>
  <c r="H3163" i="1" a="1"/>
  <c r="H3163" i="1" s="1"/>
  <c r="H3164" i="1" a="1"/>
  <c r="H3164" i="1" s="1"/>
  <c r="H3165" i="1" a="1"/>
  <c r="H3165" i="1" s="1"/>
  <c r="X3165" i="1" s="1"/>
  <c r="H3166" i="1" a="1"/>
  <c r="H3166" i="1" s="1"/>
  <c r="X3166" i="1" s="1"/>
  <c r="H3167" i="1" a="1"/>
  <c r="H3167" i="1" s="1"/>
  <c r="X3167" i="1" s="1"/>
  <c r="H3168" i="1" a="1"/>
  <c r="H3168" i="1" s="1"/>
  <c r="X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X3175" i="1" s="1"/>
  <c r="H3176" i="1" a="1"/>
  <c r="H3176" i="1" s="1"/>
  <c r="X3176" i="1" s="1"/>
  <c r="H3177" i="1" a="1"/>
  <c r="H3177" i="1" s="1"/>
  <c r="X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X3183" i="1" s="1"/>
  <c r="H3184" i="1" a="1"/>
  <c r="H3184" i="1" s="1"/>
  <c r="H3185" i="1" a="1"/>
  <c r="H3185" i="1" s="1"/>
  <c r="H3186" i="1" a="1"/>
  <c r="H3186" i="1" s="1"/>
  <c r="H3187" i="1" a="1"/>
  <c r="H3187" i="1" s="1"/>
  <c r="H3188" i="1" a="1"/>
  <c r="H3188" i="1" s="1"/>
  <c r="H3189" i="1" a="1"/>
  <c r="H3189" i="1" s="1"/>
  <c r="X3189" i="1" s="1"/>
  <c r="H3190" i="1" a="1"/>
  <c r="H3190" i="1" s="1"/>
  <c r="X3190" i="1" s="1"/>
  <c r="H3191" i="1" a="1"/>
  <c r="H3191" i="1" s="1"/>
  <c r="X3191" i="1" s="1"/>
  <c r="H3192" i="1" a="1"/>
  <c r="H3192" i="1" s="1"/>
  <c r="X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a="1"/>
  <c r="H3198" i="1" s="1"/>
  <c r="H3199" i="1" a="1"/>
  <c r="H3199" i="1" s="1"/>
  <c r="X3199" i="1" s="1"/>
  <c r="H3200" i="1" a="1"/>
  <c r="H3200" i="1" s="1"/>
  <c r="X3200" i="1" s="1"/>
  <c r="H3201" i="1" a="1"/>
  <c r="H3201" i="1" s="1"/>
  <c r="X3201" i="1" s="1"/>
  <c r="H3202" i="1" a="1"/>
  <c r="H3202" i="1" s="1"/>
  <c r="H3203" i="1" a="1"/>
  <c r="H3203" i="1" s="1"/>
  <c r="H3204" i="1" a="1"/>
  <c r="H3204" i="1" s="1"/>
  <c r="H3205" i="1" a="1"/>
  <c r="H3205" i="1" s="1"/>
  <c r="H3206" i="1" a="1"/>
  <c r="H3206" i="1" s="1"/>
  <c r="H3207" i="1" a="1"/>
  <c r="H3207" i="1" s="1"/>
  <c r="X3207" i="1" s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 s="1"/>
  <c r="H3213" i="1" a="1"/>
  <c r="H3213" i="1" s="1"/>
  <c r="X3213" i="1" s="1"/>
  <c r="H3214" i="1" a="1"/>
  <c r="H3214" i="1" s="1"/>
  <c r="X3214" i="1" s="1"/>
  <c r="H3215" i="1" a="1"/>
  <c r="H3215" i="1" s="1"/>
  <c r="X3215" i="1" s="1"/>
  <c r="H3216" i="1" a="1"/>
  <c r="H3216" i="1" s="1"/>
  <c r="X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a="1"/>
  <c r="H3222" i="1" s="1"/>
  <c r="H3223" i="1" a="1"/>
  <c r="H3223" i="1" s="1"/>
  <c r="X3223" i="1" s="1"/>
  <c r="H3224" i="1" a="1"/>
  <c r="H3224" i="1" s="1"/>
  <c r="X3224" i="1" s="1"/>
  <c r="H3225" i="1" a="1"/>
  <c r="H3225" i="1" s="1"/>
  <c r="X3225" i="1" s="1"/>
  <c r="H3226" i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X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X3237" i="1" s="1"/>
  <c r="H3238" i="1" a="1"/>
  <c r="H3238" i="1" s="1"/>
  <c r="X3238" i="1" s="1"/>
  <c r="H3239" i="1" a="1"/>
  <c r="H3239" i="1" s="1"/>
  <c r="X3239" i="1" s="1"/>
  <c r="H3240" i="1" a="1"/>
  <c r="H3240" i="1" s="1"/>
  <c r="X3240" i="1" s="1"/>
  <c r="H3241" i="1" a="1"/>
  <c r="H3241" i="1" s="1"/>
  <c r="H3242" i="1" a="1"/>
  <c r="H3242" i="1" s="1"/>
  <c r="H3243" i="1" a="1"/>
  <c r="H3243" i="1" s="1"/>
  <c r="H3244" i="1" a="1"/>
  <c r="H3244" i="1" s="1"/>
  <c r="H3245" i="1" a="1"/>
  <c r="H3245" i="1" s="1"/>
  <c r="H3246" i="1" a="1"/>
  <c r="H3246" i="1" s="1"/>
  <c r="H3247" i="1" a="1"/>
  <c r="H3247" i="1" s="1"/>
  <c r="X3247" i="1" s="1"/>
  <c r="H3248" i="1" a="1"/>
  <c r="H3248" i="1" s="1"/>
  <c r="X3248" i="1" s="1"/>
  <c r="H3249" i="1" a="1"/>
  <c r="H3249" i="1" s="1"/>
  <c r="H3250" i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 s="1"/>
  <c r="X3255" i="1" s="1"/>
  <c r="H3256" i="1" a="1"/>
  <c r="H3256" i="1" s="1"/>
  <c r="H3257" i="1" a="1"/>
  <c r="H3257" i="1" s="1"/>
  <c r="H3258" i="1" a="1"/>
  <c r="H3258" i="1" s="1"/>
  <c r="H3" i="1" a="1"/>
  <c r="H3" i="1" s="1"/>
  <c r="AW2" i="1"/>
  <c r="Y3258" i="1"/>
  <c r="Y3257" i="1"/>
  <c r="Y3256" i="1"/>
  <c r="Y3255" i="1"/>
  <c r="Y3254" i="1"/>
  <c r="Y3253" i="1"/>
  <c r="Y3252" i="1"/>
  <c r="Y3251" i="1"/>
  <c r="Y3250" i="1"/>
  <c r="Y3249" i="1"/>
  <c r="Y3248" i="1"/>
  <c r="Y3247" i="1"/>
  <c r="Y3246" i="1"/>
  <c r="Y3245" i="1"/>
  <c r="Y3244" i="1"/>
  <c r="Y3243" i="1"/>
  <c r="Y3242" i="1"/>
  <c r="Y3241" i="1"/>
  <c r="Y3240" i="1"/>
  <c r="Y3239" i="1"/>
  <c r="Y3238" i="1"/>
  <c r="Y3237" i="1"/>
  <c r="Y3236" i="1"/>
  <c r="Y3235" i="1"/>
  <c r="Y3234" i="1"/>
  <c r="Y3233" i="1"/>
  <c r="Y3232" i="1"/>
  <c r="Y3231" i="1"/>
  <c r="Y3230" i="1"/>
  <c r="Y3229" i="1"/>
  <c r="Y3228" i="1"/>
  <c r="Y3227" i="1"/>
  <c r="Y3226" i="1"/>
  <c r="Y3225" i="1"/>
  <c r="Y3224" i="1"/>
  <c r="Y3223" i="1"/>
  <c r="Y3222" i="1"/>
  <c r="Y3221" i="1"/>
  <c r="Y3220" i="1"/>
  <c r="Y3219" i="1"/>
  <c r="Y3218" i="1"/>
  <c r="Y3217" i="1"/>
  <c r="Y3216" i="1"/>
  <c r="Y3215" i="1"/>
  <c r="Y3214" i="1"/>
  <c r="Y3213" i="1"/>
  <c r="Y3212" i="1"/>
  <c r="Y3211" i="1"/>
  <c r="Y3210" i="1"/>
  <c r="Y3209" i="1"/>
  <c r="Y3208" i="1"/>
  <c r="Y3207" i="1"/>
  <c r="Y3206" i="1"/>
  <c r="Y3205" i="1"/>
  <c r="Y3204" i="1"/>
  <c r="Y3203" i="1"/>
  <c r="Y3202" i="1"/>
  <c r="Y3201" i="1"/>
  <c r="Y3200" i="1"/>
  <c r="Y3199" i="1"/>
  <c r="Y3198" i="1"/>
  <c r="Y3197" i="1"/>
  <c r="Y3196" i="1"/>
  <c r="Y3195" i="1"/>
  <c r="Y3194" i="1"/>
  <c r="Y3193" i="1"/>
  <c r="Y3192" i="1"/>
  <c r="Y3191" i="1"/>
  <c r="Y3190" i="1"/>
  <c r="Y3189" i="1"/>
  <c r="Y3188" i="1"/>
  <c r="Y3187" i="1"/>
  <c r="Y3186" i="1"/>
  <c r="Y3185" i="1"/>
  <c r="Y3184" i="1"/>
  <c r="Y3183" i="1"/>
  <c r="Y3182" i="1"/>
  <c r="Y3181" i="1"/>
  <c r="Y3180" i="1"/>
  <c r="Y3179" i="1"/>
  <c r="Y3178" i="1"/>
  <c r="Y3177" i="1"/>
  <c r="Y3176" i="1"/>
  <c r="Y3175" i="1"/>
  <c r="Y3174" i="1"/>
  <c r="Y3173" i="1"/>
  <c r="Y3172" i="1"/>
  <c r="Y3171" i="1"/>
  <c r="Y3170" i="1"/>
  <c r="Y3169" i="1"/>
  <c r="Y3168" i="1"/>
  <c r="Y3167" i="1"/>
  <c r="Y3166" i="1"/>
  <c r="Y3165" i="1"/>
  <c r="Y3164" i="1"/>
  <c r="Y3163" i="1"/>
  <c r="Y3162" i="1"/>
  <c r="Y3161" i="1"/>
  <c r="Y3160" i="1"/>
  <c r="Y3159" i="1"/>
  <c r="Y3158" i="1"/>
  <c r="Y3157" i="1"/>
  <c r="Y3156" i="1"/>
  <c r="Y3155" i="1"/>
  <c r="Y3154" i="1"/>
  <c r="Y3153" i="1"/>
  <c r="Y3152" i="1"/>
  <c r="Y3151" i="1"/>
  <c r="Y3150" i="1"/>
  <c r="Y3149" i="1"/>
  <c r="Y3148" i="1"/>
  <c r="Y3147" i="1"/>
  <c r="Y3146" i="1"/>
  <c r="Y3145" i="1"/>
  <c r="Y3144" i="1"/>
  <c r="Y3143" i="1"/>
  <c r="Y3142" i="1"/>
  <c r="Y3141" i="1"/>
  <c r="Y3140" i="1"/>
  <c r="Y3139" i="1"/>
  <c r="Y3138" i="1"/>
  <c r="Y3137" i="1"/>
  <c r="Y3136" i="1"/>
  <c r="Y3135" i="1"/>
  <c r="Y3134" i="1"/>
  <c r="Y3133" i="1"/>
  <c r="Y3132" i="1"/>
  <c r="Y3131" i="1"/>
  <c r="Y3130" i="1"/>
  <c r="Y3129" i="1"/>
  <c r="Y3128" i="1"/>
  <c r="Y3127" i="1"/>
  <c r="Y3126" i="1"/>
  <c r="Y3125" i="1"/>
  <c r="Y3124" i="1"/>
  <c r="Y3123" i="1"/>
  <c r="Y3122" i="1"/>
  <c r="Y3121" i="1"/>
  <c r="Y3120" i="1"/>
  <c r="Y3119" i="1"/>
  <c r="Y3118" i="1"/>
  <c r="Y3117" i="1"/>
  <c r="Y3116" i="1"/>
  <c r="Y3115" i="1"/>
  <c r="Y3114" i="1"/>
  <c r="Y3113" i="1"/>
  <c r="Y3112" i="1"/>
  <c r="Y3111" i="1"/>
  <c r="Y3110" i="1"/>
  <c r="Y3109" i="1"/>
  <c r="Y3108" i="1"/>
  <c r="Y3107" i="1"/>
  <c r="Y3106" i="1"/>
  <c r="Y3105" i="1"/>
  <c r="Y3104" i="1"/>
  <c r="Y3103" i="1"/>
  <c r="Y3102" i="1"/>
  <c r="Y3101" i="1"/>
  <c r="Y3100" i="1"/>
  <c r="Y3099" i="1"/>
  <c r="Y3098" i="1"/>
  <c r="Y3097" i="1"/>
  <c r="Y3096" i="1"/>
  <c r="Y3095" i="1"/>
  <c r="Y3094" i="1"/>
  <c r="Y3093" i="1"/>
  <c r="Y3092" i="1"/>
  <c r="Y3091" i="1"/>
  <c r="Y3090" i="1"/>
  <c r="Y3089" i="1"/>
  <c r="Y3088" i="1"/>
  <c r="Y3087" i="1"/>
  <c r="Y3086" i="1"/>
  <c r="Y3085" i="1"/>
  <c r="Y3084" i="1"/>
  <c r="Y3083" i="1"/>
  <c r="Y3082" i="1"/>
  <c r="Y3081" i="1"/>
  <c r="Y3080" i="1"/>
  <c r="Y3079" i="1"/>
  <c r="Y3078" i="1"/>
  <c r="Y3077" i="1"/>
  <c r="Y3076" i="1"/>
  <c r="Y3075" i="1"/>
  <c r="Y3074" i="1"/>
  <c r="Y3073" i="1"/>
  <c r="Y3072" i="1"/>
  <c r="Y3071" i="1"/>
  <c r="Y3070" i="1"/>
  <c r="Y3069" i="1"/>
  <c r="Y3068" i="1"/>
  <c r="Y3067" i="1"/>
  <c r="Y3066" i="1"/>
  <c r="Y3065" i="1"/>
  <c r="Y3064" i="1"/>
  <c r="Y3063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Y3039" i="1"/>
  <c r="Y3038" i="1"/>
  <c r="Y3037" i="1"/>
  <c r="Y3036" i="1"/>
  <c r="Y3035" i="1"/>
  <c r="Y3034" i="1"/>
  <c r="Y3033" i="1"/>
  <c r="Y3032" i="1"/>
  <c r="Y3031" i="1"/>
  <c r="Y3030" i="1"/>
  <c r="Y3029" i="1"/>
  <c r="Y3028" i="1"/>
  <c r="Y3027" i="1"/>
  <c r="Y3026" i="1"/>
  <c r="Y3025" i="1"/>
  <c r="Y3024" i="1"/>
  <c r="Y3023" i="1"/>
  <c r="Y3022" i="1"/>
  <c r="Y3021" i="1"/>
  <c r="Y3020" i="1"/>
  <c r="Y3019" i="1"/>
  <c r="Y3018" i="1"/>
  <c r="Y3017" i="1"/>
  <c r="Y3016" i="1"/>
  <c r="Y3015" i="1"/>
  <c r="Y3014" i="1"/>
  <c r="Y3013" i="1"/>
  <c r="Y3012" i="1"/>
  <c r="Y3011" i="1"/>
  <c r="Y3010" i="1"/>
  <c r="Y3009" i="1"/>
  <c r="Y3008" i="1"/>
  <c r="Y3007" i="1"/>
  <c r="Y3006" i="1"/>
  <c r="Y3005" i="1"/>
  <c r="Y3004" i="1"/>
  <c r="Y3003" i="1"/>
  <c r="Y3002" i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Y2979" i="1"/>
  <c r="Y2978" i="1"/>
  <c r="Y2977" i="1"/>
  <c r="Y2976" i="1"/>
  <c r="Y2975" i="1"/>
  <c r="Y2974" i="1"/>
  <c r="Y2973" i="1"/>
  <c r="Y2972" i="1"/>
  <c r="Y2971" i="1"/>
  <c r="Y2970" i="1"/>
  <c r="Y2969" i="1"/>
  <c r="Y2968" i="1"/>
  <c r="Y2967" i="1"/>
  <c r="Y2966" i="1"/>
  <c r="Y2965" i="1"/>
  <c r="Y2964" i="1"/>
  <c r="Y2963" i="1"/>
  <c r="Y2962" i="1"/>
  <c r="Y2961" i="1"/>
  <c r="Y2960" i="1"/>
  <c r="Y2959" i="1"/>
  <c r="Y2958" i="1"/>
  <c r="Y2957" i="1"/>
  <c r="Y2956" i="1"/>
  <c r="Y2955" i="1"/>
  <c r="Y2954" i="1"/>
  <c r="Y2953" i="1"/>
  <c r="Y2952" i="1"/>
  <c r="Y2951" i="1"/>
  <c r="Y2950" i="1"/>
  <c r="Y2949" i="1"/>
  <c r="Y2948" i="1"/>
  <c r="Y2947" i="1"/>
  <c r="Y2946" i="1"/>
  <c r="Y2945" i="1"/>
  <c r="Y2944" i="1"/>
  <c r="Y2943" i="1"/>
  <c r="Y2942" i="1"/>
  <c r="Y2941" i="1"/>
  <c r="Y2940" i="1"/>
  <c r="Y2939" i="1"/>
  <c r="Y2938" i="1"/>
  <c r="Y2937" i="1"/>
  <c r="Y2936" i="1"/>
  <c r="Y2935" i="1"/>
  <c r="Y2934" i="1"/>
  <c r="Y2933" i="1"/>
  <c r="Y2932" i="1"/>
  <c r="Y2931" i="1"/>
  <c r="Y2930" i="1"/>
  <c r="Y2929" i="1"/>
  <c r="Y2928" i="1"/>
  <c r="Y2927" i="1"/>
  <c r="Y2926" i="1"/>
  <c r="Y2925" i="1"/>
  <c r="Y2924" i="1"/>
  <c r="Y2923" i="1"/>
  <c r="Y2922" i="1"/>
  <c r="Y2921" i="1"/>
  <c r="Y2920" i="1"/>
  <c r="Y2919" i="1"/>
  <c r="Y2918" i="1"/>
  <c r="Y2917" i="1"/>
  <c r="Y2916" i="1"/>
  <c r="Y2915" i="1"/>
  <c r="Y2914" i="1"/>
  <c r="Y2913" i="1"/>
  <c r="Y2912" i="1"/>
  <c r="Y2911" i="1"/>
  <c r="Y2910" i="1"/>
  <c r="Y2909" i="1"/>
  <c r="Y2908" i="1"/>
  <c r="Y2907" i="1"/>
  <c r="Y2906" i="1"/>
  <c r="Y2905" i="1"/>
  <c r="Y2904" i="1"/>
  <c r="Y2903" i="1"/>
  <c r="Y2902" i="1"/>
  <c r="Y2901" i="1"/>
  <c r="Y2900" i="1"/>
  <c r="Y2899" i="1"/>
  <c r="Y2898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82" i="1"/>
  <c r="Y2881" i="1"/>
  <c r="Y2880" i="1"/>
  <c r="Y2879" i="1"/>
  <c r="Y2878" i="1"/>
  <c r="Y2877" i="1"/>
  <c r="Y2876" i="1"/>
  <c r="Y2875" i="1"/>
  <c r="Y2874" i="1"/>
  <c r="Y2873" i="1"/>
  <c r="Y2872" i="1"/>
  <c r="Y2871" i="1"/>
  <c r="Y2870" i="1"/>
  <c r="Y2869" i="1"/>
  <c r="Y2868" i="1"/>
  <c r="Y2867" i="1"/>
  <c r="Y2866" i="1"/>
  <c r="Y2865" i="1"/>
  <c r="Y2864" i="1"/>
  <c r="Y2863" i="1"/>
  <c r="Y2862" i="1"/>
  <c r="Y2861" i="1"/>
  <c r="Y2860" i="1"/>
  <c r="Y2859" i="1"/>
  <c r="Y2858" i="1"/>
  <c r="Y2857" i="1"/>
  <c r="Y2856" i="1"/>
  <c r="Y2855" i="1"/>
  <c r="Y2854" i="1"/>
  <c r="Y2853" i="1"/>
  <c r="Y2852" i="1"/>
  <c r="Y2851" i="1"/>
  <c r="Y2850" i="1"/>
  <c r="Y2849" i="1"/>
  <c r="Y2848" i="1"/>
  <c r="Y2847" i="1"/>
  <c r="Y2846" i="1"/>
  <c r="Y2845" i="1"/>
  <c r="Y2844" i="1"/>
  <c r="Y2843" i="1"/>
  <c r="Y2842" i="1"/>
  <c r="Y2841" i="1"/>
  <c r="Y2840" i="1"/>
  <c r="Y2839" i="1"/>
  <c r="Y2838" i="1"/>
  <c r="Y2837" i="1"/>
  <c r="Y2836" i="1"/>
  <c r="Y2835" i="1"/>
  <c r="Y2834" i="1"/>
  <c r="Y2833" i="1"/>
  <c r="Y2832" i="1"/>
  <c r="Y2831" i="1"/>
  <c r="Y2830" i="1"/>
  <c r="Y2829" i="1"/>
  <c r="Y2828" i="1"/>
  <c r="Y2827" i="1"/>
  <c r="Y2826" i="1"/>
  <c r="Y2825" i="1"/>
  <c r="Y2824" i="1"/>
  <c r="Y2823" i="1"/>
  <c r="Y2822" i="1"/>
  <c r="Y2821" i="1"/>
  <c r="Y2820" i="1"/>
  <c r="Y2819" i="1"/>
  <c r="Y2818" i="1"/>
  <c r="Y2817" i="1"/>
  <c r="Y2816" i="1"/>
  <c r="Y2815" i="1"/>
  <c r="Y2814" i="1"/>
  <c r="Y2813" i="1"/>
  <c r="Y2812" i="1"/>
  <c r="Y2811" i="1"/>
  <c r="Y2810" i="1"/>
  <c r="Y2809" i="1"/>
  <c r="Y2808" i="1"/>
  <c r="Y2807" i="1"/>
  <c r="Y2806" i="1"/>
  <c r="Y2805" i="1"/>
  <c r="Y2804" i="1"/>
  <c r="Y2803" i="1"/>
  <c r="Y2802" i="1"/>
  <c r="Y2801" i="1"/>
  <c r="Y2800" i="1"/>
  <c r="Y2799" i="1"/>
  <c r="Y2798" i="1"/>
  <c r="Y2797" i="1"/>
  <c r="Y2796" i="1"/>
  <c r="Y2795" i="1"/>
  <c r="Y2794" i="1"/>
  <c r="Y2793" i="1"/>
  <c r="Y2792" i="1"/>
  <c r="Y2791" i="1"/>
  <c r="Y2790" i="1"/>
  <c r="Y2789" i="1"/>
  <c r="Y2788" i="1"/>
  <c r="Y2787" i="1"/>
  <c r="Y2786" i="1"/>
  <c r="Y2785" i="1"/>
  <c r="Y2784" i="1"/>
  <c r="Y2783" i="1"/>
  <c r="Y2782" i="1"/>
  <c r="Y2781" i="1"/>
  <c r="Y2780" i="1"/>
  <c r="Y2779" i="1"/>
  <c r="Y2778" i="1"/>
  <c r="Y2777" i="1"/>
  <c r="Y2776" i="1"/>
  <c r="Y2775" i="1"/>
  <c r="Y2774" i="1"/>
  <c r="Y2773" i="1"/>
  <c r="Y2772" i="1"/>
  <c r="Y2771" i="1"/>
  <c r="Y2770" i="1"/>
  <c r="Y2769" i="1"/>
  <c r="Y2768" i="1"/>
  <c r="Y2767" i="1"/>
  <c r="Y2766" i="1"/>
  <c r="Y2765" i="1"/>
  <c r="Y2764" i="1"/>
  <c r="Y2763" i="1"/>
  <c r="Y2762" i="1"/>
  <c r="Y2761" i="1"/>
  <c r="Y2760" i="1"/>
  <c r="Y2759" i="1"/>
  <c r="Y2758" i="1"/>
  <c r="Y2757" i="1"/>
  <c r="Y2756" i="1"/>
  <c r="Y2755" i="1"/>
  <c r="Y2754" i="1"/>
  <c r="Y2753" i="1"/>
  <c r="Y2752" i="1"/>
  <c r="Y2751" i="1"/>
  <c r="Y2750" i="1"/>
  <c r="Y2749" i="1"/>
  <c r="Y2748" i="1"/>
  <c r="Y2747" i="1"/>
  <c r="Y2746" i="1"/>
  <c r="Y2745" i="1"/>
  <c r="Y2744" i="1"/>
  <c r="Y2743" i="1"/>
  <c r="Y2742" i="1"/>
  <c r="Y2741" i="1"/>
  <c r="Y2740" i="1"/>
  <c r="Y2739" i="1"/>
  <c r="Y2738" i="1"/>
  <c r="Y2737" i="1"/>
  <c r="Y2736" i="1"/>
  <c r="Y2735" i="1"/>
  <c r="Y2734" i="1"/>
  <c r="Y2733" i="1"/>
  <c r="Y2732" i="1"/>
  <c r="Y2731" i="1"/>
  <c r="Y2730" i="1"/>
  <c r="Y2729" i="1"/>
  <c r="Y2728" i="1"/>
  <c r="Y2727" i="1"/>
  <c r="Y2726" i="1"/>
  <c r="Y2725" i="1"/>
  <c r="Y2724" i="1"/>
  <c r="Y2723" i="1"/>
  <c r="Y2722" i="1"/>
  <c r="Y2721" i="1"/>
  <c r="Y2720" i="1"/>
  <c r="Y2719" i="1"/>
  <c r="Y2718" i="1"/>
  <c r="Y2717" i="1"/>
  <c r="Y2716" i="1"/>
  <c r="Y2715" i="1"/>
  <c r="Y2714" i="1"/>
  <c r="Y2713" i="1"/>
  <c r="Y2712" i="1"/>
  <c r="Y2711" i="1"/>
  <c r="Y2710" i="1"/>
  <c r="Y2709" i="1"/>
  <c r="Y2708" i="1"/>
  <c r="Y2707" i="1"/>
  <c r="Y2706" i="1"/>
  <c r="Y2705" i="1"/>
  <c r="Y2704" i="1"/>
  <c r="Y2703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7" i="1"/>
  <c r="Y2686" i="1"/>
  <c r="Y2685" i="1"/>
  <c r="Y2684" i="1"/>
  <c r="Y2683" i="1"/>
  <c r="Y2682" i="1"/>
  <c r="Y2681" i="1"/>
  <c r="Y2680" i="1"/>
  <c r="Y2679" i="1"/>
  <c r="Y2678" i="1"/>
  <c r="Y2677" i="1"/>
  <c r="Y2676" i="1"/>
  <c r="Y2675" i="1"/>
  <c r="Y2674" i="1"/>
  <c r="Y2673" i="1"/>
  <c r="Y2672" i="1"/>
  <c r="Y2671" i="1"/>
  <c r="Y2670" i="1"/>
  <c r="Y2669" i="1"/>
  <c r="Y2668" i="1"/>
  <c r="Y2667" i="1"/>
  <c r="Y2666" i="1"/>
  <c r="Y2665" i="1"/>
  <c r="Y2664" i="1"/>
  <c r="Y2663" i="1"/>
  <c r="Y2662" i="1"/>
  <c r="Y2661" i="1"/>
  <c r="Y2660" i="1"/>
  <c r="Y2659" i="1"/>
  <c r="Y2658" i="1"/>
  <c r="Y2657" i="1"/>
  <c r="Y2656" i="1"/>
  <c r="Y2655" i="1"/>
  <c r="Y2654" i="1"/>
  <c r="Y2653" i="1"/>
  <c r="Y2652" i="1"/>
  <c r="Y2651" i="1"/>
  <c r="Y2650" i="1"/>
  <c r="Y2649" i="1"/>
  <c r="Y2648" i="1"/>
  <c r="Y2647" i="1"/>
  <c r="Y2646" i="1"/>
  <c r="Y2645" i="1"/>
  <c r="Y2644" i="1"/>
  <c r="Y2643" i="1"/>
  <c r="Y2642" i="1"/>
  <c r="Y2641" i="1"/>
  <c r="Y2640" i="1"/>
  <c r="Y2639" i="1"/>
  <c r="Y2638" i="1"/>
  <c r="Y2637" i="1"/>
  <c r="Y2636" i="1"/>
  <c r="Y2635" i="1"/>
  <c r="Y2634" i="1"/>
  <c r="Y2633" i="1"/>
  <c r="Y2632" i="1"/>
  <c r="Y2631" i="1"/>
  <c r="Y2630" i="1"/>
  <c r="Y2629" i="1"/>
  <c r="Y2628" i="1"/>
  <c r="Y2627" i="1"/>
  <c r="Y2626" i="1"/>
  <c r="Y2625" i="1"/>
  <c r="Y2624" i="1"/>
  <c r="Y2623" i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8" i="1"/>
  <c r="Y2537" i="1"/>
  <c r="Y2536" i="1"/>
  <c r="Y2535" i="1"/>
  <c r="Y2534" i="1"/>
  <c r="Y2533" i="1"/>
  <c r="Y2532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AW57" i="1" s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AX53" i="1" s="1"/>
  <c r="Y9" i="1"/>
  <c r="Y8" i="1"/>
  <c r="Y7" i="1"/>
  <c r="Y6" i="1"/>
  <c r="Y5" i="1"/>
  <c r="Y4" i="1"/>
  <c r="Y3" i="1"/>
  <c r="AB1" i="1"/>
  <c r="AX41" i="1" l="1"/>
  <c r="AX73" i="1"/>
  <c r="AX28" i="1"/>
  <c r="AX37" i="1"/>
  <c r="AW66" i="1"/>
  <c r="AX67" i="1"/>
  <c r="AW70" i="1"/>
  <c r="AW72" i="1"/>
  <c r="AX65" i="1"/>
  <c r="AW45" i="1"/>
  <c r="AX29" i="1"/>
  <c r="BA61" i="1"/>
  <c r="AZ43" i="1"/>
  <c r="AW58" i="1"/>
  <c r="AX55" i="1"/>
  <c r="AW34" i="1"/>
  <c r="AX49" i="1"/>
  <c r="AX52" i="1"/>
  <c r="AW69" i="1"/>
  <c r="AX43" i="1"/>
  <c r="AX40" i="1"/>
  <c r="AW46" i="1"/>
  <c r="AX25" i="1"/>
  <c r="AW27" i="1"/>
  <c r="AW54" i="1"/>
  <c r="AW30" i="1"/>
  <c r="AW20" i="1"/>
  <c r="AW36" i="1"/>
  <c r="AW48" i="1"/>
  <c r="AW60" i="1"/>
  <c r="AW42" i="1"/>
  <c r="AX64" i="1"/>
  <c r="AW18" i="1"/>
  <c r="AX61" i="1"/>
  <c r="BA73" i="1"/>
  <c r="AY72" i="1"/>
  <c r="AY60" i="1"/>
  <c r="AY48" i="1"/>
  <c r="BA38" i="1"/>
  <c r="BA30" i="1"/>
  <c r="AZ23" i="1"/>
  <c r="AZ18" i="1"/>
  <c r="AY14" i="1"/>
  <c r="BA9" i="1"/>
  <c r="BA5" i="1"/>
  <c r="BA58" i="1"/>
  <c r="BA28" i="1"/>
  <c r="BA17" i="1"/>
  <c r="AY9" i="1"/>
  <c r="AZ6" i="1"/>
  <c r="AY10" i="1"/>
  <c r="AY71" i="1"/>
  <c r="AY59" i="1"/>
  <c r="AY47" i="1"/>
  <c r="AY38" i="1"/>
  <c r="AZ30" i="1"/>
  <c r="AY23" i="1"/>
  <c r="AY18" i="1"/>
  <c r="BA13" i="1"/>
  <c r="AZ9" i="1"/>
  <c r="AZ5" i="1"/>
  <c r="BA46" i="1"/>
  <c r="BA37" i="1"/>
  <c r="BA22" i="1"/>
  <c r="AZ13" i="1"/>
  <c r="AY5" i="1"/>
  <c r="AZ31" i="1"/>
  <c r="BA70" i="1"/>
  <c r="AZ69" i="1"/>
  <c r="AZ57" i="1"/>
  <c r="AZ45" i="1"/>
  <c r="AY36" i="1"/>
  <c r="AZ28" i="1"/>
  <c r="BA21" i="1"/>
  <c r="AZ17" i="1"/>
  <c r="BA12" i="1"/>
  <c r="BA8" i="1"/>
  <c r="BA4" i="1"/>
  <c r="AZ35" i="1"/>
  <c r="AY21" i="1"/>
  <c r="AY12" i="1"/>
  <c r="AY4" i="1"/>
  <c r="AZ10" i="1"/>
  <c r="AZ14" i="1"/>
  <c r="AY68" i="1"/>
  <c r="AY56" i="1"/>
  <c r="AY44" i="1"/>
  <c r="BA35" i="1"/>
  <c r="AY28" i="1"/>
  <c r="AZ21" i="1"/>
  <c r="AY17" i="1"/>
  <c r="AZ12" i="1"/>
  <c r="AZ8" i="1"/>
  <c r="AZ4" i="1"/>
  <c r="AZ27" i="1"/>
  <c r="BA16" i="1"/>
  <c r="AY8" i="1"/>
  <c r="BA14" i="1"/>
  <c r="BA18" i="1"/>
  <c r="AZ67" i="1"/>
  <c r="AZ55" i="1"/>
  <c r="AZ66" i="1"/>
  <c r="AZ54" i="1"/>
  <c r="BA42" i="1"/>
  <c r="AY35" i="1"/>
  <c r="BA26" i="1"/>
  <c r="BA20" i="1"/>
  <c r="AZ16" i="1"/>
  <c r="BA11" i="1"/>
  <c r="BA7" i="1"/>
  <c r="AZ40" i="1"/>
  <c r="AZ19" i="1"/>
  <c r="BA6" i="1"/>
  <c r="AY24" i="1"/>
  <c r="AZ39" i="1"/>
  <c r="BA64" i="1"/>
  <c r="BA52" i="1"/>
  <c r="AZ42" i="1"/>
  <c r="BA34" i="1"/>
  <c r="AY26" i="1"/>
  <c r="AY20" i="1"/>
  <c r="AY16" i="1"/>
  <c r="AZ11" i="1"/>
  <c r="AZ7" i="1"/>
  <c r="BA50" i="1"/>
  <c r="AY33" i="1"/>
  <c r="AY15" i="1"/>
  <c r="AY32" i="1"/>
  <c r="BA49" i="1"/>
  <c r="AY6" i="1"/>
  <c r="AZ63" i="1"/>
  <c r="AZ51" i="1"/>
  <c r="BA40" i="1"/>
  <c r="AZ33" i="1"/>
  <c r="BA25" i="1"/>
  <c r="BA19" i="1"/>
  <c r="AZ15" i="1"/>
  <c r="AY11" i="1"/>
  <c r="AY7" i="1"/>
  <c r="BA62" i="1"/>
  <c r="AZ24" i="1"/>
  <c r="BA10" i="1"/>
  <c r="AY19" i="1"/>
  <c r="BA23" i="1"/>
  <c r="AY62" i="1"/>
  <c r="AY50" i="1"/>
  <c r="AY40" i="1"/>
  <c r="AW12" i="1"/>
  <c r="AX12" i="1"/>
  <c r="AW10" i="1"/>
  <c r="AX10" i="1"/>
  <c r="AX21" i="1"/>
  <c r="AW21" i="1"/>
  <c r="AX7" i="1"/>
  <c r="AW7" i="1"/>
  <c r="AW5" i="1"/>
  <c r="AX5" i="1"/>
  <c r="AX17" i="1"/>
  <c r="AW17" i="1"/>
  <c r="AX38" i="1"/>
  <c r="AW38" i="1"/>
  <c r="AX26" i="1"/>
  <c r="AW26" i="1"/>
  <c r="AX31" i="1"/>
  <c r="AW31" i="1"/>
  <c r="AW77" i="1"/>
  <c r="AZ74" i="1"/>
  <c r="AX72" i="1"/>
  <c r="BA69" i="1"/>
  <c r="AY67" i="1"/>
  <c r="AW65" i="1"/>
  <c r="AZ62" i="1"/>
  <c r="AX60" i="1"/>
  <c r="BA57" i="1"/>
  <c r="AY55" i="1"/>
  <c r="AW53" i="1"/>
  <c r="AZ50" i="1"/>
  <c r="AX48" i="1"/>
  <c r="BA45" i="1"/>
  <c r="AY43" i="1"/>
  <c r="AW41" i="1"/>
  <c r="AZ38" i="1"/>
  <c r="AX36" i="1"/>
  <c r="BA33" i="1"/>
  <c r="AY31" i="1"/>
  <c r="AW29" i="1"/>
  <c r="AZ26" i="1"/>
  <c r="BA76" i="1"/>
  <c r="AY74" i="1"/>
  <c r="AZ76" i="1"/>
  <c r="AX74" i="1"/>
  <c r="BA71" i="1"/>
  <c r="AY69" i="1"/>
  <c r="AW67" i="1"/>
  <c r="AZ64" i="1"/>
  <c r="AX62" i="1"/>
  <c r="BA59" i="1"/>
  <c r="AY57" i="1"/>
  <c r="AW55" i="1"/>
  <c r="AZ52" i="1"/>
  <c r="AX50" i="1"/>
  <c r="BA47" i="1"/>
  <c r="AY45" i="1"/>
  <c r="AW43" i="1"/>
  <c r="AY76" i="1"/>
  <c r="AW74" i="1"/>
  <c r="AZ71" i="1"/>
  <c r="AX69" i="1"/>
  <c r="BA66" i="1"/>
  <c r="AY64" i="1"/>
  <c r="AW62" i="1"/>
  <c r="AZ59" i="1"/>
  <c r="AX57" i="1"/>
  <c r="BA54" i="1"/>
  <c r="AY52" i="1"/>
  <c r="AW50" i="1"/>
  <c r="AZ47" i="1"/>
  <c r="AX45" i="1"/>
  <c r="AX76" i="1"/>
  <c r="AW76" i="1"/>
  <c r="AZ73" i="1"/>
  <c r="AX71" i="1"/>
  <c r="BA68" i="1"/>
  <c r="AY66" i="1"/>
  <c r="AW64" i="1"/>
  <c r="AZ61" i="1"/>
  <c r="AX59" i="1"/>
  <c r="BA56" i="1"/>
  <c r="AY54" i="1"/>
  <c r="AW52" i="1"/>
  <c r="AZ49" i="1"/>
  <c r="AX47" i="1"/>
  <c r="BA44" i="1"/>
  <c r="AY42" i="1"/>
  <c r="AW40" i="1"/>
  <c r="AZ37" i="1"/>
  <c r="AX35" i="1"/>
  <c r="BA32" i="1"/>
  <c r="AY30" i="1"/>
  <c r="AW28" i="1"/>
  <c r="AZ25" i="1"/>
  <c r="AX23" i="1"/>
  <c r="BA75" i="1"/>
  <c r="AY73" i="1"/>
  <c r="AW71" i="1"/>
  <c r="AZ68" i="1"/>
  <c r="AX66" i="1"/>
  <c r="BA63" i="1"/>
  <c r="AY61" i="1"/>
  <c r="AW59" i="1"/>
  <c r="AZ56" i="1"/>
  <c r="AX54" i="1"/>
  <c r="BA51" i="1"/>
  <c r="AY49" i="1"/>
  <c r="AW47" i="1"/>
  <c r="AZ44" i="1"/>
  <c r="AX42" i="1"/>
  <c r="BA39" i="1"/>
  <c r="AY37" i="1"/>
  <c r="AW35" i="1"/>
  <c r="AZ32" i="1"/>
  <c r="AX30" i="1"/>
  <c r="BA27" i="1"/>
  <c r="AY25" i="1"/>
  <c r="AW23" i="1"/>
  <c r="AZ20" i="1"/>
  <c r="AX18" i="1"/>
  <c r="BA15" i="1"/>
  <c r="AY13" i="1"/>
  <c r="AZ75" i="1"/>
  <c r="BA77" i="1"/>
  <c r="AY75" i="1"/>
  <c r="AW73" i="1"/>
  <c r="AZ70" i="1"/>
  <c r="AX68" i="1"/>
  <c r="BA65" i="1"/>
  <c r="AY63" i="1"/>
  <c r="AW61" i="1"/>
  <c r="AZ58" i="1"/>
  <c r="AX56" i="1"/>
  <c r="BA53" i="1"/>
  <c r="AY51" i="1"/>
  <c r="AW49" i="1"/>
  <c r="AZ46" i="1"/>
  <c r="AX44" i="1"/>
  <c r="BA41" i="1"/>
  <c r="AY39" i="1"/>
  <c r="AW37" i="1"/>
  <c r="AZ34" i="1"/>
  <c r="AX32" i="1"/>
  <c r="BA29" i="1"/>
  <c r="AY27" i="1"/>
  <c r="AW25" i="1"/>
  <c r="AZ22" i="1"/>
  <c r="AX20" i="1"/>
  <c r="AZ77" i="1"/>
  <c r="AX75" i="1"/>
  <c r="BA72" i="1"/>
  <c r="AY70" i="1"/>
  <c r="AW68" i="1"/>
  <c r="AZ65" i="1"/>
  <c r="AX63" i="1"/>
  <c r="BA60" i="1"/>
  <c r="AY58" i="1"/>
  <c r="AW56" i="1"/>
  <c r="AZ53" i="1"/>
  <c r="AX51" i="1"/>
  <c r="BA48" i="1"/>
  <c r="AY46" i="1"/>
  <c r="AW44" i="1"/>
  <c r="AZ41" i="1"/>
  <c r="AX39" i="1"/>
  <c r="BA36" i="1"/>
  <c r="AY34" i="1"/>
  <c r="AW32" i="1"/>
  <c r="AZ29" i="1"/>
  <c r="AX27" i="1"/>
  <c r="BA24" i="1"/>
  <c r="AY22" i="1"/>
  <c r="AY77" i="1"/>
  <c r="AW75" i="1"/>
  <c r="AZ72" i="1"/>
  <c r="AX70" i="1"/>
  <c r="BA67" i="1"/>
  <c r="AY65" i="1"/>
  <c r="AW63" i="1"/>
  <c r="AZ60" i="1"/>
  <c r="AX58" i="1"/>
  <c r="BA55" i="1"/>
  <c r="AY53" i="1"/>
  <c r="AW51" i="1"/>
  <c r="AZ48" i="1"/>
  <c r="AX46" i="1"/>
  <c r="BA43" i="1"/>
  <c r="AY41" i="1"/>
  <c r="AW39" i="1"/>
  <c r="AZ36" i="1"/>
  <c r="AX34" i="1"/>
  <c r="BA31" i="1"/>
  <c r="AY29" i="1"/>
  <c r="AX77" i="1"/>
  <c r="BA74" i="1"/>
  <c r="AX8" i="1"/>
  <c r="AW8" i="1"/>
  <c r="AX4" i="1"/>
  <c r="AW4" i="1"/>
  <c r="AW14" i="1"/>
  <c r="AX14" i="1"/>
  <c r="AW11" i="1"/>
  <c r="AX11" i="1"/>
  <c r="AX6" i="1"/>
  <c r="AW6" i="1"/>
  <c r="AW9" i="1"/>
  <c r="AX9" i="1"/>
  <c r="AX16" i="1"/>
  <c r="AW16" i="1"/>
  <c r="AX15" i="1"/>
  <c r="AW15" i="1"/>
  <c r="AX13" i="1"/>
  <c r="AW13" i="1"/>
  <c r="AX19" i="1"/>
  <c r="AW19" i="1"/>
  <c r="AX24" i="1"/>
  <c r="AW24" i="1"/>
  <c r="AX33" i="1"/>
  <c r="AW33" i="1"/>
  <c r="AX22" i="1"/>
  <c r="AW22" i="1"/>
  <c r="X2064" i="1"/>
  <c r="X2040" i="1"/>
  <c r="X2016" i="1"/>
  <c r="X1992" i="1"/>
  <c r="X1728" i="1"/>
  <c r="X1344" i="1"/>
  <c r="X1272" i="1"/>
  <c r="X1200" i="1"/>
  <c r="X1176" i="1"/>
  <c r="X1152" i="1"/>
  <c r="X1104" i="1"/>
  <c r="X1080" i="1"/>
  <c r="X3256" i="1"/>
  <c r="X3232" i="1"/>
  <c r="X3208" i="1"/>
  <c r="X3184" i="1"/>
  <c r="X3160" i="1"/>
  <c r="X3136" i="1"/>
  <c r="X3112" i="1"/>
  <c r="X3088" i="1"/>
  <c r="X3064" i="1"/>
  <c r="X3040" i="1"/>
  <c r="X3016" i="1"/>
  <c r="X2992" i="1"/>
  <c r="X2968" i="1"/>
  <c r="X2944" i="1"/>
  <c r="X2920" i="1"/>
  <c r="X2896" i="1"/>
  <c r="X2872" i="1"/>
  <c r="X2848" i="1"/>
  <c r="X2824" i="1"/>
  <c r="X2800" i="1"/>
  <c r="X2776" i="1"/>
  <c r="X2752" i="1"/>
  <c r="X2728" i="1"/>
  <c r="X2704" i="1"/>
  <c r="X2680" i="1"/>
  <c r="X2656" i="1"/>
  <c r="X2632" i="1"/>
  <c r="X2608" i="1"/>
  <c r="X2584" i="1"/>
  <c r="X2560" i="1"/>
  <c r="X2536" i="1"/>
  <c r="X2512" i="1"/>
  <c r="X2488" i="1"/>
  <c r="X1056" i="1"/>
  <c r="X1032" i="1"/>
  <c r="X1008" i="1"/>
  <c r="X984" i="1"/>
  <c r="X960" i="1"/>
  <c r="X936" i="1"/>
  <c r="X912" i="1"/>
  <c r="X888" i="1"/>
  <c r="X864" i="1"/>
  <c r="X840" i="1"/>
  <c r="X816" i="1"/>
  <c r="X792" i="1"/>
  <c r="X768" i="1"/>
  <c r="X744" i="1"/>
  <c r="X720" i="1"/>
  <c r="X696" i="1"/>
  <c r="X672" i="1"/>
  <c r="X648" i="1"/>
  <c r="X600" i="1"/>
  <c r="X576" i="1"/>
  <c r="X2464" i="1"/>
  <c r="X2440" i="1"/>
  <c r="X2416" i="1"/>
  <c r="X2392" i="1"/>
  <c r="X2368" i="1"/>
  <c r="X2344" i="1"/>
  <c r="X2320" i="1"/>
  <c r="X2296" i="1"/>
  <c r="X2272" i="1"/>
  <c r="X2248" i="1"/>
  <c r="X2176" i="1"/>
  <c r="X2152" i="1"/>
  <c r="X2104" i="1"/>
  <c r="X2056" i="1"/>
  <c r="X2032" i="1"/>
  <c r="X2008" i="1"/>
  <c r="X1984" i="1"/>
  <c r="X1720" i="1"/>
  <c r="X1336" i="1"/>
  <c r="X1288" i="1"/>
  <c r="X1264" i="1"/>
  <c r="X1192" i="1"/>
  <c r="X1168" i="1"/>
  <c r="X1144" i="1"/>
  <c r="X1096" i="1"/>
  <c r="X1072" i="1"/>
  <c r="X1048" i="1"/>
  <c r="X1024" i="1"/>
  <c r="X1000" i="1"/>
  <c r="X976" i="1"/>
  <c r="X952" i="1"/>
  <c r="X928" i="1"/>
  <c r="X904" i="1"/>
  <c r="X880" i="1"/>
  <c r="X856" i="1"/>
  <c r="X832" i="1"/>
  <c r="X808" i="1"/>
  <c r="X784" i="1"/>
  <c r="X760" i="1"/>
  <c r="X736" i="1"/>
  <c r="X712" i="1"/>
  <c r="X688" i="1"/>
  <c r="X664" i="1"/>
  <c r="X616" i="1"/>
  <c r="X568" i="1"/>
  <c r="X496" i="1"/>
  <c r="X3249" i="1"/>
  <c r="X3254" i="1"/>
  <c r="X3230" i="1"/>
  <c r="X3206" i="1"/>
  <c r="X3182" i="1"/>
  <c r="X3158" i="1"/>
  <c r="X3134" i="1"/>
  <c r="X3110" i="1"/>
  <c r="X3086" i="1"/>
  <c r="X3062" i="1"/>
  <c r="X3038" i="1"/>
  <c r="X3014" i="1"/>
  <c r="X2990" i="1"/>
  <c r="X2966" i="1"/>
  <c r="X2942" i="1"/>
  <c r="X2918" i="1"/>
  <c r="X2894" i="1"/>
  <c r="X2870" i="1"/>
  <c r="X2846" i="1"/>
  <c r="X2822" i="1"/>
  <c r="X2798" i="1"/>
  <c r="X2774" i="1"/>
  <c r="X2750" i="1"/>
  <c r="X2726" i="1"/>
  <c r="X2702" i="1"/>
  <c r="X2678" i="1"/>
  <c r="X2654" i="1"/>
  <c r="X2630" i="1"/>
  <c r="X2606" i="1"/>
  <c r="X2558" i="1"/>
  <c r="X2534" i="1"/>
  <c r="X2510" i="1"/>
  <c r="X2486" i="1"/>
  <c r="X2462" i="1"/>
  <c r="X2438" i="1"/>
  <c r="X2414" i="1"/>
  <c r="X2390" i="1"/>
  <c r="X2366" i="1"/>
  <c r="X2342" i="1"/>
  <c r="X2318" i="1"/>
  <c r="X2294" i="1"/>
  <c r="X2270" i="1"/>
  <c r="X2246" i="1"/>
  <c r="X2222" i="1"/>
  <c r="X2198" i="1"/>
  <c r="X528" i="1"/>
  <c r="X288" i="1"/>
  <c r="X264" i="1"/>
  <c r="X1063" i="1"/>
  <c r="X1039" i="1"/>
  <c r="X727" i="1"/>
  <c r="X703" i="1"/>
  <c r="X679" i="1"/>
  <c r="X655" i="1"/>
  <c r="X3246" i="1"/>
  <c r="X3198" i="1"/>
  <c r="X3126" i="1"/>
  <c r="X3078" i="1"/>
  <c r="X3006" i="1"/>
  <c r="X2958" i="1"/>
  <c r="X2838" i="1"/>
  <c r="X2790" i="1"/>
  <c r="X2718" i="1"/>
  <c r="X2670" i="1"/>
  <c r="X2622" i="1"/>
  <c r="X2550" i="1"/>
  <c r="X2478" i="1"/>
  <c r="X2430" i="1"/>
  <c r="X2406" i="1"/>
  <c r="X2358" i="1"/>
  <c r="X2310" i="1"/>
  <c r="X2238" i="1"/>
  <c r="X2190" i="1"/>
  <c r="X2142" i="1"/>
  <c r="X2070" i="1"/>
  <c r="X1998" i="1"/>
  <c r="X1950" i="1"/>
  <c r="X1902" i="1"/>
  <c r="X19" i="1"/>
  <c r="X3222" i="1"/>
  <c r="X3174" i="1"/>
  <c r="X3150" i="1"/>
  <c r="X3102" i="1"/>
  <c r="X3054" i="1"/>
  <c r="X3030" i="1"/>
  <c r="X2982" i="1"/>
  <c r="X2934" i="1"/>
  <c r="X2910" i="1"/>
  <c r="X2886" i="1"/>
  <c r="X2862" i="1"/>
  <c r="X2814" i="1"/>
  <c r="X2766" i="1"/>
  <c r="X2742" i="1"/>
  <c r="X2694" i="1"/>
  <c r="X2646" i="1"/>
  <c r="X2598" i="1"/>
  <c r="X2574" i="1"/>
  <c r="X2502" i="1"/>
  <c r="X2454" i="1"/>
  <c r="X2382" i="1"/>
  <c r="X2334" i="1"/>
  <c r="X2286" i="1"/>
  <c r="X2262" i="1"/>
  <c r="X2214" i="1"/>
  <c r="X2166" i="1"/>
  <c r="X2118" i="1"/>
  <c r="X2094" i="1"/>
  <c r="X1974" i="1"/>
  <c r="X1926" i="1"/>
  <c r="X1878" i="1"/>
  <c r="X3257" i="1"/>
  <c r="X3245" i="1"/>
  <c r="X3233" i="1"/>
  <c r="X3221" i="1"/>
  <c r="X3209" i="1"/>
  <c r="X3197" i="1"/>
  <c r="X3185" i="1"/>
  <c r="X3173" i="1"/>
  <c r="X3161" i="1"/>
  <c r="X3149" i="1"/>
  <c r="X3137" i="1"/>
  <c r="X3125" i="1"/>
  <c r="X3113" i="1"/>
  <c r="X3101" i="1"/>
  <c r="X3089" i="1"/>
  <c r="X3077" i="1"/>
  <c r="X3065" i="1"/>
  <c r="X3053" i="1"/>
  <c r="X3041" i="1"/>
  <c r="X3029" i="1"/>
  <c r="X3017" i="1"/>
  <c r="X3005" i="1"/>
  <c r="X2993" i="1"/>
  <c r="X2981" i="1"/>
  <c r="X2969" i="1"/>
  <c r="X2957" i="1"/>
  <c r="X2945" i="1"/>
  <c r="X2933" i="1"/>
  <c r="X2921" i="1"/>
  <c r="X2909" i="1"/>
  <c r="X2897" i="1"/>
  <c r="X2885" i="1"/>
  <c r="X2873" i="1"/>
  <c r="X2861" i="1"/>
  <c r="X2849" i="1"/>
  <c r="X2837" i="1"/>
  <c r="X2825" i="1"/>
  <c r="X2813" i="1"/>
  <c r="X2801" i="1"/>
  <c r="X2789" i="1"/>
  <c r="X2777" i="1"/>
  <c r="X2765" i="1"/>
  <c r="X2753" i="1"/>
  <c r="X2741" i="1"/>
  <c r="X2729" i="1"/>
  <c r="X2717" i="1"/>
  <c r="X2705" i="1"/>
  <c r="X2693" i="1"/>
  <c r="X2681" i="1"/>
  <c r="X2669" i="1"/>
  <c r="X2657" i="1"/>
  <c r="X2633" i="1"/>
  <c r="X2609" i="1"/>
  <c r="X2585" i="1"/>
  <c r="X2561" i="1"/>
  <c r="X2537" i="1"/>
  <c r="X2513" i="1"/>
  <c r="X2489" i="1"/>
  <c r="X2465" i="1"/>
  <c r="X2441" i="1"/>
  <c r="X2417" i="1"/>
  <c r="X2393" i="1"/>
  <c r="X2369" i="1"/>
  <c r="X2345" i="1"/>
  <c r="X2321" i="1"/>
  <c r="X2297" i="1"/>
  <c r="X2273" i="1"/>
  <c r="X2249" i="1"/>
  <c r="X2225" i="1"/>
  <c r="X2201" i="1"/>
  <c r="X2177" i="1"/>
  <c r="X2153" i="1"/>
  <c r="X2129" i="1"/>
  <c r="X2105" i="1"/>
  <c r="X2081" i="1"/>
  <c r="X2057" i="1"/>
  <c r="X2033" i="1"/>
  <c r="X2009" i="1"/>
  <c r="X1985" i="1"/>
  <c r="X1961" i="1"/>
  <c r="X1937" i="1"/>
  <c r="X1913" i="1"/>
  <c r="X1889" i="1"/>
  <c r="X1865" i="1"/>
  <c r="X1505" i="1"/>
  <c r="X1481" i="1"/>
  <c r="X1457" i="1"/>
  <c r="X1433" i="1"/>
  <c r="X1409" i="1"/>
  <c r="X1385" i="1"/>
  <c r="X1361" i="1"/>
  <c r="X1145" i="1"/>
  <c r="X1097" i="1"/>
  <c r="X1073" i="1"/>
  <c r="X1049" i="1"/>
  <c r="X641" i="1"/>
  <c r="X473" i="1"/>
  <c r="X449" i="1"/>
  <c r="X401" i="1"/>
  <c r="X119" i="1"/>
  <c r="X95" i="1"/>
  <c r="X11" i="1"/>
  <c r="X1686" i="1"/>
  <c r="X1662" i="1"/>
  <c r="X1638" i="1"/>
  <c r="X1614" i="1"/>
  <c r="X1590" i="1"/>
  <c r="X1566" i="1"/>
  <c r="X1542" i="1"/>
  <c r="X2174" i="1"/>
  <c r="X2150" i="1"/>
  <c r="X2126" i="1"/>
  <c r="X2102" i="1"/>
  <c r="X2078" i="1"/>
  <c r="X2054" i="1"/>
  <c r="X2030" i="1"/>
  <c r="X2006" i="1"/>
  <c r="X1982" i="1"/>
  <c r="X1958" i="1"/>
  <c r="X1934" i="1"/>
  <c r="X1910" i="1"/>
  <c r="X1886" i="1"/>
  <c r="X1862" i="1"/>
  <c r="X1694" i="1"/>
  <c r="X1670" i="1"/>
  <c r="X1646" i="1"/>
  <c r="X1622" i="1"/>
  <c r="X1598" i="1"/>
  <c r="X1574" i="1"/>
  <c r="X1550" i="1"/>
  <c r="X1526" i="1"/>
  <c r="X1502" i="1"/>
  <c r="X1478" i="1"/>
  <c r="X1454" i="1"/>
  <c r="X1430" i="1"/>
  <c r="X974" i="1"/>
  <c r="X950" i="1"/>
  <c r="X926" i="1"/>
  <c r="X902" i="1"/>
  <c r="X878" i="1"/>
  <c r="X518" i="1"/>
  <c r="X494" i="1"/>
  <c r="X470" i="1"/>
  <c r="X446" i="1"/>
  <c r="X398" i="1"/>
  <c r="X350" i="1"/>
  <c r="X278" i="1"/>
  <c r="X254" i="1"/>
  <c r="X230" i="1"/>
  <c r="X206" i="1"/>
  <c r="X134" i="1"/>
  <c r="X110" i="1"/>
  <c r="X7" i="1"/>
  <c r="X3253" i="1"/>
  <c r="X3241" i="1"/>
  <c r="X3229" i="1"/>
  <c r="X3217" i="1"/>
  <c r="X3205" i="1"/>
  <c r="X3193" i="1"/>
  <c r="X3181" i="1"/>
  <c r="X3169" i="1"/>
  <c r="X3157" i="1"/>
  <c r="X3145" i="1"/>
  <c r="X3133" i="1"/>
  <c r="X3121" i="1"/>
  <c r="X3109" i="1"/>
  <c r="X3097" i="1"/>
  <c r="X3085" i="1"/>
  <c r="X3073" i="1"/>
  <c r="X3061" i="1"/>
  <c r="X3049" i="1"/>
  <c r="X3037" i="1"/>
  <c r="X3025" i="1"/>
  <c r="X3013" i="1"/>
  <c r="X3001" i="1"/>
  <c r="X2989" i="1"/>
  <c r="X2977" i="1"/>
  <c r="X2965" i="1"/>
  <c r="X2953" i="1"/>
  <c r="X2941" i="1"/>
  <c r="X2929" i="1"/>
  <c r="X2917" i="1"/>
  <c r="X2905" i="1"/>
  <c r="X2893" i="1"/>
  <c r="X2881" i="1"/>
  <c r="X2869" i="1"/>
  <c r="X2857" i="1"/>
  <c r="X2845" i="1"/>
  <c r="X2833" i="1"/>
  <c r="X2821" i="1"/>
  <c r="X2809" i="1"/>
  <c r="X2797" i="1"/>
  <c r="X2785" i="1"/>
  <c r="X2773" i="1"/>
  <c r="X2761" i="1"/>
  <c r="X2749" i="1"/>
  <c r="X2737" i="1"/>
  <c r="X2725" i="1"/>
  <c r="X2713" i="1"/>
  <c r="X2701" i="1"/>
  <c r="X2689" i="1"/>
  <c r="X2677" i="1"/>
  <c r="X2665" i="1"/>
  <c r="X2653" i="1"/>
  <c r="X2641" i="1"/>
  <c r="X2617" i="1"/>
  <c r="X534" i="1"/>
  <c r="X510" i="1"/>
  <c r="X486" i="1"/>
  <c r="X462" i="1"/>
  <c r="X438" i="1"/>
  <c r="X342" i="1"/>
  <c r="X294" i="1"/>
  <c r="X270" i="1"/>
  <c r="X222" i="1"/>
  <c r="X198" i="1"/>
  <c r="X150" i="1"/>
  <c r="X30" i="1"/>
  <c r="X6" i="1"/>
  <c r="X2593" i="1"/>
  <c r="X2569" i="1"/>
  <c r="X2545" i="1"/>
  <c r="X2521" i="1"/>
  <c r="X2497" i="1"/>
  <c r="X2473" i="1"/>
  <c r="X2449" i="1"/>
  <c r="X2425" i="1"/>
  <c r="X2401" i="1"/>
  <c r="X2377" i="1"/>
  <c r="X2353" i="1"/>
  <c r="X2329" i="1"/>
  <c r="X2305" i="1"/>
  <c r="X2281" i="1"/>
  <c r="X2257" i="1"/>
  <c r="X2233" i="1"/>
  <c r="X2209" i="1"/>
  <c r="X2185" i="1"/>
  <c r="X2161" i="1"/>
  <c r="X2137" i="1"/>
  <c r="X2113" i="1"/>
  <c r="X2089" i="1"/>
  <c r="X2065" i="1"/>
  <c r="X2041" i="1"/>
  <c r="X2017" i="1"/>
  <c r="X1993" i="1"/>
  <c r="X1969" i="1"/>
  <c r="X1945" i="1"/>
  <c r="X1921" i="1"/>
  <c r="X1897" i="1"/>
  <c r="X1873" i="1"/>
  <c r="X1513" i="1"/>
  <c r="X1489" i="1"/>
  <c r="X1465" i="1"/>
  <c r="X1441" i="1"/>
  <c r="X1417" i="1"/>
  <c r="X1369" i="1"/>
  <c r="X1345" i="1"/>
  <c r="X1153" i="1"/>
  <c r="X1129" i="1"/>
  <c r="X1105" i="1"/>
  <c r="X1081" i="1"/>
  <c r="X1057" i="1"/>
  <c r="X1033" i="1"/>
  <c r="X649" i="1"/>
  <c r="X38" i="1"/>
  <c r="X14" i="1"/>
  <c r="X625" i="1"/>
  <c r="X577" i="1"/>
  <c r="X481" i="1"/>
  <c r="X433" i="1"/>
  <c r="X409" i="1"/>
  <c r="X910" i="1"/>
  <c r="X886" i="1"/>
  <c r="X526" i="1"/>
  <c r="X502" i="1"/>
  <c r="X478" i="1"/>
  <c r="X430" i="1"/>
  <c r="X358" i="1"/>
  <c r="X238" i="1"/>
  <c r="X190" i="1"/>
  <c r="X166" i="1"/>
  <c r="X142" i="1"/>
  <c r="X94" i="1"/>
  <c r="X70" i="1"/>
  <c r="X22" i="1"/>
  <c r="X1518" i="1"/>
  <c r="X1494" i="1"/>
  <c r="X1470" i="1"/>
  <c r="X1446" i="1"/>
  <c r="X1422" i="1"/>
  <c r="X966" i="1"/>
  <c r="X942" i="1"/>
  <c r="X918" i="1"/>
  <c r="X894" i="1"/>
  <c r="X305" i="1"/>
  <c r="X241" i="1"/>
  <c r="X217" i="1"/>
  <c r="X193" i="1"/>
  <c r="X169" i="1"/>
  <c r="X161" i="1"/>
  <c r="X153" i="1"/>
  <c r="X137" i="1"/>
  <c r="X121" i="1"/>
  <c r="X113" i="1"/>
  <c r="X105" i="1"/>
  <c r="X284" i="1"/>
  <c r="X276" i="1"/>
  <c r="X268" i="1"/>
  <c r="X252" i="1"/>
  <c r="X244" i="1"/>
  <c r="X236" i="1"/>
  <c r="X228" i="1"/>
  <c r="X220" i="1"/>
  <c r="X188" i="1"/>
  <c r="X164" i="1"/>
  <c r="X156" i="1"/>
  <c r="X132" i="1"/>
  <c r="X124" i="1"/>
  <c r="X116" i="1"/>
  <c r="X3236" i="1"/>
  <c r="X3212" i="1"/>
  <c r="X3180" i="1"/>
  <c r="X3148" i="1"/>
  <c r="X3132" i="1"/>
  <c r="X3124" i="1"/>
  <c r="X3116" i="1"/>
  <c r="X3108" i="1"/>
  <c r="X3100" i="1"/>
  <c r="X3076" i="1"/>
  <c r="X3068" i="1"/>
  <c r="X3060" i="1"/>
  <c r="X3052" i="1"/>
  <c r="X3044" i="1"/>
  <c r="X3028" i="1"/>
  <c r="X3020" i="1"/>
  <c r="X3012" i="1"/>
  <c r="X3004" i="1"/>
  <c r="X2996" i="1"/>
  <c r="X2988" i="1"/>
  <c r="X2980" i="1"/>
  <c r="X2972" i="1"/>
  <c r="X2964" i="1"/>
  <c r="X2924" i="1"/>
  <c r="X2916" i="1"/>
  <c r="X2908" i="1"/>
  <c r="X2900" i="1"/>
  <c r="X2892" i="1"/>
  <c r="X2868" i="1"/>
  <c r="X2860" i="1"/>
  <c r="X2852" i="1"/>
  <c r="X2844" i="1"/>
  <c r="X2820" i="1"/>
  <c r="X2812" i="1"/>
  <c r="X2804" i="1"/>
  <c r="X2796" i="1"/>
  <c r="X2788" i="1"/>
  <c r="X2780" i="1"/>
  <c r="X2724" i="1"/>
  <c r="X2716" i="1"/>
  <c r="X2380" i="1"/>
  <c r="X2372" i="1"/>
  <c r="X2364" i="1"/>
  <c r="X2356" i="1"/>
  <c r="X2348" i="1"/>
  <c r="X2340" i="1"/>
  <c r="X2332" i="1"/>
  <c r="X2324" i="1"/>
  <c r="X2316" i="1"/>
  <c r="X2308" i="1"/>
  <c r="X2300" i="1"/>
  <c r="X2293" i="1"/>
  <c r="X3252" i="1"/>
  <c r="X3228" i="1"/>
  <c r="X3196" i="1"/>
  <c r="X3172" i="1"/>
  <c r="X3092" i="1"/>
  <c r="X3244" i="1"/>
  <c r="X3220" i="1"/>
  <c r="X3204" i="1"/>
  <c r="X3188" i="1"/>
  <c r="X3156" i="1"/>
  <c r="X3140" i="1"/>
  <c r="X2284" i="1"/>
  <c r="X2276" i="1"/>
  <c r="X2268" i="1"/>
  <c r="X2260" i="1"/>
  <c r="X2252" i="1"/>
  <c r="X2244" i="1"/>
  <c r="X2236" i="1"/>
  <c r="X2100" i="1"/>
  <c r="X1405" i="1"/>
  <c r="X1397" i="1"/>
  <c r="X1389" i="1"/>
  <c r="X1381" i="1"/>
  <c r="X1373" i="1"/>
  <c r="X1357" i="1"/>
  <c r="X1333" i="1"/>
  <c r="X1340" i="1"/>
  <c r="X1324" i="1"/>
  <c r="X1316" i="1"/>
  <c r="X1308" i="1"/>
  <c r="X1300" i="1"/>
  <c r="X1292" i="1"/>
  <c r="X1284" i="1"/>
  <c r="X1116" i="1"/>
  <c r="X1108" i="1"/>
  <c r="X1100" i="1"/>
  <c r="X1092" i="1"/>
  <c r="X1084" i="1"/>
  <c r="X1076" i="1"/>
  <c r="X1068" i="1"/>
  <c r="X1060" i="1"/>
  <c r="X1052" i="1"/>
  <c r="X1044" i="1"/>
  <c r="X1036" i="1"/>
  <c r="X541" i="1"/>
  <c r="X3098" i="1"/>
  <c r="X3090" i="1"/>
  <c r="X3082" i="1"/>
  <c r="X3074" i="1"/>
  <c r="X3066" i="1"/>
  <c r="X3058" i="1"/>
  <c r="X3050" i="1"/>
  <c r="X3042" i="1"/>
  <c r="X3034" i="1"/>
  <c r="X3026" i="1"/>
  <c r="X3018" i="1"/>
  <c r="X100" i="1"/>
  <c r="X28" i="1"/>
  <c r="X20" i="1"/>
  <c r="X12" i="1"/>
  <c r="X724" i="1"/>
  <c r="X716" i="1"/>
  <c r="X708" i="1"/>
  <c r="X700" i="1"/>
  <c r="X692" i="1"/>
  <c r="X684" i="1"/>
  <c r="X676" i="1"/>
  <c r="X668" i="1"/>
  <c r="X660" i="1"/>
  <c r="X612" i="1"/>
  <c r="X604" i="1"/>
  <c r="X596" i="1"/>
  <c r="X588" i="1"/>
  <c r="X580" i="1"/>
  <c r="X572" i="1"/>
  <c r="X564" i="1"/>
  <c r="X556" i="1"/>
  <c r="X548" i="1"/>
  <c r="X540" i="1"/>
  <c r="X532" i="1"/>
  <c r="X524" i="1"/>
  <c r="X508" i="1"/>
  <c r="X492" i="1"/>
  <c r="X484" i="1"/>
  <c r="X476" i="1"/>
  <c r="X468" i="1"/>
  <c r="X460" i="1"/>
  <c r="X444" i="1"/>
  <c r="X436" i="1"/>
  <c r="X428" i="1"/>
  <c r="X404" i="1"/>
  <c r="X380" i="1"/>
  <c r="X364" i="1"/>
  <c r="X356" i="1"/>
  <c r="X348" i="1"/>
  <c r="X324" i="1"/>
  <c r="X316" i="1"/>
  <c r="X308" i="1"/>
  <c r="X300" i="1"/>
  <c r="X292" i="1"/>
  <c r="X1028" i="1"/>
  <c r="X1020" i="1"/>
  <c r="X1012" i="1"/>
  <c r="X1004" i="1"/>
  <c r="X996" i="1"/>
  <c r="X988" i="1"/>
  <c r="X980" i="1"/>
  <c r="X972" i="1"/>
  <c r="X964" i="1"/>
  <c r="X956" i="1"/>
  <c r="X948" i="1"/>
  <c r="X940" i="1"/>
  <c r="X932" i="1"/>
  <c r="X924" i="1"/>
  <c r="X916" i="1"/>
  <c r="X908" i="1"/>
  <c r="X900" i="1"/>
  <c r="X892" i="1"/>
  <c r="X884" i="1"/>
  <c r="X876" i="1"/>
  <c r="X868" i="1"/>
  <c r="X860" i="1"/>
  <c r="X852" i="1"/>
  <c r="X844" i="1"/>
  <c r="X836" i="1"/>
  <c r="X828" i="1"/>
  <c r="X820" i="1"/>
  <c r="X812" i="1"/>
  <c r="X804" i="1"/>
  <c r="X796" i="1"/>
  <c r="X788" i="1"/>
  <c r="X780" i="1"/>
  <c r="X772" i="1"/>
  <c r="X764" i="1"/>
  <c r="X756" i="1"/>
  <c r="X748" i="1"/>
  <c r="X740" i="1"/>
  <c r="X732" i="1"/>
  <c r="X2291" i="1"/>
  <c r="X2283" i="1"/>
  <c r="X2275" i="1"/>
  <c r="X2267" i="1"/>
  <c r="X2251" i="1"/>
  <c r="X2243" i="1"/>
  <c r="X2235" i="1"/>
  <c r="X2227" i="1"/>
  <c r="X2219" i="1"/>
  <c r="X2211" i="1"/>
  <c r="X2203" i="1"/>
  <c r="X2195" i="1"/>
  <c r="X2187" i="1"/>
  <c r="X2179" i="1"/>
  <c r="X2171" i="1"/>
  <c r="X2163" i="1"/>
  <c r="X2155" i="1"/>
  <c r="X2147" i="1"/>
  <c r="X2139" i="1"/>
  <c r="X2131" i="1"/>
  <c r="X2123" i="1"/>
  <c r="X2115" i="1"/>
  <c r="X2107" i="1"/>
  <c r="X2099" i="1"/>
  <c r="X2091" i="1"/>
  <c r="X2083" i="1"/>
  <c r="X2075" i="1"/>
  <c r="X2067" i="1"/>
  <c r="X2059" i="1"/>
  <c r="X2043" i="1"/>
  <c r="X2035" i="1"/>
  <c r="X2019" i="1"/>
  <c r="X2011" i="1"/>
  <c r="X2003" i="1"/>
  <c r="X1995" i="1"/>
  <c r="X1971" i="1"/>
  <c r="X1955" i="1"/>
  <c r="X1947" i="1"/>
  <c r="X1939" i="1"/>
  <c r="X1931" i="1"/>
  <c r="X1923" i="1"/>
  <c r="X1915" i="1"/>
  <c r="X1907" i="1"/>
  <c r="X1891" i="1"/>
  <c r="X1883" i="1"/>
  <c r="X1875" i="1"/>
  <c r="X1867" i="1"/>
  <c r="X1851" i="1"/>
  <c r="X1843" i="1"/>
  <c r="X1835" i="1"/>
  <c r="X1827" i="1"/>
  <c r="X1819" i="1"/>
  <c r="X1811" i="1"/>
  <c r="X1803" i="1"/>
  <c r="X1795" i="1"/>
  <c r="X1787" i="1"/>
  <c r="X1779" i="1"/>
  <c r="X1771" i="1"/>
  <c r="X1763" i="1"/>
  <c r="X1755" i="1"/>
  <c r="X1747" i="1"/>
  <c r="X1739" i="1"/>
  <c r="X1731" i="1"/>
  <c r="X1723" i="1"/>
  <c r="X1715" i="1"/>
  <c r="X1707" i="1"/>
  <c r="X1699" i="1"/>
  <c r="X1691" i="1"/>
  <c r="X1683" i="1"/>
  <c r="X1675" i="1"/>
  <c r="X1667" i="1"/>
  <c r="X1659" i="1"/>
  <c r="X1651" i="1"/>
  <c r="X1643" i="1"/>
  <c r="X1619" i="1"/>
  <c r="X1611" i="1"/>
  <c r="X1603" i="1"/>
  <c r="X1507" i="1"/>
  <c r="X1499" i="1"/>
  <c r="X1491" i="1"/>
  <c r="X1483" i="1"/>
  <c r="X1475" i="1"/>
  <c r="X1467" i="1"/>
  <c r="X1459" i="1"/>
  <c r="X1451" i="1"/>
  <c r="X1443" i="1"/>
  <c r="X1435" i="1"/>
  <c r="X1427" i="1"/>
  <c r="X1387" i="1"/>
  <c r="X1379" i="1"/>
  <c r="X1363" i="1"/>
  <c r="X1355" i="1"/>
  <c r="X1347" i="1"/>
  <c r="X1163" i="1"/>
  <c r="X1155" i="1"/>
  <c r="X1147" i="1"/>
  <c r="X1139" i="1"/>
  <c r="X1131" i="1"/>
  <c r="X1123" i="1"/>
  <c r="X1075" i="1"/>
  <c r="X3251" i="1"/>
  <c r="X3243" i="1"/>
  <c r="X3235" i="1"/>
  <c r="X3227" i="1"/>
  <c r="X3219" i="1"/>
  <c r="X3211" i="1"/>
  <c r="X3203" i="1"/>
  <c r="X3195" i="1"/>
  <c r="X3187" i="1"/>
  <c r="X3179" i="1"/>
  <c r="X3171" i="1"/>
  <c r="X3163" i="1"/>
  <c r="X3155" i="1"/>
  <c r="X3147" i="1"/>
  <c r="X3139" i="1"/>
  <c r="X3131" i="1"/>
  <c r="X3123" i="1"/>
  <c r="X3115" i="1"/>
  <c r="X3107" i="1"/>
  <c r="X1338" i="1"/>
  <c r="X3226" i="1"/>
  <c r="X3218" i="1"/>
  <c r="X3210" i="1"/>
  <c r="X3202" i="1"/>
  <c r="X3194" i="1"/>
  <c r="X3186" i="1"/>
  <c r="X3178" i="1"/>
  <c r="X3170" i="1"/>
  <c r="X3162" i="1"/>
  <c r="X3154" i="1"/>
  <c r="X3146" i="1"/>
  <c r="X3138" i="1"/>
  <c r="X3130" i="1"/>
  <c r="X3122" i="1"/>
  <c r="X3114" i="1"/>
  <c r="X3106" i="1"/>
  <c r="X3099" i="1"/>
  <c r="X3091" i="1"/>
  <c r="X3083" i="1"/>
  <c r="X3075" i="1"/>
  <c r="X3067" i="1"/>
  <c r="X3059" i="1"/>
  <c r="X3051" i="1"/>
  <c r="X3043" i="1"/>
  <c r="X3035" i="1"/>
  <c r="X3027" i="1"/>
  <c r="X3019" i="1"/>
  <c r="X3011" i="1"/>
  <c r="X3003" i="1"/>
  <c r="X2995" i="1"/>
  <c r="X2987" i="1"/>
  <c r="X2979" i="1"/>
  <c r="X2971" i="1"/>
  <c r="X2963" i="1"/>
  <c r="X2955" i="1"/>
  <c r="X2947" i="1"/>
  <c r="X2939" i="1"/>
  <c r="X2931" i="1"/>
  <c r="X2923" i="1"/>
  <c r="X2915" i="1"/>
  <c r="X2907" i="1"/>
  <c r="X2899" i="1"/>
  <c r="X2891" i="1"/>
  <c r="X2883" i="1"/>
  <c r="X2875" i="1"/>
  <c r="X2867" i="1"/>
  <c r="X2859" i="1"/>
  <c r="X2851" i="1"/>
  <c r="X2843" i="1"/>
  <c r="X2835" i="1"/>
  <c r="X2827" i="1"/>
  <c r="X2819" i="1"/>
  <c r="X2811" i="1"/>
  <c r="X2803" i="1"/>
  <c r="X2795" i="1"/>
  <c r="X2787" i="1"/>
  <c r="X2779" i="1"/>
  <c r="X555" i="1"/>
  <c r="X3258" i="1"/>
  <c r="X3250" i="1"/>
  <c r="X3242" i="1"/>
  <c r="X3234" i="1"/>
  <c r="X1165" i="1"/>
  <c r="X1157" i="1"/>
  <c r="X1149" i="1"/>
  <c r="X1141" i="1"/>
  <c r="X1133" i="1"/>
  <c r="X1125" i="1"/>
  <c r="X58" i="1"/>
  <c r="X50" i="1"/>
  <c r="X42" i="1"/>
  <c r="X2645" i="1"/>
  <c r="X2637" i="1"/>
  <c r="X2629" i="1"/>
  <c r="X2621" i="1"/>
  <c r="X2613" i="1"/>
  <c r="X2605" i="1"/>
  <c r="X2597" i="1"/>
  <c r="X2589" i="1"/>
  <c r="X2581" i="1"/>
  <c r="X2573" i="1"/>
  <c r="X2565" i="1"/>
  <c r="X2557" i="1"/>
  <c r="X2549" i="1"/>
  <c r="X2541" i="1"/>
  <c r="X2533" i="1"/>
  <c r="X2525" i="1"/>
  <c r="X2517" i="1"/>
  <c r="X2509" i="1"/>
  <c r="X2501" i="1"/>
  <c r="X2493" i="1"/>
  <c r="X2485" i="1"/>
  <c r="X2477" i="1"/>
  <c r="X2469" i="1"/>
  <c r="X2461" i="1"/>
  <c r="X2453" i="1"/>
  <c r="X2445" i="1"/>
  <c r="X2437" i="1"/>
  <c r="X2429" i="1"/>
  <c r="X2421" i="1"/>
  <c r="X2413" i="1"/>
  <c r="X2405" i="1"/>
  <c r="X2397" i="1"/>
  <c r="X2389" i="1"/>
  <c r="X2381" i="1"/>
  <c r="X2373" i="1"/>
  <c r="X1698" i="1"/>
  <c r="X1690" i="1"/>
  <c r="X1682" i="1"/>
  <c r="X1666" i="1"/>
  <c r="X1658" i="1"/>
  <c r="X1650" i="1"/>
  <c r="X1634" i="1"/>
  <c r="X1626" i="1"/>
  <c r="X1618" i="1"/>
  <c r="X1602" i="1"/>
  <c r="X1594" i="1"/>
  <c r="X1586" i="1"/>
  <c r="X1578" i="1"/>
  <c r="X1570" i="1"/>
  <c r="X1562" i="1"/>
  <c r="X1554" i="1"/>
  <c r="X1546" i="1"/>
  <c r="X1538" i="1"/>
  <c r="X1530" i="1"/>
  <c r="X1522" i="1"/>
  <c r="X693" i="1"/>
  <c r="X685" i="1"/>
  <c r="X677" i="1"/>
  <c r="X669" i="1"/>
  <c r="X2285" i="1"/>
  <c r="X2277" i="1"/>
  <c r="X2269" i="1"/>
  <c r="X2261" i="1"/>
  <c r="X2253" i="1"/>
  <c r="X2245" i="1"/>
  <c r="X2237" i="1"/>
  <c r="X1330" i="1"/>
  <c r="X1322" i="1"/>
  <c r="X1314" i="1"/>
  <c r="X1306" i="1"/>
  <c r="X1298" i="1"/>
  <c r="X1290" i="1"/>
  <c r="X1282" i="1"/>
  <c r="X1274" i="1"/>
  <c r="X1266" i="1"/>
  <c r="X1258" i="1"/>
  <c r="X1250" i="1"/>
  <c r="X1202" i="1"/>
  <c r="X1194" i="1"/>
  <c r="X1186" i="1"/>
  <c r="X1178" i="1"/>
  <c r="X1170" i="1"/>
  <c r="X1122" i="1"/>
  <c r="X1034" i="1"/>
  <c r="X994" i="1"/>
  <c r="X954" i="1"/>
  <c r="X850" i="1"/>
  <c r="X802" i="1"/>
  <c r="X778" i="1"/>
  <c r="X2722" i="1"/>
  <c r="X2714" i="1"/>
  <c r="X2706" i="1"/>
  <c r="X2698" i="1"/>
  <c r="X2690" i="1"/>
  <c r="X2682" i="1"/>
  <c r="X2674" i="1"/>
  <c r="X2666" i="1"/>
  <c r="X2658" i="1"/>
  <c r="X2650" i="1"/>
  <c r="X2642" i="1"/>
  <c r="X2634" i="1"/>
  <c r="X2626" i="1"/>
  <c r="X2618" i="1"/>
  <c r="X2610" i="1"/>
  <c r="X2602" i="1"/>
  <c r="X2594" i="1"/>
  <c r="X2586" i="1"/>
  <c r="X2578" i="1"/>
  <c r="X2570" i="1"/>
  <c r="X2562" i="1"/>
  <c r="X2554" i="1"/>
  <c r="X2546" i="1"/>
  <c r="X2538" i="1"/>
  <c r="X2530" i="1"/>
  <c r="X2522" i="1"/>
  <c r="X2378" i="1"/>
  <c r="X2370" i="1"/>
  <c r="X2362" i="1"/>
  <c r="X2354" i="1"/>
  <c r="X2346" i="1"/>
  <c r="X2338" i="1"/>
  <c r="X2330" i="1"/>
  <c r="X2322" i="1"/>
  <c r="X2314" i="1"/>
  <c r="X2306" i="1"/>
  <c r="X2298" i="1"/>
  <c r="X2229" i="1"/>
  <c r="X2221" i="1"/>
  <c r="X2213" i="1"/>
  <c r="X2205" i="1"/>
  <c r="X2197" i="1"/>
  <c r="X2189" i="1"/>
  <c r="X2149" i="1"/>
  <c r="X2101" i="1"/>
  <c r="X2093" i="1"/>
  <c r="X2085" i="1"/>
  <c r="X2077" i="1"/>
  <c r="X2069" i="1"/>
  <c r="X722" i="1"/>
  <c r="X666" i="1"/>
  <c r="X658" i="1"/>
  <c r="X2037" i="1"/>
  <c r="X2029" i="1"/>
  <c r="X2021" i="1"/>
  <c r="X2013" i="1"/>
  <c r="X2005" i="1"/>
  <c r="X1997" i="1"/>
  <c r="X1989" i="1"/>
  <c r="X1981" i="1"/>
  <c r="X538" i="1"/>
  <c r="X434" i="1"/>
  <c r="X426" i="1"/>
  <c r="X418" i="1"/>
  <c r="X242" i="1"/>
  <c r="X234" i="1"/>
  <c r="X2514" i="1"/>
  <c r="X2506" i="1"/>
  <c r="X2498" i="1"/>
  <c r="X2490" i="1"/>
  <c r="X2482" i="1"/>
  <c r="X2474" i="1"/>
  <c r="X2466" i="1"/>
  <c r="X2458" i="1"/>
  <c r="X2450" i="1"/>
  <c r="X2442" i="1"/>
  <c r="X2434" i="1"/>
  <c r="X2426" i="1"/>
  <c r="X2418" i="1"/>
  <c r="X2410" i="1"/>
  <c r="X2402" i="1"/>
  <c r="X2394" i="1"/>
  <c r="X2386" i="1"/>
  <c r="X2292" i="1"/>
  <c r="X2042" i="1"/>
  <c r="X2034" i="1"/>
  <c r="X2026" i="1"/>
  <c r="X2018" i="1"/>
  <c r="X2002" i="1"/>
  <c r="X1994" i="1"/>
  <c r="X1986" i="1"/>
  <c r="X1978" i="1"/>
  <c r="X1970" i="1"/>
  <c r="X1858" i="1"/>
  <c r="X1842" i="1"/>
  <c r="X1826" i="1"/>
  <c r="X1818" i="1"/>
  <c r="X1810" i="1"/>
  <c r="X1794" i="1"/>
  <c r="X1786" i="1"/>
  <c r="X1778" i="1"/>
  <c r="X1762" i="1"/>
  <c r="X1754" i="1"/>
  <c r="X1746" i="1"/>
  <c r="X1730" i="1"/>
  <c r="X1722" i="1"/>
  <c r="X1714" i="1"/>
  <c r="X1404" i="1"/>
  <c r="X1396" i="1"/>
  <c r="X1372" i="1"/>
  <c r="X1364" i="1"/>
  <c r="X1356" i="1"/>
  <c r="X1348" i="1"/>
  <c r="X2290" i="1"/>
  <c r="X2228" i="1"/>
  <c r="X2220" i="1"/>
  <c r="X2212" i="1"/>
  <c r="X2204" i="1"/>
  <c r="X2196" i="1"/>
  <c r="X2188" i="1"/>
  <c r="X2180" i="1"/>
  <c r="X2172" i="1"/>
  <c r="X2164" i="1"/>
  <c r="X2156" i="1"/>
  <c r="X2282" i="1"/>
  <c r="X2274" i="1"/>
  <c r="X2258" i="1"/>
  <c r="X2250" i="1"/>
  <c r="X2242" i="1"/>
  <c r="X2234" i="1"/>
  <c r="X2148" i="1"/>
  <c r="X261" i="1"/>
  <c r="X253" i="1"/>
  <c r="X245" i="1"/>
  <c r="X237" i="1"/>
  <c r="X229" i="1"/>
  <c r="X221" i="1"/>
  <c r="X2226" i="1"/>
  <c r="X2218" i="1"/>
  <c r="X2210" i="1"/>
  <c r="X2202" i="1"/>
  <c r="X2194" i="1"/>
  <c r="X2186" i="1"/>
  <c r="X2178" i="1"/>
  <c r="X2170" i="1"/>
  <c r="X2162" i="1"/>
  <c r="X2154" i="1"/>
  <c r="X2140" i="1"/>
  <c r="X2132" i="1"/>
  <c r="X2124" i="1"/>
  <c r="X2116" i="1"/>
  <c r="X2108" i="1"/>
  <c r="X101" i="1"/>
  <c r="X93" i="1"/>
  <c r="X85" i="1"/>
  <c r="X77" i="1"/>
  <c r="X3010" i="1"/>
  <c r="X3002" i="1"/>
  <c r="X2994" i="1"/>
  <c r="X2986" i="1"/>
  <c r="X2978" i="1"/>
  <c r="X2970" i="1"/>
  <c r="X2962" i="1"/>
  <c r="X2954" i="1"/>
  <c r="X2946" i="1"/>
  <c r="X2938" i="1"/>
  <c r="X2930" i="1"/>
  <c r="X2922" i="1"/>
  <c r="X2914" i="1"/>
  <c r="X2906" i="1"/>
  <c r="X2898" i="1"/>
  <c r="X2890" i="1"/>
  <c r="X2882" i="1"/>
  <c r="X2874" i="1"/>
  <c r="X2866" i="1"/>
  <c r="X2858" i="1"/>
  <c r="X2850" i="1"/>
  <c r="X2842" i="1"/>
  <c r="X2834" i="1"/>
  <c r="X2826" i="1"/>
  <c r="X2818" i="1"/>
  <c r="X2810" i="1"/>
  <c r="X2802" i="1"/>
  <c r="X2794" i="1"/>
  <c r="X2786" i="1"/>
  <c r="X2778" i="1"/>
  <c r="X2708" i="1"/>
  <c r="X2700" i="1"/>
  <c r="X2692" i="1"/>
  <c r="X2684" i="1"/>
  <c r="X2676" i="1"/>
  <c r="X2668" i="1"/>
  <c r="X2660" i="1"/>
  <c r="X2652" i="1"/>
  <c r="X2644" i="1"/>
  <c r="X2628" i="1"/>
  <c r="X2620" i="1"/>
  <c r="X2612" i="1"/>
  <c r="X2604" i="1"/>
  <c r="X2596" i="1"/>
  <c r="X2588" i="1"/>
  <c r="X2580" i="1"/>
  <c r="X2572" i="1"/>
  <c r="X2564" i="1"/>
  <c r="X2556" i="1"/>
  <c r="X2532" i="1"/>
  <c r="X2524" i="1"/>
  <c r="X2146" i="1"/>
  <c r="X2092" i="1"/>
  <c r="X2084" i="1"/>
  <c r="X2076" i="1"/>
  <c r="X2068" i="1"/>
  <c r="X61" i="1"/>
  <c r="X53" i="1"/>
  <c r="X45" i="1"/>
  <c r="X2770" i="1"/>
  <c r="X2762" i="1"/>
  <c r="X2754" i="1"/>
  <c r="X2746" i="1"/>
  <c r="X2738" i="1"/>
  <c r="X2730" i="1"/>
  <c r="X2516" i="1"/>
  <c r="X2508" i="1"/>
  <c r="X2500" i="1"/>
  <c r="X2492" i="1"/>
  <c r="X2484" i="1"/>
  <c r="X2476" i="1"/>
  <c r="X2468" i="1"/>
  <c r="X2460" i="1"/>
  <c r="X2452" i="1"/>
  <c r="X2436" i="1"/>
  <c r="X2428" i="1"/>
  <c r="X2420" i="1"/>
  <c r="X2412" i="1"/>
  <c r="X2404" i="1"/>
  <c r="X2396" i="1"/>
  <c r="X2388" i="1"/>
  <c r="X2138" i="1"/>
  <c r="X2130" i="1"/>
  <c r="X2122" i="1"/>
  <c r="X2114" i="1"/>
  <c r="X2106" i="1"/>
  <c r="X2060" i="1"/>
  <c r="X2044" i="1"/>
  <c r="X2036" i="1"/>
  <c r="X2028" i="1"/>
  <c r="X2020" i="1"/>
  <c r="X2012" i="1"/>
  <c r="X2004" i="1"/>
  <c r="X1996" i="1"/>
  <c r="X1988" i="1"/>
  <c r="X1980" i="1"/>
  <c r="X1972" i="1"/>
  <c r="X1964" i="1"/>
  <c r="X1956" i="1"/>
  <c r="X1948" i="1"/>
  <c r="X1940" i="1"/>
  <c r="X1932" i="1"/>
  <c r="X1924" i="1"/>
  <c r="X1916" i="1"/>
  <c r="X1908" i="1"/>
  <c r="X1900" i="1"/>
  <c r="X1892" i="1"/>
  <c r="X1884" i="1"/>
  <c r="X1876" i="1"/>
  <c r="X1868" i="1"/>
  <c r="X1860" i="1"/>
  <c r="X99" i="1"/>
  <c r="X2046" i="1"/>
  <c r="X1325" i="1"/>
  <c r="X1317" i="1"/>
  <c r="X1309" i="1"/>
  <c r="X1301" i="1"/>
  <c r="X1293" i="1"/>
  <c r="X1285" i="1"/>
  <c r="X1277" i="1"/>
  <c r="X1269" i="1"/>
  <c r="X1261" i="1"/>
  <c r="X1253" i="1"/>
  <c r="X1245" i="1"/>
  <c r="X1237" i="1"/>
  <c r="X1229" i="1"/>
  <c r="X1221" i="1"/>
  <c r="X1213" i="1"/>
  <c r="X1197" i="1"/>
  <c r="X1189" i="1"/>
  <c r="X1181" i="1"/>
  <c r="X1173" i="1"/>
  <c r="X1023" i="1"/>
  <c r="X1015" i="1"/>
  <c r="X1007" i="1"/>
  <c r="X999" i="1"/>
  <c r="X991" i="1"/>
  <c r="X983" i="1"/>
  <c r="X975" i="1"/>
  <c r="X967" i="1"/>
  <c r="X959" i="1"/>
  <c r="X951" i="1"/>
  <c r="X943" i="1"/>
  <c r="X935" i="1"/>
  <c r="X927" i="1"/>
  <c r="X919" i="1"/>
  <c r="X911" i="1"/>
  <c r="X903" i="1"/>
  <c r="X895" i="1"/>
  <c r="X887" i="1"/>
  <c r="X879" i="1"/>
  <c r="X871" i="1"/>
  <c r="X863" i="1"/>
  <c r="X855" i="1"/>
  <c r="X847" i="1"/>
  <c r="X839" i="1"/>
  <c r="X831" i="1"/>
  <c r="X823" i="1"/>
  <c r="X815" i="1"/>
  <c r="X807" i="1"/>
  <c r="X799" i="1"/>
  <c r="X791" i="1"/>
  <c r="X783" i="1"/>
  <c r="X775" i="1"/>
  <c r="X767" i="1"/>
  <c r="X759" i="1"/>
  <c r="X751" i="1"/>
  <c r="X743" i="1"/>
  <c r="X735" i="1"/>
  <c r="X539" i="1"/>
  <c r="X531" i="1"/>
  <c r="X523" i="1"/>
  <c r="X515" i="1"/>
  <c r="X507" i="1"/>
  <c r="X499" i="1"/>
  <c r="X491" i="1"/>
  <c r="X483" i="1"/>
  <c r="X475" i="1"/>
  <c r="X467" i="1"/>
  <c r="X371" i="1"/>
  <c r="X363" i="1"/>
  <c r="X355" i="1"/>
  <c r="X347" i="1"/>
  <c r="X339" i="1"/>
  <c r="X331" i="1"/>
  <c r="X323" i="1"/>
  <c r="X315" i="1"/>
  <c r="X307" i="1"/>
  <c r="X299" i="1"/>
  <c r="X213" i="1"/>
  <c r="X205" i="1"/>
  <c r="X197" i="1"/>
  <c r="X181" i="1"/>
  <c r="X157" i="1"/>
  <c r="X149" i="1"/>
  <c r="X2098" i="1"/>
  <c r="X2090" i="1"/>
  <c r="X2082" i="1"/>
  <c r="X2074" i="1"/>
  <c r="X2066" i="1"/>
  <c r="X2052" i="1"/>
  <c r="X1854" i="1"/>
  <c r="X1846" i="1"/>
  <c r="X1838" i="1"/>
  <c r="X1830" i="1"/>
  <c r="X1822" i="1"/>
  <c r="X1806" i="1"/>
  <c r="X1798" i="1"/>
  <c r="X1790" i="1"/>
  <c r="X1782" i="1"/>
  <c r="X1774" i="1"/>
  <c r="X1766" i="1"/>
  <c r="X1758" i="1"/>
  <c r="X1750" i="1"/>
  <c r="X1742" i="1"/>
  <c r="X1734" i="1"/>
  <c r="X1726" i="1"/>
  <c r="X1718" i="1"/>
  <c r="X1710" i="1"/>
  <c r="X1291" i="1"/>
  <c r="X1283" i="1"/>
  <c r="X1275" i="1"/>
  <c r="X1267" i="1"/>
  <c r="X1259" i="1"/>
  <c r="X1251" i="1"/>
  <c r="X1243" i="1"/>
  <c r="X1235" i="1"/>
  <c r="X1219" i="1"/>
  <c r="X1211" i="1"/>
  <c r="X211" i="1"/>
  <c r="X203" i="1"/>
  <c r="X195" i="1"/>
  <c r="X171" i="1"/>
  <c r="X163" i="1"/>
  <c r="X147" i="1"/>
  <c r="X2050" i="1"/>
  <c r="X1852" i="1"/>
  <c r="X1844" i="1"/>
  <c r="X1836" i="1"/>
  <c r="X1828" i="1"/>
  <c r="X1820" i="1"/>
  <c r="X1812" i="1"/>
  <c r="X1804" i="1"/>
  <c r="X1796" i="1"/>
  <c r="X1788" i="1"/>
  <c r="X1780" i="1"/>
  <c r="X1772" i="1"/>
  <c r="X1764" i="1"/>
  <c r="X1756" i="1"/>
  <c r="X1748" i="1"/>
  <c r="X1740" i="1"/>
  <c r="X1732" i="1"/>
  <c r="X1724" i="1"/>
  <c r="X1716" i="1"/>
  <c r="X1406" i="1"/>
  <c r="X1398" i="1"/>
  <c r="X915" i="1"/>
  <c r="X811" i="1"/>
  <c r="X645" i="1"/>
  <c r="X637" i="1"/>
  <c r="X629" i="1"/>
  <c r="X621" i="1"/>
  <c r="X597" i="1"/>
  <c r="X581" i="1"/>
  <c r="X573" i="1"/>
  <c r="X565" i="1"/>
  <c r="X557" i="1"/>
  <c r="X463" i="1"/>
  <c r="X439" i="1"/>
  <c r="X67" i="1"/>
  <c r="X37" i="1"/>
  <c r="X1962" i="1"/>
  <c r="X1954" i="1"/>
  <c r="X1938" i="1"/>
  <c r="X1930" i="1"/>
  <c r="X1922" i="1"/>
  <c r="X1914" i="1"/>
  <c r="X1906" i="1"/>
  <c r="X1898" i="1"/>
  <c r="X1890" i="1"/>
  <c r="X1874" i="1"/>
  <c r="X1866" i="1"/>
  <c r="X1708" i="1"/>
  <c r="X1700" i="1"/>
  <c r="X1692" i="1"/>
  <c r="X1684" i="1"/>
  <c r="X1676" i="1"/>
  <c r="X1668" i="1"/>
  <c r="X1660" i="1"/>
  <c r="X1652" i="1"/>
  <c r="X1644" i="1"/>
  <c r="X1636" i="1"/>
  <c r="X1628" i="1"/>
  <c r="X1620" i="1"/>
  <c r="X1612" i="1"/>
  <c r="X1604" i="1"/>
  <c r="X1596" i="1"/>
  <c r="X1588" i="1"/>
  <c r="X1580" i="1"/>
  <c r="X1572" i="1"/>
  <c r="X1564" i="1"/>
  <c r="X1556" i="1"/>
  <c r="X1548" i="1"/>
  <c r="X1540" i="1"/>
  <c r="X1532" i="1"/>
  <c r="X1524" i="1"/>
  <c r="X1516" i="1"/>
  <c r="X1500" i="1"/>
  <c r="X1436" i="1"/>
  <c r="X1428" i="1"/>
  <c r="X1420" i="1"/>
  <c r="X1412" i="1"/>
  <c r="X1366" i="1"/>
  <c r="X1358" i="1"/>
  <c r="X1350" i="1"/>
  <c r="X1342" i="1"/>
  <c r="X651" i="1"/>
  <c r="X549" i="1"/>
  <c r="X59" i="1"/>
  <c r="X51" i="1"/>
  <c r="X43" i="1"/>
  <c r="X643" i="1"/>
  <c r="X635" i="1"/>
  <c r="X627" i="1"/>
  <c r="X619" i="1"/>
  <c r="X611" i="1"/>
  <c r="X603" i="1"/>
  <c r="X595" i="1"/>
  <c r="X587" i="1"/>
  <c r="X579" i="1"/>
  <c r="X571" i="1"/>
  <c r="X563" i="1"/>
  <c r="X533" i="1"/>
  <c r="X525" i="1"/>
  <c r="X517" i="1"/>
  <c r="X509" i="1"/>
  <c r="X501" i="1"/>
  <c r="X493" i="1"/>
  <c r="X485" i="1"/>
  <c r="X477" i="1"/>
  <c r="X461" i="1"/>
  <c r="X453" i="1"/>
  <c r="X445" i="1"/>
  <c r="X421" i="1"/>
  <c r="X389" i="1"/>
  <c r="X381" i="1"/>
  <c r="X357" i="1"/>
  <c r="X341" i="1"/>
  <c r="X325" i="1"/>
  <c r="X317" i="1"/>
  <c r="X309" i="1"/>
  <c r="X301" i="1"/>
  <c r="X293" i="1"/>
  <c r="X35" i="1"/>
  <c r="X870" i="1"/>
  <c r="X862" i="1"/>
  <c r="X854" i="1"/>
  <c r="X846" i="1"/>
  <c r="X838" i="1"/>
  <c r="X830" i="1"/>
  <c r="X822" i="1"/>
  <c r="X814" i="1"/>
  <c r="X806" i="1"/>
  <c r="X798" i="1"/>
  <c r="X790" i="1"/>
  <c r="X782" i="1"/>
  <c r="X774" i="1"/>
  <c r="X766" i="1"/>
  <c r="X758" i="1"/>
  <c r="X750" i="1"/>
  <c r="X742" i="1"/>
  <c r="X734" i="1"/>
  <c r="X55" i="1"/>
  <c r="X47" i="1"/>
  <c r="X1733" i="1"/>
  <c r="X1725" i="1"/>
  <c r="X1717" i="1"/>
  <c r="X1709" i="1"/>
  <c r="X1368" i="1"/>
  <c r="X1158" i="1"/>
  <c r="X1150" i="1"/>
  <c r="X1142" i="1"/>
  <c r="X1134" i="1"/>
  <c r="X1126" i="1"/>
  <c r="X1118" i="1"/>
  <c r="X1110" i="1"/>
  <c r="X1102" i="1"/>
  <c r="X1094" i="1"/>
  <c r="X1086" i="1"/>
  <c r="X1078" i="1"/>
  <c r="X1070" i="1"/>
  <c r="X1062" i="1"/>
  <c r="X1054" i="1"/>
  <c r="X1046" i="1"/>
  <c r="X1038" i="1"/>
  <c r="X1030" i="1"/>
  <c r="X729" i="1"/>
  <c r="X721" i="1"/>
  <c r="X713" i="1"/>
  <c r="X705" i="1"/>
  <c r="X697" i="1"/>
  <c r="X689" i="1"/>
  <c r="X681" i="1"/>
  <c r="X673" i="1"/>
  <c r="X665" i="1"/>
  <c r="X657" i="1"/>
  <c r="X642" i="1"/>
  <c r="X634" i="1"/>
  <c r="X626" i="1"/>
  <c r="X618" i="1"/>
  <c r="X610" i="1"/>
  <c r="X602" i="1"/>
  <c r="X594" i="1"/>
  <c r="X586" i="1"/>
  <c r="X578" i="1"/>
  <c r="X570" i="1"/>
  <c r="X562" i="1"/>
  <c r="X223" i="1"/>
  <c r="X82" i="1"/>
  <c r="X1701" i="1"/>
  <c r="X1693" i="1"/>
  <c r="X1685" i="1"/>
  <c r="X1677" i="1"/>
  <c r="X1669" i="1"/>
  <c r="X1661" i="1"/>
  <c r="X1653" i="1"/>
  <c r="X1645" i="1"/>
  <c r="X1637" i="1"/>
  <c r="X1629" i="1"/>
  <c r="X1621" i="1"/>
  <c r="X1613" i="1"/>
  <c r="X1605" i="1"/>
  <c r="X1597" i="1"/>
  <c r="X1589" i="1"/>
  <c r="X1581" i="1"/>
  <c r="X1573" i="1"/>
  <c r="X1565" i="1"/>
  <c r="X1557" i="1"/>
  <c r="X1549" i="1"/>
  <c r="X1541" i="1"/>
  <c r="X1533" i="1"/>
  <c r="X1525" i="1"/>
  <c r="X1517" i="1"/>
  <c r="X1509" i="1"/>
  <c r="X1501" i="1"/>
  <c r="X1493" i="1"/>
  <c r="X1485" i="1"/>
  <c r="X1477" i="1"/>
  <c r="X1469" i="1"/>
  <c r="X1461" i="1"/>
  <c r="X1453" i="1"/>
  <c r="X1445" i="1"/>
  <c r="X1437" i="1"/>
  <c r="X1429" i="1"/>
  <c r="X1421" i="1"/>
  <c r="X1360" i="1"/>
  <c r="X1337" i="1"/>
  <c r="X1022" i="1"/>
  <c r="X1014" i="1"/>
  <c r="X1006" i="1"/>
  <c r="X998" i="1"/>
  <c r="X990" i="1"/>
  <c r="X554" i="1"/>
  <c r="X215" i="1"/>
  <c r="X183" i="1"/>
  <c r="X175" i="1"/>
  <c r="X143" i="1"/>
  <c r="X74" i="1"/>
  <c r="X66" i="1"/>
  <c r="X2181" i="1"/>
  <c r="X2173" i="1"/>
  <c r="X2165" i="1"/>
  <c r="X2144" i="1"/>
  <c r="X2136" i="1"/>
  <c r="X2128" i="1"/>
  <c r="X2061" i="1"/>
  <c r="X1968" i="1"/>
  <c r="X1960" i="1"/>
  <c r="X1952" i="1"/>
  <c r="X1329" i="1"/>
  <c r="X1321" i="1"/>
  <c r="X1313" i="1"/>
  <c r="X1305" i="1"/>
  <c r="X1297" i="1"/>
  <c r="X1241" i="1"/>
  <c r="X1233" i="1"/>
  <c r="X1225" i="1"/>
  <c r="X1217" i="1"/>
  <c r="X726" i="1"/>
  <c r="X718" i="1"/>
  <c r="X710" i="1"/>
  <c r="X702" i="1"/>
  <c r="X694" i="1"/>
  <c r="X686" i="1"/>
  <c r="X678" i="1"/>
  <c r="X670" i="1"/>
  <c r="X662" i="1"/>
  <c r="X654" i="1"/>
  <c r="X639" i="1"/>
  <c r="X575" i="1"/>
  <c r="X410" i="1"/>
  <c r="X402" i="1"/>
  <c r="X394" i="1"/>
  <c r="X386" i="1"/>
  <c r="X370" i="1"/>
  <c r="X362" i="1"/>
  <c r="X338" i="1"/>
  <c r="X330" i="1"/>
  <c r="X322" i="1"/>
  <c r="X314" i="1"/>
  <c r="X298" i="1"/>
  <c r="X290" i="1"/>
  <c r="X87" i="1"/>
  <c r="X79" i="1"/>
  <c r="X2312" i="1"/>
  <c r="X2304" i="1"/>
  <c r="X2157" i="1"/>
  <c r="X2120" i="1"/>
  <c r="X2112" i="1"/>
  <c r="X2053" i="1"/>
  <c r="X2045" i="1"/>
  <c r="X1848" i="1"/>
  <c r="X1840" i="1"/>
  <c r="X1832" i="1"/>
  <c r="X1824" i="1"/>
  <c r="X1816" i="1"/>
  <c r="X1808" i="1"/>
  <c r="X1800" i="1"/>
  <c r="X1792" i="1"/>
  <c r="X1784" i="1"/>
  <c r="X1776" i="1"/>
  <c r="X1768" i="1"/>
  <c r="X1760" i="1"/>
  <c r="X1752" i="1"/>
  <c r="X1744" i="1"/>
  <c r="X1209" i="1"/>
  <c r="X543" i="1"/>
  <c r="X282" i="1"/>
  <c r="X274" i="1"/>
  <c r="X266" i="1"/>
  <c r="X258" i="1"/>
  <c r="X250" i="1"/>
  <c r="X71" i="1"/>
  <c r="X34" i="1"/>
  <c r="X2141" i="1"/>
  <c r="X2133" i="1"/>
  <c r="X2096" i="1"/>
  <c r="X2088" i="1"/>
  <c r="X2080" i="1"/>
  <c r="X1973" i="1"/>
  <c r="X1965" i="1"/>
  <c r="X1957" i="1"/>
  <c r="X1949" i="1"/>
  <c r="X1941" i="1"/>
  <c r="X1933" i="1"/>
  <c r="X1925" i="1"/>
  <c r="X1917" i="1"/>
  <c r="X1909" i="1"/>
  <c r="X1901" i="1"/>
  <c r="X1893" i="1"/>
  <c r="X1885" i="1"/>
  <c r="X1877" i="1"/>
  <c r="X1869" i="1"/>
  <c r="X1861" i="1"/>
  <c r="X1704" i="1"/>
  <c r="X1696" i="1"/>
  <c r="X1688" i="1"/>
  <c r="X1680" i="1"/>
  <c r="X1672" i="1"/>
  <c r="X1664" i="1"/>
  <c r="X1656" i="1"/>
  <c r="X1648" i="1"/>
  <c r="X1592" i="1"/>
  <c r="X1584" i="1"/>
  <c r="X1576" i="1"/>
  <c r="X1568" i="1"/>
  <c r="X1560" i="1"/>
  <c r="X1552" i="1"/>
  <c r="X1544" i="1"/>
  <c r="X1536" i="1"/>
  <c r="X1528" i="1"/>
  <c r="X1520" i="1"/>
  <c r="X1512" i="1"/>
  <c r="X1504" i="1"/>
  <c r="X1496" i="1"/>
  <c r="X1488" i="1"/>
  <c r="X1480" i="1"/>
  <c r="X1472" i="1"/>
  <c r="X1464" i="1"/>
  <c r="X1456" i="1"/>
  <c r="X1440" i="1"/>
  <c r="X1432" i="1"/>
  <c r="X1424" i="1"/>
  <c r="X1416" i="1"/>
  <c r="X1408" i="1"/>
  <c r="X1294" i="1"/>
  <c r="X1286" i="1"/>
  <c r="X1278" i="1"/>
  <c r="X1270" i="1"/>
  <c r="X1262" i="1"/>
  <c r="X1254" i="1"/>
  <c r="X1246" i="1"/>
  <c r="X1238" i="1"/>
  <c r="X1230" i="1"/>
  <c r="X1222" i="1"/>
  <c r="X1214" i="1"/>
  <c r="X1025" i="1"/>
  <c r="X1017" i="1"/>
  <c r="X1009" i="1"/>
  <c r="X1001" i="1"/>
  <c r="X993" i="1"/>
  <c r="X985" i="1"/>
  <c r="X415" i="1"/>
  <c r="X383" i="1"/>
  <c r="X375" i="1"/>
  <c r="X367" i="1"/>
  <c r="X343" i="1"/>
  <c r="X335" i="1"/>
  <c r="X311" i="1"/>
  <c r="X303" i="1"/>
  <c r="X295" i="1"/>
  <c r="X186" i="1"/>
  <c r="X178" i="1"/>
  <c r="X138" i="1"/>
  <c r="X2365" i="1"/>
  <c r="X2357" i="1"/>
  <c r="X2349" i="1"/>
  <c r="X2341" i="1"/>
  <c r="X2333" i="1"/>
  <c r="X2325" i="1"/>
  <c r="X2317" i="1"/>
  <c r="X2309" i="1"/>
  <c r="X2301" i="1"/>
  <c r="X2224" i="1"/>
  <c r="X2216" i="1"/>
  <c r="X2208" i="1"/>
  <c r="X2200" i="1"/>
  <c r="X2192" i="1"/>
  <c r="X2125" i="1"/>
  <c r="X2117" i="1"/>
  <c r="X2109" i="1"/>
  <c r="X2072" i="1"/>
  <c r="X1853" i="1"/>
  <c r="X1845" i="1"/>
  <c r="X1837" i="1"/>
  <c r="X1829" i="1"/>
  <c r="X1821" i="1"/>
  <c r="X1813" i="1"/>
  <c r="X1805" i="1"/>
  <c r="X1797" i="1"/>
  <c r="X1789" i="1"/>
  <c r="X1781" i="1"/>
  <c r="X1773" i="1"/>
  <c r="X1765" i="1"/>
  <c r="X1757" i="1"/>
  <c r="X1749" i="1"/>
  <c r="X1741" i="1"/>
  <c r="X1400" i="1"/>
  <c r="X1392" i="1"/>
  <c r="X1384" i="1"/>
  <c r="X1376" i="1"/>
  <c r="X1206" i="1"/>
  <c r="X1198" i="1"/>
  <c r="X1190" i="1"/>
  <c r="X1182" i="1"/>
  <c r="X1174" i="1"/>
  <c r="X1166" i="1"/>
  <c r="X977" i="1"/>
  <c r="X969" i="1"/>
  <c r="X961" i="1"/>
  <c r="X953" i="1"/>
  <c r="X945" i="1"/>
  <c r="X937" i="1"/>
  <c r="X929" i="1"/>
  <c r="X921" i="1"/>
  <c r="X913" i="1"/>
  <c r="X905" i="1"/>
  <c r="X897" i="1"/>
  <c r="X889" i="1"/>
  <c r="X881" i="1"/>
  <c r="X873" i="1"/>
  <c r="X865" i="1"/>
  <c r="X857" i="1"/>
  <c r="X849" i="1"/>
  <c r="X841" i="1"/>
  <c r="X833" i="1"/>
  <c r="X825" i="1"/>
  <c r="X817" i="1"/>
  <c r="X809" i="1"/>
  <c r="X801" i="1"/>
  <c r="X793" i="1"/>
  <c r="X785" i="1"/>
  <c r="X777" i="1"/>
  <c r="X769" i="1"/>
  <c r="X761" i="1"/>
  <c r="X753" i="1"/>
  <c r="X745" i="1"/>
  <c r="X737" i="1"/>
  <c r="X650" i="1"/>
  <c r="X271" i="1"/>
  <c r="X247" i="1"/>
  <c r="X130" i="1"/>
  <c r="X122" i="1"/>
  <c r="X114" i="1"/>
  <c r="X106" i="1"/>
  <c r="X1944" i="1"/>
  <c r="X1936" i="1"/>
  <c r="X1928" i="1"/>
  <c r="X1920" i="1"/>
  <c r="X1912" i="1"/>
  <c r="X1904" i="1"/>
  <c r="X1896" i="1"/>
  <c r="X1888" i="1"/>
  <c r="X1880" i="1"/>
  <c r="X1872" i="1"/>
  <c r="X1864" i="1"/>
  <c r="X1849" i="1"/>
  <c r="X1841" i="1"/>
  <c r="X1833" i="1"/>
  <c r="X1825" i="1"/>
  <c r="X1817" i="1"/>
  <c r="X1809" i="1"/>
  <c r="X1801" i="1"/>
  <c r="X1793" i="1"/>
  <c r="X1785" i="1"/>
  <c r="X1777" i="1"/>
  <c r="X1769" i="1"/>
  <c r="X1761" i="1"/>
  <c r="X1753" i="1"/>
  <c r="X1362" i="1"/>
  <c r="X558" i="1"/>
  <c r="X536" i="1"/>
  <c r="X464" i="1"/>
  <c r="X376" i="1"/>
  <c r="X352" i="1"/>
  <c r="X243" i="1"/>
  <c r="X29" i="1"/>
  <c r="X1856" i="1"/>
  <c r="X1745" i="1"/>
  <c r="X1354" i="1"/>
  <c r="X1346" i="1"/>
  <c r="X1339" i="1"/>
  <c r="X479" i="1"/>
  <c r="X456" i="1"/>
  <c r="X419" i="1"/>
  <c r="X235" i="1"/>
  <c r="X227" i="1"/>
  <c r="X57" i="1"/>
  <c r="X5" i="1"/>
  <c r="X80" i="1"/>
  <c r="X1855" i="1"/>
  <c r="X1120" i="1"/>
  <c r="X1737" i="1"/>
  <c r="X1729" i="1"/>
  <c r="X1721" i="1"/>
  <c r="X1713" i="1"/>
  <c r="X1323" i="1"/>
  <c r="X1315" i="1"/>
  <c r="X1307" i="1"/>
  <c r="X1299" i="1"/>
  <c r="X1276" i="1"/>
  <c r="X1268" i="1"/>
  <c r="X1260" i="1"/>
  <c r="X1252" i="1"/>
  <c r="X1244" i="1"/>
  <c r="X1236" i="1"/>
  <c r="X1228" i="1"/>
  <c r="X1220" i="1"/>
  <c r="X432" i="1"/>
  <c r="X411" i="1"/>
  <c r="X403" i="1"/>
  <c r="X395" i="1"/>
  <c r="X131" i="1"/>
  <c r="X123" i="1"/>
  <c r="X115" i="1"/>
  <c r="X107" i="1"/>
  <c r="X84" i="1"/>
  <c r="X2662" i="1"/>
  <c r="X2266" i="1"/>
  <c r="X2259" i="1"/>
  <c r="X1697" i="1"/>
  <c r="X1689" i="1"/>
  <c r="X1681" i="1"/>
  <c r="X1673" i="1"/>
  <c r="X1665" i="1"/>
  <c r="X1657" i="1"/>
  <c r="X1649" i="1"/>
  <c r="X1641" i="1"/>
  <c r="X1633" i="1"/>
  <c r="X1625" i="1"/>
  <c r="X1617" i="1"/>
  <c r="X1609" i="1"/>
  <c r="X1601" i="1"/>
  <c r="X1212" i="1"/>
  <c r="X1204" i="1"/>
  <c r="X1196" i="1"/>
  <c r="X1188" i="1"/>
  <c r="X1180" i="1"/>
  <c r="X1172" i="1"/>
  <c r="X614" i="1"/>
  <c r="X387" i="1"/>
  <c r="X1418" i="1"/>
  <c r="X1410" i="1"/>
  <c r="X416" i="1"/>
  <c r="X176" i="1"/>
  <c r="X160" i="1"/>
  <c r="X136" i="1"/>
  <c r="X1402" i="1"/>
  <c r="X1394" i="1"/>
  <c r="X1386" i="1"/>
  <c r="X1378" i="1"/>
  <c r="X606" i="1"/>
  <c r="X598" i="1"/>
  <c r="X545" i="1"/>
  <c r="X514" i="1"/>
  <c r="X506" i="1"/>
  <c r="X498" i="1"/>
  <c r="X490" i="1"/>
  <c r="X451" i="1"/>
  <c r="X443" i="1"/>
  <c r="X400" i="1"/>
  <c r="X128" i="1"/>
  <c r="X112" i="1"/>
  <c r="X89" i="1"/>
  <c r="X81" i="1"/>
  <c r="X60" i="1"/>
  <c r="X52" i="1"/>
  <c r="X44" i="1"/>
  <c r="X1370" i="1"/>
  <c r="X590" i="1"/>
  <c r="X275" i="1"/>
  <c r="X267" i="1"/>
  <c r="X259" i="1"/>
  <c r="X251" i="1"/>
  <c r="X103" i="1"/>
  <c r="X73" i="1"/>
  <c r="X787" i="1"/>
  <c r="X779" i="1"/>
  <c r="X771" i="1"/>
  <c r="X709" i="1"/>
  <c r="X440" i="1"/>
  <c r="X289" i="1"/>
  <c r="X117" i="1"/>
  <c r="X2540" i="1"/>
  <c r="X747" i="1"/>
  <c r="X739" i="1"/>
  <c r="X731" i="1"/>
  <c r="X1703" i="1"/>
  <c r="X715" i="1"/>
  <c r="X707" i="1"/>
  <c r="X2836" i="1"/>
  <c r="X2772" i="1"/>
  <c r="X1687" i="1"/>
  <c r="X1679" i="1"/>
  <c r="X1671" i="1"/>
  <c r="X1655" i="1"/>
  <c r="X1498" i="1"/>
  <c r="X1490" i="1"/>
  <c r="X1482" i="1"/>
  <c r="X1474" i="1"/>
  <c r="X607" i="1"/>
  <c r="X26" i="1"/>
  <c r="X18" i="1"/>
  <c r="X3164" i="1"/>
  <c r="X3084" i="1"/>
  <c r="X3036" i="1"/>
  <c r="X2956" i="1"/>
  <c r="X2948" i="1"/>
  <c r="X2940" i="1"/>
  <c r="X2932" i="1"/>
  <c r="X2884" i="1"/>
  <c r="X2876" i="1"/>
  <c r="X2764" i="1"/>
  <c r="X1529" i="1"/>
  <c r="X1521" i="1"/>
  <c r="X1426" i="1"/>
  <c r="X1395" i="1"/>
  <c r="X1117" i="1"/>
  <c r="X1093" i="1"/>
  <c r="X1003" i="1"/>
  <c r="X32" i="1"/>
  <c r="X2548" i="1"/>
  <c r="X2828" i="1"/>
  <c r="X2756" i="1"/>
  <c r="X2748" i="1"/>
  <c r="X2740" i="1"/>
  <c r="X2732" i="1"/>
  <c r="X2582" i="1"/>
  <c r="X1069" i="1"/>
  <c r="X1053" i="1"/>
  <c r="X1045" i="1"/>
  <c r="X1037" i="1"/>
  <c r="X1029" i="1"/>
  <c r="X917" i="1"/>
  <c r="X909" i="1"/>
  <c r="X901" i="1"/>
  <c r="X893" i="1"/>
  <c r="X885" i="1"/>
  <c r="X877" i="1"/>
  <c r="X644" i="1"/>
  <c r="X636" i="1"/>
  <c r="X628" i="1"/>
  <c r="X620" i="1"/>
  <c r="X2526" i="1"/>
  <c r="X2444" i="1"/>
  <c r="X1115" i="1"/>
  <c r="X1107" i="1"/>
  <c r="X1099" i="1"/>
  <c r="X971" i="1"/>
  <c r="X963" i="1"/>
  <c r="X789" i="1"/>
  <c r="X781" i="1"/>
  <c r="X765" i="1"/>
  <c r="X182" i="1"/>
  <c r="X1647" i="1"/>
  <c r="X1640" i="1"/>
  <c r="X1632" i="1"/>
  <c r="X1624" i="1"/>
  <c r="X1616" i="1"/>
  <c r="X1608" i="1"/>
  <c r="X1600" i="1"/>
  <c r="X1593" i="1"/>
  <c r="X1585" i="1"/>
  <c r="X1577" i="1"/>
  <c r="X1569" i="1"/>
  <c r="X1523" i="1"/>
  <c r="X1515" i="1"/>
  <c r="X1492" i="1"/>
  <c r="X1484" i="1"/>
  <c r="X1476" i="1"/>
  <c r="X1391" i="1"/>
  <c r="X1326" i="1"/>
  <c r="X1318" i="1"/>
  <c r="X1310" i="1"/>
  <c r="X1302" i="1"/>
  <c r="X1279" i="1"/>
  <c r="X1248" i="1"/>
  <c r="X1240" i="1"/>
  <c r="X1232" i="1"/>
  <c r="X1224" i="1"/>
  <c r="X1210" i="1"/>
  <c r="X1124" i="1"/>
  <c r="X1109" i="1"/>
  <c r="X1101" i="1"/>
  <c r="X1027" i="1"/>
  <c r="X1019" i="1"/>
  <c r="X1013" i="1"/>
  <c r="X979" i="1"/>
  <c r="X965" i="1"/>
  <c r="X867" i="1"/>
  <c r="X859" i="1"/>
  <c r="X851" i="1"/>
  <c r="X755" i="1"/>
  <c r="X741" i="1"/>
  <c r="X733" i="1"/>
  <c r="X659" i="1"/>
  <c r="X652" i="1"/>
  <c r="X646" i="1"/>
  <c r="X638" i="1"/>
  <c r="X630" i="1"/>
  <c r="X622" i="1"/>
  <c r="X589" i="1"/>
  <c r="X582" i="1"/>
  <c r="X527" i="1"/>
  <c r="X511" i="1"/>
  <c r="X503" i="1"/>
  <c r="X488" i="1"/>
  <c r="X442" i="1"/>
  <c r="X435" i="1"/>
  <c r="X374" i="1"/>
  <c r="X366" i="1"/>
  <c r="X337" i="1"/>
  <c r="X202" i="1"/>
  <c r="X194" i="1"/>
  <c r="X64" i="1"/>
  <c r="X1561" i="1"/>
  <c r="X1553" i="1"/>
  <c r="X1545" i="1"/>
  <c r="X1537" i="1"/>
  <c r="X1514" i="1"/>
  <c r="X1506" i="1"/>
  <c r="X1468" i="1"/>
  <c r="X1460" i="1"/>
  <c r="X1452" i="1"/>
  <c r="X1444" i="1"/>
  <c r="X1413" i="1"/>
  <c r="X1390" i="1"/>
  <c r="X1382" i="1"/>
  <c r="X1374" i="1"/>
  <c r="X1271" i="1"/>
  <c r="X1263" i="1"/>
  <c r="X1255" i="1"/>
  <c r="X1216" i="1"/>
  <c r="X1201" i="1"/>
  <c r="X1193" i="1"/>
  <c r="X1185" i="1"/>
  <c r="X1177" i="1"/>
  <c r="X1169" i="1"/>
  <c r="X1162" i="1"/>
  <c r="X1154" i="1"/>
  <c r="X1146" i="1"/>
  <c r="X1138" i="1"/>
  <c r="X1130" i="1"/>
  <c r="X1085" i="1"/>
  <c r="X1077" i="1"/>
  <c r="X1005" i="1"/>
  <c r="X957" i="1"/>
  <c r="X949" i="1"/>
  <c r="X941" i="1"/>
  <c r="X933" i="1"/>
  <c r="X925" i="1"/>
  <c r="X843" i="1"/>
  <c r="X835" i="1"/>
  <c r="X827" i="1"/>
  <c r="X819" i="1"/>
  <c r="X805" i="1"/>
  <c r="X797" i="1"/>
  <c r="X725" i="1"/>
  <c r="X717" i="1"/>
  <c r="X613" i="1"/>
  <c r="X471" i="1"/>
  <c r="X427" i="1"/>
  <c r="X420" i="1"/>
  <c r="X414" i="1"/>
  <c r="X351" i="1"/>
  <c r="X336" i="1"/>
  <c r="X328" i="1"/>
  <c r="X257" i="1"/>
  <c r="X208" i="1"/>
  <c r="X201" i="1"/>
  <c r="X165" i="1"/>
  <c r="X135" i="1"/>
  <c r="X40" i="1"/>
  <c r="X1719" i="1"/>
  <c r="X1711" i="1"/>
  <c r="X1705" i="1"/>
  <c r="X1466" i="1"/>
  <c r="X1458" i="1"/>
  <c r="X1450" i="1"/>
  <c r="X1419" i="1"/>
  <c r="X1411" i="1"/>
  <c r="X1388" i="1"/>
  <c r="X1380" i="1"/>
  <c r="X1365" i="1"/>
  <c r="X1351" i="1"/>
  <c r="X1091" i="1"/>
  <c r="X1083" i="1"/>
  <c r="X1061" i="1"/>
  <c r="X1011" i="1"/>
  <c r="X997" i="1"/>
  <c r="X955" i="1"/>
  <c r="X947" i="1"/>
  <c r="X939" i="1"/>
  <c r="X931" i="1"/>
  <c r="X923" i="1"/>
  <c r="X803" i="1"/>
  <c r="X795" i="1"/>
  <c r="X773" i="1"/>
  <c r="X701" i="1"/>
  <c r="X574" i="1"/>
  <c r="X552" i="1"/>
  <c r="X544" i="1"/>
  <c r="X406" i="1"/>
  <c r="X349" i="1"/>
  <c r="X334" i="1"/>
  <c r="X304" i="1"/>
  <c r="X255" i="1"/>
  <c r="X199" i="1"/>
  <c r="X102" i="1"/>
  <c r="X88" i="1"/>
  <c r="X1371" i="1"/>
  <c r="X1349" i="1"/>
  <c r="X1341" i="1"/>
  <c r="X1289" i="1"/>
  <c r="X1205" i="1"/>
  <c r="X1067" i="1"/>
  <c r="X1059" i="1"/>
  <c r="X995" i="1"/>
  <c r="X989" i="1"/>
  <c r="X907" i="1"/>
  <c r="X699" i="1"/>
  <c r="X617" i="1"/>
  <c r="X605" i="1"/>
  <c r="X550" i="1"/>
  <c r="X542" i="1"/>
  <c r="X452" i="1"/>
  <c r="X310" i="1"/>
  <c r="X302" i="1"/>
  <c r="X189" i="1"/>
  <c r="X86" i="1"/>
  <c r="X78" i="1"/>
  <c r="X1595" i="1"/>
  <c r="X1587" i="1"/>
  <c r="X1579" i="1"/>
  <c r="X1571" i="1"/>
  <c r="X1328" i="1"/>
  <c r="X1320" i="1"/>
  <c r="X1312" i="1"/>
  <c r="X1304" i="1"/>
  <c r="X1296" i="1"/>
  <c r="X1281" i="1"/>
  <c r="X1226" i="1"/>
  <c r="X1051" i="1"/>
  <c r="X1043" i="1"/>
  <c r="X1035" i="1"/>
  <c r="X1021" i="1"/>
  <c r="X981" i="1"/>
  <c r="X973" i="1"/>
  <c r="X899" i="1"/>
  <c r="X891" i="1"/>
  <c r="X883" i="1"/>
  <c r="X875" i="1"/>
  <c r="X869" i="1"/>
  <c r="X861" i="1"/>
  <c r="X853" i="1"/>
  <c r="X845" i="1"/>
  <c r="X763" i="1"/>
  <c r="X757" i="1"/>
  <c r="X691" i="1"/>
  <c r="X683" i="1"/>
  <c r="X675" i="1"/>
  <c r="X667" i="1"/>
  <c r="X661" i="1"/>
  <c r="X591" i="1"/>
  <c r="X584" i="1"/>
  <c r="X513" i="1"/>
  <c r="X497" i="1"/>
  <c r="X466" i="1"/>
  <c r="X437" i="1"/>
  <c r="X396" i="1"/>
  <c r="X287" i="1"/>
  <c r="X224" i="1"/>
  <c r="X196" i="1"/>
  <c r="X9" i="1"/>
  <c r="X1695" i="1"/>
  <c r="X1563" i="1"/>
  <c r="X1555" i="1"/>
  <c r="X1539" i="1"/>
  <c r="X1508" i="1"/>
  <c r="X1334" i="1"/>
  <c r="X1295" i="1"/>
  <c r="X1287" i="1"/>
  <c r="X1273" i="1"/>
  <c r="X1265" i="1"/>
  <c r="X1257" i="1"/>
  <c r="X1249" i="1"/>
  <c r="X1218" i="1"/>
  <c r="X1203" i="1"/>
  <c r="X1195" i="1"/>
  <c r="X1187" i="1"/>
  <c r="X1179" i="1"/>
  <c r="X1171" i="1"/>
  <c r="X1164" i="1"/>
  <c r="X1156" i="1"/>
  <c r="X1148" i="1"/>
  <c r="X1140" i="1"/>
  <c r="X1132" i="1"/>
  <c r="X987" i="1"/>
  <c r="X837" i="1"/>
  <c r="X829" i="1"/>
  <c r="X821" i="1"/>
  <c r="X813" i="1"/>
  <c r="X749" i="1"/>
  <c r="X653" i="1"/>
  <c r="X615" i="1"/>
  <c r="X458" i="1"/>
  <c r="X450" i="1"/>
  <c r="X429" i="1"/>
  <c r="X422" i="1"/>
  <c r="X388" i="1"/>
  <c r="X210" i="1"/>
  <c r="X187" i="1"/>
  <c r="X173" i="1"/>
  <c r="X72" i="1"/>
  <c r="X551" i="1"/>
  <c r="X537" i="1"/>
  <c r="X530" i="1"/>
  <c r="X516" i="1"/>
  <c r="X487" i="1"/>
  <c r="X291" i="1"/>
  <c r="X162" i="1"/>
  <c r="X129" i="1"/>
  <c r="X83" i="1"/>
  <c r="X31" i="1"/>
  <c r="X13" i="1"/>
  <c r="X569" i="1"/>
  <c r="X424" i="1"/>
  <c r="X407" i="1"/>
  <c r="X393" i="1"/>
  <c r="X346" i="1"/>
  <c r="X340" i="1"/>
  <c r="X296" i="1"/>
  <c r="X277" i="1"/>
  <c r="X240" i="1"/>
  <c r="X65" i="1"/>
  <c r="X48" i="1"/>
  <c r="X214" i="1"/>
  <c r="X601" i="1"/>
  <c r="X522" i="1"/>
  <c r="X412" i="1"/>
  <c r="X368" i="1"/>
  <c r="X345" i="1"/>
  <c r="X283" i="1"/>
  <c r="X218" i="1"/>
  <c r="X154" i="1"/>
  <c r="X148" i="1"/>
  <c r="X141" i="1"/>
  <c r="X36" i="1"/>
  <c r="X24" i="1"/>
  <c r="X535" i="1"/>
  <c r="X521" i="1"/>
  <c r="X457" i="1"/>
  <c r="X423" i="1"/>
  <c r="X405" i="1"/>
  <c r="X313" i="1"/>
  <c r="X126" i="1"/>
  <c r="X16" i="1"/>
  <c r="X633" i="1"/>
  <c r="X469" i="1"/>
  <c r="X397" i="1"/>
  <c r="X360" i="1"/>
  <c r="X318" i="1"/>
  <c r="X281" i="1"/>
  <c r="X231" i="1"/>
  <c r="X212" i="1"/>
  <c r="X191" i="1"/>
  <c r="X177" i="1"/>
  <c r="X170" i="1"/>
  <c r="X118" i="1"/>
  <c r="X69" i="1"/>
  <c r="X632" i="1"/>
  <c r="X599" i="1"/>
  <c r="X583" i="1"/>
  <c r="X567" i="1"/>
  <c r="X519" i="1"/>
  <c r="X512" i="1"/>
  <c r="X482" i="1"/>
  <c r="X455" i="1"/>
  <c r="X390" i="1"/>
  <c r="X377" i="1"/>
  <c r="X354" i="1"/>
  <c r="X269" i="1"/>
  <c r="X262" i="1"/>
  <c r="X249" i="1"/>
  <c r="X204" i="1"/>
  <c r="X54" i="1"/>
  <c r="X39" i="1"/>
  <c r="X33" i="1"/>
  <c r="X27" i="1"/>
  <c r="X504" i="1"/>
  <c r="X489" i="1"/>
  <c r="X474" i="1"/>
  <c r="X441" i="1"/>
  <c r="X382" i="1"/>
  <c r="X329" i="1"/>
  <c r="X248" i="1"/>
  <c r="X151" i="1"/>
  <c r="X97" i="1"/>
  <c r="X46" i="1"/>
  <c r="X1343" i="1"/>
  <c r="X56" i="1"/>
  <c r="X640" i="1"/>
  <c r="X384" i="1"/>
  <c r="X8" i="1"/>
  <c r="X1859" i="1"/>
  <c r="X1738" i="1"/>
  <c r="X1674" i="1"/>
  <c r="X1610" i="1"/>
  <c r="X623" i="1"/>
  <c r="X361" i="1"/>
  <c r="X63" i="1"/>
  <c r="X1082" i="1"/>
  <c r="X1058" i="1"/>
  <c r="X1010" i="1"/>
  <c r="X946" i="1"/>
  <c r="X898" i="1"/>
  <c r="X842" i="1"/>
  <c r="X698" i="1"/>
  <c r="X674" i="1"/>
  <c r="X593" i="1"/>
  <c r="X505" i="1"/>
  <c r="X472" i="1"/>
  <c r="X465" i="1"/>
  <c r="X399" i="1"/>
  <c r="X392" i="1"/>
  <c r="X263" i="1"/>
  <c r="X192" i="1"/>
  <c r="X185" i="1"/>
  <c r="X68" i="1"/>
  <c r="X62" i="1"/>
  <c r="X49" i="1"/>
  <c r="X25" i="1"/>
  <c r="X1894" i="1"/>
  <c r="X1850" i="1"/>
  <c r="X1814" i="1"/>
  <c r="X1807" i="1"/>
  <c r="X1770" i="1"/>
  <c r="X1531" i="1"/>
  <c r="X1403" i="1"/>
  <c r="X1256" i="1"/>
  <c r="X1136" i="1"/>
  <c r="X978" i="1"/>
  <c r="X938" i="1"/>
  <c r="X890" i="1"/>
  <c r="X794" i="1"/>
  <c r="X770" i="1"/>
  <c r="X746" i="1"/>
  <c r="X459" i="1"/>
  <c r="X365" i="1"/>
  <c r="X280" i="1"/>
  <c r="X246" i="1"/>
  <c r="X216" i="1"/>
  <c r="X90" i="1"/>
  <c r="X2010" i="1"/>
  <c r="X1479" i="1"/>
  <c r="X1332" i="1"/>
  <c r="X1242" i="1"/>
  <c r="X1234" i="1"/>
  <c r="X1227" i="1"/>
  <c r="X1128" i="1"/>
  <c r="X1121" i="1"/>
  <c r="X1050" i="1"/>
  <c r="X1026" i="1"/>
  <c r="X1002" i="1"/>
  <c r="X882" i="1"/>
  <c r="X834" i="1"/>
  <c r="X738" i="1"/>
  <c r="X714" i="1"/>
  <c r="X592" i="1"/>
  <c r="X529" i="1"/>
  <c r="X425" i="1"/>
  <c r="X408" i="1"/>
  <c r="X391" i="1"/>
  <c r="X385" i="1"/>
  <c r="X327" i="1"/>
  <c r="X286" i="1"/>
  <c r="X279" i="1"/>
  <c r="X273" i="1"/>
  <c r="X256" i="1"/>
  <c r="X239" i="1"/>
  <c r="X233" i="1"/>
  <c r="X209" i="1"/>
  <c r="X159" i="1"/>
  <c r="X1987" i="1"/>
  <c r="X1834" i="1"/>
  <c r="X1642" i="1"/>
  <c r="X1635" i="1"/>
  <c r="X1414" i="1"/>
  <c r="X1393" i="1"/>
  <c r="X1331" i="1"/>
  <c r="X1114" i="1"/>
  <c r="X1074" i="1"/>
  <c r="X930" i="1"/>
  <c r="X874" i="1"/>
  <c r="X826" i="1"/>
  <c r="X690" i="1"/>
  <c r="X631" i="1"/>
  <c r="X431" i="1"/>
  <c r="X413" i="1"/>
  <c r="X359" i="1"/>
  <c r="X344" i="1"/>
  <c r="X333" i="1"/>
  <c r="X326" i="1"/>
  <c r="X297" i="1"/>
  <c r="X285" i="1"/>
  <c r="X232" i="1"/>
  <c r="X226" i="1"/>
  <c r="X158" i="1"/>
  <c r="X41" i="1"/>
  <c r="X23" i="1"/>
  <c r="X17" i="1"/>
  <c r="X2058" i="1"/>
  <c r="X2051" i="1"/>
  <c r="X1979" i="1"/>
  <c r="X1899" i="1"/>
  <c r="X1663" i="1"/>
  <c r="X1442" i="1"/>
  <c r="X1407" i="1"/>
  <c r="X1367" i="1"/>
  <c r="X1106" i="1"/>
  <c r="X1018" i="1"/>
  <c r="X986" i="1"/>
  <c r="X962" i="1"/>
  <c r="X922" i="1"/>
  <c r="X818" i="1"/>
  <c r="X786" i="1"/>
  <c r="X762" i="1"/>
  <c r="X547" i="1"/>
  <c r="X495" i="1"/>
  <c r="X379" i="1"/>
  <c r="X373" i="1"/>
  <c r="X332" i="1"/>
  <c r="X320" i="1"/>
  <c r="X207" i="1"/>
  <c r="X146" i="1"/>
  <c r="X127" i="1"/>
  <c r="X76" i="1"/>
  <c r="X2022" i="1"/>
  <c r="X1627" i="1"/>
  <c r="X1448" i="1"/>
  <c r="X1098" i="1"/>
  <c r="X1066" i="1"/>
  <c r="X1042" i="1"/>
  <c r="X914" i="1"/>
  <c r="X866" i="1"/>
  <c r="X810" i="1"/>
  <c r="X730" i="1"/>
  <c r="X706" i="1"/>
  <c r="X624" i="1"/>
  <c r="X546" i="1"/>
  <c r="X448" i="1"/>
  <c r="X378" i="1"/>
  <c r="X372" i="1"/>
  <c r="X353" i="1"/>
  <c r="X319" i="1"/>
  <c r="X260" i="1"/>
  <c r="X200" i="1"/>
  <c r="X168" i="1"/>
  <c r="X152" i="1"/>
  <c r="X145" i="1"/>
  <c r="X75" i="1"/>
  <c r="X10" i="1"/>
  <c r="X2027" i="1"/>
  <c r="X1975" i="1"/>
  <c r="X1946" i="1"/>
  <c r="X1706" i="1"/>
  <c r="X3" i="1"/>
  <c r="X2636" i="1"/>
  <c r="X1963" i="1"/>
  <c r="X1882" i="1"/>
  <c r="X1802" i="1"/>
  <c r="X1547" i="1"/>
  <c r="X1462" i="1"/>
  <c r="X1434" i="1"/>
  <c r="X1090" i="1"/>
  <c r="X970" i="1"/>
  <c r="X906" i="1"/>
  <c r="X858" i="1"/>
  <c r="X754" i="1"/>
  <c r="X723" i="1"/>
  <c r="X682" i="1"/>
  <c r="X566" i="1"/>
  <c r="X559" i="1"/>
  <c r="X553" i="1"/>
  <c r="X520" i="1"/>
  <c r="X500" i="1"/>
  <c r="X480" i="1"/>
  <c r="X454" i="1"/>
  <c r="X447" i="1"/>
  <c r="X312" i="1"/>
  <c r="X306" i="1"/>
  <c r="X265" i="1"/>
  <c r="X174" i="1"/>
  <c r="X167" i="1"/>
  <c r="X125" i="1"/>
  <c r="X104" i="1"/>
  <c r="X98" i="1"/>
  <c r="X21" i="1"/>
  <c r="X15" i="1"/>
  <c r="X4" i="1"/>
  <c r="X225" i="1"/>
  <c r="X219" i="1"/>
  <c r="X180" i="1"/>
  <c r="X140" i="1"/>
  <c r="X109" i="1"/>
  <c r="X92" i="1"/>
  <c r="X179" i="1"/>
  <c r="X139" i="1"/>
  <c r="X133" i="1"/>
  <c r="X120" i="1"/>
  <c r="X108" i="1"/>
  <c r="X91" i="1"/>
  <c r="X184" i="1"/>
  <c r="X172" i="1"/>
  <c r="X155" i="1"/>
  <c r="X144" i="1"/>
  <c r="X96" i="1"/>
  <c r="BJ51" i="1"/>
  <c r="BJ35" i="1"/>
  <c r="BJ4" i="1"/>
  <c r="BJ17" i="1"/>
  <c r="BJ28" i="1"/>
  <c r="BJ60" i="1"/>
  <c r="BJ42" i="1"/>
  <c r="BJ64" i="1"/>
  <c r="BJ18" i="1"/>
  <c r="BJ37" i="1"/>
  <c r="BJ72" i="1"/>
  <c r="BJ53" i="1"/>
  <c r="BJ67" i="1"/>
  <c r="BJ66" i="1"/>
  <c r="BJ70" i="1"/>
  <c r="BJ6" i="1"/>
  <c r="BJ34" i="1"/>
  <c r="BJ25" i="1"/>
  <c r="BJ20" i="1"/>
  <c r="BJ15" i="1"/>
  <c r="BJ32" i="1"/>
  <c r="BJ61" i="1"/>
  <c r="BJ49" i="1"/>
  <c r="BJ73" i="1"/>
  <c r="BJ41" i="1"/>
  <c r="BJ65" i="1"/>
  <c r="BJ36" i="1"/>
  <c r="BJ68" i="1"/>
  <c r="BJ76" i="1"/>
  <c r="BJ12" i="1"/>
  <c r="BJ52" i="1"/>
  <c r="BJ44" i="1"/>
  <c r="BJ45" i="1"/>
  <c r="BJ59" i="1"/>
  <c r="BJ9" i="1"/>
  <c r="BJ29" i="1"/>
  <c r="BJ56" i="1"/>
  <c r="BJ16" i="1"/>
  <c r="BJ23" i="1"/>
  <c r="BJ31" i="1"/>
  <c r="BJ8" i="1"/>
  <c r="BJ71" i="1"/>
  <c r="BJ21" i="1"/>
  <c r="BJ24" i="1"/>
  <c r="BJ39" i="1"/>
  <c r="BJ69" i="1"/>
  <c r="BJ22" i="1"/>
  <c r="BJ58" i="1"/>
  <c r="BJ57" i="1"/>
  <c r="BJ33" i="1"/>
  <c r="BJ55" i="1"/>
  <c r="BJ5" i="1"/>
  <c r="BJ43" i="1"/>
  <c r="BJ14" i="1"/>
  <c r="BJ38" i="1"/>
  <c r="BJ40" i="1"/>
  <c r="BJ46" i="1"/>
  <c r="BJ26" i="1"/>
  <c r="BJ11" i="1"/>
  <c r="BJ77" i="1"/>
  <c r="BJ10" i="1"/>
  <c r="BJ54" i="1"/>
  <c r="BJ50" i="1"/>
  <c r="BJ75" i="1"/>
  <c r="BJ13" i="1"/>
  <c r="BJ63" i="1"/>
  <c r="BJ62" i="1"/>
  <c r="BJ19" i="1"/>
  <c r="BJ30" i="1"/>
  <c r="BJ27" i="1"/>
  <c r="BJ74" i="1"/>
  <c r="BJ7" i="1"/>
  <c r="BJ48" i="1"/>
  <c r="BJ47" i="1"/>
  <c r="BK51" i="1" l="1"/>
  <c r="BK4" i="1"/>
  <c r="BK31" i="1"/>
  <c r="BK5" i="1"/>
  <c r="BK33" i="1"/>
  <c r="BK65" i="1"/>
  <c r="BK54" i="1"/>
  <c r="BK44" i="1"/>
  <c r="BK40" i="1"/>
  <c r="BK52" i="1"/>
  <c r="BK27" i="1"/>
  <c r="BK69" i="1"/>
  <c r="BK10" i="1"/>
  <c r="BK8" i="1"/>
  <c r="BK9" i="1"/>
  <c r="BK72" i="1"/>
  <c r="BK60" i="1"/>
  <c r="BK17" i="1"/>
  <c r="BK61" i="1"/>
  <c r="BC43" i="1"/>
  <c r="BM43" i="1" s="1"/>
  <c r="BR43" i="1" s="1" a="1"/>
  <c r="BR43" i="1" s="1"/>
  <c r="BK39" i="1"/>
  <c r="BK67" i="1"/>
  <c r="BK48" i="1"/>
  <c r="BC35" i="1"/>
  <c r="BM35" i="1" s="1"/>
  <c r="BR35" i="1" s="1" a="1"/>
  <c r="BR35" i="1" s="1"/>
  <c r="BK73" i="1"/>
  <c r="BK23" i="1"/>
  <c r="BK32" i="1"/>
  <c r="AB22" i="1"/>
  <c r="AB19" i="1"/>
  <c r="AB13" i="1"/>
  <c r="BK19" i="1"/>
  <c r="BK62" i="1"/>
  <c r="BK55" i="1"/>
  <c r="BK57" i="1"/>
  <c r="AB39" i="1"/>
  <c r="AB32" i="1"/>
  <c r="AB69" i="1"/>
  <c r="AB5" i="1"/>
  <c r="AB64" i="1"/>
  <c r="AB17" i="1"/>
  <c r="AB45" i="1"/>
  <c r="AB43" i="1"/>
  <c r="AB7" i="1"/>
  <c r="AB8" i="1"/>
  <c r="AB71" i="1"/>
  <c r="AB16" i="1"/>
  <c r="AB61" i="1"/>
  <c r="AB73" i="1"/>
  <c r="AB23" i="1"/>
  <c r="AB70" i="1"/>
  <c r="AB65" i="1"/>
  <c r="AB24" i="1"/>
  <c r="AB52" i="1"/>
  <c r="AB74" i="1"/>
  <c r="AB60" i="1"/>
  <c r="AB49" i="1"/>
  <c r="AB47" i="1"/>
  <c r="AB40" i="1"/>
  <c r="AB67" i="1"/>
  <c r="AB26" i="1"/>
  <c r="AB57" i="1"/>
  <c r="AB31" i="1"/>
  <c r="AB4" i="1"/>
  <c r="AB20" i="1"/>
  <c r="AB29" i="1"/>
  <c r="BK59" i="1"/>
  <c r="AB35" i="1"/>
  <c r="AB27" i="1"/>
  <c r="AB44" i="1"/>
  <c r="AB25" i="1"/>
  <c r="AB33" i="1"/>
  <c r="AB10" i="1"/>
  <c r="AB12" i="1"/>
  <c r="AB63" i="1"/>
  <c r="AB38" i="1"/>
  <c r="AB59" i="1"/>
  <c r="AB53" i="1"/>
  <c r="AB55" i="1"/>
  <c r="AB51" i="1"/>
  <c r="AB46" i="1"/>
  <c r="AB37" i="1"/>
  <c r="AE1" i="1"/>
  <c r="AF1" i="1"/>
  <c r="AC1" i="1"/>
  <c r="AD1" i="1"/>
  <c r="AG1" i="1"/>
  <c r="AB76" i="1"/>
  <c r="AB34" i="1"/>
  <c r="AB48" i="1"/>
  <c r="AB56" i="1"/>
  <c r="AB62" i="1"/>
  <c r="AB42" i="1"/>
  <c r="AB50" i="1"/>
  <c r="AB30" i="1"/>
  <c r="AB68" i="1"/>
  <c r="AB72" i="1"/>
  <c r="AB14" i="1"/>
  <c r="AB54" i="1"/>
  <c r="AB28" i="1"/>
  <c r="AB58" i="1"/>
  <c r="AB15" i="1"/>
  <c r="AB6" i="1"/>
  <c r="BK35" i="1"/>
  <c r="AB66" i="1"/>
  <c r="AB21" i="1"/>
  <c r="AB36" i="1"/>
  <c r="AB41" i="1"/>
  <c r="AB11" i="1"/>
  <c r="AB75" i="1"/>
  <c r="AB77" i="1"/>
  <c r="BK25" i="1"/>
  <c r="BK26" i="1"/>
  <c r="BK71" i="1"/>
  <c r="BK7" i="1"/>
  <c r="BK16" i="1"/>
  <c r="AB18" i="1"/>
  <c r="AB9" i="1"/>
  <c r="BK14" i="1"/>
  <c r="BK20" i="1"/>
  <c r="BK38" i="1"/>
  <c r="BK12" i="1"/>
  <c r="BK43" i="1"/>
  <c r="BK49" i="1"/>
  <c r="BK30" i="1"/>
  <c r="BK29" i="1"/>
  <c r="BK42" i="1"/>
  <c r="BK63" i="1"/>
  <c r="BK6" i="1"/>
  <c r="BK70" i="1"/>
  <c r="BK76" i="1"/>
  <c r="BK46" i="1"/>
  <c r="BK45" i="1"/>
  <c r="BK77" i="1"/>
  <c r="BK68" i="1"/>
  <c r="BK13" i="1"/>
  <c r="BK34" i="1"/>
  <c r="BK64" i="1"/>
  <c r="BK50" i="1"/>
  <c r="BK66" i="1"/>
  <c r="BK24" i="1"/>
  <c r="BK15" i="1"/>
  <c r="BK58" i="1"/>
  <c r="BK36" i="1"/>
  <c r="BD25" i="1"/>
  <c r="BC41" i="1"/>
  <c r="BM41" i="1" s="1"/>
  <c r="BR41" i="1" s="1" a="1"/>
  <c r="BR41" i="1" s="1"/>
  <c r="BK37" i="1"/>
  <c r="BK74" i="1"/>
  <c r="BK22" i="1"/>
  <c r="BK28" i="1"/>
  <c r="BK56" i="1"/>
  <c r="BK53" i="1"/>
  <c r="BK11" i="1"/>
  <c r="BK21" i="1"/>
  <c r="BK47" i="1"/>
  <c r="BK41" i="1"/>
  <c r="BK18" i="1"/>
  <c r="BK75" i="1"/>
  <c r="BC64" i="1"/>
  <c r="BM64" i="1" s="1"/>
  <c r="BR64" i="1" s="1" a="1"/>
  <c r="BR64" i="1" s="1"/>
  <c r="BC48" i="1"/>
  <c r="BM48" i="1" s="1"/>
  <c r="BR48" i="1" s="1" a="1"/>
  <c r="BR48" i="1" s="1"/>
  <c r="BC32" i="1"/>
  <c r="BM32" i="1" s="1"/>
  <c r="BR32" i="1" s="1" a="1"/>
  <c r="BR32" i="1" s="1"/>
  <c r="BC16" i="1"/>
  <c r="BM16" i="1" s="1"/>
  <c r="BR16" i="1" s="1" a="1"/>
  <c r="BR16" i="1" s="1"/>
  <c r="BC27" i="1"/>
  <c r="BM27" i="1" s="1"/>
  <c r="BR27" i="1" s="1" a="1"/>
  <c r="BR27" i="1" s="1"/>
  <c r="BC51" i="1"/>
  <c r="BM51" i="1" s="1"/>
  <c r="BR51" i="1" s="1" a="1"/>
  <c r="BR51" i="1" s="1"/>
  <c r="BC74" i="1"/>
  <c r="BM74" i="1" s="1"/>
  <c r="BR74" i="1" s="1" a="1"/>
  <c r="BR74" i="1" s="1"/>
  <c r="BC58" i="1"/>
  <c r="BM58" i="1" s="1"/>
  <c r="BR58" i="1" s="1" a="1"/>
  <c r="BR58" i="1" s="1"/>
  <c r="BC42" i="1"/>
  <c r="BM42" i="1" s="1"/>
  <c r="BR42" i="1" s="1" a="1"/>
  <c r="BR42" i="1" s="1"/>
  <c r="BC26" i="1"/>
  <c r="BM26" i="1" s="1"/>
  <c r="BR26" i="1" s="1" a="1"/>
  <c r="BR26" i="1" s="1"/>
  <c r="BC10" i="1"/>
  <c r="BM10" i="1" s="1"/>
  <c r="BR10" i="1" s="1" a="1"/>
  <c r="BR10" i="1" s="1"/>
  <c r="BF33" i="1"/>
  <c r="BC75" i="1"/>
  <c r="BM75" i="1" s="1"/>
  <c r="BR75" i="1" s="1" a="1"/>
  <c r="BR75" i="1" s="1"/>
  <c r="BC59" i="1"/>
  <c r="BM59" i="1" s="1"/>
  <c r="BR59" i="1" s="1" a="1"/>
  <c r="BR59" i="1" s="1"/>
  <c r="BC29" i="1"/>
  <c r="BM29" i="1" s="1"/>
  <c r="BR29" i="1" s="1" a="1"/>
  <c r="BR29" i="1" s="1"/>
  <c r="BC14" i="1"/>
  <c r="BM14" i="1" s="1"/>
  <c r="BR14" i="1" s="1" a="1"/>
  <c r="BR14" i="1" s="1"/>
  <c r="BC73" i="1"/>
  <c r="BM73" i="1" s="1"/>
  <c r="BR73" i="1" s="1" a="1"/>
  <c r="BR73" i="1" s="1"/>
  <c r="BC57" i="1"/>
  <c r="BM57" i="1" s="1"/>
  <c r="BR57" i="1" s="1" a="1"/>
  <c r="BR57" i="1" s="1"/>
  <c r="BD69" i="1"/>
  <c r="BC31" i="1"/>
  <c r="BM31" i="1" s="1"/>
  <c r="BR31" i="1" s="1" a="1"/>
  <c r="BR31" i="1" s="1"/>
  <c r="BD60" i="1"/>
  <c r="BD44" i="1"/>
  <c r="BD28" i="1"/>
  <c r="BD12" i="1"/>
  <c r="BE67" i="1"/>
  <c r="BE72" i="1"/>
  <c r="BE56" i="1"/>
  <c r="BE40" i="1"/>
  <c r="BE24" i="1"/>
  <c r="BE8" i="1"/>
  <c r="BD5" i="1"/>
  <c r="BD17" i="1"/>
  <c r="BF71" i="1"/>
  <c r="BF55" i="1"/>
  <c r="BE76" i="1"/>
  <c r="BD21" i="1"/>
  <c r="BE47" i="1"/>
  <c r="BD49" i="1"/>
  <c r="BF11" i="1"/>
  <c r="BE13" i="1"/>
  <c r="BE45" i="1"/>
  <c r="BC62" i="1"/>
  <c r="BM62" i="1" s="1"/>
  <c r="BR62" i="1" s="1" a="1"/>
  <c r="BR62" i="1" s="1"/>
  <c r="BC9" i="1"/>
  <c r="BM9" i="1" s="1"/>
  <c r="BR9" i="1" s="1" a="1"/>
  <c r="BR9" i="1" s="1"/>
  <c r="BC15" i="1"/>
  <c r="BM15" i="1" s="1"/>
  <c r="BR15" i="1" s="1" a="1"/>
  <c r="BR15" i="1" s="1"/>
  <c r="BE70" i="1"/>
  <c r="BE54" i="1"/>
  <c r="BE38" i="1"/>
  <c r="BE22" i="1"/>
  <c r="BE6" i="1"/>
  <c r="BC46" i="1"/>
  <c r="BM46" i="1" s="1"/>
  <c r="BR46" i="1" s="1" a="1"/>
  <c r="BR46" i="1" s="1"/>
  <c r="BC30" i="1"/>
  <c r="BM30" i="1" s="1"/>
  <c r="BR30" i="1" s="1" a="1"/>
  <c r="BR30" i="1" s="1"/>
  <c r="BC68" i="1"/>
  <c r="BM68" i="1" s="1"/>
  <c r="BR68" i="1" s="1" a="1"/>
  <c r="BR68" i="1" s="1"/>
  <c r="BC52" i="1"/>
  <c r="BM52" i="1" s="1"/>
  <c r="BR52" i="1" s="1" a="1"/>
  <c r="BR52" i="1" s="1"/>
  <c r="BC36" i="1"/>
  <c r="BM36" i="1" s="1"/>
  <c r="BR36" i="1" s="1" a="1"/>
  <c r="BR36" i="1" s="1"/>
  <c r="BC20" i="1"/>
  <c r="BM20" i="1" s="1"/>
  <c r="BR20" i="1" s="1" a="1"/>
  <c r="BR20" i="1" s="1"/>
  <c r="BC4" i="1"/>
  <c r="BM4" i="1" s="1"/>
  <c r="BR4" i="1" s="1" a="1"/>
  <c r="BR4" i="1" s="1"/>
  <c r="BF37" i="1"/>
  <c r="BF53" i="1"/>
  <c r="BC23" i="1"/>
  <c r="BM23" i="1" s="1"/>
  <c r="BR23" i="1" s="1" a="1"/>
  <c r="BR23" i="1" s="1"/>
  <c r="BC65" i="1"/>
  <c r="BM65" i="1" s="1"/>
  <c r="BR65" i="1" s="1" a="1"/>
  <c r="BR65" i="1" s="1"/>
  <c r="BC66" i="1"/>
  <c r="BM66" i="1" s="1"/>
  <c r="BR66" i="1" s="1" a="1"/>
  <c r="BR66" i="1" s="1"/>
  <c r="BC50" i="1"/>
  <c r="BM50" i="1" s="1"/>
  <c r="BR50" i="1" s="1" a="1"/>
  <c r="BR50" i="1" s="1"/>
  <c r="BC34" i="1"/>
  <c r="BM34" i="1" s="1"/>
  <c r="BR34" i="1" s="1" a="1"/>
  <c r="BR34" i="1" s="1"/>
  <c r="BC18" i="1"/>
  <c r="BM18" i="1" s="1"/>
  <c r="BR18" i="1" s="1" a="1"/>
  <c r="BR18" i="1" s="1"/>
  <c r="BD61" i="1"/>
  <c r="BC39" i="1"/>
  <c r="BM39" i="1" s="1"/>
  <c r="BR39" i="1" s="1" a="1"/>
  <c r="BR39" i="1" s="1"/>
  <c r="BC63" i="1"/>
  <c r="BM63" i="1" s="1"/>
  <c r="BR63" i="1" s="1" a="1"/>
  <c r="BR63" i="1" s="1"/>
  <c r="BC7" i="1"/>
  <c r="BM7" i="1" s="1"/>
  <c r="BR7" i="1" s="1" a="1"/>
  <c r="BR7" i="1" s="1"/>
  <c r="BC77" i="1"/>
  <c r="BM77" i="1" s="1"/>
  <c r="BR77" i="1" s="1" a="1"/>
  <c r="BR77" i="1" s="1"/>
  <c r="BD19" i="1"/>
  <c r="BF28" i="1"/>
  <c r="BF5" i="1"/>
  <c r="BC71" i="1"/>
  <c r="BM71" i="1" s="1"/>
  <c r="BR71" i="1" s="1" a="1"/>
  <c r="BR71" i="1" s="1"/>
  <c r="BC55" i="1"/>
  <c r="BM55" i="1" s="1"/>
  <c r="BR55" i="1" s="1" a="1"/>
  <c r="BR55" i="1" s="1"/>
  <c r="BC72" i="1"/>
  <c r="BM72" i="1" s="1"/>
  <c r="BR72" i="1" s="1" a="1"/>
  <c r="BR72" i="1" s="1"/>
  <c r="BC56" i="1"/>
  <c r="BM56" i="1" s="1"/>
  <c r="BR56" i="1" s="1" a="1"/>
  <c r="BR56" i="1" s="1"/>
  <c r="BC40" i="1"/>
  <c r="BM40" i="1" s="1"/>
  <c r="BR40" i="1" s="1" a="1"/>
  <c r="BR40" i="1" s="1"/>
  <c r="BC24" i="1"/>
  <c r="BM24" i="1" s="1"/>
  <c r="BR24" i="1" s="1" a="1"/>
  <c r="BR24" i="1" s="1"/>
  <c r="BC8" i="1"/>
  <c r="BM8" i="1" s="1"/>
  <c r="BR8" i="1" s="1" a="1"/>
  <c r="BR8" i="1" s="1"/>
  <c r="BD67" i="1"/>
  <c r="BD74" i="1"/>
  <c r="BD58" i="1"/>
  <c r="BD42" i="1"/>
  <c r="BD26" i="1"/>
  <c r="BD10" i="1"/>
  <c r="BE65" i="1"/>
  <c r="BD23" i="1"/>
  <c r="BD45" i="1"/>
  <c r="BF69" i="1"/>
  <c r="BF74" i="1"/>
  <c r="BF58" i="1"/>
  <c r="BF42" i="1"/>
  <c r="BF26" i="1"/>
  <c r="BF10" i="1"/>
  <c r="BF21" i="1"/>
  <c r="BD76" i="1"/>
  <c r="BE5" i="1"/>
  <c r="BC37" i="1"/>
  <c r="BM37" i="1" s="1"/>
  <c r="BR37" i="1" s="1" a="1"/>
  <c r="BR37" i="1" s="1"/>
  <c r="BE23" i="1"/>
  <c r="BE31" i="1"/>
  <c r="BD47" i="1"/>
  <c r="BF44" i="1"/>
  <c r="BF12" i="1"/>
  <c r="BC69" i="1"/>
  <c r="BM69" i="1" s="1"/>
  <c r="BR69" i="1" s="1" a="1"/>
  <c r="BR69" i="1" s="1"/>
  <c r="BC45" i="1"/>
  <c r="BM45" i="1" s="1"/>
  <c r="BR45" i="1" s="1" a="1"/>
  <c r="BR45" i="1" s="1"/>
  <c r="BC70" i="1"/>
  <c r="BM70" i="1" s="1"/>
  <c r="BR70" i="1" s="1" a="1"/>
  <c r="BR70" i="1" s="1"/>
  <c r="BC54" i="1"/>
  <c r="BM54" i="1" s="1"/>
  <c r="BR54" i="1" s="1" a="1"/>
  <c r="BR54" i="1" s="1"/>
  <c r="BC38" i="1"/>
  <c r="BM38" i="1" s="1"/>
  <c r="BR38" i="1" s="1" a="1"/>
  <c r="BR38" i="1" s="1"/>
  <c r="BC22" i="1"/>
  <c r="BM22" i="1" s="1"/>
  <c r="BR22" i="1" s="1" a="1"/>
  <c r="BR22" i="1" s="1"/>
  <c r="BC6" i="1"/>
  <c r="BM6" i="1" s="1"/>
  <c r="BR6" i="1" s="1" a="1"/>
  <c r="BR6" i="1" s="1"/>
  <c r="BD65" i="1"/>
  <c r="BD72" i="1"/>
  <c r="BD56" i="1"/>
  <c r="BD40" i="1"/>
  <c r="BD24" i="1"/>
  <c r="BD8" i="1"/>
  <c r="BC17" i="1"/>
  <c r="BM17" i="1" s="1"/>
  <c r="BR17" i="1" s="1" a="1"/>
  <c r="BR17" i="1" s="1"/>
  <c r="BC49" i="1"/>
  <c r="BM49" i="1" s="1"/>
  <c r="BR49" i="1" s="1" a="1"/>
  <c r="BR49" i="1" s="1"/>
  <c r="BE63" i="1"/>
  <c r="BE68" i="1"/>
  <c r="BE52" i="1"/>
  <c r="BE36" i="1"/>
  <c r="BE20" i="1"/>
  <c r="BE4" i="1"/>
  <c r="BD27" i="1"/>
  <c r="BD9" i="1"/>
  <c r="BF67" i="1"/>
  <c r="BF72" i="1"/>
  <c r="BF56" i="1"/>
  <c r="BF40" i="1"/>
  <c r="BF24" i="1"/>
  <c r="BF8" i="1"/>
  <c r="BE41" i="1"/>
  <c r="BF43" i="1"/>
  <c r="BF51" i="1"/>
  <c r="BE9" i="1"/>
  <c r="BF49" i="1"/>
  <c r="BD33" i="1"/>
  <c r="BF60" i="1"/>
  <c r="BC67" i="1"/>
  <c r="BM67" i="1" s="1"/>
  <c r="BR67" i="1" s="1" a="1"/>
  <c r="BR67" i="1" s="1"/>
  <c r="BD63" i="1"/>
  <c r="BD70" i="1"/>
  <c r="BD54" i="1"/>
  <c r="BD38" i="1"/>
  <c r="BD22" i="1"/>
  <c r="BD6" i="1"/>
  <c r="BC47" i="1"/>
  <c r="BM47" i="1" s="1"/>
  <c r="BR47" i="1" s="1" a="1"/>
  <c r="BR47" i="1" s="1"/>
  <c r="BE77" i="1"/>
  <c r="BE61" i="1"/>
  <c r="BE66" i="1"/>
  <c r="BE50" i="1"/>
  <c r="BE34" i="1"/>
  <c r="BE18" i="1"/>
  <c r="BD37" i="1"/>
  <c r="BD7" i="1"/>
  <c r="BD43" i="1"/>
  <c r="BF65" i="1"/>
  <c r="BF70" i="1"/>
  <c r="BF54" i="1"/>
  <c r="BF38" i="1"/>
  <c r="BF22" i="1"/>
  <c r="BF6" i="1"/>
  <c r="BF41" i="1"/>
  <c r="BF39" i="1"/>
  <c r="BC19" i="1"/>
  <c r="BM19" i="1" s="1"/>
  <c r="BR19" i="1" s="1" a="1"/>
  <c r="BR19" i="1" s="1"/>
  <c r="BF15" i="1"/>
  <c r="BE43" i="1"/>
  <c r="BE51" i="1"/>
  <c r="BF35" i="1"/>
  <c r="BD51" i="1"/>
  <c r="BD68" i="1"/>
  <c r="BD52" i="1"/>
  <c r="BD36" i="1"/>
  <c r="BD20" i="1"/>
  <c r="BD4" i="1"/>
  <c r="BE75" i="1"/>
  <c r="BE59" i="1"/>
  <c r="BE64" i="1"/>
  <c r="BE48" i="1"/>
  <c r="BE32" i="1"/>
  <c r="BE16" i="1"/>
  <c r="BD15" i="1"/>
  <c r="BD41" i="1"/>
  <c r="BF63" i="1"/>
  <c r="BF68" i="1"/>
  <c r="BF52" i="1"/>
  <c r="BF36" i="1"/>
  <c r="BF20" i="1"/>
  <c r="BF4" i="1"/>
  <c r="BF13" i="1"/>
  <c r="BF27" i="1"/>
  <c r="BF77" i="1"/>
  <c r="BF25" i="1"/>
  <c r="BD53" i="1"/>
  <c r="BE19" i="1"/>
  <c r="BE33" i="1"/>
  <c r="BC25" i="1"/>
  <c r="BM25" i="1" s="1"/>
  <c r="BR25" i="1" s="1" a="1"/>
  <c r="BR25" i="1" s="1"/>
  <c r="BD75" i="1"/>
  <c r="BD59" i="1"/>
  <c r="BD66" i="1"/>
  <c r="BD50" i="1"/>
  <c r="BD34" i="1"/>
  <c r="BD18" i="1"/>
  <c r="BE73" i="1"/>
  <c r="BE57" i="1"/>
  <c r="BE62" i="1"/>
  <c r="BE46" i="1"/>
  <c r="BE30" i="1"/>
  <c r="BE14" i="1"/>
  <c r="BD39" i="1"/>
  <c r="BD11" i="1"/>
  <c r="BD77" i="1"/>
  <c r="BF61" i="1"/>
  <c r="BF66" i="1"/>
  <c r="BF50" i="1"/>
  <c r="BF34" i="1"/>
  <c r="BF18" i="1"/>
  <c r="BE35" i="1"/>
  <c r="BF29" i="1"/>
  <c r="BF31" i="1"/>
  <c r="BF47" i="1"/>
  <c r="BE21" i="1"/>
  <c r="BC53" i="1"/>
  <c r="BM53" i="1" s="1"/>
  <c r="BR53" i="1" s="1" a="1"/>
  <c r="BR53" i="1" s="1"/>
  <c r="BF23" i="1"/>
  <c r="BE29" i="1"/>
  <c r="BF19" i="1"/>
  <c r="BC61" i="1"/>
  <c r="BM61" i="1" s="1"/>
  <c r="BR61" i="1" s="1" a="1"/>
  <c r="BR61" i="1" s="1"/>
  <c r="BD73" i="1"/>
  <c r="BD57" i="1"/>
  <c r="BD64" i="1"/>
  <c r="BD48" i="1"/>
  <c r="BD32" i="1"/>
  <c r="BD16" i="1"/>
  <c r="BC5" i="1"/>
  <c r="BM5" i="1" s="1"/>
  <c r="BR5" i="1" s="1" a="1"/>
  <c r="BR5" i="1" s="1"/>
  <c r="BC21" i="1"/>
  <c r="BM21" i="1" s="1"/>
  <c r="BR21" i="1" s="1" a="1"/>
  <c r="BR21" i="1" s="1"/>
  <c r="BE71" i="1"/>
  <c r="BE55" i="1"/>
  <c r="BE60" i="1"/>
  <c r="BE44" i="1"/>
  <c r="BE28" i="1"/>
  <c r="BE12" i="1"/>
  <c r="BD13" i="1"/>
  <c r="BF75" i="1"/>
  <c r="BF59" i="1"/>
  <c r="BF64" i="1"/>
  <c r="BF48" i="1"/>
  <c r="BF32" i="1"/>
  <c r="BF16" i="1"/>
  <c r="BE27" i="1"/>
  <c r="BF17" i="1"/>
  <c r="BF76" i="1"/>
  <c r="BF9" i="1"/>
  <c r="BE15" i="1"/>
  <c r="BE11" i="1"/>
  <c r="BE37" i="1"/>
  <c r="BE49" i="1"/>
  <c r="BC76" i="1"/>
  <c r="BM76" i="1" s="1"/>
  <c r="BR76" i="1" s="1" a="1"/>
  <c r="BR76" i="1" s="1"/>
  <c r="BC60" i="1"/>
  <c r="BM60" i="1" s="1"/>
  <c r="BR60" i="1" s="1" a="1"/>
  <c r="BR60" i="1" s="1"/>
  <c r="BC44" i="1"/>
  <c r="BM44" i="1" s="1"/>
  <c r="BR44" i="1" s="1" a="1"/>
  <c r="BR44" i="1" s="1"/>
  <c r="BC28" i="1"/>
  <c r="BM28" i="1" s="1"/>
  <c r="BR28" i="1" s="1" a="1"/>
  <c r="BR28" i="1" s="1"/>
  <c r="BC12" i="1"/>
  <c r="BM12" i="1" s="1"/>
  <c r="BR12" i="1" s="1" a="1"/>
  <c r="BR12" i="1" s="1"/>
  <c r="BD71" i="1"/>
  <c r="BD55" i="1"/>
  <c r="BD62" i="1"/>
  <c r="BD46" i="1"/>
  <c r="BD30" i="1"/>
  <c r="BD14" i="1"/>
  <c r="BC13" i="1"/>
  <c r="BM13" i="1" s="1"/>
  <c r="BR13" i="1" s="1" a="1"/>
  <c r="BR13" i="1" s="1"/>
  <c r="BC11" i="1"/>
  <c r="BM11" i="1" s="1"/>
  <c r="BR11" i="1" s="1" a="1"/>
  <c r="BR11" i="1" s="1"/>
  <c r="BE69" i="1"/>
  <c r="BE74" i="1"/>
  <c r="BE58" i="1"/>
  <c r="BE42" i="1"/>
  <c r="BE26" i="1"/>
  <c r="BE10" i="1"/>
  <c r="BD35" i="1"/>
  <c r="BD29" i="1"/>
  <c r="BF73" i="1"/>
  <c r="BF57" i="1"/>
  <c r="BF62" i="1"/>
  <c r="BF46" i="1"/>
  <c r="BF30" i="1"/>
  <c r="BF14" i="1"/>
  <c r="BE53" i="1"/>
  <c r="BF45" i="1"/>
  <c r="BD31" i="1"/>
  <c r="BE39" i="1"/>
  <c r="BE25" i="1"/>
  <c r="BF7" i="1"/>
  <c r="BE17" i="1"/>
  <c r="BE7" i="1"/>
  <c r="BC33" i="1"/>
  <c r="BM33" i="1" s="1"/>
  <c r="BR33" i="1" s="1" a="1"/>
  <c r="BR33" i="1" s="1"/>
  <c r="AG25" i="1" l="1"/>
  <c r="AF25" i="1"/>
  <c r="AS25" i="1"/>
  <c r="AE25" i="1"/>
  <c r="AR25" i="1"/>
  <c r="AQ25" i="1"/>
  <c r="AD25" i="1"/>
  <c r="AP25" i="1"/>
  <c r="AC25" i="1"/>
  <c r="AE40" i="1"/>
  <c r="AD40" i="1"/>
  <c r="AS40" i="1"/>
  <c r="AC40" i="1"/>
  <c r="AR40" i="1"/>
  <c r="AQ40" i="1"/>
  <c r="AP40" i="1"/>
  <c r="AG40" i="1"/>
  <c r="AF40" i="1"/>
  <c r="AE16" i="1"/>
  <c r="AD16" i="1"/>
  <c r="AS16" i="1"/>
  <c r="AC16" i="1"/>
  <c r="AR16" i="1"/>
  <c r="AQ16" i="1"/>
  <c r="AP16" i="1"/>
  <c r="AG16" i="1"/>
  <c r="AF16" i="1"/>
  <c r="AG72" i="1"/>
  <c r="AF72" i="1"/>
  <c r="AE72" i="1"/>
  <c r="AD72" i="1"/>
  <c r="AS72" i="1"/>
  <c r="AC72" i="1"/>
  <c r="AR72" i="1"/>
  <c r="AQ72" i="1"/>
  <c r="AP72" i="1"/>
  <c r="AG36" i="1"/>
  <c r="AF36" i="1"/>
  <c r="AE36" i="1"/>
  <c r="AD36" i="1"/>
  <c r="AS36" i="1"/>
  <c r="AC36" i="1"/>
  <c r="AR36" i="1"/>
  <c r="AQ36" i="1"/>
  <c r="AP36" i="1"/>
  <c r="AG9" i="1"/>
  <c r="AF9" i="1"/>
  <c r="AS9" i="1"/>
  <c r="AE9" i="1"/>
  <c r="AR9" i="1"/>
  <c r="AQ9" i="1"/>
  <c r="AD9" i="1"/>
  <c r="AP9" i="1"/>
  <c r="AC9" i="1"/>
  <c r="AG21" i="1"/>
  <c r="AF21" i="1"/>
  <c r="AS21" i="1"/>
  <c r="AE21" i="1"/>
  <c r="AR21" i="1"/>
  <c r="AQ21" i="1"/>
  <c r="AD21" i="1"/>
  <c r="AP21" i="1"/>
  <c r="AC21" i="1"/>
  <c r="AS50" i="1"/>
  <c r="AR50" i="1"/>
  <c r="AF50" i="1"/>
  <c r="AQ50" i="1"/>
  <c r="AP50" i="1"/>
  <c r="AE50" i="1"/>
  <c r="AD50" i="1"/>
  <c r="AC50" i="1"/>
  <c r="AG50" i="1"/>
  <c r="AG37" i="1"/>
  <c r="AF37" i="1"/>
  <c r="AS37" i="1"/>
  <c r="AE37" i="1"/>
  <c r="AR37" i="1"/>
  <c r="AQ37" i="1"/>
  <c r="AD37" i="1"/>
  <c r="AP37" i="1"/>
  <c r="AC37" i="1"/>
  <c r="AS44" i="1"/>
  <c r="AC44" i="1"/>
  <c r="AR44" i="1"/>
  <c r="AQ44" i="1"/>
  <c r="AP44" i="1"/>
  <c r="AG44" i="1"/>
  <c r="AF44" i="1"/>
  <c r="AE44" i="1"/>
  <c r="AD44" i="1"/>
  <c r="AS47" i="1"/>
  <c r="AR47" i="1"/>
  <c r="AQ47" i="1"/>
  <c r="AG47" i="1"/>
  <c r="AP47" i="1"/>
  <c r="AF47" i="1"/>
  <c r="AE47" i="1"/>
  <c r="AD47" i="1"/>
  <c r="AC47" i="1"/>
  <c r="AS71" i="1"/>
  <c r="AR71" i="1"/>
  <c r="AQ71" i="1"/>
  <c r="AG71" i="1"/>
  <c r="AP71" i="1"/>
  <c r="AF71" i="1"/>
  <c r="AE71" i="1"/>
  <c r="AD71" i="1"/>
  <c r="AC71" i="1"/>
  <c r="AD30" i="1"/>
  <c r="AC30" i="1"/>
  <c r="AG30" i="1"/>
  <c r="AS30" i="1"/>
  <c r="AR30" i="1"/>
  <c r="AF30" i="1"/>
  <c r="AQ30" i="1"/>
  <c r="AP30" i="1"/>
  <c r="AE30" i="1"/>
  <c r="AD66" i="1"/>
  <c r="AC66" i="1"/>
  <c r="AG66" i="1"/>
  <c r="AS66" i="1"/>
  <c r="AR66" i="1"/>
  <c r="AF66" i="1"/>
  <c r="AQ66" i="1"/>
  <c r="AP66" i="1"/>
  <c r="AE66" i="1"/>
  <c r="AD42" i="1"/>
  <c r="AC42" i="1"/>
  <c r="AG42" i="1"/>
  <c r="AS42" i="1"/>
  <c r="AR42" i="1"/>
  <c r="AF42" i="1"/>
  <c r="AQ42" i="1"/>
  <c r="AP42" i="1"/>
  <c r="AE42" i="1"/>
  <c r="AG46" i="1"/>
  <c r="AS46" i="1"/>
  <c r="AR46" i="1"/>
  <c r="AF46" i="1"/>
  <c r="AQ46" i="1"/>
  <c r="AP46" i="1"/>
  <c r="AE46" i="1"/>
  <c r="AD46" i="1"/>
  <c r="AC46" i="1"/>
  <c r="AF27" i="1"/>
  <c r="AE27" i="1"/>
  <c r="AD27" i="1"/>
  <c r="AC27" i="1"/>
  <c r="AS27" i="1"/>
  <c r="AR27" i="1"/>
  <c r="AQ27" i="1"/>
  <c r="AG27" i="1"/>
  <c r="AP27" i="1"/>
  <c r="AG49" i="1"/>
  <c r="AF49" i="1"/>
  <c r="AS49" i="1"/>
  <c r="AE49" i="1"/>
  <c r="AR49" i="1"/>
  <c r="AQ49" i="1"/>
  <c r="AD49" i="1"/>
  <c r="AP49" i="1"/>
  <c r="AC49" i="1"/>
  <c r="AS8" i="1"/>
  <c r="AC8" i="1"/>
  <c r="AR8" i="1"/>
  <c r="AQ8" i="1"/>
  <c r="AP8" i="1"/>
  <c r="AG8" i="1"/>
  <c r="AF8" i="1"/>
  <c r="AE8" i="1"/>
  <c r="AD8" i="1"/>
  <c r="AS26" i="1"/>
  <c r="AR26" i="1"/>
  <c r="AF26" i="1"/>
  <c r="AQ26" i="1"/>
  <c r="AP26" i="1"/>
  <c r="AE26" i="1"/>
  <c r="AD26" i="1"/>
  <c r="AC26" i="1"/>
  <c r="AG26" i="1"/>
  <c r="AF39" i="1"/>
  <c r="AE39" i="1"/>
  <c r="AD39" i="1"/>
  <c r="AC39" i="1"/>
  <c r="AS39" i="1"/>
  <c r="AR39" i="1"/>
  <c r="AQ39" i="1"/>
  <c r="AG39" i="1"/>
  <c r="AP39" i="1"/>
  <c r="AD18" i="1"/>
  <c r="AC18" i="1"/>
  <c r="AG18" i="1"/>
  <c r="AS18" i="1"/>
  <c r="AR18" i="1"/>
  <c r="AF18" i="1"/>
  <c r="AQ18" i="1"/>
  <c r="AP18" i="1"/>
  <c r="AE18" i="1"/>
  <c r="AS62" i="1"/>
  <c r="AR62" i="1"/>
  <c r="AF62" i="1"/>
  <c r="AQ62" i="1"/>
  <c r="AP62" i="1"/>
  <c r="AE62" i="1"/>
  <c r="AD62" i="1"/>
  <c r="AC62" i="1"/>
  <c r="AG62" i="1"/>
  <c r="AF51" i="1"/>
  <c r="AE51" i="1"/>
  <c r="AD51" i="1"/>
  <c r="AC51" i="1"/>
  <c r="AS51" i="1"/>
  <c r="AR51" i="1"/>
  <c r="AQ51" i="1"/>
  <c r="AG51" i="1"/>
  <c r="AP51" i="1"/>
  <c r="AS35" i="1"/>
  <c r="AR35" i="1"/>
  <c r="AQ35" i="1"/>
  <c r="AG35" i="1"/>
  <c r="AP35" i="1"/>
  <c r="AF35" i="1"/>
  <c r="AE35" i="1"/>
  <c r="AD35" i="1"/>
  <c r="AC35" i="1"/>
  <c r="AG60" i="1"/>
  <c r="AF60" i="1"/>
  <c r="AE60" i="1"/>
  <c r="AD60" i="1"/>
  <c r="AS60" i="1"/>
  <c r="AC60" i="1"/>
  <c r="AR60" i="1"/>
  <c r="AQ60" i="1"/>
  <c r="AP60" i="1"/>
  <c r="AD7" i="1"/>
  <c r="AC7" i="1"/>
  <c r="AS7" i="1"/>
  <c r="AR7" i="1"/>
  <c r="AQ7" i="1"/>
  <c r="AG7" i="1"/>
  <c r="AP7" i="1"/>
  <c r="AF7" i="1"/>
  <c r="AE7" i="1"/>
  <c r="AS41" i="1"/>
  <c r="AE41" i="1"/>
  <c r="AR41" i="1"/>
  <c r="AQ41" i="1"/>
  <c r="AD41" i="1"/>
  <c r="AP41" i="1"/>
  <c r="AC41" i="1"/>
  <c r="AG41" i="1"/>
  <c r="AF41" i="1"/>
  <c r="AD6" i="1"/>
  <c r="AC6" i="1"/>
  <c r="AG6" i="1"/>
  <c r="AS6" i="1"/>
  <c r="AR6" i="1"/>
  <c r="AF6" i="1"/>
  <c r="AQ6" i="1"/>
  <c r="AP6" i="1"/>
  <c r="AE6" i="1"/>
  <c r="AS56" i="1"/>
  <c r="AC56" i="1"/>
  <c r="AR56" i="1"/>
  <c r="AQ56" i="1"/>
  <c r="AP56" i="1"/>
  <c r="AG56" i="1"/>
  <c r="AF56" i="1"/>
  <c r="AE56" i="1"/>
  <c r="AD56" i="1"/>
  <c r="AD55" i="1"/>
  <c r="AC55" i="1"/>
  <c r="AS55" i="1"/>
  <c r="AR55" i="1"/>
  <c r="AQ55" i="1"/>
  <c r="AG55" i="1"/>
  <c r="AP55" i="1"/>
  <c r="AF55" i="1"/>
  <c r="AE55" i="1"/>
  <c r="AS74" i="1"/>
  <c r="AR74" i="1"/>
  <c r="AF74" i="1"/>
  <c r="AQ74" i="1"/>
  <c r="AP74" i="1"/>
  <c r="AE74" i="1"/>
  <c r="AD74" i="1"/>
  <c r="AC74" i="1"/>
  <c r="AG74" i="1"/>
  <c r="AD43" i="1"/>
  <c r="AC43" i="1"/>
  <c r="AS43" i="1"/>
  <c r="AR43" i="1"/>
  <c r="AQ43" i="1"/>
  <c r="AG43" i="1"/>
  <c r="AP43" i="1"/>
  <c r="AF43" i="1"/>
  <c r="AE43" i="1"/>
  <c r="AG13" i="1"/>
  <c r="AF13" i="1"/>
  <c r="AS13" i="1"/>
  <c r="AE13" i="1"/>
  <c r="AR13" i="1"/>
  <c r="AQ13" i="1"/>
  <c r="AD13" i="1"/>
  <c r="AP13" i="1"/>
  <c r="AC13" i="1"/>
  <c r="AS32" i="1"/>
  <c r="AC32" i="1"/>
  <c r="AR32" i="1"/>
  <c r="AQ32" i="1"/>
  <c r="AP32" i="1"/>
  <c r="AG32" i="1"/>
  <c r="AF32" i="1"/>
  <c r="AE32" i="1"/>
  <c r="AD32" i="1"/>
  <c r="AG61" i="1"/>
  <c r="AF61" i="1"/>
  <c r="AS61" i="1"/>
  <c r="AE61" i="1"/>
  <c r="AR61" i="1"/>
  <c r="AQ61" i="1"/>
  <c r="AD61" i="1"/>
  <c r="AP61" i="1"/>
  <c r="AC61" i="1"/>
  <c r="AF15" i="1"/>
  <c r="AE15" i="1"/>
  <c r="AD15" i="1"/>
  <c r="AC15" i="1"/>
  <c r="AS15" i="1"/>
  <c r="AR15" i="1"/>
  <c r="AQ15" i="1"/>
  <c r="AG15" i="1"/>
  <c r="AP15" i="1"/>
  <c r="AG48" i="1"/>
  <c r="AF48" i="1"/>
  <c r="AE48" i="1"/>
  <c r="AD48" i="1"/>
  <c r="AS48" i="1"/>
  <c r="AC48" i="1"/>
  <c r="AR48" i="1"/>
  <c r="AQ48" i="1"/>
  <c r="AP48" i="1"/>
  <c r="AS53" i="1"/>
  <c r="AE53" i="1"/>
  <c r="AR53" i="1"/>
  <c r="AQ53" i="1"/>
  <c r="AD53" i="1"/>
  <c r="AP53" i="1"/>
  <c r="AC53" i="1"/>
  <c r="AG53" i="1"/>
  <c r="AF53" i="1"/>
  <c r="AS29" i="1"/>
  <c r="AE29" i="1"/>
  <c r="AR29" i="1"/>
  <c r="AQ29" i="1"/>
  <c r="AD29" i="1"/>
  <c r="AP29" i="1"/>
  <c r="AC29" i="1"/>
  <c r="AG29" i="1"/>
  <c r="AF29" i="1"/>
  <c r="AE52" i="1"/>
  <c r="AD52" i="1"/>
  <c r="AS52" i="1"/>
  <c r="AC52" i="1"/>
  <c r="AR52" i="1"/>
  <c r="AQ52" i="1"/>
  <c r="AP52" i="1"/>
  <c r="AG52" i="1"/>
  <c r="AF52" i="1"/>
  <c r="AG45" i="1"/>
  <c r="AF45" i="1"/>
  <c r="AS45" i="1"/>
  <c r="AE45" i="1"/>
  <c r="AR45" i="1"/>
  <c r="AQ45" i="1"/>
  <c r="AD45" i="1"/>
  <c r="AP45" i="1"/>
  <c r="AC45" i="1"/>
  <c r="AD19" i="1"/>
  <c r="AC19" i="1"/>
  <c r="AS19" i="1"/>
  <c r="AR19" i="1"/>
  <c r="AQ19" i="1"/>
  <c r="AG19" i="1"/>
  <c r="AP19" i="1"/>
  <c r="AF19" i="1"/>
  <c r="AE19" i="1"/>
  <c r="AG10" i="1"/>
  <c r="AS10" i="1"/>
  <c r="AR10" i="1"/>
  <c r="AF10" i="1"/>
  <c r="AQ10" i="1"/>
  <c r="AP10" i="1"/>
  <c r="AE10" i="1"/>
  <c r="AD10" i="1"/>
  <c r="AC10" i="1"/>
  <c r="AG33" i="1"/>
  <c r="AF33" i="1"/>
  <c r="AS33" i="1"/>
  <c r="AE33" i="1"/>
  <c r="AR33" i="1"/>
  <c r="AQ33" i="1"/>
  <c r="AD33" i="1"/>
  <c r="AP33" i="1"/>
  <c r="AC33" i="1"/>
  <c r="AG58" i="1"/>
  <c r="AS58" i="1"/>
  <c r="AR58" i="1"/>
  <c r="AF58" i="1"/>
  <c r="AQ58" i="1"/>
  <c r="AP58" i="1"/>
  <c r="AE58" i="1"/>
  <c r="AD58" i="1"/>
  <c r="AC58" i="1"/>
  <c r="AG34" i="1"/>
  <c r="AS34" i="1"/>
  <c r="AR34" i="1"/>
  <c r="AF34" i="1"/>
  <c r="AQ34" i="1"/>
  <c r="AP34" i="1"/>
  <c r="AE34" i="1"/>
  <c r="AD34" i="1"/>
  <c r="AC34" i="1"/>
  <c r="AS59" i="1"/>
  <c r="AR59" i="1"/>
  <c r="AQ59" i="1"/>
  <c r="AG59" i="1"/>
  <c r="AP59" i="1"/>
  <c r="AF59" i="1"/>
  <c r="AE59" i="1"/>
  <c r="AD59" i="1"/>
  <c r="AC59" i="1"/>
  <c r="AS20" i="1"/>
  <c r="AC20" i="1"/>
  <c r="AR20" i="1"/>
  <c r="AQ20" i="1"/>
  <c r="AP20" i="1"/>
  <c r="AG20" i="1"/>
  <c r="AF20" i="1"/>
  <c r="AE20" i="1"/>
  <c r="AD20" i="1"/>
  <c r="AG24" i="1"/>
  <c r="AF24" i="1"/>
  <c r="AE24" i="1"/>
  <c r="AD24" i="1"/>
  <c r="AS24" i="1"/>
  <c r="AC24" i="1"/>
  <c r="AR24" i="1"/>
  <c r="AQ24" i="1"/>
  <c r="AP24" i="1"/>
  <c r="AS17" i="1"/>
  <c r="AE17" i="1"/>
  <c r="AR17" i="1"/>
  <c r="AQ17" i="1"/>
  <c r="AD17" i="1"/>
  <c r="AP17" i="1"/>
  <c r="AC17" i="1"/>
  <c r="AG17" i="1"/>
  <c r="AF17" i="1"/>
  <c r="AG22" i="1"/>
  <c r="AS22" i="1"/>
  <c r="AR22" i="1"/>
  <c r="AF22" i="1"/>
  <c r="AQ22" i="1"/>
  <c r="AP22" i="1"/>
  <c r="AE22" i="1"/>
  <c r="AD22" i="1"/>
  <c r="AC22" i="1"/>
  <c r="AS11" i="1"/>
  <c r="AR11" i="1"/>
  <c r="AQ11" i="1"/>
  <c r="AG11" i="1"/>
  <c r="AP11" i="1"/>
  <c r="AF11" i="1"/>
  <c r="AE11" i="1"/>
  <c r="AD11" i="1"/>
  <c r="AC11" i="1"/>
  <c r="AS68" i="1"/>
  <c r="AC68" i="1"/>
  <c r="AR68" i="1"/>
  <c r="AQ68" i="1"/>
  <c r="AP68" i="1"/>
  <c r="AG68" i="1"/>
  <c r="AF68" i="1"/>
  <c r="AE68" i="1"/>
  <c r="AD68" i="1"/>
  <c r="AE28" i="1"/>
  <c r="AD28" i="1"/>
  <c r="AS28" i="1"/>
  <c r="AC28" i="1"/>
  <c r="AR28" i="1"/>
  <c r="AQ28" i="1"/>
  <c r="AP28" i="1"/>
  <c r="AG28" i="1"/>
  <c r="AF28" i="1"/>
  <c r="AE76" i="1"/>
  <c r="AD76" i="1"/>
  <c r="AS76" i="1"/>
  <c r="AC76" i="1"/>
  <c r="AR76" i="1"/>
  <c r="AQ76" i="1"/>
  <c r="AP76" i="1"/>
  <c r="AG76" i="1"/>
  <c r="AF76" i="1"/>
  <c r="AS38" i="1"/>
  <c r="AR38" i="1"/>
  <c r="AF38" i="1"/>
  <c r="AQ38" i="1"/>
  <c r="AP38" i="1"/>
  <c r="AE38" i="1"/>
  <c r="AD38" i="1"/>
  <c r="AC38" i="1"/>
  <c r="AG38" i="1"/>
  <c r="AE4" i="1"/>
  <c r="AS4" i="1"/>
  <c r="AR4" i="1"/>
  <c r="AQ4" i="1"/>
  <c r="AD4" i="1"/>
  <c r="AP4" i="1"/>
  <c r="AC4" i="1"/>
  <c r="AG4" i="1"/>
  <c r="AF4" i="1"/>
  <c r="AS65" i="1"/>
  <c r="AE65" i="1"/>
  <c r="AR65" i="1"/>
  <c r="AQ65" i="1"/>
  <c r="AD65" i="1"/>
  <c r="AP65" i="1"/>
  <c r="AC65" i="1"/>
  <c r="AG65" i="1"/>
  <c r="AF65" i="1"/>
  <c r="AE64" i="1"/>
  <c r="AD64" i="1"/>
  <c r="AS64" i="1"/>
  <c r="AC64" i="1"/>
  <c r="AR64" i="1"/>
  <c r="AQ64" i="1"/>
  <c r="AP64" i="1"/>
  <c r="AG64" i="1"/>
  <c r="AF64" i="1"/>
  <c r="AD67" i="1"/>
  <c r="AC67" i="1"/>
  <c r="AS67" i="1"/>
  <c r="AR67" i="1"/>
  <c r="AQ67" i="1"/>
  <c r="AG67" i="1"/>
  <c r="AP67" i="1"/>
  <c r="AF67" i="1"/>
  <c r="AE67" i="1"/>
  <c r="AS77" i="1"/>
  <c r="AE77" i="1"/>
  <c r="AR77" i="1"/>
  <c r="AQ77" i="1"/>
  <c r="AD77" i="1"/>
  <c r="AP77" i="1"/>
  <c r="AC77" i="1"/>
  <c r="AG77" i="1"/>
  <c r="AF77" i="1"/>
  <c r="AD54" i="1"/>
  <c r="AC54" i="1"/>
  <c r="AG54" i="1"/>
  <c r="AS54" i="1"/>
  <c r="AR54" i="1"/>
  <c r="AF54" i="1"/>
  <c r="AQ54" i="1"/>
  <c r="AP54" i="1"/>
  <c r="AE54" i="1"/>
  <c r="AF63" i="1"/>
  <c r="AE63" i="1"/>
  <c r="AD63" i="1"/>
  <c r="AC63" i="1"/>
  <c r="AS63" i="1"/>
  <c r="AR63" i="1"/>
  <c r="AQ63" i="1"/>
  <c r="AG63" i="1"/>
  <c r="AP63" i="1"/>
  <c r="AD31" i="1"/>
  <c r="AC31" i="1"/>
  <c r="AS31" i="1"/>
  <c r="AR31" i="1"/>
  <c r="AQ31" i="1"/>
  <c r="AG31" i="1"/>
  <c r="AP31" i="1"/>
  <c r="AF31" i="1"/>
  <c r="AE31" i="1"/>
  <c r="AG70" i="1"/>
  <c r="AS70" i="1"/>
  <c r="AR70" i="1"/>
  <c r="AF70" i="1"/>
  <c r="AQ70" i="1"/>
  <c r="AP70" i="1"/>
  <c r="AE70" i="1"/>
  <c r="AD70" i="1"/>
  <c r="AC70" i="1"/>
  <c r="AS5" i="1"/>
  <c r="AE5" i="1"/>
  <c r="AR5" i="1"/>
  <c r="AQ5" i="1"/>
  <c r="AD5" i="1"/>
  <c r="AP5" i="1"/>
  <c r="AC5" i="1"/>
  <c r="AG5" i="1"/>
  <c r="AF5" i="1"/>
  <c r="AG73" i="1"/>
  <c r="AF73" i="1"/>
  <c r="AS73" i="1"/>
  <c r="AE73" i="1"/>
  <c r="AR73" i="1"/>
  <c r="AQ73" i="1"/>
  <c r="AD73" i="1"/>
  <c r="AP73" i="1"/>
  <c r="AC73" i="1"/>
  <c r="AF75" i="1"/>
  <c r="AE75" i="1"/>
  <c r="AD75" i="1"/>
  <c r="AC75" i="1"/>
  <c r="AS75" i="1"/>
  <c r="AR75" i="1"/>
  <c r="AQ75" i="1"/>
  <c r="AG75" i="1"/>
  <c r="AP75" i="1"/>
  <c r="AS14" i="1"/>
  <c r="AR14" i="1"/>
  <c r="AF14" i="1"/>
  <c r="AQ14" i="1"/>
  <c r="AP14" i="1"/>
  <c r="AE14" i="1"/>
  <c r="AD14" i="1"/>
  <c r="AC14" i="1"/>
  <c r="AG14" i="1"/>
  <c r="AG12" i="1"/>
  <c r="AF12" i="1"/>
  <c r="AE12" i="1"/>
  <c r="AD12" i="1"/>
  <c r="AS12" i="1"/>
  <c r="AC12" i="1"/>
  <c r="AR12" i="1"/>
  <c r="AQ12" i="1"/>
  <c r="AP12" i="1"/>
  <c r="AG57" i="1"/>
  <c r="AF57" i="1"/>
  <c r="AS57" i="1"/>
  <c r="AE57" i="1"/>
  <c r="AR57" i="1"/>
  <c r="AQ57" i="1"/>
  <c r="AD57" i="1"/>
  <c r="AP57" i="1"/>
  <c r="AC57" i="1"/>
  <c r="AS23" i="1"/>
  <c r="AR23" i="1"/>
  <c r="AQ23" i="1"/>
  <c r="AG23" i="1"/>
  <c r="AP23" i="1"/>
  <c r="AF23" i="1"/>
  <c r="AE23" i="1"/>
  <c r="AD23" i="1"/>
  <c r="AC23" i="1"/>
  <c r="AG69" i="1"/>
  <c r="AF69" i="1"/>
  <c r="AS69" i="1"/>
  <c r="AE69" i="1"/>
  <c r="AR69" i="1"/>
  <c r="AQ69" i="1"/>
  <c r="AD69" i="1"/>
  <c r="AP69" i="1"/>
  <c r="AC69" i="1"/>
  <c r="BN35" i="1"/>
  <c r="BS35" i="1" s="1" a="1"/>
  <c r="BS35" i="1" s="1"/>
  <c r="BN43" i="1"/>
  <c r="BS43" i="1" s="1" a="1"/>
  <c r="BS43" i="1" s="1"/>
  <c r="BN73" i="1"/>
  <c r="BS73" i="1" s="1" a="1"/>
  <c r="BS73" i="1" s="1"/>
  <c r="BN77" i="1"/>
  <c r="BS77" i="1" s="1" a="1"/>
  <c r="BS77" i="1" s="1"/>
  <c r="BN14" i="1"/>
  <c r="BS14" i="1" s="1" a="1"/>
  <c r="BS14" i="1" s="1"/>
  <c r="BN41" i="1"/>
  <c r="BS41" i="1" s="1" a="1"/>
  <c r="BS41" i="1" s="1"/>
  <c r="BN74" i="1"/>
  <c r="BS74" i="1" s="1" a="1"/>
  <c r="BS74" i="1" s="1"/>
  <c r="BN66" i="1"/>
  <c r="BS66" i="1" s="1" a="1"/>
  <c r="BS66" i="1" s="1"/>
  <c r="BN27" i="1"/>
  <c r="BS27" i="1" s="1" a="1"/>
  <c r="BS27" i="1" s="1"/>
  <c r="BN48" i="1"/>
  <c r="BS48" i="1" s="1" a="1"/>
  <c r="BS48" i="1" s="1"/>
  <c r="BL44" i="1" a="1"/>
  <c r="BL44" i="1" s="1"/>
  <c r="BN32" i="1"/>
  <c r="BS32" i="1" s="1" a="1"/>
  <c r="BS32" i="1" s="1"/>
  <c r="BL38" i="1" a="1"/>
  <c r="BL38" i="1" s="1"/>
  <c r="BN36" i="1"/>
  <c r="BS36" i="1" s="1" a="1"/>
  <c r="BS36" i="1" s="1"/>
  <c r="BL19" i="1" a="1"/>
  <c r="BL19" i="1" s="1"/>
  <c r="BL7" i="1" a="1"/>
  <c r="BL7" i="1" s="1"/>
  <c r="BL75" i="1" a="1"/>
  <c r="BL75" i="1" s="1"/>
  <c r="BL58" i="1" a="1"/>
  <c r="BL58" i="1" s="1"/>
  <c r="BL4" i="1" a="1"/>
  <c r="BL4" i="1" s="1"/>
  <c r="BL56" i="1" a="1"/>
  <c r="BL56" i="1" s="1"/>
  <c r="BL40" i="1" a="1"/>
  <c r="BL40" i="1" s="1"/>
  <c r="BL65" i="1" a="1"/>
  <c r="BL65" i="1" s="1"/>
  <c r="BL28" i="1" a="1"/>
  <c r="BL28" i="1" s="1"/>
  <c r="BL53" i="1" a="1"/>
  <c r="BL53" i="1" s="1"/>
  <c r="BL33" i="1" a="1"/>
  <c r="BL33" i="1" s="1"/>
  <c r="BL16" i="1" a="1"/>
  <c r="BL16" i="1" s="1"/>
  <c r="BL13" i="1" a="1"/>
  <c r="BL13" i="1" s="1"/>
  <c r="BL55" i="1" a="1"/>
  <c r="BL55" i="1" s="1"/>
  <c r="BL47" i="1" a="1"/>
  <c r="BL47" i="1" s="1"/>
  <c r="BL21" i="1" a="1"/>
  <c r="BL21" i="1" s="1"/>
  <c r="BL54" i="1" a="1"/>
  <c r="BL54" i="1" s="1"/>
  <c r="BL48" i="1" a="1"/>
  <c r="BL48" i="1" s="1"/>
  <c r="BL76" i="1" a="1"/>
  <c r="BL76" i="1" s="1"/>
  <c r="BL23" i="1" a="1"/>
  <c r="BL23" i="1" s="1"/>
  <c r="BL11" i="1" a="1"/>
  <c r="BL11" i="1" s="1"/>
  <c r="BL51" i="1" a="1"/>
  <c r="BL51" i="1" s="1"/>
  <c r="BL63" i="1" a="1"/>
  <c r="BL63" i="1" s="1"/>
  <c r="BL61" i="1" a="1"/>
  <c r="BL61" i="1" s="1"/>
  <c r="BL72" i="1" a="1"/>
  <c r="BL72" i="1" s="1"/>
  <c r="BL49" i="1" a="1"/>
  <c r="BL49" i="1" s="1"/>
  <c r="BL39" i="1" a="1"/>
  <c r="BL39" i="1" s="1"/>
  <c r="BL31" i="1" a="1"/>
  <c r="BL31" i="1" s="1"/>
  <c r="BN56" i="1"/>
  <c r="BS56" i="1" s="1" a="1"/>
  <c r="BS56" i="1" s="1"/>
  <c r="BL71" i="1" a="1"/>
  <c r="BL71" i="1" s="1"/>
  <c r="BL62" i="1" a="1"/>
  <c r="BL62" i="1" s="1"/>
  <c r="BL67" i="1" a="1"/>
  <c r="BL67" i="1" s="1"/>
  <c r="BL14" i="1" a="1"/>
  <c r="BL14" i="1" s="1"/>
  <c r="BL22" i="1" a="1"/>
  <c r="BL22" i="1" s="1"/>
  <c r="BL70" i="1" a="1"/>
  <c r="BL70" i="1" s="1"/>
  <c r="BL59" i="1" a="1"/>
  <c r="BL59" i="1" s="1"/>
  <c r="BL36" i="1" a="1"/>
  <c r="BL36" i="1" s="1"/>
  <c r="BL43" i="1" a="1"/>
  <c r="BL43" i="1" s="1"/>
  <c r="BL26" i="1" a="1"/>
  <c r="BL26" i="1" s="1"/>
  <c r="BL25" i="1" a="1"/>
  <c r="BL25" i="1" s="1"/>
  <c r="BL10" i="1" a="1"/>
  <c r="BL10" i="1" s="1"/>
  <c r="BL27" i="1" a="1"/>
  <c r="BL27" i="1" s="1"/>
  <c r="BL50" i="1" a="1"/>
  <c r="BL50" i="1" s="1"/>
  <c r="BL41" i="1" a="1"/>
  <c r="BL41" i="1" s="1"/>
  <c r="BL68" i="1" a="1"/>
  <c r="BL68" i="1" s="1"/>
  <c r="BL12" i="1" a="1"/>
  <c r="BL12" i="1" s="1"/>
  <c r="BL45" i="1" a="1"/>
  <c r="BL45" i="1" s="1"/>
  <c r="BL35" i="1" a="1"/>
  <c r="BL35" i="1" s="1"/>
  <c r="BL64" i="1" a="1"/>
  <c r="BL64" i="1" s="1"/>
  <c r="BL24" i="1" a="1"/>
  <c r="BL24" i="1" s="1"/>
  <c r="BL30" i="1" a="1"/>
  <c r="BL30" i="1" s="1"/>
  <c r="BL66" i="1" a="1"/>
  <c r="BL66" i="1" s="1"/>
  <c r="BL74" i="1" a="1"/>
  <c r="BL74" i="1" s="1"/>
  <c r="BL8" i="1" a="1"/>
  <c r="BL8" i="1" s="1"/>
  <c r="BL29" i="1" a="1"/>
  <c r="BL29" i="1" s="1"/>
  <c r="BL69" i="1" a="1"/>
  <c r="BL69" i="1" s="1"/>
  <c r="BL6" i="1" a="1"/>
  <c r="BL6" i="1" s="1"/>
  <c r="BL34" i="1" a="1"/>
  <c r="BL34" i="1" s="1"/>
  <c r="BL37" i="1" a="1"/>
  <c r="BL37" i="1" s="1"/>
  <c r="BL17" i="1" a="1"/>
  <c r="BL17" i="1" s="1"/>
  <c r="BL32" i="1" a="1"/>
  <c r="BL32" i="1" s="1"/>
  <c r="BL42" i="1" a="1"/>
  <c r="BL42" i="1" s="1"/>
  <c r="BL57" i="1" a="1"/>
  <c r="BL57" i="1" s="1"/>
  <c r="BL18" i="1" a="1"/>
  <c r="BL18" i="1" s="1"/>
  <c r="BL52" i="1" a="1"/>
  <c r="BL52" i="1" s="1"/>
  <c r="BL60" i="1" a="1"/>
  <c r="BL60" i="1" s="1"/>
  <c r="BL9" i="1" a="1"/>
  <c r="BL9" i="1" s="1"/>
  <c r="BL5" i="1" a="1"/>
  <c r="BL5" i="1" s="1"/>
  <c r="BL15" i="1" a="1"/>
  <c r="BL15" i="1" s="1"/>
  <c r="BL20" i="1" a="1"/>
  <c r="BL20" i="1" s="1"/>
  <c r="BL73" i="1" a="1"/>
  <c r="BL73" i="1" s="1"/>
  <c r="BL46" i="1" a="1"/>
  <c r="BL46" i="1" s="1"/>
  <c r="BL77" i="1" a="1"/>
  <c r="BL77" i="1" s="1"/>
  <c r="BN16" i="1"/>
  <c r="BS16" i="1" s="1" a="1"/>
  <c r="BS16" i="1" s="1"/>
  <c r="BN58" i="1"/>
  <c r="BS58" i="1" s="1" a="1"/>
  <c r="BS58" i="1" s="1"/>
  <c r="BN9" i="1"/>
  <c r="BS9" i="1" s="1" a="1"/>
  <c r="BS9" i="1" s="1"/>
  <c r="BN26" i="1"/>
  <c r="BS26" i="1" s="1" a="1"/>
  <c r="BS26" i="1" s="1"/>
  <c r="BN70" i="1"/>
  <c r="BS70" i="1" s="1" a="1"/>
  <c r="BS70" i="1" s="1"/>
  <c r="BN42" i="1"/>
  <c r="BS42" i="1" s="1" a="1"/>
  <c r="BS42" i="1" s="1"/>
  <c r="BN51" i="1"/>
  <c r="BS51" i="1" s="1" a="1"/>
  <c r="BS51" i="1" s="1"/>
  <c r="BN64" i="1"/>
  <c r="BS64" i="1" s="1" a="1"/>
  <c r="BS64" i="1" s="1"/>
  <c r="BN10" i="1"/>
  <c r="BS10" i="1" s="1" a="1"/>
  <c r="BS10" i="1" s="1"/>
  <c r="BN75" i="1"/>
  <c r="BS75" i="1" s="1" a="1"/>
  <c r="BS75" i="1" s="1"/>
  <c r="BP22" i="1"/>
  <c r="BU22" i="1" s="1" a="1"/>
  <c r="BU22" i="1" s="1"/>
  <c r="BN22" i="1"/>
  <c r="BS22" i="1" s="1" a="1"/>
  <c r="BS22" i="1" s="1"/>
  <c r="BN19" i="1"/>
  <c r="BS19" i="1" s="1" a="1"/>
  <c r="BS19" i="1" s="1"/>
  <c r="BN20" i="1"/>
  <c r="BS20" i="1" s="1" a="1"/>
  <c r="BS20" i="1" s="1"/>
  <c r="BP16" i="1"/>
  <c r="BU16" i="1" s="1" a="1"/>
  <c r="BU16" i="1" s="1"/>
  <c r="BO47" i="1"/>
  <c r="BT47" i="1" s="1" a="1"/>
  <c r="BT47" i="1" s="1"/>
  <c r="BN29" i="1"/>
  <c r="BS29" i="1" s="1" a="1"/>
  <c r="BS29" i="1" s="1"/>
  <c r="BN52" i="1"/>
  <c r="BS52" i="1" s="1" a="1"/>
  <c r="BS52" i="1" s="1"/>
  <c r="BN68" i="1"/>
  <c r="BS68" i="1" s="1" a="1"/>
  <c r="BS68" i="1" s="1"/>
  <c r="BN46" i="1"/>
  <c r="BS46" i="1" s="1" a="1"/>
  <c r="BS46" i="1" s="1"/>
  <c r="BN25" i="1"/>
  <c r="BS25" i="1" s="1" a="1"/>
  <c r="BS25" i="1" s="1"/>
  <c r="BN38" i="1"/>
  <c r="BS38" i="1" s="1" a="1"/>
  <c r="BS38" i="1" s="1"/>
  <c r="BO25" i="1"/>
  <c r="BT25" i="1" s="1" a="1"/>
  <c r="BT25" i="1" s="1"/>
  <c r="BN62" i="1"/>
  <c r="BS62" i="1" s="1" a="1"/>
  <c r="BS62" i="1" s="1"/>
  <c r="BN4" i="1"/>
  <c r="BS4" i="1" s="1" a="1"/>
  <c r="BS4" i="1" s="1"/>
  <c r="BP53" i="1"/>
  <c r="BU53" i="1" s="1" a="1"/>
  <c r="BU53" i="1" s="1"/>
  <c r="BN59" i="1"/>
  <c r="BS59" i="1" s="1" a="1"/>
  <c r="BS59" i="1" s="1"/>
  <c r="BN7" i="1"/>
  <c r="BS7" i="1" s="1" a="1"/>
  <c r="BS7" i="1" s="1"/>
  <c r="BN65" i="1"/>
  <c r="BS65" i="1" s="1" a="1"/>
  <c r="BS65" i="1" s="1"/>
  <c r="BO63" i="1"/>
  <c r="BT63" i="1" s="1" a="1"/>
  <c r="BT63" i="1" s="1"/>
  <c r="BO59" i="1"/>
  <c r="BT59" i="1" s="1" a="1"/>
  <c r="BT59" i="1" s="1"/>
  <c r="BO57" i="1"/>
  <c r="BT57" i="1" s="1" a="1"/>
  <c r="BT57" i="1" s="1"/>
  <c r="BP46" i="1"/>
  <c r="BU46" i="1" s="1" a="1"/>
  <c r="BU46" i="1" s="1"/>
  <c r="BO73" i="1"/>
  <c r="BT73" i="1" s="1" a="1"/>
  <c r="BT73" i="1" s="1"/>
  <c r="BO75" i="1"/>
  <c r="BT75" i="1" s="1" a="1"/>
  <c r="BT75" i="1" s="1"/>
  <c r="BP62" i="1"/>
  <c r="BU62" i="1" s="1" a="1"/>
  <c r="BU62" i="1" s="1"/>
  <c r="BO58" i="1"/>
  <c r="BT58" i="1" s="1" a="1"/>
  <c r="BT58" i="1" s="1"/>
  <c r="BO27" i="1"/>
  <c r="BT27" i="1" s="1" a="1"/>
  <c r="BT27" i="1" s="1"/>
  <c r="BO43" i="1"/>
  <c r="BT43" i="1" s="1" a="1"/>
  <c r="BT43" i="1" s="1"/>
  <c r="BO42" i="1"/>
  <c r="BT42" i="1" s="1" a="1"/>
  <c r="BT42" i="1" s="1"/>
  <c r="BP38" i="1"/>
  <c r="BU38" i="1" s="1" a="1"/>
  <c r="BU38" i="1" s="1"/>
  <c r="BO39" i="1"/>
  <c r="BT39" i="1" s="1" a="1"/>
  <c r="BT39" i="1" s="1"/>
  <c r="BN55" i="1"/>
  <c r="BS55" i="1" s="1" a="1"/>
  <c r="BS55" i="1" s="1"/>
  <c r="BO12" i="1"/>
  <c r="BT12" i="1" s="1" a="1"/>
  <c r="BT12" i="1" s="1"/>
  <c r="BN39" i="1"/>
  <c r="BS39" i="1" s="1" a="1"/>
  <c r="BS39" i="1" s="1"/>
  <c r="BP70" i="1"/>
  <c r="BU70" i="1" s="1" a="1"/>
  <c r="BU70" i="1" s="1"/>
  <c r="BN33" i="1"/>
  <c r="BS33" i="1" s="1" a="1"/>
  <c r="BS33" i="1" s="1"/>
  <c r="BN37" i="1"/>
  <c r="BS37" i="1" s="1" a="1"/>
  <c r="BS37" i="1" s="1"/>
  <c r="BP63" i="1"/>
  <c r="BU63" i="1" s="1" a="1"/>
  <c r="BU63" i="1" s="1"/>
  <c r="BP35" i="1"/>
  <c r="BU35" i="1" s="1" a="1"/>
  <c r="BU35" i="1" s="1"/>
  <c r="BO67" i="1"/>
  <c r="BT67" i="1" s="1" a="1"/>
  <c r="BT67" i="1" s="1"/>
  <c r="BN71" i="1"/>
  <c r="BS71" i="1" s="1" a="1"/>
  <c r="BS71" i="1" s="1"/>
  <c r="BP32" i="1"/>
  <c r="BU32" i="1" s="1" a="1"/>
  <c r="BU32" i="1" s="1"/>
  <c r="BO28" i="1"/>
  <c r="BT28" i="1" s="1" a="1"/>
  <c r="BT28" i="1" s="1"/>
  <c r="BN63" i="1"/>
  <c r="BS63" i="1" s="1" a="1"/>
  <c r="BS63" i="1" s="1"/>
  <c r="BP57" i="1"/>
  <c r="BU57" i="1" s="1" a="1"/>
  <c r="BU57" i="1" s="1"/>
  <c r="BN18" i="1"/>
  <c r="BS18" i="1" s="1" a="1"/>
  <c r="BS18" i="1" s="1"/>
  <c r="BP13" i="1"/>
  <c r="BU13" i="1" s="1" a="1"/>
  <c r="BU13" i="1" s="1"/>
  <c r="BN31" i="1"/>
  <c r="BS31" i="1" s="1" a="1"/>
  <c r="BS31" i="1" s="1"/>
  <c r="BO37" i="1"/>
  <c r="BT37" i="1" s="1" a="1"/>
  <c r="BT37" i="1" s="1"/>
  <c r="BN15" i="1"/>
  <c r="BS15" i="1" s="1" a="1"/>
  <c r="BS15" i="1" s="1"/>
  <c r="BP24" i="1"/>
  <c r="BU24" i="1" s="1" a="1"/>
  <c r="BU24" i="1" s="1"/>
  <c r="BO20" i="1"/>
  <c r="BT20" i="1" s="1" a="1"/>
  <c r="BT20" i="1" s="1"/>
  <c r="BN24" i="1"/>
  <c r="BS24" i="1" s="1" a="1"/>
  <c r="BS24" i="1" s="1"/>
  <c r="BP48" i="1"/>
  <c r="BU48" i="1" s="1" a="1"/>
  <c r="BU48" i="1" s="1"/>
  <c r="BP42" i="1"/>
  <c r="BU42" i="1" s="1" a="1"/>
  <c r="BU42" i="1" s="1"/>
  <c r="BO53" i="1"/>
  <c r="BT53" i="1" s="1" a="1"/>
  <c r="BT53" i="1" s="1"/>
  <c r="BP56" i="1"/>
  <c r="BU56" i="1" s="1" a="1"/>
  <c r="BU56" i="1" s="1"/>
  <c r="BO23" i="1"/>
  <c r="BT23" i="1" s="1" a="1"/>
  <c r="BT23" i="1" s="1"/>
  <c r="BN57" i="1"/>
  <c r="BS57" i="1" s="1" a="1"/>
  <c r="BS57" i="1" s="1"/>
  <c r="BO72" i="1"/>
  <c r="BT72" i="1" s="1" a="1"/>
  <c r="BT72" i="1" s="1"/>
  <c r="BO17" i="1"/>
  <c r="BT17" i="1" s="1" a="1"/>
  <c r="BT17" i="1" s="1"/>
  <c r="BP30" i="1"/>
  <c r="BU30" i="1" s="1" a="1"/>
  <c r="BU30" i="1" s="1"/>
  <c r="BN30" i="1"/>
  <c r="BS30" i="1" s="1" a="1"/>
  <c r="BS30" i="1" s="1"/>
  <c r="BP6" i="1"/>
  <c r="BU6" i="1" s="1" a="1"/>
  <c r="BU6" i="1" s="1"/>
  <c r="BP67" i="1"/>
  <c r="BU67" i="1" s="1" a="1"/>
  <c r="BU67" i="1" s="1"/>
  <c r="BP27" i="1"/>
  <c r="BU27" i="1" s="1" a="1"/>
  <c r="BU27" i="1" s="1"/>
  <c r="BP73" i="1"/>
  <c r="BU73" i="1" s="1" a="1"/>
  <c r="BU73" i="1" s="1"/>
  <c r="BO69" i="1"/>
  <c r="BT69" i="1" s="1" a="1"/>
  <c r="BT69" i="1" s="1"/>
  <c r="BN34" i="1"/>
  <c r="BS34" i="1" s="1" a="1"/>
  <c r="BS34" i="1" s="1"/>
  <c r="BP54" i="1"/>
  <c r="BU54" i="1" s="1" a="1"/>
  <c r="BU54" i="1" s="1"/>
  <c r="BN54" i="1"/>
  <c r="BS54" i="1" s="1" a="1"/>
  <c r="BS54" i="1" s="1"/>
  <c r="BO76" i="1"/>
  <c r="BT76" i="1" s="1" a="1"/>
  <c r="BT76" i="1" s="1"/>
  <c r="BP45" i="1"/>
  <c r="BU45" i="1" s="1" a="1"/>
  <c r="BU45" i="1" s="1"/>
  <c r="BO29" i="1"/>
  <c r="BT29" i="1" s="1" a="1"/>
  <c r="BT29" i="1" s="1"/>
  <c r="BP18" i="1"/>
  <c r="BU18" i="1" s="1" a="1"/>
  <c r="BU18" i="1" s="1"/>
  <c r="BN50" i="1"/>
  <c r="BS50" i="1" s="1" a="1"/>
  <c r="BS50" i="1" s="1"/>
  <c r="BO33" i="1"/>
  <c r="BT33" i="1" s="1" a="1"/>
  <c r="BT33" i="1" s="1"/>
  <c r="BP20" i="1"/>
  <c r="BU20" i="1" s="1" a="1"/>
  <c r="BU20" i="1" s="1"/>
  <c r="BO15" i="1"/>
  <c r="BT15" i="1" s="1" a="1"/>
  <c r="BT15" i="1" s="1"/>
  <c r="BP64" i="1"/>
  <c r="BU64" i="1" s="1" a="1"/>
  <c r="BU64" i="1" s="1"/>
  <c r="BO60" i="1"/>
  <c r="BT60" i="1" s="1" a="1"/>
  <c r="BT60" i="1" s="1"/>
  <c r="BP34" i="1"/>
  <c r="BU34" i="1" s="1" a="1"/>
  <c r="BU34" i="1" s="1"/>
  <c r="BO19" i="1"/>
  <c r="BT19" i="1" s="1" a="1"/>
  <c r="BT19" i="1" s="1"/>
  <c r="BO61" i="1"/>
  <c r="BT61" i="1" s="1" a="1"/>
  <c r="BT61" i="1" s="1"/>
  <c r="BN21" i="1"/>
  <c r="BS21" i="1" s="1" a="1"/>
  <c r="BS21" i="1" s="1"/>
  <c r="BO7" i="1"/>
  <c r="BT7" i="1" s="1" a="1"/>
  <c r="BT7" i="1" s="1"/>
  <c r="BP14" i="1"/>
  <c r="BU14" i="1" s="1" a="1"/>
  <c r="BU14" i="1" s="1"/>
  <c r="BO10" i="1"/>
  <c r="BT10" i="1" s="1" a="1"/>
  <c r="BT10" i="1" s="1"/>
  <c r="BN69" i="1"/>
  <c r="BS69" i="1" s="1" a="1"/>
  <c r="BS69" i="1" s="1"/>
  <c r="BP8" i="1"/>
  <c r="BU8" i="1" s="1" a="1"/>
  <c r="BU8" i="1" s="1"/>
  <c r="BN8" i="1"/>
  <c r="BS8" i="1" s="1" a="1"/>
  <c r="BS8" i="1" s="1"/>
  <c r="BN23" i="1"/>
  <c r="BS23" i="1" s="1" a="1"/>
  <c r="BS23" i="1" s="1"/>
  <c r="BN67" i="1"/>
  <c r="BS67" i="1" s="1" a="1"/>
  <c r="BS67" i="1" s="1"/>
  <c r="BO45" i="1"/>
  <c r="BT45" i="1" s="1" a="1"/>
  <c r="BT45" i="1" s="1"/>
  <c r="BO26" i="1"/>
  <c r="BT26" i="1" s="1" a="1"/>
  <c r="BT26" i="1" s="1"/>
  <c r="BN60" i="1"/>
  <c r="BS60" i="1" s="1" a="1"/>
  <c r="BS60" i="1" s="1"/>
  <c r="BP41" i="1"/>
  <c r="BU41" i="1" s="1" a="1"/>
  <c r="BU41" i="1" s="1"/>
  <c r="BO38" i="1"/>
  <c r="BT38" i="1" s="1" a="1"/>
  <c r="BT38" i="1" s="1"/>
  <c r="BP47" i="1"/>
  <c r="BU47" i="1" s="1" a="1"/>
  <c r="BU47" i="1" s="1"/>
  <c r="BP61" i="1"/>
  <c r="BU61" i="1" s="1" a="1"/>
  <c r="BU61" i="1" s="1"/>
  <c r="BN6" i="1"/>
  <c r="BS6" i="1" s="1" a="1"/>
  <c r="BS6" i="1" s="1"/>
  <c r="BP40" i="1"/>
  <c r="BU40" i="1" s="1" a="1"/>
  <c r="BU40" i="1" s="1"/>
  <c r="BN40" i="1"/>
  <c r="BS40" i="1" s="1" a="1"/>
  <c r="BS40" i="1" s="1"/>
  <c r="BO14" i="1"/>
  <c r="BT14" i="1" s="1" a="1"/>
  <c r="BT14" i="1" s="1"/>
  <c r="BO16" i="1"/>
  <c r="BT16" i="1" s="1" a="1"/>
  <c r="BT16" i="1" s="1"/>
  <c r="BO50" i="1"/>
  <c r="BT50" i="1" s="1" a="1"/>
  <c r="BT50" i="1" s="1"/>
  <c r="BP12" i="1"/>
  <c r="BU12" i="1" s="1" a="1"/>
  <c r="BU12" i="1" s="1"/>
  <c r="BP9" i="1"/>
  <c r="BU9" i="1" s="1" a="1"/>
  <c r="BU9" i="1" s="1"/>
  <c r="BP59" i="1"/>
  <c r="BU59" i="1" s="1" a="1"/>
  <c r="BU59" i="1" s="1"/>
  <c r="BO55" i="1"/>
  <c r="BT55" i="1" s="1" a="1"/>
  <c r="BT55" i="1" s="1"/>
  <c r="BP23" i="1"/>
  <c r="BU23" i="1" s="1" a="1"/>
  <c r="BU23" i="1" s="1"/>
  <c r="BO30" i="1"/>
  <c r="BT30" i="1" s="1" a="1"/>
  <c r="BT30" i="1" s="1"/>
  <c r="BP36" i="1"/>
  <c r="BU36" i="1" s="1" a="1"/>
  <c r="BU36" i="1" s="1"/>
  <c r="BO32" i="1"/>
  <c r="BT32" i="1" s="1" a="1"/>
  <c r="BT32" i="1" s="1"/>
  <c r="BP15" i="1"/>
  <c r="BU15" i="1" s="1" a="1"/>
  <c r="BU15" i="1" s="1"/>
  <c r="BO66" i="1"/>
  <c r="BT66" i="1" s="1" a="1"/>
  <c r="BT66" i="1" s="1"/>
  <c r="BP49" i="1"/>
  <c r="BU49" i="1" s="1" a="1"/>
  <c r="BU49" i="1" s="1"/>
  <c r="BO36" i="1"/>
  <c r="BT36" i="1" s="1" a="1"/>
  <c r="BT36" i="1" s="1"/>
  <c r="BP44" i="1"/>
  <c r="BU44" i="1" s="1" a="1"/>
  <c r="BU44" i="1" s="1"/>
  <c r="BP58" i="1"/>
  <c r="BU58" i="1" s="1" a="1"/>
  <c r="BU58" i="1" s="1"/>
  <c r="BO54" i="1"/>
  <c r="BT54" i="1" s="1" a="1"/>
  <c r="BT54" i="1" s="1"/>
  <c r="BP7" i="1"/>
  <c r="BU7" i="1" s="1" a="1"/>
  <c r="BU7" i="1" s="1"/>
  <c r="BP76" i="1"/>
  <c r="BU76" i="1" s="1" a="1"/>
  <c r="BU76" i="1" s="1"/>
  <c r="BP75" i="1"/>
  <c r="BU75" i="1" s="1" a="1"/>
  <c r="BU75" i="1" s="1"/>
  <c r="BO71" i="1"/>
  <c r="BT71" i="1" s="1" a="1"/>
  <c r="BT71" i="1" s="1"/>
  <c r="BP50" i="1"/>
  <c r="BU50" i="1" s="1" a="1"/>
  <c r="BU50" i="1" s="1"/>
  <c r="BO46" i="1"/>
  <c r="BT46" i="1" s="1" a="1"/>
  <c r="BT46" i="1" s="1"/>
  <c r="BN53" i="1"/>
  <c r="BS53" i="1" s="1" a="1"/>
  <c r="BS53" i="1" s="1"/>
  <c r="BP52" i="1"/>
  <c r="BU52" i="1" s="1" a="1"/>
  <c r="BU52" i="1" s="1"/>
  <c r="BO48" i="1"/>
  <c r="BT48" i="1" s="1" a="1"/>
  <c r="BT48" i="1" s="1"/>
  <c r="BP65" i="1"/>
  <c r="BU65" i="1" s="1" a="1"/>
  <c r="BU65" i="1" s="1"/>
  <c r="BP60" i="1"/>
  <c r="BU60" i="1" s="1" a="1"/>
  <c r="BU60" i="1" s="1"/>
  <c r="BO9" i="1"/>
  <c r="BT9" i="1" s="1" a="1"/>
  <c r="BT9" i="1" s="1"/>
  <c r="BO52" i="1"/>
  <c r="BT52" i="1" s="1" a="1"/>
  <c r="BT52" i="1" s="1"/>
  <c r="BP71" i="1"/>
  <c r="BU71" i="1" s="1" a="1"/>
  <c r="BU71" i="1" s="1"/>
  <c r="BO5" i="1"/>
  <c r="BT5" i="1" s="1" a="1"/>
  <c r="BT5" i="1" s="1"/>
  <c r="BP74" i="1"/>
  <c r="BU74" i="1" s="1" a="1"/>
  <c r="BU74" i="1" s="1"/>
  <c r="BO70" i="1"/>
  <c r="BT70" i="1" s="1" a="1"/>
  <c r="BT70" i="1" s="1"/>
  <c r="BN49" i="1"/>
  <c r="BS49" i="1" s="1" a="1"/>
  <c r="BS49" i="1" s="1"/>
  <c r="BP17" i="1"/>
  <c r="BU17" i="1" s="1" a="1"/>
  <c r="BU17" i="1" s="1"/>
  <c r="BN13" i="1"/>
  <c r="BS13" i="1" s="1" a="1"/>
  <c r="BS13" i="1" s="1"/>
  <c r="BO21" i="1"/>
  <c r="BT21" i="1" s="1" a="1"/>
  <c r="BT21" i="1" s="1"/>
  <c r="BP66" i="1"/>
  <c r="BU66" i="1" s="1" a="1"/>
  <c r="BU66" i="1" s="1"/>
  <c r="BO62" i="1"/>
  <c r="BT62" i="1" s="1" a="1"/>
  <c r="BT62" i="1" s="1"/>
  <c r="BP25" i="1"/>
  <c r="BU25" i="1" s="1" a="1"/>
  <c r="BU25" i="1" s="1"/>
  <c r="BP68" i="1"/>
  <c r="BU68" i="1" s="1" a="1"/>
  <c r="BU68" i="1" s="1"/>
  <c r="BO64" i="1"/>
  <c r="BT64" i="1" s="1" a="1"/>
  <c r="BT64" i="1" s="1"/>
  <c r="BN61" i="1"/>
  <c r="BS61" i="1" s="1" a="1"/>
  <c r="BS61" i="1" s="1"/>
  <c r="BP39" i="1"/>
  <c r="BU39" i="1" s="1" a="1"/>
  <c r="BU39" i="1" s="1"/>
  <c r="BO77" i="1"/>
  <c r="BT77" i="1" s="1" a="1"/>
  <c r="BT77" i="1" s="1"/>
  <c r="BN17" i="1"/>
  <c r="BS17" i="1" s="1" a="1"/>
  <c r="BS17" i="1" s="1"/>
  <c r="BP51" i="1"/>
  <c r="BU51" i="1" s="1" a="1"/>
  <c r="BU51" i="1" s="1"/>
  <c r="BP72" i="1"/>
  <c r="BU72" i="1" s="1" a="1"/>
  <c r="BU72" i="1" s="1"/>
  <c r="BO68" i="1"/>
  <c r="BT68" i="1" s="1" a="1"/>
  <c r="BT68" i="1" s="1"/>
  <c r="BN72" i="1"/>
  <c r="BS72" i="1" s="1" a="1"/>
  <c r="BS72" i="1" s="1"/>
  <c r="BO8" i="1"/>
  <c r="BT8" i="1" s="1" a="1"/>
  <c r="BT8" i="1" s="1"/>
  <c r="BN76" i="1"/>
  <c r="BS76" i="1" s="1" a="1"/>
  <c r="BS76" i="1" s="1"/>
  <c r="BP69" i="1"/>
  <c r="BU69" i="1" s="1" a="1"/>
  <c r="BU69" i="1" s="1"/>
  <c r="BO65" i="1"/>
  <c r="BT65" i="1" s="1" a="1"/>
  <c r="BT65" i="1" s="1"/>
  <c r="BP5" i="1"/>
  <c r="BU5" i="1" s="1" a="1"/>
  <c r="BU5" i="1" s="1"/>
  <c r="BO74" i="1"/>
  <c r="BT74" i="1" s="1" a="1"/>
  <c r="BT74" i="1" s="1"/>
  <c r="BO49" i="1"/>
  <c r="BT49" i="1" s="1" a="1"/>
  <c r="BT49" i="1" s="1"/>
  <c r="BP77" i="1"/>
  <c r="BU77" i="1" s="1" a="1"/>
  <c r="BU77" i="1" s="1"/>
  <c r="BO24" i="1"/>
  <c r="BT24" i="1" s="1" a="1"/>
  <c r="BT24" i="1" s="1"/>
  <c r="BP43" i="1"/>
  <c r="BU43" i="1" s="1" a="1"/>
  <c r="BU43" i="1" s="1"/>
  <c r="BO56" i="1"/>
  <c r="BT56" i="1" s="1" a="1"/>
  <c r="BT56" i="1" s="1"/>
  <c r="BP21" i="1"/>
  <c r="BU21" i="1" s="1" a="1"/>
  <c r="BU21" i="1" s="1"/>
  <c r="BN45" i="1"/>
  <c r="BS45" i="1" s="1" a="1"/>
  <c r="BS45" i="1" s="1"/>
  <c r="BP28" i="1"/>
  <c r="BU28" i="1" s="1" a="1"/>
  <c r="BU28" i="1" s="1"/>
  <c r="BN28" i="1"/>
  <c r="BS28" i="1" s="1" a="1"/>
  <c r="BS28" i="1" s="1"/>
  <c r="BP37" i="1"/>
  <c r="BU37" i="1" s="1" a="1"/>
  <c r="BU37" i="1" s="1"/>
  <c r="BP55" i="1"/>
  <c r="BU55" i="1" s="1" a="1"/>
  <c r="BU55" i="1" s="1"/>
  <c r="BP31" i="1"/>
  <c r="BU31" i="1" s="1" a="1"/>
  <c r="BU31" i="1" s="1"/>
  <c r="BO11" i="1"/>
  <c r="BT11" i="1" s="1" a="1"/>
  <c r="BT11" i="1" s="1"/>
  <c r="BN44" i="1"/>
  <c r="BS44" i="1" s="1" a="1"/>
  <c r="BS44" i="1" s="1"/>
  <c r="BP29" i="1"/>
  <c r="BU29" i="1" s="1" a="1"/>
  <c r="BU29" i="1" s="1"/>
  <c r="BN11" i="1"/>
  <c r="BS11" i="1" s="1" a="1"/>
  <c r="BS11" i="1" s="1"/>
  <c r="BO18" i="1"/>
  <c r="BT18" i="1" s="1" a="1"/>
  <c r="BT18" i="1" s="1"/>
  <c r="BN12" i="1"/>
  <c r="BS12" i="1" s="1" a="1"/>
  <c r="BS12" i="1" s="1"/>
  <c r="BO41" i="1"/>
  <c r="BT41" i="1" s="1" a="1"/>
  <c r="BT41" i="1" s="1"/>
  <c r="BP11" i="1"/>
  <c r="BU11" i="1" s="1" a="1"/>
  <c r="BU11" i="1" s="1"/>
  <c r="BN47" i="1"/>
  <c r="BS47" i="1" s="1" a="1"/>
  <c r="BS47" i="1" s="1"/>
  <c r="BP10" i="1"/>
  <c r="BU10" i="1" s="1" a="1"/>
  <c r="BU10" i="1" s="1"/>
  <c r="BO6" i="1"/>
  <c r="BT6" i="1" s="1" a="1"/>
  <c r="BT6" i="1" s="1"/>
  <c r="BN5" i="1"/>
  <c r="BS5" i="1" s="1" a="1"/>
  <c r="BS5" i="1" s="1"/>
  <c r="BP33" i="1"/>
  <c r="BU33" i="1" s="1" a="1"/>
  <c r="BU33" i="1" s="1"/>
  <c r="BO44" i="1"/>
  <c r="BT44" i="1" s="1" a="1"/>
  <c r="BT44" i="1" s="1"/>
  <c r="BP19" i="1"/>
  <c r="BU19" i="1" s="1" a="1"/>
  <c r="BU19" i="1" s="1"/>
  <c r="BO35" i="1"/>
  <c r="BT35" i="1" s="1" a="1"/>
  <c r="BT35" i="1" s="1"/>
  <c r="BP4" i="1"/>
  <c r="BU4" i="1" s="1" a="1"/>
  <c r="BU4" i="1" s="1"/>
  <c r="BO51" i="1"/>
  <c r="BT51" i="1" s="1" a="1"/>
  <c r="BT51" i="1" s="1"/>
  <c r="BO34" i="1"/>
  <c r="BT34" i="1" s="1" a="1"/>
  <c r="BT34" i="1" s="1"/>
  <c r="BO13" i="1"/>
  <c r="BT13" i="1" s="1" a="1"/>
  <c r="BT13" i="1" s="1"/>
  <c r="BO4" i="1"/>
  <c r="BT4" i="1" s="1" a="1"/>
  <c r="BT4" i="1" s="1"/>
  <c r="BO31" i="1"/>
  <c r="BT31" i="1" s="1" a="1"/>
  <c r="BT31" i="1" s="1"/>
  <c r="BP26" i="1"/>
  <c r="BU26" i="1" s="1" a="1"/>
  <c r="BU26" i="1" s="1"/>
  <c r="BO22" i="1"/>
  <c r="BT22" i="1" s="1" a="1"/>
  <c r="BT22" i="1" s="1"/>
  <c r="BO40" i="1"/>
  <c r="BT40" i="1" s="1" a="1"/>
  <c r="BT40" i="1" s="1"/>
  <c r="AO72" i="1" l="1"/>
  <c r="AO23" i="1"/>
  <c r="AO11" i="1"/>
  <c r="AO51" i="1"/>
  <c r="AO32" i="1"/>
  <c r="AO62" i="1"/>
  <c r="AO8" i="1"/>
  <c r="AO47" i="1"/>
  <c r="AO63" i="1"/>
  <c r="AO64" i="1"/>
  <c r="AO76" i="1"/>
  <c r="AO53" i="1"/>
  <c r="AO22" i="1"/>
  <c r="AO29" i="1"/>
  <c r="AO41" i="1"/>
  <c r="AO46" i="1"/>
  <c r="AO36" i="1"/>
  <c r="AO74" i="1"/>
  <c r="AO26" i="1"/>
  <c r="AO71" i="1"/>
  <c r="AO50" i="1"/>
  <c r="AO38" i="1"/>
  <c r="AO24" i="1"/>
  <c r="AO48" i="1"/>
  <c r="AO60" i="1"/>
  <c r="AO5" i="1"/>
  <c r="AO70" i="1"/>
  <c r="AO65" i="1"/>
  <c r="AO17" i="1"/>
  <c r="AO34" i="1"/>
  <c r="AO58" i="1"/>
  <c r="AO21" i="1"/>
  <c r="AO61" i="1"/>
  <c r="AO75" i="1"/>
  <c r="AO52" i="1"/>
  <c r="AO15" i="1"/>
  <c r="AO43" i="1"/>
  <c r="AO6" i="1"/>
  <c r="AO39" i="1"/>
  <c r="AO27" i="1"/>
  <c r="AO30" i="1"/>
  <c r="AO59" i="1"/>
  <c r="AO33" i="1"/>
  <c r="AO10" i="1"/>
  <c r="AO13" i="1"/>
  <c r="AO49" i="1"/>
  <c r="AO37" i="1"/>
  <c r="AO25" i="1"/>
  <c r="AO31" i="1"/>
  <c r="AO67" i="1"/>
  <c r="AO20" i="1"/>
  <c r="AO18" i="1"/>
  <c r="AO66" i="1"/>
  <c r="AO40" i="1"/>
  <c r="AO73" i="1"/>
  <c r="AO69" i="1"/>
  <c r="AO77" i="1"/>
  <c r="AO45" i="1"/>
  <c r="AO35" i="1"/>
  <c r="AO9" i="1"/>
  <c r="AO55" i="1"/>
  <c r="AO12" i="1"/>
  <c r="AO14" i="1"/>
  <c r="AO68" i="1"/>
  <c r="AO44" i="1"/>
  <c r="AO57" i="1"/>
  <c r="AO54" i="1"/>
  <c r="AO28" i="1"/>
  <c r="AO19" i="1"/>
  <c r="AO56" i="1"/>
  <c r="AO7" i="1"/>
  <c r="AO42" i="1"/>
  <c r="AO16" i="1"/>
  <c r="AO4" i="1"/>
  <c r="AJ9" i="1" a="1"/>
  <c r="AJ9" i="1" s="1"/>
  <c r="AM47" i="1" a="1"/>
  <c r="AM47" i="1" s="1"/>
  <c r="AL14" i="1" a="1"/>
  <c r="AL14" i="1" s="1"/>
  <c r="AJ56" i="1" a="1"/>
  <c r="AJ56" i="1" s="1"/>
  <c r="AK56" i="1" a="1"/>
  <c r="AK56" i="1" s="1"/>
  <c r="AL66" i="1" a="1"/>
  <c r="AL66" i="1" s="1"/>
  <c r="AK61" i="1" a="1"/>
  <c r="AK61" i="1" s="1"/>
  <c r="AK4" i="1" a="1"/>
  <c r="AK4" i="1" s="1"/>
  <c r="AJ8" i="1" a="1"/>
  <c r="AJ8" i="1" s="1"/>
  <c r="AJ10" i="1" a="1"/>
  <c r="AJ10" i="1" s="1"/>
  <c r="AL73" i="1" a="1"/>
  <c r="AL73" i="1" s="1"/>
  <c r="AK67" i="1" a="1"/>
  <c r="AK67" i="1" s="1"/>
  <c r="AK55" i="1" a="1"/>
  <c r="AK55" i="1" s="1"/>
  <c r="AM64" i="1" a="1"/>
  <c r="AM64" i="1" s="1"/>
  <c r="AL33" i="1" a="1"/>
  <c r="AL33" i="1" s="1"/>
  <c r="AM34" i="1" a="1"/>
  <c r="AM34" i="1" s="1"/>
  <c r="AM37" i="1" a="1"/>
  <c r="AM37" i="1" s="1"/>
  <c r="AM7" i="1" a="1"/>
  <c r="AM7" i="1" s="1"/>
  <c r="AK48" i="1" a="1"/>
  <c r="AK48" i="1" s="1"/>
  <c r="AL48" i="1" a="1"/>
  <c r="AL48" i="1" s="1"/>
  <c r="AL51" i="1" a="1"/>
  <c r="AL51" i="1" s="1"/>
  <c r="AJ61" i="1" a="1"/>
  <c r="AJ61" i="1" s="1"/>
  <c r="AL72" i="1" a="1"/>
  <c r="AL72" i="1" s="1"/>
  <c r="AM32" i="1" a="1"/>
  <c r="AM32" i="1" s="1"/>
  <c r="AM11" i="1" a="1"/>
  <c r="AM11" i="1" s="1"/>
  <c r="AM73" i="1" a="1"/>
  <c r="AM73" i="1" s="1"/>
  <c r="AJ35" i="1" a="1"/>
  <c r="AJ35" i="1" s="1"/>
  <c r="AL31" i="1" a="1"/>
  <c r="AL31" i="1" s="1"/>
  <c r="AL55" i="1" a="1"/>
  <c r="AL55" i="1" s="1"/>
  <c r="AK35" i="1" a="1"/>
  <c r="AK35" i="1" s="1"/>
  <c r="AM35" i="1" a="1"/>
  <c r="AM35" i="1" s="1"/>
  <c r="AJ32" i="1" a="1"/>
  <c r="AJ32" i="1" s="1"/>
  <c r="AM52" i="1" a="1"/>
  <c r="AM52" i="1" s="1"/>
  <c r="AM63" i="1" a="1"/>
  <c r="AM63" i="1" s="1"/>
  <c r="AK51" i="1" a="1"/>
  <c r="AK51" i="1" s="1"/>
  <c r="AK66" i="1" a="1"/>
  <c r="AK66" i="1" s="1"/>
  <c r="AL22" i="1" a="1"/>
  <c r="AL22" i="1" s="1"/>
  <c r="AL67" i="1" a="1"/>
  <c r="AL67" i="1" s="1"/>
  <c r="AJ69" i="1" a="1"/>
  <c r="AJ69" i="1" s="1"/>
  <c r="AM61" i="1" a="1"/>
  <c r="AM61" i="1" s="1"/>
  <c r="AK72" i="1" a="1"/>
  <c r="AK72" i="1" s="1"/>
  <c r="AL8" i="1" a="1"/>
  <c r="AL8" i="1" s="1"/>
  <c r="AJ67" i="1" a="1"/>
  <c r="AJ67" i="1" s="1"/>
  <c r="AM39" i="1" a="1"/>
  <c r="AM39" i="1" s="1"/>
  <c r="AM74" i="1" a="1"/>
  <c r="AM74" i="1" s="1"/>
  <c r="AM55" i="1" a="1"/>
  <c r="AM55" i="1" s="1"/>
  <c r="AK6" i="1" a="1"/>
  <c r="AK6" i="1" s="1"/>
  <c r="AM38" i="1" a="1"/>
  <c r="AM38" i="1" s="1"/>
  <c r="AL37" i="1" a="1"/>
  <c r="AL37" i="1" s="1"/>
  <c r="AJ14" i="1" a="1"/>
  <c r="AJ14" i="1" s="1"/>
  <c r="AJ40" i="1" a="1"/>
  <c r="AJ40" i="1" s="1"/>
  <c r="AJ7" i="1" a="1"/>
  <c r="AJ7" i="1" s="1"/>
  <c r="AK52" i="1" a="1"/>
  <c r="AK52" i="1" s="1"/>
  <c r="AM14" i="1" a="1"/>
  <c r="AM14" i="1" s="1"/>
  <c r="AM56" i="1" a="1"/>
  <c r="AM56" i="1" s="1"/>
  <c r="AJ66" i="1" a="1"/>
  <c r="AJ66" i="1" s="1"/>
  <c r="AJ52" i="1" a="1"/>
  <c r="AJ52" i="1" s="1"/>
  <c r="AJ27" i="1" a="1"/>
  <c r="AJ27" i="1" s="1"/>
  <c r="AK69" i="1" a="1"/>
  <c r="AK69" i="1" s="1"/>
  <c r="AK11" i="1" a="1"/>
  <c r="AK11" i="1" s="1"/>
  <c r="AK27" i="1" a="1"/>
  <c r="AK27" i="1" s="1"/>
  <c r="AL6" i="1" a="1"/>
  <c r="AL6" i="1" s="1"/>
  <c r="AK64" i="1" a="1"/>
  <c r="AK64" i="1" s="1"/>
  <c r="AJ50" i="1" a="1"/>
  <c r="AJ50" i="1" s="1"/>
  <c r="AL32" i="1" a="1"/>
  <c r="AL32" i="1" s="1"/>
  <c r="AL74" i="1" a="1"/>
  <c r="AL74" i="1" s="1"/>
  <c r="AK47" i="1" a="1"/>
  <c r="AK47" i="1" s="1"/>
  <c r="AM48" i="1" a="1"/>
  <c r="AM48" i="1" s="1"/>
  <c r="AL47" i="1" a="1"/>
  <c r="AL47" i="1" s="1"/>
  <c r="AL40" i="1" a="1"/>
  <c r="AL40" i="1" s="1"/>
  <c r="AK50" i="1" a="1"/>
  <c r="AK50" i="1" s="1"/>
  <c r="AK75" i="1" a="1"/>
  <c r="AK75" i="1" s="1"/>
  <c r="AM75" i="1" a="1"/>
  <c r="AM75" i="1" s="1"/>
  <c r="AJ51" i="1" a="1"/>
  <c r="AJ51" i="1" s="1"/>
  <c r="AM33" i="1" a="1"/>
  <c r="AM33" i="1" s="1"/>
  <c r="AL52" i="1" a="1"/>
  <c r="AL52" i="1" s="1"/>
  <c r="AM69" i="1" a="1"/>
  <c r="AM69" i="1" s="1"/>
  <c r="AJ72" i="1" a="1"/>
  <c r="AJ72" i="1" s="1"/>
  <c r="AL11" i="1" a="1"/>
  <c r="AL11" i="1" s="1"/>
  <c r="AM67" i="1" a="1"/>
  <c r="AM67" i="1" s="1"/>
  <c r="AK38" i="1" a="1"/>
  <c r="AK38" i="1" s="1"/>
  <c r="AM31" i="1" a="1"/>
  <c r="AM31" i="1" s="1"/>
  <c r="AJ55" i="1" a="1"/>
  <c r="AJ55" i="1" s="1"/>
  <c r="AL50" i="1" a="1"/>
  <c r="AL50" i="1" s="1"/>
  <c r="AJ38" i="1" a="1"/>
  <c r="AJ38" i="1" s="1"/>
  <c r="AK31" i="1" a="1"/>
  <c r="AK31" i="1" s="1"/>
  <c r="AK34" i="1" a="1"/>
  <c r="AK34" i="1" s="1"/>
  <c r="AK22" i="1" a="1"/>
  <c r="AK22" i="1" s="1"/>
  <c r="AJ75" i="1" a="1"/>
  <c r="AJ75" i="1" s="1"/>
  <c r="AK14" i="1" a="1"/>
  <c r="AK14" i="1" s="1"/>
  <c r="AL4" i="1" a="1"/>
  <c r="AL4" i="1" s="1"/>
  <c r="AM4" i="1" a="1"/>
  <c r="AM4" i="1" s="1"/>
  <c r="AL34" i="1" a="1"/>
  <c r="AL34" i="1" s="1"/>
  <c r="AJ33" i="1" a="1"/>
  <c r="AJ33" i="1" s="1"/>
  <c r="AM72" i="1" a="1"/>
  <c r="AM72" i="1" s="1"/>
  <c r="AM10" i="1" a="1"/>
  <c r="AM10" i="1" s="1"/>
  <c r="AK73" i="1" a="1"/>
  <c r="AK73" i="1" s="1"/>
  <c r="AK74" i="1" a="1"/>
  <c r="AK74" i="1" s="1"/>
  <c r="AM6" i="1" a="1"/>
  <c r="AM6" i="1" s="1"/>
  <c r="AL64" i="1" a="1"/>
  <c r="AL64" i="1" s="1"/>
  <c r="AJ6" i="1" a="1"/>
  <c r="AJ6" i="1" s="1"/>
  <c r="AK37" i="1" a="1"/>
  <c r="AK37" i="1" s="1"/>
  <c r="AJ22" i="1" a="1"/>
  <c r="AJ22" i="1" s="1"/>
  <c r="AM8" i="1" a="1"/>
  <c r="AM8" i="1" s="1"/>
  <c r="AK32" i="1" a="1"/>
  <c r="AK32" i="1" s="1"/>
  <c r="AJ64" i="1" a="1"/>
  <c r="AJ64" i="1" s="1"/>
  <c r="AM66" i="1" a="1"/>
  <c r="AM66" i="1" s="1"/>
  <c r="AL75" i="1" a="1"/>
  <c r="AL75" i="1" s="1"/>
  <c r="AL56" i="1" a="1"/>
  <c r="AL56" i="1" s="1"/>
  <c r="AJ34" i="1" a="1"/>
  <c r="AJ34" i="1" s="1"/>
  <c r="AL27" i="1" a="1"/>
  <c r="AL27" i="1" s="1"/>
  <c r="AL10" i="1" a="1"/>
  <c r="AL10" i="1" s="1"/>
  <c r="AK39" i="1" a="1"/>
  <c r="AK39" i="1" s="1"/>
  <c r="AL35" i="1" a="1"/>
  <c r="AL35" i="1" s="1"/>
  <c r="AJ74" i="1" a="1"/>
  <c r="AJ74" i="1" s="1"/>
  <c r="AJ31" i="1" a="1"/>
  <c r="AJ31" i="1" s="1"/>
  <c r="AJ37" i="1" a="1"/>
  <c r="AJ37" i="1" s="1"/>
  <c r="AJ47" i="1" a="1"/>
  <c r="AJ47" i="1" s="1"/>
  <c r="AK40" i="1" a="1"/>
  <c r="AK40" i="1" s="1"/>
  <c r="AL69" i="1" a="1"/>
  <c r="AL69" i="1" s="1"/>
  <c r="AK8" i="1" a="1"/>
  <c r="AK8" i="1" s="1"/>
  <c r="AM40" i="1" a="1"/>
  <c r="AM40" i="1" s="1"/>
  <c r="AJ48" i="1" a="1"/>
  <c r="AJ48" i="1" s="1"/>
  <c r="AM51" i="1" a="1"/>
  <c r="AM51" i="1" s="1"/>
  <c r="AK33" i="1" a="1"/>
  <c r="AK33" i="1" s="1"/>
  <c r="AK10" i="1" a="1"/>
  <c r="AK10" i="1" s="1"/>
  <c r="AJ11" i="1" a="1"/>
  <c r="AJ11" i="1" s="1"/>
  <c r="AM22" i="1" a="1"/>
  <c r="AM22" i="1" s="1"/>
  <c r="AL7" i="1" a="1"/>
  <c r="AL7" i="1" s="1"/>
  <c r="AM50" i="1" a="1"/>
  <c r="AM50" i="1" s="1"/>
  <c r="AL61" i="1" a="1"/>
  <c r="AL61" i="1" s="1"/>
  <c r="AL38" i="1" a="1"/>
  <c r="AL38" i="1" s="1"/>
  <c r="AL39" i="1" a="1"/>
  <c r="AL39" i="1" s="1"/>
  <c r="AJ4" i="1" a="1"/>
  <c r="AJ4" i="1" s="1"/>
  <c r="AJ73" i="1" a="1"/>
  <c r="AJ73" i="1" s="1"/>
  <c r="AK7" i="1" a="1"/>
  <c r="AK7" i="1" s="1"/>
  <c r="AJ39" i="1" a="1"/>
  <c r="AJ39" i="1" s="1"/>
  <c r="AM27" i="1" a="1"/>
  <c r="AM27" i="1" s="1"/>
  <c r="AM23" i="1" a="1"/>
  <c r="AM23" i="1" s="1"/>
  <c r="AM59" i="1" a="1"/>
  <c r="AM59" i="1" s="1"/>
  <c r="AM41" i="1" a="1"/>
  <c r="AM41" i="1" s="1"/>
  <c r="AM54" i="1" a="1"/>
  <c r="AM54" i="1" s="1"/>
  <c r="AM21" i="1" a="1"/>
  <c r="AM21" i="1" s="1"/>
  <c r="AM46" i="1" a="1"/>
  <c r="AM46" i="1" s="1"/>
  <c r="AM36" i="1" a="1"/>
  <c r="AM36" i="1" s="1"/>
  <c r="AM43" i="1" a="1"/>
  <c r="AM43" i="1" s="1"/>
  <c r="AM20" i="1" a="1"/>
  <c r="AM20" i="1" s="1"/>
  <c r="AM13" i="1" a="1"/>
  <c r="AM13" i="1" s="1"/>
  <c r="AM49" i="1" a="1"/>
  <c r="AM49" i="1" s="1"/>
  <c r="AM62" i="1" a="1"/>
  <c r="AM62" i="1" s="1"/>
  <c r="AM19" i="1" a="1"/>
  <c r="AM19" i="1" s="1"/>
  <c r="AM24" i="1" a="1"/>
  <c r="AM24" i="1" s="1"/>
  <c r="AM18" i="1" a="1"/>
  <c r="AM18" i="1" s="1"/>
  <c r="AM68" i="1" a="1"/>
  <c r="AM68" i="1" s="1"/>
  <c r="AM76" i="1" a="1"/>
  <c r="AM76" i="1" s="1"/>
  <c r="AM28" i="1" a="1"/>
  <c r="AM28" i="1" s="1"/>
  <c r="AM26" i="1" a="1"/>
  <c r="AM26" i="1" s="1"/>
  <c r="AM71" i="1" a="1"/>
  <c r="AM71" i="1" s="1"/>
  <c r="AM70" i="1" a="1"/>
  <c r="AM70" i="1" s="1"/>
  <c r="AM77" i="1" a="1"/>
  <c r="AM77" i="1" s="1"/>
  <c r="AM60" i="1" a="1"/>
  <c r="AM60" i="1" s="1"/>
  <c r="AM44" i="1" a="1"/>
  <c r="AM44" i="1" s="1"/>
  <c r="AM65" i="1" a="1"/>
  <c r="AM65" i="1" s="1"/>
  <c r="AM16" i="1" a="1"/>
  <c r="AM16" i="1" s="1"/>
  <c r="AM30" i="1" a="1"/>
  <c r="AM30" i="1" s="1"/>
  <c r="AM17" i="1" a="1"/>
  <c r="AM17" i="1" s="1"/>
  <c r="AM9" i="1" a="1"/>
  <c r="AM9" i="1" s="1"/>
  <c r="AM53" i="1" a="1"/>
  <c r="AM53" i="1" s="1"/>
  <c r="AM57" i="1" a="1"/>
  <c r="AM57" i="1" s="1"/>
  <c r="AM58" i="1" a="1"/>
  <c r="AM58" i="1" s="1"/>
  <c r="AM12" i="1" a="1"/>
  <c r="AM12" i="1" s="1"/>
  <c r="AM29" i="1" a="1"/>
  <c r="AM29" i="1" s="1"/>
  <c r="AK68" i="1" a="1"/>
  <c r="AK68" i="1" s="1"/>
  <c r="AM25" i="1" a="1"/>
  <c r="AM25" i="1" s="1"/>
  <c r="AJ29" i="1" a="1"/>
  <c r="AJ29" i="1" s="1"/>
  <c r="AL63" i="1" a="1"/>
  <c r="AL63" i="1" s="1"/>
  <c r="AM42" i="1" a="1"/>
  <c r="AM42" i="1" s="1"/>
  <c r="AM15" i="1" a="1"/>
  <c r="AM15" i="1" s="1"/>
  <c r="AM45" i="1" a="1"/>
  <c r="AM45" i="1" s="1"/>
  <c r="AJ68" i="1" a="1"/>
  <c r="AJ68" i="1" s="1"/>
  <c r="AK28" i="1" a="1"/>
  <c r="AK28" i="1" s="1"/>
  <c r="AL18" i="1" a="1"/>
  <c r="AL18" i="1" s="1"/>
  <c r="AJ26" i="1" a="1"/>
  <c r="AJ26" i="1" s="1"/>
  <c r="AJ49" i="1" a="1"/>
  <c r="AJ49" i="1" s="1"/>
  <c r="AK25" i="1" a="1"/>
  <c r="AK25" i="1" s="1"/>
  <c r="AK5" i="1" a="1"/>
  <c r="AK5" i="1" s="1"/>
  <c r="AK15" i="1" a="1"/>
  <c r="AK15" i="1" s="1"/>
  <c r="AK19" i="1" a="1"/>
  <c r="AK19" i="1" s="1"/>
  <c r="AL60" i="1" a="1"/>
  <c r="AL60" i="1" s="1"/>
  <c r="AJ20" i="1" a="1"/>
  <c r="AJ20" i="1" s="1"/>
  <c r="AL17" i="1" a="1"/>
  <c r="AL17" i="1" s="1"/>
  <c r="AJ28" i="1" a="1"/>
  <c r="AJ28" i="1" s="1"/>
  <c r="AJ58" i="1" a="1"/>
  <c r="AJ58" i="1" s="1"/>
  <c r="AK54" i="1" a="1"/>
  <c r="AK54" i="1" s="1"/>
  <c r="AK21" i="1" a="1"/>
  <c r="AK21" i="1" s="1"/>
  <c r="AK44" i="1" a="1"/>
  <c r="AK44" i="1" s="1"/>
  <c r="AK57" i="1" a="1"/>
  <c r="AK57" i="1" s="1"/>
  <c r="AK42" i="1" a="1"/>
  <c r="AK42" i="1" s="1"/>
  <c r="AL13" i="1" a="1"/>
  <c r="AL13" i="1" s="1"/>
  <c r="AL30" i="1" a="1"/>
  <c r="AL30" i="1" s="1"/>
  <c r="AJ24" i="1" a="1"/>
  <c r="AJ24" i="1" s="1"/>
  <c r="AL43" i="1" a="1"/>
  <c r="AL43" i="1" s="1"/>
  <c r="AK76" i="1" a="1"/>
  <c r="AK76" i="1" s="1"/>
  <c r="AJ46" i="1" a="1"/>
  <c r="AJ46" i="1" s="1"/>
  <c r="AL45" i="1" a="1"/>
  <c r="AL45" i="1" s="1"/>
  <c r="AJ41" i="1" a="1"/>
  <c r="AJ41" i="1" s="1"/>
  <c r="AK43" i="1" a="1"/>
  <c r="AK43" i="1" s="1"/>
  <c r="AJ70" i="1" a="1"/>
  <c r="AJ70" i="1" s="1"/>
  <c r="AL23" i="1" a="1"/>
  <c r="AL23" i="1" s="1"/>
  <c r="AL62" i="1" a="1"/>
  <c r="AL62" i="1" s="1"/>
  <c r="AL29" i="1" a="1"/>
  <c r="AL29" i="1" s="1"/>
  <c r="AL28" i="1" a="1"/>
  <c r="AL28" i="1" s="1"/>
  <c r="AK9" i="1" a="1"/>
  <c r="AK9" i="1" s="1"/>
  <c r="AK63" i="1" a="1"/>
  <c r="AK63" i="1" s="1"/>
  <c r="AL44" i="1" a="1"/>
  <c r="AL44" i="1" s="1"/>
  <c r="AK60" i="1" a="1"/>
  <c r="AK60" i="1" s="1"/>
  <c r="AK36" i="1" a="1"/>
  <c r="AK36" i="1" s="1"/>
  <c r="AJ53" i="1" a="1"/>
  <c r="AJ53" i="1" s="1"/>
  <c r="AJ57" i="1" a="1"/>
  <c r="AJ57" i="1" s="1"/>
  <c r="AL42" i="1" a="1"/>
  <c r="AL42" i="1" s="1"/>
  <c r="AL49" i="1" a="1"/>
  <c r="AL49" i="1" s="1"/>
  <c r="AK16" i="1" a="1"/>
  <c r="AK16" i="1" s="1"/>
  <c r="AJ25" i="1" a="1"/>
  <c r="AJ25" i="1" s="1"/>
  <c r="AK30" i="1" a="1"/>
  <c r="AK30" i="1" s="1"/>
  <c r="AJ65" i="1" a="1"/>
  <c r="AJ65" i="1" s="1"/>
  <c r="AL12" i="1" a="1"/>
  <c r="AL12" i="1" s="1"/>
  <c r="AJ23" i="1" a="1"/>
  <c r="AJ23" i="1" s="1"/>
  <c r="AK70" i="1" a="1"/>
  <c r="AK70" i="1" s="1"/>
  <c r="AL19" i="1" a="1"/>
  <c r="AL19" i="1" s="1"/>
  <c r="AK58" i="1" a="1"/>
  <c r="AK58" i="1" s="1"/>
  <c r="AL65" i="1" a="1"/>
  <c r="AL65" i="1" s="1"/>
  <c r="AL9" i="1" a="1"/>
  <c r="AL9" i="1" s="1"/>
  <c r="AJ36" i="1" a="1"/>
  <c r="AJ36" i="1" s="1"/>
  <c r="AL76" i="1" a="1"/>
  <c r="AL76" i="1" s="1"/>
  <c r="AJ59" i="1" a="1"/>
  <c r="AJ59" i="1" s="1"/>
  <c r="AL58" i="1" a="1"/>
  <c r="AL58" i="1" s="1"/>
  <c r="AL46" i="1" a="1"/>
  <c r="AL46" i="1" s="1"/>
  <c r="AK65" i="1" a="1"/>
  <c r="AK65" i="1" s="1"/>
  <c r="AJ5" i="1" a="1"/>
  <c r="AJ5" i="1" s="1"/>
  <c r="AK24" i="1" a="1"/>
  <c r="AK24" i="1" s="1"/>
  <c r="AK41" i="1" a="1"/>
  <c r="AK41" i="1" s="1"/>
  <c r="AJ19" i="1" a="1"/>
  <c r="AJ19" i="1" s="1"/>
  <c r="AK17" i="1" a="1"/>
  <c r="AK17" i="1" s="1"/>
  <c r="AK12" i="1" a="1"/>
  <c r="AK12" i="1" s="1"/>
  <c r="AJ63" i="1" a="1"/>
  <c r="AJ63" i="1" s="1"/>
  <c r="AK23" i="1" a="1"/>
  <c r="AK23" i="1" s="1"/>
  <c r="AK53" i="1" a="1"/>
  <c r="AK53" i="1" s="1"/>
  <c r="AL36" i="1" a="1"/>
  <c r="AL36" i="1" s="1"/>
  <c r="AL21" i="1" a="1"/>
  <c r="AL21" i="1" s="1"/>
  <c r="AJ44" i="1" a="1"/>
  <c r="AJ44" i="1" s="1"/>
  <c r="AJ76" i="1" a="1"/>
  <c r="AJ76" i="1" s="1"/>
  <c r="AL57" i="1" a="1"/>
  <c r="AL57" i="1" s="1"/>
  <c r="AL5" i="1" a="1"/>
  <c r="AL5" i="1" s="1"/>
  <c r="AJ13" i="1" a="1"/>
  <c r="AJ13" i="1" s="1"/>
  <c r="AL15" i="1" a="1"/>
  <c r="AL15" i="1" s="1"/>
  <c r="AJ30" i="1" a="1"/>
  <c r="AJ30" i="1" s="1"/>
  <c r="AL59" i="1" a="1"/>
  <c r="AL59" i="1" s="1"/>
  <c r="AL16" i="1" a="1"/>
  <c r="AL16" i="1" s="1"/>
  <c r="AK13" i="1" a="1"/>
  <c r="AK13" i="1" s="1"/>
  <c r="AJ45" i="1" a="1"/>
  <c r="AJ45" i="1" s="1"/>
  <c r="AK45" i="1" a="1"/>
  <c r="AK45" i="1" s="1"/>
  <c r="AJ54" i="1" a="1"/>
  <c r="AJ54" i="1" s="1"/>
  <c r="AL26" i="1" a="1"/>
  <c r="AL26" i="1" s="1"/>
  <c r="AJ15" i="1" a="1"/>
  <c r="AJ15" i="1" s="1"/>
  <c r="AL53" i="1" a="1"/>
  <c r="AL53" i="1" s="1"/>
  <c r="AL41" i="1" a="1"/>
  <c r="AL41" i="1" s="1"/>
  <c r="AJ77" i="1" a="1"/>
  <c r="AJ77" i="1" s="1"/>
  <c r="AL54" i="1" a="1"/>
  <c r="AL54" i="1" s="1"/>
  <c r="AL68" i="1" a="1"/>
  <c r="AL68" i="1" s="1"/>
  <c r="AK26" i="1" a="1"/>
  <c r="AK26" i="1" s="1"/>
  <c r="AK18" i="1" a="1"/>
  <c r="AK18" i="1" s="1"/>
  <c r="AL24" i="1" a="1"/>
  <c r="AL24" i="1" s="1"/>
  <c r="AJ62" i="1" a="1"/>
  <c r="AJ62" i="1" s="1"/>
  <c r="AJ16" i="1" a="1"/>
  <c r="AJ16" i="1" s="1"/>
  <c r="AM5" i="1" a="1"/>
  <c r="AM5" i="1" s="1"/>
  <c r="AK29" i="1" a="1"/>
  <c r="AK29" i="1" s="1"/>
  <c r="AJ21" i="1" a="1"/>
  <c r="AJ21" i="1" s="1"/>
  <c r="AJ17" i="1" a="1"/>
  <c r="AJ17" i="1" s="1"/>
  <c r="AK59" i="1" a="1"/>
  <c r="AK59" i="1" s="1"/>
  <c r="AJ43" i="1" a="1"/>
  <c r="AJ43" i="1" s="1"/>
  <c r="AJ18" i="1" a="1"/>
  <c r="AJ18" i="1" s="1"/>
  <c r="AL77" i="1" a="1"/>
  <c r="AL77" i="1" s="1"/>
  <c r="AJ71" i="1" a="1"/>
  <c r="AJ71" i="1" s="1"/>
  <c r="AK71" i="1" a="1"/>
  <c r="AK71" i="1" s="1"/>
  <c r="AK46" i="1" a="1"/>
  <c r="AK46" i="1" s="1"/>
  <c r="AL20" i="1" a="1"/>
  <c r="AL20" i="1" s="1"/>
  <c r="AK20" i="1" a="1"/>
  <c r="AK20" i="1" s="1"/>
  <c r="AL25" i="1" a="1"/>
  <c r="AL25" i="1" s="1"/>
  <c r="AJ60" i="1" a="1"/>
  <c r="AJ60" i="1" s="1"/>
  <c r="AL71" i="1" a="1"/>
  <c r="AL71" i="1" s="1"/>
  <c r="AL70" i="1" a="1"/>
  <c r="AL70" i="1" s="1"/>
  <c r="AK77" i="1" a="1"/>
  <c r="AK77" i="1" s="1"/>
  <c r="AK49" i="1" a="1"/>
  <c r="AK49" i="1" s="1"/>
  <c r="AK62" i="1" a="1"/>
  <c r="AK62" i="1" s="1"/>
  <c r="AJ42" i="1" a="1"/>
  <c r="AJ42" i="1" s="1"/>
  <c r="AJ12" i="1" a="1"/>
  <c r="AJ12" i="1" s="1"/>
  <c r="AL1" i="1" a="1"/>
  <c r="AL1" i="1" s="1"/>
  <c r="AK1" i="1" a="1"/>
  <c r="AK1" i="1" s="1"/>
  <c r="AI50" i="1" a="1"/>
  <c r="AI50" i="1" s="1"/>
  <c r="AJ1" i="1" a="1"/>
  <c r="AJ1" i="1" s="1"/>
  <c r="AM1" i="1" a="1"/>
  <c r="AM1" i="1" s="1"/>
  <c r="AI11" i="1" a="1"/>
  <c r="AI11" i="1" s="1"/>
  <c r="AI45" i="1" a="1"/>
  <c r="AI45" i="1" s="1"/>
  <c r="AI27" i="1" a="1"/>
  <c r="AI27" i="1" s="1"/>
  <c r="AI23" i="1" a="1"/>
  <c r="AI23" i="1" s="1"/>
  <c r="AI34" i="1" a="1"/>
  <c r="AI34" i="1" s="1"/>
  <c r="AI65" i="1" a="1"/>
  <c r="AI65" i="1" s="1"/>
  <c r="AI33" i="1" a="1"/>
  <c r="AI33" i="1" s="1"/>
  <c r="AI70" i="1" a="1"/>
  <c r="AI70" i="1" s="1"/>
  <c r="AI60" i="1" a="1"/>
  <c r="AI60" i="1" s="1"/>
  <c r="AI41" i="1" a="1"/>
  <c r="AI41" i="1" s="1"/>
  <c r="AI44" i="1" a="1"/>
  <c r="AI44" i="1" s="1"/>
  <c r="AI67" i="1" a="1"/>
  <c r="AI67" i="1" s="1"/>
  <c r="AI66" i="1" a="1"/>
  <c r="AI66" i="1" s="1"/>
  <c r="AI36" i="1" a="1"/>
  <c r="AI36" i="1" s="1"/>
  <c r="AI4" i="1" a="1"/>
  <c r="AI4" i="1" s="1"/>
  <c r="AI15" i="1" a="1"/>
  <c r="AI15" i="1" s="1"/>
  <c r="AI37" i="1" a="1"/>
  <c r="AI37" i="1" s="1"/>
  <c r="AI54" i="1" a="1"/>
  <c r="AI54" i="1" s="1"/>
  <c r="AI10" i="1" a="1"/>
  <c r="AI10" i="1" s="1"/>
  <c r="AI56" i="1" a="1"/>
  <c r="AI56" i="1" s="1"/>
  <c r="AI68" i="1" a="1"/>
  <c r="AI68" i="1" s="1"/>
  <c r="AI32" i="1" a="1"/>
  <c r="AI32" i="1" s="1"/>
  <c r="AI64" i="1" a="1"/>
  <c r="AI64" i="1" s="1"/>
  <c r="AI35" i="1" a="1"/>
  <c r="AI35" i="1" s="1"/>
  <c r="AI18" i="1" a="1"/>
  <c r="AI18" i="1" s="1"/>
  <c r="AI28" i="1" a="1"/>
  <c r="AI28" i="1" s="1"/>
  <c r="AI55" i="1" a="1"/>
  <c r="AI55" i="1" s="1"/>
  <c r="AI17" i="1" a="1"/>
  <c r="AI17" i="1" s="1"/>
  <c r="AI6" i="1" a="1"/>
  <c r="AI6" i="1" s="1"/>
  <c r="AI22" i="1" a="1"/>
  <c r="AI22" i="1" s="1"/>
  <c r="AI38" i="1" a="1"/>
  <c r="AI38" i="1" s="1"/>
  <c r="AI53" i="1" a="1"/>
  <c r="AI53" i="1" s="1"/>
  <c r="AI59" i="1" a="1"/>
  <c r="AI59" i="1" s="1"/>
  <c r="AI69" i="1" a="1"/>
  <c r="AI69" i="1" s="1"/>
  <c r="AI71" i="1" a="1"/>
  <c r="AI71" i="1" s="1"/>
  <c r="AI24" i="1" a="1"/>
  <c r="AI24" i="1" s="1"/>
  <c r="AI76" i="1" a="1"/>
  <c r="AI76" i="1" s="1"/>
  <c r="AI75" i="1" a="1"/>
  <c r="AI75" i="1" s="1"/>
  <c r="AI58" i="1" a="1"/>
  <c r="AI58" i="1" s="1"/>
  <c r="AI74" i="1" a="1"/>
  <c r="AI74" i="1" s="1"/>
  <c r="AI31" i="1" a="1"/>
  <c r="AI31" i="1" s="1"/>
  <c r="AI8" i="1" a="1"/>
  <c r="AI8" i="1" s="1"/>
  <c r="AI19" i="1" a="1"/>
  <c r="AI19" i="1" s="1"/>
  <c r="AI51" i="1" a="1"/>
  <c r="AI51" i="1" s="1"/>
  <c r="AI21" i="1" a="1"/>
  <c r="AI21" i="1" s="1"/>
  <c r="AI52" i="1" a="1"/>
  <c r="AI52" i="1" s="1"/>
  <c r="AI29" i="1" a="1"/>
  <c r="AI29" i="1" s="1"/>
  <c r="AI61" i="1" a="1"/>
  <c r="AI61" i="1" s="1"/>
  <c r="AI16" i="1" a="1"/>
  <c r="AI16" i="1" s="1"/>
  <c r="AI73" i="1" a="1"/>
  <c r="AI73" i="1" s="1"/>
  <c r="AI72" i="1" a="1"/>
  <c r="AI72" i="1" s="1"/>
  <c r="AI9" i="1" a="1"/>
  <c r="AI9" i="1" s="1"/>
  <c r="AI43" i="1" a="1"/>
  <c r="AI43" i="1" s="1"/>
  <c r="AI12" i="1" a="1"/>
  <c r="AI12" i="1" s="1"/>
  <c r="AI7" i="1" a="1"/>
  <c r="AI7" i="1" s="1"/>
  <c r="AI57" i="1" a="1"/>
  <c r="AI57" i="1" s="1"/>
  <c r="AI14" i="1" a="1"/>
  <c r="AI14" i="1" s="1"/>
  <c r="AI30" i="1" a="1"/>
  <c r="AI30" i="1" s="1"/>
  <c r="AI5" i="1" a="1"/>
  <c r="AI5" i="1" s="1"/>
  <c r="AI48" i="1" a="1"/>
  <c r="AI48" i="1" s="1"/>
  <c r="AI77" i="1" a="1"/>
  <c r="AI77" i="1" s="1"/>
  <c r="AI63" i="1" a="1"/>
  <c r="AI63" i="1" s="1"/>
  <c r="AI25" i="1" a="1"/>
  <c r="AI25" i="1" s="1"/>
  <c r="AI42" i="1" a="1"/>
  <c r="AI42" i="1" s="1"/>
  <c r="AI46" i="1" a="1"/>
  <c r="AI46" i="1" s="1"/>
  <c r="AI62" i="1" a="1"/>
  <c r="AI62" i="1" s="1"/>
  <c r="AI40" i="1" a="1"/>
  <c r="AI40" i="1" s="1"/>
  <c r="AI49" i="1" a="1"/>
  <c r="AI49" i="1" s="1"/>
  <c r="AI13" i="1" a="1"/>
  <c r="AI13" i="1" s="1"/>
  <c r="AI47" i="1" a="1"/>
  <c r="AI47" i="1" s="1"/>
  <c r="AI39" i="1" a="1"/>
  <c r="AI39" i="1" s="1"/>
  <c r="AI20" i="1" a="1"/>
  <c r="AI20" i="1" s="1"/>
  <c r="AI26" i="1" a="1"/>
  <c r="AI26" i="1" s="1"/>
  <c r="F10" i="4"/>
  <c r="F11" i="4"/>
  <c r="F19" i="4"/>
  <c r="F27" i="4"/>
  <c r="F35" i="4"/>
  <c r="F43" i="4"/>
  <c r="F51" i="4"/>
  <c r="F59" i="4"/>
  <c r="F67" i="4"/>
  <c r="F75" i="4"/>
  <c r="F13" i="4"/>
  <c r="F21" i="4"/>
  <c r="F29" i="4"/>
  <c r="F37" i="4"/>
  <c r="F45" i="4"/>
  <c r="F53" i="4"/>
  <c r="F61" i="4"/>
  <c r="F69" i="4"/>
  <c r="F77" i="4"/>
  <c r="F6" i="4"/>
  <c r="F7" i="4"/>
  <c r="F15" i="4"/>
  <c r="F23" i="4"/>
  <c r="F31" i="4"/>
  <c r="F39" i="4"/>
  <c r="F47" i="4"/>
  <c r="F55" i="4"/>
  <c r="F63" i="4"/>
  <c r="F71" i="4"/>
  <c r="F16" i="4"/>
  <c r="F28" i="4"/>
  <c r="F41" i="4"/>
  <c r="F54" i="4"/>
  <c r="F66" i="4"/>
  <c r="F17" i="4"/>
  <c r="F30" i="4"/>
  <c r="F42" i="4"/>
  <c r="F56" i="4"/>
  <c r="F68" i="4"/>
  <c r="F18" i="4"/>
  <c r="F32" i="4"/>
  <c r="F44" i="4"/>
  <c r="F57" i="4"/>
  <c r="F70" i="4"/>
  <c r="F20" i="4"/>
  <c r="F33" i="4"/>
  <c r="F46" i="4"/>
  <c r="F58" i="4"/>
  <c r="F72" i="4"/>
  <c r="F5" i="4"/>
  <c r="F14" i="4"/>
  <c r="F40" i="4"/>
  <c r="F78" i="4"/>
  <c r="F8" i="4"/>
  <c r="F22" i="4"/>
  <c r="F34" i="4"/>
  <c r="F48" i="4"/>
  <c r="F60" i="4"/>
  <c r="F73" i="4"/>
  <c r="F9" i="4"/>
  <c r="F24" i="4"/>
  <c r="F36" i="4"/>
  <c r="F49" i="4"/>
  <c r="F62" i="4"/>
  <c r="F74" i="4"/>
  <c r="F12" i="4"/>
  <c r="F25" i="4"/>
  <c r="F38" i="4"/>
  <c r="F50" i="4"/>
  <c r="F64" i="4"/>
  <c r="F76" i="4"/>
  <c r="F26" i="4"/>
  <c r="F52" i="4"/>
  <c r="F65" i="4"/>
  <c r="F78" i="2" l="1"/>
  <c r="F70" i="2"/>
  <c r="F62" i="2"/>
  <c r="F54" i="2"/>
  <c r="F46" i="2"/>
  <c r="F38" i="2"/>
  <c r="F30" i="2"/>
  <c r="F22" i="2"/>
  <c r="F14" i="2"/>
  <c r="F6" i="2"/>
  <c r="F72" i="2"/>
  <c r="F55" i="2"/>
  <c r="F15" i="2"/>
  <c r="F7" i="2"/>
  <c r="F77" i="2"/>
  <c r="F69" i="2"/>
  <c r="F61" i="2"/>
  <c r="F53" i="2"/>
  <c r="F45" i="2"/>
  <c r="F37" i="2"/>
  <c r="F29" i="2"/>
  <c r="F21" i="2"/>
  <c r="F13" i="2"/>
  <c r="F5" i="2"/>
  <c r="F40" i="2"/>
  <c r="F47" i="2"/>
  <c r="F76" i="2"/>
  <c r="F68" i="2"/>
  <c r="F60" i="2"/>
  <c r="F52" i="2"/>
  <c r="F44" i="2"/>
  <c r="F36" i="2"/>
  <c r="F28" i="2"/>
  <c r="F20" i="2"/>
  <c r="F12" i="2"/>
  <c r="F56" i="2"/>
  <c r="F24" i="2"/>
  <c r="F63" i="2"/>
  <c r="F75" i="2"/>
  <c r="F67" i="2"/>
  <c r="F59" i="2"/>
  <c r="F51" i="2"/>
  <c r="F43" i="2"/>
  <c r="F35" i="2"/>
  <c r="F27" i="2"/>
  <c r="F19" i="2"/>
  <c r="F11" i="2"/>
  <c r="F64" i="2"/>
  <c r="F39" i="2"/>
  <c r="F74" i="2"/>
  <c r="F66" i="2"/>
  <c r="F58" i="2"/>
  <c r="F50" i="2"/>
  <c r="F42" i="2"/>
  <c r="F34" i="2"/>
  <c r="F26" i="2"/>
  <c r="F18" i="2"/>
  <c r="F10" i="2"/>
  <c r="F32" i="2"/>
  <c r="F23" i="2"/>
  <c r="F73" i="2"/>
  <c r="F65" i="2"/>
  <c r="F57" i="2"/>
  <c r="F49" i="2"/>
  <c r="F41" i="2"/>
  <c r="F33" i="2"/>
  <c r="F25" i="2"/>
  <c r="F17" i="2"/>
  <c r="F9" i="2"/>
  <c r="F48" i="2"/>
  <c r="F16" i="2"/>
  <c r="F8" i="2"/>
  <c r="F71" i="2"/>
  <c r="F31" i="2"/>
  <c r="G5" i="2"/>
  <c r="L5" i="3" s="1"/>
  <c r="G7" i="2"/>
  <c r="L7" i="3" s="1"/>
  <c r="G9" i="2"/>
  <c r="L9" i="3" s="1"/>
  <c r="G11" i="2"/>
  <c r="L11" i="3" s="1"/>
  <c r="G13" i="2"/>
  <c r="L13" i="3" s="1"/>
  <c r="G15" i="2"/>
  <c r="L15" i="3" s="1"/>
  <c r="G17" i="2"/>
  <c r="L17" i="3" s="1"/>
  <c r="G19" i="2"/>
  <c r="L19" i="3" s="1"/>
  <c r="G21" i="2"/>
  <c r="L21" i="3" s="1"/>
  <c r="G23" i="2"/>
  <c r="L23" i="3" s="1"/>
  <c r="G25" i="2"/>
  <c r="L25" i="3" s="1"/>
  <c r="G27" i="2"/>
  <c r="L27" i="3" s="1"/>
  <c r="G29" i="2"/>
  <c r="L29" i="3" s="1"/>
  <c r="G31" i="2"/>
  <c r="L31" i="3" s="1"/>
  <c r="G33" i="2"/>
  <c r="L33" i="3" s="1"/>
  <c r="G35" i="2"/>
  <c r="L35" i="3" s="1"/>
  <c r="G37" i="2"/>
  <c r="L37" i="3" s="1"/>
  <c r="G39" i="2"/>
  <c r="L39" i="3" s="1"/>
  <c r="G41" i="2"/>
  <c r="L41" i="3" s="1"/>
  <c r="G43" i="2"/>
  <c r="L43" i="3" s="1"/>
  <c r="G45" i="2"/>
  <c r="L45" i="3" s="1"/>
  <c r="G47" i="2"/>
  <c r="L47" i="3" s="1"/>
  <c r="G49" i="2"/>
  <c r="L49" i="3" s="1"/>
  <c r="G51" i="2"/>
  <c r="L51" i="3" s="1"/>
  <c r="G53" i="2"/>
  <c r="L53" i="3" s="1"/>
  <c r="G55" i="2"/>
  <c r="L55" i="3" s="1"/>
  <c r="G57" i="2"/>
  <c r="L57" i="3" s="1"/>
  <c r="G59" i="2"/>
  <c r="L59" i="3" s="1"/>
  <c r="G61" i="2"/>
  <c r="L61" i="3" s="1"/>
  <c r="G63" i="2"/>
  <c r="L63" i="3" s="1"/>
  <c r="G65" i="2"/>
  <c r="L65" i="3" s="1"/>
  <c r="G67" i="2"/>
  <c r="L67" i="3" s="1"/>
  <c r="G69" i="2"/>
  <c r="L69" i="3" s="1"/>
  <c r="G71" i="2"/>
  <c r="L71" i="3" s="1"/>
  <c r="G73" i="2"/>
  <c r="L73" i="3" s="1"/>
  <c r="G75" i="2"/>
  <c r="L75" i="3" s="1"/>
  <c r="G77" i="2"/>
  <c r="L77" i="3" s="1"/>
  <c r="G6" i="2"/>
  <c r="L6" i="3" s="1"/>
  <c r="G8" i="2"/>
  <c r="L8" i="3" s="1"/>
  <c r="G10" i="2"/>
  <c r="L10" i="3" s="1"/>
  <c r="G12" i="2"/>
  <c r="L12" i="3" s="1"/>
  <c r="G14" i="2"/>
  <c r="L14" i="3" s="1"/>
  <c r="G16" i="2"/>
  <c r="L16" i="3" s="1"/>
  <c r="G18" i="2"/>
  <c r="L18" i="3" s="1"/>
  <c r="G20" i="2"/>
  <c r="L20" i="3" s="1"/>
  <c r="G22" i="2"/>
  <c r="L22" i="3" s="1"/>
  <c r="G24" i="2"/>
  <c r="L24" i="3" s="1"/>
  <c r="G26" i="2"/>
  <c r="L26" i="3" s="1"/>
  <c r="G28" i="2"/>
  <c r="L28" i="3" s="1"/>
  <c r="G30" i="2"/>
  <c r="L30" i="3" s="1"/>
  <c r="G32" i="2"/>
  <c r="L32" i="3" s="1"/>
  <c r="G34" i="2"/>
  <c r="L34" i="3" s="1"/>
  <c r="G36" i="2"/>
  <c r="L36" i="3" s="1"/>
  <c r="G38" i="2"/>
  <c r="L38" i="3" s="1"/>
  <c r="G40" i="2"/>
  <c r="L40" i="3" s="1"/>
  <c r="G42" i="2"/>
  <c r="L42" i="3" s="1"/>
  <c r="G44" i="2"/>
  <c r="L44" i="3" s="1"/>
  <c r="G46" i="2"/>
  <c r="L46" i="3" s="1"/>
  <c r="G48" i="2"/>
  <c r="L48" i="3" s="1"/>
  <c r="G50" i="2"/>
  <c r="L50" i="3" s="1"/>
  <c r="G52" i="2"/>
  <c r="L52" i="3" s="1"/>
  <c r="G54" i="2"/>
  <c r="L54" i="3" s="1"/>
  <c r="G56" i="2"/>
  <c r="L56" i="3" s="1"/>
  <c r="G58" i="2"/>
  <c r="L58" i="3" s="1"/>
  <c r="G60" i="2"/>
  <c r="L60" i="3" s="1"/>
  <c r="G62" i="2"/>
  <c r="L62" i="3" s="1"/>
  <c r="G64" i="2"/>
  <c r="L64" i="3" s="1"/>
  <c r="G66" i="2"/>
  <c r="L66" i="3" s="1"/>
  <c r="G68" i="2"/>
  <c r="L68" i="3" s="1"/>
  <c r="G70" i="2"/>
  <c r="L70" i="3" s="1"/>
  <c r="G72" i="2"/>
  <c r="L72" i="3" s="1"/>
  <c r="G74" i="2"/>
  <c r="L74" i="3" s="1"/>
  <c r="G76" i="2"/>
  <c r="L76" i="3" s="1"/>
  <c r="G78" i="2"/>
  <c r="L78" i="3" s="1"/>
  <c r="H5" i="2"/>
  <c r="H7" i="2"/>
  <c r="H9" i="2"/>
  <c r="H11" i="2"/>
  <c r="R11" i="2" s="1"/>
  <c r="H13" i="2"/>
  <c r="R13" i="2" s="1"/>
  <c r="H15" i="2"/>
  <c r="H17" i="2"/>
  <c r="H19" i="2"/>
  <c r="R19" i="2" s="1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H6" i="2"/>
  <c r="H8" i="2"/>
  <c r="H10" i="2"/>
  <c r="R10" i="2" s="1"/>
  <c r="H12" i="2"/>
  <c r="R12" i="2" s="1"/>
  <c r="H14" i="2"/>
  <c r="H16" i="2"/>
  <c r="R16" i="2" s="1"/>
  <c r="H18" i="2"/>
  <c r="R18" i="2" s="1"/>
  <c r="H20" i="2"/>
  <c r="R20" i="2" s="1"/>
  <c r="H22" i="2"/>
  <c r="R22" i="2" s="1"/>
  <c r="H24" i="2"/>
  <c r="H26" i="2"/>
  <c r="H28" i="2"/>
  <c r="H30" i="2"/>
  <c r="H32" i="2"/>
  <c r="H34" i="2"/>
  <c r="H36" i="2"/>
  <c r="H38" i="2"/>
  <c r="H40" i="2"/>
  <c r="H42" i="2"/>
  <c r="H44" i="2"/>
  <c r="H46" i="2"/>
  <c r="H48" i="2"/>
  <c r="H50" i="2"/>
  <c r="H52" i="2"/>
  <c r="H54" i="2"/>
  <c r="H56" i="2"/>
  <c r="H58" i="2"/>
  <c r="H60" i="2"/>
  <c r="H62" i="2"/>
  <c r="H64" i="2"/>
  <c r="H66" i="2"/>
  <c r="H68" i="2"/>
  <c r="H70" i="2"/>
  <c r="H72" i="2"/>
  <c r="H74" i="2"/>
  <c r="H76" i="2"/>
  <c r="H78" i="2"/>
  <c r="I5" i="2"/>
  <c r="N5" i="3" s="1"/>
  <c r="I7" i="2"/>
  <c r="N7" i="3" s="1"/>
  <c r="I9" i="2"/>
  <c r="N9" i="3" s="1"/>
  <c r="I11" i="2"/>
  <c r="N11" i="3" s="1"/>
  <c r="I13" i="2"/>
  <c r="N13" i="3" s="1"/>
  <c r="I15" i="2"/>
  <c r="N15" i="3" s="1"/>
  <c r="I17" i="2"/>
  <c r="N17" i="3" s="1"/>
  <c r="I19" i="2"/>
  <c r="N19" i="3" s="1"/>
  <c r="I21" i="2"/>
  <c r="N21" i="3" s="1"/>
  <c r="I23" i="2"/>
  <c r="N23" i="3" s="1"/>
  <c r="I25" i="2"/>
  <c r="N25" i="3" s="1"/>
  <c r="I27" i="2"/>
  <c r="N27" i="3" s="1"/>
  <c r="I29" i="2"/>
  <c r="N29" i="3" s="1"/>
  <c r="I31" i="2"/>
  <c r="N31" i="3" s="1"/>
  <c r="I33" i="2"/>
  <c r="N33" i="3" s="1"/>
  <c r="I35" i="2"/>
  <c r="N35" i="3" s="1"/>
  <c r="I37" i="2"/>
  <c r="N37" i="3" s="1"/>
  <c r="I39" i="2"/>
  <c r="N39" i="3" s="1"/>
  <c r="I41" i="2"/>
  <c r="N41" i="3" s="1"/>
  <c r="I43" i="2"/>
  <c r="N43" i="3" s="1"/>
  <c r="I45" i="2"/>
  <c r="N45" i="3" s="1"/>
  <c r="I47" i="2"/>
  <c r="N47" i="3" s="1"/>
  <c r="I49" i="2"/>
  <c r="N49" i="3" s="1"/>
  <c r="I51" i="2"/>
  <c r="N51" i="3" s="1"/>
  <c r="I53" i="2"/>
  <c r="N53" i="3" s="1"/>
  <c r="I55" i="2"/>
  <c r="N55" i="3" s="1"/>
  <c r="I57" i="2"/>
  <c r="N57" i="3" s="1"/>
  <c r="I59" i="2"/>
  <c r="N59" i="3" s="1"/>
  <c r="I61" i="2"/>
  <c r="N61" i="3" s="1"/>
  <c r="I63" i="2"/>
  <c r="N63" i="3" s="1"/>
  <c r="I65" i="2"/>
  <c r="N65" i="3" s="1"/>
  <c r="I67" i="2"/>
  <c r="N67" i="3" s="1"/>
  <c r="I69" i="2"/>
  <c r="N69" i="3" s="1"/>
  <c r="I71" i="2"/>
  <c r="N71" i="3" s="1"/>
  <c r="I73" i="2"/>
  <c r="N73" i="3" s="1"/>
  <c r="I75" i="2"/>
  <c r="N75" i="3" s="1"/>
  <c r="I77" i="2"/>
  <c r="N77" i="3" s="1"/>
  <c r="I6" i="2"/>
  <c r="N6" i="3" s="1"/>
  <c r="I8" i="2"/>
  <c r="N8" i="3" s="1"/>
  <c r="I10" i="2"/>
  <c r="N10" i="3" s="1"/>
  <c r="I12" i="2"/>
  <c r="N12" i="3" s="1"/>
  <c r="I14" i="2"/>
  <c r="N14" i="3" s="1"/>
  <c r="I16" i="2"/>
  <c r="N16" i="3" s="1"/>
  <c r="I18" i="2"/>
  <c r="N18" i="3" s="1"/>
  <c r="I20" i="2"/>
  <c r="N20" i="3" s="1"/>
  <c r="I22" i="2"/>
  <c r="N22" i="3" s="1"/>
  <c r="I24" i="2"/>
  <c r="N24" i="3" s="1"/>
  <c r="I26" i="2"/>
  <c r="N26" i="3" s="1"/>
  <c r="I28" i="2"/>
  <c r="N28" i="3" s="1"/>
  <c r="I30" i="2"/>
  <c r="N30" i="3" s="1"/>
  <c r="I32" i="2"/>
  <c r="N32" i="3" s="1"/>
  <c r="I34" i="2"/>
  <c r="N34" i="3" s="1"/>
  <c r="I36" i="2"/>
  <c r="N36" i="3" s="1"/>
  <c r="I38" i="2"/>
  <c r="N38" i="3" s="1"/>
  <c r="I40" i="2"/>
  <c r="N40" i="3" s="1"/>
  <c r="I42" i="2"/>
  <c r="N42" i="3" s="1"/>
  <c r="I44" i="2"/>
  <c r="N44" i="3" s="1"/>
  <c r="I46" i="2"/>
  <c r="N46" i="3" s="1"/>
  <c r="I48" i="2"/>
  <c r="N48" i="3" s="1"/>
  <c r="I50" i="2"/>
  <c r="N50" i="3" s="1"/>
  <c r="I52" i="2"/>
  <c r="N52" i="3" s="1"/>
  <c r="I54" i="2"/>
  <c r="N54" i="3" s="1"/>
  <c r="I56" i="2"/>
  <c r="N56" i="3" s="1"/>
  <c r="I58" i="2"/>
  <c r="N58" i="3" s="1"/>
  <c r="I60" i="2"/>
  <c r="N60" i="3" s="1"/>
  <c r="I62" i="2"/>
  <c r="N62" i="3" s="1"/>
  <c r="I64" i="2"/>
  <c r="N64" i="3" s="1"/>
  <c r="I66" i="2"/>
  <c r="N66" i="3" s="1"/>
  <c r="I68" i="2"/>
  <c r="N68" i="3" s="1"/>
  <c r="I70" i="2"/>
  <c r="N70" i="3" s="1"/>
  <c r="I72" i="2"/>
  <c r="N72" i="3" s="1"/>
  <c r="I74" i="2"/>
  <c r="N74" i="3" s="1"/>
  <c r="I76" i="2"/>
  <c r="N76" i="3" s="1"/>
  <c r="I78" i="2"/>
  <c r="N78" i="3" s="1"/>
  <c r="J12" i="2"/>
  <c r="O12" i="3" s="1"/>
  <c r="J44" i="2"/>
  <c r="O44" i="3" s="1"/>
  <c r="J58" i="2"/>
  <c r="O58" i="3" s="1"/>
  <c r="J70" i="2"/>
  <c r="O70" i="3" s="1"/>
  <c r="J6" i="2"/>
  <c r="O6" i="3" s="1"/>
  <c r="J38" i="2"/>
  <c r="O38" i="3" s="1"/>
  <c r="J52" i="2"/>
  <c r="O52" i="3" s="1"/>
  <c r="J64" i="2"/>
  <c r="O64" i="3" s="1"/>
  <c r="J74" i="2"/>
  <c r="O74" i="3" s="1"/>
  <c r="J5" i="2"/>
  <c r="O5" i="3" s="1"/>
  <c r="J7" i="2"/>
  <c r="O7" i="3" s="1"/>
  <c r="J9" i="2"/>
  <c r="O9" i="3" s="1"/>
  <c r="J11" i="2"/>
  <c r="O11" i="3" s="1"/>
  <c r="J13" i="2"/>
  <c r="O13" i="3" s="1"/>
  <c r="J15" i="2"/>
  <c r="O15" i="3" s="1"/>
  <c r="J17" i="2"/>
  <c r="O17" i="3" s="1"/>
  <c r="J19" i="2"/>
  <c r="O19" i="3" s="1"/>
  <c r="J21" i="2"/>
  <c r="O21" i="3" s="1"/>
  <c r="J23" i="2"/>
  <c r="O23" i="3" s="1"/>
  <c r="J25" i="2"/>
  <c r="O25" i="3" s="1"/>
  <c r="J27" i="2"/>
  <c r="O27" i="3" s="1"/>
  <c r="J29" i="2"/>
  <c r="O29" i="3" s="1"/>
  <c r="J31" i="2"/>
  <c r="O31" i="3" s="1"/>
  <c r="J33" i="2"/>
  <c r="O33" i="3" s="1"/>
  <c r="J35" i="2"/>
  <c r="O35" i="3" s="1"/>
  <c r="J37" i="2"/>
  <c r="O37" i="3" s="1"/>
  <c r="J39" i="2"/>
  <c r="O39" i="3" s="1"/>
  <c r="J41" i="2"/>
  <c r="O41" i="3" s="1"/>
  <c r="J43" i="2"/>
  <c r="O43" i="3" s="1"/>
  <c r="J45" i="2"/>
  <c r="O45" i="3" s="1"/>
  <c r="J47" i="2"/>
  <c r="O47" i="3" s="1"/>
  <c r="J49" i="2"/>
  <c r="O49" i="3" s="1"/>
  <c r="J51" i="2"/>
  <c r="O51" i="3" s="1"/>
  <c r="J53" i="2"/>
  <c r="O53" i="3" s="1"/>
  <c r="J55" i="2"/>
  <c r="O55" i="3" s="1"/>
  <c r="J57" i="2"/>
  <c r="O57" i="3" s="1"/>
  <c r="J59" i="2"/>
  <c r="O59" i="3" s="1"/>
  <c r="J61" i="2"/>
  <c r="O61" i="3" s="1"/>
  <c r="J63" i="2"/>
  <c r="O63" i="3" s="1"/>
  <c r="J65" i="2"/>
  <c r="O65" i="3" s="1"/>
  <c r="J67" i="2"/>
  <c r="O67" i="3" s="1"/>
  <c r="J69" i="2"/>
  <c r="O69" i="3" s="1"/>
  <c r="J71" i="2"/>
  <c r="O71" i="3" s="1"/>
  <c r="J73" i="2"/>
  <c r="O73" i="3" s="1"/>
  <c r="J75" i="2"/>
  <c r="O75" i="3" s="1"/>
  <c r="J77" i="2"/>
  <c r="O77" i="3" s="1"/>
  <c r="J10" i="2"/>
  <c r="O10" i="3" s="1"/>
  <c r="J18" i="2"/>
  <c r="O18" i="3" s="1"/>
  <c r="J20" i="2"/>
  <c r="O20" i="3" s="1"/>
  <c r="J22" i="2"/>
  <c r="O22" i="3" s="1"/>
  <c r="J26" i="2"/>
  <c r="O26" i="3" s="1"/>
  <c r="J30" i="2"/>
  <c r="O30" i="3" s="1"/>
  <c r="J34" i="2"/>
  <c r="O34" i="3" s="1"/>
  <c r="J36" i="2"/>
  <c r="O36" i="3" s="1"/>
  <c r="J48" i="2"/>
  <c r="O48" i="3" s="1"/>
  <c r="J54" i="2"/>
  <c r="O54" i="3" s="1"/>
  <c r="J66" i="2"/>
  <c r="O66" i="3" s="1"/>
  <c r="J78" i="2"/>
  <c r="O78" i="3" s="1"/>
  <c r="J14" i="2"/>
  <c r="O14" i="3" s="1"/>
  <c r="J42" i="2"/>
  <c r="O42" i="3" s="1"/>
  <c r="J62" i="2"/>
  <c r="O62" i="3" s="1"/>
  <c r="J76" i="2"/>
  <c r="O76" i="3" s="1"/>
  <c r="J16" i="2"/>
  <c r="O16" i="3" s="1"/>
  <c r="J46" i="2"/>
  <c r="O46" i="3" s="1"/>
  <c r="J60" i="2"/>
  <c r="O60" i="3" s="1"/>
  <c r="J72" i="2"/>
  <c r="O72" i="3" s="1"/>
  <c r="J8" i="2"/>
  <c r="O8" i="3" s="1"/>
  <c r="J24" i="2"/>
  <c r="O24" i="3" s="1"/>
  <c r="J28" i="2"/>
  <c r="O28" i="3" s="1"/>
  <c r="J32" i="2"/>
  <c r="O32" i="3" s="1"/>
  <c r="J40" i="2"/>
  <c r="O40" i="3" s="1"/>
  <c r="J50" i="2"/>
  <c r="O50" i="3" s="1"/>
  <c r="J56" i="2"/>
  <c r="O56" i="3" s="1"/>
  <c r="J68" i="2"/>
  <c r="O68" i="3" s="1"/>
  <c r="I62" i="4" a="1"/>
  <c r="I62" i="4" s="1"/>
  <c r="J62" i="4" a="1"/>
  <c r="J62" i="4" s="1"/>
  <c r="G62" i="4" a="1"/>
  <c r="G62" i="4" s="1"/>
  <c r="H62" i="4" a="1"/>
  <c r="H62" i="4" s="1"/>
  <c r="H59" i="4" a="1"/>
  <c r="H59" i="4" s="1"/>
  <c r="I59" i="4" a="1"/>
  <c r="I59" i="4" s="1"/>
  <c r="J59" i="4" a="1"/>
  <c r="J59" i="4" s="1"/>
  <c r="G59" i="4" a="1"/>
  <c r="G59" i="4" s="1"/>
  <c r="G76" i="4" a="1"/>
  <c r="G76" i="4" s="1"/>
  <c r="H76" i="4" a="1"/>
  <c r="H76" i="4" s="1"/>
  <c r="I76" i="4" a="1"/>
  <c r="I76" i="4" s="1"/>
  <c r="J76" i="4" a="1"/>
  <c r="J76" i="4" s="1"/>
  <c r="J49" i="4" a="1"/>
  <c r="J49" i="4" s="1"/>
  <c r="G49" i="4" a="1"/>
  <c r="G49" i="4" s="1"/>
  <c r="H49" i="4" a="1"/>
  <c r="H49" i="4" s="1"/>
  <c r="I49" i="4" a="1"/>
  <c r="I49" i="4" s="1"/>
  <c r="I22" i="4" a="1"/>
  <c r="I22" i="4" s="1"/>
  <c r="J22" i="4" a="1"/>
  <c r="J22" i="4" s="1"/>
  <c r="G22" i="4" a="1"/>
  <c r="G22" i="4" s="1"/>
  <c r="H22" i="4" a="1"/>
  <c r="H22" i="4" s="1"/>
  <c r="I46" i="4" a="1"/>
  <c r="I46" i="4" s="1"/>
  <c r="J46" i="4" a="1"/>
  <c r="J46" i="4" s="1"/>
  <c r="G46" i="4" a="1"/>
  <c r="G46" i="4" s="1"/>
  <c r="H46" i="4" a="1"/>
  <c r="H46" i="4" s="1"/>
  <c r="G68" i="4" a="1"/>
  <c r="G68" i="4" s="1"/>
  <c r="H68" i="4" a="1"/>
  <c r="H68" i="4" s="1"/>
  <c r="I68" i="4" a="1"/>
  <c r="I68" i="4" s="1"/>
  <c r="J68" i="4" a="1"/>
  <c r="J68" i="4" s="1"/>
  <c r="G28" i="4" a="1"/>
  <c r="G28" i="4" s="1"/>
  <c r="H28" i="4" a="1"/>
  <c r="H28" i="4" s="1"/>
  <c r="I28" i="4" a="1"/>
  <c r="I28" i="4" s="1"/>
  <c r="J28" i="4" a="1"/>
  <c r="J28" i="4" s="1"/>
  <c r="G23" i="4" a="1"/>
  <c r="G23" i="4" s="1"/>
  <c r="H23" i="4" a="1"/>
  <c r="H23" i="4" s="1"/>
  <c r="I23" i="4" a="1"/>
  <c r="I23" i="4" s="1"/>
  <c r="J23" i="4" a="1"/>
  <c r="J23" i="4" s="1"/>
  <c r="G45" i="4" a="1"/>
  <c r="G45" i="4" s="1"/>
  <c r="H45" i="4" a="1"/>
  <c r="H45" i="4" s="1"/>
  <c r="I45" i="4" a="1"/>
  <c r="I45" i="4" s="1"/>
  <c r="J45" i="4" a="1"/>
  <c r="J45" i="4" s="1"/>
  <c r="H51" i="4" a="1"/>
  <c r="H51" i="4" s="1"/>
  <c r="I51" i="4" a="1"/>
  <c r="I51" i="4" s="1"/>
  <c r="J51" i="4" a="1"/>
  <c r="J51" i="4" s="1"/>
  <c r="G51" i="4" a="1"/>
  <c r="G51" i="4" s="1"/>
  <c r="G53" i="4" a="1"/>
  <c r="G53" i="4" s="1"/>
  <c r="H53" i="4" a="1"/>
  <c r="H53" i="4" s="1"/>
  <c r="I53" i="4" a="1"/>
  <c r="I53" i="4" s="1"/>
  <c r="J53" i="4" a="1"/>
  <c r="J53" i="4" s="1"/>
  <c r="G64" i="4" a="1"/>
  <c r="G64" i="4" s="1"/>
  <c r="H64" i="4" a="1"/>
  <c r="H64" i="4" s="1"/>
  <c r="I64" i="4" a="1"/>
  <c r="I64" i="4" s="1"/>
  <c r="J64" i="4" a="1"/>
  <c r="J64" i="4" s="1"/>
  <c r="G36" i="4" a="1"/>
  <c r="G36" i="4" s="1"/>
  <c r="H36" i="4" a="1"/>
  <c r="H36" i="4" s="1"/>
  <c r="I36" i="4" a="1"/>
  <c r="I36" i="4" s="1"/>
  <c r="J36" i="4" a="1"/>
  <c r="J36" i="4" s="1"/>
  <c r="G8" i="4" a="1"/>
  <c r="G8" i="4" s="1"/>
  <c r="H8" i="4" a="1"/>
  <c r="H8" i="4" s="1"/>
  <c r="I8" i="4" a="1"/>
  <c r="I8" i="4" s="1"/>
  <c r="J8" i="4" a="1"/>
  <c r="J8" i="4" s="1"/>
  <c r="J33" i="4" a="1"/>
  <c r="J33" i="4" s="1"/>
  <c r="G33" i="4" a="1"/>
  <c r="G33" i="4" s="1"/>
  <c r="H33" i="4" a="1"/>
  <c r="H33" i="4" s="1"/>
  <c r="I33" i="4" a="1"/>
  <c r="I33" i="4" s="1"/>
  <c r="G56" i="4" a="1"/>
  <c r="G56" i="4" s="1"/>
  <c r="H56" i="4" a="1"/>
  <c r="H56" i="4" s="1"/>
  <c r="I56" i="4" a="1"/>
  <c r="I56" i="4" s="1"/>
  <c r="J56" i="4" a="1"/>
  <c r="J56" i="4" s="1"/>
  <c r="G16" i="4" a="1"/>
  <c r="G16" i="4" s="1"/>
  <c r="H16" i="4" a="1"/>
  <c r="H16" i="4" s="1"/>
  <c r="I16" i="4" a="1"/>
  <c r="I16" i="4" s="1"/>
  <c r="J16" i="4" a="1"/>
  <c r="J16" i="4" s="1"/>
  <c r="G15" i="4" a="1"/>
  <c r="G15" i="4" s="1"/>
  <c r="H15" i="4" a="1"/>
  <c r="H15" i="4" s="1"/>
  <c r="I15" i="4" a="1"/>
  <c r="I15" i="4" s="1"/>
  <c r="J15" i="4" a="1"/>
  <c r="J15" i="4" s="1"/>
  <c r="G37" i="4" a="1"/>
  <c r="G37" i="4" s="1"/>
  <c r="H37" i="4" a="1"/>
  <c r="H37" i="4" s="1"/>
  <c r="I37" i="4" a="1"/>
  <c r="I37" i="4" s="1"/>
  <c r="J37" i="4" a="1"/>
  <c r="J37" i="4" s="1"/>
  <c r="H43" i="4" a="1"/>
  <c r="H43" i="4" s="1"/>
  <c r="I43" i="4" a="1"/>
  <c r="I43" i="4" s="1"/>
  <c r="J43" i="4" a="1"/>
  <c r="J43" i="4" s="1"/>
  <c r="G43" i="4" a="1"/>
  <c r="G43" i="4" s="1"/>
  <c r="G31" i="4" a="1"/>
  <c r="G31" i="4" s="1"/>
  <c r="H31" i="4" a="1"/>
  <c r="H31" i="4" s="1"/>
  <c r="I31" i="4" a="1"/>
  <c r="I31" i="4" s="1"/>
  <c r="J31" i="4" a="1"/>
  <c r="J31" i="4" s="1"/>
  <c r="G50" i="4" a="1"/>
  <c r="G50" i="4" s="1"/>
  <c r="H50" i="4" a="1"/>
  <c r="H50" i="4" s="1"/>
  <c r="I50" i="4" a="1"/>
  <c r="I50" i="4" s="1"/>
  <c r="J50" i="4" a="1"/>
  <c r="J50" i="4" s="1"/>
  <c r="G24" i="4" a="1"/>
  <c r="G24" i="4" s="1"/>
  <c r="H24" i="4" a="1"/>
  <c r="H24" i="4" s="1"/>
  <c r="I24" i="4" a="1"/>
  <c r="I24" i="4" s="1"/>
  <c r="J24" i="4" a="1"/>
  <c r="J24" i="4" s="1"/>
  <c r="I78" i="4" a="1"/>
  <c r="I78" i="4" s="1"/>
  <c r="J78" i="4" a="1"/>
  <c r="J78" i="4" s="1"/>
  <c r="G78" i="4" a="1"/>
  <c r="G78" i="4" s="1"/>
  <c r="H78" i="4" a="1"/>
  <c r="H78" i="4" s="1"/>
  <c r="G20" i="4" a="1"/>
  <c r="G20" i="4" s="1"/>
  <c r="H20" i="4" a="1"/>
  <c r="H20" i="4" s="1"/>
  <c r="I20" i="4" a="1"/>
  <c r="I20" i="4" s="1"/>
  <c r="J20" i="4" a="1"/>
  <c r="J20" i="4" s="1"/>
  <c r="G42" i="4" a="1"/>
  <c r="G42" i="4" s="1"/>
  <c r="H42" i="4" a="1"/>
  <c r="H42" i="4" s="1"/>
  <c r="I42" i="4" a="1"/>
  <c r="I42" i="4" s="1"/>
  <c r="J42" i="4" a="1"/>
  <c r="J42" i="4" s="1"/>
  <c r="G71" i="4" a="1"/>
  <c r="G71" i="4" s="1"/>
  <c r="H71" i="4" a="1"/>
  <c r="H71" i="4" s="1"/>
  <c r="I71" i="4" a="1"/>
  <c r="I71" i="4" s="1"/>
  <c r="J71" i="4" a="1"/>
  <c r="J71" i="4" s="1"/>
  <c r="G7" i="4" a="1"/>
  <c r="G7" i="4" s="1"/>
  <c r="H7" i="4" a="1"/>
  <c r="H7" i="4" s="1"/>
  <c r="I7" i="4" a="1"/>
  <c r="I7" i="4" s="1"/>
  <c r="J7" i="4" a="1"/>
  <c r="J7" i="4" s="1"/>
  <c r="G29" i="4" a="1"/>
  <c r="G29" i="4" s="1"/>
  <c r="H29" i="4" a="1"/>
  <c r="H29" i="4" s="1"/>
  <c r="I29" i="4" a="1"/>
  <c r="I29" i="4" s="1"/>
  <c r="J29" i="4" a="1"/>
  <c r="J29" i="4" s="1"/>
  <c r="H35" i="4" a="1"/>
  <c r="H35" i="4" s="1"/>
  <c r="I35" i="4" a="1"/>
  <c r="I35" i="4" s="1"/>
  <c r="J35" i="4" a="1"/>
  <c r="J35" i="4" s="1"/>
  <c r="G35" i="4" a="1"/>
  <c r="G35" i="4" s="1"/>
  <c r="G26" i="4" a="1"/>
  <c r="G26" i="4" s="1"/>
  <c r="H26" i="4" a="1"/>
  <c r="H26" i="4" s="1"/>
  <c r="I26" i="4" a="1"/>
  <c r="I26" i="4" s="1"/>
  <c r="J26" i="4" a="1"/>
  <c r="J26" i="4" s="1"/>
  <c r="J41" i="4" a="1"/>
  <c r="J41" i="4" s="1"/>
  <c r="G41" i="4" a="1"/>
  <c r="G41" i="4" s="1"/>
  <c r="H41" i="4" a="1"/>
  <c r="H41" i="4" s="1"/>
  <c r="I41" i="4" a="1"/>
  <c r="I41" i="4" s="1"/>
  <c r="I38" i="4" a="1"/>
  <c r="I38" i="4" s="1"/>
  <c r="J38" i="4" a="1"/>
  <c r="J38" i="4" s="1"/>
  <c r="G38" i="4" a="1"/>
  <c r="G38" i="4" s="1"/>
  <c r="H38" i="4" a="1"/>
  <c r="H38" i="4" s="1"/>
  <c r="J9" i="4" a="1"/>
  <c r="J9" i="4" s="1"/>
  <c r="G9" i="4" a="1"/>
  <c r="G9" i="4" s="1"/>
  <c r="H9" i="4" a="1"/>
  <c r="H9" i="4" s="1"/>
  <c r="I9" i="4" a="1"/>
  <c r="I9" i="4" s="1"/>
  <c r="G40" i="4" a="1"/>
  <c r="G40" i="4" s="1"/>
  <c r="H40" i="4" a="1"/>
  <c r="H40" i="4" s="1"/>
  <c r="I40" i="4" a="1"/>
  <c r="I40" i="4" s="1"/>
  <c r="J40" i="4" a="1"/>
  <c r="J40" i="4" s="1"/>
  <c r="I70" i="4" a="1"/>
  <c r="I70" i="4" s="1"/>
  <c r="J70" i="4" a="1"/>
  <c r="J70" i="4" s="1"/>
  <c r="G70" i="4" a="1"/>
  <c r="G70" i="4" s="1"/>
  <c r="H70" i="4" a="1"/>
  <c r="H70" i="4" s="1"/>
  <c r="I30" i="4" a="1"/>
  <c r="I30" i="4" s="1"/>
  <c r="J30" i="4" a="1"/>
  <c r="J30" i="4" s="1"/>
  <c r="G30" i="4" a="1"/>
  <c r="G30" i="4" s="1"/>
  <c r="H30" i="4" a="1"/>
  <c r="H30" i="4" s="1"/>
  <c r="G63" i="4" a="1"/>
  <c r="G63" i="4" s="1"/>
  <c r="H63" i="4" a="1"/>
  <c r="H63" i="4" s="1"/>
  <c r="I63" i="4" a="1"/>
  <c r="I63" i="4" s="1"/>
  <c r="J63" i="4" a="1"/>
  <c r="J63" i="4" s="1"/>
  <c r="J6" i="4" a="1"/>
  <c r="J6" i="4" s="1"/>
  <c r="G6" i="4" a="1"/>
  <c r="G6" i="4" s="1"/>
  <c r="H6" i="4" a="1"/>
  <c r="H6" i="4" s="1"/>
  <c r="I6" i="4" a="1"/>
  <c r="I6" i="4" s="1"/>
  <c r="G21" i="4" a="1"/>
  <c r="G21" i="4" s="1"/>
  <c r="H21" i="4" a="1"/>
  <c r="H21" i="4" s="1"/>
  <c r="I21" i="4" a="1"/>
  <c r="I21" i="4" s="1"/>
  <c r="J21" i="4" a="1"/>
  <c r="J21" i="4" s="1"/>
  <c r="H27" i="4" a="1"/>
  <c r="H27" i="4" s="1"/>
  <c r="I27" i="4" a="1"/>
  <c r="I27" i="4" s="1"/>
  <c r="J27" i="4" a="1"/>
  <c r="J27" i="4" s="1"/>
  <c r="G27" i="4" a="1"/>
  <c r="G27" i="4" s="1"/>
  <c r="G58" i="4" a="1"/>
  <c r="G58" i="4" s="1"/>
  <c r="H58" i="4" a="1"/>
  <c r="H58" i="4" s="1"/>
  <c r="I58" i="4" a="1"/>
  <c r="I58" i="4" s="1"/>
  <c r="J58" i="4" a="1"/>
  <c r="J58" i="4" s="1"/>
  <c r="J25" i="4" a="1"/>
  <c r="J25" i="4" s="1"/>
  <c r="G25" i="4" a="1"/>
  <c r="G25" i="4" s="1"/>
  <c r="H25" i="4" a="1"/>
  <c r="H25" i="4" s="1"/>
  <c r="I25" i="4" a="1"/>
  <c r="I25" i="4" s="1"/>
  <c r="J73" i="4" a="1"/>
  <c r="J73" i="4" s="1"/>
  <c r="G73" i="4" a="1"/>
  <c r="G73" i="4" s="1"/>
  <c r="H73" i="4" a="1"/>
  <c r="H73" i="4" s="1"/>
  <c r="I73" i="4" a="1"/>
  <c r="I73" i="4" s="1"/>
  <c r="I14" i="4" a="1"/>
  <c r="I14" i="4" s="1"/>
  <c r="J14" i="4" a="1"/>
  <c r="J14" i="4" s="1"/>
  <c r="G14" i="4" a="1"/>
  <c r="G14" i="4" s="1"/>
  <c r="H14" i="4" a="1"/>
  <c r="H14" i="4" s="1"/>
  <c r="J57" i="4" a="1"/>
  <c r="J57" i="4" s="1"/>
  <c r="G57" i="4" a="1"/>
  <c r="G57" i="4" s="1"/>
  <c r="H57" i="4" a="1"/>
  <c r="H57" i="4" s="1"/>
  <c r="I57" i="4" a="1"/>
  <c r="I57" i="4" s="1"/>
  <c r="J17" i="4" a="1"/>
  <c r="J17" i="4" s="1"/>
  <c r="G17" i="4" a="1"/>
  <c r="G17" i="4" s="1"/>
  <c r="H17" i="4" a="1"/>
  <c r="H17" i="4" s="1"/>
  <c r="I17" i="4" a="1"/>
  <c r="I17" i="4" s="1"/>
  <c r="G55" i="4" a="1"/>
  <c r="G55" i="4" s="1"/>
  <c r="H55" i="4" a="1"/>
  <c r="H55" i="4" s="1"/>
  <c r="I55" i="4" a="1"/>
  <c r="I55" i="4" s="1"/>
  <c r="J55" i="4" a="1"/>
  <c r="J55" i="4" s="1"/>
  <c r="G77" i="4" a="1"/>
  <c r="G77" i="4" s="1"/>
  <c r="H77" i="4" a="1"/>
  <c r="H77" i="4" s="1"/>
  <c r="I77" i="4" a="1"/>
  <c r="I77" i="4" s="1"/>
  <c r="J77" i="4" a="1"/>
  <c r="J77" i="4" s="1"/>
  <c r="G13" i="4" a="1"/>
  <c r="G13" i="4" s="1"/>
  <c r="H13" i="4" a="1"/>
  <c r="H13" i="4" s="1"/>
  <c r="I13" i="4" a="1"/>
  <c r="I13" i="4" s="1"/>
  <c r="J13" i="4" a="1"/>
  <c r="J13" i="4" s="1"/>
  <c r="H19" i="4" a="1"/>
  <c r="H19" i="4" s="1"/>
  <c r="I19" i="4" a="1"/>
  <c r="I19" i="4" s="1"/>
  <c r="J19" i="4" a="1"/>
  <c r="J19" i="4" s="1"/>
  <c r="G19" i="4" a="1"/>
  <c r="G19" i="4" s="1"/>
  <c r="G18" i="4" a="1"/>
  <c r="G18" i="4" s="1"/>
  <c r="H18" i="4" a="1"/>
  <c r="H18" i="4" s="1"/>
  <c r="I18" i="4" a="1"/>
  <c r="I18" i="4" s="1"/>
  <c r="J18" i="4" a="1"/>
  <c r="J18" i="4" s="1"/>
  <c r="J65" i="4" a="1"/>
  <c r="J65" i="4" s="1"/>
  <c r="G65" i="4" a="1"/>
  <c r="G65" i="4" s="1"/>
  <c r="H65" i="4" a="1"/>
  <c r="H65" i="4" s="1"/>
  <c r="I65" i="4" a="1"/>
  <c r="I65" i="4" s="1"/>
  <c r="G12" i="4" a="1"/>
  <c r="G12" i="4" s="1"/>
  <c r="H12" i="4" a="1"/>
  <c r="H12" i="4" s="1"/>
  <c r="I12" i="4" a="1"/>
  <c r="I12" i="4" s="1"/>
  <c r="J12" i="4" a="1"/>
  <c r="J12" i="4" s="1"/>
  <c r="G60" i="4" a="1"/>
  <c r="G60" i="4" s="1"/>
  <c r="H60" i="4" a="1"/>
  <c r="H60" i="4" s="1"/>
  <c r="I60" i="4" a="1"/>
  <c r="I60" i="4" s="1"/>
  <c r="J60" i="4" a="1"/>
  <c r="J60" i="4" s="1"/>
  <c r="H5" i="4" a="1"/>
  <c r="H5" i="4" s="1"/>
  <c r="I5" i="4" a="1"/>
  <c r="I5" i="4" s="1"/>
  <c r="J5" i="4" a="1"/>
  <c r="J5" i="4" s="1"/>
  <c r="G44" i="4" a="1"/>
  <c r="G44" i="4" s="1"/>
  <c r="H44" i="4" a="1"/>
  <c r="H44" i="4" s="1"/>
  <c r="I44" i="4" a="1"/>
  <c r="I44" i="4" s="1"/>
  <c r="J44" i="4" a="1"/>
  <c r="J44" i="4" s="1"/>
  <c r="G66" i="4" a="1"/>
  <c r="G66" i="4" s="1"/>
  <c r="H66" i="4" a="1"/>
  <c r="H66" i="4" s="1"/>
  <c r="I66" i="4" a="1"/>
  <c r="I66" i="4" s="1"/>
  <c r="J66" i="4" a="1"/>
  <c r="J66" i="4" s="1"/>
  <c r="G47" i="4" a="1"/>
  <c r="G47" i="4" s="1"/>
  <c r="H47" i="4" a="1"/>
  <c r="H47" i="4" s="1"/>
  <c r="I47" i="4" a="1"/>
  <c r="I47" i="4" s="1"/>
  <c r="J47" i="4" a="1"/>
  <c r="J47" i="4" s="1"/>
  <c r="G69" i="4" a="1"/>
  <c r="G69" i="4" s="1"/>
  <c r="H69" i="4" a="1"/>
  <c r="H69" i="4" s="1"/>
  <c r="I69" i="4" a="1"/>
  <c r="I69" i="4" s="1"/>
  <c r="J69" i="4" a="1"/>
  <c r="J69" i="4" s="1"/>
  <c r="H75" i="4" a="1"/>
  <c r="H75" i="4" s="1"/>
  <c r="I75" i="4" a="1"/>
  <c r="I75" i="4" s="1"/>
  <c r="J75" i="4" a="1"/>
  <c r="J75" i="4" s="1"/>
  <c r="G75" i="4" a="1"/>
  <c r="G75" i="4" s="1"/>
  <c r="H11" i="4" a="1"/>
  <c r="H11" i="4" s="1"/>
  <c r="I11" i="4" a="1"/>
  <c r="I11" i="4" s="1"/>
  <c r="J11" i="4" a="1"/>
  <c r="J11" i="4" s="1"/>
  <c r="G11" i="4" a="1"/>
  <c r="G11" i="4" s="1"/>
  <c r="G34" i="4" a="1"/>
  <c r="G34" i="4" s="1"/>
  <c r="H34" i="4" a="1"/>
  <c r="H34" i="4" s="1"/>
  <c r="I34" i="4" a="1"/>
  <c r="I34" i="4" s="1"/>
  <c r="J34" i="4" a="1"/>
  <c r="J34" i="4" s="1"/>
  <c r="G52" i="4" a="1"/>
  <c r="G52" i="4" s="1"/>
  <c r="H52" i="4" a="1"/>
  <c r="H52" i="4" s="1"/>
  <c r="I52" i="4" a="1"/>
  <c r="I52" i="4" s="1"/>
  <c r="J52" i="4" a="1"/>
  <c r="J52" i="4" s="1"/>
  <c r="G74" i="4" a="1"/>
  <c r="G74" i="4" s="1"/>
  <c r="H74" i="4" a="1"/>
  <c r="H74" i="4" s="1"/>
  <c r="I74" i="4" a="1"/>
  <c r="I74" i="4" s="1"/>
  <c r="J74" i="4" a="1"/>
  <c r="J74" i="4" s="1"/>
  <c r="G48" i="4" a="1"/>
  <c r="G48" i="4" s="1"/>
  <c r="H48" i="4" a="1"/>
  <c r="H48" i="4" s="1"/>
  <c r="I48" i="4" a="1"/>
  <c r="I48" i="4" s="1"/>
  <c r="J48" i="4" a="1"/>
  <c r="J48" i="4" s="1"/>
  <c r="G72" i="4" a="1"/>
  <c r="G72" i="4" s="1"/>
  <c r="H72" i="4" a="1"/>
  <c r="H72" i="4" s="1"/>
  <c r="I72" i="4" a="1"/>
  <c r="I72" i="4" s="1"/>
  <c r="J72" i="4" a="1"/>
  <c r="J72" i="4" s="1"/>
  <c r="G32" i="4" a="1"/>
  <c r="G32" i="4" s="1"/>
  <c r="H32" i="4" a="1"/>
  <c r="H32" i="4" s="1"/>
  <c r="I32" i="4" a="1"/>
  <c r="I32" i="4" s="1"/>
  <c r="J32" i="4" a="1"/>
  <c r="J32" i="4" s="1"/>
  <c r="I54" i="4" a="1"/>
  <c r="I54" i="4" s="1"/>
  <c r="J54" i="4" a="1"/>
  <c r="J54" i="4" s="1"/>
  <c r="G54" i="4" a="1"/>
  <c r="G54" i="4" s="1"/>
  <c r="H54" i="4" a="1"/>
  <c r="H54" i="4" s="1"/>
  <c r="G39" i="4" a="1"/>
  <c r="G39" i="4" s="1"/>
  <c r="H39" i="4" a="1"/>
  <c r="H39" i="4" s="1"/>
  <c r="I39" i="4" a="1"/>
  <c r="I39" i="4" s="1"/>
  <c r="J39" i="4" a="1"/>
  <c r="J39" i="4" s="1"/>
  <c r="G61" i="4" a="1"/>
  <c r="G61" i="4" s="1"/>
  <c r="H61" i="4" a="1"/>
  <c r="H61" i="4" s="1"/>
  <c r="I61" i="4" a="1"/>
  <c r="I61" i="4" s="1"/>
  <c r="J61" i="4" a="1"/>
  <c r="J61" i="4" s="1"/>
  <c r="H67" i="4" a="1"/>
  <c r="H67" i="4" s="1"/>
  <c r="I67" i="4" a="1"/>
  <c r="I67" i="4" s="1"/>
  <c r="J67" i="4" a="1"/>
  <c r="J67" i="4" s="1"/>
  <c r="G67" i="4" a="1"/>
  <c r="G67" i="4" s="1"/>
  <c r="G10" i="4" a="1"/>
  <c r="G10" i="4" s="1"/>
  <c r="H10" i="4" a="1"/>
  <c r="H10" i="4" s="1"/>
  <c r="I10" i="4" a="1"/>
  <c r="I10" i="4" s="1"/>
  <c r="J10" i="4" a="1"/>
  <c r="J10" i="4" s="1"/>
  <c r="G5" i="4" a="1"/>
  <c r="G5" i="4" s="1"/>
  <c r="W10" i="2" l="1"/>
  <c r="W19" i="2"/>
  <c r="W18" i="2"/>
  <c r="W12" i="2"/>
  <c r="W11" i="2"/>
  <c r="M56" i="3"/>
  <c r="T56" i="2"/>
  <c r="S56" i="2"/>
  <c r="R56" i="2"/>
  <c r="U56" i="2"/>
  <c r="V56" i="2"/>
  <c r="M32" i="3"/>
  <c r="T32" i="2"/>
  <c r="U32" i="2"/>
  <c r="S32" i="2"/>
  <c r="R32" i="2"/>
  <c r="V32" i="2"/>
  <c r="M8" i="3"/>
  <c r="T8" i="2"/>
  <c r="S8" i="2"/>
  <c r="U8" i="2"/>
  <c r="V8" i="2"/>
  <c r="M57" i="3"/>
  <c r="V57" i="2"/>
  <c r="U57" i="2"/>
  <c r="T57" i="2"/>
  <c r="S57" i="2"/>
  <c r="R57" i="2"/>
  <c r="M33" i="3"/>
  <c r="V33" i="2"/>
  <c r="U33" i="2"/>
  <c r="T33" i="2"/>
  <c r="S33" i="2"/>
  <c r="R33" i="2"/>
  <c r="M9" i="3"/>
  <c r="S9" i="2"/>
  <c r="T9" i="2"/>
  <c r="U9" i="2"/>
  <c r="V9" i="2"/>
  <c r="M78" i="3"/>
  <c r="R78" i="2"/>
  <c r="W78" i="2" s="1"/>
  <c r="S78" i="2"/>
  <c r="V78" i="2"/>
  <c r="U78" i="2"/>
  <c r="T78" i="2"/>
  <c r="M54" i="3"/>
  <c r="R54" i="2"/>
  <c r="S54" i="2"/>
  <c r="V54" i="2"/>
  <c r="U54" i="2"/>
  <c r="T54" i="2"/>
  <c r="M30" i="3"/>
  <c r="R30" i="2"/>
  <c r="S30" i="2"/>
  <c r="V30" i="2"/>
  <c r="U30" i="2"/>
  <c r="T30" i="2"/>
  <c r="M6" i="3"/>
  <c r="S6" i="2"/>
  <c r="T6" i="2"/>
  <c r="U6" i="2"/>
  <c r="V6" i="2"/>
  <c r="M55" i="3"/>
  <c r="V55" i="2"/>
  <c r="U55" i="2"/>
  <c r="T55" i="2"/>
  <c r="S55" i="2"/>
  <c r="R55" i="2"/>
  <c r="M31" i="3"/>
  <c r="V31" i="2"/>
  <c r="U31" i="2"/>
  <c r="T31" i="2"/>
  <c r="S31" i="2"/>
  <c r="R31" i="2"/>
  <c r="M7" i="3"/>
  <c r="V7" i="2"/>
  <c r="U7" i="2"/>
  <c r="T7" i="2"/>
  <c r="S7" i="2"/>
  <c r="M76" i="3"/>
  <c r="V76" i="2"/>
  <c r="U76" i="2"/>
  <c r="T76" i="2"/>
  <c r="S76" i="2"/>
  <c r="R76" i="2"/>
  <c r="M52" i="3"/>
  <c r="V52" i="2"/>
  <c r="U52" i="2"/>
  <c r="T52" i="2"/>
  <c r="S52" i="2"/>
  <c r="R52" i="2"/>
  <c r="M28" i="3"/>
  <c r="V28" i="2"/>
  <c r="U28" i="2"/>
  <c r="T28" i="2"/>
  <c r="S28" i="2"/>
  <c r="R28" i="2"/>
  <c r="M77" i="3"/>
  <c r="V77" i="2"/>
  <c r="U77" i="2"/>
  <c r="T77" i="2"/>
  <c r="S77" i="2"/>
  <c r="R77" i="2"/>
  <c r="M53" i="3"/>
  <c r="V53" i="2"/>
  <c r="U53" i="2"/>
  <c r="T53" i="2"/>
  <c r="S53" i="2"/>
  <c r="R53" i="2"/>
  <c r="M29" i="3"/>
  <c r="V29" i="2"/>
  <c r="U29" i="2"/>
  <c r="T29" i="2"/>
  <c r="S29" i="2"/>
  <c r="R29" i="2"/>
  <c r="M5" i="3"/>
  <c r="V5" i="2"/>
  <c r="U5" i="2"/>
  <c r="T5" i="2"/>
  <c r="S5" i="2"/>
  <c r="R6" i="2"/>
  <c r="M74" i="3"/>
  <c r="V74" i="2"/>
  <c r="U74" i="2"/>
  <c r="T74" i="2"/>
  <c r="S74" i="2"/>
  <c r="R74" i="2"/>
  <c r="M50" i="3"/>
  <c r="V50" i="2"/>
  <c r="U50" i="2"/>
  <c r="T50" i="2"/>
  <c r="S50" i="2"/>
  <c r="R50" i="2"/>
  <c r="M26" i="3"/>
  <c r="V26" i="2"/>
  <c r="U26" i="2"/>
  <c r="T26" i="2"/>
  <c r="S26" i="2"/>
  <c r="R26" i="2"/>
  <c r="M75" i="3"/>
  <c r="U75" i="2"/>
  <c r="V75" i="2"/>
  <c r="T75" i="2"/>
  <c r="S75" i="2"/>
  <c r="R75" i="2"/>
  <c r="W75" i="2" s="1"/>
  <c r="M51" i="3"/>
  <c r="U51" i="2"/>
  <c r="T51" i="2"/>
  <c r="S51" i="2"/>
  <c r="R51" i="2"/>
  <c r="V51" i="2"/>
  <c r="M27" i="3"/>
  <c r="U27" i="2"/>
  <c r="T27" i="2"/>
  <c r="S27" i="2"/>
  <c r="R27" i="2"/>
  <c r="V27" i="2"/>
  <c r="M72" i="3"/>
  <c r="V72" i="2"/>
  <c r="U72" i="2"/>
  <c r="T72" i="2"/>
  <c r="S72" i="2"/>
  <c r="R72" i="2"/>
  <c r="M48" i="3"/>
  <c r="V48" i="2"/>
  <c r="U48" i="2"/>
  <c r="T48" i="2"/>
  <c r="S48" i="2"/>
  <c r="R48" i="2"/>
  <c r="M24" i="3"/>
  <c r="V24" i="2"/>
  <c r="U24" i="2"/>
  <c r="T24" i="2"/>
  <c r="S24" i="2"/>
  <c r="R24" i="2"/>
  <c r="M73" i="3"/>
  <c r="S73" i="2"/>
  <c r="R73" i="2"/>
  <c r="T73" i="2"/>
  <c r="V73" i="2"/>
  <c r="U73" i="2"/>
  <c r="M49" i="3"/>
  <c r="S49" i="2"/>
  <c r="R49" i="2"/>
  <c r="V49" i="2"/>
  <c r="U49" i="2"/>
  <c r="T49" i="2"/>
  <c r="M25" i="3"/>
  <c r="S25" i="2"/>
  <c r="R25" i="2"/>
  <c r="V25" i="2"/>
  <c r="T25" i="2"/>
  <c r="U25" i="2"/>
  <c r="M70" i="3"/>
  <c r="V70" i="2"/>
  <c r="U70" i="2"/>
  <c r="T70" i="2"/>
  <c r="S70" i="2"/>
  <c r="R70" i="2"/>
  <c r="M46" i="3"/>
  <c r="V46" i="2"/>
  <c r="U46" i="2"/>
  <c r="T46" i="2"/>
  <c r="S46" i="2"/>
  <c r="R46" i="2"/>
  <c r="M22" i="3"/>
  <c r="S22" i="2"/>
  <c r="T22" i="2"/>
  <c r="V22" i="2"/>
  <c r="U22" i="2"/>
  <c r="M71" i="3"/>
  <c r="V71" i="2"/>
  <c r="U71" i="2"/>
  <c r="T71" i="2"/>
  <c r="R71" i="2"/>
  <c r="S71" i="2"/>
  <c r="M47" i="3"/>
  <c r="R47" i="2"/>
  <c r="V47" i="2"/>
  <c r="U47" i="2"/>
  <c r="T47" i="2"/>
  <c r="S47" i="2"/>
  <c r="M23" i="3"/>
  <c r="V23" i="2"/>
  <c r="U23" i="2"/>
  <c r="S23" i="2"/>
  <c r="T23" i="2"/>
  <c r="R23" i="2"/>
  <c r="M68" i="3"/>
  <c r="T68" i="2"/>
  <c r="S68" i="2"/>
  <c r="R68" i="2"/>
  <c r="U68" i="2"/>
  <c r="V68" i="2"/>
  <c r="M44" i="3"/>
  <c r="T44" i="2"/>
  <c r="U44" i="2"/>
  <c r="S44" i="2"/>
  <c r="R44" i="2"/>
  <c r="V44" i="2"/>
  <c r="M20" i="3"/>
  <c r="U20" i="2"/>
  <c r="T20" i="2"/>
  <c r="S20" i="2"/>
  <c r="V20" i="2"/>
  <c r="M69" i="3"/>
  <c r="V69" i="2"/>
  <c r="U69" i="2"/>
  <c r="T69" i="2"/>
  <c r="S69" i="2"/>
  <c r="R69" i="2"/>
  <c r="M45" i="3"/>
  <c r="V45" i="2"/>
  <c r="U45" i="2"/>
  <c r="T45" i="2"/>
  <c r="S45" i="2"/>
  <c r="R45" i="2"/>
  <c r="M21" i="3"/>
  <c r="U21" i="2"/>
  <c r="T21" i="2"/>
  <c r="V21" i="2"/>
  <c r="S21" i="2"/>
  <c r="R21" i="2"/>
  <c r="W21" i="2" s="1"/>
  <c r="M66" i="3"/>
  <c r="R66" i="2"/>
  <c r="V66" i="2"/>
  <c r="U66" i="2"/>
  <c r="T66" i="2"/>
  <c r="S66" i="2"/>
  <c r="M42" i="3"/>
  <c r="R42" i="2"/>
  <c r="S42" i="2"/>
  <c r="V42" i="2"/>
  <c r="U42" i="2"/>
  <c r="T42" i="2"/>
  <c r="M18" i="3"/>
  <c r="T18" i="2"/>
  <c r="U18" i="2"/>
  <c r="V18" i="2"/>
  <c r="S18" i="2"/>
  <c r="M67" i="3"/>
  <c r="V67" i="2"/>
  <c r="U67" i="2"/>
  <c r="T67" i="2"/>
  <c r="S67" i="2"/>
  <c r="R67" i="2"/>
  <c r="M43" i="3"/>
  <c r="V43" i="2"/>
  <c r="U43" i="2"/>
  <c r="T43" i="2"/>
  <c r="S43" i="2"/>
  <c r="R43" i="2"/>
  <c r="M19" i="3"/>
  <c r="V19" i="2"/>
  <c r="U19" i="2"/>
  <c r="S19" i="2"/>
  <c r="T19" i="2"/>
  <c r="R8" i="2"/>
  <c r="M64" i="3"/>
  <c r="V64" i="2"/>
  <c r="U64" i="2"/>
  <c r="T64" i="2"/>
  <c r="S64" i="2"/>
  <c r="R64" i="2"/>
  <c r="M40" i="3"/>
  <c r="V40" i="2"/>
  <c r="U40" i="2"/>
  <c r="T40" i="2"/>
  <c r="S40" i="2"/>
  <c r="R40" i="2"/>
  <c r="M16" i="3"/>
  <c r="T16" i="2"/>
  <c r="S16" i="2"/>
  <c r="U16" i="2"/>
  <c r="V16" i="2"/>
  <c r="M65" i="3"/>
  <c r="V65" i="2"/>
  <c r="U65" i="2"/>
  <c r="T65" i="2"/>
  <c r="S65" i="2"/>
  <c r="R65" i="2"/>
  <c r="M41" i="3"/>
  <c r="V41" i="2"/>
  <c r="U41" i="2"/>
  <c r="T41" i="2"/>
  <c r="S41" i="2"/>
  <c r="R41" i="2"/>
  <c r="M17" i="3"/>
  <c r="U17" i="2"/>
  <c r="T17" i="2"/>
  <c r="S17" i="2"/>
  <c r="V17" i="2"/>
  <c r="R17" i="2"/>
  <c r="W17" i="2" s="1"/>
  <c r="R7" i="2"/>
  <c r="M62" i="3"/>
  <c r="V62" i="2"/>
  <c r="U62" i="2"/>
  <c r="T62" i="2"/>
  <c r="S62" i="2"/>
  <c r="R62" i="2"/>
  <c r="M38" i="3"/>
  <c r="V38" i="2"/>
  <c r="U38" i="2"/>
  <c r="T38" i="2"/>
  <c r="S38" i="2"/>
  <c r="R38" i="2"/>
  <c r="M14" i="3"/>
  <c r="V14" i="2"/>
  <c r="U14" i="2"/>
  <c r="T14" i="2"/>
  <c r="S14" i="2"/>
  <c r="M63" i="3"/>
  <c r="U63" i="2"/>
  <c r="T63" i="2"/>
  <c r="S63" i="2"/>
  <c r="V63" i="2"/>
  <c r="R63" i="2"/>
  <c r="M39" i="3"/>
  <c r="U39" i="2"/>
  <c r="T39" i="2"/>
  <c r="S39" i="2"/>
  <c r="R39" i="2"/>
  <c r="V39" i="2"/>
  <c r="M15" i="3"/>
  <c r="V15" i="2"/>
  <c r="U15" i="2"/>
  <c r="T15" i="2"/>
  <c r="S15" i="2"/>
  <c r="M60" i="3"/>
  <c r="V60" i="2"/>
  <c r="U60" i="2"/>
  <c r="T60" i="2"/>
  <c r="S60" i="2"/>
  <c r="R60" i="2"/>
  <c r="M36" i="3"/>
  <c r="V36" i="2"/>
  <c r="U36" i="2"/>
  <c r="T36" i="2"/>
  <c r="S36" i="2"/>
  <c r="R36" i="2"/>
  <c r="M12" i="3"/>
  <c r="V12" i="2"/>
  <c r="U12" i="2"/>
  <c r="T12" i="2"/>
  <c r="S12" i="2"/>
  <c r="M61" i="3"/>
  <c r="S61" i="2"/>
  <c r="T61" i="2"/>
  <c r="R61" i="2"/>
  <c r="V61" i="2"/>
  <c r="U61" i="2"/>
  <c r="M37" i="3"/>
  <c r="S37" i="2"/>
  <c r="R37" i="2"/>
  <c r="W37" i="2" s="1"/>
  <c r="V37" i="2"/>
  <c r="T37" i="2"/>
  <c r="U37" i="2"/>
  <c r="M13" i="3"/>
  <c r="T13" i="2"/>
  <c r="U13" i="2"/>
  <c r="V13" i="2"/>
  <c r="S13" i="2"/>
  <c r="R14" i="2"/>
  <c r="R15" i="2"/>
  <c r="W15" i="2" s="1"/>
  <c r="M58" i="3"/>
  <c r="V58" i="2"/>
  <c r="U58" i="2"/>
  <c r="T58" i="2"/>
  <c r="S58" i="2"/>
  <c r="R58" i="2"/>
  <c r="M34" i="3"/>
  <c r="V34" i="2"/>
  <c r="U34" i="2"/>
  <c r="T34" i="2"/>
  <c r="S34" i="2"/>
  <c r="R34" i="2"/>
  <c r="M10" i="3"/>
  <c r="U10" i="2"/>
  <c r="T10" i="2"/>
  <c r="S10" i="2"/>
  <c r="V10" i="2"/>
  <c r="M59" i="3"/>
  <c r="V59" i="2"/>
  <c r="U59" i="2"/>
  <c r="R59" i="2"/>
  <c r="T59" i="2"/>
  <c r="S59" i="2"/>
  <c r="M35" i="3"/>
  <c r="R35" i="2"/>
  <c r="V35" i="2"/>
  <c r="U35" i="2"/>
  <c r="T35" i="2"/>
  <c r="S35" i="2"/>
  <c r="M11" i="3"/>
  <c r="V11" i="2"/>
  <c r="U11" i="2"/>
  <c r="T11" i="2"/>
  <c r="S11" i="2"/>
  <c r="R9" i="2"/>
  <c r="W9" i="2" s="1"/>
  <c r="R5" i="2"/>
  <c r="K8" i="3"/>
  <c r="O8" i="2"/>
  <c r="N8" i="2"/>
  <c r="M8" i="2"/>
  <c r="L8" i="2"/>
  <c r="K8" i="2"/>
  <c r="K23" i="3"/>
  <c r="N23" i="2"/>
  <c r="M23" i="2"/>
  <c r="L23" i="2"/>
  <c r="K23" i="2"/>
  <c r="O23" i="2"/>
  <c r="K64" i="3"/>
  <c r="M64" i="2"/>
  <c r="L64" i="2"/>
  <c r="K64" i="2"/>
  <c r="N64" i="2"/>
  <c r="O64" i="2"/>
  <c r="K56" i="3"/>
  <c r="O56" i="2"/>
  <c r="N56" i="2"/>
  <c r="M56" i="2"/>
  <c r="L56" i="2"/>
  <c r="K56" i="2"/>
  <c r="K5" i="3"/>
  <c r="O5" i="2"/>
  <c r="N5" i="2"/>
  <c r="M5" i="2"/>
  <c r="L5" i="2"/>
  <c r="K5" i="2"/>
  <c r="K55" i="3"/>
  <c r="K55" i="2"/>
  <c r="O55" i="2"/>
  <c r="N55" i="2"/>
  <c r="M55" i="2"/>
  <c r="L55" i="2"/>
  <c r="K16" i="3"/>
  <c r="M16" i="2"/>
  <c r="L16" i="2"/>
  <c r="K16" i="2"/>
  <c r="O16" i="2"/>
  <c r="N16" i="2"/>
  <c r="K32" i="3"/>
  <c r="O32" i="2"/>
  <c r="N32" i="2"/>
  <c r="M32" i="2"/>
  <c r="L32" i="2"/>
  <c r="K32" i="2"/>
  <c r="K11" i="3"/>
  <c r="N11" i="2"/>
  <c r="O11" i="2"/>
  <c r="M11" i="2"/>
  <c r="L11" i="2"/>
  <c r="K11" i="2"/>
  <c r="K12" i="3"/>
  <c r="O12" i="2"/>
  <c r="N12" i="2"/>
  <c r="M12" i="2"/>
  <c r="L12" i="2"/>
  <c r="K12" i="2"/>
  <c r="K13" i="3"/>
  <c r="O13" i="2"/>
  <c r="N13" i="2"/>
  <c r="M13" i="2"/>
  <c r="L13" i="2"/>
  <c r="K13" i="2"/>
  <c r="K72" i="3"/>
  <c r="O72" i="2"/>
  <c r="N72" i="2"/>
  <c r="M72" i="2"/>
  <c r="L72" i="2"/>
  <c r="K72" i="2"/>
  <c r="K48" i="3"/>
  <c r="O48" i="2"/>
  <c r="N48" i="2"/>
  <c r="M48" i="2"/>
  <c r="L48" i="2"/>
  <c r="K48" i="2"/>
  <c r="K10" i="3"/>
  <c r="O10" i="2"/>
  <c r="N10" i="2"/>
  <c r="M10" i="2"/>
  <c r="L10" i="2"/>
  <c r="K10" i="2"/>
  <c r="K19" i="3"/>
  <c r="O19" i="2"/>
  <c r="K19" i="2"/>
  <c r="N19" i="2"/>
  <c r="M19" i="2"/>
  <c r="L19" i="2"/>
  <c r="K20" i="3"/>
  <c r="O20" i="2"/>
  <c r="N20" i="2"/>
  <c r="M20" i="2"/>
  <c r="L20" i="2"/>
  <c r="K20" i="2"/>
  <c r="K21" i="3"/>
  <c r="L21" i="2"/>
  <c r="K21" i="2"/>
  <c r="O21" i="2"/>
  <c r="M21" i="2"/>
  <c r="N21" i="2"/>
  <c r="K6" i="3"/>
  <c r="O6" i="2"/>
  <c r="N6" i="2"/>
  <c r="M6" i="2"/>
  <c r="L6" i="2"/>
  <c r="K6" i="2"/>
  <c r="K9" i="3"/>
  <c r="L9" i="2"/>
  <c r="K9" i="2"/>
  <c r="O9" i="2"/>
  <c r="M9" i="2"/>
  <c r="N9" i="2"/>
  <c r="K18" i="3"/>
  <c r="O18" i="2"/>
  <c r="N18" i="2"/>
  <c r="M18" i="2"/>
  <c r="L18" i="2"/>
  <c r="K18" i="2"/>
  <c r="K27" i="3"/>
  <c r="O27" i="2"/>
  <c r="N27" i="2"/>
  <c r="M27" i="2"/>
  <c r="L27" i="2"/>
  <c r="K27" i="2"/>
  <c r="K28" i="3"/>
  <c r="M28" i="2"/>
  <c r="L28" i="2"/>
  <c r="K28" i="2"/>
  <c r="O28" i="2"/>
  <c r="N28" i="2"/>
  <c r="K29" i="3"/>
  <c r="O29" i="2"/>
  <c r="N29" i="2"/>
  <c r="M29" i="2"/>
  <c r="L29" i="2"/>
  <c r="K29" i="2"/>
  <c r="K14" i="3"/>
  <c r="K14" i="2"/>
  <c r="O14" i="2"/>
  <c r="L14" i="2"/>
  <c r="N14" i="2"/>
  <c r="M14" i="2"/>
  <c r="K17" i="3"/>
  <c r="O17" i="2"/>
  <c r="N17" i="2"/>
  <c r="M17" i="2"/>
  <c r="L17" i="2"/>
  <c r="K17" i="2"/>
  <c r="K26" i="3"/>
  <c r="K26" i="2"/>
  <c r="O26" i="2"/>
  <c r="N26" i="2"/>
  <c r="L26" i="2"/>
  <c r="M26" i="2"/>
  <c r="K35" i="3"/>
  <c r="N35" i="2"/>
  <c r="M35" i="2"/>
  <c r="L35" i="2"/>
  <c r="K35" i="2"/>
  <c r="O35" i="2"/>
  <c r="K36" i="3"/>
  <c r="O36" i="2"/>
  <c r="N36" i="2"/>
  <c r="M36" i="2"/>
  <c r="L36" i="2"/>
  <c r="K36" i="2"/>
  <c r="K37" i="3"/>
  <c r="O37" i="2"/>
  <c r="N37" i="2"/>
  <c r="M37" i="2"/>
  <c r="L37" i="2"/>
  <c r="K37" i="2"/>
  <c r="K22" i="3"/>
  <c r="O22" i="2"/>
  <c r="N22" i="2"/>
  <c r="M22" i="2"/>
  <c r="L22" i="2"/>
  <c r="K22" i="2"/>
  <c r="K25" i="3"/>
  <c r="O25" i="2"/>
  <c r="N25" i="2"/>
  <c r="M25" i="2"/>
  <c r="L25" i="2"/>
  <c r="K25" i="2"/>
  <c r="K34" i="3"/>
  <c r="O34" i="2"/>
  <c r="N34" i="2"/>
  <c r="M34" i="2"/>
  <c r="L34" i="2"/>
  <c r="K34" i="2"/>
  <c r="K43" i="3"/>
  <c r="O43" i="2"/>
  <c r="N43" i="2"/>
  <c r="M43" i="2"/>
  <c r="L43" i="2"/>
  <c r="K43" i="2"/>
  <c r="K44" i="3"/>
  <c r="O44" i="2"/>
  <c r="N44" i="2"/>
  <c r="M44" i="2"/>
  <c r="L44" i="2"/>
  <c r="K44" i="2"/>
  <c r="K45" i="3"/>
  <c r="L45" i="2"/>
  <c r="K45" i="2"/>
  <c r="O45" i="2"/>
  <c r="N45" i="2"/>
  <c r="M45" i="2"/>
  <c r="K30" i="3"/>
  <c r="O30" i="2"/>
  <c r="N30" i="2"/>
  <c r="M30" i="2"/>
  <c r="L30" i="2"/>
  <c r="K30" i="2"/>
  <c r="K33" i="3"/>
  <c r="L33" i="2"/>
  <c r="K33" i="2"/>
  <c r="O33" i="2"/>
  <c r="N33" i="2"/>
  <c r="M33" i="2"/>
  <c r="K42" i="3"/>
  <c r="O42" i="2"/>
  <c r="N42" i="2"/>
  <c r="M42" i="2"/>
  <c r="L42" i="2"/>
  <c r="K42" i="2"/>
  <c r="K51" i="3"/>
  <c r="O51" i="2"/>
  <c r="N51" i="2"/>
  <c r="M51" i="2"/>
  <c r="L51" i="2"/>
  <c r="K51" i="2"/>
  <c r="K52" i="3"/>
  <c r="M52" i="2"/>
  <c r="L52" i="2"/>
  <c r="N52" i="2"/>
  <c r="K52" i="2"/>
  <c r="O52" i="2"/>
  <c r="K53" i="3"/>
  <c r="O53" i="2"/>
  <c r="N53" i="2"/>
  <c r="M53" i="2"/>
  <c r="L53" i="2"/>
  <c r="K53" i="2"/>
  <c r="K38" i="3"/>
  <c r="K38" i="2"/>
  <c r="O38" i="2"/>
  <c r="N38" i="2"/>
  <c r="M38" i="2"/>
  <c r="L38" i="2"/>
  <c r="K41" i="3"/>
  <c r="O41" i="2"/>
  <c r="N41" i="2"/>
  <c r="M41" i="2"/>
  <c r="L41" i="2"/>
  <c r="K41" i="2"/>
  <c r="K50" i="3"/>
  <c r="K50" i="2"/>
  <c r="O50" i="2"/>
  <c r="N50" i="2"/>
  <c r="M50" i="2"/>
  <c r="L50" i="2"/>
  <c r="K59" i="3"/>
  <c r="N59" i="2"/>
  <c r="M59" i="2"/>
  <c r="L59" i="2"/>
  <c r="K59" i="2"/>
  <c r="O59" i="2"/>
  <c r="K60" i="3"/>
  <c r="O60" i="2"/>
  <c r="N60" i="2"/>
  <c r="M60" i="2"/>
  <c r="L60" i="2"/>
  <c r="K60" i="2"/>
  <c r="K61" i="3"/>
  <c r="O61" i="2"/>
  <c r="N61" i="2"/>
  <c r="M61" i="2"/>
  <c r="L61" i="2"/>
  <c r="K61" i="2"/>
  <c r="K46" i="3"/>
  <c r="O46" i="2"/>
  <c r="N46" i="2"/>
  <c r="M46" i="2"/>
  <c r="L46" i="2"/>
  <c r="K46" i="2"/>
  <c r="K49" i="3"/>
  <c r="O49" i="2"/>
  <c r="N49" i="2"/>
  <c r="M49" i="2"/>
  <c r="L49" i="2"/>
  <c r="K49" i="2"/>
  <c r="K58" i="3"/>
  <c r="O58" i="2"/>
  <c r="N58" i="2"/>
  <c r="M58" i="2"/>
  <c r="L58" i="2"/>
  <c r="K58" i="2"/>
  <c r="K67" i="3"/>
  <c r="K67" i="2"/>
  <c r="O67" i="2"/>
  <c r="N67" i="2"/>
  <c r="M67" i="2"/>
  <c r="L67" i="2"/>
  <c r="K68" i="3"/>
  <c r="O68" i="2"/>
  <c r="N68" i="2"/>
  <c r="M68" i="2"/>
  <c r="L68" i="2"/>
  <c r="K68" i="2"/>
  <c r="K69" i="3"/>
  <c r="L69" i="2"/>
  <c r="K69" i="2"/>
  <c r="M69" i="2"/>
  <c r="O69" i="2"/>
  <c r="N69" i="2"/>
  <c r="K54" i="3"/>
  <c r="O54" i="2"/>
  <c r="N54" i="2"/>
  <c r="M54" i="2"/>
  <c r="L54" i="2"/>
  <c r="K54" i="2"/>
  <c r="K57" i="3"/>
  <c r="L57" i="2"/>
  <c r="K57" i="2"/>
  <c r="M57" i="2"/>
  <c r="O57" i="2"/>
  <c r="N57" i="2"/>
  <c r="K66" i="3"/>
  <c r="O66" i="2"/>
  <c r="N66" i="2"/>
  <c r="M66" i="2"/>
  <c r="L66" i="2"/>
  <c r="K66" i="2"/>
  <c r="K75" i="3"/>
  <c r="O75" i="2"/>
  <c r="N75" i="2"/>
  <c r="M75" i="2"/>
  <c r="L75" i="2"/>
  <c r="K75" i="2"/>
  <c r="K76" i="3"/>
  <c r="M76" i="2"/>
  <c r="L76" i="2"/>
  <c r="K76" i="2"/>
  <c r="O76" i="2"/>
  <c r="N76" i="2"/>
  <c r="K77" i="3"/>
  <c r="O77" i="2"/>
  <c r="N77" i="2"/>
  <c r="M77" i="2"/>
  <c r="L77" i="2"/>
  <c r="K77" i="2"/>
  <c r="K62" i="3"/>
  <c r="K62" i="2"/>
  <c r="L62" i="2"/>
  <c r="O62" i="2"/>
  <c r="N62" i="2"/>
  <c r="M62" i="2"/>
  <c r="K31" i="3"/>
  <c r="O31" i="2"/>
  <c r="N31" i="2"/>
  <c r="M31" i="2"/>
  <c r="L31" i="2"/>
  <c r="K31" i="2"/>
  <c r="K65" i="3"/>
  <c r="O65" i="2"/>
  <c r="N65" i="2"/>
  <c r="M65" i="2"/>
  <c r="L65" i="2"/>
  <c r="K65" i="2"/>
  <c r="K74" i="3"/>
  <c r="K74" i="2"/>
  <c r="O74" i="2"/>
  <c r="N74" i="2"/>
  <c r="L74" i="2"/>
  <c r="M74" i="2"/>
  <c r="K63" i="3"/>
  <c r="O63" i="2"/>
  <c r="N63" i="2"/>
  <c r="M63" i="2"/>
  <c r="L63" i="2"/>
  <c r="K63" i="2"/>
  <c r="K47" i="3"/>
  <c r="N47" i="2"/>
  <c r="M47" i="2"/>
  <c r="L47" i="2"/>
  <c r="K47" i="2"/>
  <c r="O47" i="2"/>
  <c r="K7" i="3"/>
  <c r="O7" i="2"/>
  <c r="N7" i="2"/>
  <c r="M7" i="2"/>
  <c r="L7" i="2"/>
  <c r="K7" i="2"/>
  <c r="K70" i="3"/>
  <c r="O70" i="2"/>
  <c r="N70" i="2"/>
  <c r="M70" i="2"/>
  <c r="L70" i="2"/>
  <c r="K70" i="2"/>
  <c r="K71" i="3"/>
  <c r="N71" i="2"/>
  <c r="M71" i="2"/>
  <c r="L71" i="2"/>
  <c r="K71" i="2"/>
  <c r="O71" i="2"/>
  <c r="K73" i="3"/>
  <c r="O73" i="2"/>
  <c r="N73" i="2"/>
  <c r="M73" i="2"/>
  <c r="L73" i="2"/>
  <c r="K73" i="2"/>
  <c r="K39" i="3"/>
  <c r="O39" i="2"/>
  <c r="N39" i="2"/>
  <c r="M39" i="2"/>
  <c r="L39" i="2"/>
  <c r="K39" i="2"/>
  <c r="K24" i="3"/>
  <c r="O24" i="2"/>
  <c r="N24" i="2"/>
  <c r="M24" i="2"/>
  <c r="L24" i="2"/>
  <c r="K24" i="2"/>
  <c r="P24" i="2" s="1"/>
  <c r="K40" i="3"/>
  <c r="M40" i="2"/>
  <c r="L40" i="2"/>
  <c r="K40" i="2"/>
  <c r="O40" i="2"/>
  <c r="N40" i="2"/>
  <c r="K15" i="3"/>
  <c r="O15" i="2"/>
  <c r="N15" i="2"/>
  <c r="M15" i="2"/>
  <c r="L15" i="2"/>
  <c r="K15" i="2"/>
  <c r="K78" i="3"/>
  <c r="O78" i="2"/>
  <c r="N78" i="2"/>
  <c r="M78" i="2"/>
  <c r="L78" i="2"/>
  <c r="K78" i="2"/>
  <c r="P78" i="2" s="1"/>
  <c r="W7" i="2" l="1"/>
  <c r="P54" i="2"/>
  <c r="W5" i="2"/>
  <c r="P66" i="2"/>
  <c r="W39" i="2"/>
  <c r="W27" i="2"/>
  <c r="P7" i="2"/>
  <c r="P63" i="2"/>
  <c r="W43" i="2"/>
  <c r="P15" i="2"/>
  <c r="W47" i="2"/>
  <c r="W34" i="2"/>
  <c r="P73" i="2"/>
  <c r="W63" i="2"/>
  <c r="W23" i="2"/>
  <c r="W40" i="2"/>
  <c r="P42" i="2"/>
  <c r="P10" i="2"/>
  <c r="W55" i="2"/>
  <c r="W66" i="2"/>
  <c r="W48" i="2"/>
  <c r="W50" i="2"/>
  <c r="W53" i="2"/>
  <c r="W44" i="2"/>
  <c r="W56" i="2"/>
  <c r="W36" i="2"/>
  <c r="W42" i="2"/>
  <c r="W70" i="2"/>
  <c r="W24" i="2"/>
  <c r="W72" i="2"/>
  <c r="W29" i="2"/>
  <c r="W77" i="2"/>
  <c r="W58" i="2"/>
  <c r="W60" i="2"/>
  <c r="W31" i="2"/>
  <c r="W38" i="2"/>
  <c r="W8" i="2"/>
  <c r="W67" i="2"/>
  <c r="W25" i="2"/>
  <c r="W73" i="2"/>
  <c r="W54" i="2"/>
  <c r="W35" i="2"/>
  <c r="W65" i="2"/>
  <c r="W33" i="2"/>
  <c r="W14" i="2"/>
  <c r="W26" i="2"/>
  <c r="W74" i="2"/>
  <c r="W52" i="2"/>
  <c r="W20" i="2"/>
  <c r="W51" i="2"/>
  <c r="W59" i="2"/>
  <c r="W61" i="2"/>
  <c r="W45" i="2"/>
  <c r="W62" i="2"/>
  <c r="W64" i="2"/>
  <c r="W68" i="2"/>
  <c r="W49" i="2"/>
  <c r="W30" i="2"/>
  <c r="W41" i="2"/>
  <c r="W57" i="2"/>
  <c r="W32" i="2"/>
  <c r="W13" i="2"/>
  <c r="W46" i="2"/>
  <c r="W6" i="2"/>
  <c r="W28" i="2"/>
  <c r="W76" i="2"/>
  <c r="W16" i="2"/>
  <c r="W69" i="2"/>
  <c r="W71" i="2"/>
  <c r="W22" i="2"/>
  <c r="P39" i="2"/>
  <c r="P65" i="2"/>
  <c r="P47" i="2"/>
  <c r="P70" i="2"/>
  <c r="P22" i="2"/>
  <c r="P36" i="2"/>
  <c r="P51" i="2"/>
  <c r="P40" i="2"/>
  <c r="P26" i="2"/>
  <c r="P71" i="2"/>
  <c r="P76" i="2"/>
  <c r="P28" i="2"/>
  <c r="P55" i="2"/>
  <c r="P31" i="2"/>
  <c r="P49" i="2"/>
  <c r="P61" i="2"/>
  <c r="P41" i="2"/>
  <c r="P43" i="2"/>
  <c r="P25" i="2"/>
  <c r="P17" i="2"/>
  <c r="P59" i="2"/>
  <c r="P35" i="2"/>
  <c r="P57" i="2"/>
  <c r="P33" i="2"/>
  <c r="P9" i="2"/>
  <c r="P19" i="2"/>
  <c r="P68" i="2"/>
  <c r="P58" i="2"/>
  <c r="P46" i="2"/>
  <c r="P60" i="2"/>
  <c r="P30" i="2"/>
  <c r="P44" i="2"/>
  <c r="P34" i="2"/>
  <c r="P18" i="2"/>
  <c r="P6" i="2"/>
  <c r="P20" i="2"/>
  <c r="P72" i="2"/>
  <c r="P12" i="2"/>
  <c r="P32" i="2"/>
  <c r="P56" i="2"/>
  <c r="P52" i="2"/>
  <c r="P23" i="2"/>
  <c r="P62" i="2"/>
  <c r="P50" i="2"/>
  <c r="P38" i="2"/>
  <c r="P14" i="2"/>
  <c r="P77" i="2"/>
  <c r="P75" i="2"/>
  <c r="P53" i="2"/>
  <c r="P37" i="2"/>
  <c r="P29" i="2"/>
  <c r="P27" i="2"/>
  <c r="P48" i="2"/>
  <c r="P13" i="2"/>
  <c r="P11" i="2"/>
  <c r="P5" i="2"/>
  <c r="P8" i="2"/>
  <c r="P16" i="2"/>
  <c r="P64" i="2"/>
  <c r="P21" i="2"/>
  <c r="P69" i="2"/>
  <c r="P45" i="2"/>
  <c r="P74" i="2"/>
  <c r="P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<sst xmlns="http://schemas.openxmlformats.org/spreadsheetml/2006/main" count="26387" uniqueCount="226">
  <si>
    <t>iso_code</t>
  </si>
  <si>
    <t>vaccine</t>
  </si>
  <si>
    <t>year</t>
  </si>
  <si>
    <t>AFRICA</t>
  </si>
  <si>
    <t>SOM</t>
  </si>
  <si>
    <t>NGA</t>
  </si>
  <si>
    <t>CAF</t>
  </si>
  <si>
    <t>SSD</t>
  </si>
  <si>
    <t>AGO</t>
  </si>
  <si>
    <t>EUROPE</t>
  </si>
  <si>
    <t>UKR</t>
  </si>
  <si>
    <t>TCD</t>
  </si>
  <si>
    <t>GIN</t>
  </si>
  <si>
    <t>ASIA</t>
  </si>
  <si>
    <t>AFG</t>
  </si>
  <si>
    <t>OCEANIA</t>
  </si>
  <si>
    <t>PNG</t>
  </si>
  <si>
    <t>SYR</t>
  </si>
  <si>
    <t>YEM</t>
  </si>
  <si>
    <t>DJI</t>
  </si>
  <si>
    <t>ETH</t>
  </si>
  <si>
    <t>MLI</t>
  </si>
  <si>
    <t>AMERICA</t>
  </si>
  <si>
    <t>HTI</t>
  </si>
  <si>
    <t>COG</t>
  </si>
  <si>
    <t>KIR</t>
  </si>
  <si>
    <t>MDA</t>
  </si>
  <si>
    <t>MMR</t>
  </si>
  <si>
    <t>BEN</t>
  </si>
  <si>
    <t>IDN</t>
  </si>
  <si>
    <t>COD</t>
  </si>
  <si>
    <t>LAO</t>
  </si>
  <si>
    <t>NER</t>
  </si>
  <si>
    <t>LBR</t>
  </si>
  <si>
    <t>GNB</t>
  </si>
  <si>
    <t>KEN</t>
  </si>
  <si>
    <t>MRT</t>
  </si>
  <si>
    <t>PAK</t>
  </si>
  <si>
    <t>CIV</t>
  </si>
  <si>
    <t>KGZ</t>
  </si>
  <si>
    <t>AZE</t>
  </si>
  <si>
    <t>MDG</t>
  </si>
  <si>
    <t>IND</t>
  </si>
  <si>
    <t>UGA</t>
  </si>
  <si>
    <t>ZWE</t>
  </si>
  <si>
    <t>SDN</t>
  </si>
  <si>
    <t>SLB</t>
  </si>
  <si>
    <t>CMR</t>
  </si>
  <si>
    <t>VNM</t>
  </si>
  <si>
    <t>COM</t>
  </si>
  <si>
    <t>SLE</t>
  </si>
  <si>
    <t>TGO</t>
  </si>
  <si>
    <t>GMB</t>
  </si>
  <si>
    <t>NPL</t>
  </si>
  <si>
    <t>MWI</t>
  </si>
  <si>
    <t>GEO</t>
  </si>
  <si>
    <t>TLS</t>
  </si>
  <si>
    <t>TZA</t>
  </si>
  <si>
    <t>BOL</t>
  </si>
  <si>
    <t>KHM</t>
  </si>
  <si>
    <t>SEN</t>
  </si>
  <si>
    <t>HND</t>
  </si>
  <si>
    <t>GHA</t>
  </si>
  <si>
    <t>BFA</t>
  </si>
  <si>
    <t>ARM</t>
  </si>
  <si>
    <t>BGD</t>
  </si>
  <si>
    <t>GUY</t>
  </si>
  <si>
    <t>BDI</t>
  </si>
  <si>
    <t>TJK</t>
  </si>
  <si>
    <t>STP</t>
  </si>
  <si>
    <t>MNG</t>
  </si>
  <si>
    <t>CUB</t>
  </si>
  <si>
    <t>UZB</t>
  </si>
  <si>
    <t>PRK</t>
  </si>
  <si>
    <t>LSO</t>
  </si>
  <si>
    <t>RWA</t>
  </si>
  <si>
    <t>LKA</t>
  </si>
  <si>
    <t>MOZ</t>
  </si>
  <si>
    <t>ZMB</t>
  </si>
  <si>
    <t>ERI</t>
  </si>
  <si>
    <t>BTN</t>
  </si>
  <si>
    <t>NIC</t>
  </si>
  <si>
    <t>Hib3</t>
  </si>
  <si>
    <t>MCV2</t>
  </si>
  <si>
    <t>PCV3</t>
  </si>
  <si>
    <t>RotaC</t>
  </si>
  <si>
    <t>Region</t>
  </si>
  <si>
    <t>WHO - coverage bucket</t>
  </si>
  <si>
    <t>WHO-Averted (Convertred) - bucket</t>
  </si>
  <si>
    <t>IHME - coverage bucket</t>
  </si>
  <si>
    <t>IHME-Averted (Convertred) - bucket</t>
  </si>
  <si>
    <t>Health performance bucket</t>
  </si>
  <si>
    <t>Funding bucket</t>
  </si>
  <si>
    <t>Dataset</t>
  </si>
  <si>
    <t>Income type</t>
  </si>
  <si>
    <t>Funding type</t>
  </si>
  <si>
    <t>Overall</t>
  </si>
  <si>
    <t>Unique data values</t>
  </si>
  <si>
    <t>OVERALL</t>
  </si>
  <si>
    <t>Datasets</t>
  </si>
  <si>
    <t>WHO</t>
  </si>
  <si>
    <t>IHME</t>
  </si>
  <si>
    <t>Gavi classification</t>
  </si>
  <si>
    <t>Low income</t>
  </si>
  <si>
    <t>Lower middle income</t>
  </si>
  <si>
    <t>Upper middle income</t>
  </si>
  <si>
    <t>Initial self-financing</t>
  </si>
  <si>
    <t>Accelerated transition phase</t>
  </si>
  <si>
    <t>Fully self-financing</t>
  </si>
  <si>
    <t>Preparatory transition phase</t>
  </si>
  <si>
    <t>Year</t>
  </si>
  <si>
    <t>Country name</t>
  </si>
  <si>
    <t>Somalia</t>
  </si>
  <si>
    <t>Nigeria</t>
  </si>
  <si>
    <t>Central African Republic</t>
  </si>
  <si>
    <t>South Sudan</t>
  </si>
  <si>
    <t>Angola</t>
  </si>
  <si>
    <t>Ukraine</t>
  </si>
  <si>
    <t>Chad</t>
  </si>
  <si>
    <t>Guinea</t>
  </si>
  <si>
    <t>Afghanistan</t>
  </si>
  <si>
    <t>Papua New Guinea</t>
  </si>
  <si>
    <t>Syria</t>
  </si>
  <si>
    <t>Yemen</t>
  </si>
  <si>
    <t>Djibouti</t>
  </si>
  <si>
    <t>Ethiopia</t>
  </si>
  <si>
    <t>Mali</t>
  </si>
  <si>
    <t>Haiti</t>
  </si>
  <si>
    <t>Congo</t>
  </si>
  <si>
    <t>Kiribati</t>
  </si>
  <si>
    <t>Moldova</t>
  </si>
  <si>
    <t>Myanmar</t>
  </si>
  <si>
    <t>Benin</t>
  </si>
  <si>
    <t>Indonesia</t>
  </si>
  <si>
    <t>Congo, Dem. Rep.</t>
  </si>
  <si>
    <t>Laos</t>
  </si>
  <si>
    <t>Niger</t>
  </si>
  <si>
    <t>Liberia</t>
  </si>
  <si>
    <t>Guinea-Bissau</t>
  </si>
  <si>
    <t>Kenya</t>
  </si>
  <si>
    <t>Mauritania</t>
  </si>
  <si>
    <t>Pakistan</t>
  </si>
  <si>
    <t>Cote d'Ivoire</t>
  </si>
  <si>
    <t>Kyrgyzstan</t>
  </si>
  <si>
    <t>Azerbaijan</t>
  </si>
  <si>
    <t>Madagascar</t>
  </si>
  <si>
    <t>India</t>
  </si>
  <si>
    <t>Uganda</t>
  </si>
  <si>
    <t>Zimbabwe</t>
  </si>
  <si>
    <t>Sudan</t>
  </si>
  <si>
    <t>Solomon Islands</t>
  </si>
  <si>
    <t>Cameroon</t>
  </si>
  <si>
    <t>Viet Nam</t>
  </si>
  <si>
    <t>Comoros</t>
  </si>
  <si>
    <t>Sierra Leone</t>
  </si>
  <si>
    <t>Togo</t>
  </si>
  <si>
    <t>Gambia</t>
  </si>
  <si>
    <t>Nepal</t>
  </si>
  <si>
    <t>Malawi</t>
  </si>
  <si>
    <t>Georgia</t>
  </si>
  <si>
    <t>Timor-Leste</t>
  </si>
  <si>
    <t>Tanzania</t>
  </si>
  <si>
    <t>Bolivia</t>
  </si>
  <si>
    <t>Cambodia</t>
  </si>
  <si>
    <t>Senegal</t>
  </si>
  <si>
    <t>Honduras</t>
  </si>
  <si>
    <t>Ghana</t>
  </si>
  <si>
    <t>Burkina Faso</t>
  </si>
  <si>
    <t>Armenia</t>
  </si>
  <si>
    <t>Bangladesh</t>
  </si>
  <si>
    <t>Guyana</t>
  </si>
  <si>
    <t>Burundi</t>
  </si>
  <si>
    <t>Tajikistan</t>
  </si>
  <si>
    <t>Sao Tome and Principe</t>
  </si>
  <si>
    <t>Mongolia</t>
  </si>
  <si>
    <t>Cuba</t>
  </si>
  <si>
    <t>Uzbekistan</t>
  </si>
  <si>
    <t>Korea, North</t>
  </si>
  <si>
    <t>Lesotho</t>
  </si>
  <si>
    <t>Rwanda</t>
  </si>
  <si>
    <t>Sri Lanka</t>
  </si>
  <si>
    <t>Mozambique</t>
  </si>
  <si>
    <t>Zambia</t>
  </si>
  <si>
    <t>Eritrea</t>
  </si>
  <si>
    <t>Bhutan</t>
  </si>
  <si>
    <t>Nicaragua</t>
  </si>
  <si>
    <t>WHO total score</t>
  </si>
  <si>
    <t>IHME Total score</t>
  </si>
  <si>
    <t>Score</t>
  </si>
  <si>
    <t>Pcv3</t>
  </si>
  <si>
    <t>overall rank</t>
  </si>
  <si>
    <t>Hib3 Rank</t>
  </si>
  <si>
    <t>Mcv2 rank</t>
  </si>
  <si>
    <t>pcv3 rank</t>
  </si>
  <si>
    <t>rotac rank</t>
  </si>
  <si>
    <t>WHO coverage range</t>
  </si>
  <si>
    <t>&gt;70%</t>
  </si>
  <si>
    <t>60-70%</t>
  </si>
  <si>
    <t>50-60%</t>
  </si>
  <si>
    <t>&lt;50%</t>
  </si>
  <si>
    <t>IHME coverage range</t>
  </si>
  <si>
    <t>Herd immunity</t>
  </si>
  <si>
    <t>Country</t>
  </si>
  <si>
    <t>Dashboard2_Selection</t>
  </si>
  <si>
    <t>Dashboard_selection</t>
  </si>
  <si>
    <t>Priority</t>
  </si>
  <si>
    <t>Rank</t>
  </si>
  <si>
    <t>score</t>
  </si>
  <si>
    <t>Temp_WHO_Cov_range</t>
  </si>
  <si>
    <t>Temp_IHME_Cov_range</t>
  </si>
  <si>
    <t>Herd Immunity</t>
  </si>
  <si>
    <t>Herd immunity Threshold</t>
  </si>
  <si>
    <t>Prioritization of 74 Gavi Countries by Vaccines</t>
  </si>
  <si>
    <t>Continent</t>
  </si>
  <si>
    <t>Prioritized Vaccines by countries</t>
  </si>
  <si>
    <t>2020-2030</t>
  </si>
  <si>
    <t>Filters (User Inputs)</t>
  </si>
  <si>
    <t>WHO Cases averted</t>
  </si>
  <si>
    <t>IHME Cases averted</t>
  </si>
  <si>
    <t>Cases Averted</t>
  </si>
  <si>
    <t>Coverage</t>
  </si>
  <si>
    <t>HPI</t>
  </si>
  <si>
    <t>Buying cap</t>
  </si>
  <si>
    <t>Vaccines</t>
  </si>
  <si>
    <t>DB1 color coding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</si>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</sst>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right" indent="2"/>
    </xf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/>
    <xf numFmtId="9" fontId="0" fillId="3" borderId="0" xfId="0" applyNumberFormat="1" applyFill="1"/>
    <xf numFmtId="9" fontId="0" fillId="2" borderId="0" xfId="0" applyNumberFormat="1" applyFill="1"/>
    <xf numFmtId="0" fontId="0" fillId="4" borderId="0" xfId="0" applyFill="1"/>
    <xf numFmtId="0" fontId="6" fillId="7" borderId="1" xfId="0" applyFont="1" applyFill="1" applyBorder="1" applyAlignment="1">
      <alignment horizontal="centerContinuous" vertical="center"/>
    </xf>
    <xf numFmtId="0" fontId="6" fillId="7" borderId="2" xfId="0" applyFont="1" applyFill="1" applyBorder="1" applyAlignment="1">
      <alignment horizontal="centerContinuous" vertical="center"/>
    </xf>
    <xf numFmtId="0" fontId="0" fillId="8" borderId="2" xfId="0" applyFont="1" applyFill="1" applyBorder="1" applyAlignment="1">
      <alignment horizontal="left"/>
    </xf>
    <xf numFmtId="0" fontId="0" fillId="8" borderId="6" xfId="0" applyFont="1" applyFill="1" applyBorder="1" applyAlignment="1">
      <alignment horizontal="left"/>
    </xf>
    <xf numFmtId="9" fontId="0" fillId="8" borderId="4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4" fillId="7" borderId="0" xfId="0" applyFont="1" applyFill="1" applyAlignment="1">
      <alignment horizontal="centerContinuous" vertic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indent="1"/>
    </xf>
    <xf numFmtId="0" fontId="0" fillId="0" borderId="6" xfId="0" applyFill="1" applyBorder="1" applyAlignment="1">
      <alignment horizontal="left" indent="1"/>
    </xf>
    <xf numFmtId="0" fontId="0" fillId="0" borderId="11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indent="1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left" indent="1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 indent="1"/>
    </xf>
    <xf numFmtId="4" fontId="1" fillId="0" borderId="0" xfId="0" applyNumberFormat="1" applyFont="1" applyAlignment="1">
      <alignment horizontal="right" indent="2"/>
    </xf>
    <xf numFmtId="4" fontId="0" fillId="0" borderId="0" xfId="0" applyNumberFormat="1"/>
    <xf numFmtId="4" fontId="0" fillId="4" borderId="0" xfId="0" applyNumberFormat="1" applyFill="1"/>
  </cellXfs>
  <cellStyles count="1">
    <cellStyle name="Normal" xfId="0" builtinId="0"/>
  </cellStyles>
  <dxfs count="13"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914A7217-E3E8-4710-9AFA-48875A24FFED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BDB-7184-433F-B000-E56098CB741F}">
  <sheetPr>
    <tabColor theme="8" tint="-0.499984740745262"/>
  </sheetPr>
  <dimension ref="B3:W78"/>
  <sheetViews>
    <sheetView showGridLines="0" zoomScale="110" zoomScaleNormal="110" workbookViewId="0">
      <selection activeCell="E4" sqref="E4:F14"/>
    </sheetView>
  </sheetViews>
  <sheetFormatPr defaultRowHeight="14.4" x14ac:dyDescent="0.3"/>
  <cols>
    <col min="1" max="1" width="1.5546875" style="13" customWidth="1"/>
    <col min="2" max="2" width="22.88671875" style="13" bestFit="1" customWidth="1"/>
    <col min="3" max="3" width="23.33203125" style="13" bestFit="1" customWidth="1"/>
    <col min="4" max="4" width="6.5546875" style="13" customWidth="1"/>
    <col min="5" max="5" width="8.88671875" style="13"/>
    <col min="6" max="10" width="22.6640625" style="13" bestFit="1" customWidth="1"/>
    <col min="11" max="16384" width="8.88671875" style="13"/>
  </cols>
  <sheetData>
    <row r="3" spans="2:23" ht="18" x14ac:dyDescent="0.3">
      <c r="B3" s="14" t="s">
        <v>216</v>
      </c>
      <c r="C3" s="15"/>
      <c r="E3" s="22" t="s">
        <v>212</v>
      </c>
      <c r="F3" s="22"/>
      <c r="G3" s="22"/>
      <c r="H3" s="22"/>
      <c r="I3" s="22"/>
      <c r="J3" s="22"/>
    </row>
    <row r="4" spans="2:23" ht="14.4" customHeight="1" x14ac:dyDescent="0.3">
      <c r="B4" s="19" t="s">
        <v>213</v>
      </c>
      <c r="C4" s="16" t="s">
        <v>98</v>
      </c>
      <c r="E4" s="27" t="s">
        <v>206</v>
      </c>
      <c r="F4" s="43" t="s">
        <v>96</v>
      </c>
      <c r="G4" s="28" t="s">
        <v>82</v>
      </c>
      <c r="H4" s="28" t="s">
        <v>84</v>
      </c>
      <c r="I4" s="28" t="s">
        <v>83</v>
      </c>
      <c r="J4" s="29" t="s">
        <v>85</v>
      </c>
    </row>
    <row r="5" spans="2:23" x14ac:dyDescent="0.3">
      <c r="B5" s="20" t="s">
        <v>93</v>
      </c>
      <c r="C5" s="17" t="s">
        <v>101</v>
      </c>
      <c r="E5" s="32">
        <v>1</v>
      </c>
      <c r="F5" s="44" t="str">
        <f>IF($C$9&lt;&gt;"overall","-",IFERROR(INDEX('Raw data'!$AB:$AB,MATCH($E5,'Raw data'!AI:AI,0)),"-"))</f>
        <v>Angola</v>
      </c>
      <c r="G5" s="30" t="str">
        <f>IFERROR(INDEX('Raw data'!$AB:$AB,MATCH($E5,'Raw data'!AJ:AJ,0)),"-")</f>
        <v>Angola</v>
      </c>
      <c r="H5" s="30" t="str">
        <f>IFERROR(INDEX('Raw data'!$AB:$AB,MATCH($E5,'Raw data'!AK:AK,0)),"-")</f>
        <v>Angola</v>
      </c>
      <c r="I5" s="30" t="str">
        <f>IFERROR(INDEX('Raw data'!$AB:$AB,MATCH($E5,'Raw data'!AL:AL,0)),"-")</f>
        <v>Angola</v>
      </c>
      <c r="J5" s="31" t="str">
        <f>IFERROR(INDEX('Raw data'!$AB:$AB,MATCH($E5,'Raw data'!AM:AM,0)),"-")</f>
        <v>Viet Nam</v>
      </c>
      <c r="K5" s="57">
        <f>INDEX('Raw data'!AO:AO,MATCH($F5,'Raw data'!$AB:$AB,0))</f>
        <v>37.454545454545453</v>
      </c>
      <c r="L5" s="57">
        <f>INDEX('Raw data'!AP:AP,MATCH($F5,'Raw data'!$AB:$AB,0))</f>
        <v>9</v>
      </c>
      <c r="M5" s="57">
        <f>INDEX('Raw data'!AQ:AQ,MATCH($F5,'Raw data'!$AB:$AB,0))</f>
        <v>8.454545454545455</v>
      </c>
      <c r="N5" s="57">
        <f>INDEX('Raw data'!AR:AR,MATCH($F5,'Raw data'!$AB:$AB,0))</f>
        <v>9</v>
      </c>
      <c r="O5" s="57">
        <f>INDEX('Raw data'!AS:AS,MATCH($F5,'Raw data'!$AB:$AB,0))</f>
        <v>11</v>
      </c>
      <c r="P5" s="13" t="b">
        <f>K5&gt;=K6</f>
        <v>1</v>
      </c>
      <c r="R5" s="57">
        <f>INDEX('Raw data'!AO:AO,MATCH($H5,'Raw data'!$AB:$AB,0))</f>
        <v>37.454545454545453</v>
      </c>
      <c r="S5" s="57">
        <f>INDEX('Raw data'!AP:AP,MATCH($H5,'Raw data'!$AB:$AB,0))</f>
        <v>9</v>
      </c>
      <c r="T5" s="57">
        <f>INDEX('Raw data'!AQ:AQ,MATCH($H5,'Raw data'!$AB:$AB,0))</f>
        <v>8.454545454545455</v>
      </c>
      <c r="U5" s="57">
        <f>INDEX('Raw data'!AR:AR,MATCH($H5,'Raw data'!$AB:$AB,0))</f>
        <v>9</v>
      </c>
      <c r="V5" s="57">
        <f>INDEX('Raw data'!AS:AS,MATCH($H5,'Raw data'!$AB:$AB,0))</f>
        <v>11</v>
      </c>
      <c r="W5" s="13" t="b">
        <f>R5&gt;=R6</f>
        <v>1</v>
      </c>
    </row>
    <row r="6" spans="2:23" x14ac:dyDescent="0.3">
      <c r="B6" s="20" t="s">
        <v>94</v>
      </c>
      <c r="C6" s="17" t="s">
        <v>96</v>
      </c>
      <c r="E6" s="33">
        <v>2</v>
      </c>
      <c r="F6" s="45" t="str">
        <f>IF($C$9&lt;&gt;"overall","-",IFERROR(INDEX('Raw data'!$AB:$AB,MATCH($E6,'Raw data'!AI:AI,0)),"-"))</f>
        <v>Congo, Dem. Rep.</v>
      </c>
      <c r="G6" s="23" t="str">
        <f>IFERROR(INDEX('Raw data'!$AB:$AB,MATCH($E6,'Raw data'!AJ:AJ,0)),"-")</f>
        <v>Ethiopia</v>
      </c>
      <c r="H6" s="23" t="str">
        <f>IFERROR(INDEX('Raw data'!$AB:$AB,MATCH($E6,'Raw data'!AK:AK,0)),"-")</f>
        <v>Congo, Dem. Rep.</v>
      </c>
      <c r="I6" s="23" t="str">
        <f>IFERROR(INDEX('Raw data'!$AB:$AB,MATCH($E6,'Raw data'!AL:AL,0)),"-")</f>
        <v>Ethiopia</v>
      </c>
      <c r="J6" s="24" t="str">
        <f>IFERROR(INDEX('Raw data'!$AB:$AB,MATCH($E6,'Raw data'!AM:AM,0)),"-")</f>
        <v>Congo, Dem. Rep.</v>
      </c>
      <c r="K6" s="57">
        <f>INDEX('Raw data'!AO:AO,MATCH($F6,'Raw data'!$AB:$AB,0))</f>
        <v>35.454545454545453</v>
      </c>
      <c r="L6" s="57">
        <f>INDEX('Raw data'!AP:AP,MATCH($F6,'Raw data'!$AB:$AB,0))</f>
        <v>10</v>
      </c>
      <c r="M6" s="57">
        <f>INDEX('Raw data'!AQ:AQ,MATCH($F6,'Raw data'!$AB:$AB,0))</f>
        <v>6.4545454545454541</v>
      </c>
      <c r="N6" s="57">
        <f>INDEX('Raw data'!AR:AR,MATCH($F6,'Raw data'!$AB:$AB,0))</f>
        <v>10</v>
      </c>
      <c r="O6" s="57">
        <f>INDEX('Raw data'!AS:AS,MATCH($F6,'Raw data'!$AB:$AB,0))</f>
        <v>9</v>
      </c>
      <c r="P6" s="13" t="b">
        <f t="shared" ref="P6:P69" si="0">K6&gt;=K7</f>
        <v>1</v>
      </c>
      <c r="R6" s="57">
        <f>INDEX('Raw data'!AO:AO,MATCH($H6,'Raw data'!$AB:$AB,0))</f>
        <v>35.454545454545453</v>
      </c>
      <c r="S6" s="57">
        <f>INDEX('Raw data'!AP:AP,MATCH($H6,'Raw data'!$AB:$AB,0))</f>
        <v>10</v>
      </c>
      <c r="T6" s="57">
        <f>INDEX('Raw data'!AQ:AQ,MATCH($H6,'Raw data'!$AB:$AB,0))</f>
        <v>6.4545454545454541</v>
      </c>
      <c r="U6" s="57">
        <f>INDEX('Raw data'!AR:AR,MATCH($H6,'Raw data'!$AB:$AB,0))</f>
        <v>10</v>
      </c>
      <c r="V6" s="57">
        <f>INDEX('Raw data'!AS:AS,MATCH($H6,'Raw data'!$AB:$AB,0))</f>
        <v>9</v>
      </c>
      <c r="W6" s="13" t="b">
        <f t="shared" ref="W6:W69" si="1">R6&gt;=R7</f>
        <v>1</v>
      </c>
    </row>
    <row r="7" spans="2:23" x14ac:dyDescent="0.3">
      <c r="B7" s="20" t="s">
        <v>95</v>
      </c>
      <c r="C7" s="17" t="s">
        <v>96</v>
      </c>
      <c r="E7" s="33">
        <v>3</v>
      </c>
      <c r="F7" s="45" t="str">
        <f>IF($C$9&lt;&gt;"overall","-",IFERROR(INDEX('Raw data'!$AB:$AB,MATCH($E7,'Raw data'!AI:AI,0)),"-"))</f>
        <v>Ethiopia</v>
      </c>
      <c r="G7" s="23" t="str">
        <f>IFERROR(INDEX('Raw data'!$AB:$AB,MATCH($E7,'Raw data'!AJ:AJ,0)),"-")</f>
        <v>Congo, Dem. Rep.</v>
      </c>
      <c r="H7" s="23" t="str">
        <f>IFERROR(INDEX('Raw data'!$AB:$AB,MATCH($E7,'Raw data'!AK:AK,0)),"-")</f>
        <v>Ethiopia</v>
      </c>
      <c r="I7" s="23" t="str">
        <f>IFERROR(INDEX('Raw data'!$AB:$AB,MATCH($E7,'Raw data'!AL:AL,0)),"-")</f>
        <v>Chad</v>
      </c>
      <c r="J7" s="24" t="str">
        <f>IFERROR(INDEX('Raw data'!$AB:$AB,MATCH($E7,'Raw data'!AM:AM,0)),"-")</f>
        <v>Angola</v>
      </c>
      <c r="K7" s="57">
        <f>INDEX('Raw data'!AO:AO,MATCH($F7,'Raw data'!$AB:$AB,0))</f>
        <v>35.454545454545453</v>
      </c>
      <c r="L7" s="57">
        <f>INDEX('Raw data'!AP:AP,MATCH($F7,'Raw data'!$AB:$AB,0))</f>
        <v>10</v>
      </c>
      <c r="M7" s="57">
        <f>INDEX('Raw data'!AQ:AQ,MATCH($F7,'Raw data'!$AB:$AB,0))</f>
        <v>7.4545454545454541</v>
      </c>
      <c r="N7" s="57">
        <f>INDEX('Raw data'!AR:AR,MATCH($F7,'Raw data'!$AB:$AB,0))</f>
        <v>9</v>
      </c>
      <c r="O7" s="57">
        <f>INDEX('Raw data'!AS:AS,MATCH($F7,'Raw data'!$AB:$AB,0))</f>
        <v>9</v>
      </c>
      <c r="P7" s="13" t="b">
        <f t="shared" si="0"/>
        <v>1</v>
      </c>
      <c r="R7" s="57">
        <f>INDEX('Raw data'!AO:AO,MATCH($H7,'Raw data'!$AB:$AB,0))</f>
        <v>35.454545454545453</v>
      </c>
      <c r="S7" s="57">
        <f>INDEX('Raw data'!AP:AP,MATCH($H7,'Raw data'!$AB:$AB,0))</f>
        <v>10</v>
      </c>
      <c r="T7" s="57">
        <f>INDEX('Raw data'!AQ:AQ,MATCH($H7,'Raw data'!$AB:$AB,0))</f>
        <v>7.4545454545454541</v>
      </c>
      <c r="U7" s="57">
        <f>INDEX('Raw data'!AR:AR,MATCH($H7,'Raw data'!$AB:$AB,0))</f>
        <v>9</v>
      </c>
      <c r="V7" s="57">
        <f>INDEX('Raw data'!AS:AS,MATCH($H7,'Raw data'!$AB:$AB,0))</f>
        <v>9</v>
      </c>
      <c r="W7" s="13" t="b">
        <f t="shared" si="1"/>
        <v>1</v>
      </c>
    </row>
    <row r="8" spans="2:23" x14ac:dyDescent="0.3">
      <c r="B8" s="20" t="s">
        <v>110</v>
      </c>
      <c r="C8" s="17" t="s">
        <v>215</v>
      </c>
      <c r="E8" s="33">
        <v>4</v>
      </c>
      <c r="F8" s="45" t="str">
        <f>IF($C$9&lt;&gt;"overall","-",IFERROR(INDEX('Raw data'!$AB:$AB,MATCH($E8,'Raw data'!AI:AI,0)),"-"))</f>
        <v>Chad</v>
      </c>
      <c r="G8" s="23" t="str">
        <f>IFERROR(INDEX('Raw data'!$AB:$AB,MATCH($E8,'Raw data'!AJ:AJ,0)),"-")</f>
        <v>Chad</v>
      </c>
      <c r="H8" s="23" t="str">
        <f>IFERROR(INDEX('Raw data'!$AB:$AB,MATCH($E8,'Raw data'!AK:AK,0)),"-")</f>
        <v>Viet Nam</v>
      </c>
      <c r="I8" s="23" t="str">
        <f>IFERROR(INDEX('Raw data'!$AB:$AB,MATCH($E8,'Raw data'!AL:AL,0)),"-")</f>
        <v>Congo, Dem. Rep.</v>
      </c>
      <c r="J8" s="24" t="str">
        <f>IFERROR(INDEX('Raw data'!$AB:$AB,MATCH($E8,'Raw data'!AM:AM,0)),"-")</f>
        <v>Afghanistan</v>
      </c>
      <c r="K8" s="57">
        <f>INDEX('Raw data'!AO:AO,MATCH($F8,'Raw data'!$AB:$AB,0))</f>
        <v>34.454545454545453</v>
      </c>
      <c r="L8" s="57">
        <f>INDEX('Raw data'!AP:AP,MATCH($F8,'Raw data'!$AB:$AB,0))</f>
        <v>6.8181818181818183</v>
      </c>
      <c r="M8" s="57">
        <f>INDEX('Raw data'!AQ:AQ,MATCH($F8,'Raw data'!$AB:$AB,0))</f>
        <v>9.6363636363636367</v>
      </c>
      <c r="N8" s="57">
        <f>INDEX('Raw data'!AR:AR,MATCH($F8,'Raw data'!$AB:$AB,0))</f>
        <v>9</v>
      </c>
      <c r="O8" s="57">
        <f>INDEX('Raw data'!AS:AS,MATCH($F8,'Raw data'!$AB:$AB,0))</f>
        <v>9</v>
      </c>
      <c r="P8" s="13" t="b">
        <f t="shared" si="0"/>
        <v>1</v>
      </c>
      <c r="R8" s="57">
        <f>INDEX('Raw data'!AO:AO,MATCH($H8,'Raw data'!$AB:$AB,0))</f>
        <v>34.81818181818182</v>
      </c>
      <c r="S8" s="57">
        <f>INDEX('Raw data'!AP:AP,MATCH($H8,'Raw data'!$AB:$AB,0))</f>
        <v>8.1818181818181817</v>
      </c>
      <c r="T8" s="57">
        <f>INDEX('Raw data'!AQ:AQ,MATCH($H8,'Raw data'!$AB:$AB,0))</f>
        <v>8.6363636363636367</v>
      </c>
      <c r="U8" s="57">
        <f>INDEX('Raw data'!AR:AR,MATCH($H8,'Raw data'!$AB:$AB,0))</f>
        <v>7</v>
      </c>
      <c r="V8" s="57">
        <f>INDEX('Raw data'!AS:AS,MATCH($H8,'Raw data'!$AB:$AB,0))</f>
        <v>11</v>
      </c>
      <c r="W8" s="13" t="b">
        <f t="shared" si="1"/>
        <v>1</v>
      </c>
    </row>
    <row r="9" spans="2:23" x14ac:dyDescent="0.3">
      <c r="B9" s="21" t="s">
        <v>211</v>
      </c>
      <c r="C9" s="18" t="s">
        <v>96</v>
      </c>
      <c r="E9" s="33">
        <v>5</v>
      </c>
      <c r="F9" s="45" t="str">
        <f>IF($C$9&lt;&gt;"overall","-",IFERROR(INDEX('Raw data'!$AB:$AB,MATCH($E9,'Raw data'!AI:AI,0)),"-"))</f>
        <v>Afghanistan</v>
      </c>
      <c r="G9" s="23" t="str">
        <f>IFERROR(INDEX('Raw data'!$AB:$AB,MATCH($E9,'Raw data'!AJ:AJ,0)),"-")</f>
        <v>Afghanistan</v>
      </c>
      <c r="H9" s="23" t="str">
        <f>IFERROR(INDEX('Raw data'!$AB:$AB,MATCH($E9,'Raw data'!AK:AK,0)),"-")</f>
        <v>Somalia</v>
      </c>
      <c r="I9" s="23" t="str">
        <f>IFERROR(INDEX('Raw data'!$AB:$AB,MATCH($E9,'Raw data'!AL:AL,0)),"-")</f>
        <v>Nigeria</v>
      </c>
      <c r="J9" s="24" t="str">
        <f>IFERROR(INDEX('Raw data'!$AB:$AB,MATCH($E9,'Raw data'!AM:AM,0)),"-")</f>
        <v>Ethiopia</v>
      </c>
      <c r="K9" s="57">
        <f>INDEX('Raw data'!AO:AO,MATCH($F9,'Raw data'!$AB:$AB,0))</f>
        <v>34.36363636363636</v>
      </c>
      <c r="L9" s="57">
        <f>INDEX('Raw data'!AP:AP,MATCH($F9,'Raw data'!$AB:$AB,0))</f>
        <v>9</v>
      </c>
      <c r="M9" s="57">
        <f>INDEX('Raw data'!AQ:AQ,MATCH($F9,'Raw data'!$AB:$AB,0))</f>
        <v>8.3636363636363633</v>
      </c>
      <c r="N9" s="57">
        <f>INDEX('Raw data'!AR:AR,MATCH($F9,'Raw data'!$AB:$AB,0))</f>
        <v>8</v>
      </c>
      <c r="O9" s="57">
        <f>INDEX('Raw data'!AS:AS,MATCH($F9,'Raw data'!$AB:$AB,0))</f>
        <v>9</v>
      </c>
      <c r="P9" s="13" t="b">
        <f t="shared" si="0"/>
        <v>1</v>
      </c>
      <c r="R9" s="57">
        <f>INDEX('Raw data'!AO:AO,MATCH($H9,'Raw data'!$AB:$AB,0))</f>
        <v>34.545454545454547</v>
      </c>
      <c r="S9" s="57">
        <f>INDEX('Raw data'!AP:AP,MATCH($H9,'Raw data'!$AB:$AB,0))</f>
        <v>7</v>
      </c>
      <c r="T9" s="57">
        <f>INDEX('Raw data'!AQ:AQ,MATCH($H9,'Raw data'!$AB:$AB,0))</f>
        <v>9.545454545454545</v>
      </c>
      <c r="U9" s="57">
        <f>INDEX('Raw data'!AR:AR,MATCH($H9,'Raw data'!$AB:$AB,0))</f>
        <v>9</v>
      </c>
      <c r="V9" s="57">
        <f>INDEX('Raw data'!AS:AS,MATCH($H9,'Raw data'!$AB:$AB,0))</f>
        <v>9</v>
      </c>
      <c r="W9" s="13" t="b">
        <f t="shared" si="1"/>
        <v>1</v>
      </c>
    </row>
    <row r="10" spans="2:23" x14ac:dyDescent="0.3">
      <c r="E10" s="33">
        <v>6</v>
      </c>
      <c r="F10" s="45" t="str">
        <f>IF($C$9&lt;&gt;"overall","-",IFERROR(INDEX('Raw data'!$AB:$AB,MATCH($E10,'Raw data'!AI:AI,0)),"-"))</f>
        <v>Nigeria</v>
      </c>
      <c r="G10" s="23" t="str">
        <f>IFERROR(INDEX('Raw data'!$AB:$AB,MATCH($E10,'Raw data'!AJ:AJ,0)),"-")</f>
        <v>Nigeria</v>
      </c>
      <c r="H10" s="23" t="str">
        <f>IFERROR(INDEX('Raw data'!$AB:$AB,MATCH($E10,'Raw data'!AK:AK,0)),"-")</f>
        <v>Chad</v>
      </c>
      <c r="I10" s="23" t="str">
        <f>IFERROR(INDEX('Raw data'!$AB:$AB,MATCH($E10,'Raw data'!AL:AL,0)),"-")</f>
        <v>Mozambique</v>
      </c>
      <c r="J10" s="24" t="str">
        <f>IFERROR(INDEX('Raw data'!$AB:$AB,MATCH($E10,'Raw data'!AM:AM,0)),"-")</f>
        <v>Chad</v>
      </c>
      <c r="K10" s="57">
        <f>INDEX('Raw data'!AO:AO,MATCH($F10,'Raw data'!$AB:$AB,0))</f>
        <v>34.18181818181818</v>
      </c>
      <c r="L10" s="57">
        <f>INDEX('Raw data'!AP:AP,MATCH($F10,'Raw data'!$AB:$AB,0))</f>
        <v>10</v>
      </c>
      <c r="M10" s="57">
        <f>INDEX('Raw data'!AQ:AQ,MATCH($F10,'Raw data'!$AB:$AB,0))</f>
        <v>9.1818181818181817</v>
      </c>
      <c r="N10" s="57">
        <f>INDEX('Raw data'!AR:AR,MATCH($F10,'Raw data'!$AB:$AB,0))</f>
        <v>10</v>
      </c>
      <c r="O10" s="57">
        <f>INDEX('Raw data'!AS:AS,MATCH($F10,'Raw data'!$AB:$AB,0))</f>
        <v>5</v>
      </c>
      <c r="P10" s="13" t="b">
        <f t="shared" si="0"/>
        <v>0</v>
      </c>
      <c r="R10" s="57">
        <f>INDEX('Raw data'!AO:AO,MATCH($H10,'Raw data'!$AB:$AB,0))</f>
        <v>34.454545454545453</v>
      </c>
      <c r="S10" s="57">
        <f>INDEX('Raw data'!AP:AP,MATCH($H10,'Raw data'!$AB:$AB,0))</f>
        <v>6.8181818181818183</v>
      </c>
      <c r="T10" s="57">
        <f>INDEX('Raw data'!AQ:AQ,MATCH($H10,'Raw data'!$AB:$AB,0))</f>
        <v>9.6363636363636367</v>
      </c>
      <c r="U10" s="57">
        <f>INDEX('Raw data'!AR:AR,MATCH($H10,'Raw data'!$AB:$AB,0))</f>
        <v>9</v>
      </c>
      <c r="V10" s="57">
        <f>INDEX('Raw data'!AS:AS,MATCH($H10,'Raw data'!$AB:$AB,0))</f>
        <v>9</v>
      </c>
      <c r="W10" s="13" t="b">
        <f t="shared" si="1"/>
        <v>1</v>
      </c>
    </row>
    <row r="11" spans="2:23" x14ac:dyDescent="0.3">
      <c r="E11" s="33">
        <v>7</v>
      </c>
      <c r="F11" s="45" t="str">
        <f>IF($C$9&lt;&gt;"overall","-",IFERROR(INDEX('Raw data'!$AB:$AB,MATCH($E11,'Raw data'!AI:AI,0)),"-"))</f>
        <v>Somalia</v>
      </c>
      <c r="G11" s="23" t="str">
        <f>IFERROR(INDEX('Raw data'!$AB:$AB,MATCH($E11,'Raw data'!AJ:AJ,0)),"-")</f>
        <v>Niger</v>
      </c>
      <c r="H11" s="23" t="str">
        <f>IFERROR(INDEX('Raw data'!$AB:$AB,MATCH($E11,'Raw data'!AK:AK,0)),"-")</f>
        <v>Afghanistan</v>
      </c>
      <c r="I11" s="23" t="str">
        <f>IFERROR(INDEX('Raw data'!$AB:$AB,MATCH($E11,'Raw data'!AL:AL,0)),"-")</f>
        <v>Niger</v>
      </c>
      <c r="J11" s="24" t="str">
        <f>IFERROR(INDEX('Raw data'!$AB:$AB,MATCH($E11,'Raw data'!AM:AM,0)),"-")</f>
        <v>Indonesia</v>
      </c>
      <c r="K11" s="57">
        <f>INDEX('Raw data'!AO:AO,MATCH($F11,'Raw data'!$AB:$AB,0))</f>
        <v>34.545454545454547</v>
      </c>
      <c r="L11" s="57">
        <f>INDEX('Raw data'!AP:AP,MATCH($F11,'Raw data'!$AB:$AB,0))</f>
        <v>7</v>
      </c>
      <c r="M11" s="57">
        <f>INDEX('Raw data'!AQ:AQ,MATCH($F11,'Raw data'!$AB:$AB,0))</f>
        <v>9.545454545454545</v>
      </c>
      <c r="N11" s="57">
        <f>INDEX('Raw data'!AR:AR,MATCH($F11,'Raw data'!$AB:$AB,0))</f>
        <v>9</v>
      </c>
      <c r="O11" s="57">
        <f>INDEX('Raw data'!AS:AS,MATCH($F11,'Raw data'!$AB:$AB,0))</f>
        <v>9</v>
      </c>
      <c r="P11" s="13" t="b">
        <f t="shared" si="0"/>
        <v>1</v>
      </c>
      <c r="R11" s="57">
        <f>INDEX('Raw data'!AO:AO,MATCH($H11,'Raw data'!$AB:$AB,0))</f>
        <v>34.36363636363636</v>
      </c>
      <c r="S11" s="57">
        <f>INDEX('Raw data'!AP:AP,MATCH($H11,'Raw data'!$AB:$AB,0))</f>
        <v>9</v>
      </c>
      <c r="T11" s="57">
        <f>INDEX('Raw data'!AQ:AQ,MATCH($H11,'Raw data'!$AB:$AB,0))</f>
        <v>8.3636363636363633</v>
      </c>
      <c r="U11" s="57">
        <f>INDEX('Raw data'!AR:AR,MATCH($H11,'Raw data'!$AB:$AB,0))</f>
        <v>8</v>
      </c>
      <c r="V11" s="57">
        <f>INDEX('Raw data'!AS:AS,MATCH($H11,'Raw data'!$AB:$AB,0))</f>
        <v>9</v>
      </c>
      <c r="W11" s="13" t="b">
        <f t="shared" si="1"/>
        <v>1</v>
      </c>
    </row>
    <row r="12" spans="2:23" x14ac:dyDescent="0.3">
      <c r="E12" s="33">
        <v>8</v>
      </c>
      <c r="F12" s="45" t="str">
        <f>IF($C$9&lt;&gt;"overall","-",IFERROR(INDEX('Raw data'!$AB:$AB,MATCH($E12,'Raw data'!AI:AI,0)),"-"))</f>
        <v>Niger</v>
      </c>
      <c r="G12" s="23" t="str">
        <f>IFERROR(INDEX('Raw data'!$AB:$AB,MATCH($E12,'Raw data'!AJ:AJ,0)),"-")</f>
        <v>Mali</v>
      </c>
      <c r="H12" s="23" t="str">
        <f>IFERROR(INDEX('Raw data'!$AB:$AB,MATCH($E12,'Raw data'!AK:AK,0)),"-")</f>
        <v>Nigeria</v>
      </c>
      <c r="I12" s="23" t="str">
        <f>IFERROR(INDEX('Raw data'!$AB:$AB,MATCH($E12,'Raw data'!AL:AL,0)),"-")</f>
        <v>Mali</v>
      </c>
      <c r="J12" s="24" t="str">
        <f>IFERROR(INDEX('Raw data'!$AB:$AB,MATCH($E12,'Raw data'!AM:AM,0)),"-")</f>
        <v>Nigeria</v>
      </c>
      <c r="K12" s="57">
        <f>INDEX('Raw data'!AO:AO,MATCH($F12,'Raw data'!$AB:$AB,0))</f>
        <v>33.18181818181818</v>
      </c>
      <c r="L12" s="57">
        <f>INDEX('Raw data'!AP:AP,MATCH($F12,'Raw data'!$AB:$AB,0))</f>
        <v>9.7272727272727266</v>
      </c>
      <c r="M12" s="57">
        <f>INDEX('Raw data'!AQ:AQ,MATCH($F12,'Raw data'!$AB:$AB,0))</f>
        <v>6.4545454545454541</v>
      </c>
      <c r="N12" s="57">
        <f>INDEX('Raw data'!AR:AR,MATCH($F12,'Raw data'!$AB:$AB,0))</f>
        <v>8</v>
      </c>
      <c r="O12" s="57">
        <f>INDEX('Raw data'!AS:AS,MATCH($F12,'Raw data'!$AB:$AB,0))</f>
        <v>9</v>
      </c>
      <c r="P12" s="13" t="b">
        <f t="shared" si="0"/>
        <v>0</v>
      </c>
      <c r="R12" s="57">
        <f>INDEX('Raw data'!AO:AO,MATCH($H12,'Raw data'!$AB:$AB,0))</f>
        <v>34.18181818181818</v>
      </c>
      <c r="S12" s="57">
        <f>INDEX('Raw data'!AP:AP,MATCH($H12,'Raw data'!$AB:$AB,0))</f>
        <v>10</v>
      </c>
      <c r="T12" s="57">
        <f>INDEX('Raw data'!AQ:AQ,MATCH($H12,'Raw data'!$AB:$AB,0))</f>
        <v>9.1818181818181817</v>
      </c>
      <c r="U12" s="57">
        <f>INDEX('Raw data'!AR:AR,MATCH($H12,'Raw data'!$AB:$AB,0))</f>
        <v>10</v>
      </c>
      <c r="V12" s="57">
        <f>INDEX('Raw data'!AS:AS,MATCH($H12,'Raw data'!$AB:$AB,0))</f>
        <v>5</v>
      </c>
      <c r="W12" s="13" t="b">
        <f t="shared" si="1"/>
        <v>1</v>
      </c>
    </row>
    <row r="13" spans="2:23" x14ac:dyDescent="0.3">
      <c r="E13" s="33">
        <v>9</v>
      </c>
      <c r="F13" s="45" t="str">
        <f>IF($C$9&lt;&gt;"overall","-",IFERROR(INDEX('Raw data'!$AB:$AB,MATCH($E13,'Raw data'!AI:AI,0)),"-"))</f>
        <v>Mali</v>
      </c>
      <c r="G13" s="23" t="str">
        <f>IFERROR(INDEX('Raw data'!$AB:$AB,MATCH($E13,'Raw data'!AJ:AJ,0)),"-")</f>
        <v>Somalia</v>
      </c>
      <c r="H13" s="23" t="str">
        <f>IFERROR(INDEX('Raw data'!$AB:$AB,MATCH($E13,'Raw data'!AK:AK,0)),"-")</f>
        <v>Mali</v>
      </c>
      <c r="I13" s="23" t="str">
        <f>IFERROR(INDEX('Raw data'!$AB:$AB,MATCH($E13,'Raw data'!AL:AL,0)),"-")</f>
        <v>Uganda</v>
      </c>
      <c r="J13" s="24" t="str">
        <f>IFERROR(INDEX('Raw data'!$AB:$AB,MATCH($E13,'Raw data'!AM:AM,0)),"-")</f>
        <v>Somalia</v>
      </c>
      <c r="K13" s="57">
        <f>INDEX('Raw data'!AO:AO,MATCH($F13,'Raw data'!$AB:$AB,0))</f>
        <v>33.272727272727273</v>
      </c>
      <c r="L13" s="57">
        <f>INDEX('Raw data'!AP:AP,MATCH($F13,'Raw data'!$AB:$AB,0))</f>
        <v>8.9090909090909083</v>
      </c>
      <c r="M13" s="57">
        <f>INDEX('Raw data'!AQ:AQ,MATCH($F13,'Raw data'!$AB:$AB,0))</f>
        <v>7.3636363636363633</v>
      </c>
      <c r="N13" s="57">
        <f>INDEX('Raw data'!AR:AR,MATCH($F13,'Raw data'!$AB:$AB,0))</f>
        <v>8</v>
      </c>
      <c r="O13" s="57">
        <f>INDEX('Raw data'!AS:AS,MATCH($F13,'Raw data'!$AB:$AB,0))</f>
        <v>9</v>
      </c>
      <c r="P13" s="13" t="b">
        <f t="shared" si="0"/>
        <v>0</v>
      </c>
      <c r="R13" s="57">
        <f>INDEX('Raw data'!AO:AO,MATCH($H13,'Raw data'!$AB:$AB,0))</f>
        <v>33.272727272727273</v>
      </c>
      <c r="S13" s="57">
        <f>INDEX('Raw data'!AP:AP,MATCH($H13,'Raw data'!$AB:$AB,0))</f>
        <v>8.9090909090909083</v>
      </c>
      <c r="T13" s="57">
        <f>INDEX('Raw data'!AQ:AQ,MATCH($H13,'Raw data'!$AB:$AB,0))</f>
        <v>7.3636363636363633</v>
      </c>
      <c r="U13" s="57">
        <f>INDEX('Raw data'!AR:AR,MATCH($H13,'Raw data'!$AB:$AB,0))</f>
        <v>8</v>
      </c>
      <c r="V13" s="57">
        <f>INDEX('Raw data'!AS:AS,MATCH($H13,'Raw data'!$AB:$AB,0))</f>
        <v>9</v>
      </c>
      <c r="W13" s="13" t="b">
        <f t="shared" si="1"/>
        <v>1</v>
      </c>
    </row>
    <row r="14" spans="2:23" x14ac:dyDescent="0.3">
      <c r="E14" s="34">
        <v>10</v>
      </c>
      <c r="F14" s="46" t="str">
        <f>IF($C$9&lt;&gt;"overall","-",IFERROR(INDEX('Raw data'!$AB:$AB,MATCH($E14,'Raw data'!AI:AI,0)),"-"))</f>
        <v>Viet Nam</v>
      </c>
      <c r="G14" s="25" t="str">
        <f>IFERROR(INDEX('Raw data'!$AB:$AB,MATCH($E14,'Raw data'!AJ:AJ,0)),"-")</f>
        <v>Central African Republic</v>
      </c>
      <c r="H14" s="25" t="str">
        <f>IFERROR(INDEX('Raw data'!$AB:$AB,MATCH($E14,'Raw data'!AK:AK,0)),"-")</f>
        <v>Niger</v>
      </c>
      <c r="I14" s="25" t="str">
        <f>IFERROR(INDEX('Raw data'!$AB:$AB,MATCH($E14,'Raw data'!AL:AL,0)),"-")</f>
        <v>Afghanistan</v>
      </c>
      <c r="J14" s="26" t="str">
        <f>IFERROR(INDEX('Raw data'!$AB:$AB,MATCH($E14,'Raw data'!AM:AM,0)),"-")</f>
        <v>Nepal</v>
      </c>
      <c r="K14" s="57">
        <f>INDEX('Raw data'!AO:AO,MATCH($F14,'Raw data'!$AB:$AB,0))</f>
        <v>34.81818181818182</v>
      </c>
      <c r="L14" s="57">
        <f>INDEX('Raw data'!AP:AP,MATCH($F14,'Raw data'!$AB:$AB,0))</f>
        <v>8.1818181818181817</v>
      </c>
      <c r="M14" s="57">
        <f>INDEX('Raw data'!AQ:AQ,MATCH($F14,'Raw data'!$AB:$AB,0))</f>
        <v>8.6363636363636367</v>
      </c>
      <c r="N14" s="57">
        <f>INDEX('Raw data'!AR:AR,MATCH($F14,'Raw data'!$AB:$AB,0))</f>
        <v>7</v>
      </c>
      <c r="O14" s="57">
        <f>INDEX('Raw data'!AS:AS,MATCH($F14,'Raw data'!$AB:$AB,0))</f>
        <v>11</v>
      </c>
      <c r="P14" s="13" t="b">
        <f t="shared" si="0"/>
        <v>1</v>
      </c>
      <c r="R14" s="57">
        <f>INDEX('Raw data'!AO:AO,MATCH($H14,'Raw data'!$AB:$AB,0))</f>
        <v>33.18181818181818</v>
      </c>
      <c r="S14" s="57">
        <f>INDEX('Raw data'!AP:AP,MATCH($H14,'Raw data'!$AB:$AB,0))</f>
        <v>9.7272727272727266</v>
      </c>
      <c r="T14" s="57">
        <f>INDEX('Raw data'!AQ:AQ,MATCH($H14,'Raw data'!$AB:$AB,0))</f>
        <v>6.4545454545454541</v>
      </c>
      <c r="U14" s="57">
        <f>INDEX('Raw data'!AR:AR,MATCH($H14,'Raw data'!$AB:$AB,0))</f>
        <v>8</v>
      </c>
      <c r="V14" s="57">
        <f>INDEX('Raw data'!AS:AS,MATCH($H14,'Raw data'!$AB:$AB,0))</f>
        <v>9</v>
      </c>
      <c r="W14" s="13" t="b">
        <f t="shared" si="1"/>
        <v>1</v>
      </c>
    </row>
    <row r="15" spans="2:23" x14ac:dyDescent="0.3">
      <c r="E15" s="33">
        <v>11</v>
      </c>
      <c r="F15" s="45" t="str">
        <f>IF($C$9&lt;&gt;"overall","-",IFERROR(INDEX('Raw data'!$AB:$AB,MATCH($E15,'Raw data'!AI:AI,0)),"-"))</f>
        <v>Guinea</v>
      </c>
      <c r="G15" s="23" t="str">
        <f>IFERROR(INDEX('Raw data'!$AB:$AB,MATCH($E15,'Raw data'!AJ:AJ,0)),"-")</f>
        <v>Guinea</v>
      </c>
      <c r="H15" s="23" t="str">
        <f>IFERROR(INDEX('Raw data'!$AB:$AB,MATCH($E15,'Raw data'!AK:AK,0)),"-")</f>
        <v>Guinea</v>
      </c>
      <c r="I15" s="23" t="str">
        <f>IFERROR(INDEX('Raw data'!$AB:$AB,MATCH($E15,'Raw data'!AL:AL,0)),"-")</f>
        <v>Malawi</v>
      </c>
      <c r="J15" s="24" t="str">
        <f>IFERROR(INDEX('Raw data'!$AB:$AB,MATCH($E15,'Raw data'!AM:AM,0)),"-")</f>
        <v>Myanmar</v>
      </c>
      <c r="K15" s="57">
        <f>INDEX('Raw data'!AO:AO,MATCH($F15,'Raw data'!$AB:$AB,0))</f>
        <v>30.818181818181817</v>
      </c>
      <c r="L15" s="57">
        <f>INDEX('Raw data'!AP:AP,MATCH($F15,'Raw data'!$AB:$AB,0))</f>
        <v>5.4545454545454541</v>
      </c>
      <c r="M15" s="57">
        <f>INDEX('Raw data'!AQ:AQ,MATCH($F15,'Raw data'!$AB:$AB,0))</f>
        <v>9.3636363636363633</v>
      </c>
      <c r="N15" s="57">
        <f>INDEX('Raw data'!AR:AR,MATCH($F15,'Raw data'!$AB:$AB,0))</f>
        <v>7</v>
      </c>
      <c r="O15" s="57">
        <f>INDEX('Raw data'!AS:AS,MATCH($F15,'Raw data'!$AB:$AB,0))</f>
        <v>9</v>
      </c>
      <c r="P15" s="13" t="b">
        <f t="shared" si="0"/>
        <v>1</v>
      </c>
      <c r="R15" s="57">
        <f>INDEX('Raw data'!AO:AO,MATCH($H15,'Raw data'!$AB:$AB,0))</f>
        <v>30.818181818181817</v>
      </c>
      <c r="S15" s="57">
        <f>INDEX('Raw data'!AP:AP,MATCH($H15,'Raw data'!$AB:$AB,0))</f>
        <v>5.4545454545454541</v>
      </c>
      <c r="T15" s="57">
        <f>INDEX('Raw data'!AQ:AQ,MATCH($H15,'Raw data'!$AB:$AB,0))</f>
        <v>9.3636363636363633</v>
      </c>
      <c r="U15" s="57">
        <f>INDEX('Raw data'!AR:AR,MATCH($H15,'Raw data'!$AB:$AB,0))</f>
        <v>7</v>
      </c>
      <c r="V15" s="57">
        <f>INDEX('Raw data'!AS:AS,MATCH($H15,'Raw data'!$AB:$AB,0))</f>
        <v>9</v>
      </c>
      <c r="W15" s="13" t="b">
        <f t="shared" si="1"/>
        <v>1</v>
      </c>
    </row>
    <row r="16" spans="2:23" x14ac:dyDescent="0.3">
      <c r="E16" s="33">
        <v>12</v>
      </c>
      <c r="F16" s="45" t="str">
        <f>IF($C$9&lt;&gt;"overall","-",IFERROR(INDEX('Raw data'!$AB:$AB,MATCH($E16,'Raw data'!AI:AI,0)),"-"))</f>
        <v>Central African Republic</v>
      </c>
      <c r="G16" s="23" t="str">
        <f>IFERROR(INDEX('Raw data'!$AB:$AB,MATCH($E16,'Raw data'!AJ:AJ,0)),"-")</f>
        <v>Liberia</v>
      </c>
      <c r="H16" s="23" t="str">
        <f>IFERROR(INDEX('Raw data'!$AB:$AB,MATCH($E16,'Raw data'!AK:AK,0)),"-")</f>
        <v>Central African Republic</v>
      </c>
      <c r="I16" s="23" t="str">
        <f>IFERROR(INDEX('Raw data'!$AB:$AB,MATCH($E16,'Raw data'!AL:AL,0)),"-")</f>
        <v>Somalia</v>
      </c>
      <c r="J16" s="24" t="str">
        <f>IFERROR(INDEX('Raw data'!$AB:$AB,MATCH($E16,'Raw data'!AM:AM,0)),"-")</f>
        <v>Niger</v>
      </c>
      <c r="K16" s="57">
        <f>INDEX('Raw data'!AO:AO,MATCH($F16,'Raw data'!$AB:$AB,0))</f>
        <v>30.727272727272727</v>
      </c>
      <c r="L16" s="57">
        <f>INDEX('Raw data'!AP:AP,MATCH($F16,'Raw data'!$AB:$AB,0))</f>
        <v>3</v>
      </c>
      <c r="M16" s="57">
        <f>INDEX('Raw data'!AQ:AQ,MATCH($F16,'Raw data'!$AB:$AB,0))</f>
        <v>8.7272727272727266</v>
      </c>
      <c r="N16" s="57">
        <f>INDEX('Raw data'!AR:AR,MATCH($F16,'Raw data'!$AB:$AB,0))</f>
        <v>10</v>
      </c>
      <c r="O16" s="57">
        <f>INDEX('Raw data'!AS:AS,MATCH($F16,'Raw data'!$AB:$AB,0))</f>
        <v>9</v>
      </c>
      <c r="P16" s="13" t="b">
        <f t="shared" si="0"/>
        <v>1</v>
      </c>
      <c r="R16" s="57">
        <f>INDEX('Raw data'!AO:AO,MATCH($H16,'Raw data'!$AB:$AB,0))</f>
        <v>30.727272727272727</v>
      </c>
      <c r="S16" s="57">
        <f>INDEX('Raw data'!AP:AP,MATCH($H16,'Raw data'!$AB:$AB,0))</f>
        <v>3</v>
      </c>
      <c r="T16" s="57">
        <f>INDEX('Raw data'!AQ:AQ,MATCH($H16,'Raw data'!$AB:$AB,0))</f>
        <v>8.7272727272727266</v>
      </c>
      <c r="U16" s="57">
        <f>INDEX('Raw data'!AR:AR,MATCH($H16,'Raw data'!$AB:$AB,0))</f>
        <v>10</v>
      </c>
      <c r="V16" s="57">
        <f>INDEX('Raw data'!AS:AS,MATCH($H16,'Raw data'!$AB:$AB,0))</f>
        <v>9</v>
      </c>
      <c r="W16" s="13" t="b">
        <f t="shared" si="1"/>
        <v>1</v>
      </c>
    </row>
    <row r="17" spans="5:23" x14ac:dyDescent="0.3">
      <c r="E17" s="33">
        <v>13</v>
      </c>
      <c r="F17" s="45" t="str">
        <f>IF($C$9&lt;&gt;"overall","-",IFERROR(INDEX('Raw data'!$AB:$AB,MATCH($E17,'Raw data'!AI:AI,0)),"-"))</f>
        <v>Mozambique</v>
      </c>
      <c r="G17" s="23" t="str">
        <f>IFERROR(INDEX('Raw data'!$AB:$AB,MATCH($E17,'Raw data'!AJ:AJ,0)),"-")</f>
        <v>Madagascar</v>
      </c>
      <c r="H17" s="23" t="str">
        <f>IFERROR(INDEX('Raw data'!$AB:$AB,MATCH($E17,'Raw data'!AK:AK,0)),"-")</f>
        <v>Liberia</v>
      </c>
      <c r="I17" s="23" t="str">
        <f>IFERROR(INDEX('Raw data'!$AB:$AB,MATCH($E17,'Raw data'!AL:AL,0)),"-")</f>
        <v>Guinea</v>
      </c>
      <c r="J17" s="24" t="str">
        <f>IFERROR(INDEX('Raw data'!$AB:$AB,MATCH($E17,'Raw data'!AM:AM,0)),"-")</f>
        <v>Mali</v>
      </c>
      <c r="K17" s="57">
        <f>INDEX('Raw data'!AO:AO,MATCH($F17,'Raw data'!$AB:$AB,0))</f>
        <v>28.363636363636363</v>
      </c>
      <c r="L17" s="57">
        <f>INDEX('Raw data'!AP:AP,MATCH($F17,'Raw data'!$AB:$AB,0))</f>
        <v>8.3636363636363633</v>
      </c>
      <c r="M17" s="57">
        <f>INDEX('Raw data'!AQ:AQ,MATCH($F17,'Raw data'!$AB:$AB,0))</f>
        <v>1</v>
      </c>
      <c r="N17" s="57">
        <f>INDEX('Raw data'!AR:AR,MATCH($F17,'Raw data'!$AB:$AB,0))</f>
        <v>10</v>
      </c>
      <c r="O17" s="57">
        <f>INDEX('Raw data'!AS:AS,MATCH($F17,'Raw data'!$AB:$AB,0))</f>
        <v>9</v>
      </c>
      <c r="P17" s="13" t="b">
        <f t="shared" si="0"/>
        <v>0</v>
      </c>
      <c r="R17" s="57">
        <f>INDEX('Raw data'!AO:AO,MATCH($H17,'Raw data'!$AB:$AB,0))</f>
        <v>29.363636363636363</v>
      </c>
      <c r="S17" s="57">
        <f>INDEX('Raw data'!AP:AP,MATCH($H17,'Raw data'!$AB:$AB,0))</f>
        <v>4</v>
      </c>
      <c r="T17" s="57">
        <f>INDEX('Raw data'!AQ:AQ,MATCH($H17,'Raw data'!$AB:$AB,0))</f>
        <v>6.3636363636363633</v>
      </c>
      <c r="U17" s="57">
        <f>INDEX('Raw data'!AR:AR,MATCH($H17,'Raw data'!$AB:$AB,0))</f>
        <v>10</v>
      </c>
      <c r="V17" s="57">
        <f>INDEX('Raw data'!AS:AS,MATCH($H17,'Raw data'!$AB:$AB,0))</f>
        <v>9</v>
      </c>
      <c r="W17" s="13" t="b">
        <f t="shared" si="1"/>
        <v>1</v>
      </c>
    </row>
    <row r="18" spans="5:23" x14ac:dyDescent="0.3">
      <c r="E18" s="33">
        <v>14</v>
      </c>
      <c r="F18" s="45" t="str">
        <f>IF($C$9&lt;&gt;"overall","-",IFERROR(INDEX('Raw data'!$AB:$AB,MATCH($E18,'Raw data'!AI:AI,0)),"-"))</f>
        <v>Indonesia</v>
      </c>
      <c r="G18" s="23" t="str">
        <f>IFERROR(INDEX('Raw data'!$AB:$AB,MATCH($E18,'Raw data'!AJ:AJ,0)),"-")</f>
        <v>Indonesia</v>
      </c>
      <c r="H18" s="23" t="str">
        <f>IFERROR(INDEX('Raw data'!$AB:$AB,MATCH($E18,'Raw data'!AK:AK,0)),"-")</f>
        <v>Madagascar</v>
      </c>
      <c r="I18" s="23" t="str">
        <f>IFERROR(INDEX('Raw data'!$AB:$AB,MATCH($E18,'Raw data'!AL:AL,0)),"-")</f>
        <v>Liberia</v>
      </c>
      <c r="J18" s="24" t="str">
        <f>IFERROR(INDEX('Raw data'!$AB:$AB,MATCH($E18,'Raw data'!AM:AM,0)),"-")</f>
        <v>Guinea</v>
      </c>
      <c r="K18" s="57">
        <f>INDEX('Raw data'!AO:AO,MATCH($F18,'Raw data'!$AB:$AB,0))</f>
        <v>29.09090909090909</v>
      </c>
      <c r="L18" s="57">
        <f>INDEX('Raw data'!AP:AP,MATCH($F18,'Raw data'!$AB:$AB,0))</f>
        <v>10</v>
      </c>
      <c r="M18" s="57">
        <f>INDEX('Raw data'!AQ:AQ,MATCH($F18,'Raw data'!$AB:$AB,0))</f>
        <v>7.0909090909090908</v>
      </c>
      <c r="N18" s="57">
        <f>INDEX('Raw data'!AR:AR,MATCH($F18,'Raw data'!$AB:$AB,0))</f>
        <v>2</v>
      </c>
      <c r="O18" s="57">
        <f>INDEX('Raw data'!AS:AS,MATCH($F18,'Raw data'!$AB:$AB,0))</f>
        <v>10</v>
      </c>
      <c r="P18" s="13" t="b">
        <f t="shared" si="0"/>
        <v>0</v>
      </c>
      <c r="R18" s="57">
        <f>INDEX('Raw data'!AO:AO,MATCH($H18,'Raw data'!$AB:$AB,0))</f>
        <v>29.272727272727273</v>
      </c>
      <c r="S18" s="57">
        <f>INDEX('Raw data'!AP:AP,MATCH($H18,'Raw data'!$AB:$AB,0))</f>
        <v>8</v>
      </c>
      <c r="T18" s="57">
        <f>INDEX('Raw data'!AQ:AQ,MATCH($H18,'Raw data'!$AB:$AB,0))</f>
        <v>5.2727272727272725</v>
      </c>
      <c r="U18" s="57">
        <f>INDEX('Raw data'!AR:AR,MATCH($H18,'Raw data'!$AB:$AB,0))</f>
        <v>7</v>
      </c>
      <c r="V18" s="57">
        <f>INDEX('Raw data'!AS:AS,MATCH($H18,'Raw data'!$AB:$AB,0))</f>
        <v>9</v>
      </c>
      <c r="W18" s="13" t="b">
        <f t="shared" si="1"/>
        <v>1</v>
      </c>
    </row>
    <row r="19" spans="5:23" x14ac:dyDescent="0.3">
      <c r="E19" s="33">
        <v>15</v>
      </c>
      <c r="F19" s="45" t="str">
        <f>IF($C$9&lt;&gt;"overall","-",IFERROR(INDEX('Raw data'!$AB:$AB,MATCH($E19,'Raw data'!AI:AI,0)),"-"))</f>
        <v>Madagascar</v>
      </c>
      <c r="G19" s="23" t="str">
        <f>IFERROR(INDEX('Raw data'!$AB:$AB,MATCH($E19,'Raw data'!AJ:AJ,0)),"-")</f>
        <v>Haiti</v>
      </c>
      <c r="H19" s="23" t="str">
        <f>IFERROR(INDEX('Raw data'!$AB:$AB,MATCH($E19,'Raw data'!AK:AK,0)),"-")</f>
        <v>Indonesia</v>
      </c>
      <c r="I19" s="23" t="str">
        <f>IFERROR(INDEX('Raw data'!$AB:$AB,MATCH($E19,'Raw data'!AL:AL,0)),"-")</f>
        <v>Central African Republic</v>
      </c>
      <c r="J19" s="24" t="str">
        <f>IFERROR(INDEX('Raw data'!$AB:$AB,MATCH($E19,'Raw data'!AM:AM,0)),"-")</f>
        <v>Central African Republic</v>
      </c>
      <c r="K19" s="57">
        <f>INDEX('Raw data'!AO:AO,MATCH($F19,'Raw data'!$AB:$AB,0))</f>
        <v>29.272727272727273</v>
      </c>
      <c r="L19" s="57">
        <f>INDEX('Raw data'!AP:AP,MATCH($F19,'Raw data'!$AB:$AB,0))</f>
        <v>8</v>
      </c>
      <c r="M19" s="57">
        <f>INDEX('Raw data'!AQ:AQ,MATCH($F19,'Raw data'!$AB:$AB,0))</f>
        <v>5.2727272727272725</v>
      </c>
      <c r="N19" s="57">
        <f>INDEX('Raw data'!AR:AR,MATCH($F19,'Raw data'!$AB:$AB,0))</f>
        <v>7</v>
      </c>
      <c r="O19" s="57">
        <f>INDEX('Raw data'!AS:AS,MATCH($F19,'Raw data'!$AB:$AB,0))</f>
        <v>9</v>
      </c>
      <c r="P19" s="13" t="b">
        <f t="shared" si="0"/>
        <v>0</v>
      </c>
      <c r="R19" s="57">
        <f>INDEX('Raw data'!AO:AO,MATCH($H19,'Raw data'!$AB:$AB,0))</f>
        <v>29.09090909090909</v>
      </c>
      <c r="S19" s="57">
        <f>INDEX('Raw data'!AP:AP,MATCH($H19,'Raw data'!$AB:$AB,0))</f>
        <v>10</v>
      </c>
      <c r="T19" s="57">
        <f>INDEX('Raw data'!AQ:AQ,MATCH($H19,'Raw data'!$AB:$AB,0))</f>
        <v>7.0909090909090908</v>
      </c>
      <c r="U19" s="57">
        <f>INDEX('Raw data'!AR:AR,MATCH($H19,'Raw data'!$AB:$AB,0))</f>
        <v>2</v>
      </c>
      <c r="V19" s="57">
        <f>INDEX('Raw data'!AS:AS,MATCH($H19,'Raw data'!$AB:$AB,0))</f>
        <v>10</v>
      </c>
      <c r="W19" s="13" t="b">
        <f t="shared" si="1"/>
        <v>1</v>
      </c>
    </row>
    <row r="20" spans="5:23" x14ac:dyDescent="0.3">
      <c r="E20" s="33">
        <v>16</v>
      </c>
      <c r="F20" s="45" t="str">
        <f>IF($C$9&lt;&gt;"overall","-",IFERROR(INDEX('Raw data'!$AB:$AB,MATCH($E20,'Raw data'!AI:AI,0)),"-"))</f>
        <v>Liberia</v>
      </c>
      <c r="G20" s="23" t="str">
        <f>IFERROR(INDEX('Raw data'!$AB:$AB,MATCH($E20,'Raw data'!AJ:AJ,0)),"-")</f>
        <v>Mozambique</v>
      </c>
      <c r="H20" s="23" t="str">
        <f>IFERROR(INDEX('Raw data'!$AB:$AB,MATCH($E20,'Raw data'!AK:AK,0)),"-")</f>
        <v>Mozambique</v>
      </c>
      <c r="I20" s="23" t="str">
        <f>IFERROR(INDEX('Raw data'!$AB:$AB,MATCH($E20,'Raw data'!AL:AL,0)),"-")</f>
        <v>Madagascar</v>
      </c>
      <c r="J20" s="24" t="str">
        <f>IFERROR(INDEX('Raw data'!$AB:$AB,MATCH($E20,'Raw data'!AM:AM,0)),"-")</f>
        <v>Madagascar</v>
      </c>
      <c r="K20" s="57">
        <f>INDEX('Raw data'!AO:AO,MATCH($F20,'Raw data'!$AB:$AB,0))</f>
        <v>29.363636363636363</v>
      </c>
      <c r="L20" s="57">
        <f>INDEX('Raw data'!AP:AP,MATCH($F20,'Raw data'!$AB:$AB,0))</f>
        <v>4</v>
      </c>
      <c r="M20" s="57">
        <f>INDEX('Raw data'!AQ:AQ,MATCH($F20,'Raw data'!$AB:$AB,0))</f>
        <v>6.3636363636363633</v>
      </c>
      <c r="N20" s="57">
        <f>INDEX('Raw data'!AR:AR,MATCH($F20,'Raw data'!$AB:$AB,0))</f>
        <v>10</v>
      </c>
      <c r="O20" s="57">
        <f>INDEX('Raw data'!AS:AS,MATCH($F20,'Raw data'!$AB:$AB,0))</f>
        <v>9</v>
      </c>
      <c r="P20" s="13" t="b">
        <f t="shared" si="0"/>
        <v>1</v>
      </c>
      <c r="R20" s="57">
        <f>INDEX('Raw data'!AO:AO,MATCH($H20,'Raw data'!$AB:$AB,0))</f>
        <v>28.363636363636363</v>
      </c>
      <c r="S20" s="57">
        <f>INDEX('Raw data'!AP:AP,MATCH($H20,'Raw data'!$AB:$AB,0))</f>
        <v>8.3636363636363633</v>
      </c>
      <c r="T20" s="57">
        <f>INDEX('Raw data'!AQ:AQ,MATCH($H20,'Raw data'!$AB:$AB,0))</f>
        <v>1</v>
      </c>
      <c r="U20" s="57">
        <f>INDEX('Raw data'!AR:AR,MATCH($H20,'Raw data'!$AB:$AB,0))</f>
        <v>10</v>
      </c>
      <c r="V20" s="57">
        <f>INDEX('Raw data'!AS:AS,MATCH($H20,'Raw data'!$AB:$AB,0))</f>
        <v>9</v>
      </c>
      <c r="W20" s="13" t="b">
        <f t="shared" si="1"/>
        <v>1</v>
      </c>
    </row>
    <row r="21" spans="5:23" x14ac:dyDescent="0.3">
      <c r="E21" s="33">
        <v>17</v>
      </c>
      <c r="F21" s="45" t="str">
        <f>IF($C$9&lt;&gt;"overall","-",IFERROR(INDEX('Raw data'!$AB:$AB,MATCH($E21,'Raw data'!AI:AI,0)),"-"))</f>
        <v>Uganda</v>
      </c>
      <c r="G21" s="23" t="str">
        <f>IFERROR(INDEX('Raw data'!$AB:$AB,MATCH($E21,'Raw data'!AJ:AJ,0)),"-")</f>
        <v>Sierra Leone</v>
      </c>
      <c r="H21" s="23" t="str">
        <f>IFERROR(INDEX('Raw data'!$AB:$AB,MATCH($E21,'Raw data'!AK:AK,0)),"-")</f>
        <v>Sierra Leone</v>
      </c>
      <c r="I21" s="23" t="str">
        <f>IFERROR(INDEX('Raw data'!$AB:$AB,MATCH($E21,'Raw data'!AL:AL,0)),"-")</f>
        <v>Sierra Leone</v>
      </c>
      <c r="J21" s="24" t="str">
        <f>IFERROR(INDEX('Raw data'!$AB:$AB,MATCH($E21,'Raw data'!AM:AM,0)),"-")</f>
        <v>Mongolia</v>
      </c>
      <c r="K21" s="57">
        <f>INDEX('Raw data'!AO:AO,MATCH($F21,'Raw data'!$AB:$AB,0))</f>
        <v>28</v>
      </c>
      <c r="L21" s="57">
        <f>INDEX('Raw data'!AP:AP,MATCH($F21,'Raw data'!$AB:$AB,0))</f>
        <v>8</v>
      </c>
      <c r="M21" s="57">
        <f>INDEX('Raw data'!AQ:AQ,MATCH($F21,'Raw data'!$AB:$AB,0))</f>
        <v>5</v>
      </c>
      <c r="N21" s="57">
        <f>INDEX('Raw data'!AR:AR,MATCH($F21,'Raw data'!$AB:$AB,0))</f>
        <v>6</v>
      </c>
      <c r="O21" s="57">
        <f>INDEX('Raw data'!AS:AS,MATCH($F21,'Raw data'!$AB:$AB,0))</f>
        <v>9</v>
      </c>
      <c r="P21" s="13" t="b">
        <f t="shared" si="0"/>
        <v>0</v>
      </c>
      <c r="R21" s="57">
        <f>INDEX('Raw data'!AO:AO,MATCH($H21,'Raw data'!$AB:$AB,0))</f>
        <v>28.363636363636363</v>
      </c>
      <c r="S21" s="57">
        <f>INDEX('Raw data'!AP:AP,MATCH($H21,'Raw data'!$AB:$AB,0))</f>
        <v>5</v>
      </c>
      <c r="T21" s="57">
        <f>INDEX('Raw data'!AQ:AQ,MATCH($H21,'Raw data'!$AB:$AB,0))</f>
        <v>4.3636363636363633</v>
      </c>
      <c r="U21" s="57">
        <f>INDEX('Raw data'!AR:AR,MATCH($H21,'Raw data'!$AB:$AB,0))</f>
        <v>10</v>
      </c>
      <c r="V21" s="57">
        <f>INDEX('Raw data'!AS:AS,MATCH($H21,'Raw data'!$AB:$AB,0))</f>
        <v>9</v>
      </c>
      <c r="W21" s="13" t="b">
        <f t="shared" si="1"/>
        <v>1</v>
      </c>
    </row>
    <row r="22" spans="5:23" x14ac:dyDescent="0.3">
      <c r="E22" s="33">
        <v>18</v>
      </c>
      <c r="F22" s="45" t="str">
        <f>IF($C$9&lt;&gt;"overall","-",IFERROR(INDEX('Raw data'!$AB:$AB,MATCH($E22,'Raw data'!AI:AI,0)),"-"))</f>
        <v>Sierra Leone</v>
      </c>
      <c r="G22" s="23" t="str">
        <f>IFERROR(INDEX('Raw data'!$AB:$AB,MATCH($E22,'Raw data'!AJ:AJ,0)),"-")</f>
        <v>South Sudan</v>
      </c>
      <c r="H22" s="23" t="str">
        <f>IFERROR(INDEX('Raw data'!$AB:$AB,MATCH($E22,'Raw data'!AK:AK,0)),"-")</f>
        <v>Yemen</v>
      </c>
      <c r="I22" s="23" t="str">
        <f>IFERROR(INDEX('Raw data'!$AB:$AB,MATCH($E22,'Raw data'!AL:AL,0)),"-")</f>
        <v>Haiti</v>
      </c>
      <c r="J22" s="24" t="str">
        <f>IFERROR(INDEX('Raw data'!$AB:$AB,MATCH($E22,'Raw data'!AM:AM,0)),"-")</f>
        <v>Mozambique</v>
      </c>
      <c r="K22" s="57">
        <f>INDEX('Raw data'!AO:AO,MATCH($F22,'Raw data'!$AB:$AB,0))</f>
        <v>28.363636363636363</v>
      </c>
      <c r="L22" s="57">
        <f>INDEX('Raw data'!AP:AP,MATCH($F22,'Raw data'!$AB:$AB,0))</f>
        <v>5</v>
      </c>
      <c r="M22" s="57">
        <f>INDEX('Raw data'!AQ:AQ,MATCH($F22,'Raw data'!$AB:$AB,0))</f>
        <v>4.3636363636363633</v>
      </c>
      <c r="N22" s="57">
        <f>INDEX('Raw data'!AR:AR,MATCH($F22,'Raw data'!$AB:$AB,0))</f>
        <v>10</v>
      </c>
      <c r="O22" s="57">
        <f>INDEX('Raw data'!AS:AS,MATCH($F22,'Raw data'!$AB:$AB,0))</f>
        <v>9</v>
      </c>
      <c r="P22" s="13" t="b">
        <f t="shared" si="0"/>
        <v>1</v>
      </c>
      <c r="R22" s="57">
        <f>INDEX('Raw data'!AO:AO,MATCH($H22,'Raw data'!$AB:$AB,0))</f>
        <v>28.272727272727273</v>
      </c>
      <c r="S22" s="57">
        <f>INDEX('Raw data'!AP:AP,MATCH($H22,'Raw data'!$AB:$AB,0))</f>
        <v>8</v>
      </c>
      <c r="T22" s="57">
        <f>INDEX('Raw data'!AQ:AQ,MATCH($H22,'Raw data'!$AB:$AB,0))</f>
        <v>8.2727272727272734</v>
      </c>
      <c r="U22" s="57">
        <f>INDEX('Raw data'!AR:AR,MATCH($H22,'Raw data'!$AB:$AB,0))</f>
        <v>3</v>
      </c>
      <c r="V22" s="57">
        <f>INDEX('Raw data'!AS:AS,MATCH($H22,'Raw data'!$AB:$AB,0))</f>
        <v>9</v>
      </c>
      <c r="W22" s="13" t="b">
        <f t="shared" si="1"/>
        <v>1</v>
      </c>
    </row>
    <row r="23" spans="5:23" x14ac:dyDescent="0.3">
      <c r="E23" s="33">
        <v>19</v>
      </c>
      <c r="F23" s="45" t="str">
        <f>IF($C$9&lt;&gt;"overall","-",IFERROR(INDEX('Raw data'!$AB:$AB,MATCH($E23,'Raw data'!AI:AI,0)),"-"))</f>
        <v>Haiti</v>
      </c>
      <c r="G23" s="23" t="str">
        <f>IFERROR(INDEX('Raw data'!$AB:$AB,MATCH($E23,'Raw data'!AJ:AJ,0)),"-")</f>
        <v>Yemen</v>
      </c>
      <c r="H23" s="23" t="str">
        <f>IFERROR(INDEX('Raw data'!$AB:$AB,MATCH($E23,'Raw data'!AK:AK,0)),"-")</f>
        <v>Haiti</v>
      </c>
      <c r="I23" s="23" t="str">
        <f>IFERROR(INDEX('Raw data'!$AB:$AB,MATCH($E23,'Raw data'!AL:AL,0)),"-")</f>
        <v>Tanzania</v>
      </c>
      <c r="J23" s="24" t="str">
        <f>IFERROR(INDEX('Raw data'!$AB:$AB,MATCH($E23,'Raw data'!AM:AM,0)),"-")</f>
        <v>Sri Lanka</v>
      </c>
      <c r="K23" s="57">
        <f>INDEX('Raw data'!AO:AO,MATCH($F23,'Raw data'!$AB:$AB,0))</f>
        <v>28</v>
      </c>
      <c r="L23" s="57">
        <f>INDEX('Raw data'!AP:AP,MATCH($F23,'Raw data'!$AB:$AB,0))</f>
        <v>5.8181818181818183</v>
      </c>
      <c r="M23" s="57">
        <f>INDEX('Raw data'!AQ:AQ,MATCH($F23,'Raw data'!$AB:$AB,0))</f>
        <v>8.1818181818181817</v>
      </c>
      <c r="N23" s="57">
        <f>INDEX('Raw data'!AR:AR,MATCH($F23,'Raw data'!$AB:$AB,0))</f>
        <v>5</v>
      </c>
      <c r="O23" s="57">
        <f>INDEX('Raw data'!AS:AS,MATCH($F23,'Raw data'!$AB:$AB,0))</f>
        <v>9</v>
      </c>
      <c r="P23" s="13" t="b">
        <f t="shared" si="0"/>
        <v>1</v>
      </c>
      <c r="R23" s="57">
        <f>INDEX('Raw data'!AO:AO,MATCH($H23,'Raw data'!$AB:$AB,0))</f>
        <v>28</v>
      </c>
      <c r="S23" s="57">
        <f>INDEX('Raw data'!AP:AP,MATCH($H23,'Raw data'!$AB:$AB,0))</f>
        <v>5.8181818181818183</v>
      </c>
      <c r="T23" s="57">
        <f>INDEX('Raw data'!AQ:AQ,MATCH($H23,'Raw data'!$AB:$AB,0))</f>
        <v>8.1818181818181817</v>
      </c>
      <c r="U23" s="57">
        <f>INDEX('Raw data'!AR:AR,MATCH($H23,'Raw data'!$AB:$AB,0))</f>
        <v>5</v>
      </c>
      <c r="V23" s="57">
        <f>INDEX('Raw data'!AS:AS,MATCH($H23,'Raw data'!$AB:$AB,0))</f>
        <v>9</v>
      </c>
      <c r="W23" s="13" t="b">
        <f t="shared" si="1"/>
        <v>1</v>
      </c>
    </row>
    <row r="24" spans="5:23" x14ac:dyDescent="0.3">
      <c r="E24" s="33">
        <v>20</v>
      </c>
      <c r="F24" s="45" t="str">
        <f>IF($C$9&lt;&gt;"overall","-",IFERROR(INDEX('Raw data'!$AB:$AB,MATCH($E24,'Raw data'!AI:AI,0)),"-"))</f>
        <v>Malawi</v>
      </c>
      <c r="G24" s="23" t="str">
        <f>IFERROR(INDEX('Raw data'!$AB:$AB,MATCH($E24,'Raw data'!AJ:AJ,0)),"-")</f>
        <v>Myanmar</v>
      </c>
      <c r="H24" s="23" t="str">
        <f>IFERROR(INDEX('Raw data'!$AB:$AB,MATCH($E24,'Raw data'!AK:AK,0)),"-")</f>
        <v>Uganda</v>
      </c>
      <c r="I24" s="23" t="str">
        <f>IFERROR(INDEX('Raw data'!$AB:$AB,MATCH($E24,'Raw data'!AL:AL,0)),"-")</f>
        <v>Viet Nam</v>
      </c>
      <c r="J24" s="24" t="str">
        <f>IFERROR(INDEX('Raw data'!$AB:$AB,MATCH($E24,'Raw data'!AM:AM,0)),"-")</f>
        <v>Azerbaijan</v>
      </c>
      <c r="K24" s="57">
        <f>INDEX('Raw data'!AO:AO,MATCH($F24,'Raw data'!$AB:$AB,0))</f>
        <v>27.090909090909093</v>
      </c>
      <c r="L24" s="57">
        <f>INDEX('Raw data'!AP:AP,MATCH($F24,'Raw data'!$AB:$AB,0))</f>
        <v>4.6363636363636367</v>
      </c>
      <c r="M24" s="57">
        <f>INDEX('Raw data'!AQ:AQ,MATCH($F24,'Raw data'!$AB:$AB,0))</f>
        <v>3.4545454545454546</v>
      </c>
      <c r="N24" s="57">
        <f>INDEX('Raw data'!AR:AR,MATCH($F24,'Raw data'!$AB:$AB,0))</f>
        <v>10</v>
      </c>
      <c r="O24" s="57">
        <f>INDEX('Raw data'!AS:AS,MATCH($F24,'Raw data'!$AB:$AB,0))</f>
        <v>9</v>
      </c>
      <c r="P24" s="13" t="b">
        <f t="shared" si="0"/>
        <v>0</v>
      </c>
      <c r="R24" s="57">
        <f>INDEX('Raw data'!AO:AO,MATCH($H24,'Raw data'!$AB:$AB,0))</f>
        <v>28</v>
      </c>
      <c r="S24" s="57">
        <f>INDEX('Raw data'!AP:AP,MATCH($H24,'Raw data'!$AB:$AB,0))</f>
        <v>8</v>
      </c>
      <c r="T24" s="57">
        <f>INDEX('Raw data'!AQ:AQ,MATCH($H24,'Raw data'!$AB:$AB,0))</f>
        <v>5</v>
      </c>
      <c r="U24" s="57">
        <f>INDEX('Raw data'!AR:AR,MATCH($H24,'Raw data'!$AB:$AB,0))</f>
        <v>6</v>
      </c>
      <c r="V24" s="57">
        <f>INDEX('Raw data'!AS:AS,MATCH($H24,'Raw data'!$AB:$AB,0))</f>
        <v>9</v>
      </c>
      <c r="W24" s="13" t="b">
        <f t="shared" si="1"/>
        <v>1</v>
      </c>
    </row>
    <row r="25" spans="5:23" x14ac:dyDescent="0.3">
      <c r="E25" s="33">
        <v>21</v>
      </c>
      <c r="F25" s="45" t="str">
        <f>IF($C$9&lt;&gt;"overall","-",IFERROR(INDEX('Raw data'!$AB:$AB,MATCH($E25,'Raw data'!AI:AI,0)),"-"))</f>
        <v>Tanzania</v>
      </c>
      <c r="G25" s="23" t="str">
        <f>IFERROR(INDEX('Raw data'!$AB:$AB,MATCH($E25,'Raw data'!AJ:AJ,0)),"-")</f>
        <v>Uganda</v>
      </c>
      <c r="H25" s="23" t="str">
        <f>IFERROR(INDEX('Raw data'!$AB:$AB,MATCH($E25,'Raw data'!AK:AK,0)),"-")</f>
        <v>India</v>
      </c>
      <c r="I25" s="23" t="str">
        <f>IFERROR(INDEX('Raw data'!$AB:$AB,MATCH($E25,'Raw data'!AL:AL,0)),"-")</f>
        <v>Burkina Faso</v>
      </c>
      <c r="J25" s="24" t="str">
        <f>IFERROR(INDEX('Raw data'!$AB:$AB,MATCH($E25,'Raw data'!AM:AM,0)),"-")</f>
        <v>Haiti</v>
      </c>
      <c r="K25" s="57">
        <f>INDEX('Raw data'!AO:AO,MATCH($F25,'Raw data'!$AB:$AB,0))</f>
        <v>27.363636363636363</v>
      </c>
      <c r="L25" s="57">
        <f>INDEX('Raw data'!AP:AP,MATCH($F25,'Raw data'!$AB:$AB,0))</f>
        <v>9</v>
      </c>
      <c r="M25" s="57">
        <f>INDEX('Raw data'!AQ:AQ,MATCH($F25,'Raw data'!$AB:$AB,0))</f>
        <v>3.3636363636363638</v>
      </c>
      <c r="N25" s="57">
        <f>INDEX('Raw data'!AR:AR,MATCH($F25,'Raw data'!$AB:$AB,0))</f>
        <v>7</v>
      </c>
      <c r="O25" s="57">
        <f>INDEX('Raw data'!AS:AS,MATCH($F25,'Raw data'!$AB:$AB,0))</f>
        <v>8</v>
      </c>
      <c r="P25" s="13" t="b">
        <f t="shared" si="0"/>
        <v>1</v>
      </c>
      <c r="R25" s="57">
        <f>INDEX('Raw data'!AO:AO,MATCH($H25,'Raw data'!$AB:$AB,0))</f>
        <v>27.81818181818182</v>
      </c>
      <c r="S25" s="57">
        <f>INDEX('Raw data'!AP:AP,MATCH($H25,'Raw data'!$AB:$AB,0))</f>
        <v>10</v>
      </c>
      <c r="T25" s="57">
        <f>INDEX('Raw data'!AQ:AQ,MATCH($H25,'Raw data'!$AB:$AB,0))</f>
        <v>9.8181818181818183</v>
      </c>
      <c r="U25" s="57">
        <f>INDEX('Raw data'!AR:AR,MATCH($H25,'Raw data'!$AB:$AB,0))</f>
        <v>3</v>
      </c>
      <c r="V25" s="57">
        <f>INDEX('Raw data'!AS:AS,MATCH($H25,'Raw data'!$AB:$AB,0))</f>
        <v>5</v>
      </c>
      <c r="W25" s="13" t="b">
        <f t="shared" si="1"/>
        <v>1</v>
      </c>
    </row>
    <row r="26" spans="5:23" x14ac:dyDescent="0.3">
      <c r="E26" s="33">
        <v>22</v>
      </c>
      <c r="F26" s="45" t="str">
        <f>IF($C$9&lt;&gt;"overall","-",IFERROR(INDEX('Raw data'!$AB:$AB,MATCH($E26,'Raw data'!AI:AI,0)),"-"))</f>
        <v>Nepal</v>
      </c>
      <c r="G26" s="23" t="str">
        <f>IFERROR(INDEX('Raw data'!$AB:$AB,MATCH($E26,'Raw data'!AJ:AJ,0)),"-")</f>
        <v>Malawi</v>
      </c>
      <c r="H26" s="23" t="str">
        <f>IFERROR(INDEX('Raw data'!$AB:$AB,MATCH($E26,'Raw data'!AK:AK,0)),"-")</f>
        <v>South Sudan</v>
      </c>
      <c r="I26" s="23" t="str">
        <f>IFERROR(INDEX('Raw data'!$AB:$AB,MATCH($E26,'Raw data'!AL:AL,0)),"-")</f>
        <v>Nepal</v>
      </c>
      <c r="J26" s="24" t="str">
        <f>IFERROR(INDEX('Raw data'!$AB:$AB,MATCH($E26,'Raw data'!AM:AM,0)),"-")</f>
        <v>Liberia</v>
      </c>
      <c r="K26" s="57">
        <f>INDEX('Raw data'!AO:AO,MATCH($F26,'Raw data'!$AB:$AB,0))</f>
        <v>26.09090909090909</v>
      </c>
      <c r="L26" s="57">
        <f>INDEX('Raw data'!AP:AP,MATCH($F26,'Raw data'!$AB:$AB,0))</f>
        <v>8</v>
      </c>
      <c r="M26" s="57">
        <f>INDEX('Raw data'!AQ:AQ,MATCH($F26,'Raw data'!$AB:$AB,0))</f>
        <v>4.0909090909090908</v>
      </c>
      <c r="N26" s="57">
        <f>INDEX('Raw data'!AR:AR,MATCH($F26,'Raw data'!$AB:$AB,0))</f>
        <v>6</v>
      </c>
      <c r="O26" s="57">
        <f>INDEX('Raw data'!AS:AS,MATCH($F26,'Raw data'!$AB:$AB,0))</f>
        <v>8</v>
      </c>
      <c r="P26" s="13" t="b">
        <f t="shared" si="0"/>
        <v>0</v>
      </c>
      <c r="R26" s="57">
        <f>INDEX('Raw data'!AO:AO,MATCH($H26,'Raw data'!$AB:$AB,0))</f>
        <v>27.727272727272727</v>
      </c>
      <c r="S26" s="57">
        <f>INDEX('Raw data'!AP:AP,MATCH($H26,'Raw data'!$AB:$AB,0))</f>
        <v>5.3636363636363633</v>
      </c>
      <c r="T26" s="57">
        <f>INDEX('Raw data'!AQ:AQ,MATCH($H26,'Raw data'!$AB:$AB,0))</f>
        <v>9.3636363636363633</v>
      </c>
      <c r="U26" s="57">
        <f>INDEX('Raw data'!AR:AR,MATCH($H26,'Raw data'!$AB:$AB,0))</f>
        <v>4</v>
      </c>
      <c r="V26" s="57">
        <f>INDEX('Raw data'!AS:AS,MATCH($H26,'Raw data'!$AB:$AB,0))</f>
        <v>9</v>
      </c>
      <c r="W26" s="13" t="b">
        <f t="shared" si="1"/>
        <v>1</v>
      </c>
    </row>
    <row r="27" spans="5:23" x14ac:dyDescent="0.3">
      <c r="E27" s="33">
        <v>23</v>
      </c>
      <c r="F27" s="45" t="str">
        <f>IF($C$9&lt;&gt;"overall","-",IFERROR(INDEX('Raw data'!$AB:$AB,MATCH($E27,'Raw data'!AI:AI,0)),"-"))</f>
        <v>Myanmar</v>
      </c>
      <c r="G27" s="23" t="str">
        <f>IFERROR(INDEX('Raw data'!$AB:$AB,MATCH($E27,'Raw data'!AJ:AJ,0)),"-")</f>
        <v>Tanzania</v>
      </c>
      <c r="H27" s="23" t="str">
        <f>IFERROR(INDEX('Raw data'!$AB:$AB,MATCH($E27,'Raw data'!AK:AK,0)),"-")</f>
        <v>Tanzania</v>
      </c>
      <c r="I27" s="23" t="str">
        <f>IFERROR(INDEX('Raw data'!$AB:$AB,MATCH($E27,'Raw data'!AL:AL,0)),"-")</f>
        <v>Indonesia</v>
      </c>
      <c r="J27" s="24" t="str">
        <f>IFERROR(INDEX('Raw data'!$AB:$AB,MATCH($E27,'Raw data'!AM:AM,0)),"-")</f>
        <v>Sierra Leone</v>
      </c>
      <c r="K27" s="57">
        <f>INDEX('Raw data'!AO:AO,MATCH($F27,'Raw data'!$AB:$AB,0))</f>
        <v>27.18181818181818</v>
      </c>
      <c r="L27" s="57">
        <f>INDEX('Raw data'!AP:AP,MATCH($F27,'Raw data'!$AB:$AB,0))</f>
        <v>8</v>
      </c>
      <c r="M27" s="57">
        <f>INDEX('Raw data'!AQ:AQ,MATCH($F27,'Raw data'!$AB:$AB,0))</f>
        <v>7.1818181818181817</v>
      </c>
      <c r="N27" s="57">
        <f>INDEX('Raw data'!AR:AR,MATCH($F27,'Raw data'!$AB:$AB,0))</f>
        <v>10</v>
      </c>
      <c r="O27" s="57">
        <f>INDEX('Raw data'!AS:AS,MATCH($F27,'Raw data'!$AB:$AB,0))</f>
        <v>2</v>
      </c>
      <c r="P27" s="13" t="b">
        <f t="shared" si="0"/>
        <v>0</v>
      </c>
      <c r="R27" s="57">
        <f>INDEX('Raw data'!AO:AO,MATCH($H27,'Raw data'!$AB:$AB,0))</f>
        <v>27.363636363636363</v>
      </c>
      <c r="S27" s="57">
        <f>INDEX('Raw data'!AP:AP,MATCH($H27,'Raw data'!$AB:$AB,0))</f>
        <v>9</v>
      </c>
      <c r="T27" s="57">
        <f>INDEX('Raw data'!AQ:AQ,MATCH($H27,'Raw data'!$AB:$AB,0))</f>
        <v>3.3636363636363638</v>
      </c>
      <c r="U27" s="57">
        <f>INDEX('Raw data'!AR:AR,MATCH($H27,'Raw data'!$AB:$AB,0))</f>
        <v>7</v>
      </c>
      <c r="V27" s="57">
        <f>INDEX('Raw data'!AS:AS,MATCH($H27,'Raw data'!$AB:$AB,0))</f>
        <v>8</v>
      </c>
      <c r="W27" s="13" t="b">
        <f t="shared" si="1"/>
        <v>1</v>
      </c>
    </row>
    <row r="28" spans="5:23" x14ac:dyDescent="0.3">
      <c r="E28" s="33">
        <v>24</v>
      </c>
      <c r="F28" s="45" t="str">
        <f>IF($C$9&lt;&gt;"overall","-",IFERROR(INDEX('Raw data'!$AB:$AB,MATCH($E28,'Raw data'!AI:AI,0)),"-"))</f>
        <v>Yemen</v>
      </c>
      <c r="G28" s="23" t="str">
        <f>IFERROR(INDEX('Raw data'!$AB:$AB,MATCH($E28,'Raw data'!AJ:AJ,0)),"-")</f>
        <v>Viet Nam</v>
      </c>
      <c r="H28" s="23" t="str">
        <f>IFERROR(INDEX('Raw data'!$AB:$AB,MATCH($E28,'Raw data'!AK:AK,0)),"-")</f>
        <v>Myanmar</v>
      </c>
      <c r="I28" s="23" t="str">
        <f>IFERROR(INDEX('Raw data'!$AB:$AB,MATCH($E28,'Raw data'!AL:AL,0)),"-")</f>
        <v>South Sudan</v>
      </c>
      <c r="J28" s="24" t="str">
        <f>IFERROR(INDEX('Raw data'!$AB:$AB,MATCH($E28,'Raw data'!AM:AM,0)),"-")</f>
        <v>Syria</v>
      </c>
      <c r="K28" s="57">
        <f>INDEX('Raw data'!AO:AO,MATCH($F28,'Raw data'!$AB:$AB,0))</f>
        <v>28.272727272727273</v>
      </c>
      <c r="L28" s="57">
        <f>INDEX('Raw data'!AP:AP,MATCH($F28,'Raw data'!$AB:$AB,0))</f>
        <v>8</v>
      </c>
      <c r="M28" s="57">
        <f>INDEX('Raw data'!AQ:AQ,MATCH($F28,'Raw data'!$AB:$AB,0))</f>
        <v>8.2727272727272734</v>
      </c>
      <c r="N28" s="57">
        <f>INDEX('Raw data'!AR:AR,MATCH($F28,'Raw data'!$AB:$AB,0))</f>
        <v>3</v>
      </c>
      <c r="O28" s="57">
        <f>INDEX('Raw data'!AS:AS,MATCH($F28,'Raw data'!$AB:$AB,0))</f>
        <v>9</v>
      </c>
      <c r="P28" s="13" t="b">
        <f t="shared" si="0"/>
        <v>1</v>
      </c>
      <c r="R28" s="57">
        <f>INDEX('Raw data'!AO:AO,MATCH($H28,'Raw data'!$AB:$AB,0))</f>
        <v>27.18181818181818</v>
      </c>
      <c r="S28" s="57">
        <f>INDEX('Raw data'!AP:AP,MATCH($H28,'Raw data'!$AB:$AB,0))</f>
        <v>8</v>
      </c>
      <c r="T28" s="57">
        <f>INDEX('Raw data'!AQ:AQ,MATCH($H28,'Raw data'!$AB:$AB,0))</f>
        <v>7.1818181818181817</v>
      </c>
      <c r="U28" s="57">
        <f>INDEX('Raw data'!AR:AR,MATCH($H28,'Raw data'!$AB:$AB,0))</f>
        <v>10</v>
      </c>
      <c r="V28" s="57">
        <f>INDEX('Raw data'!AS:AS,MATCH($H28,'Raw data'!$AB:$AB,0))</f>
        <v>2</v>
      </c>
      <c r="W28" s="13" t="b">
        <f t="shared" si="1"/>
        <v>1</v>
      </c>
    </row>
    <row r="29" spans="5:23" x14ac:dyDescent="0.3">
      <c r="E29" s="33">
        <v>25</v>
      </c>
      <c r="F29" s="45" t="str">
        <f>IF($C$9&lt;&gt;"overall","-",IFERROR(INDEX('Raw data'!$AB:$AB,MATCH($E29,'Raw data'!AI:AI,0)),"-"))</f>
        <v>South Sudan</v>
      </c>
      <c r="G29" s="23" t="str">
        <f>IFERROR(INDEX('Raw data'!$AB:$AB,MATCH($E29,'Raw data'!AJ:AJ,0)),"-")</f>
        <v>Guinea-Bissau</v>
      </c>
      <c r="H29" s="23" t="str">
        <f>IFERROR(INDEX('Raw data'!$AB:$AB,MATCH($E29,'Raw data'!AK:AK,0)),"-")</f>
        <v>Malawi</v>
      </c>
      <c r="I29" s="23" t="str">
        <f>IFERROR(INDEX('Raw data'!$AB:$AB,MATCH($E29,'Raw data'!AL:AL,0)),"-")</f>
        <v>Guinea-Bissau</v>
      </c>
      <c r="J29" s="24" t="str">
        <f>IFERROR(INDEX('Raw data'!$AB:$AB,MATCH($E29,'Raw data'!AM:AM,0)),"-")</f>
        <v>Tanzania</v>
      </c>
      <c r="K29" s="57">
        <f>INDEX('Raw data'!AO:AO,MATCH($F29,'Raw data'!$AB:$AB,0))</f>
        <v>27.727272727272727</v>
      </c>
      <c r="L29" s="57">
        <f>INDEX('Raw data'!AP:AP,MATCH($F29,'Raw data'!$AB:$AB,0))</f>
        <v>5.3636363636363633</v>
      </c>
      <c r="M29" s="57">
        <f>INDEX('Raw data'!AQ:AQ,MATCH($F29,'Raw data'!$AB:$AB,0))</f>
        <v>9.3636363636363633</v>
      </c>
      <c r="N29" s="57">
        <f>INDEX('Raw data'!AR:AR,MATCH($F29,'Raw data'!$AB:$AB,0))</f>
        <v>4</v>
      </c>
      <c r="O29" s="57">
        <f>INDEX('Raw data'!AS:AS,MATCH($F29,'Raw data'!$AB:$AB,0))</f>
        <v>9</v>
      </c>
      <c r="P29" s="13" t="b">
        <f t="shared" si="0"/>
        <v>1</v>
      </c>
      <c r="R29" s="57">
        <f>INDEX('Raw data'!AO:AO,MATCH($H29,'Raw data'!$AB:$AB,0))</f>
        <v>27.090909090909093</v>
      </c>
      <c r="S29" s="57">
        <f>INDEX('Raw data'!AP:AP,MATCH($H29,'Raw data'!$AB:$AB,0))</f>
        <v>4.6363636363636367</v>
      </c>
      <c r="T29" s="57">
        <f>INDEX('Raw data'!AQ:AQ,MATCH($H29,'Raw data'!$AB:$AB,0))</f>
        <v>3.4545454545454546</v>
      </c>
      <c r="U29" s="57">
        <f>INDEX('Raw data'!AR:AR,MATCH($H29,'Raw data'!$AB:$AB,0))</f>
        <v>10</v>
      </c>
      <c r="V29" s="57">
        <f>INDEX('Raw data'!AS:AS,MATCH($H29,'Raw data'!$AB:$AB,0))</f>
        <v>9</v>
      </c>
      <c r="W29" s="13" t="b">
        <f t="shared" si="1"/>
        <v>1</v>
      </c>
    </row>
    <row r="30" spans="5:23" x14ac:dyDescent="0.3">
      <c r="E30" s="33">
        <v>26</v>
      </c>
      <c r="F30" s="45" t="str">
        <f>IF($C$9&lt;&gt;"overall","-",IFERROR(INDEX('Raw data'!$AB:$AB,MATCH($E30,'Raw data'!AI:AI,0)),"-"))</f>
        <v>Guinea-Bissau</v>
      </c>
      <c r="G30" s="23" t="str">
        <f>IFERROR(INDEX('Raw data'!$AB:$AB,MATCH($E30,'Raw data'!AJ:AJ,0)),"-")</f>
        <v>Bolivia</v>
      </c>
      <c r="H30" s="23" t="str">
        <f>IFERROR(INDEX('Raw data'!$AB:$AB,MATCH($E30,'Raw data'!AK:AK,0)),"-")</f>
        <v>Tajikistan</v>
      </c>
      <c r="I30" s="23" t="str">
        <f>IFERROR(INDEX('Raw data'!$AB:$AB,MATCH($E30,'Raw data'!AL:AL,0)),"-")</f>
        <v>Yemen</v>
      </c>
      <c r="J30" s="24" t="str">
        <f>IFERROR(INDEX('Raw data'!$AB:$AB,MATCH($E30,'Raw data'!AM:AM,0)),"-")</f>
        <v>Uganda</v>
      </c>
      <c r="K30" s="57">
        <f>INDEX('Raw data'!AO:AO,MATCH($F30,'Raw data'!$AB:$AB,0))</f>
        <v>26.18181818181818</v>
      </c>
      <c r="L30" s="57">
        <f>INDEX('Raw data'!AP:AP,MATCH($F30,'Raw data'!$AB:$AB,0))</f>
        <v>2</v>
      </c>
      <c r="M30" s="57">
        <f>INDEX('Raw data'!AQ:AQ,MATCH($F30,'Raw data'!$AB:$AB,0))</f>
        <v>6.1818181818181817</v>
      </c>
      <c r="N30" s="57">
        <f>INDEX('Raw data'!AR:AR,MATCH($F30,'Raw data'!$AB:$AB,0))</f>
        <v>9</v>
      </c>
      <c r="O30" s="57">
        <f>INDEX('Raw data'!AS:AS,MATCH($F30,'Raw data'!$AB:$AB,0))</f>
        <v>9</v>
      </c>
      <c r="P30" s="13" t="b">
        <f t="shared" si="0"/>
        <v>1</v>
      </c>
      <c r="R30" s="57">
        <f>INDEX('Raw data'!AO:AO,MATCH($H30,'Raw data'!$AB:$AB,0))</f>
        <v>26.818181818181817</v>
      </c>
      <c r="S30" s="57">
        <f>INDEX('Raw data'!AP:AP,MATCH($H30,'Raw data'!$AB:$AB,0))</f>
        <v>4.3636363636363633</v>
      </c>
      <c r="T30" s="57">
        <f>INDEX('Raw data'!AQ:AQ,MATCH($H30,'Raw data'!$AB:$AB,0))</f>
        <v>7.4545454545454541</v>
      </c>
      <c r="U30" s="57">
        <f>INDEX('Raw data'!AR:AR,MATCH($H30,'Raw data'!$AB:$AB,0))</f>
        <v>6</v>
      </c>
      <c r="V30" s="57">
        <f>INDEX('Raw data'!AS:AS,MATCH($H30,'Raw data'!$AB:$AB,0))</f>
        <v>9</v>
      </c>
      <c r="W30" s="13" t="b">
        <f t="shared" si="1"/>
        <v>1</v>
      </c>
    </row>
    <row r="31" spans="5:23" x14ac:dyDescent="0.3">
      <c r="E31" s="33">
        <v>27</v>
      </c>
      <c r="F31" s="45" t="str">
        <f>IF($C$9&lt;&gt;"overall","-",IFERROR(INDEX('Raw data'!$AB:$AB,MATCH($E31,'Raw data'!AI:AI,0)),"-"))</f>
        <v>Syria</v>
      </c>
      <c r="G31" s="23" t="str">
        <f>IFERROR(INDEX('Raw data'!$AB:$AB,MATCH($E31,'Raw data'!AJ:AJ,0)),"-")</f>
        <v>Nepal</v>
      </c>
      <c r="H31" s="23" t="str">
        <f>IFERROR(INDEX('Raw data'!$AB:$AB,MATCH($E31,'Raw data'!AK:AK,0)),"-")</f>
        <v>Guinea-Bissau</v>
      </c>
      <c r="I31" s="23" t="str">
        <f>IFERROR(INDEX('Raw data'!$AB:$AB,MATCH($E31,'Raw data'!AL:AL,0)),"-")</f>
        <v>Zambia</v>
      </c>
      <c r="J31" s="24" t="str">
        <f>IFERROR(INDEX('Raw data'!$AB:$AB,MATCH($E31,'Raw data'!AM:AM,0)),"-")</f>
        <v>Yemen</v>
      </c>
      <c r="K31" s="57">
        <f>INDEX('Raw data'!AO:AO,MATCH($F31,'Raw data'!$AB:$AB,0))</f>
        <v>26.18181818181818</v>
      </c>
      <c r="L31" s="57">
        <f>INDEX('Raw data'!AP:AP,MATCH($F31,'Raw data'!$AB:$AB,0))</f>
        <v>5.3636363636363633</v>
      </c>
      <c r="M31" s="57">
        <f>INDEX('Raw data'!AQ:AQ,MATCH($F31,'Raw data'!$AB:$AB,0))</f>
        <v>9.8181818181818183</v>
      </c>
      <c r="N31" s="57">
        <f>INDEX('Raw data'!AR:AR,MATCH($F31,'Raw data'!$AB:$AB,0))</f>
        <v>2</v>
      </c>
      <c r="O31" s="57">
        <f>INDEX('Raw data'!AS:AS,MATCH($F31,'Raw data'!$AB:$AB,0))</f>
        <v>9</v>
      </c>
      <c r="P31" s="13" t="b">
        <f t="shared" si="0"/>
        <v>1</v>
      </c>
      <c r="R31" s="57">
        <f>INDEX('Raw data'!AO:AO,MATCH($H31,'Raw data'!$AB:$AB,0))</f>
        <v>26.18181818181818</v>
      </c>
      <c r="S31" s="57">
        <f>INDEX('Raw data'!AP:AP,MATCH($H31,'Raw data'!$AB:$AB,0))</f>
        <v>2</v>
      </c>
      <c r="T31" s="57">
        <f>INDEX('Raw data'!AQ:AQ,MATCH($H31,'Raw data'!$AB:$AB,0))</f>
        <v>6.1818181818181817</v>
      </c>
      <c r="U31" s="57">
        <f>INDEX('Raw data'!AR:AR,MATCH($H31,'Raw data'!$AB:$AB,0))</f>
        <v>9</v>
      </c>
      <c r="V31" s="57">
        <f>INDEX('Raw data'!AS:AS,MATCH($H31,'Raw data'!$AB:$AB,0))</f>
        <v>9</v>
      </c>
      <c r="W31" s="13" t="b">
        <f t="shared" si="1"/>
        <v>1</v>
      </c>
    </row>
    <row r="32" spans="5:23" x14ac:dyDescent="0.3">
      <c r="E32" s="33">
        <v>28</v>
      </c>
      <c r="F32" s="45" t="str">
        <f>IF($C$9&lt;&gt;"overall","-",IFERROR(INDEX('Raw data'!$AB:$AB,MATCH($E32,'Raw data'!AI:AI,0)),"-"))</f>
        <v>Bolivia</v>
      </c>
      <c r="G32" s="23" t="str">
        <f>IFERROR(INDEX('Raw data'!$AB:$AB,MATCH($E32,'Raw data'!AJ:AJ,0)),"-")</f>
        <v>Syria</v>
      </c>
      <c r="H32" s="23" t="str">
        <f>IFERROR(INDEX('Raw data'!$AB:$AB,MATCH($E32,'Raw data'!AK:AK,0)),"-")</f>
        <v>Syria</v>
      </c>
      <c r="I32" s="23" t="str">
        <f>IFERROR(INDEX('Raw data'!$AB:$AB,MATCH($E32,'Raw data'!AL:AL,0)),"-")</f>
        <v>Togo</v>
      </c>
      <c r="J32" s="24" t="str">
        <f>IFERROR(INDEX('Raw data'!$AB:$AB,MATCH($E32,'Raw data'!AM:AM,0)),"-")</f>
        <v>Korea, North</v>
      </c>
      <c r="K32" s="57">
        <f>INDEX('Raw data'!AO:AO,MATCH($F32,'Raw data'!$AB:$AB,0))</f>
        <v>25.454545454545453</v>
      </c>
      <c r="L32" s="57">
        <f>INDEX('Raw data'!AP:AP,MATCH($F32,'Raw data'!$AB:$AB,0))</f>
        <v>7</v>
      </c>
      <c r="M32" s="57">
        <f>INDEX('Raw data'!AQ:AQ,MATCH($F32,'Raw data'!$AB:$AB,0))</f>
        <v>3.4545454545454546</v>
      </c>
      <c r="N32" s="57">
        <f>INDEX('Raw data'!AR:AR,MATCH($F32,'Raw data'!$AB:$AB,0))</f>
        <v>4</v>
      </c>
      <c r="O32" s="57">
        <f>INDEX('Raw data'!AS:AS,MATCH($F32,'Raw data'!$AB:$AB,0))</f>
        <v>11</v>
      </c>
      <c r="P32" s="13" t="b">
        <f t="shared" si="0"/>
        <v>1</v>
      </c>
      <c r="R32" s="57">
        <f>INDEX('Raw data'!AO:AO,MATCH($H32,'Raw data'!$AB:$AB,0))</f>
        <v>26.18181818181818</v>
      </c>
      <c r="S32" s="57">
        <f>INDEX('Raw data'!AP:AP,MATCH($H32,'Raw data'!$AB:$AB,0))</f>
        <v>5.3636363636363633</v>
      </c>
      <c r="T32" s="57">
        <f>INDEX('Raw data'!AQ:AQ,MATCH($H32,'Raw data'!$AB:$AB,0))</f>
        <v>9.8181818181818183</v>
      </c>
      <c r="U32" s="57">
        <f>INDEX('Raw data'!AR:AR,MATCH($H32,'Raw data'!$AB:$AB,0))</f>
        <v>2</v>
      </c>
      <c r="V32" s="57">
        <f>INDEX('Raw data'!AS:AS,MATCH($H32,'Raw data'!$AB:$AB,0))</f>
        <v>9</v>
      </c>
      <c r="W32" s="13" t="b">
        <f t="shared" si="1"/>
        <v>1</v>
      </c>
    </row>
    <row r="33" spans="5:23" x14ac:dyDescent="0.3">
      <c r="E33" s="33">
        <v>29</v>
      </c>
      <c r="F33" s="45" t="str">
        <f>IF($C$9&lt;&gt;"overall","-",IFERROR(INDEX('Raw data'!$AB:$AB,MATCH($E33,'Raw data'!AI:AI,0)),"-"))</f>
        <v>Rwanda</v>
      </c>
      <c r="G33" s="23" t="str">
        <f>IFERROR(INDEX('Raw data'!$AB:$AB,MATCH($E33,'Raw data'!AJ:AJ,0)),"-")</f>
        <v>Kiribati</v>
      </c>
      <c r="H33" s="23" t="str">
        <f>IFERROR(INDEX('Raw data'!$AB:$AB,MATCH($E33,'Raw data'!AK:AK,0)),"-")</f>
        <v>Nepal</v>
      </c>
      <c r="I33" s="23" t="str">
        <f>IFERROR(INDEX('Raw data'!$AB:$AB,MATCH($E33,'Raw data'!AL:AL,0)),"-")</f>
        <v>Myanmar</v>
      </c>
      <c r="J33" s="24" t="str">
        <f>IFERROR(INDEX('Raw data'!$AB:$AB,MATCH($E33,'Raw data'!AM:AM,0)),"-")</f>
        <v>Malawi</v>
      </c>
      <c r="K33" s="57">
        <f>INDEX('Raw data'!AO:AO,MATCH($F33,'Raw data'!$AB:$AB,0))</f>
        <v>25</v>
      </c>
      <c r="L33" s="57">
        <f>INDEX('Raw data'!AP:AP,MATCH($F33,'Raw data'!$AB:$AB,0))</f>
        <v>7</v>
      </c>
      <c r="M33" s="57">
        <f>INDEX('Raw data'!AQ:AQ,MATCH($F33,'Raw data'!$AB:$AB,0))</f>
        <v>1</v>
      </c>
      <c r="N33" s="57">
        <f>INDEX('Raw data'!AR:AR,MATCH($F33,'Raw data'!$AB:$AB,0))</f>
        <v>8</v>
      </c>
      <c r="O33" s="57">
        <f>INDEX('Raw data'!AS:AS,MATCH($F33,'Raw data'!$AB:$AB,0))</f>
        <v>9</v>
      </c>
      <c r="P33" s="13" t="b">
        <f t="shared" si="0"/>
        <v>1</v>
      </c>
      <c r="R33" s="57">
        <f>INDEX('Raw data'!AO:AO,MATCH($H33,'Raw data'!$AB:$AB,0))</f>
        <v>26.09090909090909</v>
      </c>
      <c r="S33" s="57">
        <f>INDEX('Raw data'!AP:AP,MATCH($H33,'Raw data'!$AB:$AB,0))</f>
        <v>8</v>
      </c>
      <c r="T33" s="57">
        <f>INDEX('Raw data'!AQ:AQ,MATCH($H33,'Raw data'!$AB:$AB,0))</f>
        <v>4.0909090909090908</v>
      </c>
      <c r="U33" s="57">
        <f>INDEX('Raw data'!AR:AR,MATCH($H33,'Raw data'!$AB:$AB,0))</f>
        <v>6</v>
      </c>
      <c r="V33" s="57">
        <f>INDEX('Raw data'!AS:AS,MATCH($H33,'Raw data'!$AB:$AB,0))</f>
        <v>8</v>
      </c>
      <c r="W33" s="13" t="b">
        <f t="shared" si="1"/>
        <v>1</v>
      </c>
    </row>
    <row r="34" spans="5:23" x14ac:dyDescent="0.3">
      <c r="E34" s="33">
        <v>30</v>
      </c>
      <c r="F34" s="45" t="str">
        <f>IF($C$9&lt;&gt;"overall","-",IFERROR(INDEX('Raw data'!$AB:$AB,MATCH($E34,'Raw data'!AI:AI,0)),"-"))</f>
        <v>Burkina Faso</v>
      </c>
      <c r="G34" s="23" t="str">
        <f>IFERROR(INDEX('Raw data'!$AB:$AB,MATCH($E34,'Raw data'!AJ:AJ,0)),"-")</f>
        <v>Rwanda</v>
      </c>
      <c r="H34" s="23" t="str">
        <f>IFERROR(INDEX('Raw data'!$AB:$AB,MATCH($E34,'Raw data'!AK:AK,0)),"-")</f>
        <v>Bolivia</v>
      </c>
      <c r="I34" s="23" t="str">
        <f>IFERROR(INDEX('Raw data'!$AB:$AB,MATCH($E34,'Raw data'!AL:AL,0)),"-")</f>
        <v>Rwanda</v>
      </c>
      <c r="J34" s="24" t="str">
        <f>IFERROR(INDEX('Raw data'!$AB:$AB,MATCH($E34,'Raw data'!AM:AM,0)),"-")</f>
        <v>South Sudan</v>
      </c>
      <c r="K34" s="57">
        <f>INDEX('Raw data'!AO:AO,MATCH($F34,'Raw data'!$AB:$AB,0))</f>
        <v>23.18181818181818</v>
      </c>
      <c r="L34" s="57">
        <f>INDEX('Raw data'!AP:AP,MATCH($F34,'Raw data'!$AB:$AB,0))</f>
        <v>8</v>
      </c>
      <c r="M34" s="57">
        <f>INDEX('Raw data'!AQ:AQ,MATCH($F34,'Raw data'!$AB:$AB,0))</f>
        <v>2.1818181818181817</v>
      </c>
      <c r="N34" s="57">
        <f>INDEX('Raw data'!AR:AR,MATCH($F34,'Raw data'!$AB:$AB,0))</f>
        <v>4</v>
      </c>
      <c r="O34" s="57">
        <f>INDEX('Raw data'!AS:AS,MATCH($F34,'Raw data'!$AB:$AB,0))</f>
        <v>9</v>
      </c>
      <c r="P34" s="13" t="b">
        <f t="shared" si="0"/>
        <v>0</v>
      </c>
      <c r="R34" s="57">
        <f>INDEX('Raw data'!AO:AO,MATCH($H34,'Raw data'!$AB:$AB,0))</f>
        <v>25.454545454545453</v>
      </c>
      <c r="S34" s="57">
        <f>INDEX('Raw data'!AP:AP,MATCH($H34,'Raw data'!$AB:$AB,0))</f>
        <v>7</v>
      </c>
      <c r="T34" s="57">
        <f>INDEX('Raw data'!AQ:AQ,MATCH($H34,'Raw data'!$AB:$AB,0))</f>
        <v>3.4545454545454546</v>
      </c>
      <c r="U34" s="57">
        <f>INDEX('Raw data'!AR:AR,MATCH($H34,'Raw data'!$AB:$AB,0))</f>
        <v>4</v>
      </c>
      <c r="V34" s="57">
        <f>INDEX('Raw data'!AS:AS,MATCH($H34,'Raw data'!$AB:$AB,0))</f>
        <v>11</v>
      </c>
      <c r="W34" s="13" t="b">
        <f t="shared" si="1"/>
        <v>1</v>
      </c>
    </row>
    <row r="35" spans="5:23" x14ac:dyDescent="0.3">
      <c r="E35" s="33">
        <v>31</v>
      </c>
      <c r="F35" s="45" t="str">
        <f>IF($C$9&lt;&gt;"overall","-",IFERROR(INDEX('Raw data'!$AB:$AB,MATCH($E35,'Raw data'!AI:AI,0)),"-"))</f>
        <v>India</v>
      </c>
      <c r="G35" s="23" t="str">
        <f>IFERROR(INDEX('Raw data'!$AB:$AB,MATCH($E35,'Raw data'!AJ:AJ,0)),"-")</f>
        <v>Ukraine</v>
      </c>
      <c r="H35" s="23" t="str">
        <f>IFERROR(INDEX('Raw data'!$AB:$AB,MATCH($E35,'Raw data'!AK:AK,0)),"-")</f>
        <v>Rwanda</v>
      </c>
      <c r="I35" s="23" t="str">
        <f>IFERROR(INDEX('Raw data'!$AB:$AB,MATCH($E35,'Raw data'!AL:AL,0)),"-")</f>
        <v>Burundi</v>
      </c>
      <c r="J35" s="24" t="str">
        <f>IFERROR(INDEX('Raw data'!$AB:$AB,MATCH($E35,'Raw data'!AM:AM,0)),"-")</f>
        <v>Ukraine</v>
      </c>
      <c r="K35" s="57">
        <f>INDEX('Raw data'!AO:AO,MATCH($F35,'Raw data'!$AB:$AB,0))</f>
        <v>27.81818181818182</v>
      </c>
      <c r="L35" s="57">
        <f>INDEX('Raw data'!AP:AP,MATCH($F35,'Raw data'!$AB:$AB,0))</f>
        <v>10</v>
      </c>
      <c r="M35" s="57">
        <f>INDEX('Raw data'!AQ:AQ,MATCH($F35,'Raw data'!$AB:$AB,0))</f>
        <v>9.8181818181818183</v>
      </c>
      <c r="N35" s="57">
        <f>INDEX('Raw data'!AR:AR,MATCH($F35,'Raw data'!$AB:$AB,0))</f>
        <v>3</v>
      </c>
      <c r="O35" s="57">
        <f>INDEX('Raw data'!AS:AS,MATCH($F35,'Raw data'!$AB:$AB,0))</f>
        <v>5</v>
      </c>
      <c r="P35" s="13" t="b">
        <f t="shared" si="0"/>
        <v>1</v>
      </c>
      <c r="R35" s="57">
        <f>INDEX('Raw data'!AO:AO,MATCH($H35,'Raw data'!$AB:$AB,0))</f>
        <v>25</v>
      </c>
      <c r="S35" s="57">
        <f>INDEX('Raw data'!AP:AP,MATCH($H35,'Raw data'!$AB:$AB,0))</f>
        <v>7</v>
      </c>
      <c r="T35" s="57">
        <f>INDEX('Raw data'!AQ:AQ,MATCH($H35,'Raw data'!$AB:$AB,0))</f>
        <v>1</v>
      </c>
      <c r="U35" s="57">
        <f>INDEX('Raw data'!AR:AR,MATCH($H35,'Raw data'!$AB:$AB,0))</f>
        <v>8</v>
      </c>
      <c r="V35" s="57">
        <f>INDEX('Raw data'!AS:AS,MATCH($H35,'Raw data'!$AB:$AB,0))</f>
        <v>9</v>
      </c>
      <c r="W35" s="13" t="b">
        <f t="shared" si="1"/>
        <v>1</v>
      </c>
    </row>
    <row r="36" spans="5:23" x14ac:dyDescent="0.3">
      <c r="E36" s="33">
        <v>32</v>
      </c>
      <c r="F36" s="45" t="str">
        <f>IF($C$9&lt;&gt;"overall","-",IFERROR(INDEX('Raw data'!$AB:$AB,MATCH($E36,'Raw data'!AI:AI,0)),"-"))</f>
        <v>Kiribati</v>
      </c>
      <c r="G36" s="23" t="str">
        <f>IFERROR(INDEX('Raw data'!$AB:$AB,MATCH($E36,'Raw data'!AJ:AJ,0)),"-")</f>
        <v>Benin</v>
      </c>
      <c r="H36" s="23" t="str">
        <f>IFERROR(INDEX('Raw data'!$AB:$AB,MATCH($E36,'Raw data'!AK:AK,0)),"-")</f>
        <v>Timor-Leste</v>
      </c>
      <c r="I36" s="23" t="str">
        <f>IFERROR(INDEX('Raw data'!$AB:$AB,MATCH($E36,'Raw data'!AL:AL,0)),"-")</f>
        <v>Papua New Guinea</v>
      </c>
      <c r="J36" s="24" t="str">
        <f>IFERROR(INDEX('Raw data'!$AB:$AB,MATCH($E36,'Raw data'!AM:AM,0)),"-")</f>
        <v>Bolivia</v>
      </c>
      <c r="K36" s="57">
        <f>INDEX('Raw data'!AO:AO,MATCH($F36,'Raw data'!$AB:$AB,0))</f>
        <v>24.454545454545453</v>
      </c>
      <c r="L36" s="57">
        <f>INDEX('Raw data'!AP:AP,MATCH($F36,'Raw data'!$AB:$AB,0))</f>
        <v>1</v>
      </c>
      <c r="M36" s="57">
        <f>INDEX('Raw data'!AQ:AQ,MATCH($F36,'Raw data'!$AB:$AB,0))</f>
        <v>7.4545454545454541</v>
      </c>
      <c r="N36" s="57">
        <f>INDEX('Raw data'!AR:AR,MATCH($F36,'Raw data'!$AB:$AB,0))</f>
        <v>5</v>
      </c>
      <c r="O36" s="57">
        <f>INDEX('Raw data'!AS:AS,MATCH($F36,'Raw data'!$AB:$AB,0))</f>
        <v>11</v>
      </c>
      <c r="P36" s="13" t="b">
        <f t="shared" si="0"/>
        <v>1</v>
      </c>
      <c r="R36" s="57">
        <f>INDEX('Raw data'!AO:AO,MATCH($H36,'Raw data'!$AB:$AB,0))</f>
        <v>25</v>
      </c>
      <c r="S36" s="57">
        <f>INDEX('Raw data'!AP:AP,MATCH($H36,'Raw data'!$AB:$AB,0))</f>
        <v>2</v>
      </c>
      <c r="T36" s="57">
        <f>INDEX('Raw data'!AQ:AQ,MATCH($H36,'Raw data'!$AB:$AB,0))</f>
        <v>10</v>
      </c>
      <c r="U36" s="57">
        <f>INDEX('Raw data'!AR:AR,MATCH($H36,'Raw data'!$AB:$AB,0))</f>
        <v>2</v>
      </c>
      <c r="V36" s="57">
        <f>INDEX('Raw data'!AS:AS,MATCH($H36,'Raw data'!$AB:$AB,0))</f>
        <v>11</v>
      </c>
      <c r="W36" s="13" t="b">
        <f t="shared" si="1"/>
        <v>1</v>
      </c>
    </row>
    <row r="37" spans="5:23" x14ac:dyDescent="0.3">
      <c r="E37" s="33">
        <v>33</v>
      </c>
      <c r="F37" s="45" t="str">
        <f>IF($C$9&lt;&gt;"overall","-",IFERROR(INDEX('Raw data'!$AB:$AB,MATCH($E37,'Raw data'!AI:AI,0)),"-"))</f>
        <v>Papua New Guinea</v>
      </c>
      <c r="G37" s="23" t="str">
        <f>IFERROR(INDEX('Raw data'!$AB:$AB,MATCH($E37,'Raw data'!AJ:AJ,0)),"-")</f>
        <v>Burkina Faso</v>
      </c>
      <c r="H37" s="23" t="str">
        <f>IFERROR(INDEX('Raw data'!$AB:$AB,MATCH($E37,'Raw data'!AK:AK,0)),"-")</f>
        <v>Ukraine</v>
      </c>
      <c r="I37" s="23" t="str">
        <f>IFERROR(INDEX('Raw data'!$AB:$AB,MATCH($E37,'Raw data'!AL:AL,0)),"-")</f>
        <v>Benin</v>
      </c>
      <c r="J37" s="24" t="str">
        <f>IFERROR(INDEX('Raw data'!$AB:$AB,MATCH($E37,'Raw data'!AM:AM,0)),"-")</f>
        <v>Bhutan</v>
      </c>
      <c r="K37" s="57">
        <f>INDEX('Raw data'!AO:AO,MATCH($F37,'Raw data'!$AB:$AB,0))</f>
        <v>23.363636363636363</v>
      </c>
      <c r="L37" s="57">
        <f>INDEX('Raw data'!AP:AP,MATCH($F37,'Raw data'!$AB:$AB,0))</f>
        <v>4</v>
      </c>
      <c r="M37" s="57">
        <f>INDEX('Raw data'!AQ:AQ,MATCH($F37,'Raw data'!$AB:$AB,0))</f>
        <v>8.3636363636363633</v>
      </c>
      <c r="N37" s="57">
        <f>INDEX('Raw data'!AR:AR,MATCH($F37,'Raw data'!$AB:$AB,0))</f>
        <v>6</v>
      </c>
      <c r="O37" s="57">
        <f>INDEX('Raw data'!AS:AS,MATCH($F37,'Raw data'!$AB:$AB,0))</f>
        <v>5</v>
      </c>
      <c r="P37" s="13" t="b">
        <f t="shared" si="0"/>
        <v>0</v>
      </c>
      <c r="R37" s="57">
        <f>INDEX('Raw data'!AO:AO,MATCH($H37,'Raw data'!$AB:$AB,0))</f>
        <v>24.81818181818182</v>
      </c>
      <c r="S37" s="57">
        <f>INDEX('Raw data'!AP:AP,MATCH($H37,'Raw data'!$AB:$AB,0))</f>
        <v>3.4545454545454546</v>
      </c>
      <c r="T37" s="57">
        <f>INDEX('Raw data'!AQ:AQ,MATCH($H37,'Raw data'!$AB:$AB,0))</f>
        <v>9.3636363636363633</v>
      </c>
      <c r="U37" s="57">
        <f>INDEX('Raw data'!AR:AR,MATCH($H37,'Raw data'!$AB:$AB,0))</f>
        <v>1</v>
      </c>
      <c r="V37" s="57">
        <f>INDEX('Raw data'!AS:AS,MATCH($H37,'Raw data'!$AB:$AB,0))</f>
        <v>11</v>
      </c>
      <c r="W37" s="13" t="b">
        <f t="shared" si="1"/>
        <v>1</v>
      </c>
    </row>
    <row r="38" spans="5:23" x14ac:dyDescent="0.3">
      <c r="E38" s="33">
        <v>34</v>
      </c>
      <c r="F38" s="45" t="str">
        <f>IF($C$9&lt;&gt;"overall","-",IFERROR(INDEX('Raw data'!$AB:$AB,MATCH($E38,'Raw data'!AI:AI,0)),"-"))</f>
        <v>Ukraine</v>
      </c>
      <c r="G38" s="23" t="str">
        <f>IFERROR(INDEX('Raw data'!$AB:$AB,MATCH($E38,'Raw data'!AJ:AJ,0)),"-")</f>
        <v>Cameroon</v>
      </c>
      <c r="H38" s="23" t="str">
        <f>IFERROR(INDEX('Raw data'!$AB:$AB,MATCH($E38,'Raw data'!AK:AK,0)),"-")</f>
        <v>Kiribati</v>
      </c>
      <c r="I38" s="23" t="str">
        <f>IFERROR(INDEX('Raw data'!$AB:$AB,MATCH($E38,'Raw data'!AL:AL,0)),"-")</f>
        <v>Syria</v>
      </c>
      <c r="J38" s="24" t="str">
        <f>IFERROR(INDEX('Raw data'!$AB:$AB,MATCH($E38,'Raw data'!AM:AM,0)),"-")</f>
        <v>Cambodia</v>
      </c>
      <c r="K38" s="57">
        <f>INDEX('Raw data'!AO:AO,MATCH($F38,'Raw data'!$AB:$AB,0))</f>
        <v>24.81818181818182</v>
      </c>
      <c r="L38" s="57">
        <f>INDEX('Raw data'!AP:AP,MATCH($F38,'Raw data'!$AB:$AB,0))</f>
        <v>3.4545454545454546</v>
      </c>
      <c r="M38" s="57">
        <f>INDEX('Raw data'!AQ:AQ,MATCH($F38,'Raw data'!$AB:$AB,0))</f>
        <v>9.3636363636363633</v>
      </c>
      <c r="N38" s="57">
        <f>INDEX('Raw data'!AR:AR,MATCH($F38,'Raw data'!$AB:$AB,0))</f>
        <v>1</v>
      </c>
      <c r="O38" s="57">
        <f>INDEX('Raw data'!AS:AS,MATCH($F38,'Raw data'!$AB:$AB,0))</f>
        <v>11</v>
      </c>
      <c r="P38" s="13" t="b">
        <f t="shared" si="0"/>
        <v>1</v>
      </c>
      <c r="R38" s="57">
        <f>INDEX('Raw data'!AO:AO,MATCH($H38,'Raw data'!$AB:$AB,0))</f>
        <v>24.454545454545453</v>
      </c>
      <c r="S38" s="57">
        <f>INDEX('Raw data'!AP:AP,MATCH($H38,'Raw data'!$AB:$AB,0))</f>
        <v>1</v>
      </c>
      <c r="T38" s="57">
        <f>INDEX('Raw data'!AQ:AQ,MATCH($H38,'Raw data'!$AB:$AB,0))</f>
        <v>7.4545454545454541</v>
      </c>
      <c r="U38" s="57">
        <f>INDEX('Raw data'!AR:AR,MATCH($H38,'Raw data'!$AB:$AB,0))</f>
        <v>5</v>
      </c>
      <c r="V38" s="57">
        <f>INDEX('Raw data'!AS:AS,MATCH($H38,'Raw data'!$AB:$AB,0))</f>
        <v>11</v>
      </c>
      <c r="W38" s="13" t="b">
        <f t="shared" si="1"/>
        <v>1</v>
      </c>
    </row>
    <row r="39" spans="5:23" x14ac:dyDescent="0.3">
      <c r="E39" s="33">
        <v>35</v>
      </c>
      <c r="F39" s="45" t="str">
        <f>IF($C$9&lt;&gt;"overall","-",IFERROR(INDEX('Raw data'!$AB:$AB,MATCH($E39,'Raw data'!AI:AI,0)),"-"))</f>
        <v>Togo</v>
      </c>
      <c r="G39" s="23" t="str">
        <f>IFERROR(INDEX('Raw data'!$AB:$AB,MATCH($E39,'Raw data'!AJ:AJ,0)),"-")</f>
        <v>India</v>
      </c>
      <c r="H39" s="23" t="str">
        <f>IFERROR(INDEX('Raw data'!$AB:$AB,MATCH($E39,'Raw data'!AK:AK,0)),"-")</f>
        <v>Sri Lanka</v>
      </c>
      <c r="I39" s="23" t="str">
        <f>IFERROR(INDEX('Raw data'!$AB:$AB,MATCH($E39,'Raw data'!AL:AL,0)),"-")</f>
        <v>Kenya</v>
      </c>
      <c r="J39" s="24" t="str">
        <f>IFERROR(INDEX('Raw data'!$AB:$AB,MATCH($E39,'Raw data'!AM:AM,0)),"-")</f>
        <v>Guinea-Bissau</v>
      </c>
      <c r="K39" s="57">
        <f>INDEX('Raw data'!AO:AO,MATCH($F39,'Raw data'!$AB:$AB,0))</f>
        <v>23.18181818181818</v>
      </c>
      <c r="L39" s="57">
        <f>INDEX('Raw data'!AP:AP,MATCH($F39,'Raw data'!$AB:$AB,0))</f>
        <v>4</v>
      </c>
      <c r="M39" s="57">
        <f>INDEX('Raw data'!AQ:AQ,MATCH($F39,'Raw data'!$AB:$AB,0))</f>
        <v>4.1818181818181817</v>
      </c>
      <c r="N39" s="57">
        <f>INDEX('Raw data'!AR:AR,MATCH($F39,'Raw data'!$AB:$AB,0))</f>
        <v>6</v>
      </c>
      <c r="O39" s="57">
        <f>INDEX('Raw data'!AS:AS,MATCH($F39,'Raw data'!$AB:$AB,0))</f>
        <v>9</v>
      </c>
      <c r="P39" s="13" t="b">
        <f t="shared" si="0"/>
        <v>0</v>
      </c>
      <c r="R39" s="57">
        <f>INDEX('Raw data'!AO:AO,MATCH($H39,'Raw data'!$AB:$AB,0))</f>
        <v>23.90909090909091</v>
      </c>
      <c r="S39" s="57">
        <f>INDEX('Raw data'!AP:AP,MATCH($H39,'Raw data'!$AB:$AB,0))</f>
        <v>4.9090909090909092</v>
      </c>
      <c r="T39" s="57">
        <f>INDEX('Raw data'!AQ:AQ,MATCH($H39,'Raw data'!$AB:$AB,0))</f>
        <v>7</v>
      </c>
      <c r="U39" s="57">
        <f>INDEX('Raw data'!AR:AR,MATCH($H39,'Raw data'!$AB:$AB,0))</f>
        <v>1</v>
      </c>
      <c r="V39" s="57">
        <f>INDEX('Raw data'!AS:AS,MATCH($H39,'Raw data'!$AB:$AB,0))</f>
        <v>11</v>
      </c>
      <c r="W39" s="13" t="b">
        <f t="shared" si="1"/>
        <v>1</v>
      </c>
    </row>
    <row r="40" spans="5:23" x14ac:dyDescent="0.3">
      <c r="E40" s="33">
        <v>36</v>
      </c>
      <c r="F40" s="45" t="str">
        <f>IF($C$9&lt;&gt;"overall","-",IFERROR(INDEX('Raw data'!$AB:$AB,MATCH($E40,'Raw data'!AI:AI,0)),"-"))</f>
        <v>Benin</v>
      </c>
      <c r="G40" s="23" t="str">
        <f>IFERROR(INDEX('Raw data'!$AB:$AB,MATCH($E40,'Raw data'!AJ:AJ,0)),"-")</f>
        <v>Papua New Guinea</v>
      </c>
      <c r="H40" s="23" t="str">
        <f>IFERROR(INDEX('Raw data'!$AB:$AB,MATCH($E40,'Raw data'!AK:AK,0)),"-")</f>
        <v>Cameroon</v>
      </c>
      <c r="I40" s="23" t="str">
        <f>IFERROR(INDEX('Raw data'!$AB:$AB,MATCH($E40,'Raw data'!AL:AL,0)),"-")</f>
        <v>Gambia</v>
      </c>
      <c r="J40" s="24" t="str">
        <f>IFERROR(INDEX('Raw data'!$AB:$AB,MATCH($E40,'Raw data'!AM:AM,0)),"-")</f>
        <v>Bangladesh</v>
      </c>
      <c r="K40" s="57">
        <f>INDEX('Raw data'!AO:AO,MATCH($F40,'Raw data'!$AB:$AB,0))</f>
        <v>23.272727272727273</v>
      </c>
      <c r="L40" s="57">
        <f>INDEX('Raw data'!AP:AP,MATCH($F40,'Raw data'!$AB:$AB,0))</f>
        <v>6.2727272727272725</v>
      </c>
      <c r="M40" s="57">
        <f>INDEX('Raw data'!AQ:AQ,MATCH($F40,'Raw data'!$AB:$AB,0))</f>
        <v>7</v>
      </c>
      <c r="N40" s="57">
        <f>INDEX('Raw data'!AR:AR,MATCH($F40,'Raw data'!$AB:$AB,0))</f>
        <v>2</v>
      </c>
      <c r="O40" s="57">
        <f>INDEX('Raw data'!AS:AS,MATCH($F40,'Raw data'!$AB:$AB,0))</f>
        <v>8</v>
      </c>
      <c r="P40" s="13" t="b">
        <f t="shared" si="0"/>
        <v>0</v>
      </c>
      <c r="R40" s="57">
        <f>INDEX('Raw data'!AO:AO,MATCH($H40,'Raw data'!$AB:$AB,0))</f>
        <v>23.454545454545453</v>
      </c>
      <c r="S40" s="57">
        <f>INDEX('Raw data'!AP:AP,MATCH($H40,'Raw data'!$AB:$AB,0))</f>
        <v>9</v>
      </c>
      <c r="T40" s="57">
        <f>INDEX('Raw data'!AQ:AQ,MATCH($H40,'Raw data'!$AB:$AB,0))</f>
        <v>4.4545454545454541</v>
      </c>
      <c r="U40" s="57">
        <f>INDEX('Raw data'!AR:AR,MATCH($H40,'Raw data'!$AB:$AB,0))</f>
        <v>8</v>
      </c>
      <c r="V40" s="57">
        <f>INDEX('Raw data'!AS:AS,MATCH($H40,'Raw data'!$AB:$AB,0))</f>
        <v>2</v>
      </c>
      <c r="W40" s="13" t="b">
        <f t="shared" si="1"/>
        <v>1</v>
      </c>
    </row>
    <row r="41" spans="5:23" x14ac:dyDescent="0.3">
      <c r="E41" s="33">
        <v>37</v>
      </c>
      <c r="F41" s="45" t="str">
        <f>IF($C$9&lt;&gt;"overall","-",IFERROR(INDEX('Raw data'!$AB:$AB,MATCH($E41,'Raw data'!AI:AI,0)),"-"))</f>
        <v>Cameroon</v>
      </c>
      <c r="G41" s="23" t="str">
        <f>IFERROR(INDEX('Raw data'!$AB:$AB,MATCH($E41,'Raw data'!AJ:AJ,0)),"-")</f>
        <v>Togo</v>
      </c>
      <c r="H41" s="23" t="str">
        <f>IFERROR(INDEX('Raw data'!$AB:$AB,MATCH($E41,'Raw data'!AK:AK,0)),"-")</f>
        <v>Papua New Guinea</v>
      </c>
      <c r="I41" s="23" t="str">
        <f>IFERROR(INDEX('Raw data'!$AB:$AB,MATCH($E41,'Raw data'!AL:AL,0)),"-")</f>
        <v>Kiribati</v>
      </c>
      <c r="J41" s="24" t="str">
        <f>IFERROR(INDEX('Raw data'!$AB:$AB,MATCH($E41,'Raw data'!AM:AM,0)),"-")</f>
        <v>Papua New Guinea</v>
      </c>
      <c r="K41" s="57">
        <f>INDEX('Raw data'!AO:AO,MATCH($F41,'Raw data'!$AB:$AB,0))</f>
        <v>23.454545454545453</v>
      </c>
      <c r="L41" s="57">
        <f>INDEX('Raw data'!AP:AP,MATCH($F41,'Raw data'!$AB:$AB,0))</f>
        <v>9</v>
      </c>
      <c r="M41" s="57">
        <f>INDEX('Raw data'!AQ:AQ,MATCH($F41,'Raw data'!$AB:$AB,0))</f>
        <v>4.4545454545454541</v>
      </c>
      <c r="N41" s="57">
        <f>INDEX('Raw data'!AR:AR,MATCH($F41,'Raw data'!$AB:$AB,0))</f>
        <v>8</v>
      </c>
      <c r="O41" s="57">
        <f>INDEX('Raw data'!AS:AS,MATCH($F41,'Raw data'!$AB:$AB,0))</f>
        <v>2</v>
      </c>
      <c r="P41" s="13" t="b">
        <f t="shared" si="0"/>
        <v>1</v>
      </c>
      <c r="R41" s="57">
        <f>INDEX('Raw data'!AO:AO,MATCH($H41,'Raw data'!$AB:$AB,0))</f>
        <v>23.363636363636363</v>
      </c>
      <c r="S41" s="57">
        <f>INDEX('Raw data'!AP:AP,MATCH($H41,'Raw data'!$AB:$AB,0))</f>
        <v>4</v>
      </c>
      <c r="T41" s="57">
        <f>INDEX('Raw data'!AQ:AQ,MATCH($H41,'Raw data'!$AB:$AB,0))</f>
        <v>8.3636363636363633</v>
      </c>
      <c r="U41" s="57">
        <f>INDEX('Raw data'!AR:AR,MATCH($H41,'Raw data'!$AB:$AB,0))</f>
        <v>6</v>
      </c>
      <c r="V41" s="57">
        <f>INDEX('Raw data'!AS:AS,MATCH($H41,'Raw data'!$AB:$AB,0))</f>
        <v>5</v>
      </c>
      <c r="W41" s="13" t="b">
        <f t="shared" si="1"/>
        <v>1</v>
      </c>
    </row>
    <row r="42" spans="5:23" x14ac:dyDescent="0.3">
      <c r="E42" s="33">
        <v>38</v>
      </c>
      <c r="F42" s="45" t="str">
        <f>IF($C$9&lt;&gt;"overall","-",IFERROR(INDEX('Raw data'!$AB:$AB,MATCH($E42,'Raw data'!AI:AI,0)),"-"))</f>
        <v>Burundi</v>
      </c>
      <c r="G42" s="23" t="str">
        <f>IFERROR(INDEX('Raw data'!$AB:$AB,MATCH($E42,'Raw data'!AJ:AJ,0)),"-")</f>
        <v>Burundi</v>
      </c>
      <c r="H42" s="23" t="str">
        <f>IFERROR(INDEX('Raw data'!$AB:$AB,MATCH($E42,'Raw data'!AK:AK,0)),"-")</f>
        <v>Benin</v>
      </c>
      <c r="I42" s="23" t="str">
        <f>IFERROR(INDEX('Raw data'!$AB:$AB,MATCH($E42,'Raw data'!AL:AL,0)),"-")</f>
        <v>India</v>
      </c>
      <c r="J42" s="24" t="str">
        <f>IFERROR(INDEX('Raw data'!$AB:$AB,MATCH($E42,'Raw data'!AM:AM,0)),"-")</f>
        <v>Rwanda</v>
      </c>
      <c r="K42" s="57">
        <f>INDEX('Raw data'!AO:AO,MATCH($F42,'Raw data'!$AB:$AB,0))</f>
        <v>22.18181818181818</v>
      </c>
      <c r="L42" s="57">
        <f>INDEX('Raw data'!AP:AP,MATCH($F42,'Raw data'!$AB:$AB,0))</f>
        <v>6</v>
      </c>
      <c r="M42" s="57">
        <f>INDEX('Raw data'!AQ:AQ,MATCH($F42,'Raw data'!$AB:$AB,0))</f>
        <v>2.1818181818181817</v>
      </c>
      <c r="N42" s="57">
        <f>INDEX('Raw data'!AR:AR,MATCH($F42,'Raw data'!$AB:$AB,0))</f>
        <v>5</v>
      </c>
      <c r="O42" s="57">
        <f>INDEX('Raw data'!AS:AS,MATCH($F42,'Raw data'!$AB:$AB,0))</f>
        <v>9</v>
      </c>
      <c r="P42" s="13" t="b">
        <f t="shared" si="0"/>
        <v>0</v>
      </c>
      <c r="R42" s="57">
        <f>INDEX('Raw data'!AO:AO,MATCH($H42,'Raw data'!$AB:$AB,0))</f>
        <v>23.272727272727273</v>
      </c>
      <c r="S42" s="57">
        <f>INDEX('Raw data'!AP:AP,MATCH($H42,'Raw data'!$AB:$AB,0))</f>
        <v>6.2727272727272725</v>
      </c>
      <c r="T42" s="57">
        <f>INDEX('Raw data'!AQ:AQ,MATCH($H42,'Raw data'!$AB:$AB,0))</f>
        <v>7</v>
      </c>
      <c r="U42" s="57">
        <f>INDEX('Raw data'!AR:AR,MATCH($H42,'Raw data'!$AB:$AB,0))</f>
        <v>2</v>
      </c>
      <c r="V42" s="57">
        <f>INDEX('Raw data'!AS:AS,MATCH($H42,'Raw data'!$AB:$AB,0))</f>
        <v>8</v>
      </c>
      <c r="W42" s="13" t="b">
        <f t="shared" si="1"/>
        <v>1</v>
      </c>
    </row>
    <row r="43" spans="5:23" x14ac:dyDescent="0.3">
      <c r="E43" s="33">
        <v>39</v>
      </c>
      <c r="F43" s="45" t="str">
        <f>IF($C$9&lt;&gt;"overall","-",IFERROR(INDEX('Raw data'!$AB:$AB,MATCH($E43,'Raw data'!AI:AI,0)),"-"))</f>
        <v>Timor-Leste</v>
      </c>
      <c r="G43" s="23" t="str">
        <f>IFERROR(INDEX('Raw data'!$AB:$AB,MATCH($E43,'Raw data'!AJ:AJ,0)),"-")</f>
        <v>Azerbaijan</v>
      </c>
      <c r="H43" s="23" t="str">
        <f>IFERROR(INDEX('Raw data'!$AB:$AB,MATCH($E43,'Raw data'!AK:AK,0)),"-")</f>
        <v>Burkina Faso</v>
      </c>
      <c r="I43" s="23" t="str">
        <f>IFERROR(INDEX('Raw data'!$AB:$AB,MATCH($E43,'Raw data'!AL:AL,0)),"-")</f>
        <v>Bolivia</v>
      </c>
      <c r="J43" s="24" t="str">
        <f>IFERROR(INDEX('Raw data'!$AB:$AB,MATCH($E43,'Raw data'!AM:AM,0)),"-")</f>
        <v>Burkina Faso</v>
      </c>
      <c r="K43" s="57">
        <f>INDEX('Raw data'!AO:AO,MATCH($F43,'Raw data'!$AB:$AB,0))</f>
        <v>25</v>
      </c>
      <c r="L43" s="57">
        <f>INDEX('Raw data'!AP:AP,MATCH($F43,'Raw data'!$AB:$AB,0))</f>
        <v>2</v>
      </c>
      <c r="M43" s="57">
        <f>INDEX('Raw data'!AQ:AQ,MATCH($F43,'Raw data'!$AB:$AB,0))</f>
        <v>10</v>
      </c>
      <c r="N43" s="57">
        <f>INDEX('Raw data'!AR:AR,MATCH($F43,'Raw data'!$AB:$AB,0))</f>
        <v>2</v>
      </c>
      <c r="O43" s="57">
        <f>INDEX('Raw data'!AS:AS,MATCH($F43,'Raw data'!$AB:$AB,0))</f>
        <v>11</v>
      </c>
      <c r="P43" s="13" t="b">
        <f t="shared" si="0"/>
        <v>1</v>
      </c>
      <c r="R43" s="57">
        <f>INDEX('Raw data'!AO:AO,MATCH($H43,'Raw data'!$AB:$AB,0))</f>
        <v>23.18181818181818</v>
      </c>
      <c r="S43" s="57">
        <f>INDEX('Raw data'!AP:AP,MATCH($H43,'Raw data'!$AB:$AB,0))</f>
        <v>8</v>
      </c>
      <c r="T43" s="57">
        <f>INDEX('Raw data'!AQ:AQ,MATCH($H43,'Raw data'!$AB:$AB,0))</f>
        <v>2.1818181818181817</v>
      </c>
      <c r="U43" s="57">
        <f>INDEX('Raw data'!AR:AR,MATCH($H43,'Raw data'!$AB:$AB,0))</f>
        <v>4</v>
      </c>
      <c r="V43" s="57">
        <f>INDEX('Raw data'!AS:AS,MATCH($H43,'Raw data'!$AB:$AB,0))</f>
        <v>9</v>
      </c>
      <c r="W43" s="13" t="b">
        <f t="shared" si="1"/>
        <v>1</v>
      </c>
    </row>
    <row r="44" spans="5:23" x14ac:dyDescent="0.3">
      <c r="E44" s="33">
        <v>40</v>
      </c>
      <c r="F44" s="45" t="str">
        <f>IF($C$9&lt;&gt;"overall","-",IFERROR(INDEX('Raw data'!$AB:$AB,MATCH($E44,'Raw data'!AI:AI,0)),"-"))</f>
        <v>Azerbaijan</v>
      </c>
      <c r="G44" s="23" t="str">
        <f>IFERROR(INDEX('Raw data'!$AB:$AB,MATCH($E44,'Raw data'!AJ:AJ,0)),"-")</f>
        <v>Gambia</v>
      </c>
      <c r="H44" s="23" t="str">
        <f>IFERROR(INDEX('Raw data'!$AB:$AB,MATCH($E44,'Raw data'!AK:AK,0)),"-")</f>
        <v>Togo</v>
      </c>
      <c r="I44" s="23" t="str">
        <f>IFERROR(INDEX('Raw data'!$AB:$AB,MATCH($E44,'Raw data'!AL:AL,0)),"-")</f>
        <v>Pakistan</v>
      </c>
      <c r="J44" s="24" t="str">
        <f>IFERROR(INDEX('Raw data'!$AB:$AB,MATCH($E44,'Raw data'!AM:AM,0)),"-")</f>
        <v>Cameroon</v>
      </c>
      <c r="K44" s="57">
        <f>INDEX('Raw data'!AO:AO,MATCH($F44,'Raw data'!$AB:$AB,0))</f>
        <v>22.545454545454547</v>
      </c>
      <c r="L44" s="57">
        <f>INDEX('Raw data'!AP:AP,MATCH($F44,'Raw data'!$AB:$AB,0))</f>
        <v>4</v>
      </c>
      <c r="M44" s="57">
        <f>INDEX('Raw data'!AQ:AQ,MATCH($F44,'Raw data'!$AB:$AB,0))</f>
        <v>5.5454545454545459</v>
      </c>
      <c r="N44" s="57">
        <f>INDEX('Raw data'!AR:AR,MATCH($F44,'Raw data'!$AB:$AB,0))</f>
        <v>3</v>
      </c>
      <c r="O44" s="57">
        <f>INDEX('Raw data'!AS:AS,MATCH($F44,'Raw data'!$AB:$AB,0))</f>
        <v>10</v>
      </c>
      <c r="P44" s="13" t="b">
        <f t="shared" si="0"/>
        <v>1</v>
      </c>
      <c r="R44" s="57">
        <f>INDEX('Raw data'!AO:AO,MATCH($H44,'Raw data'!$AB:$AB,0))</f>
        <v>23.18181818181818</v>
      </c>
      <c r="S44" s="57">
        <f>INDEX('Raw data'!AP:AP,MATCH($H44,'Raw data'!$AB:$AB,0))</f>
        <v>4</v>
      </c>
      <c r="T44" s="57">
        <f>INDEX('Raw data'!AQ:AQ,MATCH($H44,'Raw data'!$AB:$AB,0))</f>
        <v>4.1818181818181817</v>
      </c>
      <c r="U44" s="57">
        <f>INDEX('Raw data'!AR:AR,MATCH($H44,'Raw data'!$AB:$AB,0))</f>
        <v>6</v>
      </c>
      <c r="V44" s="57">
        <f>INDEX('Raw data'!AS:AS,MATCH($H44,'Raw data'!$AB:$AB,0))</f>
        <v>9</v>
      </c>
      <c r="W44" s="13" t="b">
        <f t="shared" si="1"/>
        <v>1</v>
      </c>
    </row>
    <row r="45" spans="5:23" x14ac:dyDescent="0.3">
      <c r="E45" s="33">
        <v>41</v>
      </c>
      <c r="F45" s="45" t="str">
        <f>IF($C$9&lt;&gt;"overall","-",IFERROR(INDEX('Raw data'!$AB:$AB,MATCH($E45,'Raw data'!AI:AI,0)),"-"))</f>
        <v>Gambia</v>
      </c>
      <c r="G45" s="23" t="str">
        <f>IFERROR(INDEX('Raw data'!$AB:$AB,MATCH($E45,'Raw data'!AJ:AJ,0)),"-")</f>
        <v>Eritrea</v>
      </c>
      <c r="H45" s="23" t="str">
        <f>IFERROR(INDEX('Raw data'!$AB:$AB,MATCH($E45,'Raw data'!AK:AK,0)),"-")</f>
        <v>Azerbaijan</v>
      </c>
      <c r="I45" s="23" t="str">
        <f>IFERROR(INDEX('Raw data'!$AB:$AB,MATCH($E45,'Raw data'!AL:AL,0)),"-")</f>
        <v>Eritrea</v>
      </c>
      <c r="J45" s="24" t="str">
        <f>IFERROR(INDEX('Raw data'!$AB:$AB,MATCH($E45,'Raw data'!AM:AM,0)),"-")</f>
        <v>Cuba</v>
      </c>
      <c r="K45" s="57">
        <f>INDEX('Raw data'!AO:AO,MATCH($F45,'Raw data'!$AB:$AB,0))</f>
        <v>22</v>
      </c>
      <c r="L45" s="57">
        <f>INDEX('Raw data'!AP:AP,MATCH($F45,'Raw data'!$AB:$AB,0))</f>
        <v>3</v>
      </c>
      <c r="M45" s="57">
        <f>INDEX('Raw data'!AQ:AQ,MATCH($F45,'Raw data'!$AB:$AB,0))</f>
        <v>4</v>
      </c>
      <c r="N45" s="57">
        <f>INDEX('Raw data'!AR:AR,MATCH($F45,'Raw data'!$AB:$AB,0))</f>
        <v>6</v>
      </c>
      <c r="O45" s="57">
        <f>INDEX('Raw data'!AS:AS,MATCH($F45,'Raw data'!$AB:$AB,0))</f>
        <v>9</v>
      </c>
      <c r="P45" s="13" t="b">
        <f t="shared" si="0"/>
        <v>0</v>
      </c>
      <c r="R45" s="57">
        <f>INDEX('Raw data'!AO:AO,MATCH($H45,'Raw data'!$AB:$AB,0))</f>
        <v>22.545454545454547</v>
      </c>
      <c r="S45" s="57">
        <f>INDEX('Raw data'!AP:AP,MATCH($H45,'Raw data'!$AB:$AB,0))</f>
        <v>4</v>
      </c>
      <c r="T45" s="57">
        <f>INDEX('Raw data'!AQ:AQ,MATCH($H45,'Raw data'!$AB:$AB,0))</f>
        <v>5.5454545454545459</v>
      </c>
      <c r="U45" s="57">
        <f>INDEX('Raw data'!AR:AR,MATCH($H45,'Raw data'!$AB:$AB,0))</f>
        <v>3</v>
      </c>
      <c r="V45" s="57">
        <f>INDEX('Raw data'!AS:AS,MATCH($H45,'Raw data'!$AB:$AB,0))</f>
        <v>10</v>
      </c>
      <c r="W45" s="13" t="b">
        <f t="shared" si="1"/>
        <v>1</v>
      </c>
    </row>
    <row r="46" spans="5:23" x14ac:dyDescent="0.3">
      <c r="E46" s="33">
        <v>42</v>
      </c>
      <c r="F46" s="45" t="str">
        <f>IF($C$9&lt;&gt;"overall","-",IFERROR(INDEX('Raw data'!$AB:$AB,MATCH($E46,'Raw data'!AI:AI,0)),"-"))</f>
        <v>Tajikistan</v>
      </c>
      <c r="G46" s="23" t="str">
        <f>IFERROR(INDEX('Raw data'!$AB:$AB,MATCH($E46,'Raw data'!AJ:AJ,0)),"-")</f>
        <v>Moldova</v>
      </c>
      <c r="H46" s="23" t="str">
        <f>IFERROR(INDEX('Raw data'!$AB:$AB,MATCH($E46,'Raw data'!AK:AK,0)),"-")</f>
        <v>Korea, North</v>
      </c>
      <c r="I46" s="23" t="str">
        <f>IFERROR(INDEX('Raw data'!$AB:$AB,MATCH($E46,'Raw data'!AL:AL,0)),"-")</f>
        <v>Cameroon</v>
      </c>
      <c r="J46" s="24" t="str">
        <f>IFERROR(INDEX('Raw data'!$AB:$AB,MATCH($E46,'Raw data'!AM:AM,0)),"-")</f>
        <v>Timor-Leste</v>
      </c>
      <c r="K46" s="57">
        <f>INDEX('Raw data'!AO:AO,MATCH($F46,'Raw data'!$AB:$AB,0))</f>
        <v>26.818181818181817</v>
      </c>
      <c r="L46" s="57">
        <f>INDEX('Raw data'!AP:AP,MATCH($F46,'Raw data'!$AB:$AB,0))</f>
        <v>4.3636363636363633</v>
      </c>
      <c r="M46" s="57">
        <f>INDEX('Raw data'!AQ:AQ,MATCH($F46,'Raw data'!$AB:$AB,0))</f>
        <v>7.4545454545454541</v>
      </c>
      <c r="N46" s="57">
        <f>INDEX('Raw data'!AR:AR,MATCH($F46,'Raw data'!$AB:$AB,0))</f>
        <v>6</v>
      </c>
      <c r="O46" s="57">
        <f>INDEX('Raw data'!AS:AS,MATCH($F46,'Raw data'!$AB:$AB,0))</f>
        <v>9</v>
      </c>
      <c r="P46" s="13" t="b">
        <f t="shared" si="0"/>
        <v>1</v>
      </c>
      <c r="R46" s="57">
        <f>INDEX('Raw data'!AO:AO,MATCH($H46,'Raw data'!$AB:$AB,0))</f>
        <v>22.454545454545453</v>
      </c>
      <c r="S46" s="57">
        <f>INDEX('Raw data'!AP:AP,MATCH($H46,'Raw data'!$AB:$AB,0))</f>
        <v>6.0909090909090908</v>
      </c>
      <c r="T46" s="57">
        <f>INDEX('Raw data'!AQ:AQ,MATCH($H46,'Raw data'!$AB:$AB,0))</f>
        <v>6.3636363636363633</v>
      </c>
      <c r="U46" s="57">
        <f>INDEX('Raw data'!AR:AR,MATCH($H46,'Raw data'!$AB:$AB,0))</f>
        <v>1</v>
      </c>
      <c r="V46" s="57">
        <f>INDEX('Raw data'!AS:AS,MATCH($H46,'Raw data'!$AB:$AB,0))</f>
        <v>9</v>
      </c>
      <c r="W46" s="13" t="b">
        <f t="shared" si="1"/>
        <v>1</v>
      </c>
    </row>
    <row r="47" spans="5:23" x14ac:dyDescent="0.3">
      <c r="E47" s="33">
        <v>43</v>
      </c>
      <c r="F47" s="45" t="str">
        <f>IF($C$9&lt;&gt;"overall","-",IFERROR(INDEX('Raw data'!$AB:$AB,MATCH($E47,'Raw data'!AI:AI,0)),"-"))</f>
        <v>Eritrea</v>
      </c>
      <c r="G47" s="23" t="str">
        <f>IFERROR(INDEX('Raw data'!$AB:$AB,MATCH($E47,'Raw data'!AJ:AJ,0)),"-")</f>
        <v>Sudan</v>
      </c>
      <c r="H47" s="23" t="str">
        <f>IFERROR(INDEX('Raw data'!$AB:$AB,MATCH($E47,'Raw data'!AK:AK,0)),"-")</f>
        <v>Burundi</v>
      </c>
      <c r="I47" s="23" t="str">
        <f>IFERROR(INDEX('Raw data'!$AB:$AB,MATCH($E47,'Raw data'!AL:AL,0)),"-")</f>
        <v>Timor-Leste</v>
      </c>
      <c r="J47" s="24" t="str">
        <f>IFERROR(INDEX('Raw data'!$AB:$AB,MATCH($E47,'Raw data'!AM:AM,0)),"-")</f>
        <v>Kiribati</v>
      </c>
      <c r="K47" s="57">
        <f>INDEX('Raw data'!AO:AO,MATCH($F47,'Raw data'!$AB:$AB,0))</f>
        <v>22</v>
      </c>
      <c r="L47" s="57">
        <f>INDEX('Raw data'!AP:AP,MATCH($F47,'Raw data'!$AB:$AB,0))</f>
        <v>5</v>
      </c>
      <c r="M47" s="57">
        <f>INDEX('Raw data'!AQ:AQ,MATCH($F47,'Raw data'!$AB:$AB,0))</f>
        <v>1</v>
      </c>
      <c r="N47" s="57">
        <f>INDEX('Raw data'!AR:AR,MATCH($F47,'Raw data'!$AB:$AB,0))</f>
        <v>7</v>
      </c>
      <c r="O47" s="57">
        <f>INDEX('Raw data'!AS:AS,MATCH($F47,'Raw data'!$AB:$AB,0))</f>
        <v>9</v>
      </c>
      <c r="P47" s="13" t="b">
        <f t="shared" si="0"/>
        <v>1</v>
      </c>
      <c r="R47" s="57">
        <f>INDEX('Raw data'!AO:AO,MATCH($H47,'Raw data'!$AB:$AB,0))</f>
        <v>22.18181818181818</v>
      </c>
      <c r="S47" s="57">
        <f>INDEX('Raw data'!AP:AP,MATCH($H47,'Raw data'!$AB:$AB,0))</f>
        <v>6</v>
      </c>
      <c r="T47" s="57">
        <f>INDEX('Raw data'!AQ:AQ,MATCH($H47,'Raw data'!$AB:$AB,0))</f>
        <v>2.1818181818181817</v>
      </c>
      <c r="U47" s="57">
        <f>INDEX('Raw data'!AR:AR,MATCH($H47,'Raw data'!$AB:$AB,0))</f>
        <v>5</v>
      </c>
      <c r="V47" s="57">
        <f>INDEX('Raw data'!AS:AS,MATCH($H47,'Raw data'!$AB:$AB,0))</f>
        <v>9</v>
      </c>
      <c r="W47" s="13" t="b">
        <f t="shared" si="1"/>
        <v>1</v>
      </c>
    </row>
    <row r="48" spans="5:23" x14ac:dyDescent="0.3">
      <c r="E48" s="33">
        <v>44</v>
      </c>
      <c r="F48" s="45" t="str">
        <f>IF($C$9&lt;&gt;"overall","-",IFERROR(INDEX('Raw data'!$AB:$AB,MATCH($E48,'Raw data'!AI:AI,0)),"-"))</f>
        <v>Mongolia</v>
      </c>
      <c r="G48" s="23" t="str">
        <f>IFERROR(INDEX('Raw data'!$AB:$AB,MATCH($E48,'Raw data'!AJ:AJ,0)),"-")</f>
        <v>Tajikistan</v>
      </c>
      <c r="H48" s="23" t="str">
        <f>IFERROR(INDEX('Raw data'!$AB:$AB,MATCH($E48,'Raw data'!AK:AK,0)),"-")</f>
        <v>Eritrea</v>
      </c>
      <c r="I48" s="23" t="str">
        <f>IFERROR(INDEX('Raw data'!$AB:$AB,MATCH($E48,'Raw data'!AL:AL,0)),"-")</f>
        <v>Sudan</v>
      </c>
      <c r="J48" s="24" t="str">
        <f>IFERROR(INDEX('Raw data'!$AB:$AB,MATCH($E48,'Raw data'!AM:AM,0)),"-")</f>
        <v>Benin</v>
      </c>
      <c r="K48" s="57">
        <f>INDEX('Raw data'!AO:AO,MATCH($F48,'Raw data'!$AB:$AB,0))</f>
        <v>20</v>
      </c>
      <c r="L48" s="57">
        <f>INDEX('Raw data'!AP:AP,MATCH($F48,'Raw data'!$AB:$AB,0))</f>
        <v>2</v>
      </c>
      <c r="M48" s="57">
        <f>INDEX('Raw data'!AQ:AQ,MATCH($F48,'Raw data'!$AB:$AB,0))</f>
        <v>2</v>
      </c>
      <c r="N48" s="57">
        <f>INDEX('Raw data'!AR:AR,MATCH($F48,'Raw data'!$AB:$AB,0))</f>
        <v>5</v>
      </c>
      <c r="O48" s="57">
        <f>INDEX('Raw data'!AS:AS,MATCH($F48,'Raw data'!$AB:$AB,0))</f>
        <v>11</v>
      </c>
      <c r="P48" s="13" t="b">
        <f t="shared" si="0"/>
        <v>0</v>
      </c>
      <c r="R48" s="57">
        <f>INDEX('Raw data'!AO:AO,MATCH($H48,'Raw data'!$AB:$AB,0))</f>
        <v>22</v>
      </c>
      <c r="S48" s="57">
        <f>INDEX('Raw data'!AP:AP,MATCH($H48,'Raw data'!$AB:$AB,0))</f>
        <v>5</v>
      </c>
      <c r="T48" s="57">
        <f>INDEX('Raw data'!AQ:AQ,MATCH($H48,'Raw data'!$AB:$AB,0))</f>
        <v>1</v>
      </c>
      <c r="U48" s="57">
        <f>INDEX('Raw data'!AR:AR,MATCH($H48,'Raw data'!$AB:$AB,0))</f>
        <v>7</v>
      </c>
      <c r="V48" s="57">
        <f>INDEX('Raw data'!AS:AS,MATCH($H48,'Raw data'!$AB:$AB,0))</f>
        <v>9</v>
      </c>
      <c r="W48" s="13" t="b">
        <f t="shared" si="1"/>
        <v>1</v>
      </c>
    </row>
    <row r="49" spans="5:23" x14ac:dyDescent="0.3">
      <c r="E49" s="33">
        <v>45</v>
      </c>
      <c r="F49" s="45" t="str">
        <f>IF($C$9&lt;&gt;"overall","-",IFERROR(INDEX('Raw data'!$AB:$AB,MATCH($E49,'Raw data'!AI:AI,0)),"-"))</f>
        <v>Sudan</v>
      </c>
      <c r="G49" s="23" t="str">
        <f>IFERROR(INDEX('Raw data'!$AB:$AB,MATCH($E49,'Raw data'!AJ:AJ,0)),"-")</f>
        <v>Pakistan</v>
      </c>
      <c r="H49" s="23" t="str">
        <f>IFERROR(INDEX('Raw data'!$AB:$AB,MATCH($E49,'Raw data'!AK:AK,0)),"-")</f>
        <v>Gambia</v>
      </c>
      <c r="I49" s="23" t="str">
        <f>IFERROR(INDEX('Raw data'!$AB:$AB,MATCH($E49,'Raw data'!AL:AL,0)),"-")</f>
        <v>Congo</v>
      </c>
      <c r="J49" s="24" t="str">
        <f>IFERROR(INDEX('Raw data'!$AB:$AB,MATCH($E49,'Raw data'!AM:AM,0)),"-")</f>
        <v>Eritrea</v>
      </c>
      <c r="K49" s="57">
        <f>INDEX('Raw data'!AO:AO,MATCH($F49,'Raw data'!$AB:$AB,0))</f>
        <v>21.454545454545453</v>
      </c>
      <c r="L49" s="57">
        <f>INDEX('Raw data'!AP:AP,MATCH($F49,'Raw data'!$AB:$AB,0))</f>
        <v>9</v>
      </c>
      <c r="M49" s="57">
        <f>INDEX('Raw data'!AQ:AQ,MATCH($F49,'Raw data'!$AB:$AB,0))</f>
        <v>4.4545454545454541</v>
      </c>
      <c r="N49" s="57">
        <f>INDEX('Raw data'!AR:AR,MATCH($F49,'Raw data'!$AB:$AB,0))</f>
        <v>5</v>
      </c>
      <c r="O49" s="57">
        <f>INDEX('Raw data'!AS:AS,MATCH($F49,'Raw data'!$AB:$AB,0))</f>
        <v>3</v>
      </c>
      <c r="P49" s="13" t="b">
        <f t="shared" si="0"/>
        <v>0</v>
      </c>
      <c r="R49" s="57">
        <f>INDEX('Raw data'!AO:AO,MATCH($H49,'Raw data'!$AB:$AB,0))</f>
        <v>22</v>
      </c>
      <c r="S49" s="57">
        <f>INDEX('Raw data'!AP:AP,MATCH($H49,'Raw data'!$AB:$AB,0))</f>
        <v>3</v>
      </c>
      <c r="T49" s="57">
        <f>INDEX('Raw data'!AQ:AQ,MATCH($H49,'Raw data'!$AB:$AB,0))</f>
        <v>4</v>
      </c>
      <c r="U49" s="57">
        <f>INDEX('Raw data'!AR:AR,MATCH($H49,'Raw data'!$AB:$AB,0))</f>
        <v>6</v>
      </c>
      <c r="V49" s="57">
        <f>INDEX('Raw data'!AS:AS,MATCH($H49,'Raw data'!$AB:$AB,0))</f>
        <v>9</v>
      </c>
      <c r="W49" s="13" t="b">
        <f t="shared" si="1"/>
        <v>1</v>
      </c>
    </row>
    <row r="50" spans="5:23" x14ac:dyDescent="0.3">
      <c r="E50" s="33">
        <v>46</v>
      </c>
      <c r="F50" s="45" t="str">
        <f>IF($C$9&lt;&gt;"overall","-",IFERROR(INDEX('Raw data'!$AB:$AB,MATCH($E50,'Raw data'!AI:AI,0)),"-"))</f>
        <v>Sri Lanka</v>
      </c>
      <c r="G50" s="23" t="str">
        <f>IFERROR(INDEX('Raw data'!$AB:$AB,MATCH($E50,'Raw data'!AJ:AJ,0)),"-")</f>
        <v>Kenya</v>
      </c>
      <c r="H50" s="23" t="str">
        <f>IFERROR(INDEX('Raw data'!$AB:$AB,MATCH($E50,'Raw data'!AK:AK,0)),"-")</f>
        <v>Sudan</v>
      </c>
      <c r="I50" s="23" t="str">
        <f>IFERROR(INDEX('Raw data'!$AB:$AB,MATCH($E50,'Raw data'!AL:AL,0)),"-")</f>
        <v>Zimbabwe</v>
      </c>
      <c r="J50" s="24" t="str">
        <f>IFERROR(INDEX('Raw data'!$AB:$AB,MATCH($E50,'Raw data'!AM:AM,0)),"-")</f>
        <v>India</v>
      </c>
      <c r="K50" s="57">
        <f>INDEX('Raw data'!AO:AO,MATCH($F50,'Raw data'!$AB:$AB,0))</f>
        <v>23.90909090909091</v>
      </c>
      <c r="L50" s="57">
        <f>INDEX('Raw data'!AP:AP,MATCH($F50,'Raw data'!$AB:$AB,0))</f>
        <v>4.9090909090909092</v>
      </c>
      <c r="M50" s="57">
        <f>INDEX('Raw data'!AQ:AQ,MATCH($F50,'Raw data'!$AB:$AB,0))</f>
        <v>7</v>
      </c>
      <c r="N50" s="57">
        <f>INDEX('Raw data'!AR:AR,MATCH($F50,'Raw data'!$AB:$AB,0))</f>
        <v>1</v>
      </c>
      <c r="O50" s="57">
        <f>INDEX('Raw data'!AS:AS,MATCH($F50,'Raw data'!$AB:$AB,0))</f>
        <v>11</v>
      </c>
      <c r="P50" s="13" t="b">
        <f t="shared" si="0"/>
        <v>1</v>
      </c>
      <c r="R50" s="57">
        <f>INDEX('Raw data'!AO:AO,MATCH($H50,'Raw data'!$AB:$AB,0))</f>
        <v>21.454545454545453</v>
      </c>
      <c r="S50" s="57">
        <f>INDEX('Raw data'!AP:AP,MATCH($H50,'Raw data'!$AB:$AB,0))</f>
        <v>9</v>
      </c>
      <c r="T50" s="57">
        <f>INDEX('Raw data'!AQ:AQ,MATCH($H50,'Raw data'!$AB:$AB,0))</f>
        <v>4.4545454545454541</v>
      </c>
      <c r="U50" s="57">
        <f>INDEX('Raw data'!AR:AR,MATCH($H50,'Raw data'!$AB:$AB,0))</f>
        <v>5</v>
      </c>
      <c r="V50" s="57">
        <f>INDEX('Raw data'!AS:AS,MATCH($H50,'Raw data'!$AB:$AB,0))</f>
        <v>3</v>
      </c>
      <c r="W50" s="13" t="b">
        <f t="shared" si="1"/>
        <v>1</v>
      </c>
    </row>
    <row r="51" spans="5:23" x14ac:dyDescent="0.3">
      <c r="E51" s="33">
        <v>47</v>
      </c>
      <c r="F51" s="45" t="str">
        <f>IF($C$9&lt;&gt;"overall","-",IFERROR(INDEX('Raw data'!$AB:$AB,MATCH($E51,'Raw data'!AI:AI,0)),"-"))</f>
        <v>Pakistan</v>
      </c>
      <c r="G51" s="23" t="str">
        <f>IFERROR(INDEX('Raw data'!$AB:$AB,MATCH($E51,'Raw data'!AJ:AJ,0)),"-")</f>
        <v>Congo</v>
      </c>
      <c r="H51" s="23" t="str">
        <f>IFERROR(INDEX('Raw data'!$AB:$AB,MATCH($E51,'Raw data'!AK:AK,0)),"-")</f>
        <v>Moldova</v>
      </c>
      <c r="I51" s="23" t="str">
        <f>IFERROR(INDEX('Raw data'!$AB:$AB,MATCH($E51,'Raw data'!AL:AL,0)),"-")</f>
        <v>Cote d'Ivoire</v>
      </c>
      <c r="J51" s="24" t="str">
        <f>IFERROR(INDEX('Raw data'!$AB:$AB,MATCH($E51,'Raw data'!AM:AM,0)),"-")</f>
        <v>Tajikistan</v>
      </c>
      <c r="K51" s="57">
        <f>INDEX('Raw data'!AO:AO,MATCH($F51,'Raw data'!$AB:$AB,0))</f>
        <v>20.363636363636363</v>
      </c>
      <c r="L51" s="57">
        <f>INDEX('Raw data'!AP:AP,MATCH($F51,'Raw data'!$AB:$AB,0))</f>
        <v>10</v>
      </c>
      <c r="M51" s="57">
        <f>INDEX('Raw data'!AQ:AQ,MATCH($F51,'Raw data'!$AB:$AB,0))</f>
        <v>5.3636363636363633</v>
      </c>
      <c r="N51" s="57">
        <f>INDEX('Raw data'!AR:AR,MATCH($F51,'Raw data'!$AB:$AB,0))</f>
        <v>3</v>
      </c>
      <c r="O51" s="57">
        <f>INDEX('Raw data'!AS:AS,MATCH($F51,'Raw data'!$AB:$AB,0))</f>
        <v>2</v>
      </c>
      <c r="P51" s="13" t="b">
        <f t="shared" si="0"/>
        <v>1</v>
      </c>
      <c r="R51" s="57">
        <f>INDEX('Raw data'!AO:AO,MATCH($H51,'Raw data'!$AB:$AB,0))</f>
        <v>21.272727272727273</v>
      </c>
      <c r="S51" s="57">
        <f>INDEX('Raw data'!AP:AP,MATCH($H51,'Raw data'!$AB:$AB,0))</f>
        <v>1</v>
      </c>
      <c r="T51" s="57">
        <f>INDEX('Raw data'!AQ:AQ,MATCH($H51,'Raw data'!$AB:$AB,0))</f>
        <v>7.2727272727272725</v>
      </c>
      <c r="U51" s="57">
        <f>INDEX('Raw data'!AR:AR,MATCH($H51,'Raw data'!$AB:$AB,0))</f>
        <v>2</v>
      </c>
      <c r="V51" s="57">
        <f>INDEX('Raw data'!AS:AS,MATCH($H51,'Raw data'!$AB:$AB,0))</f>
        <v>11</v>
      </c>
      <c r="W51" s="13" t="b">
        <f t="shared" si="1"/>
        <v>1</v>
      </c>
    </row>
    <row r="52" spans="5:23" x14ac:dyDescent="0.3">
      <c r="E52" s="33">
        <v>48</v>
      </c>
      <c r="F52" s="45" t="str">
        <f>IF($C$9&lt;&gt;"overall","-",IFERROR(INDEX('Raw data'!$AB:$AB,MATCH($E52,'Raw data'!AI:AI,0)),"-"))</f>
        <v>Kenya</v>
      </c>
      <c r="G52" s="23" t="str">
        <f>IFERROR(INDEX('Raw data'!$AB:$AB,MATCH($E52,'Raw data'!AJ:AJ,0)),"-")</f>
        <v>Honduras</v>
      </c>
      <c r="H52" s="23" t="str">
        <f>IFERROR(INDEX('Raw data'!$AB:$AB,MATCH($E52,'Raw data'!AK:AK,0)),"-")</f>
        <v>Honduras</v>
      </c>
      <c r="I52" s="23" t="str">
        <f>IFERROR(INDEX('Raw data'!$AB:$AB,MATCH($E52,'Raw data'!AL:AL,0)),"-")</f>
        <v>Honduras</v>
      </c>
      <c r="J52" s="24" t="str">
        <f>IFERROR(INDEX('Raw data'!$AB:$AB,MATCH($E52,'Raw data'!AM:AM,0)),"-")</f>
        <v>Togo</v>
      </c>
      <c r="K52" s="57">
        <f>INDEX('Raw data'!AO:AO,MATCH($F52,'Raw data'!$AB:$AB,0))</f>
        <v>20.272727272727273</v>
      </c>
      <c r="L52" s="57">
        <f>INDEX('Raw data'!AP:AP,MATCH($F52,'Raw data'!$AB:$AB,0))</f>
        <v>7.2727272727272725</v>
      </c>
      <c r="M52" s="57">
        <f>INDEX('Raw data'!AQ:AQ,MATCH($F52,'Raw data'!$AB:$AB,0))</f>
        <v>6</v>
      </c>
      <c r="N52" s="57">
        <f>INDEX('Raw data'!AR:AR,MATCH($F52,'Raw data'!$AB:$AB,0))</f>
        <v>5</v>
      </c>
      <c r="O52" s="57">
        <f>INDEX('Raw data'!AS:AS,MATCH($F52,'Raw data'!$AB:$AB,0))</f>
        <v>2</v>
      </c>
      <c r="P52" s="13" t="b">
        <f t="shared" si="0"/>
        <v>1</v>
      </c>
      <c r="R52" s="57">
        <f>INDEX('Raw data'!AO:AO,MATCH($H52,'Raw data'!$AB:$AB,0))</f>
        <v>21.09090909090909</v>
      </c>
      <c r="S52" s="57">
        <f>INDEX('Raw data'!AP:AP,MATCH($H52,'Raw data'!$AB:$AB,0))</f>
        <v>3.0909090909090908</v>
      </c>
      <c r="T52" s="57">
        <f>INDEX('Raw data'!AQ:AQ,MATCH($H52,'Raw data'!$AB:$AB,0))</f>
        <v>3</v>
      </c>
      <c r="U52" s="57">
        <f>INDEX('Raw data'!AR:AR,MATCH($H52,'Raw data'!$AB:$AB,0))</f>
        <v>4</v>
      </c>
      <c r="V52" s="57">
        <f>INDEX('Raw data'!AS:AS,MATCH($H52,'Raw data'!$AB:$AB,0))</f>
        <v>11</v>
      </c>
      <c r="W52" s="13" t="b">
        <f t="shared" si="1"/>
        <v>1</v>
      </c>
    </row>
    <row r="53" spans="5:23" x14ac:dyDescent="0.3">
      <c r="E53" s="33">
        <v>49</v>
      </c>
      <c r="F53" s="45" t="str">
        <f>IF($C$9&lt;&gt;"overall","-",IFERROR(INDEX('Raw data'!$AB:$AB,MATCH($E53,'Raw data'!AI:AI,0)),"-"))</f>
        <v>Cambodia</v>
      </c>
      <c r="G53" s="23" t="str">
        <f>IFERROR(INDEX('Raw data'!$AB:$AB,MATCH($E53,'Raw data'!AJ:AJ,0)),"-")</f>
        <v>Timor-Leste</v>
      </c>
      <c r="H53" s="23" t="str">
        <f>IFERROR(INDEX('Raw data'!$AB:$AB,MATCH($E53,'Raw data'!AK:AK,0)),"-")</f>
        <v>Congo</v>
      </c>
      <c r="I53" s="23" t="str">
        <f>IFERROR(INDEX('Raw data'!$AB:$AB,MATCH($E53,'Raw data'!AL:AL,0)),"-")</f>
        <v>Mongolia</v>
      </c>
      <c r="J53" s="24" t="str">
        <f>IFERROR(INDEX('Raw data'!$AB:$AB,MATCH($E53,'Raw data'!AM:AM,0)),"-")</f>
        <v>Burundi</v>
      </c>
      <c r="K53" s="57">
        <f>INDEX('Raw data'!AO:AO,MATCH($F53,'Raw data'!$AB:$AB,0))</f>
        <v>19.636363636363637</v>
      </c>
      <c r="L53" s="57">
        <f>INDEX('Raw data'!AP:AP,MATCH($F53,'Raw data'!$AB:$AB,0))</f>
        <v>6.6363636363636367</v>
      </c>
      <c r="M53" s="57">
        <f>INDEX('Raw data'!AQ:AQ,MATCH($F53,'Raw data'!$AB:$AB,0))</f>
        <v>3</v>
      </c>
      <c r="N53" s="57">
        <f>INDEX('Raw data'!AR:AR,MATCH($F53,'Raw data'!$AB:$AB,0))</f>
        <v>8</v>
      </c>
      <c r="O53" s="57">
        <f>INDEX('Raw data'!AS:AS,MATCH($F53,'Raw data'!$AB:$AB,0))</f>
        <v>2</v>
      </c>
      <c r="P53" s="13" t="b">
        <f t="shared" si="0"/>
        <v>1</v>
      </c>
      <c r="R53" s="57">
        <f>INDEX('Raw data'!AO:AO,MATCH($H53,'Raw data'!$AB:$AB,0))</f>
        <v>20.363636363636363</v>
      </c>
      <c r="S53" s="57">
        <f>INDEX('Raw data'!AP:AP,MATCH($H53,'Raw data'!$AB:$AB,0))</f>
        <v>3</v>
      </c>
      <c r="T53" s="57">
        <f>INDEX('Raw data'!AQ:AQ,MATCH($H53,'Raw data'!$AB:$AB,0))</f>
        <v>7.3636363636363633</v>
      </c>
      <c r="U53" s="57">
        <f>INDEX('Raw data'!AR:AR,MATCH($H53,'Raw data'!$AB:$AB,0))</f>
        <v>8</v>
      </c>
      <c r="V53" s="57">
        <f>INDEX('Raw data'!AS:AS,MATCH($H53,'Raw data'!$AB:$AB,0))</f>
        <v>2</v>
      </c>
      <c r="W53" s="13" t="b">
        <f t="shared" si="1"/>
        <v>1</v>
      </c>
    </row>
    <row r="54" spans="5:23" x14ac:dyDescent="0.3">
      <c r="E54" s="33">
        <v>50</v>
      </c>
      <c r="F54" s="45" t="str">
        <f>IF($C$9&lt;&gt;"overall","-",IFERROR(INDEX('Raw data'!$AB:$AB,MATCH($E54,'Raw data'!AI:AI,0)),"-"))</f>
        <v>Zambia</v>
      </c>
      <c r="G54" s="23" t="str">
        <f>IFERROR(INDEX('Raw data'!$AB:$AB,MATCH($E54,'Raw data'!AJ:AJ,0)),"-")</f>
        <v>Cambodia</v>
      </c>
      <c r="H54" s="23" t="str">
        <f>IFERROR(INDEX('Raw data'!$AB:$AB,MATCH($E54,'Raw data'!AK:AK,0)),"-")</f>
        <v>Cuba</v>
      </c>
      <c r="I54" s="23" t="str">
        <f>IFERROR(INDEX('Raw data'!$AB:$AB,MATCH($E54,'Raw data'!AL:AL,0)),"-")</f>
        <v>Ukraine</v>
      </c>
      <c r="J54" s="24" t="str">
        <f>IFERROR(INDEX('Raw data'!$AB:$AB,MATCH($E54,'Raw data'!AM:AM,0)),"-")</f>
        <v>Gambia</v>
      </c>
      <c r="K54" s="57">
        <f>INDEX('Raw data'!AO:AO,MATCH($F54,'Raw data'!$AB:$AB,0))</f>
        <v>19</v>
      </c>
      <c r="L54" s="57">
        <f>INDEX('Raw data'!AP:AP,MATCH($F54,'Raw data'!$AB:$AB,0))</f>
        <v>7</v>
      </c>
      <c r="M54" s="57">
        <f>INDEX('Raw data'!AQ:AQ,MATCH($F54,'Raw data'!$AB:$AB,0))</f>
        <v>1</v>
      </c>
      <c r="N54" s="57">
        <f>INDEX('Raw data'!AR:AR,MATCH($F54,'Raw data'!$AB:$AB,0))</f>
        <v>9</v>
      </c>
      <c r="O54" s="57">
        <f>INDEX('Raw data'!AS:AS,MATCH($F54,'Raw data'!$AB:$AB,0))</f>
        <v>2</v>
      </c>
      <c r="P54" s="13" t="b">
        <f t="shared" si="0"/>
        <v>0</v>
      </c>
      <c r="R54" s="57">
        <f>INDEX('Raw data'!AO:AO,MATCH($H54,'Raw data'!$AB:$AB,0))</f>
        <v>20.363636363636363</v>
      </c>
      <c r="S54" s="57">
        <f>INDEX('Raw data'!AP:AP,MATCH($H54,'Raw data'!$AB:$AB,0))</f>
        <v>3.4545454545454546</v>
      </c>
      <c r="T54" s="57">
        <f>INDEX('Raw data'!AQ:AQ,MATCH($H54,'Raw data'!$AB:$AB,0))</f>
        <v>5.9090909090909092</v>
      </c>
      <c r="U54" s="57">
        <f>INDEX('Raw data'!AR:AR,MATCH($H54,'Raw data'!$AB:$AB,0))</f>
        <v>1</v>
      </c>
      <c r="V54" s="57">
        <f>INDEX('Raw data'!AS:AS,MATCH($H54,'Raw data'!$AB:$AB,0))</f>
        <v>10</v>
      </c>
      <c r="W54" s="13" t="b">
        <f t="shared" si="1"/>
        <v>1</v>
      </c>
    </row>
    <row r="55" spans="5:23" x14ac:dyDescent="0.3">
      <c r="E55" s="33">
        <v>51</v>
      </c>
      <c r="F55" s="45" t="str">
        <f>IF($C$9&lt;&gt;"overall","-",IFERROR(INDEX('Raw data'!$AB:$AB,MATCH($E55,'Raw data'!AI:AI,0)),"-"))</f>
        <v>Honduras</v>
      </c>
      <c r="G55" s="23" t="str">
        <f>IFERROR(INDEX('Raw data'!$AB:$AB,MATCH($E55,'Raw data'!AJ:AJ,0)),"-")</f>
        <v>Djibouti</v>
      </c>
      <c r="H55" s="23" t="str">
        <f>IFERROR(INDEX('Raw data'!$AB:$AB,MATCH($E55,'Raw data'!AK:AK,0)),"-")</f>
        <v>Pakistan</v>
      </c>
      <c r="I55" s="23" t="str">
        <f>IFERROR(INDEX('Raw data'!$AB:$AB,MATCH($E55,'Raw data'!AL:AL,0)),"-")</f>
        <v>Cambodia</v>
      </c>
      <c r="J55" s="24" t="str">
        <f>IFERROR(INDEX('Raw data'!$AB:$AB,MATCH($E55,'Raw data'!AM:AM,0)),"-")</f>
        <v>Kyrgyzstan</v>
      </c>
      <c r="K55" s="57">
        <f>INDEX('Raw data'!AO:AO,MATCH($F55,'Raw data'!$AB:$AB,0))</f>
        <v>21.09090909090909</v>
      </c>
      <c r="L55" s="57">
        <f>INDEX('Raw data'!AP:AP,MATCH($F55,'Raw data'!$AB:$AB,0))</f>
        <v>3.0909090909090908</v>
      </c>
      <c r="M55" s="57">
        <f>INDEX('Raw data'!AQ:AQ,MATCH($F55,'Raw data'!$AB:$AB,0))</f>
        <v>3</v>
      </c>
      <c r="N55" s="57">
        <f>INDEX('Raw data'!AR:AR,MATCH($F55,'Raw data'!$AB:$AB,0))</f>
        <v>4</v>
      </c>
      <c r="O55" s="57">
        <f>INDEX('Raw data'!AS:AS,MATCH($F55,'Raw data'!$AB:$AB,0))</f>
        <v>11</v>
      </c>
      <c r="P55" s="13" t="b">
        <f t="shared" si="0"/>
        <v>0</v>
      </c>
      <c r="R55" s="57">
        <f>INDEX('Raw data'!AO:AO,MATCH($H55,'Raw data'!$AB:$AB,0))</f>
        <v>20.363636363636363</v>
      </c>
      <c r="S55" s="57">
        <f>INDEX('Raw data'!AP:AP,MATCH($H55,'Raw data'!$AB:$AB,0))</f>
        <v>10</v>
      </c>
      <c r="T55" s="57">
        <f>INDEX('Raw data'!AQ:AQ,MATCH($H55,'Raw data'!$AB:$AB,0))</f>
        <v>5.3636363636363633</v>
      </c>
      <c r="U55" s="57">
        <f>INDEX('Raw data'!AR:AR,MATCH($H55,'Raw data'!$AB:$AB,0))</f>
        <v>3</v>
      </c>
      <c r="V55" s="57">
        <f>INDEX('Raw data'!AS:AS,MATCH($H55,'Raw data'!$AB:$AB,0))</f>
        <v>2</v>
      </c>
      <c r="W55" s="13" t="b">
        <f t="shared" si="1"/>
        <v>1</v>
      </c>
    </row>
    <row r="56" spans="5:23" x14ac:dyDescent="0.3">
      <c r="E56" s="33">
        <v>52</v>
      </c>
      <c r="F56" s="45" t="str">
        <f>IF($C$9&lt;&gt;"overall","-",IFERROR(INDEX('Raw data'!$AB:$AB,MATCH($E56,'Raw data'!AI:AI,0)),"-"))</f>
        <v>Korea, North</v>
      </c>
      <c r="G56" s="23" t="str">
        <f>IFERROR(INDEX('Raw data'!$AB:$AB,MATCH($E56,'Raw data'!AJ:AJ,0)),"-")</f>
        <v>Mongolia</v>
      </c>
      <c r="H56" s="23" t="str">
        <f>IFERROR(INDEX('Raw data'!$AB:$AB,MATCH($E56,'Raw data'!AK:AK,0)),"-")</f>
        <v>Kenya</v>
      </c>
      <c r="I56" s="23" t="str">
        <f>IFERROR(INDEX('Raw data'!$AB:$AB,MATCH($E56,'Raw data'!AL:AL,0)),"-")</f>
        <v>Ghana</v>
      </c>
      <c r="J56" s="24" t="str">
        <f>IFERROR(INDEX('Raw data'!$AB:$AB,MATCH($E56,'Raw data'!AM:AM,0)),"-")</f>
        <v>Sudan</v>
      </c>
      <c r="K56" s="57">
        <f>INDEX('Raw data'!AO:AO,MATCH($F56,'Raw data'!$AB:$AB,0))</f>
        <v>22.454545454545453</v>
      </c>
      <c r="L56" s="57">
        <f>INDEX('Raw data'!AP:AP,MATCH($F56,'Raw data'!$AB:$AB,0))</f>
        <v>6.0909090909090908</v>
      </c>
      <c r="M56" s="57">
        <f>INDEX('Raw data'!AQ:AQ,MATCH($F56,'Raw data'!$AB:$AB,0))</f>
        <v>6.3636363636363633</v>
      </c>
      <c r="N56" s="57">
        <f>INDEX('Raw data'!AR:AR,MATCH($F56,'Raw data'!$AB:$AB,0))</f>
        <v>1</v>
      </c>
      <c r="O56" s="57">
        <f>INDEX('Raw data'!AS:AS,MATCH($F56,'Raw data'!$AB:$AB,0))</f>
        <v>9</v>
      </c>
      <c r="P56" s="13" t="b">
        <f t="shared" si="0"/>
        <v>1</v>
      </c>
      <c r="R56" s="57">
        <f>INDEX('Raw data'!AO:AO,MATCH($H56,'Raw data'!$AB:$AB,0))</f>
        <v>20.272727272727273</v>
      </c>
      <c r="S56" s="57">
        <f>INDEX('Raw data'!AP:AP,MATCH($H56,'Raw data'!$AB:$AB,0))</f>
        <v>7.2727272727272725</v>
      </c>
      <c r="T56" s="57">
        <f>INDEX('Raw data'!AQ:AQ,MATCH($H56,'Raw data'!$AB:$AB,0))</f>
        <v>6</v>
      </c>
      <c r="U56" s="57">
        <f>INDEX('Raw data'!AR:AR,MATCH($H56,'Raw data'!$AB:$AB,0))</f>
        <v>5</v>
      </c>
      <c r="V56" s="57">
        <f>INDEX('Raw data'!AS:AS,MATCH($H56,'Raw data'!$AB:$AB,0))</f>
        <v>2</v>
      </c>
      <c r="W56" s="13" t="b">
        <f t="shared" si="1"/>
        <v>1</v>
      </c>
    </row>
    <row r="57" spans="5:23" x14ac:dyDescent="0.3">
      <c r="E57" s="33">
        <v>53</v>
      </c>
      <c r="F57" s="45" t="str">
        <f>IF($C$9&lt;&gt;"overall","-",IFERROR(INDEX('Raw data'!$AB:$AB,MATCH($E57,'Raw data'!AI:AI,0)),"-"))</f>
        <v>Congo</v>
      </c>
      <c r="G57" s="23" t="str">
        <f>IFERROR(INDEX('Raw data'!$AB:$AB,MATCH($E57,'Raw data'!AJ:AJ,0)),"-")</f>
        <v>Mauritania</v>
      </c>
      <c r="H57" s="23" t="str">
        <f>IFERROR(INDEX('Raw data'!$AB:$AB,MATCH($E57,'Raw data'!AK:AK,0)),"-")</f>
        <v>Mongolia</v>
      </c>
      <c r="I57" s="23" t="str">
        <f>IFERROR(INDEX('Raw data'!$AB:$AB,MATCH($E57,'Raw data'!AL:AL,0)),"-")</f>
        <v>Bangladesh</v>
      </c>
      <c r="J57" s="24" t="str">
        <f>IFERROR(INDEX('Raw data'!$AB:$AB,MATCH($E57,'Raw data'!AM:AM,0)),"-")</f>
        <v>Honduras</v>
      </c>
      <c r="K57" s="57">
        <f>INDEX('Raw data'!AO:AO,MATCH($F57,'Raw data'!$AB:$AB,0))</f>
        <v>20.363636363636363</v>
      </c>
      <c r="L57" s="57">
        <f>INDEX('Raw data'!AP:AP,MATCH($F57,'Raw data'!$AB:$AB,0))</f>
        <v>3</v>
      </c>
      <c r="M57" s="57">
        <f>INDEX('Raw data'!AQ:AQ,MATCH($F57,'Raw data'!$AB:$AB,0))</f>
        <v>7.3636363636363633</v>
      </c>
      <c r="N57" s="57">
        <f>INDEX('Raw data'!AR:AR,MATCH($F57,'Raw data'!$AB:$AB,0))</f>
        <v>8</v>
      </c>
      <c r="O57" s="57">
        <f>INDEX('Raw data'!AS:AS,MATCH($F57,'Raw data'!$AB:$AB,0))</f>
        <v>2</v>
      </c>
      <c r="P57" s="13" t="b">
        <f t="shared" si="0"/>
        <v>0</v>
      </c>
      <c r="R57" s="57">
        <f>INDEX('Raw data'!AO:AO,MATCH($H57,'Raw data'!$AB:$AB,0))</f>
        <v>20</v>
      </c>
      <c r="S57" s="57">
        <f>INDEX('Raw data'!AP:AP,MATCH($H57,'Raw data'!$AB:$AB,0))</f>
        <v>2</v>
      </c>
      <c r="T57" s="57">
        <f>INDEX('Raw data'!AQ:AQ,MATCH($H57,'Raw data'!$AB:$AB,0))</f>
        <v>2</v>
      </c>
      <c r="U57" s="57">
        <f>INDEX('Raw data'!AR:AR,MATCH($H57,'Raw data'!$AB:$AB,0))</f>
        <v>5</v>
      </c>
      <c r="V57" s="57">
        <f>INDEX('Raw data'!AS:AS,MATCH($H57,'Raw data'!$AB:$AB,0))</f>
        <v>11</v>
      </c>
      <c r="W57" s="13" t="b">
        <f t="shared" si="1"/>
        <v>1</v>
      </c>
    </row>
    <row r="58" spans="5:23" x14ac:dyDescent="0.3">
      <c r="E58" s="33">
        <v>54</v>
      </c>
      <c r="F58" s="45" t="str">
        <f>IF($C$9&lt;&gt;"overall","-",IFERROR(INDEX('Raw data'!$AB:$AB,MATCH($E58,'Raw data'!AI:AI,0)),"-"))</f>
        <v>Moldova</v>
      </c>
      <c r="G58" s="23" t="str">
        <f>IFERROR(INDEX('Raw data'!$AB:$AB,MATCH($E58,'Raw data'!AJ:AJ,0)),"-")</f>
        <v>Cote d'Ivoire</v>
      </c>
      <c r="H58" s="23" t="str">
        <f>IFERROR(INDEX('Raw data'!$AB:$AB,MATCH($E58,'Raw data'!AK:AK,0)),"-")</f>
        <v>Cambodia</v>
      </c>
      <c r="I58" s="23" t="str">
        <f>IFERROR(INDEX('Raw data'!$AB:$AB,MATCH($E58,'Raw data'!AL:AL,0)),"-")</f>
        <v>Bhutan</v>
      </c>
      <c r="J58" s="24" t="str">
        <f>IFERROR(INDEX('Raw data'!$AB:$AB,MATCH($E58,'Raw data'!AM:AM,0)),"-")</f>
        <v>Laos</v>
      </c>
      <c r="K58" s="57">
        <f>INDEX('Raw data'!AO:AO,MATCH($F58,'Raw data'!$AB:$AB,0))</f>
        <v>21.272727272727273</v>
      </c>
      <c r="L58" s="57">
        <f>INDEX('Raw data'!AP:AP,MATCH($F58,'Raw data'!$AB:$AB,0))</f>
        <v>1</v>
      </c>
      <c r="M58" s="57">
        <f>INDEX('Raw data'!AQ:AQ,MATCH($F58,'Raw data'!$AB:$AB,0))</f>
        <v>7.2727272727272725</v>
      </c>
      <c r="N58" s="57">
        <f>INDEX('Raw data'!AR:AR,MATCH($F58,'Raw data'!$AB:$AB,0))</f>
        <v>2</v>
      </c>
      <c r="O58" s="57">
        <f>INDEX('Raw data'!AS:AS,MATCH($F58,'Raw data'!$AB:$AB,0))</f>
        <v>11</v>
      </c>
      <c r="P58" s="13" t="b">
        <f t="shared" si="0"/>
        <v>1</v>
      </c>
      <c r="R58" s="57">
        <f>INDEX('Raw data'!AO:AO,MATCH($H58,'Raw data'!$AB:$AB,0))</f>
        <v>19.636363636363637</v>
      </c>
      <c r="S58" s="57">
        <f>INDEX('Raw data'!AP:AP,MATCH($H58,'Raw data'!$AB:$AB,0))</f>
        <v>6.6363636363636367</v>
      </c>
      <c r="T58" s="57">
        <f>INDEX('Raw data'!AQ:AQ,MATCH($H58,'Raw data'!$AB:$AB,0))</f>
        <v>3</v>
      </c>
      <c r="U58" s="57">
        <f>INDEX('Raw data'!AR:AR,MATCH($H58,'Raw data'!$AB:$AB,0))</f>
        <v>8</v>
      </c>
      <c r="V58" s="57">
        <f>INDEX('Raw data'!AS:AS,MATCH($H58,'Raw data'!$AB:$AB,0))</f>
        <v>2</v>
      </c>
      <c r="W58" s="13" t="b">
        <f t="shared" si="1"/>
        <v>1</v>
      </c>
    </row>
    <row r="59" spans="5:23" x14ac:dyDescent="0.3">
      <c r="E59" s="33">
        <v>55</v>
      </c>
      <c r="F59" s="45" t="str">
        <f>IF($C$9&lt;&gt;"overall","-",IFERROR(INDEX('Raw data'!$AB:$AB,MATCH($E59,'Raw data'!AI:AI,0)),"-"))</f>
        <v>Bhutan</v>
      </c>
      <c r="G59" s="23" t="str">
        <f>IFERROR(INDEX('Raw data'!$AB:$AB,MATCH($E59,'Raw data'!AJ:AJ,0)),"-")</f>
        <v>Laos</v>
      </c>
      <c r="H59" s="23" t="str">
        <f>IFERROR(INDEX('Raw data'!$AB:$AB,MATCH($E59,'Raw data'!AK:AK,0)),"-")</f>
        <v>Zambia</v>
      </c>
      <c r="I59" s="23" t="str">
        <f>IFERROR(INDEX('Raw data'!$AB:$AB,MATCH($E59,'Raw data'!AL:AL,0)),"-")</f>
        <v>Tajikistan</v>
      </c>
      <c r="J59" s="24" t="str">
        <f>IFERROR(INDEX('Raw data'!$AB:$AB,MATCH($E59,'Raw data'!AM:AM,0)),"-")</f>
        <v>Pakistan</v>
      </c>
      <c r="K59" s="57">
        <f>INDEX('Raw data'!AO:AO,MATCH($F59,'Raw data'!$AB:$AB,0))</f>
        <v>17.09090909090909</v>
      </c>
      <c r="L59" s="57">
        <f>INDEX('Raw data'!AP:AP,MATCH($F59,'Raw data'!$AB:$AB,0))</f>
        <v>1</v>
      </c>
      <c r="M59" s="57">
        <f>INDEX('Raw data'!AQ:AQ,MATCH($F59,'Raw data'!$AB:$AB,0))</f>
        <v>1.0909090909090908</v>
      </c>
      <c r="N59" s="57">
        <f>INDEX('Raw data'!AR:AR,MATCH($F59,'Raw data'!$AB:$AB,0))</f>
        <v>4</v>
      </c>
      <c r="O59" s="57">
        <f>INDEX('Raw data'!AS:AS,MATCH($F59,'Raw data'!$AB:$AB,0))</f>
        <v>11</v>
      </c>
      <c r="P59" s="13" t="b">
        <f t="shared" si="0"/>
        <v>1</v>
      </c>
      <c r="R59" s="57">
        <f>INDEX('Raw data'!AO:AO,MATCH($H59,'Raw data'!$AB:$AB,0))</f>
        <v>19</v>
      </c>
      <c r="S59" s="57">
        <f>INDEX('Raw data'!AP:AP,MATCH($H59,'Raw data'!$AB:$AB,0))</f>
        <v>7</v>
      </c>
      <c r="T59" s="57">
        <f>INDEX('Raw data'!AQ:AQ,MATCH($H59,'Raw data'!$AB:$AB,0))</f>
        <v>1</v>
      </c>
      <c r="U59" s="57">
        <f>INDEX('Raw data'!AR:AR,MATCH($H59,'Raw data'!$AB:$AB,0))</f>
        <v>9</v>
      </c>
      <c r="V59" s="57">
        <f>INDEX('Raw data'!AS:AS,MATCH($H59,'Raw data'!$AB:$AB,0))</f>
        <v>2</v>
      </c>
      <c r="W59" s="13" t="b">
        <f t="shared" si="1"/>
        <v>1</v>
      </c>
    </row>
    <row r="60" spans="5:23" x14ac:dyDescent="0.3">
      <c r="E60" s="33">
        <v>56</v>
      </c>
      <c r="F60" s="45" t="str">
        <f>IF($C$9&lt;&gt;"overall","-",IFERROR(INDEX('Raw data'!$AB:$AB,MATCH($E60,'Raw data'!AI:AI,0)),"-"))</f>
        <v>Bangladesh</v>
      </c>
      <c r="G60" s="23" t="str">
        <f>IFERROR(INDEX('Raw data'!$AB:$AB,MATCH($E60,'Raw data'!AJ:AJ,0)),"-")</f>
        <v>Zambia</v>
      </c>
      <c r="H60" s="23" t="str">
        <f>IFERROR(INDEX('Raw data'!$AB:$AB,MATCH($E60,'Raw data'!AK:AK,0)),"-")</f>
        <v>Djibouti</v>
      </c>
      <c r="I60" s="23" t="str">
        <f>IFERROR(INDEX('Raw data'!$AB:$AB,MATCH($E60,'Raw data'!AL:AL,0)),"-")</f>
        <v>Sri Lanka</v>
      </c>
      <c r="J60" s="24" t="str">
        <f>IFERROR(INDEX('Raw data'!$AB:$AB,MATCH($E60,'Raw data'!AM:AM,0)),"-")</f>
        <v>Congo</v>
      </c>
      <c r="K60" s="57">
        <f>INDEX('Raw data'!AO:AO,MATCH($F60,'Raw data'!$AB:$AB,0))</f>
        <v>16</v>
      </c>
      <c r="L60" s="57">
        <f>INDEX('Raw data'!AP:AP,MATCH($F60,'Raw data'!$AB:$AB,0))</f>
        <v>10</v>
      </c>
      <c r="M60" s="57">
        <f>INDEX('Raw data'!AQ:AQ,MATCH($F60,'Raw data'!$AB:$AB,0))</f>
        <v>2</v>
      </c>
      <c r="N60" s="57">
        <f>INDEX('Raw data'!AR:AR,MATCH($F60,'Raw data'!$AB:$AB,0))</f>
        <v>2</v>
      </c>
      <c r="O60" s="57">
        <f>INDEX('Raw data'!AS:AS,MATCH($F60,'Raw data'!$AB:$AB,0))</f>
        <v>2</v>
      </c>
      <c r="P60" s="13" t="b">
        <f t="shared" si="0"/>
        <v>0</v>
      </c>
      <c r="R60" s="57">
        <f>INDEX('Raw data'!AO:AO,MATCH($H60,'Raw data'!$AB:$AB,0))</f>
        <v>18.90909090909091</v>
      </c>
      <c r="S60" s="57">
        <f>INDEX('Raw data'!AP:AP,MATCH($H60,'Raw data'!$AB:$AB,0))</f>
        <v>2</v>
      </c>
      <c r="T60" s="57">
        <f>INDEX('Raw data'!AQ:AQ,MATCH($H60,'Raw data'!$AB:$AB,0))</f>
        <v>7.9090909090909092</v>
      </c>
      <c r="U60" s="57">
        <f>INDEX('Raw data'!AR:AR,MATCH($H60,'Raw data'!$AB:$AB,0))</f>
        <v>7</v>
      </c>
      <c r="V60" s="57">
        <f>INDEX('Raw data'!AS:AS,MATCH($H60,'Raw data'!$AB:$AB,0))</f>
        <v>2</v>
      </c>
      <c r="W60" s="13" t="b">
        <f t="shared" si="1"/>
        <v>1</v>
      </c>
    </row>
    <row r="61" spans="5:23" x14ac:dyDescent="0.3">
      <c r="E61" s="33">
        <v>57</v>
      </c>
      <c r="F61" s="45" t="str">
        <f>IF($C$9&lt;&gt;"overall","-",IFERROR(INDEX('Raw data'!$AB:$AB,MATCH($E61,'Raw data'!AI:AI,0)),"-"))</f>
        <v>Cote d'Ivoire</v>
      </c>
      <c r="G61" s="23" t="str">
        <f>IFERROR(INDEX('Raw data'!$AB:$AB,MATCH($E61,'Raw data'!AJ:AJ,0)),"-")</f>
        <v>Zimbabwe</v>
      </c>
      <c r="H61" s="23" t="str">
        <f>IFERROR(INDEX('Raw data'!$AB:$AB,MATCH($E61,'Raw data'!AK:AK,0)),"-")</f>
        <v>Mauritania</v>
      </c>
      <c r="I61" s="23" t="str">
        <f>IFERROR(INDEX('Raw data'!$AB:$AB,MATCH($E61,'Raw data'!AL:AL,0)),"-")</f>
        <v>Georgia</v>
      </c>
      <c r="J61" s="24" t="str">
        <f>IFERROR(INDEX('Raw data'!$AB:$AB,MATCH($E61,'Raw data'!AM:AM,0)),"-")</f>
        <v>Kenya</v>
      </c>
      <c r="K61" s="57">
        <f>INDEX('Raw data'!AO:AO,MATCH($F61,'Raw data'!$AB:$AB,0))</f>
        <v>18.363636363636363</v>
      </c>
      <c r="L61" s="57">
        <f>INDEX('Raw data'!AP:AP,MATCH($F61,'Raw data'!$AB:$AB,0))</f>
        <v>6</v>
      </c>
      <c r="M61" s="57">
        <f>INDEX('Raw data'!AQ:AQ,MATCH($F61,'Raw data'!$AB:$AB,0))</f>
        <v>5.3636363636363633</v>
      </c>
      <c r="N61" s="57">
        <f>INDEX('Raw data'!AR:AR,MATCH($F61,'Raw data'!$AB:$AB,0))</f>
        <v>5</v>
      </c>
      <c r="O61" s="57">
        <f>INDEX('Raw data'!AS:AS,MATCH($F61,'Raw data'!$AB:$AB,0))</f>
        <v>2</v>
      </c>
      <c r="P61" s="13" t="b">
        <f t="shared" si="0"/>
        <v>1</v>
      </c>
      <c r="R61" s="57">
        <f>INDEX('Raw data'!AO:AO,MATCH($H61,'Raw data'!$AB:$AB,0))</f>
        <v>18.454545454545453</v>
      </c>
      <c r="S61" s="57">
        <f>INDEX('Raw data'!AP:AP,MATCH($H61,'Raw data'!$AB:$AB,0))</f>
        <v>3.4545454545454546</v>
      </c>
      <c r="T61" s="57">
        <f>INDEX('Raw data'!AQ:AQ,MATCH($H61,'Raw data'!$AB:$AB,0))</f>
        <v>6</v>
      </c>
      <c r="U61" s="57">
        <f>INDEX('Raw data'!AR:AR,MATCH($H61,'Raw data'!$AB:$AB,0))</f>
        <v>7</v>
      </c>
      <c r="V61" s="57">
        <f>INDEX('Raw data'!AS:AS,MATCH($H61,'Raw data'!$AB:$AB,0))</f>
        <v>2</v>
      </c>
      <c r="W61" s="13" t="b">
        <f t="shared" si="1"/>
        <v>1</v>
      </c>
    </row>
    <row r="62" spans="5:23" x14ac:dyDescent="0.3">
      <c r="E62" s="33">
        <v>58</v>
      </c>
      <c r="F62" s="45" t="str">
        <f>IF($C$9&lt;&gt;"overall","-",IFERROR(INDEX('Raw data'!$AB:$AB,MATCH($E62,'Raw data'!AI:AI,0)),"-"))</f>
        <v>Zimbabwe</v>
      </c>
      <c r="G62" s="23" t="str">
        <f>IFERROR(INDEX('Raw data'!$AB:$AB,MATCH($E62,'Raw data'!AJ:AJ,0)),"-")</f>
        <v>Kyrgyzstan</v>
      </c>
      <c r="H62" s="23" t="str">
        <f>IFERROR(INDEX('Raw data'!$AB:$AB,MATCH($E62,'Raw data'!AK:AK,0)),"-")</f>
        <v>Cote d'Ivoire</v>
      </c>
      <c r="I62" s="23" t="str">
        <f>IFERROR(INDEX('Raw data'!$AB:$AB,MATCH($E62,'Raw data'!AL:AL,0)),"-")</f>
        <v>Djibouti</v>
      </c>
      <c r="J62" s="24" t="str">
        <f>IFERROR(INDEX('Raw data'!$AB:$AB,MATCH($E62,'Raw data'!AM:AM,0)),"-")</f>
        <v>Moldova</v>
      </c>
      <c r="K62" s="57">
        <f>INDEX('Raw data'!AO:AO,MATCH($F62,'Raw data'!$AB:$AB,0))</f>
        <v>17.363636363636363</v>
      </c>
      <c r="L62" s="57">
        <f>INDEX('Raw data'!AP:AP,MATCH($F62,'Raw data'!$AB:$AB,0))</f>
        <v>3.2727272727272729</v>
      </c>
      <c r="M62" s="57">
        <f>INDEX('Raw data'!AQ:AQ,MATCH($F62,'Raw data'!$AB:$AB,0))</f>
        <v>5.0909090909090908</v>
      </c>
      <c r="N62" s="57">
        <f>INDEX('Raw data'!AR:AR,MATCH($F62,'Raw data'!$AB:$AB,0))</f>
        <v>7</v>
      </c>
      <c r="O62" s="57">
        <f>INDEX('Raw data'!AS:AS,MATCH($F62,'Raw data'!$AB:$AB,0))</f>
        <v>2</v>
      </c>
      <c r="P62" s="13" t="b">
        <f t="shared" si="0"/>
        <v>0</v>
      </c>
      <c r="R62" s="57">
        <f>INDEX('Raw data'!AO:AO,MATCH($H62,'Raw data'!$AB:$AB,0))</f>
        <v>18.363636363636363</v>
      </c>
      <c r="S62" s="57">
        <f>INDEX('Raw data'!AP:AP,MATCH($H62,'Raw data'!$AB:$AB,0))</f>
        <v>6</v>
      </c>
      <c r="T62" s="57">
        <f>INDEX('Raw data'!AQ:AQ,MATCH($H62,'Raw data'!$AB:$AB,0))</f>
        <v>5.3636363636363633</v>
      </c>
      <c r="U62" s="57">
        <f>INDEX('Raw data'!AR:AR,MATCH($H62,'Raw data'!$AB:$AB,0))</f>
        <v>5</v>
      </c>
      <c r="V62" s="57">
        <f>INDEX('Raw data'!AS:AS,MATCH($H62,'Raw data'!$AB:$AB,0))</f>
        <v>2</v>
      </c>
      <c r="W62" s="13" t="b">
        <f t="shared" si="1"/>
        <v>1</v>
      </c>
    </row>
    <row r="63" spans="5:23" x14ac:dyDescent="0.3">
      <c r="E63" s="33">
        <v>59</v>
      </c>
      <c r="F63" s="45" t="str">
        <f>IF($C$9&lt;&gt;"overall","-",IFERROR(INDEX('Raw data'!$AB:$AB,MATCH($E63,'Raw data'!AI:AI,0)),"-"))</f>
        <v>Cuba</v>
      </c>
      <c r="G63" s="23" t="str">
        <f>IFERROR(INDEX('Raw data'!$AB:$AB,MATCH($E63,'Raw data'!AJ:AJ,0)),"-")</f>
        <v>Georgia</v>
      </c>
      <c r="H63" s="23" t="str">
        <f>IFERROR(INDEX('Raw data'!$AB:$AB,MATCH($E63,'Raw data'!AK:AK,0)),"-")</f>
        <v>Laos</v>
      </c>
      <c r="I63" s="23" t="str">
        <f>IFERROR(INDEX('Raw data'!$AB:$AB,MATCH($E63,'Raw data'!AL:AL,0)),"-")</f>
        <v>Guyana</v>
      </c>
      <c r="J63" s="24" t="str">
        <f>IFERROR(INDEX('Raw data'!$AB:$AB,MATCH($E63,'Raw data'!AM:AM,0)),"-")</f>
        <v>Zambia</v>
      </c>
      <c r="K63" s="57">
        <f>INDEX('Raw data'!AO:AO,MATCH($F63,'Raw data'!$AB:$AB,0))</f>
        <v>20.363636363636363</v>
      </c>
      <c r="L63" s="57">
        <f>INDEX('Raw data'!AP:AP,MATCH($F63,'Raw data'!$AB:$AB,0))</f>
        <v>3.4545454545454546</v>
      </c>
      <c r="M63" s="57">
        <f>INDEX('Raw data'!AQ:AQ,MATCH($F63,'Raw data'!$AB:$AB,0))</f>
        <v>5.9090909090909092</v>
      </c>
      <c r="N63" s="57">
        <f>INDEX('Raw data'!AR:AR,MATCH($F63,'Raw data'!$AB:$AB,0))</f>
        <v>1</v>
      </c>
      <c r="O63" s="57">
        <f>INDEX('Raw data'!AS:AS,MATCH($F63,'Raw data'!$AB:$AB,0))</f>
        <v>10</v>
      </c>
      <c r="P63" s="13" t="b">
        <f t="shared" si="0"/>
        <v>1</v>
      </c>
      <c r="R63" s="57">
        <f>INDEX('Raw data'!AO:AO,MATCH($H63,'Raw data'!$AB:$AB,0))</f>
        <v>18.363636363636363</v>
      </c>
      <c r="S63" s="57">
        <f>INDEX('Raw data'!AP:AP,MATCH($H63,'Raw data'!$AB:$AB,0))</f>
        <v>5</v>
      </c>
      <c r="T63" s="57">
        <f>INDEX('Raw data'!AQ:AQ,MATCH($H63,'Raw data'!$AB:$AB,0))</f>
        <v>6.3636363636363633</v>
      </c>
      <c r="U63" s="57">
        <f>INDEX('Raw data'!AR:AR,MATCH($H63,'Raw data'!$AB:$AB,0))</f>
        <v>2</v>
      </c>
      <c r="V63" s="57">
        <f>INDEX('Raw data'!AS:AS,MATCH($H63,'Raw data'!$AB:$AB,0))</f>
        <v>5</v>
      </c>
      <c r="W63" s="13" t="b">
        <f t="shared" si="1"/>
        <v>1</v>
      </c>
    </row>
    <row r="64" spans="5:23" x14ac:dyDescent="0.3">
      <c r="E64" s="33">
        <v>60</v>
      </c>
      <c r="F64" s="45" t="str">
        <f>IF($C$9&lt;&gt;"overall","-",IFERROR(INDEX('Raw data'!$AB:$AB,MATCH($E64,'Raw data'!AI:AI,0)),"-"))</f>
        <v>Laos</v>
      </c>
      <c r="G64" s="23" t="str">
        <f>IFERROR(INDEX('Raw data'!$AB:$AB,MATCH($E64,'Raw data'!AJ:AJ,0)),"-")</f>
        <v>Guyana</v>
      </c>
      <c r="H64" s="23" t="str">
        <f>IFERROR(INDEX('Raw data'!$AB:$AB,MATCH($E64,'Raw data'!AK:AK,0)),"-")</f>
        <v>Georgia</v>
      </c>
      <c r="I64" s="23" t="str">
        <f>IFERROR(INDEX('Raw data'!$AB:$AB,MATCH($E64,'Raw data'!AL:AL,0)),"-")</f>
        <v>Lesotho</v>
      </c>
      <c r="J64" s="24" t="str">
        <f>IFERROR(INDEX('Raw data'!$AB:$AB,MATCH($E64,'Raw data'!AM:AM,0)),"-")</f>
        <v>Uzbekistan</v>
      </c>
      <c r="K64" s="57">
        <f>INDEX('Raw data'!AO:AO,MATCH($F64,'Raw data'!$AB:$AB,0))</f>
        <v>18.363636363636363</v>
      </c>
      <c r="L64" s="57">
        <f>INDEX('Raw data'!AP:AP,MATCH($F64,'Raw data'!$AB:$AB,0))</f>
        <v>5</v>
      </c>
      <c r="M64" s="57">
        <f>INDEX('Raw data'!AQ:AQ,MATCH($F64,'Raw data'!$AB:$AB,0))</f>
        <v>6.3636363636363633</v>
      </c>
      <c r="N64" s="57">
        <f>INDEX('Raw data'!AR:AR,MATCH($F64,'Raw data'!$AB:$AB,0))</f>
        <v>2</v>
      </c>
      <c r="O64" s="57">
        <f>INDEX('Raw data'!AS:AS,MATCH($F64,'Raw data'!$AB:$AB,0))</f>
        <v>5</v>
      </c>
      <c r="P64" s="13" t="b">
        <f t="shared" si="0"/>
        <v>0</v>
      </c>
      <c r="R64" s="57">
        <f>INDEX('Raw data'!AO:AO,MATCH($H64,'Raw data'!$AB:$AB,0))</f>
        <v>18.18181818181818</v>
      </c>
      <c r="S64" s="57">
        <f>INDEX('Raw data'!AP:AP,MATCH($H64,'Raw data'!$AB:$AB,0))</f>
        <v>1</v>
      </c>
      <c r="T64" s="57">
        <f>INDEX('Raw data'!AQ:AQ,MATCH($H64,'Raw data'!$AB:$AB,0))</f>
        <v>4.1818181818181817</v>
      </c>
      <c r="U64" s="57">
        <f>INDEX('Raw data'!AR:AR,MATCH($H64,'Raw data'!$AB:$AB,0))</f>
        <v>3</v>
      </c>
      <c r="V64" s="57">
        <f>INDEX('Raw data'!AS:AS,MATCH($H64,'Raw data'!$AB:$AB,0))</f>
        <v>10</v>
      </c>
      <c r="W64" s="13" t="b">
        <f t="shared" si="1"/>
        <v>1</v>
      </c>
    </row>
    <row r="65" spans="5:23" x14ac:dyDescent="0.3">
      <c r="E65" s="33">
        <v>61</v>
      </c>
      <c r="F65" s="45" t="str">
        <f>IF($C$9&lt;&gt;"overall","-",IFERROR(INDEX('Raw data'!$AB:$AB,MATCH($E65,'Raw data'!AI:AI,0)),"-"))</f>
        <v>Djibouti</v>
      </c>
      <c r="G65" s="23" t="str">
        <f>IFERROR(INDEX('Raw data'!$AB:$AB,MATCH($E65,'Raw data'!AJ:AJ,0)),"-")</f>
        <v>Korea, North</v>
      </c>
      <c r="H65" s="23" t="str">
        <f>IFERROR(INDEX('Raw data'!$AB:$AB,MATCH($E65,'Raw data'!AK:AK,0)),"-")</f>
        <v>Guyana</v>
      </c>
      <c r="I65" s="23" t="str">
        <f>IFERROR(INDEX('Raw data'!$AB:$AB,MATCH($E65,'Raw data'!AL:AL,0)),"-")</f>
        <v>Moldova</v>
      </c>
      <c r="J65" s="24" t="str">
        <f>IFERROR(INDEX('Raw data'!$AB:$AB,MATCH($E65,'Raw data'!AM:AM,0)),"-")</f>
        <v>Georgia</v>
      </c>
      <c r="K65" s="57">
        <f>INDEX('Raw data'!AO:AO,MATCH($F65,'Raw data'!$AB:$AB,0))</f>
        <v>18.90909090909091</v>
      </c>
      <c r="L65" s="57">
        <f>INDEX('Raw data'!AP:AP,MATCH($F65,'Raw data'!$AB:$AB,0))</f>
        <v>2</v>
      </c>
      <c r="M65" s="57">
        <f>INDEX('Raw data'!AQ:AQ,MATCH($F65,'Raw data'!$AB:$AB,0))</f>
        <v>7.9090909090909092</v>
      </c>
      <c r="N65" s="57">
        <f>INDEX('Raw data'!AR:AR,MATCH($F65,'Raw data'!$AB:$AB,0))</f>
        <v>7</v>
      </c>
      <c r="O65" s="57">
        <f>INDEX('Raw data'!AS:AS,MATCH($F65,'Raw data'!$AB:$AB,0))</f>
        <v>2</v>
      </c>
      <c r="P65" s="13" t="b">
        <f t="shared" si="0"/>
        <v>1</v>
      </c>
      <c r="R65" s="57">
        <f>INDEX('Raw data'!AO:AO,MATCH($H65,'Raw data'!$AB:$AB,0))</f>
        <v>17.363636363636363</v>
      </c>
      <c r="S65" s="57">
        <f>INDEX('Raw data'!AP:AP,MATCH($H65,'Raw data'!$AB:$AB,0))</f>
        <v>1</v>
      </c>
      <c r="T65" s="57">
        <f>INDEX('Raw data'!AQ:AQ,MATCH($H65,'Raw data'!$AB:$AB,0))</f>
        <v>2.3636363636363638</v>
      </c>
      <c r="U65" s="57">
        <f>INDEX('Raw data'!AR:AR,MATCH($H65,'Raw data'!$AB:$AB,0))</f>
        <v>4</v>
      </c>
      <c r="V65" s="57">
        <f>INDEX('Raw data'!AS:AS,MATCH($H65,'Raw data'!$AB:$AB,0))</f>
        <v>10</v>
      </c>
      <c r="W65" s="13" t="b">
        <f t="shared" si="1"/>
        <v>1</v>
      </c>
    </row>
    <row r="66" spans="5:23" x14ac:dyDescent="0.3">
      <c r="E66" s="33">
        <v>62</v>
      </c>
      <c r="F66" s="45" t="str">
        <f>IF($C$9&lt;&gt;"overall","-",IFERROR(INDEX('Raw data'!$AB:$AB,MATCH($E66,'Raw data'!AI:AI,0)),"-"))</f>
        <v>Georgia</v>
      </c>
      <c r="G66" s="23" t="str">
        <f>IFERROR(INDEX('Raw data'!$AB:$AB,MATCH($E66,'Raw data'!AJ:AJ,0)),"-")</f>
        <v>Armenia</v>
      </c>
      <c r="H66" s="23" t="str">
        <f>IFERROR(INDEX('Raw data'!$AB:$AB,MATCH($E66,'Raw data'!AK:AK,0)),"-")</f>
        <v>Zimbabwe</v>
      </c>
      <c r="I66" s="23" t="str">
        <f>IFERROR(INDEX('Raw data'!$AB:$AB,MATCH($E66,'Raw data'!AL:AL,0)),"-")</f>
        <v>Azerbaijan</v>
      </c>
      <c r="J66" s="24" t="str">
        <f>IFERROR(INDEX('Raw data'!$AB:$AB,MATCH($E66,'Raw data'!AM:AM,0)),"-")</f>
        <v>Guyana</v>
      </c>
      <c r="K66" s="57">
        <f>INDEX('Raw data'!AO:AO,MATCH($F66,'Raw data'!$AB:$AB,0))</f>
        <v>18.18181818181818</v>
      </c>
      <c r="L66" s="57">
        <f>INDEX('Raw data'!AP:AP,MATCH($F66,'Raw data'!$AB:$AB,0))</f>
        <v>1</v>
      </c>
      <c r="M66" s="57">
        <f>INDEX('Raw data'!AQ:AQ,MATCH($F66,'Raw data'!$AB:$AB,0))</f>
        <v>4.1818181818181817</v>
      </c>
      <c r="N66" s="57">
        <f>INDEX('Raw data'!AR:AR,MATCH($F66,'Raw data'!$AB:$AB,0))</f>
        <v>3</v>
      </c>
      <c r="O66" s="57">
        <f>INDEX('Raw data'!AS:AS,MATCH($F66,'Raw data'!$AB:$AB,0))</f>
        <v>10</v>
      </c>
      <c r="P66" s="13" t="b">
        <f t="shared" si="0"/>
        <v>0</v>
      </c>
      <c r="R66" s="57">
        <f>INDEX('Raw data'!AO:AO,MATCH($H66,'Raw data'!$AB:$AB,0))</f>
        <v>17.363636363636363</v>
      </c>
      <c r="S66" s="57">
        <f>INDEX('Raw data'!AP:AP,MATCH($H66,'Raw data'!$AB:$AB,0))</f>
        <v>3.2727272727272729</v>
      </c>
      <c r="T66" s="57">
        <f>INDEX('Raw data'!AQ:AQ,MATCH($H66,'Raw data'!$AB:$AB,0))</f>
        <v>5.0909090909090908</v>
      </c>
      <c r="U66" s="57">
        <f>INDEX('Raw data'!AR:AR,MATCH($H66,'Raw data'!$AB:$AB,0))</f>
        <v>7</v>
      </c>
      <c r="V66" s="57">
        <f>INDEX('Raw data'!AS:AS,MATCH($H66,'Raw data'!$AB:$AB,0))</f>
        <v>2</v>
      </c>
      <c r="W66" s="13" t="b">
        <f t="shared" si="1"/>
        <v>1</v>
      </c>
    </row>
    <row r="67" spans="5:23" x14ac:dyDescent="0.3">
      <c r="E67" s="33">
        <v>63</v>
      </c>
      <c r="F67" s="45" t="str">
        <f>IF($C$9&lt;&gt;"overall","-",IFERROR(INDEX('Raw data'!$AB:$AB,MATCH($E67,'Raw data'!AI:AI,0)),"-"))</f>
        <v>Mauritania</v>
      </c>
      <c r="G67" s="23" t="str">
        <f>IFERROR(INDEX('Raw data'!$AB:$AB,MATCH($E67,'Raw data'!AJ:AJ,0)),"-")</f>
        <v>Bhutan</v>
      </c>
      <c r="H67" s="23" t="str">
        <f>IFERROR(INDEX('Raw data'!$AB:$AB,MATCH($E67,'Raw data'!AK:AK,0)),"-")</f>
        <v>Kyrgyzstan</v>
      </c>
      <c r="I67" s="23" t="str">
        <f>IFERROR(INDEX('Raw data'!$AB:$AB,MATCH($E67,'Raw data'!AL:AL,0)),"-")</f>
        <v>Korea, North</v>
      </c>
      <c r="J67" s="24" t="str">
        <f>IFERROR(INDEX('Raw data'!$AB:$AB,MATCH($E67,'Raw data'!AM:AM,0)),"-")</f>
        <v>Djibouti</v>
      </c>
      <c r="K67" s="57">
        <f>INDEX('Raw data'!AO:AO,MATCH($F67,'Raw data'!$AB:$AB,0))</f>
        <v>18.454545454545453</v>
      </c>
      <c r="L67" s="57">
        <f>INDEX('Raw data'!AP:AP,MATCH($F67,'Raw data'!$AB:$AB,0))</f>
        <v>3.4545454545454546</v>
      </c>
      <c r="M67" s="57">
        <f>INDEX('Raw data'!AQ:AQ,MATCH($F67,'Raw data'!$AB:$AB,0))</f>
        <v>6</v>
      </c>
      <c r="N67" s="57">
        <f>INDEX('Raw data'!AR:AR,MATCH($F67,'Raw data'!$AB:$AB,0))</f>
        <v>7</v>
      </c>
      <c r="O67" s="57">
        <f>INDEX('Raw data'!AS:AS,MATCH($F67,'Raw data'!$AB:$AB,0))</f>
        <v>2</v>
      </c>
      <c r="P67" s="13" t="b">
        <f t="shared" si="0"/>
        <v>1</v>
      </c>
      <c r="R67" s="57">
        <f>INDEX('Raw data'!AO:AO,MATCH($H67,'Raw data'!$AB:$AB,0))</f>
        <v>17.18181818181818</v>
      </c>
      <c r="S67" s="57">
        <f>INDEX('Raw data'!AP:AP,MATCH($H67,'Raw data'!$AB:$AB,0))</f>
        <v>3.5454545454545454</v>
      </c>
      <c r="T67" s="57">
        <f>INDEX('Raw data'!AQ:AQ,MATCH($H67,'Raw data'!$AB:$AB,0))</f>
        <v>5.6363636363636367</v>
      </c>
      <c r="U67" s="57">
        <f>INDEX('Raw data'!AR:AR,MATCH($H67,'Raw data'!$AB:$AB,0))</f>
        <v>6</v>
      </c>
      <c r="V67" s="57">
        <f>INDEX('Raw data'!AS:AS,MATCH($H67,'Raw data'!$AB:$AB,0))</f>
        <v>2</v>
      </c>
      <c r="W67" s="13" t="b">
        <f t="shared" si="1"/>
        <v>1</v>
      </c>
    </row>
    <row r="68" spans="5:23" x14ac:dyDescent="0.3">
      <c r="E68" s="33">
        <v>64</v>
      </c>
      <c r="F68" s="45" t="str">
        <f>IF($C$9&lt;&gt;"overall","-",IFERROR(INDEX('Raw data'!$AB:$AB,MATCH($E68,'Raw data'!AI:AI,0)),"-"))</f>
        <v>Guyana</v>
      </c>
      <c r="G68" s="23" t="str">
        <f>IFERROR(INDEX('Raw data'!$AB:$AB,MATCH($E68,'Raw data'!AJ:AJ,0)),"-")</f>
        <v>Bangladesh</v>
      </c>
      <c r="H68" s="23" t="str">
        <f>IFERROR(INDEX('Raw data'!$AB:$AB,MATCH($E68,'Raw data'!AK:AK,0)),"-")</f>
        <v>Bhutan</v>
      </c>
      <c r="I68" s="23" t="str">
        <f>IFERROR(INDEX('Raw data'!$AB:$AB,MATCH($E68,'Raw data'!AL:AL,0)),"-")</f>
        <v>Laos</v>
      </c>
      <c r="J68" s="24" t="str">
        <f>IFERROR(INDEX('Raw data'!$AB:$AB,MATCH($E68,'Raw data'!AM:AM,0)),"-")</f>
        <v>Mauritania</v>
      </c>
      <c r="K68" s="57">
        <f>INDEX('Raw data'!AO:AO,MATCH($F68,'Raw data'!$AB:$AB,0))</f>
        <v>17.363636363636363</v>
      </c>
      <c r="L68" s="57">
        <f>INDEX('Raw data'!AP:AP,MATCH($F68,'Raw data'!$AB:$AB,0))</f>
        <v>1</v>
      </c>
      <c r="M68" s="57">
        <f>INDEX('Raw data'!AQ:AQ,MATCH($F68,'Raw data'!$AB:$AB,0))</f>
        <v>2.3636363636363638</v>
      </c>
      <c r="N68" s="57">
        <f>INDEX('Raw data'!AR:AR,MATCH($F68,'Raw data'!$AB:$AB,0))</f>
        <v>4</v>
      </c>
      <c r="O68" s="57">
        <f>INDEX('Raw data'!AS:AS,MATCH($F68,'Raw data'!$AB:$AB,0))</f>
        <v>10</v>
      </c>
      <c r="P68" s="13" t="b">
        <f t="shared" si="0"/>
        <v>1</v>
      </c>
      <c r="R68" s="57">
        <f>INDEX('Raw data'!AO:AO,MATCH($H68,'Raw data'!$AB:$AB,0))</f>
        <v>17.09090909090909</v>
      </c>
      <c r="S68" s="57">
        <f>INDEX('Raw data'!AP:AP,MATCH($H68,'Raw data'!$AB:$AB,0))</f>
        <v>1</v>
      </c>
      <c r="T68" s="57">
        <f>INDEX('Raw data'!AQ:AQ,MATCH($H68,'Raw data'!$AB:$AB,0))</f>
        <v>1.0909090909090908</v>
      </c>
      <c r="U68" s="57">
        <f>INDEX('Raw data'!AR:AR,MATCH($H68,'Raw data'!$AB:$AB,0))</f>
        <v>4</v>
      </c>
      <c r="V68" s="57">
        <f>INDEX('Raw data'!AS:AS,MATCH($H68,'Raw data'!$AB:$AB,0))</f>
        <v>11</v>
      </c>
      <c r="W68" s="13" t="b">
        <f t="shared" si="1"/>
        <v>1</v>
      </c>
    </row>
    <row r="69" spans="5:23" x14ac:dyDescent="0.3">
      <c r="E69" s="33">
        <v>65</v>
      </c>
      <c r="F69" s="45" t="str">
        <f>IF($C$9&lt;&gt;"overall","-",IFERROR(INDEX('Raw data'!$AB:$AB,MATCH($E69,'Raw data'!AI:AI,0)),"-"))</f>
        <v>Kyrgyzstan</v>
      </c>
      <c r="G69" s="23" t="str">
        <f>IFERROR(INDEX('Raw data'!$AB:$AB,MATCH($E69,'Raw data'!AJ:AJ,0)),"-")</f>
        <v>Ghana</v>
      </c>
      <c r="H69" s="23" t="str">
        <f>IFERROR(INDEX('Raw data'!$AB:$AB,MATCH($E69,'Raw data'!AK:AK,0)),"-")</f>
        <v>Armenia</v>
      </c>
      <c r="I69" s="23" t="str">
        <f>IFERROR(INDEX('Raw data'!$AB:$AB,MATCH($E69,'Raw data'!AL:AL,0)),"-")</f>
        <v>Mauritania</v>
      </c>
      <c r="J69" s="24" t="str">
        <f>IFERROR(INDEX('Raw data'!$AB:$AB,MATCH($E69,'Raw data'!AM:AM,0)),"-")</f>
        <v>Armenia</v>
      </c>
      <c r="K69" s="57">
        <f>INDEX('Raw data'!AO:AO,MATCH($F69,'Raw data'!$AB:$AB,0))</f>
        <v>17.18181818181818</v>
      </c>
      <c r="L69" s="57">
        <f>INDEX('Raw data'!AP:AP,MATCH($F69,'Raw data'!$AB:$AB,0))</f>
        <v>3.5454545454545454</v>
      </c>
      <c r="M69" s="57">
        <f>INDEX('Raw data'!AQ:AQ,MATCH($F69,'Raw data'!$AB:$AB,0))</f>
        <v>5.6363636363636367</v>
      </c>
      <c r="N69" s="57">
        <f>INDEX('Raw data'!AR:AR,MATCH($F69,'Raw data'!$AB:$AB,0))</f>
        <v>6</v>
      </c>
      <c r="O69" s="57">
        <f>INDEX('Raw data'!AS:AS,MATCH($F69,'Raw data'!$AB:$AB,0))</f>
        <v>2</v>
      </c>
      <c r="P69" s="13" t="b">
        <f t="shared" si="0"/>
        <v>1</v>
      </c>
      <c r="R69" s="57">
        <f>INDEX('Raw data'!AO:AO,MATCH($H69,'Raw data'!$AB:$AB,0))</f>
        <v>16.454545454545453</v>
      </c>
      <c r="S69" s="57">
        <f>INDEX('Raw data'!AP:AP,MATCH($H69,'Raw data'!$AB:$AB,0))</f>
        <v>2</v>
      </c>
      <c r="T69" s="57">
        <f>INDEX('Raw data'!AQ:AQ,MATCH($H69,'Raw data'!$AB:$AB,0))</f>
        <v>2.4545454545454546</v>
      </c>
      <c r="U69" s="57">
        <f>INDEX('Raw data'!AR:AR,MATCH($H69,'Raw data'!$AB:$AB,0))</f>
        <v>2</v>
      </c>
      <c r="V69" s="57">
        <f>INDEX('Raw data'!AS:AS,MATCH($H69,'Raw data'!$AB:$AB,0))</f>
        <v>10</v>
      </c>
      <c r="W69" s="13" t="b">
        <f t="shared" si="1"/>
        <v>1</v>
      </c>
    </row>
    <row r="70" spans="5:23" x14ac:dyDescent="0.3">
      <c r="E70" s="33">
        <v>66</v>
      </c>
      <c r="F70" s="45" t="str">
        <f>IF($C$9&lt;&gt;"overall","-",IFERROR(INDEX('Raw data'!$AB:$AB,MATCH($E70,'Raw data'!AI:AI,0)),"-"))</f>
        <v>Ghana</v>
      </c>
      <c r="G70" s="23" t="str">
        <f>IFERROR(INDEX('Raw data'!$AB:$AB,MATCH($E70,'Raw data'!AJ:AJ,0)),"-")</f>
        <v>Sri Lanka</v>
      </c>
      <c r="H70" s="23" t="str">
        <f>IFERROR(INDEX('Raw data'!$AB:$AB,MATCH($E70,'Raw data'!AK:AK,0)),"-")</f>
        <v>Bangladesh</v>
      </c>
      <c r="I70" s="23" t="str">
        <f>IFERROR(INDEX('Raw data'!$AB:$AB,MATCH($E70,'Raw data'!AL:AL,0)),"-")</f>
        <v>Senegal</v>
      </c>
      <c r="J70" s="24" t="str">
        <f>IFERROR(INDEX('Raw data'!$AB:$AB,MATCH($E70,'Raw data'!AM:AM,0)),"-")</f>
        <v>Ghana</v>
      </c>
      <c r="K70" s="57">
        <f>INDEX('Raw data'!AO:AO,MATCH($F70,'Raw data'!$AB:$AB,0))</f>
        <v>16</v>
      </c>
      <c r="L70" s="57">
        <f>INDEX('Raw data'!AP:AP,MATCH($F70,'Raw data'!$AB:$AB,0))</f>
        <v>6</v>
      </c>
      <c r="M70" s="57">
        <f>INDEX('Raw data'!AQ:AQ,MATCH($F70,'Raw data'!$AB:$AB,0))</f>
        <v>3</v>
      </c>
      <c r="N70" s="57">
        <f>INDEX('Raw data'!AR:AR,MATCH($F70,'Raw data'!$AB:$AB,0))</f>
        <v>5</v>
      </c>
      <c r="O70" s="57">
        <f>INDEX('Raw data'!AS:AS,MATCH($F70,'Raw data'!$AB:$AB,0))</f>
        <v>2</v>
      </c>
      <c r="P70" s="13" t="b">
        <f t="shared" ref="P70:P78" si="2">K70&gt;=K71</f>
        <v>0</v>
      </c>
      <c r="R70" s="57">
        <f>INDEX('Raw data'!AO:AO,MATCH($H70,'Raw data'!$AB:$AB,0))</f>
        <v>16</v>
      </c>
      <c r="S70" s="57">
        <f>INDEX('Raw data'!AP:AP,MATCH($H70,'Raw data'!$AB:$AB,0))</f>
        <v>10</v>
      </c>
      <c r="T70" s="57">
        <f>INDEX('Raw data'!AQ:AQ,MATCH($H70,'Raw data'!$AB:$AB,0))</f>
        <v>2</v>
      </c>
      <c r="U70" s="57">
        <f>INDEX('Raw data'!AR:AR,MATCH($H70,'Raw data'!$AB:$AB,0))</f>
        <v>2</v>
      </c>
      <c r="V70" s="57">
        <f>INDEX('Raw data'!AS:AS,MATCH($H70,'Raw data'!$AB:$AB,0))</f>
        <v>2</v>
      </c>
      <c r="W70" s="13" t="b">
        <f t="shared" ref="W70:W78" si="3">R70&gt;=R71</f>
        <v>1</v>
      </c>
    </row>
    <row r="71" spans="5:23" x14ac:dyDescent="0.3">
      <c r="E71" s="33">
        <v>67</v>
      </c>
      <c r="F71" s="45" t="str">
        <f>IF($C$9&lt;&gt;"overall","-",IFERROR(INDEX('Raw data'!$AB:$AB,MATCH($E71,'Raw data'!AI:AI,0)),"-"))</f>
        <v>Armenia</v>
      </c>
      <c r="G71" s="23" t="str">
        <f>IFERROR(INDEX('Raw data'!$AB:$AB,MATCH($E71,'Raw data'!AJ:AJ,0)),"-")</f>
        <v>Uzbekistan</v>
      </c>
      <c r="H71" s="23" t="str">
        <f>IFERROR(INDEX('Raw data'!$AB:$AB,MATCH($E71,'Raw data'!AK:AK,0)),"-")</f>
        <v>Ghana</v>
      </c>
      <c r="I71" s="23" t="str">
        <f>IFERROR(INDEX('Raw data'!$AB:$AB,MATCH($E71,'Raw data'!AL:AL,0)),"-")</f>
        <v>Comoros</v>
      </c>
      <c r="J71" s="24" t="str">
        <f>IFERROR(INDEX('Raw data'!$AB:$AB,MATCH($E71,'Raw data'!AM:AM,0)),"-")</f>
        <v>Zimbabwe</v>
      </c>
      <c r="K71" s="57">
        <f>INDEX('Raw data'!AO:AO,MATCH($F71,'Raw data'!$AB:$AB,0))</f>
        <v>16.454545454545453</v>
      </c>
      <c r="L71" s="57">
        <f>INDEX('Raw data'!AP:AP,MATCH($F71,'Raw data'!$AB:$AB,0))</f>
        <v>2</v>
      </c>
      <c r="M71" s="57">
        <f>INDEX('Raw data'!AQ:AQ,MATCH($F71,'Raw data'!$AB:$AB,0))</f>
        <v>2.4545454545454546</v>
      </c>
      <c r="N71" s="57">
        <f>INDEX('Raw data'!AR:AR,MATCH($F71,'Raw data'!$AB:$AB,0))</f>
        <v>2</v>
      </c>
      <c r="O71" s="57">
        <f>INDEX('Raw data'!AS:AS,MATCH($F71,'Raw data'!$AB:$AB,0))</f>
        <v>10</v>
      </c>
      <c r="P71" s="13" t="b">
        <f t="shared" si="2"/>
        <v>1</v>
      </c>
      <c r="R71" s="57">
        <f>INDEX('Raw data'!AO:AO,MATCH($H71,'Raw data'!$AB:$AB,0))</f>
        <v>16</v>
      </c>
      <c r="S71" s="57">
        <f>INDEX('Raw data'!AP:AP,MATCH($H71,'Raw data'!$AB:$AB,0))</f>
        <v>6</v>
      </c>
      <c r="T71" s="57">
        <f>INDEX('Raw data'!AQ:AQ,MATCH($H71,'Raw data'!$AB:$AB,0))</f>
        <v>3</v>
      </c>
      <c r="U71" s="57">
        <f>INDEX('Raw data'!AR:AR,MATCH($H71,'Raw data'!$AB:$AB,0))</f>
        <v>5</v>
      </c>
      <c r="V71" s="57">
        <f>INDEX('Raw data'!AS:AS,MATCH($H71,'Raw data'!$AB:$AB,0))</f>
        <v>2</v>
      </c>
      <c r="W71" s="13" t="b">
        <f t="shared" si="3"/>
        <v>1</v>
      </c>
    </row>
    <row r="72" spans="5:23" x14ac:dyDescent="0.3">
      <c r="E72" s="33">
        <v>68</v>
      </c>
      <c r="F72" s="45" t="str">
        <f>IF($C$9&lt;&gt;"overall","-",IFERROR(INDEX('Raw data'!$AB:$AB,MATCH($E72,'Raw data'!AI:AI,0)),"-"))</f>
        <v>Uzbekistan</v>
      </c>
      <c r="G72" s="23" t="str">
        <f>IFERROR(INDEX('Raw data'!$AB:$AB,MATCH($E72,'Raw data'!AJ:AJ,0)),"-")</f>
        <v>Cuba</v>
      </c>
      <c r="H72" s="23" t="str">
        <f>IFERROR(INDEX('Raw data'!$AB:$AB,MATCH($E72,'Raw data'!AK:AK,0)),"-")</f>
        <v>Comoros</v>
      </c>
      <c r="I72" s="23" t="str">
        <f>IFERROR(INDEX('Raw data'!$AB:$AB,MATCH($E72,'Raw data'!AL:AL,0)),"-")</f>
        <v>Armenia</v>
      </c>
      <c r="J72" s="24" t="str">
        <f>IFERROR(INDEX('Raw data'!$AB:$AB,MATCH($E72,'Raw data'!AM:AM,0)),"-")</f>
        <v>Cote d'Ivoire</v>
      </c>
      <c r="K72" s="57">
        <f>INDEX('Raw data'!AO:AO,MATCH($F72,'Raw data'!$AB:$AB,0))</f>
        <v>15</v>
      </c>
      <c r="L72" s="57">
        <f>INDEX('Raw data'!AP:AP,MATCH($F72,'Raw data'!$AB:$AB,0))</f>
        <v>5.0909090909090908</v>
      </c>
      <c r="M72" s="57">
        <f>INDEX('Raw data'!AQ:AQ,MATCH($F72,'Raw data'!$AB:$AB,0))</f>
        <v>1.9090909090909092</v>
      </c>
      <c r="N72" s="57">
        <f>INDEX('Raw data'!AR:AR,MATCH($F72,'Raw data'!$AB:$AB,0))</f>
        <v>3</v>
      </c>
      <c r="O72" s="57">
        <f>INDEX('Raw data'!AS:AS,MATCH($F72,'Raw data'!$AB:$AB,0))</f>
        <v>5</v>
      </c>
      <c r="P72" s="13" t="b">
        <f t="shared" si="2"/>
        <v>1</v>
      </c>
      <c r="R72" s="57">
        <f>INDEX('Raw data'!AO:AO,MATCH($H72,'Raw data'!$AB:$AB,0))</f>
        <v>15.363636363636363</v>
      </c>
      <c r="S72" s="57">
        <f>INDEX('Raw data'!AP:AP,MATCH($H72,'Raw data'!$AB:$AB,0))</f>
        <v>2</v>
      </c>
      <c r="T72" s="57">
        <f>INDEX('Raw data'!AQ:AQ,MATCH($H72,'Raw data'!$AB:$AB,0))</f>
        <v>8.3636363636363633</v>
      </c>
      <c r="U72" s="57">
        <f>INDEX('Raw data'!AR:AR,MATCH($H72,'Raw data'!$AB:$AB,0))</f>
        <v>3</v>
      </c>
      <c r="V72" s="57">
        <f>INDEX('Raw data'!AS:AS,MATCH($H72,'Raw data'!$AB:$AB,0))</f>
        <v>2</v>
      </c>
      <c r="W72" s="13" t="b">
        <f t="shared" si="3"/>
        <v>1</v>
      </c>
    </row>
    <row r="73" spans="5:23" x14ac:dyDescent="0.3">
      <c r="E73" s="33">
        <v>69</v>
      </c>
      <c r="F73" s="45" t="str">
        <f>IF($C$9&lt;&gt;"overall","-",IFERROR(INDEX('Raw data'!$AB:$AB,MATCH($E73,'Raw data'!AI:AI,0)),"-"))</f>
        <v>Lesotho</v>
      </c>
      <c r="G73" s="23" t="str">
        <f>IFERROR(INDEX('Raw data'!$AB:$AB,MATCH($E73,'Raw data'!AJ:AJ,0)),"-")</f>
        <v>Lesotho</v>
      </c>
      <c r="H73" s="23" t="str">
        <f>IFERROR(INDEX('Raw data'!$AB:$AB,MATCH($E73,'Raw data'!AK:AK,0)),"-")</f>
        <v>Uzbekistan</v>
      </c>
      <c r="I73" s="23" t="str">
        <f>IFERROR(INDEX('Raw data'!$AB:$AB,MATCH($E73,'Raw data'!AL:AL,0)),"-")</f>
        <v>Cuba</v>
      </c>
      <c r="J73" s="24" t="str">
        <f>IFERROR(INDEX('Raw data'!$AB:$AB,MATCH($E73,'Raw data'!AM:AM,0)),"-")</f>
        <v>Solomon Islands</v>
      </c>
      <c r="K73" s="57">
        <f>INDEX('Raw data'!AO:AO,MATCH($F73,'Raw data'!$AB:$AB,0))</f>
        <v>14.09090909090909</v>
      </c>
      <c r="L73" s="57">
        <f>INDEX('Raw data'!AP:AP,MATCH($F73,'Raw data'!$AB:$AB,0))</f>
        <v>2</v>
      </c>
      <c r="M73" s="57">
        <f>INDEX('Raw data'!AQ:AQ,MATCH($F73,'Raw data'!$AB:$AB,0))</f>
        <v>1.0909090909090908</v>
      </c>
      <c r="N73" s="57">
        <f>INDEX('Raw data'!AR:AR,MATCH($F73,'Raw data'!$AB:$AB,0))</f>
        <v>9</v>
      </c>
      <c r="O73" s="57">
        <f>INDEX('Raw data'!AS:AS,MATCH($F73,'Raw data'!$AB:$AB,0))</f>
        <v>2</v>
      </c>
      <c r="P73" s="13" t="b">
        <f t="shared" si="2"/>
        <v>1</v>
      </c>
      <c r="R73" s="57">
        <f>INDEX('Raw data'!AO:AO,MATCH($H73,'Raw data'!$AB:$AB,0))</f>
        <v>15</v>
      </c>
      <c r="S73" s="57">
        <f>INDEX('Raw data'!AP:AP,MATCH($H73,'Raw data'!$AB:$AB,0))</f>
        <v>5.0909090909090908</v>
      </c>
      <c r="T73" s="57">
        <f>INDEX('Raw data'!AQ:AQ,MATCH($H73,'Raw data'!$AB:$AB,0))</f>
        <v>1.9090909090909092</v>
      </c>
      <c r="U73" s="57">
        <f>INDEX('Raw data'!AR:AR,MATCH($H73,'Raw data'!$AB:$AB,0))</f>
        <v>3</v>
      </c>
      <c r="V73" s="57">
        <f>INDEX('Raw data'!AS:AS,MATCH($H73,'Raw data'!$AB:$AB,0))</f>
        <v>5</v>
      </c>
      <c r="W73" s="13" t="b">
        <f t="shared" si="3"/>
        <v>1</v>
      </c>
    </row>
    <row r="74" spans="5:23" x14ac:dyDescent="0.3">
      <c r="E74" s="33">
        <v>70</v>
      </c>
      <c r="F74" s="45" t="str">
        <f>IF($C$9&lt;&gt;"overall","-",IFERROR(INDEX('Raw data'!$AB:$AB,MATCH($E74,'Raw data'!AI:AI,0)),"-"))</f>
        <v>Senegal</v>
      </c>
      <c r="G74" s="23" t="str">
        <f>IFERROR(INDEX('Raw data'!$AB:$AB,MATCH($E74,'Raw data'!AJ:AJ,0)),"-")</f>
        <v>Senegal</v>
      </c>
      <c r="H74" s="23" t="str">
        <f>IFERROR(INDEX('Raw data'!$AB:$AB,MATCH($E74,'Raw data'!AK:AK,0)),"-")</f>
        <v>Lesotho</v>
      </c>
      <c r="I74" s="23" t="str">
        <f>IFERROR(INDEX('Raw data'!$AB:$AB,MATCH($E74,'Raw data'!AL:AL,0)),"-")</f>
        <v>Sao Tome and Principe</v>
      </c>
      <c r="J74" s="24" t="str">
        <f>IFERROR(INDEX('Raw data'!$AB:$AB,MATCH($E74,'Raw data'!AM:AM,0)),"-")</f>
        <v>Comoros</v>
      </c>
      <c r="K74" s="57">
        <f>INDEX('Raw data'!AO:AO,MATCH($F74,'Raw data'!$AB:$AB,0))</f>
        <v>13.363636363636363</v>
      </c>
      <c r="L74" s="57">
        <f>INDEX('Raw data'!AP:AP,MATCH($F74,'Raw data'!$AB:$AB,0))</f>
        <v>7</v>
      </c>
      <c r="M74" s="57">
        <f>INDEX('Raw data'!AQ:AQ,MATCH($F74,'Raw data'!$AB:$AB,0))</f>
        <v>3.3636363636363638</v>
      </c>
      <c r="N74" s="57">
        <f>INDEX('Raw data'!AR:AR,MATCH($F74,'Raw data'!$AB:$AB,0))</f>
        <v>1</v>
      </c>
      <c r="O74" s="57">
        <f>INDEX('Raw data'!AS:AS,MATCH($F74,'Raw data'!$AB:$AB,0))</f>
        <v>2</v>
      </c>
      <c r="P74" s="13" t="b">
        <f t="shared" si="2"/>
        <v>0</v>
      </c>
      <c r="R74" s="57">
        <f>INDEX('Raw data'!AO:AO,MATCH($H74,'Raw data'!$AB:$AB,0))</f>
        <v>14.09090909090909</v>
      </c>
      <c r="S74" s="57">
        <f>INDEX('Raw data'!AP:AP,MATCH($H74,'Raw data'!$AB:$AB,0))</f>
        <v>2</v>
      </c>
      <c r="T74" s="57">
        <f>INDEX('Raw data'!AQ:AQ,MATCH($H74,'Raw data'!$AB:$AB,0))</f>
        <v>1.0909090909090908</v>
      </c>
      <c r="U74" s="57">
        <f>INDEX('Raw data'!AR:AR,MATCH($H74,'Raw data'!$AB:$AB,0))</f>
        <v>9</v>
      </c>
      <c r="V74" s="57">
        <f>INDEX('Raw data'!AS:AS,MATCH($H74,'Raw data'!$AB:$AB,0))</f>
        <v>2</v>
      </c>
      <c r="W74" s="13" t="b">
        <f t="shared" si="3"/>
        <v>1</v>
      </c>
    </row>
    <row r="75" spans="5:23" x14ac:dyDescent="0.3">
      <c r="E75" s="33">
        <v>71</v>
      </c>
      <c r="F75" s="45" t="str">
        <f>IF($C$9&lt;&gt;"overall","-",IFERROR(INDEX('Raw data'!$AB:$AB,MATCH($E75,'Raw data'!AI:AI,0)),"-"))</f>
        <v>Comoros</v>
      </c>
      <c r="G75" s="23" t="str">
        <f>IFERROR(INDEX('Raw data'!$AB:$AB,MATCH($E75,'Raw data'!AJ:AJ,0)),"-")</f>
        <v>Solomon Islands</v>
      </c>
      <c r="H75" s="23" t="str">
        <f>IFERROR(INDEX('Raw data'!$AB:$AB,MATCH($E75,'Raw data'!AK:AK,0)),"-")</f>
        <v>Senegal</v>
      </c>
      <c r="I75" s="23" t="str">
        <f>IFERROR(INDEX('Raw data'!$AB:$AB,MATCH($E75,'Raw data'!AL:AL,0)),"-")</f>
        <v>Uzbekistan</v>
      </c>
      <c r="J75" s="24" t="str">
        <f>IFERROR(INDEX('Raw data'!$AB:$AB,MATCH($E75,'Raw data'!AM:AM,0)),"-")</f>
        <v>Lesotho</v>
      </c>
      <c r="K75" s="57">
        <f>INDEX('Raw data'!AO:AO,MATCH($F75,'Raw data'!$AB:$AB,0))</f>
        <v>15.363636363636363</v>
      </c>
      <c r="L75" s="57">
        <f>INDEX('Raw data'!AP:AP,MATCH($F75,'Raw data'!$AB:$AB,0))</f>
        <v>2</v>
      </c>
      <c r="M75" s="57">
        <f>INDEX('Raw data'!AQ:AQ,MATCH($F75,'Raw data'!$AB:$AB,0))</f>
        <v>8.3636363636363633</v>
      </c>
      <c r="N75" s="57">
        <f>INDEX('Raw data'!AR:AR,MATCH($F75,'Raw data'!$AB:$AB,0))</f>
        <v>3</v>
      </c>
      <c r="O75" s="57">
        <f>INDEX('Raw data'!AS:AS,MATCH($F75,'Raw data'!$AB:$AB,0))</f>
        <v>2</v>
      </c>
      <c r="P75" s="13" t="b">
        <f t="shared" si="2"/>
        <v>1</v>
      </c>
      <c r="R75" s="57">
        <f>INDEX('Raw data'!AO:AO,MATCH($H75,'Raw data'!$AB:$AB,0))</f>
        <v>13.363636363636363</v>
      </c>
      <c r="S75" s="57">
        <f>INDEX('Raw data'!AP:AP,MATCH($H75,'Raw data'!$AB:$AB,0))</f>
        <v>7</v>
      </c>
      <c r="T75" s="57">
        <f>INDEX('Raw data'!AQ:AQ,MATCH($H75,'Raw data'!$AB:$AB,0))</f>
        <v>3.3636363636363638</v>
      </c>
      <c r="U75" s="57">
        <f>INDEX('Raw data'!AR:AR,MATCH($H75,'Raw data'!$AB:$AB,0))</f>
        <v>1</v>
      </c>
      <c r="V75" s="57">
        <f>INDEX('Raw data'!AS:AS,MATCH($H75,'Raw data'!$AB:$AB,0))</f>
        <v>2</v>
      </c>
      <c r="W75" s="13" t="b">
        <f t="shared" si="3"/>
        <v>1</v>
      </c>
    </row>
    <row r="76" spans="5:23" x14ac:dyDescent="0.3">
      <c r="E76" s="33">
        <v>72</v>
      </c>
      <c r="F76" s="45" t="str">
        <f>IF($C$9&lt;&gt;"overall","-",IFERROR(INDEX('Raw data'!$AB:$AB,MATCH($E76,'Raw data'!AI:AI,0)),"-"))</f>
        <v>Solomon Islands</v>
      </c>
      <c r="G76" s="23" t="str">
        <f>IFERROR(INDEX('Raw data'!$AB:$AB,MATCH($E76,'Raw data'!AJ:AJ,0)),"-")</f>
        <v>Comoros</v>
      </c>
      <c r="H76" s="23" t="str">
        <f>IFERROR(INDEX('Raw data'!$AB:$AB,MATCH($E76,'Raw data'!AK:AK,0)),"-")</f>
        <v>Sao Tome and Principe</v>
      </c>
      <c r="I76" s="23" t="str">
        <f>IFERROR(INDEX('Raw data'!$AB:$AB,MATCH($E76,'Raw data'!AL:AL,0)),"-")</f>
        <v>Nicaragua</v>
      </c>
      <c r="J76" s="24" t="str">
        <f>IFERROR(INDEX('Raw data'!$AB:$AB,MATCH($E76,'Raw data'!AM:AM,0)),"-")</f>
        <v>Senegal</v>
      </c>
      <c r="K76" s="57">
        <f>INDEX('Raw data'!AO:AO,MATCH($F76,'Raw data'!$AB:$AB,0))</f>
        <v>12</v>
      </c>
      <c r="L76" s="57">
        <f>INDEX('Raw data'!AP:AP,MATCH($F76,'Raw data'!$AB:$AB,0))</f>
        <v>1</v>
      </c>
      <c r="M76" s="57">
        <f>INDEX('Raw data'!AQ:AQ,MATCH($F76,'Raw data'!$AB:$AB,0))</f>
        <v>5</v>
      </c>
      <c r="N76" s="57">
        <f>INDEX('Raw data'!AR:AR,MATCH($F76,'Raw data'!$AB:$AB,0))</f>
        <v>1</v>
      </c>
      <c r="O76" s="57">
        <f>INDEX('Raw data'!AS:AS,MATCH($F76,'Raw data'!$AB:$AB,0))</f>
        <v>5</v>
      </c>
      <c r="P76" s="13" t="b">
        <f t="shared" si="2"/>
        <v>1</v>
      </c>
      <c r="R76" s="57">
        <f>INDEX('Raw data'!AO:AO,MATCH($H76,'Raw data'!$AB:$AB,0))</f>
        <v>12</v>
      </c>
      <c r="S76" s="57">
        <f>INDEX('Raw data'!AP:AP,MATCH($H76,'Raw data'!$AB:$AB,0))</f>
        <v>1</v>
      </c>
      <c r="T76" s="57">
        <f>INDEX('Raw data'!AQ:AQ,MATCH($H76,'Raw data'!$AB:$AB,0))</f>
        <v>2</v>
      </c>
      <c r="U76" s="57">
        <f>INDEX('Raw data'!AR:AR,MATCH($H76,'Raw data'!$AB:$AB,0))</f>
        <v>4</v>
      </c>
      <c r="V76" s="57">
        <f>INDEX('Raw data'!AS:AS,MATCH($H76,'Raw data'!$AB:$AB,0))</f>
        <v>5</v>
      </c>
      <c r="W76" s="13" t="b">
        <f t="shared" si="3"/>
        <v>1</v>
      </c>
    </row>
    <row r="77" spans="5:23" x14ac:dyDescent="0.3">
      <c r="E77" s="33">
        <v>73</v>
      </c>
      <c r="F77" s="45" t="str">
        <f>IF($C$9&lt;&gt;"overall","-",IFERROR(INDEX('Raw data'!$AB:$AB,MATCH($E77,'Raw data'!AI:AI,0)),"-"))</f>
        <v>Sao Tome and Principe</v>
      </c>
      <c r="G77" s="23" t="str">
        <f>IFERROR(INDEX('Raw data'!$AB:$AB,MATCH($E77,'Raw data'!AJ:AJ,0)),"-")</f>
        <v>Sao Tome and Principe</v>
      </c>
      <c r="H77" s="23" t="str">
        <f>IFERROR(INDEX('Raw data'!$AB:$AB,MATCH($E77,'Raw data'!AK:AK,0)),"-")</f>
        <v>Solomon Islands</v>
      </c>
      <c r="I77" s="23" t="str">
        <f>IFERROR(INDEX('Raw data'!$AB:$AB,MATCH($E77,'Raw data'!AL:AL,0)),"-")</f>
        <v>Kyrgyzstan</v>
      </c>
      <c r="J77" s="24" t="str">
        <f>IFERROR(INDEX('Raw data'!$AB:$AB,MATCH($E77,'Raw data'!AM:AM,0)),"-")</f>
        <v>Sao Tome and Principe</v>
      </c>
      <c r="K77" s="57">
        <f>INDEX('Raw data'!AO:AO,MATCH($F77,'Raw data'!$AB:$AB,0))</f>
        <v>12</v>
      </c>
      <c r="L77" s="57">
        <f>INDEX('Raw data'!AP:AP,MATCH($F77,'Raw data'!$AB:$AB,0))</f>
        <v>1</v>
      </c>
      <c r="M77" s="57">
        <f>INDEX('Raw data'!AQ:AQ,MATCH($F77,'Raw data'!$AB:$AB,0))</f>
        <v>2</v>
      </c>
      <c r="N77" s="57">
        <f>INDEX('Raw data'!AR:AR,MATCH($F77,'Raw data'!$AB:$AB,0))</f>
        <v>4</v>
      </c>
      <c r="O77" s="57">
        <f>INDEX('Raw data'!AS:AS,MATCH($F77,'Raw data'!$AB:$AB,0))</f>
        <v>5</v>
      </c>
      <c r="P77" s="13" t="b">
        <f t="shared" si="2"/>
        <v>1</v>
      </c>
      <c r="R77" s="57">
        <f>INDEX('Raw data'!AO:AO,MATCH($H77,'Raw data'!$AB:$AB,0))</f>
        <v>12</v>
      </c>
      <c r="S77" s="57">
        <f>INDEX('Raw data'!AP:AP,MATCH($H77,'Raw data'!$AB:$AB,0))</f>
        <v>1</v>
      </c>
      <c r="T77" s="57">
        <f>INDEX('Raw data'!AQ:AQ,MATCH($H77,'Raw data'!$AB:$AB,0))</f>
        <v>5</v>
      </c>
      <c r="U77" s="57">
        <f>INDEX('Raw data'!AR:AR,MATCH($H77,'Raw data'!$AB:$AB,0))</f>
        <v>1</v>
      </c>
      <c r="V77" s="57">
        <f>INDEX('Raw data'!AS:AS,MATCH($H77,'Raw data'!$AB:$AB,0))</f>
        <v>5</v>
      </c>
      <c r="W77" s="13" t="b">
        <f t="shared" si="3"/>
        <v>1</v>
      </c>
    </row>
    <row r="78" spans="5:23" x14ac:dyDescent="0.3">
      <c r="E78" s="34">
        <v>74</v>
      </c>
      <c r="F78" s="46" t="str">
        <f>IF($C$9&lt;&gt;"overall","-",IFERROR(INDEX('Raw data'!$AB:$AB,MATCH($E78,'Raw data'!AI:AI,0)),"-"))</f>
        <v>Nicaragua</v>
      </c>
      <c r="G78" s="25" t="str">
        <f>IFERROR(INDEX('Raw data'!$AB:$AB,MATCH($E78,'Raw data'!AJ:AJ,0)),"-")</f>
        <v>Nicaragua</v>
      </c>
      <c r="H78" s="25" t="str">
        <f>IFERROR(INDEX('Raw data'!$AB:$AB,MATCH($E78,'Raw data'!AK:AK,0)),"-")</f>
        <v>Nicaragua</v>
      </c>
      <c r="I78" s="25" t="str">
        <f>IFERROR(INDEX('Raw data'!$AB:$AB,MATCH($E78,'Raw data'!AL:AL,0)),"-")</f>
        <v>Solomon Islands</v>
      </c>
      <c r="J78" s="26" t="str">
        <f>IFERROR(INDEX('Raw data'!$AB:$AB,MATCH($E78,'Raw data'!AM:AM,0)),"-")</f>
        <v>Nicaragua</v>
      </c>
      <c r="K78" s="57">
        <f>INDEX('Raw data'!AO:AO,MATCH($F78,'Raw data'!$AB:$AB,0))</f>
        <v>9.454545454545455</v>
      </c>
      <c r="L78" s="57">
        <f>INDEX('Raw data'!AP:AP,MATCH($F78,'Raw data'!$AB:$AB,0))</f>
        <v>2.4545454545454546</v>
      </c>
      <c r="M78" s="57">
        <f>INDEX('Raw data'!AQ:AQ,MATCH($F78,'Raw data'!$AB:$AB,0))</f>
        <v>1</v>
      </c>
      <c r="N78" s="57">
        <f>INDEX('Raw data'!AR:AR,MATCH($F78,'Raw data'!$AB:$AB,0))</f>
        <v>1</v>
      </c>
      <c r="O78" s="57">
        <f>INDEX('Raw data'!AS:AS,MATCH($F78,'Raw data'!$AB:$AB,0))</f>
        <v>5</v>
      </c>
      <c r="P78" s="13" t="b">
        <f t="shared" si="2"/>
        <v>1</v>
      </c>
      <c r="R78" s="57">
        <f>INDEX('Raw data'!AO:AO,MATCH($H78,'Raw data'!$AB:$AB,0))</f>
        <v>9.454545454545455</v>
      </c>
      <c r="S78" s="57">
        <f>INDEX('Raw data'!AP:AP,MATCH($H78,'Raw data'!$AB:$AB,0))</f>
        <v>2.4545454545454546</v>
      </c>
      <c r="T78" s="57">
        <f>INDEX('Raw data'!AQ:AQ,MATCH($H78,'Raw data'!$AB:$AB,0))</f>
        <v>1</v>
      </c>
      <c r="U78" s="57">
        <f>INDEX('Raw data'!AR:AR,MATCH($H78,'Raw data'!$AB:$AB,0))</f>
        <v>1</v>
      </c>
      <c r="V78" s="57">
        <f>INDEX('Raw data'!AS:AS,MATCH($H78,'Raw data'!$AB:$AB,0))</f>
        <v>5</v>
      </c>
      <c r="W78" s="13" t="b">
        <f t="shared" si="3"/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9C29C8B3-5F57-4FFF-8C0A-747A6ADF6AB3}">
            <xm:f>'Filter inputs'!K5=5</xm:f>
            <x14:dxf>
              <font>
                <color theme="1"/>
              </font>
              <fill>
                <patternFill>
                  <bgColor theme="7" tint="0.39994506668294322"/>
                </patternFill>
              </fill>
            </x14:dxf>
          </x14:cfRule>
          <x14:cfRule type="expression" priority="7" id="{9C29C8B3-5F57-4FFF-8C0A-747A6ADF6AB3}">
            <xm:f>'Filter inputs'!K5=4</xm:f>
            <x14:dxf>
              <font>
                <color theme="1"/>
              </font>
              <fill>
                <patternFill>
                  <bgColor theme="7" tint="0.79998168889431442"/>
                </patternFill>
              </fill>
            </x14:dxf>
          </x14:cfRule>
          <x14:cfRule type="expression" priority="8" id="{9C29C8B3-5F57-4FFF-8C0A-747A6ADF6AB3}">
            <xm:f>'Filter inputs'!K5=2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9" id="{9C29C8B3-5F57-4FFF-8C0A-747A6ADF6AB3}">
            <xm:f>'Filter inputs'!K5=3</xm:f>
            <x14:dxf>
              <font>
                <color theme="1"/>
              </font>
              <fill>
                <patternFill>
                  <bgColor theme="9" tint="0.59996337778862885"/>
                </patternFill>
              </fill>
            </x14:dxf>
          </x14:cfRule>
          <x14:cfRule type="expression" priority="10" id="{9C29C8B3-5F57-4FFF-8C0A-747A6ADF6AB3}">
            <xm:f>'Filter inputs'!K5=1</xm:f>
            <x14:dxf>
              <font>
                <color theme="1"/>
              </font>
              <fill>
                <patternFill>
                  <bgColor theme="9" tint="0.79998168889431442"/>
                </patternFill>
              </fill>
            </x14:dxf>
          </x14:cfRule>
          <xm:sqref>F5:J78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8181FAF-4CDE-4AE2-9A9A-FB226CF19225}">
          <x14:formula1>
            <xm:f>'Filter inputs'!$A$4:$A$9</xm:f>
          </x14:formula1>
          <xm:sqref>C4</xm:sqref>
        </x14:dataValidation>
        <x14:dataValidation type="list" allowBlank="1" showInputMessage="1" showErrorMessage="1" xr:uid="{74205571-D5D6-4B04-8B31-08C77FAA5E8A}">
          <x14:formula1>
            <xm:f>'Filter inputs'!$B$4:$B$5</xm:f>
          </x14:formula1>
          <xm:sqref>C5</xm:sqref>
        </x14:dataValidation>
        <x14:dataValidation type="list" allowBlank="1" showInputMessage="1" showErrorMessage="1" xr:uid="{42CD9A25-70CF-47C2-AF87-D376372E987C}">
          <x14:formula1>
            <xm:f>'Filter inputs'!$C$4:$C$7</xm:f>
          </x14:formula1>
          <xm:sqref>C6</xm:sqref>
        </x14:dataValidation>
        <x14:dataValidation type="list" allowBlank="1" showInputMessage="1" showErrorMessage="1" xr:uid="{A2B72F50-B627-44FE-82C2-70EC16CC785B}">
          <x14:formula1>
            <xm:f>'Filter inputs'!$D$4:$D$8</xm:f>
          </x14:formula1>
          <xm:sqref>C7</xm:sqref>
        </x14:dataValidation>
        <x14:dataValidation type="list" allowBlank="1" showInputMessage="1" showErrorMessage="1" xr:uid="{0FE7B79C-D34C-4349-8417-C688033E8991}">
          <x14:formula1>
            <xm:f>'Filter inputs'!$E$4:$E$34</xm:f>
          </x14:formula1>
          <xm:sqref>C8</xm:sqref>
        </x14:dataValidation>
        <x14:dataValidation type="list" allowBlank="1" showInputMessage="1" showErrorMessage="1" xr:uid="{C65C5F39-2838-4E23-AB02-79688C151060}">
          <x14:formula1>
            <xm:f>'Filter inputs'!$F$4:$F$7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F0C0-A0F2-48D7-8113-6AA12982E249}">
  <sheetPr>
    <tabColor theme="7" tint="-0.499984740745262"/>
  </sheetPr>
  <dimension ref="B1:J78"/>
  <sheetViews>
    <sheetView showGridLines="0" tabSelected="1" zoomScaleNormal="100" workbookViewId="0">
      <selection activeCell="B4" sqref="B4"/>
    </sheetView>
  </sheetViews>
  <sheetFormatPr defaultRowHeight="14.4" x14ac:dyDescent="0.3"/>
  <cols>
    <col min="1" max="1" width="1.5546875" style="13" customWidth="1"/>
    <col min="2" max="2" width="7" style="13" bestFit="1" customWidth="1"/>
    <col min="3" max="3" width="23.33203125" style="13" bestFit="1" customWidth="1"/>
    <col min="4" max="4" width="7.109375" style="13" customWidth="1"/>
    <col min="5" max="5" width="8.88671875" style="13"/>
    <col min="6" max="6" width="22.6640625" style="13" bestFit="1" customWidth="1"/>
    <col min="7" max="10" width="10.77734375" style="13" customWidth="1"/>
    <col min="11" max="16384" width="8.88671875" style="13"/>
  </cols>
  <sheetData>
    <row r="1" spans="2:10" x14ac:dyDescent="0.3">
      <c r="G1" s="36" t="s">
        <v>189</v>
      </c>
      <c r="H1" s="13">
        <f>COUNTIFS(G5:G78,G1)</f>
        <v>12</v>
      </c>
    </row>
    <row r="3" spans="2:10" ht="18" x14ac:dyDescent="0.3">
      <c r="B3" s="14" t="s">
        <v>216</v>
      </c>
      <c r="C3" s="15"/>
      <c r="E3" s="22" t="s">
        <v>214</v>
      </c>
      <c r="F3" s="22"/>
      <c r="G3" s="22"/>
      <c r="H3" s="22"/>
      <c r="I3" s="22"/>
      <c r="J3" s="22"/>
    </row>
    <row r="4" spans="2:10" x14ac:dyDescent="0.3">
      <c r="B4" s="20" t="s">
        <v>93</v>
      </c>
      <c r="C4" s="16" t="s">
        <v>101</v>
      </c>
      <c r="E4" s="40" t="s">
        <v>206</v>
      </c>
      <c r="F4" s="42" t="s">
        <v>202</v>
      </c>
      <c r="G4" s="41">
        <v>1</v>
      </c>
      <c r="H4" s="41">
        <v>2</v>
      </c>
      <c r="I4" s="41">
        <v>3</v>
      </c>
      <c r="J4" s="42">
        <v>4</v>
      </c>
    </row>
    <row r="5" spans="2:10" x14ac:dyDescent="0.3">
      <c r="B5" s="20" t="s">
        <v>110</v>
      </c>
      <c r="C5" s="16" t="s">
        <v>215</v>
      </c>
      <c r="E5" s="49">
        <v>1</v>
      </c>
      <c r="F5" s="50" t="str">
        <f>INDEX('Raw data'!$BJ$4:$BJ$77,MATCH(E5,'Raw data'!$BL$4:$BL$77,0))</f>
        <v>India</v>
      </c>
      <c r="G5" s="36" t="str" cm="1">
        <f t="array" ref="G5">INDEX('Raw data'!$BR$4:$BU$77,MATCH('Vaccine Prioritization'!$F5,'Raw data'!$BJ$4:$BJ$77,0),'Vaccine Prioritization'!G$4)</f>
        <v>Hib3</v>
      </c>
      <c r="H5" s="36" t="str" cm="1">
        <f t="array" ref="H5">INDEX('Raw data'!$BR$4:$BU$77,MATCH('Vaccine Prioritization'!$F5,'Raw data'!$BJ$4:$BJ$77,0),'Vaccine Prioritization'!H$4)</f>
        <v>Pcv3</v>
      </c>
      <c r="I5" s="36" t="str" cm="1">
        <f t="array" ref="I5">INDEX('Raw data'!$BR$4:$BU$77,MATCH('Vaccine Prioritization'!$F5,'Raw data'!$BJ$4:$BJ$77,0),'Vaccine Prioritization'!I$4)</f>
        <v>MCV2</v>
      </c>
      <c r="J5" s="37" t="str" cm="1">
        <f t="array" ref="J5">INDEX('Raw data'!$BR$4:$BU$77,MATCH('Vaccine Prioritization'!$F5,'Raw data'!$BJ$4:$BJ$77,0),'Vaccine Prioritization'!J$4)</f>
        <v>RotaC</v>
      </c>
    </row>
    <row r="6" spans="2:10" x14ac:dyDescent="0.3">
      <c r="E6" s="51">
        <f>E5+1</f>
        <v>2</v>
      </c>
      <c r="F6" s="52" t="str">
        <f>INDEX('Raw data'!$BJ$4:$BJ$77,MATCH(E6,'Raw data'!$BL$4:$BL$77,0))</f>
        <v>Pakistan</v>
      </c>
      <c r="G6" s="36" t="str" cm="1">
        <f t="array" ref="G6">INDEX('Raw data'!$BR$4:$BU$77,MATCH('Vaccine Prioritization'!$F6,'Raw data'!$BJ$4:$BJ$77,0),'Vaccine Prioritization'!G$4)</f>
        <v>Hib3</v>
      </c>
      <c r="H6" s="36" t="str" cm="1">
        <f t="array" ref="H6">INDEX('Raw data'!$BR$4:$BU$77,MATCH('Vaccine Prioritization'!$F6,'Raw data'!$BJ$4:$BJ$77,0),'Vaccine Prioritization'!H$4)</f>
        <v>Pcv3</v>
      </c>
      <c r="I6" s="36" t="str" cm="1">
        <f t="array" ref="I6">INDEX('Raw data'!$BR$4:$BU$77,MATCH('Vaccine Prioritization'!$F6,'Raw data'!$BJ$4:$BJ$77,0),'Vaccine Prioritization'!I$4)</f>
        <v>MCV2</v>
      </c>
      <c r="J6" s="37" t="str" cm="1">
        <f t="array" ref="J6">INDEX('Raw data'!$BR$4:$BU$77,MATCH('Vaccine Prioritization'!$F6,'Raw data'!$BJ$4:$BJ$77,0),'Vaccine Prioritization'!J$4)</f>
        <v>RotaC</v>
      </c>
    </row>
    <row r="7" spans="2:10" x14ac:dyDescent="0.3">
      <c r="E7" s="51">
        <f t="shared" ref="E7:E70" si="0">E6+1</f>
        <v>3</v>
      </c>
      <c r="F7" s="52" t="str">
        <f>INDEX('Raw data'!$BJ$4:$BJ$77,MATCH(E7,'Raw data'!$BL$4:$BL$77,0))</f>
        <v>Bangladesh</v>
      </c>
      <c r="G7" s="36" t="str" cm="1">
        <f t="array" ref="G7">INDEX('Raw data'!$BR$4:$BU$77,MATCH('Vaccine Prioritization'!$F7,'Raw data'!$BJ$4:$BJ$77,0),'Vaccine Prioritization'!G$4)</f>
        <v>Hib3</v>
      </c>
      <c r="H7" s="36" t="str" cm="1">
        <f t="array" ref="H7">INDEX('Raw data'!$BR$4:$BU$77,MATCH('Vaccine Prioritization'!$F7,'Raw data'!$BJ$4:$BJ$77,0),'Vaccine Prioritization'!H$4)</f>
        <v>Pcv3</v>
      </c>
      <c r="I7" s="36" t="str" cm="1">
        <f t="array" ref="I7">INDEX('Raw data'!$BR$4:$BU$77,MATCH('Vaccine Prioritization'!$F7,'Raw data'!$BJ$4:$BJ$77,0),'Vaccine Prioritization'!I$4)</f>
        <v>RotaC</v>
      </c>
      <c r="J7" s="37" t="str" cm="1">
        <f t="array" ref="J7">INDEX('Raw data'!$BR$4:$BU$77,MATCH('Vaccine Prioritization'!$F7,'Raw data'!$BJ$4:$BJ$77,0),'Vaccine Prioritization'!J$4)</f>
        <v>MCV2</v>
      </c>
    </row>
    <row r="8" spans="2:10" x14ac:dyDescent="0.3">
      <c r="E8" s="51">
        <f t="shared" si="0"/>
        <v>4</v>
      </c>
      <c r="F8" s="52" t="str">
        <f>INDEX('Raw data'!$BJ$4:$BJ$77,MATCH(E8,'Raw data'!$BL$4:$BL$77,0))</f>
        <v>Ethiopia</v>
      </c>
      <c r="G8" s="36" t="str" cm="1">
        <f t="array" ref="G8">INDEX('Raw data'!$BR$4:$BU$77,MATCH('Vaccine Prioritization'!$F8,'Raw data'!$BJ$4:$BJ$77,0),'Vaccine Prioritization'!G$4)</f>
        <v>Hib3</v>
      </c>
      <c r="H8" s="36" t="str" cm="1">
        <f t="array" ref="H8">INDEX('Raw data'!$BR$4:$BU$77,MATCH('Vaccine Prioritization'!$F8,'Raw data'!$BJ$4:$BJ$77,0),'Vaccine Prioritization'!H$4)</f>
        <v>Pcv3</v>
      </c>
      <c r="I8" s="36" t="str" cm="1">
        <f t="array" ref="I8">INDEX('Raw data'!$BR$4:$BU$77,MATCH('Vaccine Prioritization'!$F8,'Raw data'!$BJ$4:$BJ$77,0),'Vaccine Prioritization'!I$4)</f>
        <v>MCV2</v>
      </c>
      <c r="J8" s="37" t="str" cm="1">
        <f t="array" ref="J8">INDEX('Raw data'!$BR$4:$BU$77,MATCH('Vaccine Prioritization'!$F8,'Raw data'!$BJ$4:$BJ$77,0),'Vaccine Prioritization'!J$4)</f>
        <v>RotaC</v>
      </c>
    </row>
    <row r="9" spans="2:10" x14ac:dyDescent="0.3">
      <c r="E9" s="51">
        <f t="shared" si="0"/>
        <v>5</v>
      </c>
      <c r="F9" s="52" t="str">
        <f>INDEX('Raw data'!$BJ$4:$BJ$77,MATCH(E9,'Raw data'!$BL$4:$BL$77,0))</f>
        <v>Nigeria</v>
      </c>
      <c r="G9" s="36" t="str" cm="1">
        <f t="array" ref="G9">INDEX('Raw data'!$BR$4:$BU$77,MATCH('Vaccine Prioritization'!$F9,'Raw data'!$BJ$4:$BJ$77,0),'Vaccine Prioritization'!G$4)</f>
        <v>Hib3</v>
      </c>
      <c r="H9" s="36" t="str" cm="1">
        <f t="array" ref="H9">INDEX('Raw data'!$BR$4:$BU$77,MATCH('Vaccine Prioritization'!$F9,'Raw data'!$BJ$4:$BJ$77,0),'Vaccine Prioritization'!H$4)</f>
        <v>Pcv3</v>
      </c>
      <c r="I9" s="36" t="str" cm="1">
        <f t="array" ref="I9">INDEX('Raw data'!$BR$4:$BU$77,MATCH('Vaccine Prioritization'!$F9,'Raw data'!$BJ$4:$BJ$77,0),'Vaccine Prioritization'!I$4)</f>
        <v>MCV2</v>
      </c>
      <c r="J9" s="37" t="str" cm="1">
        <f t="array" ref="J9">INDEX('Raw data'!$BR$4:$BU$77,MATCH('Vaccine Prioritization'!$F9,'Raw data'!$BJ$4:$BJ$77,0),'Vaccine Prioritization'!J$4)</f>
        <v>RotaC</v>
      </c>
    </row>
    <row r="10" spans="2:10" x14ac:dyDescent="0.3">
      <c r="E10" s="51">
        <f t="shared" si="0"/>
        <v>6</v>
      </c>
      <c r="F10" s="52" t="str">
        <f>INDEX('Raw data'!$BJ$4:$BJ$77,MATCH(E10,'Raw data'!$BL$4:$BL$77,0))</f>
        <v>Indonesia</v>
      </c>
      <c r="G10" s="36" t="str" cm="1">
        <f t="array" ref="G10">INDEX('Raw data'!$BR$4:$BU$77,MATCH('Vaccine Prioritization'!$F10,'Raw data'!$BJ$4:$BJ$77,0),'Vaccine Prioritization'!G$4)</f>
        <v>Hib3</v>
      </c>
      <c r="H10" s="36" t="str" cm="1">
        <f t="array" ref="H10">INDEX('Raw data'!$BR$4:$BU$77,MATCH('Vaccine Prioritization'!$F10,'Raw data'!$BJ$4:$BJ$77,0),'Vaccine Prioritization'!H$4)</f>
        <v>Pcv3</v>
      </c>
      <c r="I10" s="36" t="str" cm="1">
        <f t="array" ref="I10">INDEX('Raw data'!$BR$4:$BU$77,MATCH('Vaccine Prioritization'!$F10,'Raw data'!$BJ$4:$BJ$77,0),'Vaccine Prioritization'!I$4)</f>
        <v>RotaC</v>
      </c>
      <c r="J10" s="37" t="str" cm="1">
        <f t="array" ref="J10">INDEX('Raw data'!$BR$4:$BU$77,MATCH('Vaccine Prioritization'!$F10,'Raw data'!$BJ$4:$BJ$77,0),'Vaccine Prioritization'!J$4)</f>
        <v>MCV2</v>
      </c>
    </row>
    <row r="11" spans="2:10" x14ac:dyDescent="0.3">
      <c r="E11" s="51">
        <f t="shared" si="0"/>
        <v>7</v>
      </c>
      <c r="F11" s="52" t="str">
        <f>INDEX('Raw data'!$BJ$4:$BJ$77,MATCH(E11,'Raw data'!$BL$4:$BL$77,0))</f>
        <v>Congo, Dem. Rep.</v>
      </c>
      <c r="G11" s="36" t="str" cm="1">
        <f t="array" ref="G11">INDEX('Raw data'!$BR$4:$BU$77,MATCH('Vaccine Prioritization'!$F11,'Raw data'!$BJ$4:$BJ$77,0),'Vaccine Prioritization'!G$4)</f>
        <v>Hib3</v>
      </c>
      <c r="H11" s="36" t="str" cm="1">
        <f t="array" ref="H11">INDEX('Raw data'!$BR$4:$BU$77,MATCH('Vaccine Prioritization'!$F11,'Raw data'!$BJ$4:$BJ$77,0),'Vaccine Prioritization'!H$4)</f>
        <v>Pcv3</v>
      </c>
      <c r="I11" s="36" t="str" cm="1">
        <f t="array" ref="I11">INDEX('Raw data'!$BR$4:$BU$77,MATCH('Vaccine Prioritization'!$F11,'Raw data'!$BJ$4:$BJ$77,0),'Vaccine Prioritization'!I$4)</f>
        <v>MCV2</v>
      </c>
      <c r="J11" s="37" t="str" cm="1">
        <f t="array" ref="J11">INDEX('Raw data'!$BR$4:$BU$77,MATCH('Vaccine Prioritization'!$F11,'Raw data'!$BJ$4:$BJ$77,0),'Vaccine Prioritization'!J$4)</f>
        <v>RotaC</v>
      </c>
    </row>
    <row r="12" spans="2:10" x14ac:dyDescent="0.3">
      <c r="E12" s="51">
        <f t="shared" si="0"/>
        <v>8</v>
      </c>
      <c r="F12" s="52" t="str">
        <f>INDEX('Raw data'!$BJ$4:$BJ$77,MATCH(E12,'Raw data'!$BL$4:$BL$77,0))</f>
        <v>Niger</v>
      </c>
      <c r="G12" s="36" t="str" cm="1">
        <f t="array" ref="G12">INDEX('Raw data'!$BR$4:$BU$77,MATCH('Vaccine Prioritization'!$F12,'Raw data'!$BJ$4:$BJ$77,0),'Vaccine Prioritization'!G$4)</f>
        <v>Hib3</v>
      </c>
      <c r="H12" s="36" t="str" cm="1">
        <f t="array" ref="H12">INDEX('Raw data'!$BR$4:$BU$77,MATCH('Vaccine Prioritization'!$F12,'Raw data'!$BJ$4:$BJ$77,0),'Vaccine Prioritization'!H$4)</f>
        <v>Pcv3</v>
      </c>
      <c r="I12" s="36" t="str" cm="1">
        <f t="array" ref="I12">INDEX('Raw data'!$BR$4:$BU$77,MATCH('Vaccine Prioritization'!$F12,'Raw data'!$BJ$4:$BJ$77,0),'Vaccine Prioritization'!I$4)</f>
        <v>RotaC</v>
      </c>
      <c r="J12" s="37" t="str" cm="1">
        <f t="array" ref="J12">INDEX('Raw data'!$BR$4:$BU$77,MATCH('Vaccine Prioritization'!$F12,'Raw data'!$BJ$4:$BJ$77,0),'Vaccine Prioritization'!J$4)</f>
        <v>MCV2</v>
      </c>
    </row>
    <row r="13" spans="2:10" x14ac:dyDescent="0.3">
      <c r="E13" s="51">
        <f t="shared" si="0"/>
        <v>9</v>
      </c>
      <c r="F13" s="52" t="str">
        <f>INDEX('Raw data'!$BJ$4:$BJ$77,MATCH(E13,'Raw data'!$BL$4:$BL$77,0))</f>
        <v>Sudan</v>
      </c>
      <c r="G13" s="36" t="str" cm="1">
        <f t="array" ref="G13">INDEX('Raw data'!$BR$4:$BU$77,MATCH('Vaccine Prioritization'!$F13,'Raw data'!$BJ$4:$BJ$77,0),'Vaccine Prioritization'!G$4)</f>
        <v>Hib3</v>
      </c>
      <c r="H13" s="36" t="str" cm="1">
        <f t="array" ref="H13">INDEX('Raw data'!$BR$4:$BU$77,MATCH('Vaccine Prioritization'!$F13,'Raw data'!$BJ$4:$BJ$77,0),'Vaccine Prioritization'!H$4)</f>
        <v>Pcv3</v>
      </c>
      <c r="I13" s="36" t="str" cm="1">
        <f t="array" ref="I13">INDEX('Raw data'!$BR$4:$BU$77,MATCH('Vaccine Prioritization'!$F13,'Raw data'!$BJ$4:$BJ$77,0),'Vaccine Prioritization'!I$4)</f>
        <v>MCV2</v>
      </c>
      <c r="J13" s="37" t="str" cm="1">
        <f t="array" ref="J13">INDEX('Raw data'!$BR$4:$BU$77,MATCH('Vaccine Prioritization'!$F13,'Raw data'!$BJ$4:$BJ$77,0),'Vaccine Prioritization'!J$4)</f>
        <v>RotaC</v>
      </c>
    </row>
    <row r="14" spans="2:10" x14ac:dyDescent="0.3">
      <c r="E14" s="51">
        <f t="shared" si="0"/>
        <v>10</v>
      </c>
      <c r="F14" s="52" t="str">
        <f>INDEX('Raw data'!$BJ$4:$BJ$77,MATCH(E14,'Raw data'!$BL$4:$BL$77,0))</f>
        <v>Tanzania</v>
      </c>
      <c r="G14" s="36" t="str" cm="1">
        <f t="array" ref="G14">INDEX('Raw data'!$BR$4:$BU$77,MATCH('Vaccine Prioritization'!$F14,'Raw data'!$BJ$4:$BJ$77,0),'Vaccine Prioritization'!G$4)</f>
        <v>Hib3</v>
      </c>
      <c r="H14" s="36" t="str" cm="1">
        <f t="array" ref="H14">INDEX('Raw data'!$BR$4:$BU$77,MATCH('Vaccine Prioritization'!$F14,'Raw data'!$BJ$4:$BJ$77,0),'Vaccine Prioritization'!H$4)</f>
        <v>Pcv3</v>
      </c>
      <c r="I14" s="36" t="str" cm="1">
        <f t="array" ref="I14">INDEX('Raw data'!$BR$4:$BU$77,MATCH('Vaccine Prioritization'!$F14,'Raw data'!$BJ$4:$BJ$77,0),'Vaccine Prioritization'!I$4)</f>
        <v>RotaC</v>
      </c>
      <c r="J14" s="37" t="str" cm="1">
        <f t="array" ref="J14">INDEX('Raw data'!$BR$4:$BU$77,MATCH('Vaccine Prioritization'!$F14,'Raw data'!$BJ$4:$BJ$77,0),'Vaccine Prioritization'!J$4)</f>
        <v>MCV2</v>
      </c>
    </row>
    <row r="15" spans="2:10" x14ac:dyDescent="0.3">
      <c r="E15" s="51">
        <f t="shared" si="0"/>
        <v>11</v>
      </c>
      <c r="F15" s="52" t="str">
        <f>INDEX('Raw data'!$BJ$4:$BJ$77,MATCH(E15,'Raw data'!$BL$4:$BL$77,0))</f>
        <v>Angola</v>
      </c>
      <c r="G15" s="36" t="str" cm="1">
        <f t="array" ref="G15">INDEX('Raw data'!$BR$4:$BU$77,MATCH('Vaccine Prioritization'!$F15,'Raw data'!$BJ$4:$BJ$77,0),'Vaccine Prioritization'!G$4)</f>
        <v>Hib3</v>
      </c>
      <c r="H15" s="36" t="str" cm="1">
        <f t="array" ref="H15">INDEX('Raw data'!$BR$4:$BU$77,MATCH('Vaccine Prioritization'!$F15,'Raw data'!$BJ$4:$BJ$77,0),'Vaccine Prioritization'!H$4)</f>
        <v>Pcv3</v>
      </c>
      <c r="I15" s="36" t="str" cm="1">
        <f t="array" ref="I15">INDEX('Raw data'!$BR$4:$BU$77,MATCH('Vaccine Prioritization'!$F15,'Raw data'!$BJ$4:$BJ$77,0),'Vaccine Prioritization'!I$4)</f>
        <v>MCV2</v>
      </c>
      <c r="J15" s="37" t="str" cm="1">
        <f t="array" ref="J15">INDEX('Raw data'!$BR$4:$BU$77,MATCH('Vaccine Prioritization'!$F15,'Raw data'!$BJ$4:$BJ$77,0),'Vaccine Prioritization'!J$4)</f>
        <v>RotaC</v>
      </c>
    </row>
    <row r="16" spans="2:10" x14ac:dyDescent="0.3">
      <c r="E16" s="51">
        <f t="shared" si="0"/>
        <v>12</v>
      </c>
      <c r="F16" s="52" t="str">
        <f>INDEX('Raw data'!$BJ$4:$BJ$77,MATCH(E16,'Raw data'!$BL$4:$BL$77,0))</f>
        <v>Cameroon</v>
      </c>
      <c r="G16" s="36" t="str" cm="1">
        <f t="array" ref="G16">INDEX('Raw data'!$BR$4:$BU$77,MATCH('Vaccine Prioritization'!$F16,'Raw data'!$BJ$4:$BJ$77,0),'Vaccine Prioritization'!G$4)</f>
        <v>Hib3</v>
      </c>
      <c r="H16" s="36" t="str" cm="1">
        <f t="array" ref="H16">INDEX('Raw data'!$BR$4:$BU$77,MATCH('Vaccine Prioritization'!$F16,'Raw data'!$BJ$4:$BJ$77,0),'Vaccine Prioritization'!H$4)</f>
        <v>Pcv3</v>
      </c>
      <c r="I16" s="36" t="str" cm="1">
        <f t="array" ref="I16">INDEX('Raw data'!$BR$4:$BU$77,MATCH('Vaccine Prioritization'!$F16,'Raw data'!$BJ$4:$BJ$77,0),'Vaccine Prioritization'!I$4)</f>
        <v>MCV2</v>
      </c>
      <c r="J16" s="37" t="str" cm="1">
        <f t="array" ref="J16">INDEX('Raw data'!$BR$4:$BU$77,MATCH('Vaccine Prioritization'!$F16,'Raw data'!$BJ$4:$BJ$77,0),'Vaccine Prioritization'!J$4)</f>
        <v>RotaC</v>
      </c>
    </row>
    <row r="17" spans="5:10" x14ac:dyDescent="0.3">
      <c r="E17" s="51">
        <f t="shared" si="0"/>
        <v>13</v>
      </c>
      <c r="F17" s="52" t="str">
        <f>INDEX('Raw data'!$BJ$4:$BJ$77,MATCH(E17,'Raw data'!$BL$4:$BL$77,0))</f>
        <v>Afghanistan</v>
      </c>
      <c r="G17" s="36" t="str" cm="1">
        <f t="array" ref="G17">INDEX('Raw data'!$BR$4:$BU$77,MATCH('Vaccine Prioritization'!$F17,'Raw data'!$BJ$4:$BJ$77,0),'Vaccine Prioritization'!G$4)</f>
        <v>Hib3</v>
      </c>
      <c r="H17" s="36" t="str" cm="1">
        <f t="array" ref="H17">INDEX('Raw data'!$BR$4:$BU$77,MATCH('Vaccine Prioritization'!$F17,'Raw data'!$BJ$4:$BJ$77,0),'Vaccine Prioritization'!H$4)</f>
        <v>Pcv3</v>
      </c>
      <c r="I17" s="36" t="str" cm="1">
        <f t="array" ref="I17">INDEX('Raw data'!$BR$4:$BU$77,MATCH('Vaccine Prioritization'!$F17,'Raw data'!$BJ$4:$BJ$77,0),'Vaccine Prioritization'!I$4)</f>
        <v>RotaC</v>
      </c>
      <c r="J17" s="37" t="str" cm="1">
        <f t="array" ref="J17">INDEX('Raw data'!$BR$4:$BU$77,MATCH('Vaccine Prioritization'!$F17,'Raw data'!$BJ$4:$BJ$77,0),'Vaccine Prioritization'!J$4)</f>
        <v>MCV2</v>
      </c>
    </row>
    <row r="18" spans="5:10" x14ac:dyDescent="0.3">
      <c r="E18" s="51">
        <f t="shared" si="0"/>
        <v>14</v>
      </c>
      <c r="F18" s="52" t="str">
        <f>INDEX('Raw data'!$BJ$4:$BJ$77,MATCH(E18,'Raw data'!$BL$4:$BL$77,0))</f>
        <v>Mali</v>
      </c>
      <c r="G18" s="36" t="str" cm="1">
        <f t="array" ref="G18">INDEX('Raw data'!$BR$4:$BU$77,MATCH('Vaccine Prioritization'!$F18,'Raw data'!$BJ$4:$BJ$77,0),'Vaccine Prioritization'!G$4)</f>
        <v>Hib3</v>
      </c>
      <c r="H18" s="36" t="str" cm="1">
        <f t="array" ref="H18">INDEX('Raw data'!$BR$4:$BU$77,MATCH('Vaccine Prioritization'!$F18,'Raw data'!$BJ$4:$BJ$77,0),'Vaccine Prioritization'!H$4)</f>
        <v>Pcv3</v>
      </c>
      <c r="I18" s="36" t="str" cm="1">
        <f t="array" ref="I18">INDEX('Raw data'!$BR$4:$BU$77,MATCH('Vaccine Prioritization'!$F18,'Raw data'!$BJ$4:$BJ$77,0),'Vaccine Prioritization'!I$4)</f>
        <v>MCV2</v>
      </c>
      <c r="J18" s="37" t="str" cm="1">
        <f t="array" ref="J18">INDEX('Raw data'!$BR$4:$BU$77,MATCH('Vaccine Prioritization'!$F18,'Raw data'!$BJ$4:$BJ$77,0),'Vaccine Prioritization'!J$4)</f>
        <v>RotaC</v>
      </c>
    </row>
    <row r="19" spans="5:10" x14ac:dyDescent="0.3">
      <c r="E19" s="51">
        <f t="shared" si="0"/>
        <v>15</v>
      </c>
      <c r="F19" s="52" t="str">
        <f>INDEX('Raw data'!$BJ$4:$BJ$77,MATCH(E19,'Raw data'!$BL$4:$BL$77,0))</f>
        <v>Viet Nam</v>
      </c>
      <c r="G19" s="36" t="str" cm="1">
        <f t="array" ref="G19">INDEX('Raw data'!$BR$4:$BU$77,MATCH('Vaccine Prioritization'!$F19,'Raw data'!$BJ$4:$BJ$77,0),'Vaccine Prioritization'!G$4)</f>
        <v>RotaC</v>
      </c>
      <c r="H19" s="36" t="str" cm="1">
        <f t="array" ref="H19">INDEX('Raw data'!$BR$4:$BU$77,MATCH('Vaccine Prioritization'!$F19,'Raw data'!$BJ$4:$BJ$77,0),'Vaccine Prioritization'!H$4)</f>
        <v>Hib3</v>
      </c>
      <c r="I19" s="36" t="str" cm="1">
        <f t="array" ref="I19">INDEX('Raw data'!$BR$4:$BU$77,MATCH('Vaccine Prioritization'!$F19,'Raw data'!$BJ$4:$BJ$77,0),'Vaccine Prioritization'!I$4)</f>
        <v>MCV2</v>
      </c>
      <c r="J19" s="37" t="str" cm="1">
        <f t="array" ref="J19">INDEX('Raw data'!$BR$4:$BU$77,MATCH('Vaccine Prioritization'!$F19,'Raw data'!$BJ$4:$BJ$77,0),'Vaccine Prioritization'!J$4)</f>
        <v>Pcv3</v>
      </c>
    </row>
    <row r="20" spans="5:10" x14ac:dyDescent="0.3">
      <c r="E20" s="51">
        <f t="shared" si="0"/>
        <v>16</v>
      </c>
      <c r="F20" s="52" t="str">
        <f>INDEX('Raw data'!$BJ$4:$BJ$77,MATCH(E20,'Raw data'!$BL$4:$BL$77,0))</f>
        <v>Myanmar</v>
      </c>
      <c r="G20" s="36" t="str" cm="1">
        <f t="array" ref="G20">INDEX('Raw data'!$BR$4:$BU$77,MATCH('Vaccine Prioritization'!$F20,'Raw data'!$BJ$4:$BJ$77,0),'Vaccine Prioritization'!G$4)</f>
        <v>Hib3</v>
      </c>
      <c r="H20" s="36" t="str" cm="1">
        <f t="array" ref="H20">INDEX('Raw data'!$BR$4:$BU$77,MATCH('Vaccine Prioritization'!$F20,'Raw data'!$BJ$4:$BJ$77,0),'Vaccine Prioritization'!H$4)</f>
        <v>Pcv3</v>
      </c>
      <c r="I20" s="36" t="str" cm="1">
        <f t="array" ref="I20">INDEX('Raw data'!$BR$4:$BU$77,MATCH('Vaccine Prioritization'!$F20,'Raw data'!$BJ$4:$BJ$77,0),'Vaccine Prioritization'!I$4)</f>
        <v>MCV2</v>
      </c>
      <c r="J20" s="37" t="str" cm="1">
        <f t="array" ref="J20">INDEX('Raw data'!$BR$4:$BU$77,MATCH('Vaccine Prioritization'!$F20,'Raw data'!$BJ$4:$BJ$77,0),'Vaccine Prioritization'!J$4)</f>
        <v>RotaC</v>
      </c>
    </row>
    <row r="21" spans="5:10" x14ac:dyDescent="0.3">
      <c r="E21" s="51">
        <f t="shared" si="0"/>
        <v>17</v>
      </c>
      <c r="F21" s="52" t="str">
        <f>INDEX('Raw data'!$BJ$4:$BJ$77,MATCH(E21,'Raw data'!$BL$4:$BL$77,0))</f>
        <v>Mozambique</v>
      </c>
      <c r="G21" s="36" t="str" cm="1">
        <f t="array" ref="G21">INDEX('Raw data'!$BR$4:$BU$77,MATCH('Vaccine Prioritization'!$F21,'Raw data'!$BJ$4:$BJ$77,0),'Vaccine Prioritization'!G$4)</f>
        <v>Hib3</v>
      </c>
      <c r="H21" s="36" t="str" cm="1">
        <f t="array" ref="H21">INDEX('Raw data'!$BR$4:$BU$77,MATCH('Vaccine Prioritization'!$F21,'Raw data'!$BJ$4:$BJ$77,0),'Vaccine Prioritization'!H$4)</f>
        <v>Pcv3</v>
      </c>
      <c r="I21" s="36" t="str" cm="1">
        <f t="array" ref="I21">INDEX('Raw data'!$BR$4:$BU$77,MATCH('Vaccine Prioritization'!$F21,'Raw data'!$BJ$4:$BJ$77,0),'Vaccine Prioritization'!I$4)</f>
        <v>MCV2</v>
      </c>
      <c r="J21" s="37" t="str" cm="1">
        <f t="array" ref="J21">INDEX('Raw data'!$BR$4:$BU$77,MATCH('Vaccine Prioritization'!$F21,'Raw data'!$BJ$4:$BJ$77,0),'Vaccine Prioritization'!J$4)</f>
        <v>RotaC</v>
      </c>
    </row>
    <row r="22" spans="5:10" x14ac:dyDescent="0.3">
      <c r="E22" s="51">
        <f t="shared" si="0"/>
        <v>18</v>
      </c>
      <c r="F22" s="52" t="str">
        <f>INDEX('Raw data'!$BJ$4:$BJ$77,MATCH(E22,'Raw data'!$BL$4:$BL$77,0))</f>
        <v>Uganda</v>
      </c>
      <c r="G22" s="36" t="str" cm="1">
        <f t="array" ref="G22">INDEX('Raw data'!$BR$4:$BU$77,MATCH('Vaccine Prioritization'!$F22,'Raw data'!$BJ$4:$BJ$77,0),'Vaccine Prioritization'!G$4)</f>
        <v>Hib3</v>
      </c>
      <c r="H22" s="36" t="str" cm="1">
        <f t="array" ref="H22">INDEX('Raw data'!$BR$4:$BU$77,MATCH('Vaccine Prioritization'!$F22,'Raw data'!$BJ$4:$BJ$77,0),'Vaccine Prioritization'!H$4)</f>
        <v>Pcv3</v>
      </c>
      <c r="I22" s="36" t="str" cm="1">
        <f t="array" ref="I22">INDEX('Raw data'!$BR$4:$BU$77,MATCH('Vaccine Prioritization'!$F22,'Raw data'!$BJ$4:$BJ$77,0),'Vaccine Prioritization'!I$4)</f>
        <v>MCV2</v>
      </c>
      <c r="J22" s="37" t="str" cm="1">
        <f t="array" ref="J22">INDEX('Raw data'!$BR$4:$BU$77,MATCH('Vaccine Prioritization'!$F22,'Raw data'!$BJ$4:$BJ$77,0),'Vaccine Prioritization'!J$4)</f>
        <v>RotaC</v>
      </c>
    </row>
    <row r="23" spans="5:10" x14ac:dyDescent="0.3">
      <c r="E23" s="51">
        <f t="shared" si="0"/>
        <v>19</v>
      </c>
      <c r="F23" s="52" t="str">
        <f>INDEX('Raw data'!$BJ$4:$BJ$77,MATCH(E23,'Raw data'!$BL$4:$BL$77,0))</f>
        <v>Madagascar</v>
      </c>
      <c r="G23" s="36" t="str" cm="1">
        <f t="array" ref="G23">INDEX('Raw data'!$BR$4:$BU$77,MATCH('Vaccine Prioritization'!$F23,'Raw data'!$BJ$4:$BJ$77,0),'Vaccine Prioritization'!G$4)</f>
        <v>Hib3</v>
      </c>
      <c r="H23" s="36" t="str" cm="1">
        <f t="array" ref="H23">INDEX('Raw data'!$BR$4:$BU$77,MATCH('Vaccine Prioritization'!$F23,'Raw data'!$BJ$4:$BJ$77,0),'Vaccine Prioritization'!H$4)</f>
        <v>Pcv3</v>
      </c>
      <c r="I23" s="36" t="str" cm="1">
        <f t="array" ref="I23">INDEX('Raw data'!$BR$4:$BU$77,MATCH('Vaccine Prioritization'!$F23,'Raw data'!$BJ$4:$BJ$77,0),'Vaccine Prioritization'!I$4)</f>
        <v>MCV2</v>
      </c>
      <c r="J23" s="37" t="str" cm="1">
        <f t="array" ref="J23">INDEX('Raw data'!$BR$4:$BU$77,MATCH('Vaccine Prioritization'!$F23,'Raw data'!$BJ$4:$BJ$77,0),'Vaccine Prioritization'!J$4)</f>
        <v>RotaC</v>
      </c>
    </row>
    <row r="24" spans="5:10" x14ac:dyDescent="0.3">
      <c r="E24" s="51">
        <f t="shared" si="0"/>
        <v>20</v>
      </c>
      <c r="F24" s="52" t="str">
        <f>INDEX('Raw data'!$BJ$4:$BJ$77,MATCH(E24,'Raw data'!$BL$4:$BL$77,0))</f>
        <v>Yemen</v>
      </c>
      <c r="G24" s="36" t="str" cm="1">
        <f t="array" ref="G24">INDEX('Raw data'!$BR$4:$BU$77,MATCH('Vaccine Prioritization'!$F24,'Raw data'!$BJ$4:$BJ$77,0),'Vaccine Prioritization'!G$4)</f>
        <v>Hib3</v>
      </c>
      <c r="H24" s="36" t="str" cm="1">
        <f t="array" ref="H24">INDEX('Raw data'!$BR$4:$BU$77,MATCH('Vaccine Prioritization'!$F24,'Raw data'!$BJ$4:$BJ$77,0),'Vaccine Prioritization'!H$4)</f>
        <v>Pcv3</v>
      </c>
      <c r="I24" s="36" t="str" cm="1">
        <f t="array" ref="I24">INDEX('Raw data'!$BR$4:$BU$77,MATCH('Vaccine Prioritization'!$F24,'Raw data'!$BJ$4:$BJ$77,0),'Vaccine Prioritization'!I$4)</f>
        <v>RotaC</v>
      </c>
      <c r="J24" s="37" t="str" cm="1">
        <f t="array" ref="J24">INDEX('Raw data'!$BR$4:$BU$77,MATCH('Vaccine Prioritization'!$F24,'Raw data'!$BJ$4:$BJ$77,0),'Vaccine Prioritization'!J$4)</f>
        <v>MCV2</v>
      </c>
    </row>
    <row r="25" spans="5:10" x14ac:dyDescent="0.3">
      <c r="E25" s="51">
        <f t="shared" si="0"/>
        <v>21</v>
      </c>
      <c r="F25" s="52" t="str">
        <f>INDEX('Raw data'!$BJ$4:$BJ$77,MATCH(E25,'Raw data'!$BL$4:$BL$77,0))</f>
        <v>Burkina Faso</v>
      </c>
      <c r="G25" s="36" t="str" cm="1">
        <f t="array" ref="G25">INDEX('Raw data'!$BR$4:$BU$77,MATCH('Vaccine Prioritization'!$F25,'Raw data'!$BJ$4:$BJ$77,0),'Vaccine Prioritization'!G$4)</f>
        <v>Hib3</v>
      </c>
      <c r="H25" s="36" t="str" cm="1">
        <f t="array" ref="H25">INDEX('Raw data'!$BR$4:$BU$77,MATCH('Vaccine Prioritization'!$F25,'Raw data'!$BJ$4:$BJ$77,0),'Vaccine Prioritization'!H$4)</f>
        <v>Pcv3</v>
      </c>
      <c r="I25" s="36" t="str" cm="1">
        <f t="array" ref="I25">INDEX('Raw data'!$BR$4:$BU$77,MATCH('Vaccine Prioritization'!$F25,'Raw data'!$BJ$4:$BJ$77,0),'Vaccine Prioritization'!I$4)</f>
        <v>MCV2</v>
      </c>
      <c r="J25" s="37" t="str" cm="1">
        <f t="array" ref="J25">INDEX('Raw data'!$BR$4:$BU$77,MATCH('Vaccine Prioritization'!$F25,'Raw data'!$BJ$4:$BJ$77,0),'Vaccine Prioritization'!J$4)</f>
        <v>RotaC</v>
      </c>
    </row>
    <row r="26" spans="5:10" x14ac:dyDescent="0.3">
      <c r="E26" s="51">
        <f t="shared" si="0"/>
        <v>22</v>
      </c>
      <c r="F26" s="52" t="str">
        <f>INDEX('Raw data'!$BJ$4:$BJ$77,MATCH(E26,'Raw data'!$BL$4:$BL$77,0))</f>
        <v>Nepal</v>
      </c>
      <c r="G26" s="36" t="str" cm="1">
        <f t="array" ref="G26">INDEX('Raw data'!$BR$4:$BU$77,MATCH('Vaccine Prioritization'!$F26,'Raw data'!$BJ$4:$BJ$77,0),'Vaccine Prioritization'!G$4)</f>
        <v>Hib3</v>
      </c>
      <c r="H26" s="36" t="str" cm="1">
        <f t="array" ref="H26">INDEX('Raw data'!$BR$4:$BU$77,MATCH('Vaccine Prioritization'!$F26,'Raw data'!$BJ$4:$BJ$77,0),'Vaccine Prioritization'!H$4)</f>
        <v>Pcv3</v>
      </c>
      <c r="I26" s="36" t="str" cm="1">
        <f t="array" ref="I26">INDEX('Raw data'!$BR$4:$BU$77,MATCH('Vaccine Prioritization'!$F26,'Raw data'!$BJ$4:$BJ$77,0),'Vaccine Prioritization'!I$4)</f>
        <v>RotaC</v>
      </c>
      <c r="J26" s="37" t="str" cm="1">
        <f t="array" ref="J26">INDEX('Raw data'!$BR$4:$BU$77,MATCH('Vaccine Prioritization'!$F26,'Raw data'!$BJ$4:$BJ$77,0),'Vaccine Prioritization'!J$4)</f>
        <v>MCV2</v>
      </c>
    </row>
    <row r="27" spans="5:10" x14ac:dyDescent="0.3">
      <c r="E27" s="51">
        <f t="shared" si="0"/>
        <v>23</v>
      </c>
      <c r="F27" s="52" t="str">
        <f>INDEX('Raw data'!$BJ$4:$BJ$77,MATCH(E27,'Raw data'!$BL$4:$BL$77,0))</f>
        <v>Kenya</v>
      </c>
      <c r="G27" s="36" t="str" cm="1">
        <f t="array" ref="G27">INDEX('Raw data'!$BR$4:$BU$77,MATCH('Vaccine Prioritization'!$F27,'Raw data'!$BJ$4:$BJ$77,0),'Vaccine Prioritization'!G$4)</f>
        <v>Hib3</v>
      </c>
      <c r="H27" s="36" t="str" cm="1">
        <f t="array" ref="H27">INDEX('Raw data'!$BR$4:$BU$77,MATCH('Vaccine Prioritization'!$F27,'Raw data'!$BJ$4:$BJ$77,0),'Vaccine Prioritization'!H$4)</f>
        <v>Pcv3</v>
      </c>
      <c r="I27" s="36" t="str" cm="1">
        <f t="array" ref="I27">INDEX('Raw data'!$BR$4:$BU$77,MATCH('Vaccine Prioritization'!$F27,'Raw data'!$BJ$4:$BJ$77,0),'Vaccine Prioritization'!I$4)</f>
        <v>MCV2</v>
      </c>
      <c r="J27" s="37" t="str" cm="1">
        <f t="array" ref="J27">INDEX('Raw data'!$BR$4:$BU$77,MATCH('Vaccine Prioritization'!$F27,'Raw data'!$BJ$4:$BJ$77,0),'Vaccine Prioritization'!J$4)</f>
        <v>RotaC</v>
      </c>
    </row>
    <row r="28" spans="5:10" x14ac:dyDescent="0.3">
      <c r="E28" s="51">
        <f t="shared" si="0"/>
        <v>24</v>
      </c>
      <c r="F28" s="52" t="str">
        <f>INDEX('Raw data'!$BJ$4:$BJ$77,MATCH(E28,'Raw data'!$BL$4:$BL$77,0))</f>
        <v>Chad</v>
      </c>
      <c r="G28" s="36" t="str" cm="1">
        <f t="array" ref="G28">INDEX('Raw data'!$BR$4:$BU$77,MATCH('Vaccine Prioritization'!$F28,'Raw data'!$BJ$4:$BJ$77,0),'Vaccine Prioritization'!G$4)</f>
        <v>Hib3</v>
      </c>
      <c r="H28" s="36" t="str" cm="1">
        <f t="array" ref="H28">INDEX('Raw data'!$BR$4:$BU$77,MATCH('Vaccine Prioritization'!$F28,'Raw data'!$BJ$4:$BJ$77,0),'Vaccine Prioritization'!H$4)</f>
        <v>Pcv3</v>
      </c>
      <c r="I28" s="36" t="str" cm="1">
        <f t="array" ref="I28">INDEX('Raw data'!$BR$4:$BU$77,MATCH('Vaccine Prioritization'!$F28,'Raw data'!$BJ$4:$BJ$77,0),'Vaccine Prioritization'!I$4)</f>
        <v>MCV2</v>
      </c>
      <c r="J28" s="37" t="str" cm="1">
        <f t="array" ref="J28">INDEX('Raw data'!$BR$4:$BU$77,MATCH('Vaccine Prioritization'!$F28,'Raw data'!$BJ$4:$BJ$77,0),'Vaccine Prioritization'!J$4)</f>
        <v>RotaC</v>
      </c>
    </row>
    <row r="29" spans="5:10" x14ac:dyDescent="0.3">
      <c r="E29" s="51">
        <f t="shared" si="0"/>
        <v>25</v>
      </c>
      <c r="F29" s="52" t="str">
        <f>INDEX('Raw data'!$BJ$4:$BJ$77,MATCH(E29,'Raw data'!$BL$4:$BL$77,0))</f>
        <v>Zambia</v>
      </c>
      <c r="G29" s="36" t="str" cm="1">
        <f t="array" ref="G29">INDEX('Raw data'!$BR$4:$BU$77,MATCH('Vaccine Prioritization'!$F29,'Raw data'!$BJ$4:$BJ$77,0),'Vaccine Prioritization'!G$4)</f>
        <v>Hib3</v>
      </c>
      <c r="H29" s="36" t="str" cm="1">
        <f t="array" ref="H29">INDEX('Raw data'!$BR$4:$BU$77,MATCH('Vaccine Prioritization'!$F29,'Raw data'!$BJ$4:$BJ$77,0),'Vaccine Prioritization'!H$4)</f>
        <v>Pcv3</v>
      </c>
      <c r="I29" s="36" t="str" cm="1">
        <f t="array" ref="I29">INDEX('Raw data'!$BR$4:$BU$77,MATCH('Vaccine Prioritization'!$F29,'Raw data'!$BJ$4:$BJ$77,0),'Vaccine Prioritization'!I$4)</f>
        <v>MCV2</v>
      </c>
      <c r="J29" s="37" t="str" cm="1">
        <f t="array" ref="J29">INDEX('Raw data'!$BR$4:$BU$77,MATCH('Vaccine Prioritization'!$F29,'Raw data'!$BJ$4:$BJ$77,0),'Vaccine Prioritization'!J$4)</f>
        <v>RotaC</v>
      </c>
    </row>
    <row r="30" spans="5:10" x14ac:dyDescent="0.3">
      <c r="E30" s="51">
        <f t="shared" si="0"/>
        <v>26</v>
      </c>
      <c r="F30" s="52" t="str">
        <f>INDEX('Raw data'!$BJ$4:$BJ$77,MATCH(E30,'Raw data'!$BL$4:$BL$77,0))</f>
        <v>Senegal</v>
      </c>
      <c r="G30" s="36" t="str" cm="1">
        <f t="array" ref="G30">INDEX('Raw data'!$BR$4:$BU$77,MATCH('Vaccine Prioritization'!$F30,'Raw data'!$BJ$4:$BJ$77,0),'Vaccine Prioritization'!G$4)</f>
        <v>Hib3</v>
      </c>
      <c r="H30" s="36" t="str" cm="1">
        <f t="array" ref="H30">INDEX('Raw data'!$BR$4:$BU$77,MATCH('Vaccine Prioritization'!$F30,'Raw data'!$BJ$4:$BJ$77,0),'Vaccine Prioritization'!H$4)</f>
        <v>Pcv3</v>
      </c>
      <c r="I30" s="36" t="str" cm="1">
        <f t="array" ref="I30">INDEX('Raw data'!$BR$4:$BU$77,MATCH('Vaccine Prioritization'!$F30,'Raw data'!$BJ$4:$BJ$77,0),'Vaccine Prioritization'!I$4)</f>
        <v>RotaC</v>
      </c>
      <c r="J30" s="37" t="str" cm="1">
        <f t="array" ref="J30">INDEX('Raw data'!$BR$4:$BU$77,MATCH('Vaccine Prioritization'!$F30,'Raw data'!$BJ$4:$BJ$77,0),'Vaccine Prioritization'!J$4)</f>
        <v>MCV2</v>
      </c>
    </row>
    <row r="31" spans="5:10" x14ac:dyDescent="0.3">
      <c r="E31" s="51">
        <f t="shared" si="0"/>
        <v>27</v>
      </c>
      <c r="F31" s="52" t="str">
        <f>INDEX('Raw data'!$BJ$4:$BJ$77,MATCH(E31,'Raw data'!$BL$4:$BL$77,0))</f>
        <v>Cote d'Ivoire</v>
      </c>
      <c r="G31" s="36" t="str" cm="1">
        <f t="array" ref="G31">INDEX('Raw data'!$BR$4:$BU$77,MATCH('Vaccine Prioritization'!$F31,'Raw data'!$BJ$4:$BJ$77,0),'Vaccine Prioritization'!G$4)</f>
        <v>Pcv3</v>
      </c>
      <c r="H31" s="36" t="str" cm="1">
        <f t="array" ref="H31">INDEX('Raw data'!$BR$4:$BU$77,MATCH('Vaccine Prioritization'!$F31,'Raw data'!$BJ$4:$BJ$77,0),'Vaccine Prioritization'!H$4)</f>
        <v>MCV2</v>
      </c>
      <c r="I31" s="36" t="str" cm="1">
        <f t="array" ref="I31">INDEX('Raw data'!$BR$4:$BU$77,MATCH('Vaccine Prioritization'!$F31,'Raw data'!$BJ$4:$BJ$77,0),'Vaccine Prioritization'!I$4)</f>
        <v>Hib3</v>
      </c>
      <c r="J31" s="37" t="str" cm="1">
        <f t="array" ref="J31">INDEX('Raw data'!$BR$4:$BU$77,MATCH('Vaccine Prioritization'!$F31,'Raw data'!$BJ$4:$BJ$77,0),'Vaccine Prioritization'!J$4)</f>
        <v>RotaC</v>
      </c>
    </row>
    <row r="32" spans="5:10" x14ac:dyDescent="0.3">
      <c r="E32" s="51">
        <f t="shared" si="0"/>
        <v>28</v>
      </c>
      <c r="F32" s="52" t="str">
        <f>INDEX('Raw data'!$BJ$4:$BJ$77,MATCH(E32,'Raw data'!$BL$4:$BL$77,0))</f>
        <v>Rwanda</v>
      </c>
      <c r="G32" s="36" t="str" cm="1">
        <f t="array" ref="G32">INDEX('Raw data'!$BR$4:$BU$77,MATCH('Vaccine Prioritization'!$F32,'Raw data'!$BJ$4:$BJ$77,0),'Vaccine Prioritization'!G$4)</f>
        <v>Hib3</v>
      </c>
      <c r="H32" s="36" t="str" cm="1">
        <f t="array" ref="H32">INDEX('Raw data'!$BR$4:$BU$77,MATCH('Vaccine Prioritization'!$F32,'Raw data'!$BJ$4:$BJ$77,0),'Vaccine Prioritization'!H$4)</f>
        <v>Pcv3</v>
      </c>
      <c r="I32" s="36" t="str" cm="1">
        <f t="array" ref="I32">INDEX('Raw data'!$BR$4:$BU$77,MATCH('Vaccine Prioritization'!$F32,'Raw data'!$BJ$4:$BJ$77,0),'Vaccine Prioritization'!I$4)</f>
        <v>RotaC</v>
      </c>
      <c r="J32" s="37" t="str" cm="1">
        <f t="array" ref="J32">INDEX('Raw data'!$BR$4:$BU$77,MATCH('Vaccine Prioritization'!$F32,'Raw data'!$BJ$4:$BJ$77,0),'Vaccine Prioritization'!J$4)</f>
        <v>MCV2</v>
      </c>
    </row>
    <row r="33" spans="5:10" x14ac:dyDescent="0.3">
      <c r="E33" s="51">
        <f t="shared" si="0"/>
        <v>29</v>
      </c>
      <c r="F33" s="52" t="str">
        <f>INDEX('Raw data'!$BJ$4:$BJ$77,MATCH(E33,'Raw data'!$BL$4:$BL$77,0))</f>
        <v>Benin</v>
      </c>
      <c r="G33" s="36" t="str" cm="1">
        <f t="array" ref="G33">INDEX('Raw data'!$BR$4:$BU$77,MATCH('Vaccine Prioritization'!$F33,'Raw data'!$BJ$4:$BJ$77,0),'Vaccine Prioritization'!G$4)</f>
        <v>Hib3</v>
      </c>
      <c r="H33" s="36" t="str" cm="1">
        <f t="array" ref="H33">INDEX('Raw data'!$BR$4:$BU$77,MATCH('Vaccine Prioritization'!$F33,'Raw data'!$BJ$4:$BJ$77,0),'Vaccine Prioritization'!H$4)</f>
        <v>Pcv3</v>
      </c>
      <c r="I33" s="36" t="str" cm="1">
        <f t="array" ref="I33">INDEX('Raw data'!$BR$4:$BU$77,MATCH('Vaccine Prioritization'!$F33,'Raw data'!$BJ$4:$BJ$77,0),'Vaccine Prioritization'!I$4)</f>
        <v>MCV2</v>
      </c>
      <c r="J33" s="37" t="str" cm="1">
        <f t="array" ref="J33">INDEX('Raw data'!$BR$4:$BU$77,MATCH('Vaccine Prioritization'!$F33,'Raw data'!$BJ$4:$BJ$77,0),'Vaccine Prioritization'!J$4)</f>
        <v>RotaC</v>
      </c>
    </row>
    <row r="34" spans="5:10" x14ac:dyDescent="0.3">
      <c r="E34" s="51">
        <f t="shared" si="0"/>
        <v>30</v>
      </c>
      <c r="F34" s="52" t="str">
        <f>INDEX('Raw data'!$BJ$4:$BJ$77,MATCH(E34,'Raw data'!$BL$4:$BL$77,0))</f>
        <v>Ghana</v>
      </c>
      <c r="G34" s="36" t="str" cm="1">
        <f t="array" ref="G34">INDEX('Raw data'!$BR$4:$BU$77,MATCH('Vaccine Prioritization'!$F34,'Raw data'!$BJ$4:$BJ$77,0),'Vaccine Prioritization'!G$4)</f>
        <v>Hib3</v>
      </c>
      <c r="H34" s="36" t="str" cm="1">
        <f t="array" ref="H34">INDEX('Raw data'!$BR$4:$BU$77,MATCH('Vaccine Prioritization'!$F34,'Raw data'!$BJ$4:$BJ$77,0),'Vaccine Prioritization'!H$4)</f>
        <v>Pcv3</v>
      </c>
      <c r="I34" s="36" t="str" cm="1">
        <f t="array" ref="I34">INDEX('Raw data'!$BR$4:$BU$77,MATCH('Vaccine Prioritization'!$F34,'Raw data'!$BJ$4:$BJ$77,0),'Vaccine Prioritization'!I$4)</f>
        <v>MCV2</v>
      </c>
      <c r="J34" s="37" t="str" cm="1">
        <f t="array" ref="J34">INDEX('Raw data'!$BR$4:$BU$77,MATCH('Vaccine Prioritization'!$F34,'Raw data'!$BJ$4:$BJ$77,0),'Vaccine Prioritization'!J$4)</f>
        <v>RotaC</v>
      </c>
    </row>
    <row r="35" spans="5:10" x14ac:dyDescent="0.3">
      <c r="E35" s="51">
        <f t="shared" si="0"/>
        <v>31</v>
      </c>
      <c r="F35" s="52" t="str">
        <f>INDEX('Raw data'!$BJ$4:$BJ$77,MATCH(E35,'Raw data'!$BL$4:$BL$77,0))</f>
        <v>Bolivia</v>
      </c>
      <c r="G35" s="36" t="str" cm="1">
        <f t="array" ref="G35">INDEX('Raw data'!$BR$4:$BU$77,MATCH('Vaccine Prioritization'!$F35,'Raw data'!$BJ$4:$BJ$77,0),'Vaccine Prioritization'!G$4)</f>
        <v>Pcv3</v>
      </c>
      <c r="H35" s="36" t="str" cm="1">
        <f t="array" ref="H35">INDEX('Raw data'!$BR$4:$BU$77,MATCH('Vaccine Prioritization'!$F35,'Raw data'!$BJ$4:$BJ$77,0),'Vaccine Prioritization'!H$4)</f>
        <v>Hib3</v>
      </c>
      <c r="I35" s="36" t="str" cm="1">
        <f t="array" ref="I35">INDEX('Raw data'!$BR$4:$BU$77,MATCH('Vaccine Prioritization'!$F35,'Raw data'!$BJ$4:$BJ$77,0),'Vaccine Prioritization'!I$4)</f>
        <v>RotaC</v>
      </c>
      <c r="J35" s="37" t="str" cm="1">
        <f t="array" ref="J35">INDEX('Raw data'!$BR$4:$BU$77,MATCH('Vaccine Prioritization'!$F35,'Raw data'!$BJ$4:$BJ$77,0),'Vaccine Prioritization'!J$4)</f>
        <v>MCV2</v>
      </c>
    </row>
    <row r="36" spans="5:10" x14ac:dyDescent="0.3">
      <c r="E36" s="51">
        <f t="shared" si="0"/>
        <v>32</v>
      </c>
      <c r="F36" s="52" t="str">
        <f>INDEX('Raw data'!$BJ$4:$BJ$77,MATCH(E36,'Raw data'!$BL$4:$BL$77,0))</f>
        <v>Haiti</v>
      </c>
      <c r="G36" s="36" t="str" cm="1">
        <f t="array" ref="G36">INDEX('Raw data'!$BR$4:$BU$77,MATCH('Vaccine Prioritization'!$F36,'Raw data'!$BJ$4:$BJ$77,0),'Vaccine Prioritization'!G$4)</f>
        <v>Hib3</v>
      </c>
      <c r="H36" s="36" t="str" cm="1">
        <f t="array" ref="H36">INDEX('Raw data'!$BR$4:$BU$77,MATCH('Vaccine Prioritization'!$F36,'Raw data'!$BJ$4:$BJ$77,0),'Vaccine Prioritization'!H$4)</f>
        <v>Pcv3</v>
      </c>
      <c r="I36" s="36" t="str" cm="1">
        <f t="array" ref="I36">INDEX('Raw data'!$BR$4:$BU$77,MATCH('Vaccine Prioritization'!$F36,'Raw data'!$BJ$4:$BJ$77,0),'Vaccine Prioritization'!I$4)</f>
        <v>MCV2</v>
      </c>
      <c r="J36" s="37" t="str" cm="1">
        <f t="array" ref="J36">INDEX('Raw data'!$BR$4:$BU$77,MATCH('Vaccine Prioritization'!$F36,'Raw data'!$BJ$4:$BJ$77,0),'Vaccine Prioritization'!J$4)</f>
        <v>RotaC</v>
      </c>
    </row>
    <row r="37" spans="5:10" x14ac:dyDescent="0.3">
      <c r="E37" s="51">
        <f t="shared" si="0"/>
        <v>33</v>
      </c>
      <c r="F37" s="52" t="str">
        <f>INDEX('Raw data'!$BJ$4:$BJ$77,MATCH(E37,'Raw data'!$BL$4:$BL$77,0))</f>
        <v>Cambodia</v>
      </c>
      <c r="G37" s="36" t="str" cm="1">
        <f t="array" ref="G37">INDEX('Raw data'!$BR$4:$BU$77,MATCH('Vaccine Prioritization'!$F37,'Raw data'!$BJ$4:$BJ$77,0),'Vaccine Prioritization'!G$4)</f>
        <v>Hib3</v>
      </c>
      <c r="H37" s="36" t="str" cm="1">
        <f t="array" ref="H37">INDEX('Raw data'!$BR$4:$BU$77,MATCH('Vaccine Prioritization'!$F37,'Raw data'!$BJ$4:$BJ$77,0),'Vaccine Prioritization'!H$4)</f>
        <v>Pcv3</v>
      </c>
      <c r="I37" s="36" t="str" cm="1">
        <f t="array" ref="I37">INDEX('Raw data'!$BR$4:$BU$77,MATCH('Vaccine Prioritization'!$F37,'Raw data'!$BJ$4:$BJ$77,0),'Vaccine Prioritization'!I$4)</f>
        <v>MCV2</v>
      </c>
      <c r="J37" s="37" t="str" cm="1">
        <f t="array" ref="J37">INDEX('Raw data'!$BR$4:$BU$77,MATCH('Vaccine Prioritization'!$F37,'Raw data'!$BJ$4:$BJ$77,0),'Vaccine Prioritization'!J$4)</f>
        <v>RotaC</v>
      </c>
    </row>
    <row r="38" spans="5:10" x14ac:dyDescent="0.3">
      <c r="E38" s="51">
        <f t="shared" si="0"/>
        <v>34</v>
      </c>
      <c r="F38" s="52" t="str">
        <f>INDEX('Raw data'!$BJ$4:$BJ$77,MATCH(E38,'Raw data'!$BL$4:$BL$77,0))</f>
        <v>Burundi</v>
      </c>
      <c r="G38" s="36" t="str" cm="1">
        <f t="array" ref="G38">INDEX('Raw data'!$BR$4:$BU$77,MATCH('Vaccine Prioritization'!$F38,'Raw data'!$BJ$4:$BJ$77,0),'Vaccine Prioritization'!G$4)</f>
        <v>Hib3</v>
      </c>
      <c r="H38" s="36" t="str" cm="1">
        <f t="array" ref="H38">INDEX('Raw data'!$BR$4:$BU$77,MATCH('Vaccine Prioritization'!$F38,'Raw data'!$BJ$4:$BJ$77,0),'Vaccine Prioritization'!H$4)</f>
        <v>Pcv3</v>
      </c>
      <c r="I38" s="36" t="str" cm="1">
        <f t="array" ref="I38">INDEX('Raw data'!$BR$4:$BU$77,MATCH('Vaccine Prioritization'!$F38,'Raw data'!$BJ$4:$BJ$77,0),'Vaccine Prioritization'!I$4)</f>
        <v>MCV2</v>
      </c>
      <c r="J38" s="37" t="str" cm="1">
        <f t="array" ref="J38">INDEX('Raw data'!$BR$4:$BU$77,MATCH('Vaccine Prioritization'!$F38,'Raw data'!$BJ$4:$BJ$77,0),'Vaccine Prioritization'!J$4)</f>
        <v>RotaC</v>
      </c>
    </row>
    <row r="39" spans="5:10" x14ac:dyDescent="0.3">
      <c r="E39" s="51">
        <f t="shared" si="0"/>
        <v>35</v>
      </c>
      <c r="F39" s="52" t="str">
        <f>INDEX('Raw data'!$BJ$4:$BJ$77,MATCH(E39,'Raw data'!$BL$4:$BL$77,0))</f>
        <v>Korea, North</v>
      </c>
      <c r="G39" s="36" t="str" cm="1">
        <f t="array" ref="G39">INDEX('Raw data'!$BR$4:$BU$77,MATCH('Vaccine Prioritization'!$F39,'Raw data'!$BJ$4:$BJ$77,0),'Vaccine Prioritization'!G$4)</f>
        <v>Pcv3</v>
      </c>
      <c r="H39" s="36" t="str" cm="1">
        <f t="array" ref="H39">INDEX('Raw data'!$BR$4:$BU$77,MATCH('Vaccine Prioritization'!$F39,'Raw data'!$BJ$4:$BJ$77,0),'Vaccine Prioritization'!H$4)</f>
        <v>Hib3</v>
      </c>
      <c r="I39" s="36" t="str" cm="1">
        <f t="array" ref="I39">INDEX('Raw data'!$BR$4:$BU$77,MATCH('Vaccine Prioritization'!$F39,'Raw data'!$BJ$4:$BJ$77,0),'Vaccine Prioritization'!I$4)</f>
        <v>RotaC</v>
      </c>
      <c r="J39" s="37" t="str" cm="1">
        <f t="array" ref="J39">INDEX('Raw data'!$BR$4:$BU$77,MATCH('Vaccine Prioritization'!$F39,'Raw data'!$BJ$4:$BJ$77,0),'Vaccine Prioritization'!J$4)</f>
        <v>MCV2</v>
      </c>
    </row>
    <row r="40" spans="5:10" x14ac:dyDescent="0.3">
      <c r="E40" s="51">
        <f t="shared" si="0"/>
        <v>36</v>
      </c>
      <c r="F40" s="52" t="str">
        <f>INDEX('Raw data'!$BJ$4:$BJ$77,MATCH(E40,'Raw data'!$BL$4:$BL$77,0))</f>
        <v>Syria</v>
      </c>
      <c r="G40" s="36" t="str" cm="1">
        <f t="array" ref="G40">INDEX('Raw data'!$BR$4:$BU$77,MATCH('Vaccine Prioritization'!$F40,'Raw data'!$BJ$4:$BJ$77,0),'Vaccine Prioritization'!G$4)</f>
        <v>Hib3</v>
      </c>
      <c r="H40" s="36" t="str" cm="1">
        <f t="array" ref="H40">INDEX('Raw data'!$BR$4:$BU$77,MATCH('Vaccine Prioritization'!$F40,'Raw data'!$BJ$4:$BJ$77,0),'Vaccine Prioritization'!H$4)</f>
        <v>Pcv3</v>
      </c>
      <c r="I40" s="36" t="str" cm="1">
        <f t="array" ref="I40">INDEX('Raw data'!$BR$4:$BU$77,MATCH('Vaccine Prioritization'!$F40,'Raw data'!$BJ$4:$BJ$77,0),'Vaccine Prioritization'!I$4)</f>
        <v>MCV2</v>
      </c>
      <c r="J40" s="37" t="str" cm="1">
        <f t="array" ref="J40">INDEX('Raw data'!$BR$4:$BU$77,MATCH('Vaccine Prioritization'!$F40,'Raw data'!$BJ$4:$BJ$77,0),'Vaccine Prioritization'!J$4)</f>
        <v>RotaC</v>
      </c>
    </row>
    <row r="41" spans="5:10" x14ac:dyDescent="0.3">
      <c r="E41" s="51">
        <f t="shared" si="0"/>
        <v>37</v>
      </c>
      <c r="F41" s="52" t="str">
        <f>INDEX('Raw data'!$BJ$4:$BJ$77,MATCH(E41,'Raw data'!$BL$4:$BL$77,0))</f>
        <v>Uzbekistan</v>
      </c>
      <c r="G41" s="36" t="str" cm="1">
        <f t="array" ref="G41">INDEX('Raw data'!$BR$4:$BU$77,MATCH('Vaccine Prioritization'!$F41,'Raw data'!$BJ$4:$BJ$77,0),'Vaccine Prioritization'!G$4)</f>
        <v>Hib3</v>
      </c>
      <c r="H41" s="36" t="str" cm="1">
        <f t="array" ref="H41">INDEX('Raw data'!$BR$4:$BU$77,MATCH('Vaccine Prioritization'!$F41,'Raw data'!$BJ$4:$BJ$77,0),'Vaccine Prioritization'!H$4)</f>
        <v>Pcv3</v>
      </c>
      <c r="I41" s="36" t="str" cm="1">
        <f t="array" ref="I41">INDEX('Raw data'!$BR$4:$BU$77,MATCH('Vaccine Prioritization'!$F41,'Raw data'!$BJ$4:$BJ$77,0),'Vaccine Prioritization'!I$4)</f>
        <v>RotaC</v>
      </c>
      <c r="J41" s="37" t="str" cm="1">
        <f t="array" ref="J41">INDEX('Raw data'!$BR$4:$BU$77,MATCH('Vaccine Prioritization'!$F41,'Raw data'!$BJ$4:$BJ$77,0),'Vaccine Prioritization'!J$4)</f>
        <v>MCV2</v>
      </c>
    </row>
    <row r="42" spans="5:10" x14ac:dyDescent="0.3">
      <c r="E42" s="51">
        <f t="shared" si="0"/>
        <v>38</v>
      </c>
      <c r="F42" s="52" t="str">
        <f>INDEX('Raw data'!$BJ$4:$BJ$77,MATCH(E42,'Raw data'!$BL$4:$BL$77,0))</f>
        <v>Somalia</v>
      </c>
      <c r="G42" s="36" t="str" cm="1">
        <f t="array" ref="G42">INDEX('Raw data'!$BR$4:$BU$77,MATCH('Vaccine Prioritization'!$F42,'Raw data'!$BJ$4:$BJ$77,0),'Vaccine Prioritization'!G$4)</f>
        <v>Pcv3</v>
      </c>
      <c r="H42" s="36" t="str" cm="1">
        <f t="array" ref="H42">INDEX('Raw data'!$BR$4:$BU$77,MATCH('Vaccine Prioritization'!$F42,'Raw data'!$BJ$4:$BJ$77,0),'Vaccine Prioritization'!H$4)</f>
        <v>Hib3</v>
      </c>
      <c r="I42" s="36" t="str" cm="1">
        <f t="array" ref="I42">INDEX('Raw data'!$BR$4:$BU$77,MATCH('Vaccine Prioritization'!$F42,'Raw data'!$BJ$4:$BJ$77,0),'Vaccine Prioritization'!I$4)</f>
        <v>RotaC</v>
      </c>
      <c r="J42" s="37" t="str" cm="1">
        <f t="array" ref="J42">INDEX('Raw data'!$BR$4:$BU$77,MATCH('Vaccine Prioritization'!$F42,'Raw data'!$BJ$4:$BJ$77,0),'Vaccine Prioritization'!J$4)</f>
        <v>MCV2</v>
      </c>
    </row>
    <row r="43" spans="5:10" x14ac:dyDescent="0.3">
      <c r="E43" s="51">
        <f t="shared" si="0"/>
        <v>39</v>
      </c>
      <c r="F43" s="52" t="str">
        <f>INDEX('Raw data'!$BJ$4:$BJ$77,MATCH(E43,'Raw data'!$BL$4:$BL$77,0))</f>
        <v>Guinea</v>
      </c>
      <c r="G43" s="36" t="str" cm="1">
        <f t="array" ref="G43">INDEX('Raw data'!$BR$4:$BU$77,MATCH('Vaccine Prioritization'!$F43,'Raw data'!$BJ$4:$BJ$77,0),'Vaccine Prioritization'!G$4)</f>
        <v>Pcv3</v>
      </c>
      <c r="H43" s="36" t="str" cm="1">
        <f t="array" ref="H43">INDEX('Raw data'!$BR$4:$BU$77,MATCH('Vaccine Prioritization'!$F43,'Raw data'!$BJ$4:$BJ$77,0),'Vaccine Prioritization'!H$4)</f>
        <v>Hib3</v>
      </c>
      <c r="I43" s="36" t="str" cm="1">
        <f t="array" ref="I43">INDEX('Raw data'!$BR$4:$BU$77,MATCH('Vaccine Prioritization'!$F43,'Raw data'!$BJ$4:$BJ$77,0),'Vaccine Prioritization'!I$4)</f>
        <v>MCV2</v>
      </c>
      <c r="J43" s="37" t="str" cm="1">
        <f t="array" ref="J43">INDEX('Raw data'!$BR$4:$BU$77,MATCH('Vaccine Prioritization'!$F43,'Raw data'!$BJ$4:$BJ$77,0),'Vaccine Prioritization'!J$4)</f>
        <v>RotaC</v>
      </c>
    </row>
    <row r="44" spans="5:10" x14ac:dyDescent="0.3">
      <c r="E44" s="51">
        <f t="shared" si="0"/>
        <v>40</v>
      </c>
      <c r="F44" s="52" t="str">
        <f>INDEX('Raw data'!$BJ$4:$BJ$77,MATCH(E44,'Raw data'!$BL$4:$BL$77,0))</f>
        <v>South Sudan</v>
      </c>
      <c r="G44" s="36" t="str" cm="1">
        <f t="array" ref="G44">INDEX('Raw data'!$BR$4:$BU$77,MATCH('Vaccine Prioritization'!$F44,'Raw data'!$BJ$4:$BJ$77,0),'Vaccine Prioritization'!G$4)</f>
        <v>Hib3</v>
      </c>
      <c r="H44" s="36" t="str" cm="1">
        <f t="array" ref="H44">INDEX('Raw data'!$BR$4:$BU$77,MATCH('Vaccine Prioritization'!$F44,'Raw data'!$BJ$4:$BJ$77,0),'Vaccine Prioritization'!H$4)</f>
        <v>Pcv3</v>
      </c>
      <c r="I44" s="36" t="str" cm="1">
        <f t="array" ref="I44">INDEX('Raw data'!$BR$4:$BU$77,MATCH('Vaccine Prioritization'!$F44,'Raw data'!$BJ$4:$BJ$77,0),'Vaccine Prioritization'!I$4)</f>
        <v>MCV2</v>
      </c>
      <c r="J44" s="37" t="str" cm="1">
        <f t="array" ref="J44">INDEX('Raw data'!$BR$4:$BU$77,MATCH('Vaccine Prioritization'!$F44,'Raw data'!$BJ$4:$BJ$77,0),'Vaccine Prioritization'!J$4)</f>
        <v>RotaC</v>
      </c>
    </row>
    <row r="45" spans="5:10" x14ac:dyDescent="0.3">
      <c r="E45" s="51">
        <f t="shared" si="0"/>
        <v>41</v>
      </c>
      <c r="F45" s="52" t="str">
        <f>INDEX('Raw data'!$BJ$4:$BJ$77,MATCH(E45,'Raw data'!$BL$4:$BL$77,0))</f>
        <v>Malawi</v>
      </c>
      <c r="G45" s="36" t="str" cm="1">
        <f t="array" ref="G45">INDEX('Raw data'!$BR$4:$BU$77,MATCH('Vaccine Prioritization'!$F45,'Raw data'!$BJ$4:$BJ$77,0),'Vaccine Prioritization'!G$4)</f>
        <v>Hib3</v>
      </c>
      <c r="H45" s="36" t="str" cm="1">
        <f t="array" ref="H45">INDEX('Raw data'!$BR$4:$BU$77,MATCH('Vaccine Prioritization'!$F45,'Raw data'!$BJ$4:$BJ$77,0),'Vaccine Prioritization'!H$4)</f>
        <v>Pcv3</v>
      </c>
      <c r="I45" s="36" t="str" cm="1">
        <f t="array" ref="I45">INDEX('Raw data'!$BR$4:$BU$77,MATCH('Vaccine Prioritization'!$F45,'Raw data'!$BJ$4:$BJ$77,0),'Vaccine Prioritization'!I$4)</f>
        <v>MCV2</v>
      </c>
      <c r="J45" s="37" t="str" cm="1">
        <f t="array" ref="J45">INDEX('Raw data'!$BR$4:$BU$77,MATCH('Vaccine Prioritization'!$F45,'Raw data'!$BJ$4:$BJ$77,0),'Vaccine Prioritization'!J$4)</f>
        <v>RotaC</v>
      </c>
    </row>
    <row r="46" spans="5:10" x14ac:dyDescent="0.3">
      <c r="E46" s="51">
        <f t="shared" si="0"/>
        <v>42</v>
      </c>
      <c r="F46" s="52" t="str">
        <f>INDEX('Raw data'!$BJ$4:$BJ$77,MATCH(E46,'Raw data'!$BL$4:$BL$77,0))</f>
        <v>Sierra Leone</v>
      </c>
      <c r="G46" s="36" t="str" cm="1">
        <f t="array" ref="G46">INDEX('Raw data'!$BR$4:$BU$77,MATCH('Vaccine Prioritization'!$F46,'Raw data'!$BJ$4:$BJ$77,0),'Vaccine Prioritization'!G$4)</f>
        <v>Hib3</v>
      </c>
      <c r="H46" s="36" t="str" cm="1">
        <f t="array" ref="H46">INDEX('Raw data'!$BR$4:$BU$77,MATCH('Vaccine Prioritization'!$F46,'Raw data'!$BJ$4:$BJ$77,0),'Vaccine Prioritization'!H$4)</f>
        <v>Pcv3</v>
      </c>
      <c r="I46" s="36" t="str" cm="1">
        <f t="array" ref="I46">INDEX('Raw data'!$BR$4:$BU$77,MATCH('Vaccine Prioritization'!$F46,'Raw data'!$BJ$4:$BJ$77,0),'Vaccine Prioritization'!I$4)</f>
        <v>MCV2</v>
      </c>
      <c r="J46" s="37" t="str" cm="1">
        <f t="array" ref="J46">INDEX('Raw data'!$BR$4:$BU$77,MATCH('Vaccine Prioritization'!$F46,'Raw data'!$BJ$4:$BJ$77,0),'Vaccine Prioritization'!J$4)</f>
        <v>RotaC</v>
      </c>
    </row>
    <row r="47" spans="5:10" x14ac:dyDescent="0.3">
      <c r="E47" s="51">
        <f t="shared" si="0"/>
        <v>43</v>
      </c>
      <c r="F47" s="52" t="str">
        <f>INDEX('Raw data'!$BJ$4:$BJ$77,MATCH(E47,'Raw data'!$BL$4:$BL$77,0))</f>
        <v>Eritrea</v>
      </c>
      <c r="G47" s="36" t="str" cm="1">
        <f t="array" ref="G47">INDEX('Raw data'!$BR$4:$BU$77,MATCH('Vaccine Prioritization'!$F47,'Raw data'!$BJ$4:$BJ$77,0),'Vaccine Prioritization'!G$4)</f>
        <v>Pcv3</v>
      </c>
      <c r="H47" s="36" t="str" cm="1">
        <f t="array" ref="H47">INDEX('Raw data'!$BR$4:$BU$77,MATCH('Vaccine Prioritization'!$F47,'Raw data'!$BJ$4:$BJ$77,0),'Vaccine Prioritization'!H$4)</f>
        <v>Hib3</v>
      </c>
      <c r="I47" s="36" t="str" cm="1">
        <f t="array" ref="I47">INDEX('Raw data'!$BR$4:$BU$77,MATCH('Vaccine Prioritization'!$F47,'Raw data'!$BJ$4:$BJ$77,0),'Vaccine Prioritization'!I$4)</f>
        <v>MCV2</v>
      </c>
      <c r="J47" s="37" t="str" cm="1">
        <f t="array" ref="J47">INDEX('Raw data'!$BR$4:$BU$77,MATCH('Vaccine Prioritization'!$F47,'Raw data'!$BJ$4:$BJ$77,0),'Vaccine Prioritization'!J$4)</f>
        <v>RotaC</v>
      </c>
    </row>
    <row r="48" spans="5:10" x14ac:dyDescent="0.3">
      <c r="E48" s="51">
        <f t="shared" si="0"/>
        <v>44</v>
      </c>
      <c r="F48" s="52" t="str">
        <f>INDEX('Raw data'!$BJ$4:$BJ$77,MATCH(E48,'Raw data'!$BL$4:$BL$77,0))</f>
        <v>Laos</v>
      </c>
      <c r="G48" s="36" t="str" cm="1">
        <f t="array" ref="G48">INDEX('Raw data'!$BR$4:$BU$77,MATCH('Vaccine Prioritization'!$F48,'Raw data'!$BJ$4:$BJ$77,0),'Vaccine Prioritization'!G$4)</f>
        <v>Hib3</v>
      </c>
      <c r="H48" s="36" t="str" cm="1">
        <f t="array" ref="H48">INDEX('Raw data'!$BR$4:$BU$77,MATCH('Vaccine Prioritization'!$F48,'Raw data'!$BJ$4:$BJ$77,0),'Vaccine Prioritization'!H$4)</f>
        <v>Pcv3</v>
      </c>
      <c r="I48" s="36" t="str" cm="1">
        <f t="array" ref="I48">INDEX('Raw data'!$BR$4:$BU$77,MATCH('Vaccine Prioritization'!$F48,'Raw data'!$BJ$4:$BJ$77,0),'Vaccine Prioritization'!I$4)</f>
        <v>MCV2</v>
      </c>
      <c r="J48" s="37" t="str" cm="1">
        <f t="array" ref="J48">INDEX('Raw data'!$BR$4:$BU$77,MATCH('Vaccine Prioritization'!$F48,'Raw data'!$BJ$4:$BJ$77,0),'Vaccine Prioritization'!J$4)</f>
        <v>RotaC</v>
      </c>
    </row>
    <row r="49" spans="5:10" x14ac:dyDescent="0.3">
      <c r="E49" s="51">
        <f t="shared" si="0"/>
        <v>45</v>
      </c>
      <c r="F49" s="52" t="str">
        <f>INDEX('Raw data'!$BJ$4:$BJ$77,MATCH(E49,'Raw data'!$BL$4:$BL$77,0))</f>
        <v>Tajikistan</v>
      </c>
      <c r="G49" s="36" t="str" cm="1">
        <f t="array" ref="G49">INDEX('Raw data'!$BR$4:$BU$77,MATCH('Vaccine Prioritization'!$F49,'Raw data'!$BJ$4:$BJ$77,0),'Vaccine Prioritization'!G$4)</f>
        <v>Hib3</v>
      </c>
      <c r="H49" s="36" t="str" cm="1">
        <f t="array" ref="H49">INDEX('Raw data'!$BR$4:$BU$77,MATCH('Vaccine Prioritization'!$F49,'Raw data'!$BJ$4:$BJ$77,0),'Vaccine Prioritization'!H$4)</f>
        <v>Pcv3</v>
      </c>
      <c r="I49" s="36" t="str" cm="1">
        <f t="array" ref="I49">INDEX('Raw data'!$BR$4:$BU$77,MATCH('Vaccine Prioritization'!$F49,'Raw data'!$BJ$4:$BJ$77,0),'Vaccine Prioritization'!I$4)</f>
        <v>RotaC</v>
      </c>
      <c r="J49" s="37" t="str" cm="1">
        <f t="array" ref="J49">INDEX('Raw data'!$BR$4:$BU$77,MATCH('Vaccine Prioritization'!$F49,'Raw data'!$BJ$4:$BJ$77,0),'Vaccine Prioritization'!J$4)</f>
        <v>MCV2</v>
      </c>
    </row>
    <row r="50" spans="5:10" x14ac:dyDescent="0.3">
      <c r="E50" s="51">
        <f t="shared" si="0"/>
        <v>46</v>
      </c>
      <c r="F50" s="52" t="str">
        <f>INDEX('Raw data'!$BJ$4:$BJ$77,MATCH(E50,'Raw data'!$BL$4:$BL$77,0))</f>
        <v>Sri Lanka</v>
      </c>
      <c r="G50" s="36" t="str" cm="1">
        <f t="array" ref="G50">INDEX('Raw data'!$BR$4:$BU$77,MATCH('Vaccine Prioritization'!$F50,'Raw data'!$BJ$4:$BJ$77,0),'Vaccine Prioritization'!G$4)</f>
        <v>RotaC</v>
      </c>
      <c r="H50" s="36" t="str" cm="1">
        <f t="array" ref="H50">INDEX('Raw data'!$BR$4:$BU$77,MATCH('Vaccine Prioritization'!$F50,'Raw data'!$BJ$4:$BJ$77,0),'Vaccine Prioritization'!H$4)</f>
        <v>Hib3</v>
      </c>
      <c r="I50" s="36" t="str" cm="1">
        <f t="array" ref="I50">INDEX('Raw data'!$BR$4:$BU$77,MATCH('Vaccine Prioritization'!$F50,'Raw data'!$BJ$4:$BJ$77,0),'Vaccine Prioritization'!I$4)</f>
        <v>MCV2</v>
      </c>
      <c r="J50" s="37" t="str" cm="1">
        <f t="array" ref="J50">INDEX('Raw data'!$BR$4:$BU$77,MATCH('Vaccine Prioritization'!$F50,'Raw data'!$BJ$4:$BJ$77,0),'Vaccine Prioritization'!J$4)</f>
        <v>Pcv3</v>
      </c>
    </row>
    <row r="51" spans="5:10" x14ac:dyDescent="0.3">
      <c r="E51" s="51">
        <f t="shared" si="0"/>
        <v>47</v>
      </c>
      <c r="F51" s="52" t="str">
        <f>INDEX('Raw data'!$BJ$4:$BJ$77,MATCH(E51,'Raw data'!$BL$4:$BL$77,0))</f>
        <v>Papua New Guinea</v>
      </c>
      <c r="G51" s="36" t="str" cm="1">
        <f t="array" ref="G51">INDEX('Raw data'!$BR$4:$BU$77,MATCH('Vaccine Prioritization'!$F51,'Raw data'!$BJ$4:$BJ$77,0),'Vaccine Prioritization'!G$4)</f>
        <v>Hib3</v>
      </c>
      <c r="H51" s="36" t="str" cm="1">
        <f t="array" ref="H51">INDEX('Raw data'!$BR$4:$BU$77,MATCH('Vaccine Prioritization'!$F51,'Raw data'!$BJ$4:$BJ$77,0),'Vaccine Prioritization'!H$4)</f>
        <v>Pcv3</v>
      </c>
      <c r="I51" s="36" t="str" cm="1">
        <f t="array" ref="I51">INDEX('Raw data'!$BR$4:$BU$77,MATCH('Vaccine Prioritization'!$F51,'Raw data'!$BJ$4:$BJ$77,0),'Vaccine Prioritization'!I$4)</f>
        <v>RotaC</v>
      </c>
      <c r="J51" s="37" t="str" cm="1">
        <f t="array" ref="J51">INDEX('Raw data'!$BR$4:$BU$77,MATCH('Vaccine Prioritization'!$F51,'Raw data'!$BJ$4:$BJ$77,0),'Vaccine Prioritization'!J$4)</f>
        <v>MCV2</v>
      </c>
    </row>
    <row r="52" spans="5:10" x14ac:dyDescent="0.3">
      <c r="E52" s="51">
        <f t="shared" si="0"/>
        <v>48</v>
      </c>
      <c r="F52" s="52" t="str">
        <f>INDEX('Raw data'!$BJ$4:$BJ$77,MATCH(E52,'Raw data'!$BL$4:$BL$77,0))</f>
        <v>Zimbabwe</v>
      </c>
      <c r="G52" s="36" t="str" cm="1">
        <f t="array" ref="G52">INDEX('Raw data'!$BR$4:$BU$77,MATCH('Vaccine Prioritization'!$F52,'Raw data'!$BJ$4:$BJ$77,0),'Vaccine Prioritization'!G$4)</f>
        <v>Pcv3</v>
      </c>
      <c r="H52" s="36" t="str" cm="1">
        <f t="array" ref="H52">INDEX('Raw data'!$BR$4:$BU$77,MATCH('Vaccine Prioritization'!$F52,'Raw data'!$BJ$4:$BJ$77,0),'Vaccine Prioritization'!H$4)</f>
        <v>MCV2</v>
      </c>
      <c r="I52" s="36" t="str" cm="1">
        <f t="array" ref="I52">INDEX('Raw data'!$BR$4:$BU$77,MATCH('Vaccine Prioritization'!$F52,'Raw data'!$BJ$4:$BJ$77,0),'Vaccine Prioritization'!I$4)</f>
        <v>Hib3</v>
      </c>
      <c r="J52" s="37" t="str" cm="1">
        <f t="array" ref="J52">INDEX('Raw data'!$BR$4:$BU$77,MATCH('Vaccine Prioritization'!$F52,'Raw data'!$BJ$4:$BJ$77,0),'Vaccine Prioritization'!J$4)</f>
        <v>RotaC</v>
      </c>
    </row>
    <row r="53" spans="5:10" x14ac:dyDescent="0.3">
      <c r="E53" s="51">
        <f t="shared" si="0"/>
        <v>49</v>
      </c>
      <c r="F53" s="52" t="str">
        <f>INDEX('Raw data'!$BJ$4:$BJ$77,MATCH(E53,'Raw data'!$BL$4:$BL$77,0))</f>
        <v>Togo</v>
      </c>
      <c r="G53" s="36" t="str" cm="1">
        <f t="array" ref="G53">INDEX('Raw data'!$BR$4:$BU$77,MATCH('Vaccine Prioritization'!$F53,'Raw data'!$BJ$4:$BJ$77,0),'Vaccine Prioritization'!G$4)</f>
        <v>Hib3</v>
      </c>
      <c r="H53" s="36" t="str" cm="1">
        <f t="array" ref="H53">INDEX('Raw data'!$BR$4:$BU$77,MATCH('Vaccine Prioritization'!$F53,'Raw data'!$BJ$4:$BJ$77,0),'Vaccine Prioritization'!H$4)</f>
        <v>Pcv3</v>
      </c>
      <c r="I53" s="36" t="str" cm="1">
        <f t="array" ref="I53">INDEX('Raw data'!$BR$4:$BU$77,MATCH('Vaccine Prioritization'!$F53,'Raw data'!$BJ$4:$BJ$77,0),'Vaccine Prioritization'!I$4)</f>
        <v>MCV2</v>
      </c>
      <c r="J53" s="37" t="str" cm="1">
        <f t="array" ref="J53">INDEX('Raw data'!$BR$4:$BU$77,MATCH('Vaccine Prioritization'!$F53,'Raw data'!$BJ$4:$BJ$77,0),'Vaccine Prioritization'!J$4)</f>
        <v>RotaC</v>
      </c>
    </row>
    <row r="54" spans="5:10" x14ac:dyDescent="0.3">
      <c r="E54" s="51">
        <f t="shared" si="0"/>
        <v>50</v>
      </c>
      <c r="F54" s="52" t="str">
        <f>INDEX('Raw data'!$BJ$4:$BJ$77,MATCH(E54,'Raw data'!$BL$4:$BL$77,0))</f>
        <v>Azerbaijan</v>
      </c>
      <c r="G54" s="36" t="str" cm="1">
        <f t="array" ref="G54">INDEX('Raw data'!$BR$4:$BU$77,MATCH('Vaccine Prioritization'!$F54,'Raw data'!$BJ$4:$BJ$77,0),'Vaccine Prioritization'!G$4)</f>
        <v>Hib3</v>
      </c>
      <c r="H54" s="36" t="str" cm="1">
        <f t="array" ref="H54">INDEX('Raw data'!$BR$4:$BU$77,MATCH('Vaccine Prioritization'!$F54,'Raw data'!$BJ$4:$BJ$77,0),'Vaccine Prioritization'!H$4)</f>
        <v>Pcv3</v>
      </c>
      <c r="I54" s="36" t="str" cm="1">
        <f t="array" ref="I54">INDEX('Raw data'!$BR$4:$BU$77,MATCH('Vaccine Prioritization'!$F54,'Raw data'!$BJ$4:$BJ$77,0),'Vaccine Prioritization'!I$4)</f>
        <v>RotaC</v>
      </c>
      <c r="J54" s="37" t="str" cm="1">
        <f t="array" ref="J54">INDEX('Raw data'!$BR$4:$BU$77,MATCH('Vaccine Prioritization'!$F54,'Raw data'!$BJ$4:$BJ$77,0),'Vaccine Prioritization'!J$4)</f>
        <v>MCV2</v>
      </c>
    </row>
    <row r="55" spans="5:10" x14ac:dyDescent="0.3">
      <c r="E55" s="51">
        <f t="shared" si="0"/>
        <v>51</v>
      </c>
      <c r="F55" s="52" t="str">
        <f>INDEX('Raw data'!$BJ$4:$BJ$77,MATCH(E55,'Raw data'!$BL$4:$BL$77,0))</f>
        <v>Liberia</v>
      </c>
      <c r="G55" s="36" t="str" cm="1">
        <f t="array" ref="G55">INDEX('Raw data'!$BR$4:$BU$77,MATCH('Vaccine Prioritization'!$F55,'Raw data'!$BJ$4:$BJ$77,0),'Vaccine Prioritization'!G$4)</f>
        <v>Hib3</v>
      </c>
      <c r="H55" s="36" t="str" cm="1">
        <f t="array" ref="H55">INDEX('Raw data'!$BR$4:$BU$77,MATCH('Vaccine Prioritization'!$F55,'Raw data'!$BJ$4:$BJ$77,0),'Vaccine Prioritization'!H$4)</f>
        <v>Pcv3</v>
      </c>
      <c r="I55" s="36" t="str" cm="1">
        <f t="array" ref="I55">INDEX('Raw data'!$BR$4:$BU$77,MATCH('Vaccine Prioritization'!$F55,'Raw data'!$BJ$4:$BJ$77,0),'Vaccine Prioritization'!I$4)</f>
        <v>MCV2</v>
      </c>
      <c r="J55" s="37" t="str" cm="1">
        <f t="array" ref="J55">INDEX('Raw data'!$BR$4:$BU$77,MATCH('Vaccine Prioritization'!$F55,'Raw data'!$BJ$4:$BJ$77,0),'Vaccine Prioritization'!J$4)</f>
        <v>RotaC</v>
      </c>
    </row>
    <row r="56" spans="5:10" x14ac:dyDescent="0.3">
      <c r="E56" s="51">
        <f t="shared" si="0"/>
        <v>52</v>
      </c>
      <c r="F56" s="52" t="str">
        <f>INDEX('Raw data'!$BJ$4:$BJ$77,MATCH(E56,'Raw data'!$BL$4:$BL$77,0))</f>
        <v>Mauritania</v>
      </c>
      <c r="G56" s="36" t="str" cm="1">
        <f t="array" ref="G56">INDEX('Raw data'!$BR$4:$BU$77,MATCH('Vaccine Prioritization'!$F56,'Raw data'!$BJ$4:$BJ$77,0),'Vaccine Prioritization'!G$4)</f>
        <v>Hib3</v>
      </c>
      <c r="H56" s="36" t="str" cm="1">
        <f t="array" ref="H56">INDEX('Raw data'!$BR$4:$BU$77,MATCH('Vaccine Prioritization'!$F56,'Raw data'!$BJ$4:$BJ$77,0),'Vaccine Prioritization'!H$4)</f>
        <v>Pcv3</v>
      </c>
      <c r="I56" s="36" t="str" cm="1">
        <f t="array" ref="I56">INDEX('Raw data'!$BR$4:$BU$77,MATCH('Vaccine Prioritization'!$F56,'Raw data'!$BJ$4:$BJ$77,0),'Vaccine Prioritization'!I$4)</f>
        <v>MCV2</v>
      </c>
      <c r="J56" s="37" t="str" cm="1">
        <f t="array" ref="J56">INDEX('Raw data'!$BR$4:$BU$77,MATCH('Vaccine Prioritization'!$F56,'Raw data'!$BJ$4:$BJ$77,0),'Vaccine Prioritization'!J$4)</f>
        <v>RotaC</v>
      </c>
    </row>
    <row r="57" spans="5:10" x14ac:dyDescent="0.3">
      <c r="E57" s="51">
        <f t="shared" si="0"/>
        <v>53</v>
      </c>
      <c r="F57" s="52" t="str">
        <f>INDEX('Raw data'!$BJ$4:$BJ$77,MATCH(E57,'Raw data'!$BL$4:$BL$77,0))</f>
        <v>Kyrgyzstan</v>
      </c>
      <c r="G57" s="36" t="str" cm="1">
        <f t="array" ref="G57">INDEX('Raw data'!$BR$4:$BU$77,MATCH('Vaccine Prioritization'!$F57,'Raw data'!$BJ$4:$BJ$77,0),'Vaccine Prioritization'!G$4)</f>
        <v>Hib3</v>
      </c>
      <c r="H57" s="36" t="str" cm="1">
        <f t="array" ref="H57">INDEX('Raw data'!$BR$4:$BU$77,MATCH('Vaccine Prioritization'!$F57,'Raw data'!$BJ$4:$BJ$77,0),'Vaccine Prioritization'!H$4)</f>
        <v>Pcv3</v>
      </c>
      <c r="I57" s="36" t="str" cm="1">
        <f t="array" ref="I57">INDEX('Raw data'!$BR$4:$BU$77,MATCH('Vaccine Prioritization'!$F57,'Raw data'!$BJ$4:$BJ$77,0),'Vaccine Prioritization'!I$4)</f>
        <v>RotaC</v>
      </c>
      <c r="J57" s="37" t="str" cm="1">
        <f t="array" ref="J57">INDEX('Raw data'!$BR$4:$BU$77,MATCH('Vaccine Prioritization'!$F57,'Raw data'!$BJ$4:$BJ$77,0),'Vaccine Prioritization'!J$4)</f>
        <v>MCV2</v>
      </c>
    </row>
    <row r="58" spans="5:10" x14ac:dyDescent="0.3">
      <c r="E58" s="51">
        <f t="shared" si="0"/>
        <v>54</v>
      </c>
      <c r="F58" s="52" t="str">
        <f>INDEX('Raw data'!$BJ$4:$BJ$77,MATCH(E58,'Raw data'!$BL$4:$BL$77,0))</f>
        <v>Congo</v>
      </c>
      <c r="G58" s="36" t="str" cm="1">
        <f t="array" ref="G58">INDEX('Raw data'!$BR$4:$BU$77,MATCH('Vaccine Prioritization'!$F58,'Raw data'!$BJ$4:$BJ$77,0),'Vaccine Prioritization'!G$4)</f>
        <v>Hib3</v>
      </c>
      <c r="H58" s="36" t="str" cm="1">
        <f t="array" ref="H58">INDEX('Raw data'!$BR$4:$BU$77,MATCH('Vaccine Prioritization'!$F58,'Raw data'!$BJ$4:$BJ$77,0),'Vaccine Prioritization'!H$4)</f>
        <v>Pcv3</v>
      </c>
      <c r="I58" s="36" t="str" cm="1">
        <f t="array" ref="I58">INDEX('Raw data'!$BR$4:$BU$77,MATCH('Vaccine Prioritization'!$F58,'Raw data'!$BJ$4:$BJ$77,0),'Vaccine Prioritization'!I$4)</f>
        <v>MCV2</v>
      </c>
      <c r="J58" s="37" t="str" cm="1">
        <f t="array" ref="J58">INDEX('Raw data'!$BR$4:$BU$77,MATCH('Vaccine Prioritization'!$F58,'Raw data'!$BJ$4:$BJ$77,0),'Vaccine Prioritization'!J$4)</f>
        <v>RotaC</v>
      </c>
    </row>
    <row r="59" spans="5:10" x14ac:dyDescent="0.3">
      <c r="E59" s="51">
        <f t="shared" si="0"/>
        <v>55</v>
      </c>
      <c r="F59" s="52" t="str">
        <f>INDEX('Raw data'!$BJ$4:$BJ$77,MATCH(E59,'Raw data'!$BL$4:$BL$77,0))</f>
        <v>Ukraine</v>
      </c>
      <c r="G59" s="36" t="str" cm="1">
        <f t="array" ref="G59">INDEX('Raw data'!$BR$4:$BU$77,MATCH('Vaccine Prioritization'!$F59,'Raw data'!$BJ$4:$BJ$77,0),'Vaccine Prioritization'!G$4)</f>
        <v>Pcv3</v>
      </c>
      <c r="H59" s="36" t="str" cm="1">
        <f t="array" ref="H59">INDEX('Raw data'!$BR$4:$BU$77,MATCH('Vaccine Prioritization'!$F59,'Raw data'!$BJ$4:$BJ$77,0),'Vaccine Prioritization'!H$4)</f>
        <v>Hib3</v>
      </c>
      <c r="I59" s="36" t="str" cm="1">
        <f t="array" ref="I59">INDEX('Raw data'!$BR$4:$BU$77,MATCH('Vaccine Prioritization'!$F59,'Raw data'!$BJ$4:$BJ$77,0),'Vaccine Prioritization'!I$4)</f>
        <v>MCV2</v>
      </c>
      <c r="J59" s="37" t="str" cm="1">
        <f t="array" ref="J59">INDEX('Raw data'!$BR$4:$BU$77,MATCH('Vaccine Prioritization'!$F59,'Raw data'!$BJ$4:$BJ$77,0),'Vaccine Prioritization'!J$4)</f>
        <v>RotaC</v>
      </c>
    </row>
    <row r="60" spans="5:10" x14ac:dyDescent="0.3">
      <c r="E60" s="51">
        <f t="shared" si="0"/>
        <v>56</v>
      </c>
      <c r="F60" s="52" t="str">
        <f>INDEX('Raw data'!$BJ$4:$BJ$77,MATCH(E60,'Raw data'!$BL$4:$BL$77,0))</f>
        <v>Honduras</v>
      </c>
      <c r="G60" s="36" t="str" cm="1">
        <f t="array" ref="G60">INDEX('Raw data'!$BR$4:$BU$77,MATCH('Vaccine Prioritization'!$F60,'Raw data'!$BJ$4:$BJ$77,0),'Vaccine Prioritization'!G$4)</f>
        <v>Pcv3</v>
      </c>
      <c r="H60" s="36" t="str" cm="1">
        <f t="array" ref="H60">INDEX('Raw data'!$BR$4:$BU$77,MATCH('Vaccine Prioritization'!$F60,'Raw data'!$BJ$4:$BJ$77,0),'Vaccine Prioritization'!H$4)</f>
        <v>Hib3</v>
      </c>
      <c r="I60" s="36" t="str" cm="1">
        <f t="array" ref="I60">INDEX('Raw data'!$BR$4:$BU$77,MATCH('Vaccine Prioritization'!$F60,'Raw data'!$BJ$4:$BJ$77,0),'Vaccine Prioritization'!I$4)</f>
        <v>RotaC</v>
      </c>
      <c r="J60" s="37" t="str" cm="1">
        <f t="array" ref="J60">INDEX('Raw data'!$BR$4:$BU$77,MATCH('Vaccine Prioritization'!$F60,'Raw data'!$BJ$4:$BJ$77,0),'Vaccine Prioritization'!J$4)</f>
        <v>MCV2</v>
      </c>
    </row>
    <row r="61" spans="5:10" x14ac:dyDescent="0.3">
      <c r="E61" s="51">
        <f t="shared" si="0"/>
        <v>57</v>
      </c>
      <c r="F61" s="52" t="str">
        <f>INDEX('Raw data'!$BJ$4:$BJ$77,MATCH(E61,'Raw data'!$BL$4:$BL$77,0))</f>
        <v>Cuba</v>
      </c>
      <c r="G61" s="36" t="str" cm="1">
        <f t="array" ref="G61">INDEX('Raw data'!$BR$4:$BU$77,MATCH('Vaccine Prioritization'!$F61,'Raw data'!$BJ$4:$BJ$77,0),'Vaccine Prioritization'!G$4)</f>
        <v>MCV2</v>
      </c>
      <c r="H61" s="36" t="str" cm="1">
        <f t="array" ref="H61">INDEX('Raw data'!$BR$4:$BU$77,MATCH('Vaccine Prioritization'!$F61,'Raw data'!$BJ$4:$BJ$77,0),'Vaccine Prioritization'!H$4)</f>
        <v>Hib3</v>
      </c>
      <c r="I61" s="36" t="str" cm="1">
        <f t="array" ref="I61">INDEX('Raw data'!$BR$4:$BU$77,MATCH('Vaccine Prioritization'!$F61,'Raw data'!$BJ$4:$BJ$77,0),'Vaccine Prioritization'!I$4)</f>
        <v>RotaC</v>
      </c>
      <c r="J61" s="37" t="str" cm="1">
        <f t="array" ref="J61">INDEX('Raw data'!$BR$4:$BU$77,MATCH('Vaccine Prioritization'!$F61,'Raw data'!$BJ$4:$BJ$77,0),'Vaccine Prioritization'!J$4)</f>
        <v>Pcv3</v>
      </c>
    </row>
    <row r="62" spans="5:10" x14ac:dyDescent="0.3">
      <c r="E62" s="51">
        <f t="shared" si="0"/>
        <v>58</v>
      </c>
      <c r="F62" s="52" t="str">
        <f>INDEX('Raw data'!$BJ$4:$BJ$77,MATCH(E62,'Raw data'!$BL$4:$BL$77,0))</f>
        <v>Central African Republic</v>
      </c>
      <c r="G62" s="36" t="str" cm="1">
        <f t="array" ref="G62">INDEX('Raw data'!$BR$4:$BU$77,MATCH('Vaccine Prioritization'!$F62,'Raw data'!$BJ$4:$BJ$77,0),'Vaccine Prioritization'!G$4)</f>
        <v>Hib3</v>
      </c>
      <c r="H62" s="36" t="str" cm="1">
        <f t="array" ref="H62">INDEX('Raw data'!$BR$4:$BU$77,MATCH('Vaccine Prioritization'!$F62,'Raw data'!$BJ$4:$BJ$77,0),'Vaccine Prioritization'!H$4)</f>
        <v>Pcv3</v>
      </c>
      <c r="I62" s="36" t="str" cm="1">
        <f t="array" ref="I62">INDEX('Raw data'!$BR$4:$BU$77,MATCH('Vaccine Prioritization'!$F62,'Raw data'!$BJ$4:$BJ$77,0),'Vaccine Prioritization'!I$4)</f>
        <v>MCV2</v>
      </c>
      <c r="J62" s="37" t="str" cm="1">
        <f t="array" ref="J62">INDEX('Raw data'!$BR$4:$BU$77,MATCH('Vaccine Prioritization'!$F62,'Raw data'!$BJ$4:$BJ$77,0),'Vaccine Prioritization'!J$4)</f>
        <v>RotaC</v>
      </c>
    </row>
    <row r="63" spans="5:10" x14ac:dyDescent="0.3">
      <c r="E63" s="51">
        <f t="shared" si="0"/>
        <v>59</v>
      </c>
      <c r="F63" s="52" t="str">
        <f>INDEX('Raw data'!$BJ$4:$BJ$77,MATCH(E63,'Raw data'!$BL$4:$BL$77,0))</f>
        <v>Gambia</v>
      </c>
      <c r="G63" s="36" t="str" cm="1">
        <f t="array" ref="G63">INDEX('Raw data'!$BR$4:$BU$77,MATCH('Vaccine Prioritization'!$F63,'Raw data'!$BJ$4:$BJ$77,0),'Vaccine Prioritization'!G$4)</f>
        <v>Pcv3</v>
      </c>
      <c r="H63" s="36" t="str" cm="1">
        <f t="array" ref="H63">INDEX('Raw data'!$BR$4:$BU$77,MATCH('Vaccine Prioritization'!$F63,'Raw data'!$BJ$4:$BJ$77,0),'Vaccine Prioritization'!H$4)</f>
        <v>Hib3</v>
      </c>
      <c r="I63" s="36" t="str" cm="1">
        <f t="array" ref="I63">INDEX('Raw data'!$BR$4:$BU$77,MATCH('Vaccine Prioritization'!$F63,'Raw data'!$BJ$4:$BJ$77,0),'Vaccine Prioritization'!I$4)</f>
        <v>RotaC</v>
      </c>
      <c r="J63" s="37" t="str" cm="1">
        <f t="array" ref="J63">INDEX('Raw data'!$BR$4:$BU$77,MATCH('Vaccine Prioritization'!$F63,'Raw data'!$BJ$4:$BJ$77,0),'Vaccine Prioritization'!J$4)</f>
        <v>MCV2</v>
      </c>
    </row>
    <row r="64" spans="5:10" x14ac:dyDescent="0.3">
      <c r="E64" s="51">
        <f t="shared" si="0"/>
        <v>60</v>
      </c>
      <c r="F64" s="52" t="str">
        <f>INDEX('Raw data'!$BJ$4:$BJ$77,MATCH(E64,'Raw data'!$BL$4:$BL$77,0))</f>
        <v>Nicaragua</v>
      </c>
      <c r="G64" s="36" t="str" cm="1">
        <f t="array" ref="G64">INDEX('Raw data'!$BR$4:$BU$77,MATCH('Vaccine Prioritization'!$F64,'Raw data'!$BJ$4:$BJ$77,0),'Vaccine Prioritization'!G$4)</f>
        <v>Pcv3</v>
      </c>
      <c r="H64" s="36" t="str" cm="1">
        <f t="array" ref="H64">INDEX('Raw data'!$BR$4:$BU$77,MATCH('Vaccine Prioritization'!$F64,'Raw data'!$BJ$4:$BJ$77,0),'Vaccine Prioritization'!H$4)</f>
        <v>Hib3</v>
      </c>
      <c r="I64" s="36" t="str" cm="1">
        <f t="array" ref="I64">INDEX('Raw data'!$BR$4:$BU$77,MATCH('Vaccine Prioritization'!$F64,'Raw data'!$BJ$4:$BJ$77,0),'Vaccine Prioritization'!I$4)</f>
        <v>MCV2</v>
      </c>
      <c r="J64" s="37" t="str" cm="1">
        <f t="array" ref="J64">INDEX('Raw data'!$BR$4:$BU$77,MATCH('Vaccine Prioritization'!$F64,'Raw data'!$BJ$4:$BJ$77,0),'Vaccine Prioritization'!J$4)</f>
        <v>RotaC</v>
      </c>
    </row>
    <row r="65" spans="5:10" x14ac:dyDescent="0.3">
      <c r="E65" s="51">
        <f t="shared" si="0"/>
        <v>61</v>
      </c>
      <c r="F65" s="52" t="str">
        <f>INDEX('Raw data'!$BJ$4:$BJ$77,MATCH(E65,'Raw data'!$BL$4:$BL$77,0))</f>
        <v>Guinea-Bissau</v>
      </c>
      <c r="G65" s="36" t="str" cm="1">
        <f t="array" ref="G65">INDEX('Raw data'!$BR$4:$BU$77,MATCH('Vaccine Prioritization'!$F65,'Raw data'!$BJ$4:$BJ$77,0),'Vaccine Prioritization'!G$4)</f>
        <v>Hib3</v>
      </c>
      <c r="H65" s="36" t="str" cm="1">
        <f t="array" ref="H65">INDEX('Raw data'!$BR$4:$BU$77,MATCH('Vaccine Prioritization'!$F65,'Raw data'!$BJ$4:$BJ$77,0),'Vaccine Prioritization'!H$4)</f>
        <v>Pcv3</v>
      </c>
      <c r="I65" s="36" t="str" cm="1">
        <f t="array" ref="I65">INDEX('Raw data'!$BR$4:$BU$77,MATCH('Vaccine Prioritization'!$F65,'Raw data'!$BJ$4:$BJ$77,0),'Vaccine Prioritization'!I$4)</f>
        <v>MCV2</v>
      </c>
      <c r="J65" s="37" t="str" cm="1">
        <f t="array" ref="J65">INDEX('Raw data'!$BR$4:$BU$77,MATCH('Vaccine Prioritization'!$F65,'Raw data'!$BJ$4:$BJ$77,0),'Vaccine Prioritization'!J$4)</f>
        <v>RotaC</v>
      </c>
    </row>
    <row r="66" spans="5:10" x14ac:dyDescent="0.3">
      <c r="E66" s="51">
        <f t="shared" si="0"/>
        <v>62</v>
      </c>
      <c r="F66" s="52" t="str">
        <f>INDEX('Raw data'!$BJ$4:$BJ$77,MATCH(E66,'Raw data'!$BL$4:$BL$77,0))</f>
        <v>Mongolia</v>
      </c>
      <c r="G66" s="36" t="str" cm="1">
        <f t="array" ref="G66">INDEX('Raw data'!$BR$4:$BU$77,MATCH('Vaccine Prioritization'!$F66,'Raw data'!$BJ$4:$BJ$77,0),'Vaccine Prioritization'!G$4)</f>
        <v>Hib3</v>
      </c>
      <c r="H66" s="36" t="str" cm="1">
        <f t="array" ref="H66">INDEX('Raw data'!$BR$4:$BU$77,MATCH('Vaccine Prioritization'!$F66,'Raw data'!$BJ$4:$BJ$77,0),'Vaccine Prioritization'!H$4)</f>
        <v>Pcv3</v>
      </c>
      <c r="I66" s="36" t="str" cm="1">
        <f t="array" ref="I66">INDEX('Raw data'!$BR$4:$BU$77,MATCH('Vaccine Prioritization'!$F66,'Raw data'!$BJ$4:$BJ$77,0),'Vaccine Prioritization'!I$4)</f>
        <v>RotaC</v>
      </c>
      <c r="J66" s="37" t="str" cm="1">
        <f t="array" ref="J66">INDEX('Raw data'!$BR$4:$BU$77,MATCH('Vaccine Prioritization'!$F66,'Raw data'!$BJ$4:$BJ$77,0),'Vaccine Prioritization'!J$4)</f>
        <v>MCV2</v>
      </c>
    </row>
    <row r="67" spans="5:10" x14ac:dyDescent="0.3">
      <c r="E67" s="51">
        <f t="shared" si="0"/>
        <v>63</v>
      </c>
      <c r="F67" s="52" t="str">
        <f>INDEX('Raw data'!$BJ$4:$BJ$77,MATCH(E67,'Raw data'!$BL$4:$BL$77,0))</f>
        <v>Timor-Leste</v>
      </c>
      <c r="G67" s="36" t="str" cm="1">
        <f t="array" ref="G67">INDEX('Raw data'!$BR$4:$BU$77,MATCH('Vaccine Prioritization'!$F67,'Raw data'!$BJ$4:$BJ$77,0),'Vaccine Prioritization'!G$4)</f>
        <v>Hib3</v>
      </c>
      <c r="H67" s="36" t="str" cm="1">
        <f t="array" ref="H67">INDEX('Raw data'!$BR$4:$BU$77,MATCH('Vaccine Prioritization'!$F67,'Raw data'!$BJ$4:$BJ$77,0),'Vaccine Prioritization'!H$4)</f>
        <v>Pcv3</v>
      </c>
      <c r="I67" s="36" t="str" cm="1">
        <f t="array" ref="I67">INDEX('Raw data'!$BR$4:$BU$77,MATCH('Vaccine Prioritization'!$F67,'Raw data'!$BJ$4:$BJ$77,0),'Vaccine Prioritization'!I$4)</f>
        <v>MCV2</v>
      </c>
      <c r="J67" s="37" t="str" cm="1">
        <f t="array" ref="J67">INDEX('Raw data'!$BR$4:$BU$77,MATCH('Vaccine Prioritization'!$F67,'Raw data'!$BJ$4:$BJ$77,0),'Vaccine Prioritization'!J$4)</f>
        <v>RotaC</v>
      </c>
    </row>
    <row r="68" spans="5:10" x14ac:dyDescent="0.3">
      <c r="E68" s="51">
        <f t="shared" si="0"/>
        <v>64</v>
      </c>
      <c r="F68" s="52" t="str">
        <f>INDEX('Raw data'!$BJ$4:$BJ$77,MATCH(E68,'Raw data'!$BL$4:$BL$77,0))</f>
        <v>Djibouti</v>
      </c>
      <c r="G68" s="36" t="str" cm="1">
        <f t="array" ref="G68">INDEX('Raw data'!$BR$4:$BU$77,MATCH('Vaccine Prioritization'!$F68,'Raw data'!$BJ$4:$BJ$77,0),'Vaccine Prioritization'!G$4)</f>
        <v>Hib3</v>
      </c>
      <c r="H68" s="36" t="str" cm="1">
        <f t="array" ref="H68">INDEX('Raw data'!$BR$4:$BU$77,MATCH('Vaccine Prioritization'!$F68,'Raw data'!$BJ$4:$BJ$77,0),'Vaccine Prioritization'!H$4)</f>
        <v>Pcv3</v>
      </c>
      <c r="I68" s="36" t="str" cm="1">
        <f t="array" ref="I68">INDEX('Raw data'!$BR$4:$BU$77,MATCH('Vaccine Prioritization'!$F68,'Raw data'!$BJ$4:$BJ$77,0),'Vaccine Prioritization'!I$4)</f>
        <v>MCV2</v>
      </c>
      <c r="J68" s="37" t="str" cm="1">
        <f t="array" ref="J68">INDEX('Raw data'!$BR$4:$BU$77,MATCH('Vaccine Prioritization'!$F68,'Raw data'!$BJ$4:$BJ$77,0),'Vaccine Prioritization'!J$4)</f>
        <v>RotaC</v>
      </c>
    </row>
    <row r="69" spans="5:10" x14ac:dyDescent="0.3">
      <c r="E69" s="51">
        <f t="shared" si="0"/>
        <v>65</v>
      </c>
      <c r="F69" s="52" t="str">
        <f>INDEX('Raw data'!$BJ$4:$BJ$77,MATCH(E69,'Raw data'!$BL$4:$BL$77,0))</f>
        <v>Lesotho</v>
      </c>
      <c r="G69" s="36" t="str" cm="1">
        <f t="array" ref="G69">INDEX('Raw data'!$BR$4:$BU$77,MATCH('Vaccine Prioritization'!$F69,'Raw data'!$BJ$4:$BJ$77,0),'Vaccine Prioritization'!G$4)</f>
        <v>Pcv3</v>
      </c>
      <c r="H69" s="36" t="str" cm="1">
        <f t="array" ref="H69">INDEX('Raw data'!$BR$4:$BU$77,MATCH('Vaccine Prioritization'!$F69,'Raw data'!$BJ$4:$BJ$77,0),'Vaccine Prioritization'!H$4)</f>
        <v>MCV2</v>
      </c>
      <c r="I69" s="36" t="str" cm="1">
        <f t="array" ref="I69">INDEX('Raw data'!$BR$4:$BU$77,MATCH('Vaccine Prioritization'!$F69,'Raw data'!$BJ$4:$BJ$77,0),'Vaccine Prioritization'!I$4)</f>
        <v>Hib3</v>
      </c>
      <c r="J69" s="37" t="str" cm="1">
        <f t="array" ref="J69">INDEX('Raw data'!$BR$4:$BU$77,MATCH('Vaccine Prioritization'!$F69,'Raw data'!$BJ$4:$BJ$77,0),'Vaccine Prioritization'!J$4)</f>
        <v>RotaC</v>
      </c>
    </row>
    <row r="70" spans="5:10" x14ac:dyDescent="0.3">
      <c r="E70" s="51">
        <f t="shared" si="0"/>
        <v>66</v>
      </c>
      <c r="F70" s="52" t="str">
        <f>INDEX('Raw data'!$BJ$4:$BJ$77,MATCH(E70,'Raw data'!$BL$4:$BL$77,0))</f>
        <v>Comoros</v>
      </c>
      <c r="G70" s="36" t="str" cm="1">
        <f t="array" ref="G70">INDEX('Raw data'!$BR$4:$BU$77,MATCH('Vaccine Prioritization'!$F70,'Raw data'!$BJ$4:$BJ$77,0),'Vaccine Prioritization'!G$4)</f>
        <v>Hib3</v>
      </c>
      <c r="H70" s="36" t="str" cm="1">
        <f t="array" ref="H70">INDEX('Raw data'!$BR$4:$BU$77,MATCH('Vaccine Prioritization'!$F70,'Raw data'!$BJ$4:$BJ$77,0),'Vaccine Prioritization'!H$4)</f>
        <v>Pcv3</v>
      </c>
      <c r="I70" s="36" t="str" cm="1">
        <f t="array" ref="I70">INDEX('Raw data'!$BR$4:$BU$77,MATCH('Vaccine Prioritization'!$F70,'Raw data'!$BJ$4:$BJ$77,0),'Vaccine Prioritization'!I$4)</f>
        <v>MCV2</v>
      </c>
      <c r="J70" s="37" t="str" cm="1">
        <f t="array" ref="J70">INDEX('Raw data'!$BR$4:$BU$77,MATCH('Vaccine Prioritization'!$F70,'Raw data'!$BJ$4:$BJ$77,0),'Vaccine Prioritization'!J$4)</f>
        <v>RotaC</v>
      </c>
    </row>
    <row r="71" spans="5:10" x14ac:dyDescent="0.3">
      <c r="E71" s="51">
        <f t="shared" ref="E71:E78" si="1">E70+1</f>
        <v>67</v>
      </c>
      <c r="F71" s="52" t="str">
        <f>INDEX('Raw data'!$BJ$4:$BJ$77,MATCH(E71,'Raw data'!$BL$4:$BL$77,0))</f>
        <v>Armenia</v>
      </c>
      <c r="G71" s="36" t="str" cm="1">
        <f t="array" ref="G71">INDEX('Raw data'!$BR$4:$BU$77,MATCH('Vaccine Prioritization'!$F71,'Raw data'!$BJ$4:$BJ$77,0),'Vaccine Prioritization'!G$4)</f>
        <v>Hib3</v>
      </c>
      <c r="H71" s="36" t="str" cm="1">
        <f t="array" ref="H71">INDEX('Raw data'!$BR$4:$BU$77,MATCH('Vaccine Prioritization'!$F71,'Raw data'!$BJ$4:$BJ$77,0),'Vaccine Prioritization'!H$4)</f>
        <v>Pcv3</v>
      </c>
      <c r="I71" s="36" t="str" cm="1">
        <f t="array" ref="I71">INDEX('Raw data'!$BR$4:$BU$77,MATCH('Vaccine Prioritization'!$F71,'Raw data'!$BJ$4:$BJ$77,0),'Vaccine Prioritization'!I$4)</f>
        <v>RotaC</v>
      </c>
      <c r="J71" s="37" t="str" cm="1">
        <f t="array" ref="J71">INDEX('Raw data'!$BR$4:$BU$77,MATCH('Vaccine Prioritization'!$F71,'Raw data'!$BJ$4:$BJ$77,0),'Vaccine Prioritization'!J$4)</f>
        <v>MCV2</v>
      </c>
    </row>
    <row r="72" spans="5:10" x14ac:dyDescent="0.3">
      <c r="E72" s="51">
        <f t="shared" si="1"/>
        <v>68</v>
      </c>
      <c r="F72" s="52" t="str">
        <f>INDEX('Raw data'!$BJ$4:$BJ$77,MATCH(E72,'Raw data'!$BL$4:$BL$77,0))</f>
        <v>Bhutan</v>
      </c>
      <c r="G72" s="36" t="str" cm="1">
        <f t="array" ref="G72">INDEX('Raw data'!$BR$4:$BU$77,MATCH('Vaccine Prioritization'!$F72,'Raw data'!$BJ$4:$BJ$77,0),'Vaccine Prioritization'!G$4)</f>
        <v>Hib3</v>
      </c>
      <c r="H72" s="36" t="str" cm="1">
        <f t="array" ref="H72">INDEX('Raw data'!$BR$4:$BU$77,MATCH('Vaccine Prioritization'!$F72,'Raw data'!$BJ$4:$BJ$77,0),'Vaccine Prioritization'!H$4)</f>
        <v>Pcv3</v>
      </c>
      <c r="I72" s="36" t="str" cm="1">
        <f t="array" ref="I72">INDEX('Raw data'!$BR$4:$BU$77,MATCH('Vaccine Prioritization'!$F72,'Raw data'!$BJ$4:$BJ$77,0),'Vaccine Prioritization'!I$4)</f>
        <v>MCV2</v>
      </c>
      <c r="J72" s="37" t="str" cm="1">
        <f t="array" ref="J72">INDEX('Raw data'!$BR$4:$BU$77,MATCH('Vaccine Prioritization'!$F72,'Raw data'!$BJ$4:$BJ$77,0),'Vaccine Prioritization'!J$4)</f>
        <v>RotaC</v>
      </c>
    </row>
    <row r="73" spans="5:10" x14ac:dyDescent="0.3">
      <c r="E73" s="51">
        <f t="shared" si="1"/>
        <v>69</v>
      </c>
      <c r="F73" s="52" t="str">
        <f>INDEX('Raw data'!$BJ$4:$BJ$77,MATCH(E73,'Raw data'!$BL$4:$BL$77,0))</f>
        <v>Georgia</v>
      </c>
      <c r="G73" s="36" t="str" cm="1">
        <f t="array" ref="G73">INDEX('Raw data'!$BR$4:$BU$77,MATCH('Vaccine Prioritization'!$F73,'Raw data'!$BJ$4:$BJ$77,0),'Vaccine Prioritization'!G$4)</f>
        <v>Hib3</v>
      </c>
      <c r="H73" s="36" t="str" cm="1">
        <f t="array" ref="H73">INDEX('Raw data'!$BR$4:$BU$77,MATCH('Vaccine Prioritization'!$F73,'Raw data'!$BJ$4:$BJ$77,0),'Vaccine Prioritization'!H$4)</f>
        <v>Pcv3</v>
      </c>
      <c r="I73" s="36" t="str" cm="1">
        <f t="array" ref="I73">INDEX('Raw data'!$BR$4:$BU$77,MATCH('Vaccine Prioritization'!$F73,'Raw data'!$BJ$4:$BJ$77,0),'Vaccine Prioritization'!I$4)</f>
        <v>MCV2</v>
      </c>
      <c r="J73" s="37" t="str" cm="1">
        <f t="array" ref="J73">INDEX('Raw data'!$BR$4:$BU$77,MATCH('Vaccine Prioritization'!$F73,'Raw data'!$BJ$4:$BJ$77,0),'Vaccine Prioritization'!J$4)</f>
        <v>RotaC</v>
      </c>
    </row>
    <row r="74" spans="5:10" x14ac:dyDescent="0.3">
      <c r="E74" s="51">
        <f t="shared" si="1"/>
        <v>70</v>
      </c>
      <c r="F74" s="52" t="str">
        <f>INDEX('Raw data'!$BJ$4:$BJ$77,MATCH(E74,'Raw data'!$BL$4:$BL$77,0))</f>
        <v>Moldova</v>
      </c>
      <c r="G74" s="36" t="str" cm="1">
        <f t="array" ref="G74">INDEX('Raw data'!$BR$4:$BU$77,MATCH('Vaccine Prioritization'!$F74,'Raw data'!$BJ$4:$BJ$77,0),'Vaccine Prioritization'!G$4)</f>
        <v>Hib3</v>
      </c>
      <c r="H74" s="36" t="str" cm="1">
        <f t="array" ref="H74">INDEX('Raw data'!$BR$4:$BU$77,MATCH('Vaccine Prioritization'!$F74,'Raw data'!$BJ$4:$BJ$77,0),'Vaccine Prioritization'!H$4)</f>
        <v>Pcv3</v>
      </c>
      <c r="I74" s="36" t="str" cm="1">
        <f t="array" ref="I74">INDEX('Raw data'!$BR$4:$BU$77,MATCH('Vaccine Prioritization'!$F74,'Raw data'!$BJ$4:$BJ$77,0),'Vaccine Prioritization'!I$4)</f>
        <v>MCV2</v>
      </c>
      <c r="J74" s="37" t="str" cm="1">
        <f t="array" ref="J74">INDEX('Raw data'!$BR$4:$BU$77,MATCH('Vaccine Prioritization'!$F74,'Raw data'!$BJ$4:$BJ$77,0),'Vaccine Prioritization'!J$4)</f>
        <v>RotaC</v>
      </c>
    </row>
    <row r="75" spans="5:10" x14ac:dyDescent="0.3">
      <c r="E75" s="51">
        <f t="shared" si="1"/>
        <v>71</v>
      </c>
      <c r="F75" s="52" t="str">
        <f>INDEX('Raw data'!$BJ$4:$BJ$77,MATCH(E75,'Raw data'!$BL$4:$BL$77,0))</f>
        <v>Solomon Islands</v>
      </c>
      <c r="G75" s="36" t="str" cm="1">
        <f t="array" ref="G75">INDEX('Raw data'!$BR$4:$BU$77,MATCH('Vaccine Prioritization'!$F75,'Raw data'!$BJ$4:$BJ$77,0),'Vaccine Prioritization'!G$4)</f>
        <v>Hib3</v>
      </c>
      <c r="H75" s="36" t="str" cm="1">
        <f t="array" ref="H75">INDEX('Raw data'!$BR$4:$BU$77,MATCH('Vaccine Prioritization'!$F75,'Raw data'!$BJ$4:$BJ$77,0),'Vaccine Prioritization'!H$4)</f>
        <v>Pcv3</v>
      </c>
      <c r="I75" s="36" t="str" cm="1">
        <f t="array" ref="I75">INDEX('Raw data'!$BR$4:$BU$77,MATCH('Vaccine Prioritization'!$F75,'Raw data'!$BJ$4:$BJ$77,0),'Vaccine Prioritization'!I$4)</f>
        <v>RotaC</v>
      </c>
      <c r="J75" s="37" t="str" cm="1">
        <f t="array" ref="J75">INDEX('Raw data'!$BR$4:$BU$77,MATCH('Vaccine Prioritization'!$F75,'Raw data'!$BJ$4:$BJ$77,0),'Vaccine Prioritization'!J$4)</f>
        <v>MCV2</v>
      </c>
    </row>
    <row r="76" spans="5:10" x14ac:dyDescent="0.3">
      <c r="E76" s="51">
        <f t="shared" si="1"/>
        <v>72</v>
      </c>
      <c r="F76" s="52" t="str">
        <f>INDEX('Raw data'!$BJ$4:$BJ$77,MATCH(E76,'Raw data'!$BL$4:$BL$77,0))</f>
        <v>Guyana</v>
      </c>
      <c r="G76" s="36" t="str" cm="1">
        <f t="array" ref="G76">INDEX('Raw data'!$BR$4:$BU$77,MATCH('Vaccine Prioritization'!$F76,'Raw data'!$BJ$4:$BJ$77,0),'Vaccine Prioritization'!G$4)</f>
        <v>Hib3</v>
      </c>
      <c r="H76" s="36" t="str" cm="1">
        <f t="array" ref="H76">INDEX('Raw data'!$BR$4:$BU$77,MATCH('Vaccine Prioritization'!$F76,'Raw data'!$BJ$4:$BJ$77,0),'Vaccine Prioritization'!H$4)</f>
        <v>MCV2</v>
      </c>
      <c r="I76" s="36" t="str" cm="1">
        <f t="array" ref="I76">INDEX('Raw data'!$BR$4:$BU$77,MATCH('Vaccine Prioritization'!$F76,'Raw data'!$BJ$4:$BJ$77,0),'Vaccine Prioritization'!I$4)</f>
        <v>RotaC</v>
      </c>
      <c r="J76" s="37" t="str" cm="1">
        <f t="array" ref="J76">INDEX('Raw data'!$BR$4:$BU$77,MATCH('Vaccine Prioritization'!$F76,'Raw data'!$BJ$4:$BJ$77,0),'Vaccine Prioritization'!J$4)</f>
        <v>Pcv3</v>
      </c>
    </row>
    <row r="77" spans="5:10" x14ac:dyDescent="0.3">
      <c r="E77" s="51">
        <f t="shared" si="1"/>
        <v>73</v>
      </c>
      <c r="F77" s="52" t="str">
        <f>INDEX('Raw data'!$BJ$4:$BJ$77,MATCH(E77,'Raw data'!$BL$4:$BL$77,0))</f>
        <v>Kiribati</v>
      </c>
      <c r="G77" s="36" t="str" cm="1">
        <f t="array" ref="G77">INDEX('Raw data'!$BR$4:$BU$77,MATCH('Vaccine Prioritization'!$F77,'Raw data'!$BJ$4:$BJ$77,0),'Vaccine Prioritization'!G$4)</f>
        <v>Hib3</v>
      </c>
      <c r="H77" s="36" t="str" cm="1">
        <f t="array" ref="H77">INDEX('Raw data'!$BR$4:$BU$77,MATCH('Vaccine Prioritization'!$F77,'Raw data'!$BJ$4:$BJ$77,0),'Vaccine Prioritization'!H$4)</f>
        <v>Pcv3</v>
      </c>
      <c r="I77" s="36" t="str" cm="1">
        <f t="array" ref="I77">INDEX('Raw data'!$BR$4:$BU$77,MATCH('Vaccine Prioritization'!$F77,'Raw data'!$BJ$4:$BJ$77,0),'Vaccine Prioritization'!I$4)</f>
        <v>RotaC</v>
      </c>
      <c r="J77" s="37" t="str" cm="1">
        <f t="array" ref="J77">INDEX('Raw data'!$BR$4:$BU$77,MATCH('Vaccine Prioritization'!$F77,'Raw data'!$BJ$4:$BJ$77,0),'Vaccine Prioritization'!J$4)</f>
        <v>MCV2</v>
      </c>
    </row>
    <row r="78" spans="5:10" x14ac:dyDescent="0.3">
      <c r="E78" s="53">
        <f t="shared" si="1"/>
        <v>74</v>
      </c>
      <c r="F78" s="54" t="str">
        <f>INDEX('Raw data'!$BJ$4:$BJ$77,MATCH(E78,'Raw data'!$BL$4:$BL$77,0))</f>
        <v>Sao Tome and Principe</v>
      </c>
      <c r="G78" s="38" t="str" cm="1">
        <f t="array" ref="G78">INDEX('Raw data'!$BR$4:$BU$77,MATCH('Vaccine Prioritization'!$F78,'Raw data'!$BJ$4:$BJ$77,0),'Vaccine Prioritization'!G$4)</f>
        <v>Hib3</v>
      </c>
      <c r="H78" s="38" t="str" cm="1">
        <f t="array" ref="H78">INDEX('Raw data'!$BR$4:$BU$77,MATCH('Vaccine Prioritization'!$F78,'Raw data'!$BJ$4:$BJ$77,0),'Vaccine Prioritization'!H$4)</f>
        <v>Pcv3</v>
      </c>
      <c r="I78" s="38" t="str" cm="1">
        <f t="array" ref="I78">INDEX('Raw data'!$BR$4:$BU$77,MATCH('Vaccine Prioritization'!$F78,'Raw data'!$BJ$4:$BJ$77,0),'Vaccine Prioritization'!I$4)</f>
        <v>MCV2</v>
      </c>
      <c r="J78" s="39" t="str" cm="1">
        <f t="array" ref="J78">INDEX('Raw data'!$BR$4:$BU$77,MATCH('Vaccine Prioritization'!$F78,'Raw data'!$BJ$4:$BJ$77,0),'Vaccine Prioritization'!J$4)</f>
        <v>RotaC</v>
      </c>
    </row>
  </sheetData>
  <conditionalFormatting sqref="G5:J78">
    <cfRule type="expression" dxfId="7" priority="5">
      <formula>G5="mcv2"</formula>
    </cfRule>
    <cfRule type="expression" dxfId="6" priority="6">
      <formula>G5="rotac"</formula>
    </cfRule>
    <cfRule type="expression" dxfId="5" priority="7">
      <formula>G5="pcv3"</formula>
    </cfRule>
    <cfRule type="expression" dxfId="4" priority="8">
      <formula>G5="Hib3"</formula>
    </cfRule>
  </conditionalFormatting>
  <conditionalFormatting sqref="G1">
    <cfRule type="expression" dxfId="3" priority="1">
      <formula>G1="mcv2"</formula>
    </cfRule>
    <cfRule type="expression" dxfId="2" priority="2">
      <formula>G1="rotac"</formula>
    </cfRule>
    <cfRule type="expression" dxfId="1" priority="3">
      <formula>G1="pcv3"</formula>
    </cfRule>
    <cfRule type="expression" dxfId="0" priority="4">
      <formula>G1="Hib3"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0AFA1FD-60B5-4FC0-BA3F-276F2A4F54A7}">
          <x14:formula1>
            <xm:f>'Filter inputs'!$E$4:$E$34</xm:f>
          </x14:formula1>
          <xm:sqref>D5</xm:sqref>
        </x14:dataValidation>
        <x14:dataValidation type="list" allowBlank="1" showInputMessage="1" showErrorMessage="1" xr:uid="{801F06C4-40D2-459C-95C3-EA55E0D71A41}">
          <x14:formula1>
            <xm:f>'Filter inputs'!$B$4:$B$5</xm:f>
          </x14:formula1>
          <xm:sqref>C4:D4</xm:sqref>
        </x14:dataValidation>
        <x14:dataValidation type="list" allowBlank="1" showInputMessage="1" showErrorMessage="1" xr:uid="{70ECC63F-E1E3-4204-AE1D-13D3ABD9A528}">
          <x14:formula1>
            <xm:f>'Filter inputs'!$A$4:$A$9</xm:f>
          </x14:formula1>
          <xm:sqref>C2:D2</xm:sqref>
        </x14:dataValidation>
        <x14:dataValidation type="list" allowBlank="1" showInputMessage="1" showErrorMessage="1" xr:uid="{D72E321F-4B43-48DF-BD2A-01D38C8E14F3}">
          <x14:formula1>
            <xm:f>'Filter inputs'!$E$4:$E$14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3A9A-F9A4-4542-8783-CCE3E77350F8}">
  <dimension ref="A1:O78"/>
  <sheetViews>
    <sheetView workbookViewId="0">
      <selection activeCell="G5" sqref="G5"/>
    </sheetView>
  </sheetViews>
  <sheetFormatPr defaultRowHeight="14.4" x14ac:dyDescent="0.3"/>
  <cols>
    <col min="3" max="3" width="20.44140625" bestFit="1" customWidth="1"/>
    <col min="4" max="4" width="26.88671875" bestFit="1" customWidth="1"/>
    <col min="11" max="15" width="8.88671875" style="35"/>
  </cols>
  <sheetData>
    <row r="1" spans="1:15" x14ac:dyDescent="0.3">
      <c r="A1" t="s">
        <v>97</v>
      </c>
    </row>
    <row r="3" spans="1:15" x14ac:dyDescent="0.3">
      <c r="A3" t="s">
        <v>86</v>
      </c>
      <c r="B3" t="s">
        <v>99</v>
      </c>
      <c r="C3" t="s">
        <v>94</v>
      </c>
      <c r="D3" t="s">
        <v>102</v>
      </c>
      <c r="E3" t="s">
        <v>110</v>
      </c>
      <c r="F3" t="s">
        <v>210</v>
      </c>
      <c r="G3" t="s">
        <v>223</v>
      </c>
    </row>
    <row r="4" spans="1:15" x14ac:dyDescent="0.3">
      <c r="A4" t="s">
        <v>98</v>
      </c>
      <c r="B4" t="s">
        <v>100</v>
      </c>
      <c r="C4" t="s">
        <v>96</v>
      </c>
      <c r="D4" t="s">
        <v>96</v>
      </c>
      <c r="E4" t="s">
        <v>215</v>
      </c>
      <c r="F4" s="8" t="s">
        <v>96</v>
      </c>
      <c r="G4" t="s">
        <v>225</v>
      </c>
      <c r="K4" s="35" t="s">
        <v>224</v>
      </c>
    </row>
    <row r="5" spans="1:15" x14ac:dyDescent="0.3">
      <c r="A5" t="s">
        <v>3</v>
      </c>
      <c r="B5" t="s">
        <v>101</v>
      </c>
      <c r="C5" t="s">
        <v>103</v>
      </c>
      <c r="D5" t="s">
        <v>106</v>
      </c>
      <c r="E5">
        <v>2021</v>
      </c>
      <c r="F5" s="9">
        <v>0.5</v>
      </c>
      <c r="G5" t="s">
        <v>82</v>
      </c>
      <c r="K5" s="35">
        <f>IFERROR(INDEX('Raw data'!$BH:$BH,MATCH('Country Prioritization'!F5,'Raw data'!$BI:$BI,0)),"-")</f>
        <v>1</v>
      </c>
      <c r="L5" s="35">
        <f>IFERROR(INDEX('Raw data'!$BH:$BH,MATCH('Country Prioritization'!G5,'Raw data'!$BI:$BI,0)),"-")</f>
        <v>1</v>
      </c>
      <c r="M5" s="35">
        <f>IFERROR(INDEX('Raw data'!$BH:$BH,MATCH('Country Prioritization'!H5,'Raw data'!$BI:$BI,0)),"-")</f>
        <v>1</v>
      </c>
      <c r="N5" s="35">
        <f>IFERROR(INDEX('Raw data'!$BH:$BH,MATCH('Country Prioritization'!I5,'Raw data'!$BI:$BI,0)),"-")</f>
        <v>1</v>
      </c>
      <c r="O5" s="35">
        <f>IFERROR(INDEX('Raw data'!$BH:$BH,MATCH('Country Prioritization'!J5,'Raw data'!$BI:$BI,0)),"-")</f>
        <v>3</v>
      </c>
    </row>
    <row r="6" spans="1:15" x14ac:dyDescent="0.3">
      <c r="A6" t="s">
        <v>9</v>
      </c>
      <c r="C6" t="s">
        <v>104</v>
      </c>
      <c r="D6" t="s">
        <v>107</v>
      </c>
      <c r="E6">
        <v>2022</v>
      </c>
      <c r="F6" s="9">
        <f>F5+10%</f>
        <v>0.6</v>
      </c>
      <c r="G6" t="s">
        <v>189</v>
      </c>
      <c r="K6" s="35">
        <f>IFERROR(INDEX('Raw data'!$BH:$BH,MATCH('Country Prioritization'!F6,'Raw data'!$BI:$BI,0)),"-")</f>
        <v>1</v>
      </c>
      <c r="L6" s="35">
        <f>IFERROR(INDEX('Raw data'!$BH:$BH,MATCH('Country Prioritization'!G6,'Raw data'!$BI:$BI,0)),"-")</f>
        <v>1</v>
      </c>
      <c r="M6" s="35">
        <f>IFERROR(INDEX('Raw data'!$BH:$BH,MATCH('Country Prioritization'!H6,'Raw data'!$BI:$BI,0)),"-")</f>
        <v>1</v>
      </c>
      <c r="N6" s="35">
        <f>IFERROR(INDEX('Raw data'!$BH:$BH,MATCH('Country Prioritization'!I6,'Raw data'!$BI:$BI,0)),"-")</f>
        <v>1</v>
      </c>
      <c r="O6" s="35">
        <f>IFERROR(INDEX('Raw data'!$BH:$BH,MATCH('Country Prioritization'!J6,'Raw data'!$BI:$BI,0)),"-")</f>
        <v>1</v>
      </c>
    </row>
    <row r="7" spans="1:15" x14ac:dyDescent="0.3">
      <c r="A7" t="s">
        <v>13</v>
      </c>
      <c r="C7" t="s">
        <v>105</v>
      </c>
      <c r="D7" t="s">
        <v>108</v>
      </c>
      <c r="E7">
        <v>2023</v>
      </c>
      <c r="F7" s="9">
        <f>F6+10%</f>
        <v>0.7</v>
      </c>
      <c r="G7" t="s">
        <v>83</v>
      </c>
      <c r="K7" s="35">
        <f>IFERROR(INDEX('Raw data'!$BH:$BH,MATCH('Country Prioritization'!F7,'Raw data'!$BI:$BI,0)),"-")</f>
        <v>1</v>
      </c>
      <c r="L7" s="35">
        <f>IFERROR(INDEX('Raw data'!$BH:$BH,MATCH('Country Prioritization'!G7,'Raw data'!$BI:$BI,0)),"-")</f>
        <v>1</v>
      </c>
      <c r="M7" s="35">
        <f>IFERROR(INDEX('Raw data'!$BH:$BH,MATCH('Country Prioritization'!H7,'Raw data'!$BI:$BI,0)),"-")</f>
        <v>1</v>
      </c>
      <c r="N7" s="35">
        <f>IFERROR(INDEX('Raw data'!$BH:$BH,MATCH('Country Prioritization'!I7,'Raw data'!$BI:$BI,0)),"-")</f>
        <v>1</v>
      </c>
      <c r="O7" s="35">
        <f>IFERROR(INDEX('Raw data'!$BH:$BH,MATCH('Country Prioritization'!J7,'Raw data'!$BI:$BI,0)),"-")</f>
        <v>1</v>
      </c>
    </row>
    <row r="8" spans="1:15" x14ac:dyDescent="0.3">
      <c r="A8" t="s">
        <v>15</v>
      </c>
      <c r="D8" t="s">
        <v>109</v>
      </c>
      <c r="E8">
        <v>2024</v>
      </c>
      <c r="F8" s="7"/>
      <c r="G8" t="s">
        <v>85</v>
      </c>
      <c r="K8" s="35">
        <f>IFERROR(INDEX('Raw data'!$BH:$BH,MATCH('Country Prioritization'!F8,'Raw data'!$BI:$BI,0)),"-")</f>
        <v>1</v>
      </c>
      <c r="L8" s="35">
        <f>IFERROR(INDEX('Raw data'!$BH:$BH,MATCH('Country Prioritization'!G8,'Raw data'!$BI:$BI,0)),"-")</f>
        <v>1</v>
      </c>
      <c r="M8" s="35">
        <f>IFERROR(INDEX('Raw data'!$BH:$BH,MATCH('Country Prioritization'!H8,'Raw data'!$BI:$BI,0)),"-")</f>
        <v>3</v>
      </c>
      <c r="N8" s="35">
        <f>IFERROR(INDEX('Raw data'!$BH:$BH,MATCH('Country Prioritization'!I8,'Raw data'!$BI:$BI,0)),"-")</f>
        <v>1</v>
      </c>
      <c r="O8" s="35">
        <f>IFERROR(INDEX('Raw data'!$BH:$BH,MATCH('Country Prioritization'!J8,'Raw data'!$BI:$BI,0)),"-")</f>
        <v>3</v>
      </c>
    </row>
    <row r="9" spans="1:15" x14ac:dyDescent="0.3">
      <c r="A9" t="s">
        <v>22</v>
      </c>
      <c r="E9">
        <v>2025</v>
      </c>
      <c r="K9" s="35">
        <f>IFERROR(INDEX('Raw data'!$BH:$BH,MATCH('Country Prioritization'!F9,'Raw data'!$BI:$BI,0)),"-")</f>
        <v>3</v>
      </c>
      <c r="L9" s="35">
        <f>IFERROR(INDEX('Raw data'!$BH:$BH,MATCH('Country Prioritization'!G9,'Raw data'!$BI:$BI,0)),"-")</f>
        <v>3</v>
      </c>
      <c r="M9" s="35">
        <f>IFERROR(INDEX('Raw data'!$BH:$BH,MATCH('Country Prioritization'!H9,'Raw data'!$BI:$BI,0)),"-")</f>
        <v>1</v>
      </c>
      <c r="N9" s="35">
        <f>IFERROR(INDEX('Raw data'!$BH:$BH,MATCH('Country Prioritization'!I9,'Raw data'!$BI:$BI,0)),"-")</f>
        <v>1</v>
      </c>
      <c r="O9" s="35">
        <f>IFERROR(INDEX('Raw data'!$BH:$BH,MATCH('Country Prioritization'!J9,'Raw data'!$BI:$BI,0)),"-")</f>
        <v>1</v>
      </c>
    </row>
    <row r="10" spans="1:15" x14ac:dyDescent="0.3">
      <c r="E10">
        <v>2026</v>
      </c>
      <c r="K10" s="35">
        <f>IFERROR(INDEX('Raw data'!$BH:$BH,MATCH('Country Prioritization'!F10,'Raw data'!$BI:$BI,0)),"-")</f>
        <v>1</v>
      </c>
      <c r="L10" s="35">
        <f>IFERROR(INDEX('Raw data'!$BH:$BH,MATCH('Country Prioritization'!G10,'Raw data'!$BI:$BI,0)),"-")</f>
        <v>1</v>
      </c>
      <c r="M10" s="35">
        <f>IFERROR(INDEX('Raw data'!$BH:$BH,MATCH('Country Prioritization'!H10,'Raw data'!$BI:$BI,0)),"-")</f>
        <v>1</v>
      </c>
      <c r="N10" s="35">
        <f>IFERROR(INDEX('Raw data'!$BH:$BH,MATCH('Country Prioritization'!I10,'Raw data'!$BI:$BI,0)),"-")</f>
        <v>1</v>
      </c>
      <c r="O10" s="35">
        <f>IFERROR(INDEX('Raw data'!$BH:$BH,MATCH('Country Prioritization'!J10,'Raw data'!$BI:$BI,0)),"-")</f>
        <v>1</v>
      </c>
    </row>
    <row r="11" spans="1:15" x14ac:dyDescent="0.3">
      <c r="E11">
        <v>2027</v>
      </c>
      <c r="K11" s="35">
        <f>IFERROR(INDEX('Raw data'!$BH:$BH,MATCH('Country Prioritization'!F11,'Raw data'!$BI:$BI,0)),"-")</f>
        <v>1</v>
      </c>
      <c r="L11" s="35">
        <f>IFERROR(INDEX('Raw data'!$BH:$BH,MATCH('Country Prioritization'!G11,'Raw data'!$BI:$BI,0)),"-")</f>
        <v>1</v>
      </c>
      <c r="M11" s="35">
        <f>IFERROR(INDEX('Raw data'!$BH:$BH,MATCH('Country Prioritization'!H11,'Raw data'!$BI:$BI,0)),"-")</f>
        <v>3</v>
      </c>
      <c r="N11" s="35">
        <f>IFERROR(INDEX('Raw data'!$BH:$BH,MATCH('Country Prioritization'!I11,'Raw data'!$BI:$BI,0)),"-")</f>
        <v>1</v>
      </c>
      <c r="O11" s="35">
        <f>IFERROR(INDEX('Raw data'!$BH:$BH,MATCH('Country Prioritization'!J11,'Raw data'!$BI:$BI,0)),"-")</f>
        <v>3</v>
      </c>
    </row>
    <row r="12" spans="1:15" x14ac:dyDescent="0.3">
      <c r="E12">
        <v>2028</v>
      </c>
      <c r="K12" s="35">
        <f>IFERROR(INDEX('Raw data'!$BH:$BH,MATCH('Country Prioritization'!F12,'Raw data'!$BI:$BI,0)),"-")</f>
        <v>1</v>
      </c>
      <c r="L12" s="35">
        <f>IFERROR(INDEX('Raw data'!$BH:$BH,MATCH('Country Prioritization'!G12,'Raw data'!$BI:$BI,0)),"-")</f>
        <v>1</v>
      </c>
      <c r="M12" s="35">
        <f>IFERROR(INDEX('Raw data'!$BH:$BH,MATCH('Country Prioritization'!H12,'Raw data'!$BI:$BI,0)),"-")</f>
        <v>1</v>
      </c>
      <c r="N12" s="35">
        <f>IFERROR(INDEX('Raw data'!$BH:$BH,MATCH('Country Prioritization'!I12,'Raw data'!$BI:$BI,0)),"-")</f>
        <v>1</v>
      </c>
      <c r="O12" s="35">
        <f>IFERROR(INDEX('Raw data'!$BH:$BH,MATCH('Country Prioritization'!J12,'Raw data'!$BI:$BI,0)),"-")</f>
        <v>1</v>
      </c>
    </row>
    <row r="13" spans="1:15" x14ac:dyDescent="0.3">
      <c r="E13">
        <v>2029</v>
      </c>
      <c r="K13" s="35">
        <f>IFERROR(INDEX('Raw data'!$BH:$BH,MATCH('Country Prioritization'!F13,'Raw data'!$BI:$BI,0)),"-")</f>
        <v>1</v>
      </c>
      <c r="L13" s="35">
        <f>IFERROR(INDEX('Raw data'!$BH:$BH,MATCH('Country Prioritization'!G13,'Raw data'!$BI:$BI,0)),"-")</f>
        <v>1</v>
      </c>
      <c r="M13" s="35">
        <f>IFERROR(INDEX('Raw data'!$BH:$BH,MATCH('Country Prioritization'!H13,'Raw data'!$BI:$BI,0)),"-")</f>
        <v>1</v>
      </c>
      <c r="N13" s="35">
        <f>IFERROR(INDEX('Raw data'!$BH:$BH,MATCH('Country Prioritization'!I13,'Raw data'!$BI:$BI,0)),"-")</f>
        <v>1</v>
      </c>
      <c r="O13" s="35">
        <f>IFERROR(INDEX('Raw data'!$BH:$BH,MATCH('Country Prioritization'!J13,'Raw data'!$BI:$BI,0)),"-")</f>
        <v>1</v>
      </c>
    </row>
    <row r="14" spans="1:15" x14ac:dyDescent="0.3">
      <c r="E14">
        <v>2030</v>
      </c>
      <c r="K14" s="35">
        <f>IFERROR(INDEX('Raw data'!$BH:$BH,MATCH('Country Prioritization'!F14,'Raw data'!$BI:$BI,0)),"-")</f>
        <v>3</v>
      </c>
      <c r="L14" s="35">
        <f>IFERROR(INDEX('Raw data'!$BH:$BH,MATCH('Country Prioritization'!G14,'Raw data'!$BI:$BI,0)),"-")</f>
        <v>1</v>
      </c>
      <c r="M14" s="35">
        <f>IFERROR(INDEX('Raw data'!$BH:$BH,MATCH('Country Prioritization'!H14,'Raw data'!$BI:$BI,0)),"-")</f>
        <v>1</v>
      </c>
      <c r="N14" s="35">
        <f>IFERROR(INDEX('Raw data'!$BH:$BH,MATCH('Country Prioritization'!I14,'Raw data'!$BI:$BI,0)),"-")</f>
        <v>3</v>
      </c>
      <c r="O14" s="35">
        <f>IFERROR(INDEX('Raw data'!$BH:$BH,MATCH('Country Prioritization'!J14,'Raw data'!$BI:$BI,0)),"-")</f>
        <v>3</v>
      </c>
    </row>
    <row r="15" spans="1:15" x14ac:dyDescent="0.3">
      <c r="K15" s="35">
        <f>IFERROR(INDEX('Raw data'!$BH:$BH,MATCH('Country Prioritization'!F15,'Raw data'!$BI:$BI,0)),"-")</f>
        <v>1</v>
      </c>
      <c r="L15" s="35">
        <f>IFERROR(INDEX('Raw data'!$BH:$BH,MATCH('Country Prioritization'!G15,'Raw data'!$BI:$BI,0)),"-")</f>
        <v>1</v>
      </c>
      <c r="M15" s="35">
        <f>IFERROR(INDEX('Raw data'!$BH:$BH,MATCH('Country Prioritization'!H15,'Raw data'!$BI:$BI,0)),"-")</f>
        <v>1</v>
      </c>
      <c r="N15" s="35">
        <f>IFERROR(INDEX('Raw data'!$BH:$BH,MATCH('Country Prioritization'!I15,'Raw data'!$BI:$BI,0)),"-")</f>
        <v>1</v>
      </c>
      <c r="O15" s="35">
        <f>IFERROR(INDEX('Raw data'!$BH:$BH,MATCH('Country Prioritization'!J15,'Raw data'!$BI:$BI,0)),"-")</f>
        <v>3</v>
      </c>
    </row>
    <row r="16" spans="1:15" x14ac:dyDescent="0.3">
      <c r="K16" s="35">
        <f>IFERROR(INDEX('Raw data'!$BH:$BH,MATCH('Country Prioritization'!F16,'Raw data'!$BI:$BI,0)),"-")</f>
        <v>1</v>
      </c>
      <c r="L16" s="35">
        <f>IFERROR(INDEX('Raw data'!$BH:$BH,MATCH('Country Prioritization'!G16,'Raw data'!$BI:$BI,0)),"-")</f>
        <v>1</v>
      </c>
      <c r="M16" s="35">
        <f>IFERROR(INDEX('Raw data'!$BH:$BH,MATCH('Country Prioritization'!H16,'Raw data'!$BI:$BI,0)),"-")</f>
        <v>1</v>
      </c>
      <c r="N16" s="35">
        <f>IFERROR(INDEX('Raw data'!$BH:$BH,MATCH('Country Prioritization'!I16,'Raw data'!$BI:$BI,0)),"-")</f>
        <v>1</v>
      </c>
      <c r="O16" s="35">
        <f>IFERROR(INDEX('Raw data'!$BH:$BH,MATCH('Country Prioritization'!J16,'Raw data'!$BI:$BI,0)),"-")</f>
        <v>1</v>
      </c>
    </row>
    <row r="17" spans="11:15" x14ac:dyDescent="0.3">
      <c r="K17" s="35">
        <f>IFERROR(INDEX('Raw data'!$BH:$BH,MATCH('Country Prioritization'!F17,'Raw data'!$BI:$BI,0)),"-")</f>
        <v>1</v>
      </c>
      <c r="L17" s="35">
        <f>IFERROR(INDEX('Raw data'!$BH:$BH,MATCH('Country Prioritization'!G17,'Raw data'!$BI:$BI,0)),"-")</f>
        <v>1</v>
      </c>
      <c r="M17" s="35">
        <f>IFERROR(INDEX('Raw data'!$BH:$BH,MATCH('Country Prioritization'!H17,'Raw data'!$BI:$BI,0)),"-")</f>
        <v>1</v>
      </c>
      <c r="N17" s="35">
        <f>IFERROR(INDEX('Raw data'!$BH:$BH,MATCH('Country Prioritization'!I17,'Raw data'!$BI:$BI,0)),"-")</f>
        <v>1</v>
      </c>
      <c r="O17" s="35">
        <f>IFERROR(INDEX('Raw data'!$BH:$BH,MATCH('Country Prioritization'!J17,'Raw data'!$BI:$BI,0)),"-")</f>
        <v>1</v>
      </c>
    </row>
    <row r="18" spans="11:15" x14ac:dyDescent="0.3">
      <c r="K18" s="35">
        <f>IFERROR(INDEX('Raw data'!$BH:$BH,MATCH('Country Prioritization'!F18,'Raw data'!$BI:$BI,0)),"-")</f>
        <v>3</v>
      </c>
      <c r="L18" s="35">
        <f>IFERROR(INDEX('Raw data'!$BH:$BH,MATCH('Country Prioritization'!G18,'Raw data'!$BI:$BI,0)),"-")</f>
        <v>3</v>
      </c>
      <c r="M18" s="35">
        <f>IFERROR(INDEX('Raw data'!$BH:$BH,MATCH('Country Prioritization'!H18,'Raw data'!$BI:$BI,0)),"-")</f>
        <v>1</v>
      </c>
      <c r="N18" s="35">
        <f>IFERROR(INDEX('Raw data'!$BH:$BH,MATCH('Country Prioritization'!I18,'Raw data'!$BI:$BI,0)),"-")</f>
        <v>1</v>
      </c>
      <c r="O18" s="35">
        <f>IFERROR(INDEX('Raw data'!$BH:$BH,MATCH('Country Prioritization'!J18,'Raw data'!$BI:$BI,0)),"-")</f>
        <v>1</v>
      </c>
    </row>
    <row r="19" spans="11:15" x14ac:dyDescent="0.3">
      <c r="K19" s="35">
        <f>IFERROR(INDEX('Raw data'!$BH:$BH,MATCH('Country Prioritization'!F19,'Raw data'!$BI:$BI,0)),"-")</f>
        <v>1</v>
      </c>
      <c r="L19" s="35">
        <f>IFERROR(INDEX('Raw data'!$BH:$BH,MATCH('Country Prioritization'!G19,'Raw data'!$BI:$BI,0)),"-")</f>
        <v>2</v>
      </c>
      <c r="M19" s="35">
        <f>IFERROR(INDEX('Raw data'!$BH:$BH,MATCH('Country Prioritization'!H19,'Raw data'!$BI:$BI,0)),"-")</f>
        <v>3</v>
      </c>
      <c r="N19" s="35">
        <f>IFERROR(INDEX('Raw data'!$BH:$BH,MATCH('Country Prioritization'!I19,'Raw data'!$BI:$BI,0)),"-")</f>
        <v>1</v>
      </c>
      <c r="O19" s="35">
        <f>IFERROR(INDEX('Raw data'!$BH:$BH,MATCH('Country Prioritization'!J19,'Raw data'!$BI:$BI,0)),"-")</f>
        <v>1</v>
      </c>
    </row>
    <row r="20" spans="11:15" x14ac:dyDescent="0.3">
      <c r="K20" s="35">
        <f>IFERROR(INDEX('Raw data'!$BH:$BH,MATCH('Country Prioritization'!F20,'Raw data'!$BI:$BI,0)),"-")</f>
        <v>1</v>
      </c>
      <c r="L20" s="35">
        <f>IFERROR(INDEX('Raw data'!$BH:$BH,MATCH('Country Prioritization'!G20,'Raw data'!$BI:$BI,0)),"-")</f>
        <v>1</v>
      </c>
      <c r="M20" s="35">
        <f>IFERROR(INDEX('Raw data'!$BH:$BH,MATCH('Country Prioritization'!H20,'Raw data'!$BI:$BI,0)),"-")</f>
        <v>1</v>
      </c>
      <c r="N20" s="35">
        <f>IFERROR(INDEX('Raw data'!$BH:$BH,MATCH('Country Prioritization'!I20,'Raw data'!$BI:$BI,0)),"-")</f>
        <v>1</v>
      </c>
      <c r="O20" s="35">
        <f>IFERROR(INDEX('Raw data'!$BH:$BH,MATCH('Country Prioritization'!J20,'Raw data'!$BI:$BI,0)),"-")</f>
        <v>1</v>
      </c>
    </row>
    <row r="21" spans="11:15" x14ac:dyDescent="0.3">
      <c r="K21" s="35">
        <f>IFERROR(INDEX('Raw data'!$BH:$BH,MATCH('Country Prioritization'!F21,'Raw data'!$BI:$BI,0)),"-")</f>
        <v>1</v>
      </c>
      <c r="L21" s="35">
        <f>IFERROR(INDEX('Raw data'!$BH:$BH,MATCH('Country Prioritization'!G21,'Raw data'!$BI:$BI,0)),"-")</f>
        <v>1</v>
      </c>
      <c r="M21" s="35">
        <f>IFERROR(INDEX('Raw data'!$BH:$BH,MATCH('Country Prioritization'!H21,'Raw data'!$BI:$BI,0)),"-")</f>
        <v>1</v>
      </c>
      <c r="N21" s="35">
        <f>IFERROR(INDEX('Raw data'!$BH:$BH,MATCH('Country Prioritization'!I21,'Raw data'!$BI:$BI,0)),"-")</f>
        <v>1</v>
      </c>
      <c r="O21" s="35">
        <f>IFERROR(INDEX('Raw data'!$BH:$BH,MATCH('Country Prioritization'!J21,'Raw data'!$BI:$BI,0)),"-")</f>
        <v>3</v>
      </c>
    </row>
    <row r="22" spans="11:15" x14ac:dyDescent="0.3">
      <c r="K22" s="35">
        <f>IFERROR(INDEX('Raw data'!$BH:$BH,MATCH('Country Prioritization'!F22,'Raw data'!$BI:$BI,0)),"-")</f>
        <v>1</v>
      </c>
      <c r="L22" s="35">
        <f>IFERROR(INDEX('Raw data'!$BH:$BH,MATCH('Country Prioritization'!G22,'Raw data'!$BI:$BI,0)),"-")</f>
        <v>1</v>
      </c>
      <c r="M22" s="35">
        <f>IFERROR(INDEX('Raw data'!$BH:$BH,MATCH('Country Prioritization'!H22,'Raw data'!$BI:$BI,0)),"-")</f>
        <v>3</v>
      </c>
      <c r="N22" s="35">
        <f>IFERROR(INDEX('Raw data'!$BH:$BH,MATCH('Country Prioritization'!I22,'Raw data'!$BI:$BI,0)),"-")</f>
        <v>2</v>
      </c>
      <c r="O22" s="35">
        <f>IFERROR(INDEX('Raw data'!$BH:$BH,MATCH('Country Prioritization'!J22,'Raw data'!$BI:$BI,0)),"-")</f>
        <v>1</v>
      </c>
    </row>
    <row r="23" spans="11:15" x14ac:dyDescent="0.3">
      <c r="K23" s="35">
        <f>IFERROR(INDEX('Raw data'!$BH:$BH,MATCH('Country Prioritization'!F23,'Raw data'!$BI:$BI,0)),"-")</f>
        <v>2</v>
      </c>
      <c r="L23" s="35">
        <f>IFERROR(INDEX('Raw data'!$BH:$BH,MATCH('Country Prioritization'!G23,'Raw data'!$BI:$BI,0)),"-")</f>
        <v>3</v>
      </c>
      <c r="M23" s="35">
        <f>IFERROR(INDEX('Raw data'!$BH:$BH,MATCH('Country Prioritization'!H23,'Raw data'!$BI:$BI,0)),"-")</f>
        <v>2</v>
      </c>
      <c r="N23" s="35">
        <f>IFERROR(INDEX('Raw data'!$BH:$BH,MATCH('Country Prioritization'!I23,'Raw data'!$BI:$BI,0)),"-")</f>
        <v>1</v>
      </c>
      <c r="O23" s="35">
        <f>IFERROR(INDEX('Raw data'!$BH:$BH,MATCH('Country Prioritization'!J23,'Raw data'!$BI:$BI,0)),"-")</f>
        <v>3</v>
      </c>
    </row>
    <row r="24" spans="11:15" x14ac:dyDescent="0.3">
      <c r="K24" s="35">
        <f>IFERROR(INDEX('Raw data'!$BH:$BH,MATCH('Country Prioritization'!F24,'Raw data'!$BI:$BI,0)),"-")</f>
        <v>1</v>
      </c>
      <c r="L24" s="35">
        <f>IFERROR(INDEX('Raw data'!$BH:$BH,MATCH('Country Prioritization'!G24,'Raw data'!$BI:$BI,0)),"-")</f>
        <v>3</v>
      </c>
      <c r="M24" s="35">
        <f>IFERROR(INDEX('Raw data'!$BH:$BH,MATCH('Country Prioritization'!H24,'Raw data'!$BI:$BI,0)),"-")</f>
        <v>1</v>
      </c>
      <c r="N24" s="35">
        <f>IFERROR(INDEX('Raw data'!$BH:$BH,MATCH('Country Prioritization'!I24,'Raw data'!$BI:$BI,0)),"-")</f>
        <v>3</v>
      </c>
      <c r="O24" s="35">
        <f>IFERROR(INDEX('Raw data'!$BH:$BH,MATCH('Country Prioritization'!J24,'Raw data'!$BI:$BI,0)),"-")</f>
        <v>3</v>
      </c>
    </row>
    <row r="25" spans="11:15" x14ac:dyDescent="0.3">
      <c r="K25" s="35">
        <f>IFERROR(INDEX('Raw data'!$BH:$BH,MATCH('Country Prioritization'!F25,'Raw data'!$BI:$BI,0)),"-")</f>
        <v>1</v>
      </c>
      <c r="L25" s="35">
        <f>IFERROR(INDEX('Raw data'!$BH:$BH,MATCH('Country Prioritization'!G25,'Raw data'!$BI:$BI,0)),"-")</f>
        <v>1</v>
      </c>
      <c r="M25" s="35">
        <f>IFERROR(INDEX('Raw data'!$BH:$BH,MATCH('Country Prioritization'!H25,'Raw data'!$BI:$BI,0)),"-")</f>
        <v>3</v>
      </c>
      <c r="N25" s="35">
        <f>IFERROR(INDEX('Raw data'!$BH:$BH,MATCH('Country Prioritization'!I25,'Raw data'!$BI:$BI,0)),"-")</f>
        <v>1</v>
      </c>
      <c r="O25" s="35">
        <f>IFERROR(INDEX('Raw data'!$BH:$BH,MATCH('Country Prioritization'!J25,'Raw data'!$BI:$BI,0)),"-")</f>
        <v>2</v>
      </c>
    </row>
    <row r="26" spans="11:15" x14ac:dyDescent="0.3">
      <c r="K26" s="35">
        <f>IFERROR(INDEX('Raw data'!$BH:$BH,MATCH('Country Prioritization'!F26,'Raw data'!$BI:$BI,0)),"-")</f>
        <v>3</v>
      </c>
      <c r="L26" s="35">
        <f>IFERROR(INDEX('Raw data'!$BH:$BH,MATCH('Country Prioritization'!G26,'Raw data'!$BI:$BI,0)),"-")</f>
        <v>1</v>
      </c>
      <c r="M26" s="35">
        <f>IFERROR(INDEX('Raw data'!$BH:$BH,MATCH('Country Prioritization'!H26,'Raw data'!$BI:$BI,0)),"-")</f>
        <v>1</v>
      </c>
      <c r="N26" s="35">
        <f>IFERROR(INDEX('Raw data'!$BH:$BH,MATCH('Country Prioritization'!I26,'Raw data'!$BI:$BI,0)),"-")</f>
        <v>3</v>
      </c>
      <c r="O26" s="35">
        <f>IFERROR(INDEX('Raw data'!$BH:$BH,MATCH('Country Prioritization'!J26,'Raw data'!$BI:$BI,0)),"-")</f>
        <v>1</v>
      </c>
    </row>
    <row r="27" spans="11:15" x14ac:dyDescent="0.3">
      <c r="K27" s="35">
        <f>IFERROR(INDEX('Raw data'!$BH:$BH,MATCH('Country Prioritization'!F27,'Raw data'!$BI:$BI,0)),"-")</f>
        <v>3</v>
      </c>
      <c r="L27" s="35">
        <f>IFERROR(INDEX('Raw data'!$BH:$BH,MATCH('Country Prioritization'!G27,'Raw data'!$BI:$BI,0)),"-")</f>
        <v>1</v>
      </c>
      <c r="M27" s="35">
        <f>IFERROR(INDEX('Raw data'!$BH:$BH,MATCH('Country Prioritization'!H27,'Raw data'!$BI:$BI,0)),"-")</f>
        <v>1</v>
      </c>
      <c r="N27" s="35">
        <f>IFERROR(INDEX('Raw data'!$BH:$BH,MATCH('Country Prioritization'!I27,'Raw data'!$BI:$BI,0)),"-")</f>
        <v>3</v>
      </c>
      <c r="O27" s="35">
        <f>IFERROR(INDEX('Raw data'!$BH:$BH,MATCH('Country Prioritization'!J27,'Raw data'!$BI:$BI,0)),"-")</f>
        <v>1</v>
      </c>
    </row>
    <row r="28" spans="11:15" x14ac:dyDescent="0.3">
      <c r="K28" s="35">
        <f>IFERROR(INDEX('Raw data'!$BH:$BH,MATCH('Country Prioritization'!F28,'Raw data'!$BI:$BI,0)),"-")</f>
        <v>3</v>
      </c>
      <c r="L28" s="35">
        <f>IFERROR(INDEX('Raw data'!$BH:$BH,MATCH('Country Prioritization'!G28,'Raw data'!$BI:$BI,0)),"-")</f>
        <v>3</v>
      </c>
      <c r="M28" s="35">
        <f>IFERROR(INDEX('Raw data'!$BH:$BH,MATCH('Country Prioritization'!H28,'Raw data'!$BI:$BI,0)),"-")</f>
        <v>3</v>
      </c>
      <c r="N28" s="35">
        <f>IFERROR(INDEX('Raw data'!$BH:$BH,MATCH('Country Prioritization'!I28,'Raw data'!$BI:$BI,0)),"-")</f>
        <v>1</v>
      </c>
      <c r="O28" s="35">
        <f>IFERROR(INDEX('Raw data'!$BH:$BH,MATCH('Country Prioritization'!J28,'Raw data'!$BI:$BI,0)),"-")</f>
        <v>3</v>
      </c>
    </row>
    <row r="29" spans="11:15" x14ac:dyDescent="0.3">
      <c r="K29" s="35">
        <f>IFERROR(INDEX('Raw data'!$BH:$BH,MATCH('Country Prioritization'!F29,'Raw data'!$BI:$BI,0)),"-")</f>
        <v>1</v>
      </c>
      <c r="L29" s="35">
        <f>IFERROR(INDEX('Raw data'!$BH:$BH,MATCH('Country Prioritization'!G29,'Raw data'!$BI:$BI,0)),"-")</f>
        <v>1</v>
      </c>
      <c r="M29" s="35">
        <f>IFERROR(INDEX('Raw data'!$BH:$BH,MATCH('Country Prioritization'!H29,'Raw data'!$BI:$BI,0)),"-")</f>
        <v>1</v>
      </c>
      <c r="N29" s="35">
        <f>IFERROR(INDEX('Raw data'!$BH:$BH,MATCH('Country Prioritization'!I29,'Raw data'!$BI:$BI,0)),"-")</f>
        <v>1</v>
      </c>
      <c r="O29" s="35">
        <f>IFERROR(INDEX('Raw data'!$BH:$BH,MATCH('Country Prioritization'!J29,'Raw data'!$BI:$BI,0)),"-")</f>
        <v>1</v>
      </c>
    </row>
    <row r="30" spans="11:15" x14ac:dyDescent="0.3">
      <c r="K30" s="35">
        <f>IFERROR(INDEX('Raw data'!$BH:$BH,MATCH('Country Prioritization'!F30,'Raw data'!$BI:$BI,0)),"-")</f>
        <v>1</v>
      </c>
      <c r="L30" s="35">
        <f>IFERROR(INDEX('Raw data'!$BH:$BH,MATCH('Country Prioritization'!G30,'Raw data'!$BI:$BI,0)),"-")</f>
        <v>2</v>
      </c>
      <c r="M30" s="35">
        <f>IFERROR(INDEX('Raw data'!$BH:$BH,MATCH('Country Prioritization'!H30,'Raw data'!$BI:$BI,0)),"-")</f>
        <v>3</v>
      </c>
      <c r="N30" s="35">
        <f>IFERROR(INDEX('Raw data'!$BH:$BH,MATCH('Country Prioritization'!I30,'Raw data'!$BI:$BI,0)),"-")</f>
        <v>3</v>
      </c>
      <c r="O30" s="35">
        <f>IFERROR(INDEX('Raw data'!$BH:$BH,MATCH('Country Prioritization'!J30,'Raw data'!$BI:$BI,0)),"-")</f>
        <v>1</v>
      </c>
    </row>
    <row r="31" spans="11:15" x14ac:dyDescent="0.3">
      <c r="K31" s="35">
        <f>IFERROR(INDEX('Raw data'!$BH:$BH,MATCH('Country Prioritization'!F31,'Raw data'!$BI:$BI,0)),"-")</f>
        <v>3</v>
      </c>
      <c r="L31" s="35">
        <f>IFERROR(INDEX('Raw data'!$BH:$BH,MATCH('Country Prioritization'!G31,'Raw data'!$BI:$BI,0)),"-")</f>
        <v>3</v>
      </c>
      <c r="M31" s="35">
        <f>IFERROR(INDEX('Raw data'!$BH:$BH,MATCH('Country Prioritization'!H31,'Raw data'!$BI:$BI,0)),"-")</f>
        <v>1</v>
      </c>
      <c r="N31" s="35">
        <f>IFERROR(INDEX('Raw data'!$BH:$BH,MATCH('Country Prioritization'!I31,'Raw data'!$BI:$BI,0)),"-")</f>
        <v>1</v>
      </c>
      <c r="O31" s="35">
        <f>IFERROR(INDEX('Raw data'!$BH:$BH,MATCH('Country Prioritization'!J31,'Raw data'!$BI:$BI,0)),"-")</f>
        <v>3</v>
      </c>
    </row>
    <row r="32" spans="11:15" x14ac:dyDescent="0.3">
      <c r="K32" s="35">
        <f>IFERROR(INDEX('Raw data'!$BH:$BH,MATCH('Country Prioritization'!F32,'Raw data'!$BI:$BI,0)),"-")</f>
        <v>2</v>
      </c>
      <c r="L32" s="35">
        <f>IFERROR(INDEX('Raw data'!$BH:$BH,MATCH('Country Prioritization'!G32,'Raw data'!$BI:$BI,0)),"-")</f>
        <v>3</v>
      </c>
      <c r="M32" s="35">
        <f>IFERROR(INDEX('Raw data'!$BH:$BH,MATCH('Country Prioritization'!H32,'Raw data'!$BI:$BI,0)),"-")</f>
        <v>3</v>
      </c>
      <c r="N32" s="35">
        <f>IFERROR(INDEX('Raw data'!$BH:$BH,MATCH('Country Prioritization'!I32,'Raw data'!$BI:$BI,0)),"-")</f>
        <v>1</v>
      </c>
      <c r="O32" s="35">
        <f>IFERROR(INDEX('Raw data'!$BH:$BH,MATCH('Country Prioritization'!J32,'Raw data'!$BI:$BI,0)),"-")</f>
        <v>3</v>
      </c>
    </row>
    <row r="33" spans="11:15" x14ac:dyDescent="0.3">
      <c r="K33" s="35">
        <f>IFERROR(INDEX('Raw data'!$BH:$BH,MATCH('Country Prioritization'!F33,'Raw data'!$BI:$BI,0)),"-")</f>
        <v>1</v>
      </c>
      <c r="L33" s="35">
        <f>IFERROR(INDEX('Raw data'!$BH:$BH,MATCH('Country Prioritization'!G33,'Raw data'!$BI:$BI,0)),"-")</f>
        <v>5</v>
      </c>
      <c r="M33" s="35">
        <f>IFERROR(INDEX('Raw data'!$BH:$BH,MATCH('Country Prioritization'!H33,'Raw data'!$BI:$BI,0)),"-")</f>
        <v>3</v>
      </c>
      <c r="N33" s="35">
        <f>IFERROR(INDEX('Raw data'!$BH:$BH,MATCH('Country Prioritization'!I33,'Raw data'!$BI:$BI,0)),"-")</f>
        <v>3</v>
      </c>
      <c r="O33" s="35">
        <f>IFERROR(INDEX('Raw data'!$BH:$BH,MATCH('Country Prioritization'!J33,'Raw data'!$BI:$BI,0)),"-")</f>
        <v>1</v>
      </c>
    </row>
    <row r="34" spans="11:15" x14ac:dyDescent="0.3">
      <c r="K34" s="35">
        <f>IFERROR(INDEX('Raw data'!$BH:$BH,MATCH('Country Prioritization'!F34,'Raw data'!$BI:$BI,0)),"-")</f>
        <v>1</v>
      </c>
      <c r="L34" s="35">
        <f>IFERROR(INDEX('Raw data'!$BH:$BH,MATCH('Country Prioritization'!G34,'Raw data'!$BI:$BI,0)),"-")</f>
        <v>1</v>
      </c>
      <c r="M34" s="35">
        <f>IFERROR(INDEX('Raw data'!$BH:$BH,MATCH('Country Prioritization'!H34,'Raw data'!$BI:$BI,0)),"-")</f>
        <v>2</v>
      </c>
      <c r="N34" s="35">
        <f>IFERROR(INDEX('Raw data'!$BH:$BH,MATCH('Country Prioritization'!I34,'Raw data'!$BI:$BI,0)),"-")</f>
        <v>1</v>
      </c>
      <c r="O34" s="35">
        <f>IFERROR(INDEX('Raw data'!$BH:$BH,MATCH('Country Prioritization'!J34,'Raw data'!$BI:$BI,0)),"-")</f>
        <v>1</v>
      </c>
    </row>
    <row r="35" spans="11:15" x14ac:dyDescent="0.3">
      <c r="K35" s="35">
        <f>IFERROR(INDEX('Raw data'!$BH:$BH,MATCH('Country Prioritization'!F35,'Raw data'!$BI:$BI,0)),"-")</f>
        <v>3</v>
      </c>
      <c r="L35" s="35">
        <f>IFERROR(INDEX('Raw data'!$BH:$BH,MATCH('Country Prioritization'!G35,'Raw data'!$BI:$BI,0)),"-")</f>
        <v>4</v>
      </c>
      <c r="M35" s="35">
        <f>IFERROR(INDEX('Raw data'!$BH:$BH,MATCH('Country Prioritization'!H35,'Raw data'!$BI:$BI,0)),"-")</f>
        <v>1</v>
      </c>
      <c r="N35" s="35">
        <f>IFERROR(INDEX('Raw data'!$BH:$BH,MATCH('Country Prioritization'!I35,'Raw data'!$BI:$BI,0)),"-")</f>
        <v>1</v>
      </c>
      <c r="O35" s="35">
        <f>IFERROR(INDEX('Raw data'!$BH:$BH,MATCH('Country Prioritization'!J35,'Raw data'!$BI:$BI,0)),"-")</f>
        <v>4</v>
      </c>
    </row>
    <row r="36" spans="11:15" x14ac:dyDescent="0.3">
      <c r="K36" s="35">
        <f>IFERROR(INDEX('Raw data'!$BH:$BH,MATCH('Country Prioritization'!F36,'Raw data'!$BI:$BI,0)),"-")</f>
        <v>5</v>
      </c>
      <c r="L36" s="35">
        <f>IFERROR(INDEX('Raw data'!$BH:$BH,MATCH('Country Prioritization'!G36,'Raw data'!$BI:$BI,0)),"-")</f>
        <v>1</v>
      </c>
      <c r="M36" s="35">
        <f>IFERROR(INDEX('Raw data'!$BH:$BH,MATCH('Country Prioritization'!H36,'Raw data'!$BI:$BI,0)),"-")</f>
        <v>3</v>
      </c>
      <c r="N36" s="35">
        <f>IFERROR(INDEX('Raw data'!$BH:$BH,MATCH('Country Prioritization'!I36,'Raw data'!$BI:$BI,0)),"-")</f>
        <v>5</v>
      </c>
      <c r="O36" s="35">
        <f>IFERROR(INDEX('Raw data'!$BH:$BH,MATCH('Country Prioritization'!J36,'Raw data'!$BI:$BI,0)),"-")</f>
        <v>2</v>
      </c>
    </row>
    <row r="37" spans="11:15" x14ac:dyDescent="0.3">
      <c r="K37" s="35">
        <f>IFERROR(INDEX('Raw data'!$BH:$BH,MATCH('Country Prioritization'!F37,'Raw data'!$BI:$BI,0)),"-")</f>
        <v>5</v>
      </c>
      <c r="L37" s="35">
        <f>IFERROR(INDEX('Raw data'!$BH:$BH,MATCH('Country Prioritization'!G37,'Raw data'!$BI:$BI,0)),"-")</f>
        <v>1</v>
      </c>
      <c r="M37" s="35">
        <f>IFERROR(INDEX('Raw data'!$BH:$BH,MATCH('Country Prioritization'!H37,'Raw data'!$BI:$BI,0)),"-")</f>
        <v>4</v>
      </c>
      <c r="N37" s="35">
        <f>IFERROR(INDEX('Raw data'!$BH:$BH,MATCH('Country Prioritization'!I37,'Raw data'!$BI:$BI,0)),"-")</f>
        <v>1</v>
      </c>
      <c r="O37" s="35">
        <f>IFERROR(INDEX('Raw data'!$BH:$BH,MATCH('Country Prioritization'!J37,'Raw data'!$BI:$BI,0)),"-")</f>
        <v>3</v>
      </c>
    </row>
    <row r="38" spans="11:15" x14ac:dyDescent="0.3">
      <c r="K38" s="35">
        <f>IFERROR(INDEX('Raw data'!$BH:$BH,MATCH('Country Prioritization'!F38,'Raw data'!$BI:$BI,0)),"-")</f>
        <v>4</v>
      </c>
      <c r="L38" s="35">
        <f>IFERROR(INDEX('Raw data'!$BH:$BH,MATCH('Country Prioritization'!G38,'Raw data'!$BI:$BI,0)),"-")</f>
        <v>1</v>
      </c>
      <c r="M38" s="35">
        <f>IFERROR(INDEX('Raw data'!$BH:$BH,MATCH('Country Prioritization'!H38,'Raw data'!$BI:$BI,0)),"-")</f>
        <v>5</v>
      </c>
      <c r="N38" s="35">
        <f>IFERROR(INDEX('Raw data'!$BH:$BH,MATCH('Country Prioritization'!I38,'Raw data'!$BI:$BI,0)),"-")</f>
        <v>3</v>
      </c>
      <c r="O38" s="35">
        <f>IFERROR(INDEX('Raw data'!$BH:$BH,MATCH('Country Prioritization'!J38,'Raw data'!$BI:$BI,0)),"-")</f>
        <v>3</v>
      </c>
    </row>
    <row r="39" spans="11:15" x14ac:dyDescent="0.3">
      <c r="K39" s="35">
        <f>IFERROR(INDEX('Raw data'!$BH:$BH,MATCH('Country Prioritization'!F39,'Raw data'!$BI:$BI,0)),"-")</f>
        <v>1</v>
      </c>
      <c r="L39" s="35">
        <f>IFERROR(INDEX('Raw data'!$BH:$BH,MATCH('Country Prioritization'!G39,'Raw data'!$BI:$BI,0)),"-")</f>
        <v>3</v>
      </c>
      <c r="M39" s="35">
        <f>IFERROR(INDEX('Raw data'!$BH:$BH,MATCH('Country Prioritization'!H39,'Raw data'!$BI:$BI,0)),"-")</f>
        <v>3</v>
      </c>
      <c r="N39" s="35">
        <f>IFERROR(INDEX('Raw data'!$BH:$BH,MATCH('Country Prioritization'!I39,'Raw data'!$BI:$BI,0)),"-")</f>
        <v>1</v>
      </c>
      <c r="O39" s="35">
        <f>IFERROR(INDEX('Raw data'!$BH:$BH,MATCH('Country Prioritization'!J39,'Raw data'!$BI:$BI,0)),"-")</f>
        <v>1</v>
      </c>
    </row>
    <row r="40" spans="11:15" x14ac:dyDescent="0.3">
      <c r="K40" s="35">
        <f>IFERROR(INDEX('Raw data'!$BH:$BH,MATCH('Country Prioritization'!F40,'Raw data'!$BI:$BI,0)),"-")</f>
        <v>1</v>
      </c>
      <c r="L40" s="35">
        <f>IFERROR(INDEX('Raw data'!$BH:$BH,MATCH('Country Prioritization'!G40,'Raw data'!$BI:$BI,0)),"-")</f>
        <v>5</v>
      </c>
      <c r="M40" s="35">
        <f>IFERROR(INDEX('Raw data'!$BH:$BH,MATCH('Country Prioritization'!H40,'Raw data'!$BI:$BI,0)),"-")</f>
        <v>1</v>
      </c>
      <c r="N40" s="35">
        <f>IFERROR(INDEX('Raw data'!$BH:$BH,MATCH('Country Prioritization'!I40,'Raw data'!$BI:$BI,0)),"-")</f>
        <v>1</v>
      </c>
      <c r="O40" s="35">
        <f>IFERROR(INDEX('Raw data'!$BH:$BH,MATCH('Country Prioritization'!J40,'Raw data'!$BI:$BI,0)),"-")</f>
        <v>3</v>
      </c>
    </row>
    <row r="41" spans="11:15" x14ac:dyDescent="0.3">
      <c r="K41" s="35">
        <f>IFERROR(INDEX('Raw data'!$BH:$BH,MATCH('Country Prioritization'!F41,'Raw data'!$BI:$BI,0)),"-")</f>
        <v>1</v>
      </c>
      <c r="L41" s="35">
        <f>IFERROR(INDEX('Raw data'!$BH:$BH,MATCH('Country Prioritization'!G41,'Raw data'!$BI:$BI,0)),"-")</f>
        <v>1</v>
      </c>
      <c r="M41" s="35">
        <f>IFERROR(INDEX('Raw data'!$BH:$BH,MATCH('Country Prioritization'!H41,'Raw data'!$BI:$BI,0)),"-")</f>
        <v>5</v>
      </c>
      <c r="N41" s="35">
        <f>IFERROR(INDEX('Raw data'!$BH:$BH,MATCH('Country Prioritization'!I41,'Raw data'!$BI:$BI,0)),"-")</f>
        <v>5</v>
      </c>
      <c r="O41" s="35">
        <f>IFERROR(INDEX('Raw data'!$BH:$BH,MATCH('Country Prioritization'!J41,'Raw data'!$BI:$BI,0)),"-")</f>
        <v>5</v>
      </c>
    </row>
    <row r="42" spans="11:15" x14ac:dyDescent="0.3">
      <c r="K42" s="35">
        <f>IFERROR(INDEX('Raw data'!$BH:$BH,MATCH('Country Prioritization'!F42,'Raw data'!$BI:$BI,0)),"-")</f>
        <v>1</v>
      </c>
      <c r="L42" s="35">
        <f>IFERROR(INDEX('Raw data'!$BH:$BH,MATCH('Country Prioritization'!G42,'Raw data'!$BI:$BI,0)),"-")</f>
        <v>1</v>
      </c>
      <c r="M42" s="35">
        <f>IFERROR(INDEX('Raw data'!$BH:$BH,MATCH('Country Prioritization'!H42,'Raw data'!$BI:$BI,0)),"-")</f>
        <v>1</v>
      </c>
      <c r="N42" s="35">
        <f>IFERROR(INDEX('Raw data'!$BH:$BH,MATCH('Country Prioritization'!I42,'Raw data'!$BI:$BI,0)),"-")</f>
        <v>3</v>
      </c>
      <c r="O42" s="35">
        <f>IFERROR(INDEX('Raw data'!$BH:$BH,MATCH('Country Prioritization'!J42,'Raw data'!$BI:$BI,0)),"-")</f>
        <v>1</v>
      </c>
    </row>
    <row r="43" spans="11:15" x14ac:dyDescent="0.3">
      <c r="K43" s="35">
        <f>IFERROR(INDEX('Raw data'!$BH:$BH,MATCH('Country Prioritization'!F43,'Raw data'!$BI:$BI,0)),"-")</f>
        <v>3</v>
      </c>
      <c r="L43" s="35">
        <f>IFERROR(INDEX('Raw data'!$BH:$BH,MATCH('Country Prioritization'!G43,'Raw data'!$BI:$BI,0)),"-")</f>
        <v>3</v>
      </c>
      <c r="M43" s="35">
        <f>IFERROR(INDEX('Raw data'!$BH:$BH,MATCH('Country Prioritization'!H43,'Raw data'!$BI:$BI,0)),"-")</f>
        <v>1</v>
      </c>
      <c r="N43" s="35">
        <f>IFERROR(INDEX('Raw data'!$BH:$BH,MATCH('Country Prioritization'!I43,'Raw data'!$BI:$BI,0)),"-")</f>
        <v>2</v>
      </c>
      <c r="O43" s="35">
        <f>IFERROR(INDEX('Raw data'!$BH:$BH,MATCH('Country Prioritization'!J43,'Raw data'!$BI:$BI,0)),"-")</f>
        <v>1</v>
      </c>
    </row>
    <row r="44" spans="11:15" x14ac:dyDescent="0.3">
      <c r="K44" s="35">
        <f>IFERROR(INDEX('Raw data'!$BH:$BH,MATCH('Country Prioritization'!F44,'Raw data'!$BI:$BI,0)),"-")</f>
        <v>3</v>
      </c>
      <c r="L44" s="35">
        <f>IFERROR(INDEX('Raw data'!$BH:$BH,MATCH('Country Prioritization'!G44,'Raw data'!$BI:$BI,0)),"-")</f>
        <v>1</v>
      </c>
      <c r="M44" s="35">
        <f>IFERROR(INDEX('Raw data'!$BH:$BH,MATCH('Country Prioritization'!H44,'Raw data'!$BI:$BI,0)),"-")</f>
        <v>1</v>
      </c>
      <c r="N44" s="35">
        <f>IFERROR(INDEX('Raw data'!$BH:$BH,MATCH('Country Prioritization'!I44,'Raw data'!$BI:$BI,0)),"-")</f>
        <v>3</v>
      </c>
      <c r="O44" s="35">
        <f>IFERROR(INDEX('Raw data'!$BH:$BH,MATCH('Country Prioritization'!J44,'Raw data'!$BI:$BI,0)),"-")</f>
        <v>1</v>
      </c>
    </row>
    <row r="45" spans="11:15" x14ac:dyDescent="0.3">
      <c r="K45" s="35">
        <f>IFERROR(INDEX('Raw data'!$BH:$BH,MATCH('Country Prioritization'!F45,'Raw data'!$BI:$BI,0)),"-")</f>
        <v>1</v>
      </c>
      <c r="L45" s="35">
        <f>IFERROR(INDEX('Raw data'!$BH:$BH,MATCH('Country Prioritization'!G45,'Raw data'!$BI:$BI,0)),"-")</f>
        <v>1</v>
      </c>
      <c r="M45" s="35">
        <f>IFERROR(INDEX('Raw data'!$BH:$BH,MATCH('Country Prioritization'!H45,'Raw data'!$BI:$BI,0)),"-")</f>
        <v>3</v>
      </c>
      <c r="N45" s="35">
        <f>IFERROR(INDEX('Raw data'!$BH:$BH,MATCH('Country Prioritization'!I45,'Raw data'!$BI:$BI,0)),"-")</f>
        <v>1</v>
      </c>
      <c r="O45" s="35">
        <f>IFERROR(INDEX('Raw data'!$BH:$BH,MATCH('Country Prioritization'!J45,'Raw data'!$BI:$BI,0)),"-")</f>
        <v>2</v>
      </c>
    </row>
    <row r="46" spans="11:15" x14ac:dyDescent="0.3">
      <c r="K46" s="35">
        <f>IFERROR(INDEX('Raw data'!$BH:$BH,MATCH('Country Prioritization'!F46,'Raw data'!$BI:$BI,0)),"-")</f>
        <v>3</v>
      </c>
      <c r="L46" s="35">
        <f>IFERROR(INDEX('Raw data'!$BH:$BH,MATCH('Country Prioritization'!G46,'Raw data'!$BI:$BI,0)),"-")</f>
        <v>4</v>
      </c>
      <c r="M46" s="35">
        <f>IFERROR(INDEX('Raw data'!$BH:$BH,MATCH('Country Prioritization'!H46,'Raw data'!$BI:$BI,0)),"-")</f>
        <v>3</v>
      </c>
      <c r="N46" s="35">
        <f>IFERROR(INDEX('Raw data'!$BH:$BH,MATCH('Country Prioritization'!I46,'Raw data'!$BI:$BI,0)),"-")</f>
        <v>1</v>
      </c>
      <c r="O46" s="35">
        <f>IFERROR(INDEX('Raw data'!$BH:$BH,MATCH('Country Prioritization'!J46,'Raw data'!$BI:$BI,0)),"-")</f>
        <v>3</v>
      </c>
    </row>
    <row r="47" spans="11:15" x14ac:dyDescent="0.3">
      <c r="K47" s="35">
        <f>IFERROR(INDEX('Raw data'!$BH:$BH,MATCH('Country Prioritization'!F47,'Raw data'!$BI:$BI,0)),"-")</f>
        <v>1</v>
      </c>
      <c r="L47" s="35">
        <f>IFERROR(INDEX('Raw data'!$BH:$BH,MATCH('Country Prioritization'!G47,'Raw data'!$BI:$BI,0)),"-")</f>
        <v>1</v>
      </c>
      <c r="M47" s="35">
        <f>IFERROR(INDEX('Raw data'!$BH:$BH,MATCH('Country Prioritization'!H47,'Raw data'!$BI:$BI,0)),"-")</f>
        <v>1</v>
      </c>
      <c r="N47" s="35">
        <f>IFERROR(INDEX('Raw data'!$BH:$BH,MATCH('Country Prioritization'!I47,'Raw data'!$BI:$BI,0)),"-")</f>
        <v>3</v>
      </c>
      <c r="O47" s="35">
        <f>IFERROR(INDEX('Raw data'!$BH:$BH,MATCH('Country Prioritization'!J47,'Raw data'!$BI:$BI,0)),"-")</f>
        <v>5</v>
      </c>
    </row>
    <row r="48" spans="11:15" x14ac:dyDescent="0.3">
      <c r="K48" s="35">
        <f>IFERROR(INDEX('Raw data'!$BH:$BH,MATCH('Country Prioritization'!F48,'Raw data'!$BI:$BI,0)),"-")</f>
        <v>3</v>
      </c>
      <c r="L48" s="35">
        <f>IFERROR(INDEX('Raw data'!$BH:$BH,MATCH('Country Prioritization'!G48,'Raw data'!$BI:$BI,0)),"-")</f>
        <v>3</v>
      </c>
      <c r="M48" s="35">
        <f>IFERROR(INDEX('Raw data'!$BH:$BH,MATCH('Country Prioritization'!H48,'Raw data'!$BI:$BI,0)),"-")</f>
        <v>1</v>
      </c>
      <c r="N48" s="35">
        <f>IFERROR(INDEX('Raw data'!$BH:$BH,MATCH('Country Prioritization'!I48,'Raw data'!$BI:$BI,0)),"-")</f>
        <v>1</v>
      </c>
      <c r="O48" s="35">
        <f>IFERROR(INDEX('Raw data'!$BH:$BH,MATCH('Country Prioritization'!J48,'Raw data'!$BI:$BI,0)),"-")</f>
        <v>1</v>
      </c>
    </row>
    <row r="49" spans="11:15" x14ac:dyDescent="0.3">
      <c r="K49" s="35">
        <f>IFERROR(INDEX('Raw data'!$BH:$BH,MATCH('Country Prioritization'!F49,'Raw data'!$BI:$BI,0)),"-")</f>
        <v>1</v>
      </c>
      <c r="L49" s="35">
        <f>IFERROR(INDEX('Raw data'!$BH:$BH,MATCH('Country Prioritization'!G49,'Raw data'!$BI:$BI,0)),"-")</f>
        <v>3</v>
      </c>
      <c r="M49" s="35">
        <f>IFERROR(INDEX('Raw data'!$BH:$BH,MATCH('Country Prioritization'!H49,'Raw data'!$BI:$BI,0)),"-")</f>
        <v>1</v>
      </c>
      <c r="N49" s="35">
        <f>IFERROR(INDEX('Raw data'!$BH:$BH,MATCH('Country Prioritization'!I49,'Raw data'!$BI:$BI,0)),"-")</f>
        <v>1</v>
      </c>
      <c r="O49" s="35">
        <f>IFERROR(INDEX('Raw data'!$BH:$BH,MATCH('Country Prioritization'!J49,'Raw data'!$BI:$BI,0)),"-")</f>
        <v>1</v>
      </c>
    </row>
    <row r="50" spans="11:15" x14ac:dyDescent="0.3">
      <c r="K50" s="35">
        <f>IFERROR(INDEX('Raw data'!$BH:$BH,MATCH('Country Prioritization'!F50,'Raw data'!$BI:$BI,0)),"-")</f>
        <v>3</v>
      </c>
      <c r="L50" s="35">
        <f>IFERROR(INDEX('Raw data'!$BH:$BH,MATCH('Country Prioritization'!G50,'Raw data'!$BI:$BI,0)),"-")</f>
        <v>1</v>
      </c>
      <c r="M50" s="35">
        <f>IFERROR(INDEX('Raw data'!$BH:$BH,MATCH('Country Prioritization'!H50,'Raw data'!$BI:$BI,0)),"-")</f>
        <v>1</v>
      </c>
      <c r="N50" s="35">
        <f>IFERROR(INDEX('Raw data'!$BH:$BH,MATCH('Country Prioritization'!I50,'Raw data'!$BI:$BI,0)),"-")</f>
        <v>1</v>
      </c>
      <c r="O50" s="35">
        <f>IFERROR(INDEX('Raw data'!$BH:$BH,MATCH('Country Prioritization'!J50,'Raw data'!$BI:$BI,0)),"-")</f>
        <v>3</v>
      </c>
    </row>
    <row r="51" spans="11:15" x14ac:dyDescent="0.3">
      <c r="K51" s="35">
        <f>IFERROR(INDEX('Raw data'!$BH:$BH,MATCH('Country Prioritization'!F51,'Raw data'!$BI:$BI,0)),"-")</f>
        <v>3</v>
      </c>
      <c r="L51" s="35">
        <f>IFERROR(INDEX('Raw data'!$BH:$BH,MATCH('Country Prioritization'!G51,'Raw data'!$BI:$BI,0)),"-")</f>
        <v>1</v>
      </c>
      <c r="M51" s="35">
        <f>IFERROR(INDEX('Raw data'!$BH:$BH,MATCH('Country Prioritization'!H51,'Raw data'!$BI:$BI,0)),"-")</f>
        <v>4</v>
      </c>
      <c r="N51" s="35">
        <f>IFERROR(INDEX('Raw data'!$BH:$BH,MATCH('Country Prioritization'!I51,'Raw data'!$BI:$BI,0)),"-")</f>
        <v>1</v>
      </c>
      <c r="O51" s="35">
        <f>IFERROR(INDEX('Raw data'!$BH:$BH,MATCH('Country Prioritization'!J51,'Raw data'!$BI:$BI,0)),"-")</f>
        <v>3</v>
      </c>
    </row>
    <row r="52" spans="11:15" x14ac:dyDescent="0.3">
      <c r="K52" s="35">
        <f>IFERROR(INDEX('Raw data'!$BH:$BH,MATCH('Country Prioritization'!F52,'Raw data'!$BI:$BI,0)),"-")</f>
        <v>1</v>
      </c>
      <c r="L52" s="35">
        <f>IFERROR(INDEX('Raw data'!$BH:$BH,MATCH('Country Prioritization'!G52,'Raw data'!$BI:$BI,0)),"-")</f>
        <v>2</v>
      </c>
      <c r="M52" s="35">
        <f>IFERROR(INDEX('Raw data'!$BH:$BH,MATCH('Country Prioritization'!H52,'Raw data'!$BI:$BI,0)),"-")</f>
        <v>2</v>
      </c>
      <c r="N52" s="35">
        <f>IFERROR(INDEX('Raw data'!$BH:$BH,MATCH('Country Prioritization'!I52,'Raw data'!$BI:$BI,0)),"-")</f>
        <v>2</v>
      </c>
      <c r="O52" s="35">
        <f>IFERROR(INDEX('Raw data'!$BH:$BH,MATCH('Country Prioritization'!J52,'Raw data'!$BI:$BI,0)),"-")</f>
        <v>1</v>
      </c>
    </row>
    <row r="53" spans="11:15" x14ac:dyDescent="0.3">
      <c r="K53" s="35">
        <f>IFERROR(INDEX('Raw data'!$BH:$BH,MATCH('Country Prioritization'!F53,'Raw data'!$BI:$BI,0)),"-")</f>
        <v>3</v>
      </c>
      <c r="L53" s="35">
        <f>IFERROR(INDEX('Raw data'!$BH:$BH,MATCH('Country Prioritization'!G53,'Raw data'!$BI:$BI,0)),"-")</f>
        <v>3</v>
      </c>
      <c r="M53" s="35">
        <f>IFERROR(INDEX('Raw data'!$BH:$BH,MATCH('Country Prioritization'!H53,'Raw data'!$BI:$BI,0)),"-")</f>
        <v>1</v>
      </c>
      <c r="N53" s="35">
        <f>IFERROR(INDEX('Raw data'!$BH:$BH,MATCH('Country Prioritization'!I53,'Raw data'!$BI:$BI,0)),"-")</f>
        <v>3</v>
      </c>
      <c r="O53" s="35">
        <f>IFERROR(INDEX('Raw data'!$BH:$BH,MATCH('Country Prioritization'!J53,'Raw data'!$BI:$BI,0)),"-")</f>
        <v>1</v>
      </c>
    </row>
    <row r="54" spans="11:15" x14ac:dyDescent="0.3">
      <c r="K54" s="35">
        <f>IFERROR(INDEX('Raw data'!$BH:$BH,MATCH('Country Prioritization'!F54,'Raw data'!$BI:$BI,0)),"-")</f>
        <v>1</v>
      </c>
      <c r="L54" s="35">
        <f>IFERROR(INDEX('Raw data'!$BH:$BH,MATCH('Country Prioritization'!G54,'Raw data'!$BI:$BI,0)),"-")</f>
        <v>3</v>
      </c>
      <c r="M54" s="35">
        <f>IFERROR(INDEX('Raw data'!$BH:$BH,MATCH('Country Prioritization'!H54,'Raw data'!$BI:$BI,0)),"-")</f>
        <v>2</v>
      </c>
      <c r="N54" s="35">
        <f>IFERROR(INDEX('Raw data'!$BH:$BH,MATCH('Country Prioritization'!I54,'Raw data'!$BI:$BI,0)),"-")</f>
        <v>4</v>
      </c>
      <c r="O54" s="35">
        <f>IFERROR(INDEX('Raw data'!$BH:$BH,MATCH('Country Prioritization'!J54,'Raw data'!$BI:$BI,0)),"-")</f>
        <v>1</v>
      </c>
    </row>
    <row r="55" spans="11:15" x14ac:dyDescent="0.3">
      <c r="K55" s="35">
        <f>IFERROR(INDEX('Raw data'!$BH:$BH,MATCH('Country Prioritization'!F55,'Raw data'!$BI:$BI,0)),"-")</f>
        <v>2</v>
      </c>
      <c r="L55" s="35">
        <f>IFERROR(INDEX('Raw data'!$BH:$BH,MATCH('Country Prioritization'!G55,'Raw data'!$BI:$BI,0)),"-")</f>
        <v>1</v>
      </c>
      <c r="M55" s="35">
        <f>IFERROR(INDEX('Raw data'!$BH:$BH,MATCH('Country Prioritization'!H55,'Raw data'!$BI:$BI,0)),"-")</f>
        <v>3</v>
      </c>
      <c r="N55" s="35">
        <f>IFERROR(INDEX('Raw data'!$BH:$BH,MATCH('Country Prioritization'!I55,'Raw data'!$BI:$BI,0)),"-")</f>
        <v>3</v>
      </c>
      <c r="O55" s="35">
        <f>IFERROR(INDEX('Raw data'!$BH:$BH,MATCH('Country Prioritization'!J55,'Raw data'!$BI:$BI,0)),"-")</f>
        <v>3</v>
      </c>
    </row>
    <row r="56" spans="11:15" x14ac:dyDescent="0.3">
      <c r="K56" s="35">
        <f>IFERROR(INDEX('Raw data'!$BH:$BH,MATCH('Country Prioritization'!F56,'Raw data'!$BI:$BI,0)),"-")</f>
        <v>3</v>
      </c>
      <c r="L56" s="35">
        <f>IFERROR(INDEX('Raw data'!$BH:$BH,MATCH('Country Prioritization'!G56,'Raw data'!$BI:$BI,0)),"-")</f>
        <v>3</v>
      </c>
      <c r="M56" s="35">
        <f>IFERROR(INDEX('Raw data'!$BH:$BH,MATCH('Country Prioritization'!H56,'Raw data'!$BI:$BI,0)),"-")</f>
        <v>1</v>
      </c>
      <c r="N56" s="35">
        <f>IFERROR(INDEX('Raw data'!$BH:$BH,MATCH('Country Prioritization'!I56,'Raw data'!$BI:$BI,0)),"-")</f>
        <v>1</v>
      </c>
      <c r="O56" s="35">
        <f>IFERROR(INDEX('Raw data'!$BH:$BH,MATCH('Country Prioritization'!J56,'Raw data'!$BI:$BI,0)),"-")</f>
        <v>1</v>
      </c>
    </row>
    <row r="57" spans="11:15" x14ac:dyDescent="0.3">
      <c r="K57" s="35">
        <f>IFERROR(INDEX('Raw data'!$BH:$BH,MATCH('Country Prioritization'!F57,'Raw data'!$BI:$BI,0)),"-")</f>
        <v>1</v>
      </c>
      <c r="L57" s="35">
        <f>IFERROR(INDEX('Raw data'!$BH:$BH,MATCH('Country Prioritization'!G57,'Raw data'!$BI:$BI,0)),"-")</f>
        <v>1</v>
      </c>
      <c r="M57" s="35">
        <f>IFERROR(INDEX('Raw data'!$BH:$BH,MATCH('Country Prioritization'!H57,'Raw data'!$BI:$BI,0)),"-")</f>
        <v>3</v>
      </c>
      <c r="N57" s="35">
        <f>IFERROR(INDEX('Raw data'!$BH:$BH,MATCH('Country Prioritization'!I57,'Raw data'!$BI:$BI,0)),"-")</f>
        <v>3</v>
      </c>
      <c r="O57" s="35">
        <f>IFERROR(INDEX('Raw data'!$BH:$BH,MATCH('Country Prioritization'!J57,'Raw data'!$BI:$BI,0)),"-")</f>
        <v>2</v>
      </c>
    </row>
    <row r="58" spans="11:15" x14ac:dyDescent="0.3">
      <c r="K58" s="35">
        <f>IFERROR(INDEX('Raw data'!$BH:$BH,MATCH('Country Prioritization'!F58,'Raw data'!$BI:$BI,0)),"-")</f>
        <v>4</v>
      </c>
      <c r="L58" s="35">
        <f>IFERROR(INDEX('Raw data'!$BH:$BH,MATCH('Country Prioritization'!G58,'Raw data'!$BI:$BI,0)),"-")</f>
        <v>1</v>
      </c>
      <c r="M58" s="35">
        <f>IFERROR(INDEX('Raw data'!$BH:$BH,MATCH('Country Prioritization'!H58,'Raw data'!$BI:$BI,0)),"-")</f>
        <v>3</v>
      </c>
      <c r="N58" s="35">
        <f>IFERROR(INDEX('Raw data'!$BH:$BH,MATCH('Country Prioritization'!I58,'Raw data'!$BI:$BI,0)),"-")</f>
        <v>3</v>
      </c>
      <c r="O58" s="35">
        <f>IFERROR(INDEX('Raw data'!$BH:$BH,MATCH('Country Prioritization'!J58,'Raw data'!$BI:$BI,0)),"-")</f>
        <v>3</v>
      </c>
    </row>
    <row r="59" spans="11:15" x14ac:dyDescent="0.3">
      <c r="K59" s="35">
        <f>IFERROR(INDEX('Raw data'!$BH:$BH,MATCH('Country Prioritization'!F59,'Raw data'!$BI:$BI,0)),"-")</f>
        <v>3</v>
      </c>
      <c r="L59" s="35">
        <f>IFERROR(INDEX('Raw data'!$BH:$BH,MATCH('Country Prioritization'!G59,'Raw data'!$BI:$BI,0)),"-")</f>
        <v>3</v>
      </c>
      <c r="M59" s="35">
        <f>IFERROR(INDEX('Raw data'!$BH:$BH,MATCH('Country Prioritization'!H59,'Raw data'!$BI:$BI,0)),"-")</f>
        <v>1</v>
      </c>
      <c r="N59" s="35">
        <f>IFERROR(INDEX('Raw data'!$BH:$BH,MATCH('Country Prioritization'!I59,'Raw data'!$BI:$BI,0)),"-")</f>
        <v>3</v>
      </c>
      <c r="O59" s="35">
        <f>IFERROR(INDEX('Raw data'!$BH:$BH,MATCH('Country Prioritization'!J59,'Raw data'!$BI:$BI,0)),"-")</f>
        <v>3</v>
      </c>
    </row>
    <row r="60" spans="11:15" x14ac:dyDescent="0.3">
      <c r="K60" s="35">
        <f>IFERROR(INDEX('Raw data'!$BH:$BH,MATCH('Country Prioritization'!F60,'Raw data'!$BI:$BI,0)),"-")</f>
        <v>3</v>
      </c>
      <c r="L60" s="35">
        <f>IFERROR(INDEX('Raw data'!$BH:$BH,MATCH('Country Prioritization'!G60,'Raw data'!$BI:$BI,0)),"-")</f>
        <v>1</v>
      </c>
      <c r="M60" s="35">
        <f>IFERROR(INDEX('Raw data'!$BH:$BH,MATCH('Country Prioritization'!H60,'Raw data'!$BI:$BI,0)),"-")</f>
        <v>1</v>
      </c>
      <c r="N60" s="35">
        <f>IFERROR(INDEX('Raw data'!$BH:$BH,MATCH('Country Prioritization'!I60,'Raw data'!$BI:$BI,0)),"-")</f>
        <v>3</v>
      </c>
      <c r="O60" s="35">
        <f>IFERROR(INDEX('Raw data'!$BH:$BH,MATCH('Country Prioritization'!J60,'Raw data'!$BI:$BI,0)),"-")</f>
        <v>1</v>
      </c>
    </row>
    <row r="61" spans="11:15" x14ac:dyDescent="0.3">
      <c r="K61" s="35">
        <f>IFERROR(INDEX('Raw data'!$BH:$BH,MATCH('Country Prioritization'!F61,'Raw data'!$BI:$BI,0)),"-")</f>
        <v>1</v>
      </c>
      <c r="L61" s="35">
        <f>IFERROR(INDEX('Raw data'!$BH:$BH,MATCH('Country Prioritization'!G61,'Raw data'!$BI:$BI,0)),"-")</f>
        <v>1</v>
      </c>
      <c r="M61" s="35">
        <f>IFERROR(INDEX('Raw data'!$BH:$BH,MATCH('Country Prioritization'!H61,'Raw data'!$BI:$BI,0)),"-")</f>
        <v>1</v>
      </c>
      <c r="N61" s="35">
        <f>IFERROR(INDEX('Raw data'!$BH:$BH,MATCH('Country Prioritization'!I61,'Raw data'!$BI:$BI,0)),"-")</f>
        <v>3</v>
      </c>
      <c r="O61" s="35">
        <f>IFERROR(INDEX('Raw data'!$BH:$BH,MATCH('Country Prioritization'!J61,'Raw data'!$BI:$BI,0)),"-")</f>
        <v>1</v>
      </c>
    </row>
    <row r="62" spans="11:15" x14ac:dyDescent="0.3">
      <c r="K62" s="35">
        <f>IFERROR(INDEX('Raw data'!$BH:$BH,MATCH('Country Prioritization'!F62,'Raw data'!$BI:$BI,0)),"-")</f>
        <v>1</v>
      </c>
      <c r="L62" s="35">
        <f>IFERROR(INDEX('Raw data'!$BH:$BH,MATCH('Country Prioritization'!G62,'Raw data'!$BI:$BI,0)),"-")</f>
        <v>3</v>
      </c>
      <c r="M62" s="35">
        <f>IFERROR(INDEX('Raw data'!$BH:$BH,MATCH('Country Prioritization'!H62,'Raw data'!$BI:$BI,0)),"-")</f>
        <v>1</v>
      </c>
      <c r="N62" s="35">
        <f>IFERROR(INDEX('Raw data'!$BH:$BH,MATCH('Country Prioritization'!I62,'Raw data'!$BI:$BI,0)),"-")</f>
        <v>1</v>
      </c>
      <c r="O62" s="35">
        <f>IFERROR(INDEX('Raw data'!$BH:$BH,MATCH('Country Prioritization'!J62,'Raw data'!$BI:$BI,0)),"-")</f>
        <v>4</v>
      </c>
    </row>
    <row r="63" spans="11:15" x14ac:dyDescent="0.3">
      <c r="K63" s="35">
        <f>IFERROR(INDEX('Raw data'!$BH:$BH,MATCH('Country Prioritization'!F63,'Raw data'!$BI:$BI,0)),"-")</f>
        <v>2</v>
      </c>
      <c r="L63" s="35">
        <f>IFERROR(INDEX('Raw data'!$BH:$BH,MATCH('Country Prioritization'!G63,'Raw data'!$BI:$BI,0)),"-")</f>
        <v>3</v>
      </c>
      <c r="M63" s="35">
        <f>IFERROR(INDEX('Raw data'!$BH:$BH,MATCH('Country Prioritization'!H63,'Raw data'!$BI:$BI,0)),"-")</f>
        <v>3</v>
      </c>
      <c r="N63" s="35">
        <f>IFERROR(INDEX('Raw data'!$BH:$BH,MATCH('Country Prioritization'!I63,'Raw data'!$BI:$BI,0)),"-")</f>
        <v>2</v>
      </c>
      <c r="O63" s="35">
        <f>IFERROR(INDEX('Raw data'!$BH:$BH,MATCH('Country Prioritization'!J63,'Raw data'!$BI:$BI,0)),"-")</f>
        <v>1</v>
      </c>
    </row>
    <row r="64" spans="11:15" x14ac:dyDescent="0.3">
      <c r="K64" s="35">
        <f>IFERROR(INDEX('Raw data'!$BH:$BH,MATCH('Country Prioritization'!F64,'Raw data'!$BI:$BI,0)),"-")</f>
        <v>3</v>
      </c>
      <c r="L64" s="35">
        <f>IFERROR(INDEX('Raw data'!$BH:$BH,MATCH('Country Prioritization'!G64,'Raw data'!$BI:$BI,0)),"-")</f>
        <v>2</v>
      </c>
      <c r="M64" s="35">
        <f>IFERROR(INDEX('Raw data'!$BH:$BH,MATCH('Country Prioritization'!H64,'Raw data'!$BI:$BI,0)),"-")</f>
        <v>3</v>
      </c>
      <c r="N64" s="35">
        <f>IFERROR(INDEX('Raw data'!$BH:$BH,MATCH('Country Prioritization'!I64,'Raw data'!$BI:$BI,0)),"-")</f>
        <v>1</v>
      </c>
      <c r="O64" s="35">
        <f>IFERROR(INDEX('Raw data'!$BH:$BH,MATCH('Country Prioritization'!J64,'Raw data'!$BI:$BI,0)),"-")</f>
        <v>3</v>
      </c>
    </row>
    <row r="65" spans="11:15" x14ac:dyDescent="0.3">
      <c r="K65" s="35">
        <f>IFERROR(INDEX('Raw data'!$BH:$BH,MATCH('Country Prioritization'!F65,'Raw data'!$BI:$BI,0)),"-")</f>
        <v>1</v>
      </c>
      <c r="L65" s="35">
        <f>IFERROR(INDEX('Raw data'!$BH:$BH,MATCH('Country Prioritization'!G65,'Raw data'!$BI:$BI,0)),"-")</f>
        <v>3</v>
      </c>
      <c r="M65" s="35">
        <f>IFERROR(INDEX('Raw data'!$BH:$BH,MATCH('Country Prioritization'!H65,'Raw data'!$BI:$BI,0)),"-")</f>
        <v>2</v>
      </c>
      <c r="N65" s="35">
        <f>IFERROR(INDEX('Raw data'!$BH:$BH,MATCH('Country Prioritization'!I65,'Raw data'!$BI:$BI,0)),"-")</f>
        <v>4</v>
      </c>
      <c r="O65" s="35">
        <f>IFERROR(INDEX('Raw data'!$BH:$BH,MATCH('Country Prioritization'!J65,'Raw data'!$BI:$BI,0)),"-")</f>
        <v>3</v>
      </c>
    </row>
    <row r="66" spans="11:15" x14ac:dyDescent="0.3">
      <c r="K66" s="35">
        <f>IFERROR(INDEX('Raw data'!$BH:$BH,MATCH('Country Prioritization'!F66,'Raw data'!$BI:$BI,0)),"-")</f>
        <v>3</v>
      </c>
      <c r="L66" s="35">
        <f>IFERROR(INDEX('Raw data'!$BH:$BH,MATCH('Country Prioritization'!G66,'Raw data'!$BI:$BI,0)),"-")</f>
        <v>3</v>
      </c>
      <c r="M66" s="35">
        <f>IFERROR(INDEX('Raw data'!$BH:$BH,MATCH('Country Prioritization'!H66,'Raw data'!$BI:$BI,0)),"-")</f>
        <v>1</v>
      </c>
      <c r="N66" s="35">
        <f>IFERROR(INDEX('Raw data'!$BH:$BH,MATCH('Country Prioritization'!I66,'Raw data'!$BI:$BI,0)),"-")</f>
        <v>3</v>
      </c>
      <c r="O66" s="35">
        <f>IFERROR(INDEX('Raw data'!$BH:$BH,MATCH('Country Prioritization'!J66,'Raw data'!$BI:$BI,0)),"-")</f>
        <v>2</v>
      </c>
    </row>
    <row r="67" spans="11:15" x14ac:dyDescent="0.3">
      <c r="K67" s="35">
        <f>IFERROR(INDEX('Raw data'!$BH:$BH,MATCH('Country Prioritization'!F67,'Raw data'!$BI:$BI,0)),"-")</f>
        <v>1</v>
      </c>
      <c r="L67" s="35">
        <f>IFERROR(INDEX('Raw data'!$BH:$BH,MATCH('Country Prioritization'!G67,'Raw data'!$BI:$BI,0)),"-")</f>
        <v>3</v>
      </c>
      <c r="M67" s="35">
        <f>IFERROR(INDEX('Raw data'!$BH:$BH,MATCH('Country Prioritization'!H67,'Raw data'!$BI:$BI,0)),"-")</f>
        <v>3</v>
      </c>
      <c r="N67" s="35">
        <f>IFERROR(INDEX('Raw data'!$BH:$BH,MATCH('Country Prioritization'!I67,'Raw data'!$BI:$BI,0)),"-")</f>
        <v>3</v>
      </c>
      <c r="O67" s="35">
        <f>IFERROR(INDEX('Raw data'!$BH:$BH,MATCH('Country Prioritization'!J67,'Raw data'!$BI:$BI,0)),"-")</f>
        <v>1</v>
      </c>
    </row>
    <row r="68" spans="11:15" x14ac:dyDescent="0.3">
      <c r="K68" s="35">
        <f>IFERROR(INDEX('Raw data'!$BH:$BH,MATCH('Country Prioritization'!F68,'Raw data'!$BI:$BI,0)),"-")</f>
        <v>2</v>
      </c>
      <c r="L68" s="35">
        <f>IFERROR(INDEX('Raw data'!$BH:$BH,MATCH('Country Prioritization'!G68,'Raw data'!$BI:$BI,0)),"-")</f>
        <v>3</v>
      </c>
      <c r="M68" s="35">
        <f>IFERROR(INDEX('Raw data'!$BH:$BH,MATCH('Country Prioritization'!H68,'Raw data'!$BI:$BI,0)),"-")</f>
        <v>3</v>
      </c>
      <c r="N68" s="35">
        <f>IFERROR(INDEX('Raw data'!$BH:$BH,MATCH('Country Prioritization'!I68,'Raw data'!$BI:$BI,0)),"-")</f>
        <v>3</v>
      </c>
      <c r="O68" s="35">
        <f>IFERROR(INDEX('Raw data'!$BH:$BH,MATCH('Country Prioritization'!J68,'Raw data'!$BI:$BI,0)),"-")</f>
        <v>1</v>
      </c>
    </row>
    <row r="69" spans="11:15" x14ac:dyDescent="0.3">
      <c r="K69" s="35">
        <f>IFERROR(INDEX('Raw data'!$BH:$BH,MATCH('Country Prioritization'!F69,'Raw data'!$BI:$BI,0)),"-")</f>
        <v>3</v>
      </c>
      <c r="L69" s="35">
        <f>IFERROR(INDEX('Raw data'!$BH:$BH,MATCH('Country Prioritization'!G69,'Raw data'!$BI:$BI,0)),"-")</f>
        <v>1</v>
      </c>
      <c r="M69" s="35">
        <f>IFERROR(INDEX('Raw data'!$BH:$BH,MATCH('Country Prioritization'!H69,'Raw data'!$BI:$BI,0)),"-")</f>
        <v>3</v>
      </c>
      <c r="N69" s="35">
        <f>IFERROR(INDEX('Raw data'!$BH:$BH,MATCH('Country Prioritization'!I69,'Raw data'!$BI:$BI,0)),"-")</f>
        <v>1</v>
      </c>
      <c r="O69" s="35">
        <f>IFERROR(INDEX('Raw data'!$BH:$BH,MATCH('Country Prioritization'!J69,'Raw data'!$BI:$BI,0)),"-")</f>
        <v>3</v>
      </c>
    </row>
    <row r="70" spans="11:15" x14ac:dyDescent="0.3">
      <c r="K70" s="35">
        <f>IFERROR(INDEX('Raw data'!$BH:$BH,MATCH('Country Prioritization'!F70,'Raw data'!$BI:$BI,0)),"-")</f>
        <v>1</v>
      </c>
      <c r="L70" s="35">
        <f>IFERROR(INDEX('Raw data'!$BH:$BH,MATCH('Country Prioritization'!G70,'Raw data'!$BI:$BI,0)),"-")</f>
        <v>3</v>
      </c>
      <c r="M70" s="35">
        <f>IFERROR(INDEX('Raw data'!$BH:$BH,MATCH('Country Prioritization'!H70,'Raw data'!$BI:$BI,0)),"-")</f>
        <v>3</v>
      </c>
      <c r="N70" s="35">
        <f>IFERROR(INDEX('Raw data'!$BH:$BH,MATCH('Country Prioritization'!I70,'Raw data'!$BI:$BI,0)),"-")</f>
        <v>1</v>
      </c>
      <c r="O70" s="35">
        <f>IFERROR(INDEX('Raw data'!$BH:$BH,MATCH('Country Prioritization'!J70,'Raw data'!$BI:$BI,0)),"-")</f>
        <v>1</v>
      </c>
    </row>
    <row r="71" spans="11:15" x14ac:dyDescent="0.3">
      <c r="K71" s="35">
        <f>IFERROR(INDEX('Raw data'!$BH:$BH,MATCH('Country Prioritization'!F71,'Raw data'!$BI:$BI,0)),"-")</f>
        <v>3</v>
      </c>
      <c r="L71" s="35">
        <f>IFERROR(INDEX('Raw data'!$BH:$BH,MATCH('Country Prioritization'!G71,'Raw data'!$BI:$BI,0)),"-")</f>
        <v>3</v>
      </c>
      <c r="M71" s="35">
        <f>IFERROR(INDEX('Raw data'!$BH:$BH,MATCH('Country Prioritization'!H71,'Raw data'!$BI:$BI,0)),"-")</f>
        <v>1</v>
      </c>
      <c r="N71" s="35">
        <f>IFERROR(INDEX('Raw data'!$BH:$BH,MATCH('Country Prioritization'!I71,'Raw data'!$BI:$BI,0)),"-")</f>
        <v>1</v>
      </c>
      <c r="O71" s="35">
        <f>IFERROR(INDEX('Raw data'!$BH:$BH,MATCH('Country Prioritization'!J71,'Raw data'!$BI:$BI,0)),"-")</f>
        <v>1</v>
      </c>
    </row>
    <row r="72" spans="11:15" x14ac:dyDescent="0.3">
      <c r="K72" s="35">
        <f>IFERROR(INDEX('Raw data'!$BH:$BH,MATCH('Country Prioritization'!F72,'Raw data'!$BI:$BI,0)),"-")</f>
        <v>3</v>
      </c>
      <c r="L72" s="35">
        <f>IFERROR(INDEX('Raw data'!$BH:$BH,MATCH('Country Prioritization'!G72,'Raw data'!$BI:$BI,0)),"-")</f>
        <v>2</v>
      </c>
      <c r="M72" s="35">
        <f>IFERROR(INDEX('Raw data'!$BH:$BH,MATCH('Country Prioritization'!H72,'Raw data'!$BI:$BI,0)),"-")</f>
        <v>1</v>
      </c>
      <c r="N72" s="35">
        <f>IFERROR(INDEX('Raw data'!$BH:$BH,MATCH('Country Prioritization'!I72,'Raw data'!$BI:$BI,0)),"-")</f>
        <v>3</v>
      </c>
      <c r="O72" s="35">
        <f>IFERROR(INDEX('Raw data'!$BH:$BH,MATCH('Country Prioritization'!J72,'Raw data'!$BI:$BI,0)),"-")</f>
        <v>1</v>
      </c>
    </row>
    <row r="73" spans="11:15" x14ac:dyDescent="0.3">
      <c r="K73" s="35">
        <f>IFERROR(INDEX('Raw data'!$BH:$BH,MATCH('Country Prioritization'!F73,'Raw data'!$BI:$BI,0)),"-")</f>
        <v>1</v>
      </c>
      <c r="L73" s="35">
        <f>IFERROR(INDEX('Raw data'!$BH:$BH,MATCH('Country Prioritization'!G73,'Raw data'!$BI:$BI,0)),"-")</f>
        <v>1</v>
      </c>
      <c r="M73" s="35">
        <f>IFERROR(INDEX('Raw data'!$BH:$BH,MATCH('Country Prioritization'!H73,'Raw data'!$BI:$BI,0)),"-")</f>
        <v>3</v>
      </c>
      <c r="N73" s="35">
        <f>IFERROR(INDEX('Raw data'!$BH:$BH,MATCH('Country Prioritization'!I73,'Raw data'!$BI:$BI,0)),"-")</f>
        <v>2</v>
      </c>
      <c r="O73" s="35">
        <f>IFERROR(INDEX('Raw data'!$BH:$BH,MATCH('Country Prioritization'!J73,'Raw data'!$BI:$BI,0)),"-")</f>
        <v>5</v>
      </c>
    </row>
    <row r="74" spans="11:15" x14ac:dyDescent="0.3">
      <c r="K74" s="35">
        <f>IFERROR(INDEX('Raw data'!$BH:$BH,MATCH('Country Prioritization'!F74,'Raw data'!$BI:$BI,0)),"-")</f>
        <v>1</v>
      </c>
      <c r="L74" s="35">
        <f>IFERROR(INDEX('Raw data'!$BH:$BH,MATCH('Country Prioritization'!G74,'Raw data'!$BI:$BI,0)),"-")</f>
        <v>1</v>
      </c>
      <c r="M74" s="35">
        <f>IFERROR(INDEX('Raw data'!$BH:$BH,MATCH('Country Prioritization'!H74,'Raw data'!$BI:$BI,0)),"-")</f>
        <v>1</v>
      </c>
      <c r="N74" s="35">
        <f>IFERROR(INDEX('Raw data'!$BH:$BH,MATCH('Country Prioritization'!I74,'Raw data'!$BI:$BI,0)),"-")</f>
        <v>1</v>
      </c>
      <c r="O74" s="35">
        <f>IFERROR(INDEX('Raw data'!$BH:$BH,MATCH('Country Prioritization'!J74,'Raw data'!$BI:$BI,0)),"-")</f>
        <v>1</v>
      </c>
    </row>
    <row r="75" spans="11:15" x14ac:dyDescent="0.3">
      <c r="K75" s="35">
        <f>IFERROR(INDEX('Raw data'!$BH:$BH,MATCH('Country Prioritization'!F75,'Raw data'!$BI:$BI,0)),"-")</f>
        <v>1</v>
      </c>
      <c r="L75" s="35">
        <f>IFERROR(INDEX('Raw data'!$BH:$BH,MATCH('Country Prioritization'!G75,'Raw data'!$BI:$BI,0)),"-")</f>
        <v>5</v>
      </c>
      <c r="M75" s="35">
        <f>IFERROR(INDEX('Raw data'!$BH:$BH,MATCH('Country Prioritization'!H75,'Raw data'!$BI:$BI,0)),"-")</f>
        <v>1</v>
      </c>
      <c r="N75" s="35">
        <f>IFERROR(INDEX('Raw data'!$BH:$BH,MATCH('Country Prioritization'!I75,'Raw data'!$BI:$BI,0)),"-")</f>
        <v>3</v>
      </c>
      <c r="O75" s="35">
        <f>IFERROR(INDEX('Raw data'!$BH:$BH,MATCH('Country Prioritization'!J75,'Raw data'!$BI:$BI,0)),"-")</f>
        <v>1</v>
      </c>
    </row>
    <row r="76" spans="11:15" x14ac:dyDescent="0.3">
      <c r="K76" s="35">
        <f>IFERROR(INDEX('Raw data'!$BH:$BH,MATCH('Country Prioritization'!F76,'Raw data'!$BI:$BI,0)),"-")</f>
        <v>5</v>
      </c>
      <c r="L76" s="35">
        <f>IFERROR(INDEX('Raw data'!$BH:$BH,MATCH('Country Prioritization'!G76,'Raw data'!$BI:$BI,0)),"-")</f>
        <v>1</v>
      </c>
      <c r="M76" s="35">
        <f>IFERROR(INDEX('Raw data'!$BH:$BH,MATCH('Country Prioritization'!H76,'Raw data'!$BI:$BI,0)),"-")</f>
        <v>1</v>
      </c>
      <c r="N76" s="35">
        <f>IFERROR(INDEX('Raw data'!$BH:$BH,MATCH('Country Prioritization'!I76,'Raw data'!$BI:$BI,0)),"-")</f>
        <v>2</v>
      </c>
      <c r="O76" s="35">
        <f>IFERROR(INDEX('Raw data'!$BH:$BH,MATCH('Country Prioritization'!J76,'Raw data'!$BI:$BI,0)),"-")</f>
        <v>1</v>
      </c>
    </row>
    <row r="77" spans="11:15" x14ac:dyDescent="0.3">
      <c r="K77" s="35">
        <f>IFERROR(INDEX('Raw data'!$BH:$BH,MATCH('Country Prioritization'!F77,'Raw data'!$BI:$BI,0)),"-")</f>
        <v>1</v>
      </c>
      <c r="L77" s="35">
        <f>IFERROR(INDEX('Raw data'!$BH:$BH,MATCH('Country Prioritization'!G77,'Raw data'!$BI:$BI,0)),"-")</f>
        <v>1</v>
      </c>
      <c r="M77" s="35">
        <f>IFERROR(INDEX('Raw data'!$BH:$BH,MATCH('Country Prioritization'!H77,'Raw data'!$BI:$BI,0)),"-")</f>
        <v>5</v>
      </c>
      <c r="N77" s="35">
        <f>IFERROR(INDEX('Raw data'!$BH:$BH,MATCH('Country Prioritization'!I77,'Raw data'!$BI:$BI,0)),"-")</f>
        <v>3</v>
      </c>
      <c r="O77" s="35">
        <f>IFERROR(INDEX('Raw data'!$BH:$BH,MATCH('Country Prioritization'!J77,'Raw data'!$BI:$BI,0)),"-")</f>
        <v>1</v>
      </c>
    </row>
    <row r="78" spans="11:15" x14ac:dyDescent="0.3">
      <c r="K78" s="35">
        <f>IFERROR(INDEX('Raw data'!$BH:$BH,MATCH('Country Prioritization'!F78,'Raw data'!$BI:$BI,0)),"-")</f>
        <v>2</v>
      </c>
      <c r="L78" s="35">
        <f>IFERROR(INDEX('Raw data'!$BH:$BH,MATCH('Country Prioritization'!G78,'Raw data'!$BI:$BI,0)),"-")</f>
        <v>2</v>
      </c>
      <c r="M78" s="35">
        <f>IFERROR(INDEX('Raw data'!$BH:$BH,MATCH('Country Prioritization'!H78,'Raw data'!$BI:$BI,0)),"-")</f>
        <v>2</v>
      </c>
      <c r="N78" s="35">
        <f>IFERROR(INDEX('Raw data'!$BH:$BH,MATCH('Country Prioritization'!I78,'Raw data'!$BI:$BI,0)),"-")</f>
        <v>5</v>
      </c>
      <c r="O78" s="35">
        <f>IFERROR(INDEX('Raw data'!$BH:$BH,MATCH('Country Prioritization'!J78,'Raw data'!$BI:$BI,0)),"-")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77FF-FAE4-4D7B-8301-C3D34E4FF837}">
  <dimension ref="A1:BX3258"/>
  <sheetViews>
    <sheetView topLeftCell="Q1" zoomScale="80" zoomScaleNormal="80" workbookViewId="0">
      <selection activeCell="AD3" sqref="AD3"/>
    </sheetView>
  </sheetViews>
  <sheetFormatPr defaultRowHeight="14.4" x14ac:dyDescent="0.3"/>
  <cols>
    <col min="8" max="8" width="8.88671875" style="10"/>
    <col min="9" max="9" width="8.88671875" style="47"/>
    <col min="10" max="10" width="10.33203125" customWidth="1"/>
    <col min="11" max="12" width="14.33203125" customWidth="1"/>
    <col min="13" max="13" width="8.88671875" style="10"/>
    <col min="14" max="14" width="8.88671875" style="47"/>
    <col min="16" max="16" width="13" customWidth="1"/>
    <col min="17" max="17" width="14" customWidth="1"/>
    <col min="18" max="18" width="11.44140625" customWidth="1"/>
    <col min="19" max="19" width="20.44140625" bestFit="1" customWidth="1"/>
    <col min="20" max="20" width="26.88671875" bestFit="1" customWidth="1"/>
    <col min="24" max="24" width="10.44140625" customWidth="1"/>
    <col min="25" max="25" width="15.109375" customWidth="1"/>
    <col min="28" max="28" width="22.6640625" bestFit="1" customWidth="1"/>
    <col min="35" max="35" width="10.5546875" bestFit="1" customWidth="1"/>
    <col min="36" max="36" width="9.109375" bestFit="1" customWidth="1"/>
    <col min="37" max="37" width="9.44140625" bestFit="1" customWidth="1"/>
    <col min="38" max="38" width="8.77734375" bestFit="1" customWidth="1"/>
    <col min="39" max="39" width="9.33203125" bestFit="1" customWidth="1"/>
    <col min="42" max="42" width="9.33203125" bestFit="1" customWidth="1"/>
    <col min="46" max="46" width="2.77734375" style="2" customWidth="1"/>
    <col min="48" max="48" width="22.6640625" bestFit="1" customWidth="1"/>
    <col min="55" max="55" width="11" hidden="1" customWidth="1"/>
    <col min="56" max="59" width="0" hidden="1" customWidth="1"/>
  </cols>
  <sheetData>
    <row r="1" spans="1:76" x14ac:dyDescent="0.3">
      <c r="V1">
        <v>31</v>
      </c>
      <c r="W1">
        <v>38</v>
      </c>
      <c r="X1" s="12" t="str">
        <f>'Country Prioritization'!C9</f>
        <v>Overall</v>
      </c>
      <c r="AB1" t="str">
        <f>IF(SUMIFS($X:$X,$C:$C,$AA1) &gt;= 1, $AA1, "-")</f>
        <v>-</v>
      </c>
      <c r="AC1">
        <f>IF('Country Prioritization'!$C$5='Filter inputs'!$B$4,
SUMIFS($V$3:$V$3258, $X$3:$X$3258, 1, $C$3:$C$3258, $AB1),
SUMIFS($W$3:$W$3258, $X$3:$X$3258, 1, $C$3:$C$3258, $AB1))</f>
        <v>0</v>
      </c>
      <c r="AD1">
        <f>IF('Country Prioritization'!$C$5='Filter inputs'!$B$4,
SUMIFS($V$3:$V$3258, $X$3:$X$3258, 1, $C$3:$C$3258, $AB1,$E$3:$E$3258, $AD$3 ),
SUMIFS($W$3:$W$3258, $X$3:$X$3258, 1, $C$3:$C$3258, $AB1, $E$3:$E$3258, $AD$3 ))</f>
        <v>0</v>
      </c>
      <c r="AE1">
        <f>IF('Country Prioritization'!$C$5='Filter inputs'!$B$4,
SUMIFS($V$3:$V$3258, $X$3:$X$3258, 1, $C$3:$C$3258, $AB1,$E$3:$E$3258, $AE$3 ),
SUMIFS($W$3:$W$3258, $X$3:$X$3258, 1, $C$3:$C$3258, $AB1, $E$3:$E$3258, $AE$3 ))</f>
        <v>0</v>
      </c>
      <c r="AF1">
        <f>IF('Country Prioritization'!$C$5='Filter inputs'!$B$4,
SUMIFS($V$3:$V$3258, $X$3:$X$3258, 1, $C$3:$C$3258, $AB1,$E$3:$E$3258, $AF$3 ),
SUMIFS($W$3:$W$3258, $X$3:$X$3258, 1, $C$3:$C$3258, $AB1, $E$3:$E$3258, $AF$3 ))</f>
        <v>0</v>
      </c>
      <c r="AG1">
        <f>IF('Country Prioritization'!$C$5='Filter inputs'!$B$4,
SUMIFS($V$3:$V$3258, $X$3:$X$3258, 1, $C$3:$C$3258, $AB1,$E$3:$E$3258, $AG$3 ),
SUMIFS($W$3:$W$3258, $X$3:$X$3258, 1, $C$3:$C$3258, $AB1, $E$3:$E$3258, $AG$3 ))</f>
        <v>0</v>
      </c>
      <c r="AJ1" s="3" cm="1">
        <f t="array" ref="AJ1">COUNTIF($AD$4:$AD$77, "&gt;"&amp;$AD1)+SUM(IF($AD1=$AD1:$AD$4, 1, 0))</f>
        <v>76</v>
      </c>
      <c r="AK1" s="3" cm="1">
        <f t="array" ref="AK1">COUNTIF($AE$4:$AE$77, "&gt;"&amp;$AE1)+SUM(IF($AE1=$AE1:$AE$4, 1, 0))</f>
        <v>76</v>
      </c>
      <c r="AL1" s="3" cm="1">
        <f t="array" ref="AL1">COUNTIF($AF$4:$AF$77, "&gt;"&amp;$AF1)+SUM(IF($AF1=$AF1:$AF$4, 1, 0))</f>
        <v>76</v>
      </c>
      <c r="AM1" s="3" cm="1">
        <f t="array" ref="AM1">COUNTIF($AG$4:$AG$77, "&gt;"&amp;$AG1)+SUM(IF($AG1=$AG1:$AG$4, 1, 0))</f>
        <v>76</v>
      </c>
      <c r="AV1" s="5" t="s">
        <v>201</v>
      </c>
      <c r="AW1" s="5">
        <f>'Vaccine Prioritization'!C3</f>
        <v>0</v>
      </c>
    </row>
    <row r="2" spans="1:76" ht="43.2" x14ac:dyDescent="0.3">
      <c r="B2" t="s">
        <v>86</v>
      </c>
      <c r="C2" t="s">
        <v>111</v>
      </c>
      <c r="D2" t="s">
        <v>0</v>
      </c>
      <c r="E2" t="s">
        <v>1</v>
      </c>
      <c r="F2" t="s">
        <v>2</v>
      </c>
      <c r="G2" s="1" t="s">
        <v>195</v>
      </c>
      <c r="H2" s="10" t="s">
        <v>208</v>
      </c>
      <c r="I2" s="48" t="s">
        <v>217</v>
      </c>
      <c r="J2" s="1" t="s">
        <v>87</v>
      </c>
      <c r="K2" s="1" t="s">
        <v>88</v>
      </c>
      <c r="L2" s="1" t="s">
        <v>200</v>
      </c>
      <c r="M2" s="10" t="s">
        <v>209</v>
      </c>
      <c r="N2" s="48" t="s">
        <v>218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94</v>
      </c>
      <c r="T2" s="1" t="s">
        <v>102</v>
      </c>
      <c r="V2" s="1" t="s">
        <v>186</v>
      </c>
      <c r="W2" s="1" t="s">
        <v>187</v>
      </c>
      <c r="X2" s="1" t="s">
        <v>204</v>
      </c>
      <c r="Y2" s="1" t="s">
        <v>203</v>
      </c>
      <c r="AO2" t="s">
        <v>189</v>
      </c>
      <c r="AV2" s="5" t="s">
        <v>110</v>
      </c>
      <c r="AW2" s="5" t="str">
        <f>'Vaccine Prioritization'!C5</f>
        <v>2020-2030</v>
      </c>
      <c r="BM2" s="4" t="s">
        <v>205</v>
      </c>
      <c r="BR2" s="4" t="s">
        <v>205</v>
      </c>
    </row>
    <row r="3" spans="1:76" x14ac:dyDescent="0.3">
      <c r="A3" t="str">
        <f>_xlfn.CONCAT(B3,D3,E3,F3)</f>
        <v>ASIAINDHib32020</v>
      </c>
      <c r="B3" t="s">
        <v>13</v>
      </c>
      <c r="C3" t="s">
        <v>146</v>
      </c>
      <c r="D3" t="s">
        <v>42</v>
      </c>
      <c r="E3" t="s">
        <v>82</v>
      </c>
      <c r="F3">
        <v>2020</v>
      </c>
      <c r="G3" t="s">
        <v>196</v>
      </c>
      <c r="H3" s="11" cm="1">
        <f t="array" ref="H3">_xlfn.IFS(G3="&gt;70%",1,G3="60-70%",70%,G3="50-60%",60%,G3="&lt;50%",50%)</f>
        <v>1</v>
      </c>
      <c r="I3" s="47">
        <v>162.30997907727914</v>
      </c>
      <c r="J3">
        <v>5</v>
      </c>
      <c r="K3">
        <v>10</v>
      </c>
      <c r="L3" t="s">
        <v>196</v>
      </c>
      <c r="M3" s="11" cm="1">
        <f t="array" ref="M3">_xlfn.IFS(L3="&gt;70%",1,L3="60-70%",70%,L3="50-60%",60%,L3="&lt;50%",50%)</f>
        <v>1</v>
      </c>
      <c r="N3" s="47">
        <v>159.49711710837727</v>
      </c>
      <c r="O3">
        <v>6</v>
      </c>
      <c r="P3">
        <v>10</v>
      </c>
      <c r="Q3">
        <v>3</v>
      </c>
      <c r="R3">
        <v>5</v>
      </c>
      <c r="S3" t="s">
        <v>104</v>
      </c>
      <c r="T3" t="s">
        <v>107</v>
      </c>
      <c r="V3">
        <v>23</v>
      </c>
      <c r="W3">
        <v>24</v>
      </c>
      <c r="X3">
        <f>IF(AND(OR('Country Prioritization'!$C$4 = 'Filter inputs'!$A$4,'Country Prioritization'!$C$4=$B3),
OR('Country Prioritization'!$C$6='Filter inputs'!$C$4,'Country Prioritization'!$C$6=$S3),
OR( 'Country Prioritization'!$C$7='Filter inputs'!$D$4, 'Country Prioritization'!$C$7=$T3),
OR('Country Prioritization'!$C$8='Filter inputs'!$E$4, 'Country Prioritization'!$C$8=$F3), OR(AND('Country Prioritization'!$C$5='Filter inputs'!$B$4,H3&lt;=$X$1),AND('Country Prioritization'!$C$5='Filter inputs'!$B$5,M3&lt;=$X$1))),1,0)</f>
        <v>1</v>
      </c>
      <c r="Y3">
        <f>IF(OR('Vaccine Prioritization'!$C$5='Filter inputs'!$E$4, 'Vaccine Prioritization'!$C$5=$F3),1,0)</f>
        <v>1</v>
      </c>
      <c r="AC3" t="s">
        <v>188</v>
      </c>
      <c r="AD3" t="s">
        <v>82</v>
      </c>
      <c r="AE3" t="s">
        <v>189</v>
      </c>
      <c r="AF3" t="s">
        <v>83</v>
      </c>
      <c r="AG3" t="s">
        <v>85</v>
      </c>
      <c r="AI3" t="s">
        <v>190</v>
      </c>
      <c r="AJ3" t="s">
        <v>191</v>
      </c>
      <c r="AK3" t="s">
        <v>193</v>
      </c>
      <c r="AL3" t="s">
        <v>192</v>
      </c>
      <c r="AM3" t="s">
        <v>194</v>
      </c>
      <c r="AO3" t="s">
        <v>225</v>
      </c>
      <c r="AP3" t="s">
        <v>219</v>
      </c>
      <c r="AQ3" t="s">
        <v>220</v>
      </c>
      <c r="AR3" t="s">
        <v>221</v>
      </c>
      <c r="AS3" t="s">
        <v>222</v>
      </c>
      <c r="AW3" t="s">
        <v>188</v>
      </c>
      <c r="AX3" t="s">
        <v>82</v>
      </c>
      <c r="AY3" t="s">
        <v>189</v>
      </c>
      <c r="AZ3" t="s">
        <v>83</v>
      </c>
      <c r="BA3" t="s">
        <v>85</v>
      </c>
      <c r="BC3" s="6">
        <v>1</v>
      </c>
      <c r="BD3" s="6">
        <v>2</v>
      </c>
      <c r="BE3" s="6">
        <v>3</v>
      </c>
      <c r="BF3" s="6">
        <v>4</v>
      </c>
      <c r="BK3" t="s">
        <v>207</v>
      </c>
      <c r="BL3" t="s">
        <v>206</v>
      </c>
      <c r="BM3" s="4">
        <v>1</v>
      </c>
      <c r="BN3" s="4">
        <v>2</v>
      </c>
      <c r="BO3" s="4">
        <v>3</v>
      </c>
      <c r="BP3" s="4">
        <v>4</v>
      </c>
      <c r="BR3" s="4">
        <v>1</v>
      </c>
      <c r="BS3" s="4">
        <v>2</v>
      </c>
      <c r="BT3" s="4">
        <v>3</v>
      </c>
      <c r="BU3" s="4">
        <v>4</v>
      </c>
      <c r="BW3" t="s">
        <v>3</v>
      </c>
      <c r="BX3" s="4">
        <v>1</v>
      </c>
    </row>
    <row r="4" spans="1:76" x14ac:dyDescent="0.3">
      <c r="A4" t="str">
        <f t="shared" ref="A4:A67" si="0">_xlfn.CONCAT(B4,D4,E4,F4)</f>
        <v>ASIABGDHib32020</v>
      </c>
      <c r="B4" t="s">
        <v>13</v>
      </c>
      <c r="C4" t="s">
        <v>169</v>
      </c>
      <c r="D4" t="s">
        <v>65</v>
      </c>
      <c r="E4" t="s">
        <v>82</v>
      </c>
      <c r="F4">
        <v>2020</v>
      </c>
      <c r="G4" t="s">
        <v>196</v>
      </c>
      <c r="H4" s="11" cm="1">
        <f t="array" ref="H4">_xlfn.IFS(G4="&gt;70%",1,G4="60-70%",70%,G4="50-60%",60%,G4="&lt;50%",50%)</f>
        <v>1</v>
      </c>
      <c r="I4" s="47">
        <v>29.089803096911421</v>
      </c>
      <c r="J4">
        <v>1</v>
      </c>
      <c r="K4">
        <v>10</v>
      </c>
      <c r="L4" t="s">
        <v>196</v>
      </c>
      <c r="M4" s="11" cm="1">
        <f t="array" ref="M4">_xlfn.IFS(L4="&gt;70%",1,L4="60-70%",70%,L4="50-60%",60%,L4="&lt;50%",50%)</f>
        <v>1</v>
      </c>
      <c r="N4" s="47">
        <v>29.143831790279847</v>
      </c>
      <c r="O4">
        <v>3</v>
      </c>
      <c r="P4">
        <v>10</v>
      </c>
      <c r="Q4">
        <v>2</v>
      </c>
      <c r="R4">
        <v>2</v>
      </c>
      <c r="S4" t="s">
        <v>104</v>
      </c>
      <c r="T4" t="s">
        <v>109</v>
      </c>
      <c r="V4">
        <v>15</v>
      </c>
      <c r="W4">
        <v>17</v>
      </c>
      <c r="X4">
        <f>IF(AND(OR('Country Prioritization'!$C$4 = 'Filter inputs'!$A$4,'Country Prioritization'!$C$4=$B4),
OR('Country Prioritization'!$C$6='Filter inputs'!$C$4,'Country Prioritization'!$C$6=$S4),
OR( 'Country Prioritization'!$C$7='Filter inputs'!$D$4, 'Country Prioritization'!$C$7=$T4),
OR('Country Prioritization'!$C$8='Filter inputs'!$E$4, 'Country Prioritization'!$C$8=$F4), OR(AND('Country Prioritization'!$C$5='Filter inputs'!$B$4,H4&lt;=$X$1),AND('Country Prioritization'!$C$5='Filter inputs'!$B$5,M4&lt;=$X$1))),1,0)</f>
        <v>1</v>
      </c>
      <c r="Y4">
        <f>IF(OR('Vaccine Prioritization'!$C$5='Filter inputs'!$E$4, 'Vaccine Prioritization'!$C$5=$F4),1,0)</f>
        <v>1</v>
      </c>
      <c r="AA4" t="s">
        <v>120</v>
      </c>
      <c r="AB4" s="2" t="str">
        <f t="shared" ref="AB4:AB35" si="1">IF(SUMIFS($X:$X,$C:$C,$AA4) &gt;= 1, $AA4, "-")</f>
        <v>Afghanistan</v>
      </c>
      <c r="AC4">
        <f>IFERROR(IF('Country Prioritization'!$C$5='Filter inputs'!$B$4,
AVERAGEIFS($V$3:$V$3258, $X$3:$X$3258, 1, $C$3:$C$3258, $AB4),
AVERAGEIFS($W$3:$W$3258, $X$3:$X$3258, 1, $C$3:$C$3258, $AB4)),0)</f>
        <v>34.272727272727273</v>
      </c>
      <c r="AD4">
        <f>IFERROR(IF('Country Prioritization'!$C$5='Filter inputs'!$B$4,
AVERAGEIFS($V$3:$V$3258, $X$3:$X$3258, 1, $C$3:$C$3258, $AB4,$E$3:$E$3258, $AD$3 ),
AVERAGEIFS($W$3:$W$3258, $X$3:$X$3258, 1, $C$3:$C$3258, $AB4, $E$3:$E$3258, $AD$3 )),0)</f>
        <v>35</v>
      </c>
      <c r="AE4">
        <f>IFERROR(IF('Country Prioritization'!$C$5='Filter inputs'!$B$4,
AVERAGEIFS($V$3:$V$3258, $X$3:$X$3258, 1, $C$3:$C$3258, $AB4,$E$3:$E$3258, $AE$3 ),
AVERAGEIFS($W$3:$W$3258, $X$3:$X$3258, 1, $C$3:$C$3258, $AB4, $E$3:$E$3258, $AE$3 )),0)</f>
        <v>34.363636363636367</v>
      </c>
      <c r="AF4">
        <f>IFERROR(IF('Country Prioritization'!$C$5='Filter inputs'!$B$4,
AVERAGEIFS($V$3:$V$3258, $X$3:$X$3258, 1, $C$3:$C$3258, $AB4,$E$3:$E$3258, $AF$3 ),
AVERAGEIFS($W$3:$W$3258, $X$3:$X$3258, 1, $C$3:$C$3258, $AB4, $E$3:$E$3258, $AF$3 )),0)</f>
        <v>32.727272727272727</v>
      </c>
      <c r="AG4">
        <f>IFERROR(IF('Country Prioritization'!$C$5='Filter inputs'!$B$4,
AVERAGEIFS($V$3:$V$3258, $X$3:$X$3258, 1, $C$3:$C$3258, $AB4,$E$3:$E$3258, $AG$3 ),
AVERAGEIFS($W$3:$W$3258, $X$3:$X$3258, 1, $C$3:$C$3258, $AB4, $E$3:$E$3258, $AG$3 )),0)</f>
        <v>35</v>
      </c>
      <c r="AI4" s="3" cm="1">
        <f t="array" ref="AI4">COUNTIF($AC$4:$AC$77, "&gt;"&amp;$AC4)+SUM(IF($AC4=$AC$4:$AC4, 1, 0))</f>
        <v>5</v>
      </c>
      <c r="AJ4" s="3" cm="1">
        <f t="array" ref="AJ4">IF(AD4=0,0,COUNTIF(AD$4:AD$77, "&gt;"&amp;AD4)+SUM(IF(AD4=AD$4:AD4, 1, 0)))</f>
        <v>5</v>
      </c>
      <c r="AK4" s="3" cm="1">
        <f t="array" ref="AK4">IF(AE4=0,0,COUNTIF(AE$4:AE$77, "&gt;"&amp;AE4)+SUM(IF(AE4=AE$4:AE4, 1, 0)))</f>
        <v>7</v>
      </c>
      <c r="AL4" s="3" cm="1">
        <f t="array" ref="AL4">IF(AF4=0,0,COUNTIF(AF$4:AF$77, "&gt;"&amp;AF4)+SUM(IF(AF4=AF$4:AF4, 1, 0)))</f>
        <v>10</v>
      </c>
      <c r="AM4" s="3" cm="1">
        <f t="array" ref="AM4">IF(AG4=0,0,COUNTIF(AG$4:AG$77, "&gt;"&amp;AG4)+SUM(IF(AG4=AG$4:AG4, 1, 0)))</f>
        <v>4</v>
      </c>
      <c r="AO4" s="55">
        <f>SUM(AP4:AS4)</f>
        <v>34.36363636363636</v>
      </c>
      <c r="AP4" s="55">
        <f>IFERROR(IF('Country Prioritization'!$C$5='Filter inputs'!$B$4,
AVERAGEIFS($K$3:$K$3258, $X$3:$X$3258, 1, $C$3:$C$3258, $AB4,$E$3:$E$3258,$AO$2,$K$3:$K$3258,"&gt;0"),
AVERAGEIFS($P$3:$P$3258, $X$3:$X$3258, 1, $C$3:$C$3258, $AB4,$E$3:$E$3258,$AO$2,$P$3:$P$3258,"&gt;0")),0)</f>
        <v>9</v>
      </c>
      <c r="AQ4" s="56">
        <f>IFERROR(IF('Country Prioritization'!$C$5='Filter inputs'!$B$4,
AVERAGEIFS($J$3:$J$3258, $X$3:$X$3258, 1, $C$3:$C$3258, $AB4,$E$3:$E$3258,$AO$2,$J$3:$J$3258,"&gt;0"),
AVERAGEIFS($O$3:$O$3258, $X$3:$X$3258, 1, $C$3:$C$3258, $AB4,$E$3:$E$3258,$AO$2,$O$3:$O$3258,"&gt;0")),0)</f>
        <v>8.3636363636363633</v>
      </c>
      <c r="AR4" s="56">
        <f>IFERROR(IF('Country Prioritization'!$C$5='Filter inputs'!$B$4,
AVERAGEIFS($Q$3:$Q$3258, $X$3:$X$3258, 1, $C$3:$C$3258, $AB4,$E$3:$E$3258,$AO$2,$Q$3:$Q$3258,"&gt;0"),
AVERAGEIFS($Q$3:$Q$3258, $X$3:$X$3258, 1, $C$3:$C$3258, $AB4,$E$3:$E$3258,$AO$2,$Q$3:$Q$3258,"&gt;0")),0)</f>
        <v>8</v>
      </c>
      <c r="AS4" s="56">
        <f>IFERROR(IF('Country Prioritization'!$C$5='Filter inputs'!$B$4,
AVERAGEIFS($R$3:$R$3258, $X$3:$X$3258, 1, $C$3:$C$3258, $AB4,$E$3:$E$3258,$AO$2,$R$3:$R$3258,"&gt;0"),
AVERAGEIFS($R$3:$R$3258, $X$3:$X$3258, 1, $C$3:$C$3258, $AB4,$E$3:$E$3258,$AO$2,$R$3:$R$3258,"&gt;0")),0)</f>
        <v>9</v>
      </c>
      <c r="AV4" t="s">
        <v>120</v>
      </c>
      <c r="AW4">
        <f>IF('Vaccine Prioritization'!$C$4='Filter inputs'!$B$4,
IF($AW$2="2020-2030",AVERAGEIFS($I$3:$I$3258,$Y$3:$Y$3258,1,$C$3:$C$3258,$AV4),AVERAGEIFS($I$3:$I$3258,$Y$3:$Y$3258,1,$C$3:$C$3258,$AV4,$F$3:$F$3258,$AW$2)),
IF($AW$2="2020-2030",AVERAGEIFS($N$3:$N$3258,$Y$3:$Y$3258,1,$C$3:$C$3258,$AV4),AVERAGEIFS($N$3:$N$3258,$Y$3:$Y$3258,1,$C$3:$C$3258,$AV4,$F$3:$F$3258,$AW$2)))</f>
        <v>3.4089173323479831</v>
      </c>
      <c r="AX4">
        <f>IF('Vaccine Prioritization'!$C$4='Filter inputs'!$B$4,
IF($AW$2="2020-2030",AVERAGEIFS($I$3:$I$3258,$Y$3:$Y$3258,1,$C$3:$C$3258,$AV4,$E$3:$E$3258, AX$3),AVERAGEIFS($I$3:$I$3258,$Y$3:$Y$3258,1,$C$3:$C$3258,$AV4,$F$3:$F$3258,$AW$2,$E$3:$E$3258, AX$3)), IF($AW$2="2020-2030",AVERAGEIFS($N$3:$N$3258,$Y$3:$Y$3258,1,$C$3:$C$3258,$AV4,$E$3:$E$3258, AX$3),AVERAGEIFS($N$3:$N$3258,$Y$3:$Y$3258,1,$C$3:$C$3258,$AV4,$F$3:$F$3258,$AW$2,$E$3:$E$3258, AX$3)))</f>
        <v>6.002409684020102</v>
      </c>
      <c r="AY4">
        <f>IF('Vaccine Prioritization'!$C$4='Filter inputs'!$B$4,
IF($AW$2="2020-2030",AVERAGEIFS($I$3:$I$3258,$Y$3:$Y$3258,1,$C$3:$C$3258,$AV4,$E$3:$E$3258, AY$3),AVERAGEIFS($I$3:$I$3258,$Y$3:$Y$3258,1,$C$3:$C$3258,$AV4,$F$3:$F$3258,$AW$2,$E$3:$E$3258, AY$3)), IF($AW$2="2020-2030",AVERAGEIFS($N$3:$N$3258,$Y$3:$Y$3258,1,$C$3:$C$3258,$AV4,$E$3:$E$3258, AY$3),AVERAGEIFS($N$3:$N$3258,$Y$3:$Y$3258,1,$C$3:$C$3258,$AV4,$F$3:$F$3258,$AW$2,$E$3:$E$3258, AY$3)))</f>
        <v>5.4792938412874754</v>
      </c>
      <c r="AZ4">
        <f>IF('Vaccine Prioritization'!$C$4='Filter inputs'!$B$4,
IF($AW$2="2020-2030",AVERAGEIFS($I$3:$I$3258,$Y$3:$Y$3258,1,$C$3:$C$3258,$AV4,$E$3:$E$3258, AZ$3),AVERAGEIFS($I$3:$I$3258,$Y$3:$Y$3258,1,$C$3:$C$3258,$AV4,$F$3:$F$3258,$AW$2,$E$3:$E$3258, AZ$3)), IF($AW$2="2020-2030",AVERAGEIFS($N$3:$N$3258,$Y$3:$Y$3258,1,$C$3:$C$3258,$AV4,$E$3:$E$3258, AZ$3),AVERAGEIFS($N$3:$N$3258,$Y$3:$Y$3258,1,$C$3:$C$3258,$AV4,$F$3:$F$3258,$AW$2,$E$3:$E$3258, AZ$3)))</f>
        <v>0.91369545958259801</v>
      </c>
      <c r="BA4">
        <f>IF('Vaccine Prioritization'!$C$4='Filter inputs'!$B$4,
IF($AW$2="2020-2030",AVERAGEIFS($I$3:$I$3258,$Y$3:$Y$3258,1,$C$3:$C$3258,$AV4,$E$3:$E$3258, BA$3),AVERAGEIFS($I$3:$I$3258,$Y$3:$Y$3258,1,$C$3:$C$3258,$AV4,$F$3:$F$3258,$AW$2,$E$3:$E$3258, BA$3)), IF($AW$2="2020-2030",AVERAGEIFS($N$3:$N$3258,$Y$3:$Y$3258,1,$C$3:$C$3258,$AV4,$E$3:$E$3258, BA$3),AVERAGEIFS($N$3:$N$3258,$Y$3:$Y$3258,1,$C$3:$C$3258,$AV4,$F$3:$F$3258,$AW$2,$E$3:$E$3258, BA$3)))</f>
        <v>1.2402703445017638</v>
      </c>
      <c r="BC4" s="3">
        <f>_xlfn.RANK.EQ(AX4,$AX4:$BA4)</f>
        <v>1</v>
      </c>
      <c r="BD4" s="3">
        <f t="shared" ref="BD4:BF4" si="2">_xlfn.RANK.EQ(AY4,$AX4:$BA4)</f>
        <v>2</v>
      </c>
      <c r="BE4" s="3">
        <f t="shared" si="2"/>
        <v>4</v>
      </c>
      <c r="BF4" s="3">
        <f t="shared" si="2"/>
        <v>3</v>
      </c>
      <c r="BG4" s="3"/>
      <c r="BH4" s="3">
        <f t="shared" ref="BH4:BH35" si="3">INDEX(BX:BX,MATCH(
INDEX(B:B,MATCH(BI4,C:C,0)),BW:BW,0))</f>
        <v>3</v>
      </c>
      <c r="BI4" t="s">
        <v>120</v>
      </c>
      <c r="BJ4" s="2" t="str">
        <f t="shared" ref="BJ4:BJ35" si="4">IF(SUMIFS($Y:$Y,$C:$C,$BI4) &gt;= 1, $BI4, "-")</f>
        <v>Afghanistan</v>
      </c>
      <c r="BK4">
        <f>IFERROR(INDEX($AW$4:$AW$77,MATCH(BJ4,$AV$4:$AV$77,0)),"-")</f>
        <v>3.4089173323479831</v>
      </c>
      <c r="BL4" s="3" cm="1">
        <f t="array" ref="BL4">COUNTIF($BK$4:$BK$77, "&gt;"&amp;$BK4)+SUM(IF($BK4=$BK$4:$BK4, 1, 0))</f>
        <v>13</v>
      </c>
      <c r="BM4" s="3">
        <f>IF(COUNTIFS($BC4:BC4,BC4)&gt;1,BC4+COUNTIFS($BC4:BC4,BC4)-1,BC4)</f>
        <v>1</v>
      </c>
      <c r="BN4" s="3">
        <f>IF(COUNTIFS($BC4:BD4,BD4)&gt;1,BD4+COUNTIFS($BC4:BD4,BD4)-1,BD4)</f>
        <v>2</v>
      </c>
      <c r="BO4" s="3">
        <f>IF(COUNTIFS($BC4:BE4,BE4)&gt;1,BE4+COUNTIFS($BC4:BE4,BE4)-1,BE4)</f>
        <v>4</v>
      </c>
      <c r="BP4" s="3">
        <f>IF(COUNTIFS($BC4:BF4,BF4)&gt;1,BF4+COUNTIFS($BC4:BF4,BF4)-1,BF4)</f>
        <v>3</v>
      </c>
      <c r="BR4" s="3" t="str" cm="1">
        <f t="array" ref="BR4">INDEX($AX$3:$BA$3,BM4)</f>
        <v>Hib3</v>
      </c>
      <c r="BS4" s="3" t="str" cm="1">
        <f t="array" ref="BS4">INDEX($AX$3:$BA$3,BN4)</f>
        <v>Pcv3</v>
      </c>
      <c r="BT4" s="3" t="str" cm="1">
        <f t="array" ref="BT4">INDEX($AX$3:$BA$3,BO4)</f>
        <v>RotaC</v>
      </c>
      <c r="BU4" s="3" t="str" cm="1">
        <f t="array" ref="BU4">INDEX($AX$3:$BA$3,BP4)</f>
        <v>MCV2</v>
      </c>
      <c r="BW4" t="s">
        <v>22</v>
      </c>
      <c r="BX4">
        <v>2</v>
      </c>
    </row>
    <row r="5" spans="1:76" x14ac:dyDescent="0.3">
      <c r="A5" t="str">
        <f t="shared" si="0"/>
        <v>ASIAPAKHib32020</v>
      </c>
      <c r="B5" t="s">
        <v>13</v>
      </c>
      <c r="C5" t="s">
        <v>141</v>
      </c>
      <c r="D5" t="s">
        <v>37</v>
      </c>
      <c r="E5" t="s">
        <v>82</v>
      </c>
      <c r="F5">
        <v>2020</v>
      </c>
      <c r="G5" t="s">
        <v>196</v>
      </c>
      <c r="H5" s="11" cm="1">
        <f t="array" ref="H5">_xlfn.IFS(G5="&gt;70%",1,G5="60-70%",70%,G5="50-60%",60%,G5="&lt;50%",50%)</f>
        <v>1</v>
      </c>
      <c r="I5" s="47">
        <v>23.400464453609437</v>
      </c>
      <c r="J5">
        <v>8</v>
      </c>
      <c r="K5">
        <v>10</v>
      </c>
      <c r="L5" t="s">
        <v>196</v>
      </c>
      <c r="M5" s="11" cm="1">
        <f t="array" ref="M5">_xlfn.IFS(L5="&gt;70%",1,L5="60-70%",70%,L5="50-60%",60%,L5="&lt;50%",50%)</f>
        <v>1</v>
      </c>
      <c r="N5" s="47">
        <v>26.962266298631093</v>
      </c>
      <c r="O5">
        <v>7</v>
      </c>
      <c r="P5">
        <v>10</v>
      </c>
      <c r="Q5">
        <v>3</v>
      </c>
      <c r="R5">
        <v>2</v>
      </c>
      <c r="S5" t="s">
        <v>104</v>
      </c>
      <c r="T5" t="s">
        <v>109</v>
      </c>
      <c r="V5">
        <v>23</v>
      </c>
      <c r="W5">
        <v>22</v>
      </c>
      <c r="X5">
        <f>IF(AND(OR('Country Prioritization'!$C$4 = 'Filter inputs'!$A$4,'Country Prioritization'!$C$4=$B5),
OR('Country Prioritization'!$C$6='Filter inputs'!$C$4,'Country Prioritization'!$C$6=$S5),
OR( 'Country Prioritization'!$C$7='Filter inputs'!$D$4, 'Country Prioritization'!$C$7=$T5),
OR('Country Prioritization'!$C$8='Filter inputs'!$E$4, 'Country Prioritization'!$C$8=$F5), OR(AND('Country Prioritization'!$C$5='Filter inputs'!$B$4,H5&lt;=$X$1),AND('Country Prioritization'!$C$5='Filter inputs'!$B$5,M5&lt;=$X$1))),1,0)</f>
        <v>1</v>
      </c>
      <c r="Y5">
        <f>IF(OR('Vaccine Prioritization'!$C$5='Filter inputs'!$E$4, 'Vaccine Prioritization'!$C$5=$F5),1,0)</f>
        <v>1</v>
      </c>
      <c r="AA5" t="s">
        <v>116</v>
      </c>
      <c r="AB5" s="2" t="str">
        <f t="shared" si="1"/>
        <v>Angola</v>
      </c>
      <c r="AC5">
        <f>IFERROR(IF('Country Prioritization'!$C$5='Filter inputs'!$B$4,
AVERAGEIFS($V$3:$V$3258, $X$3:$X$3258, 1, $C$3:$C$3258, $AB5),
AVERAGEIFS($W$3:$W$3258, $X$3:$X$3258, 1, $C$3:$C$3258, $AB5)),0)</f>
        <v>37.75</v>
      </c>
      <c r="AD5">
        <f>IFERROR(IF('Country Prioritization'!$C$5='Filter inputs'!$B$4,
AVERAGEIFS($V$3:$V$3258, $X$3:$X$3258, 1, $C$3:$C$3258, $AB5,$E$3:$E$3258, $AD$3 ),
AVERAGEIFS($W$3:$W$3258, $X$3:$X$3258, 1, $C$3:$C$3258, $AB5, $E$3:$E$3258, $AD$3 )),0)</f>
        <v>39</v>
      </c>
      <c r="AE5">
        <f>IFERROR(IF('Country Prioritization'!$C$5='Filter inputs'!$B$4,
AVERAGEIFS($V$3:$V$3258, $X$3:$X$3258, 1, $C$3:$C$3258, $AB5,$E$3:$E$3258, $AE$3 ),
AVERAGEIFS($W$3:$W$3258, $X$3:$X$3258, 1, $C$3:$C$3258, $AB5, $E$3:$E$3258, $AE$3 )),0)</f>
        <v>37.454545454545453</v>
      </c>
      <c r="AF5">
        <f>IFERROR(IF('Country Prioritization'!$C$5='Filter inputs'!$B$4,
AVERAGEIFS($V$3:$V$3258, $X$3:$X$3258, 1, $C$3:$C$3258, $AB5,$E$3:$E$3258, $AF$3 ),
AVERAGEIFS($W$3:$W$3258, $X$3:$X$3258, 1, $C$3:$C$3258, $AB5, $E$3:$E$3258, $AF$3 )),0)</f>
        <v>38.545454545454547</v>
      </c>
      <c r="AG5">
        <f>IFERROR(IF('Country Prioritization'!$C$5='Filter inputs'!$B$4,
AVERAGEIFS($V$3:$V$3258, $X$3:$X$3258, 1, $C$3:$C$3258, $AB5,$E$3:$E$3258, $AG$3 ),
AVERAGEIFS($W$3:$W$3258, $X$3:$X$3258, 1, $C$3:$C$3258, $AB5, $E$3:$E$3258, $AG$3 )),0)</f>
        <v>36</v>
      </c>
      <c r="AI5" s="3" cm="1">
        <f t="array" ref="AI5">COUNTIF($AC$4:$AC$77, "&gt;"&amp;$AC5)+SUM(IF($AC5=$AC$4:$AC5, 1, 0))</f>
        <v>1</v>
      </c>
      <c r="AJ5" s="3" cm="1">
        <f t="array" ref="AJ5">IF(AD5=0,0,COUNTIF(AD$4:AD$77, "&gt;"&amp;AD5)+SUM(IF(AD5=AD$4:AD5, 1, 0)))</f>
        <v>1</v>
      </c>
      <c r="AK5" s="3" cm="1">
        <f t="array" ref="AK5">IF(AE5=0,0,COUNTIF(AE$4:AE$77, "&gt;"&amp;AE5)+SUM(IF(AE5=AE$4:AE5, 1, 0)))</f>
        <v>1</v>
      </c>
      <c r="AL5" s="3" cm="1">
        <f t="array" ref="AL5">IF(AF5=0,0,COUNTIF(AF$4:AF$77, "&gt;"&amp;AF5)+SUM(IF(AF5=AF$4:AF5, 1, 0)))</f>
        <v>1</v>
      </c>
      <c r="AM5" s="3" cm="1">
        <f t="array" ref="AM5">IF(AG5=0,0,COUNTIF(AG$4:AG$77, "&gt;"&amp;AG5)+SUM(IF(AG5=AG$4:AG5, 1, 0)))</f>
        <v>3</v>
      </c>
      <c r="AO5" s="55">
        <f t="shared" ref="AO5:AO68" si="5">SUM(AP5:AS5)</f>
        <v>37.454545454545453</v>
      </c>
      <c r="AP5" s="55">
        <f>IFERROR(IF('Country Prioritization'!$C$5='Filter inputs'!$B$4,
AVERAGEIFS($K$3:$K$3258, $X$3:$X$3258, 1, $C$3:$C$3258, $AB5,$E$3:$E$3258,$AO$2,$K$3:$K$3258,"&gt;0"),
AVERAGEIFS($P$3:$P$3258, $X$3:$X$3258, 1, $C$3:$C$3258, $AB5,$E$3:$E$3258,$AO$2,$P$3:$P$3258,"&gt;0")),0)</f>
        <v>9</v>
      </c>
      <c r="AQ5" s="56">
        <f>IFERROR(IF('Country Prioritization'!$C$5='Filter inputs'!$B$4,
AVERAGEIFS($J$3:$J$3258, $X$3:$X$3258, 1, $C$3:$C$3258, $AB5,$E$3:$E$3258,$AO$2,$J$3:$J$3258,"&gt;0"),
AVERAGEIFS($O$3:$O$3258, $X$3:$X$3258, 1, $C$3:$C$3258, $AB5,$E$3:$E$3258,$AO$2,$O$3:$O$3258,"&gt;0")),0)</f>
        <v>8.454545454545455</v>
      </c>
      <c r="AR5" s="56">
        <f>IFERROR(IF('Country Prioritization'!$C$5='Filter inputs'!$B$4,
AVERAGEIFS($Q$3:$Q$3258, $X$3:$X$3258, 1, $C$3:$C$3258, $AB5,$E$3:$E$3258,$AO$2,$Q$3:$Q$3258,"&gt;0"),
AVERAGEIFS($Q$3:$Q$3258, $X$3:$X$3258, 1, $C$3:$C$3258, $AB5,$E$3:$E$3258,$AO$2,$Q$3:$Q$3258,"&gt;0")),0)</f>
        <v>9</v>
      </c>
      <c r="AS5" s="56">
        <f>IFERROR(IF('Country Prioritization'!$C$5='Filter inputs'!$B$4,
AVERAGEIFS($R$3:$R$3258, $X$3:$X$3258, 1, $C$3:$C$3258, $AB5,$E$3:$E$3258,$AO$2,$R$3:$R$3258,"&gt;0"),
AVERAGEIFS($R$3:$R$3258, $X$3:$X$3258, 1, $C$3:$C$3258, $AB5,$E$3:$E$3258,$AO$2,$R$3:$R$3258,"&gt;0")),0)</f>
        <v>11</v>
      </c>
      <c r="AV5" t="s">
        <v>116</v>
      </c>
      <c r="AW5">
        <f>IF('Vaccine Prioritization'!$C$4='Filter inputs'!$B$4,
IF($AW$2="2020-2030",AVERAGEIFS($I$3:$I$3258,$Y$3:$Y$3258,1,$C$3:$C$3258,$AV5),AVERAGEIFS($I$3:$I$3258,$Y$3:$Y$3258,1,$C$3:$C$3258,$AV5,$F$3:$F$3258,$AW$2)),
IF($AW$2="2020-2030",AVERAGEIFS($N$3:$N$3258,$Y$3:$Y$3258,1,$C$3:$C$3258,$AV5),AVERAGEIFS($N$3:$N$3258,$Y$3:$Y$3258,1,$C$3:$C$3258,$AV5,$F$3:$F$3258,$AW$2)))</f>
        <v>4.0237965569562526</v>
      </c>
      <c r="AX5">
        <f>IF('Vaccine Prioritization'!$C$4='Filter inputs'!$B$4,
IF($AW$2="2020-2030",AVERAGEIFS($I$3:$I$3258,$Y$3:$Y$3258,1,$C$3:$C$3258,$AV5,$E$3:$E$3258, AX$3),AVERAGEIFS($I$3:$I$3258,$Y$3:$Y$3258,1,$C$3:$C$3258,$AV5,$F$3:$F$3258,$AW$2,$E$3:$E$3258, AX$3)), IF($AW$2="2020-2030",AVERAGEIFS($N$3:$N$3258,$Y$3:$Y$3258,1,$C$3:$C$3258,$AV5,$E$3:$E$3258, AX$3),AVERAGEIFS($N$3:$N$3258,$Y$3:$Y$3258,1,$C$3:$C$3258,$AV5,$F$3:$F$3258,$AW$2,$E$3:$E$3258, AX$3)))</f>
        <v>6.8602001128953711</v>
      </c>
      <c r="AY5">
        <f>IF('Vaccine Prioritization'!$C$4='Filter inputs'!$B$4,
IF($AW$2="2020-2030",AVERAGEIFS($I$3:$I$3258,$Y$3:$Y$3258,1,$C$3:$C$3258,$AV5,$E$3:$E$3258, AY$3),AVERAGEIFS($I$3:$I$3258,$Y$3:$Y$3258,1,$C$3:$C$3258,$AV5,$F$3:$F$3258,$AW$2,$E$3:$E$3258, AY$3)), IF($AW$2="2020-2030",AVERAGEIFS($N$3:$N$3258,$Y$3:$Y$3258,1,$C$3:$C$3258,$AV5,$E$3:$E$3258, AY$3),AVERAGEIFS($N$3:$N$3258,$Y$3:$Y$3258,1,$C$3:$C$3258,$AV5,$F$3:$F$3258,$AW$2,$E$3:$E$3258, AY$3)))</f>
        <v>5.801661935972672</v>
      </c>
      <c r="AZ5">
        <f>IF('Vaccine Prioritization'!$C$4='Filter inputs'!$B$4,
IF($AW$2="2020-2030",AVERAGEIFS($I$3:$I$3258,$Y$3:$Y$3258,1,$C$3:$C$3258,$AV5,$E$3:$E$3258, AZ$3),AVERAGEIFS($I$3:$I$3258,$Y$3:$Y$3258,1,$C$3:$C$3258,$AV5,$F$3:$F$3258,$AW$2,$E$3:$E$3258, AZ$3)), IF($AW$2="2020-2030",AVERAGEIFS($N$3:$N$3258,$Y$3:$Y$3258,1,$C$3:$C$3258,$AV5,$E$3:$E$3258, AZ$3),AVERAGEIFS($N$3:$N$3258,$Y$3:$Y$3258,1,$C$3:$C$3258,$AV5,$F$3:$F$3258,$AW$2,$E$3:$E$3258, AZ$3)))</f>
        <v>1.9297156005208047</v>
      </c>
      <c r="BA5">
        <f>IF('Vaccine Prioritization'!$C$4='Filter inputs'!$B$4,
IF($AW$2="2020-2030",AVERAGEIFS($I$3:$I$3258,$Y$3:$Y$3258,1,$C$3:$C$3258,$AV5,$E$3:$E$3258, BA$3),AVERAGEIFS($I$3:$I$3258,$Y$3:$Y$3258,1,$C$3:$C$3258,$AV5,$F$3:$F$3258,$AW$2,$E$3:$E$3258, BA$3)), IF($AW$2="2020-2030",AVERAGEIFS($N$3:$N$3258,$Y$3:$Y$3258,1,$C$3:$C$3258,$AV5,$E$3:$E$3258, BA$3),AVERAGEIFS($N$3:$N$3258,$Y$3:$Y$3258,1,$C$3:$C$3258,$AV5,$F$3:$F$3258,$AW$2,$E$3:$E$3258, BA$3)))</f>
        <v>1.5036085784361639</v>
      </c>
      <c r="BC5" s="3">
        <f t="shared" ref="BC5:BC68" si="6">_xlfn.RANK.EQ(AX5,$AX5:$BA5)</f>
        <v>1</v>
      </c>
      <c r="BD5" s="3">
        <f t="shared" ref="BD5:BD68" si="7">_xlfn.RANK.EQ(AY5,$AX5:$BA5)</f>
        <v>2</v>
      </c>
      <c r="BE5" s="3">
        <f t="shared" ref="BE5:BE68" si="8">_xlfn.RANK.EQ(AZ5,$AX5:$BA5)</f>
        <v>3</v>
      </c>
      <c r="BF5" s="3">
        <f t="shared" ref="BF5:BF68" si="9">_xlfn.RANK.EQ(BA5,$AX5:$BA5)</f>
        <v>4</v>
      </c>
      <c r="BG5" s="3"/>
      <c r="BH5" s="3">
        <f t="shared" si="3"/>
        <v>1</v>
      </c>
      <c r="BI5" t="s">
        <v>116</v>
      </c>
      <c r="BJ5" s="2" t="str">
        <f t="shared" si="4"/>
        <v>Angola</v>
      </c>
      <c r="BK5">
        <f t="shared" ref="BK5:BK68" si="10">IFERROR(INDEX($AW$4:$AW$77,MATCH(BJ5,$AV$4:$AV$77,0)),"-")</f>
        <v>4.0237965569562526</v>
      </c>
      <c r="BL5" s="3" cm="1">
        <f t="array" ref="BL5">COUNTIF($BK$4:$BK$77, "&gt;"&amp;$BK5)+SUM(IF($BK5=$BK$4:$BK5, 1, 0))</f>
        <v>11</v>
      </c>
      <c r="BM5" s="3">
        <f>IF(COUNTIFS($BC5:BC5,BC5)&gt;1,BC5+COUNTIFS($BC5:BC5,BC5)-1,BC5)</f>
        <v>1</v>
      </c>
      <c r="BN5" s="3">
        <f>IF(COUNTIFS($BC5:BD5,BD5)&gt;1,BD5+COUNTIFS($BC5:BD5,BD5)-1,BD5)</f>
        <v>2</v>
      </c>
      <c r="BO5" s="3">
        <f>IF(COUNTIFS($BC5:BE5,BE5)&gt;1,BE5+COUNTIFS($BC5:BE5,BE5)-1,BE5)</f>
        <v>3</v>
      </c>
      <c r="BP5" s="3">
        <f>IF(COUNTIFS($BC5:BF5,BF5)&gt;1,BF5+COUNTIFS($BC5:BF5,BF5)-1,BF5)</f>
        <v>4</v>
      </c>
      <c r="BR5" s="3" t="str" cm="1">
        <f t="array" ref="BR5">INDEX($AX$3:$BA$3,BM5)</f>
        <v>Hib3</v>
      </c>
      <c r="BS5" s="3" t="str" cm="1">
        <f t="array" ref="BS5">INDEX($AX$3:$BA$3,BN5)</f>
        <v>Pcv3</v>
      </c>
      <c r="BT5" s="3" t="str" cm="1">
        <f t="array" ref="BT5">INDEX($AX$3:$BA$3,BO5)</f>
        <v>MCV2</v>
      </c>
      <c r="BU5" s="3" t="str" cm="1">
        <f t="array" ref="BU5">INDEX($AX$3:$BA$3,BP5)</f>
        <v>RotaC</v>
      </c>
      <c r="BW5" t="s">
        <v>13</v>
      </c>
      <c r="BX5">
        <v>3</v>
      </c>
    </row>
    <row r="6" spans="1:76" x14ac:dyDescent="0.3">
      <c r="A6" t="str">
        <f t="shared" si="0"/>
        <v>AFRICAETHHib32020</v>
      </c>
      <c r="B6" t="s">
        <v>3</v>
      </c>
      <c r="C6" t="s">
        <v>125</v>
      </c>
      <c r="D6" t="s">
        <v>20</v>
      </c>
      <c r="E6" t="s">
        <v>82</v>
      </c>
      <c r="F6">
        <v>2020</v>
      </c>
      <c r="G6" t="s">
        <v>197</v>
      </c>
      <c r="H6" s="11" cm="1">
        <f t="array" ref="H6">_xlfn.IFS(G6="&gt;70%",1,G6="60-70%",70%,G6="50-60%",60%,G6="&lt;50%",50%)</f>
        <v>0.7</v>
      </c>
      <c r="I6" s="47">
        <v>22.078863928997503</v>
      </c>
      <c r="J6">
        <v>9</v>
      </c>
      <c r="K6">
        <v>10</v>
      </c>
      <c r="L6" t="s">
        <v>198</v>
      </c>
      <c r="M6" s="11" cm="1">
        <f t="array" ref="M6">_xlfn.IFS(L6="&gt;70%",1,L6="60-70%",70%,L6="50-60%",60%,L6="&lt;50%",50%)</f>
        <v>0.6</v>
      </c>
      <c r="N6" s="47">
        <v>19.641827031098781</v>
      </c>
      <c r="O6">
        <v>9</v>
      </c>
      <c r="P6">
        <v>10</v>
      </c>
      <c r="Q6">
        <v>9</v>
      </c>
      <c r="R6">
        <v>9</v>
      </c>
      <c r="S6" t="s">
        <v>103</v>
      </c>
      <c r="T6" t="s">
        <v>106</v>
      </c>
      <c r="V6">
        <v>37</v>
      </c>
      <c r="W6">
        <v>37</v>
      </c>
      <c r="X6">
        <f>IF(AND(OR('Country Prioritization'!$C$4 = 'Filter inputs'!$A$4,'Country Prioritization'!$C$4=$B6),
OR('Country Prioritization'!$C$6='Filter inputs'!$C$4,'Country Prioritization'!$C$6=$S6),
OR( 'Country Prioritization'!$C$7='Filter inputs'!$D$4, 'Country Prioritization'!$C$7=$T6),
OR('Country Prioritization'!$C$8='Filter inputs'!$E$4, 'Country Prioritization'!$C$8=$F6), OR(AND('Country Prioritization'!$C$5='Filter inputs'!$B$4,H6&lt;=$X$1),AND('Country Prioritization'!$C$5='Filter inputs'!$B$5,M6&lt;=$X$1))),1,0)</f>
        <v>1</v>
      </c>
      <c r="Y6">
        <f>IF(OR('Vaccine Prioritization'!$C$5='Filter inputs'!$E$4, 'Vaccine Prioritization'!$C$5=$F6),1,0)</f>
        <v>1</v>
      </c>
      <c r="AA6" t="s">
        <v>168</v>
      </c>
      <c r="AB6" s="2" t="str">
        <f t="shared" si="1"/>
        <v>Armenia</v>
      </c>
      <c r="AC6">
        <f>IFERROR(IF('Country Prioritization'!$C$5='Filter inputs'!$B$4,
AVERAGEIFS($V$3:$V$3258, $X$3:$X$3258, 1, $C$3:$C$3258, $AB6),
AVERAGEIFS($W$3:$W$3258, $X$3:$X$3258, 1, $C$3:$C$3258, $AB6)),0)</f>
        <v>16.113636363636363</v>
      </c>
      <c r="AD6">
        <f>IFERROR(IF('Country Prioritization'!$C$5='Filter inputs'!$B$4,
AVERAGEIFS($V$3:$V$3258, $X$3:$X$3258, 1, $C$3:$C$3258, $AB6,$E$3:$E$3258, $AD$3 ),
AVERAGEIFS($W$3:$W$3258, $X$3:$X$3258, 1, $C$3:$C$3258, $AB6, $E$3:$E$3258, $AD$3 )),0)</f>
        <v>17</v>
      </c>
      <c r="AE6">
        <f>IFERROR(IF('Country Prioritization'!$C$5='Filter inputs'!$B$4,
AVERAGEIFS($V$3:$V$3258, $X$3:$X$3258, 1, $C$3:$C$3258, $AB6,$E$3:$E$3258, $AE$3 ),
AVERAGEIFS($W$3:$W$3258, $X$3:$X$3258, 1, $C$3:$C$3258, $AB6, $E$3:$E$3258, $AE$3 )),0)</f>
        <v>16.454545454545453</v>
      </c>
      <c r="AF6">
        <f>IFERROR(IF('Country Prioritization'!$C$5='Filter inputs'!$B$4,
AVERAGEIFS($V$3:$V$3258, $X$3:$X$3258, 1, $C$3:$C$3258, $AB6,$E$3:$E$3258, $AF$3 ),
AVERAGEIFS($W$3:$W$3258, $X$3:$X$3258, 1, $C$3:$C$3258, $AB6, $E$3:$E$3258, $AF$3 )),0)</f>
        <v>15</v>
      </c>
      <c r="AG6">
        <f>IFERROR(IF('Country Prioritization'!$C$5='Filter inputs'!$B$4,
AVERAGEIFS($V$3:$V$3258, $X$3:$X$3258, 1, $C$3:$C$3258, $AB6,$E$3:$E$3258, $AG$3 ),
AVERAGEIFS($W$3:$W$3258, $X$3:$X$3258, 1, $C$3:$C$3258, $AB6, $E$3:$E$3258, $AG$3 )),0)</f>
        <v>16</v>
      </c>
      <c r="AI6" s="3" cm="1">
        <f t="array" ref="AI6">COUNTIF($AC$4:$AC$77, "&gt;"&amp;$AC6)+SUM(IF($AC6=$AC$4:$AC6, 1, 0))</f>
        <v>67</v>
      </c>
      <c r="AJ6" s="3" cm="1">
        <f t="array" ref="AJ6">IF(AD6=0,0,COUNTIF(AD$4:AD$77, "&gt;"&amp;AD6)+SUM(IF(AD6=AD$4:AD6, 1, 0)))</f>
        <v>62</v>
      </c>
      <c r="AK6" s="3" cm="1">
        <f t="array" ref="AK6">IF(AE6=0,0,COUNTIF(AE$4:AE$77, "&gt;"&amp;AE6)+SUM(IF(AE6=AE$4:AE6, 1, 0)))</f>
        <v>65</v>
      </c>
      <c r="AL6" s="3" cm="1">
        <f t="array" ref="AL6">IF(AF6=0,0,COUNTIF(AF$4:AF$77, "&gt;"&amp;AF6)+SUM(IF(AF6=AF$4:AF6, 1, 0)))</f>
        <v>68</v>
      </c>
      <c r="AM6" s="3" cm="1">
        <f t="array" ref="AM6">IF(AG6=0,0,COUNTIF(AG$4:AG$77, "&gt;"&amp;AG6)+SUM(IF(AG6=AG$4:AG6, 1, 0)))</f>
        <v>65</v>
      </c>
      <c r="AO6" s="55">
        <f t="shared" si="5"/>
        <v>16.454545454545453</v>
      </c>
      <c r="AP6" s="55">
        <f>IFERROR(IF('Country Prioritization'!$C$5='Filter inputs'!$B$4,
AVERAGEIFS($K$3:$K$3258, $X$3:$X$3258, 1, $C$3:$C$3258, $AB6,$E$3:$E$3258,$AO$2,$K$3:$K$3258,"&gt;0"),
AVERAGEIFS($P$3:$P$3258, $X$3:$X$3258, 1, $C$3:$C$3258, $AB6,$E$3:$E$3258,$AO$2,$P$3:$P$3258,"&gt;0")),0)</f>
        <v>2</v>
      </c>
      <c r="AQ6" s="56">
        <f>IFERROR(IF('Country Prioritization'!$C$5='Filter inputs'!$B$4,
AVERAGEIFS($J$3:$J$3258, $X$3:$X$3258, 1, $C$3:$C$3258, $AB6,$E$3:$E$3258,$AO$2,$J$3:$J$3258,"&gt;0"),
AVERAGEIFS($O$3:$O$3258, $X$3:$X$3258, 1, $C$3:$C$3258, $AB6,$E$3:$E$3258,$AO$2,$O$3:$O$3258,"&gt;0")),0)</f>
        <v>2.4545454545454546</v>
      </c>
      <c r="AR6" s="56">
        <f>IFERROR(IF('Country Prioritization'!$C$5='Filter inputs'!$B$4,
AVERAGEIFS($Q$3:$Q$3258, $X$3:$X$3258, 1, $C$3:$C$3258, $AB6,$E$3:$E$3258,$AO$2,$Q$3:$Q$3258,"&gt;0"),
AVERAGEIFS($Q$3:$Q$3258, $X$3:$X$3258, 1, $C$3:$C$3258, $AB6,$E$3:$E$3258,$AO$2,$Q$3:$Q$3258,"&gt;0")),0)</f>
        <v>2</v>
      </c>
      <c r="AS6" s="56">
        <f>IFERROR(IF('Country Prioritization'!$C$5='Filter inputs'!$B$4,
AVERAGEIFS($R$3:$R$3258, $X$3:$X$3258, 1, $C$3:$C$3258, $AB6,$E$3:$E$3258,$AO$2,$R$3:$R$3258,"&gt;0"),
AVERAGEIFS($R$3:$R$3258, $X$3:$X$3258, 1, $C$3:$C$3258, $AB6,$E$3:$E$3258,$AO$2,$R$3:$R$3258,"&gt;0")),0)</f>
        <v>10</v>
      </c>
      <c r="AV6" t="s">
        <v>168</v>
      </c>
      <c r="AW6">
        <f>IF('Vaccine Prioritization'!$C$4='Filter inputs'!$B$4,
IF($AW$2="2020-2030",AVERAGEIFS($I$3:$I$3258,$Y$3:$Y$3258,1,$C$3:$C$3258,$AV6),AVERAGEIFS($I$3:$I$3258,$Y$3:$Y$3258,1,$C$3:$C$3258,$AV6,$F$3:$F$3258,$AW$2)),
IF($AW$2="2020-2030",AVERAGEIFS($N$3:$N$3258,$Y$3:$Y$3258,1,$C$3:$C$3258,$AV6),AVERAGEIFS($N$3:$N$3258,$Y$3:$Y$3258,1,$C$3:$C$3258,$AV6,$F$3:$F$3258,$AW$2)))</f>
        <v>8.1084970739730033E-2</v>
      </c>
      <c r="AX6">
        <f>IF('Vaccine Prioritization'!$C$4='Filter inputs'!$B$4,
IF($AW$2="2020-2030",AVERAGEIFS($I$3:$I$3258,$Y$3:$Y$3258,1,$C$3:$C$3258,$AV6,$E$3:$E$3258, AX$3),AVERAGEIFS($I$3:$I$3258,$Y$3:$Y$3258,1,$C$3:$C$3258,$AV6,$F$3:$F$3258,$AW$2,$E$3:$E$3258, AX$3)), IF($AW$2="2020-2030",AVERAGEIFS($N$3:$N$3258,$Y$3:$Y$3258,1,$C$3:$C$3258,$AV6,$E$3:$E$3258, AX$3),AVERAGEIFS($N$3:$N$3258,$Y$3:$Y$3258,1,$C$3:$C$3258,$AV6,$F$3:$F$3258,$AW$2,$E$3:$E$3258, AX$3)))</f>
        <v>0.13525054266737371</v>
      </c>
      <c r="AY6">
        <f>IF('Vaccine Prioritization'!$C$4='Filter inputs'!$B$4,
IF($AW$2="2020-2030",AVERAGEIFS($I$3:$I$3258,$Y$3:$Y$3258,1,$C$3:$C$3258,$AV6,$E$3:$E$3258, AY$3),AVERAGEIFS($I$3:$I$3258,$Y$3:$Y$3258,1,$C$3:$C$3258,$AV6,$F$3:$F$3258,$AW$2,$E$3:$E$3258, AY$3)), IF($AW$2="2020-2030",AVERAGEIFS($N$3:$N$3258,$Y$3:$Y$3258,1,$C$3:$C$3258,$AV6,$E$3:$E$3258, AY$3),AVERAGEIFS($N$3:$N$3258,$Y$3:$Y$3258,1,$C$3:$C$3258,$AV6,$F$3:$F$3258,$AW$2,$E$3:$E$3258, AY$3)))</f>
        <v>0.1149237818702951</v>
      </c>
      <c r="AZ6">
        <f>IF('Vaccine Prioritization'!$C$4='Filter inputs'!$B$4,
IF($AW$2="2020-2030",AVERAGEIFS($I$3:$I$3258,$Y$3:$Y$3258,1,$C$3:$C$3258,$AV6,$E$3:$E$3258, AZ$3),AVERAGEIFS($I$3:$I$3258,$Y$3:$Y$3258,1,$C$3:$C$3258,$AV6,$F$3:$F$3258,$AW$2,$E$3:$E$3258, AZ$3)), IF($AW$2="2020-2030",AVERAGEIFS($N$3:$N$3258,$Y$3:$Y$3258,1,$C$3:$C$3258,$AV6,$E$3:$E$3258, AZ$3),AVERAGEIFS($N$3:$N$3258,$Y$3:$Y$3258,1,$C$3:$C$3258,$AV6,$F$3:$F$3258,$AW$2,$E$3:$E$3258, AZ$3)))</f>
        <v>2.4016778288702967E-2</v>
      </c>
      <c r="BA6">
        <f>IF('Vaccine Prioritization'!$C$4='Filter inputs'!$B$4,
IF($AW$2="2020-2030",AVERAGEIFS($I$3:$I$3258,$Y$3:$Y$3258,1,$C$3:$C$3258,$AV6,$E$3:$E$3258, BA$3),AVERAGEIFS($I$3:$I$3258,$Y$3:$Y$3258,1,$C$3:$C$3258,$AV6,$F$3:$F$3258,$AW$2,$E$3:$E$3258, BA$3)), IF($AW$2="2020-2030",AVERAGEIFS($N$3:$N$3258,$Y$3:$Y$3258,1,$C$3:$C$3258,$AV6,$E$3:$E$3258, BA$3),AVERAGEIFS($N$3:$N$3258,$Y$3:$Y$3258,1,$C$3:$C$3258,$AV6,$F$3:$F$3258,$AW$2,$E$3:$E$3258, BA$3)))</f>
        <v>5.0148780132548337E-2</v>
      </c>
      <c r="BC6" s="3">
        <f t="shared" si="6"/>
        <v>1</v>
      </c>
      <c r="BD6" s="3">
        <f t="shared" si="7"/>
        <v>2</v>
      </c>
      <c r="BE6" s="3">
        <f t="shared" si="8"/>
        <v>4</v>
      </c>
      <c r="BF6" s="3">
        <f t="shared" si="9"/>
        <v>3</v>
      </c>
      <c r="BG6" s="3"/>
      <c r="BH6" s="3">
        <f t="shared" si="3"/>
        <v>3</v>
      </c>
      <c r="BI6" t="s">
        <v>168</v>
      </c>
      <c r="BJ6" s="2" t="str">
        <f t="shared" si="4"/>
        <v>Armenia</v>
      </c>
      <c r="BK6">
        <f t="shared" si="10"/>
        <v>8.1084970739730033E-2</v>
      </c>
      <c r="BL6" s="3" cm="1">
        <f t="array" ref="BL6">COUNTIF($BK$4:$BK$77, "&gt;"&amp;$BK6)+SUM(IF($BK6=$BK$4:$BK6, 1, 0))</f>
        <v>67</v>
      </c>
      <c r="BM6" s="3">
        <f>IF(COUNTIFS($BC6:BC6,BC6)&gt;1,BC6+COUNTIFS($BC6:BC6,BC6)-1,BC6)</f>
        <v>1</v>
      </c>
      <c r="BN6" s="3">
        <f>IF(COUNTIFS($BC6:BD6,BD6)&gt;1,BD6+COUNTIFS($BC6:BD6,BD6)-1,BD6)</f>
        <v>2</v>
      </c>
      <c r="BO6" s="3">
        <f>IF(COUNTIFS($BC6:BE6,BE6)&gt;1,BE6+COUNTIFS($BC6:BE6,BE6)-1,BE6)</f>
        <v>4</v>
      </c>
      <c r="BP6" s="3">
        <f>IF(COUNTIFS($BC6:BF6,BF6)&gt;1,BF6+COUNTIFS($BC6:BF6,BF6)-1,BF6)</f>
        <v>3</v>
      </c>
      <c r="BR6" s="3" t="str" cm="1">
        <f t="array" ref="BR6">INDEX($AX$3:$BA$3,BM6)</f>
        <v>Hib3</v>
      </c>
      <c r="BS6" s="3" t="str" cm="1">
        <f t="array" ref="BS6">INDEX($AX$3:$BA$3,BN6)</f>
        <v>Pcv3</v>
      </c>
      <c r="BT6" s="3" t="str" cm="1">
        <f t="array" ref="BT6">INDEX($AX$3:$BA$3,BO6)</f>
        <v>RotaC</v>
      </c>
      <c r="BU6" s="3" t="str" cm="1">
        <f t="array" ref="BU6">INDEX($AX$3:$BA$3,BP6)</f>
        <v>MCV2</v>
      </c>
      <c r="BW6" t="s">
        <v>9</v>
      </c>
      <c r="BX6">
        <v>4</v>
      </c>
    </row>
    <row r="7" spans="1:76" x14ac:dyDescent="0.3">
      <c r="A7" t="str">
        <f t="shared" si="0"/>
        <v>AFRICANGAHib32020</v>
      </c>
      <c r="B7" t="s">
        <v>3</v>
      </c>
      <c r="C7" t="s">
        <v>113</v>
      </c>
      <c r="D7" t="s">
        <v>5</v>
      </c>
      <c r="E7" t="s">
        <v>82</v>
      </c>
      <c r="F7">
        <v>2020</v>
      </c>
      <c r="G7" t="s">
        <v>198</v>
      </c>
      <c r="H7" s="11" cm="1">
        <f t="array" ref="H7">_xlfn.IFS(G7="&gt;70%",1,G7="60-70%",70%,G7="50-60%",60%,G7="&lt;50%",50%)</f>
        <v>0.6</v>
      </c>
      <c r="I7" s="47">
        <v>20.145463853646994</v>
      </c>
      <c r="J7">
        <v>9</v>
      </c>
      <c r="K7">
        <v>10</v>
      </c>
      <c r="L7" t="s">
        <v>199</v>
      </c>
      <c r="M7" s="11" cm="1">
        <f t="array" ref="M7">_xlfn.IFS(L7="&gt;70%",1,L7="60-70%",70%,L7="50-60%",60%,L7="&lt;50%",50%)</f>
        <v>0.5</v>
      </c>
      <c r="N7" s="47">
        <v>14.974421923907279</v>
      </c>
      <c r="O7">
        <v>10</v>
      </c>
      <c r="P7">
        <v>10</v>
      </c>
      <c r="Q7">
        <v>10</v>
      </c>
      <c r="R7">
        <v>5</v>
      </c>
      <c r="S7" t="s">
        <v>104</v>
      </c>
      <c r="T7" t="s">
        <v>107</v>
      </c>
      <c r="V7">
        <v>34</v>
      </c>
      <c r="W7">
        <v>35</v>
      </c>
      <c r="X7">
        <f>IF(AND(OR('Country Prioritization'!$C$4 = 'Filter inputs'!$A$4,'Country Prioritization'!$C$4=$B7),
OR('Country Prioritization'!$C$6='Filter inputs'!$C$4,'Country Prioritization'!$C$6=$S7),
OR( 'Country Prioritization'!$C$7='Filter inputs'!$D$4, 'Country Prioritization'!$C$7=$T7),
OR('Country Prioritization'!$C$8='Filter inputs'!$E$4, 'Country Prioritization'!$C$8=$F7), OR(AND('Country Prioritization'!$C$5='Filter inputs'!$B$4,H7&lt;=$X$1),AND('Country Prioritization'!$C$5='Filter inputs'!$B$5,M7&lt;=$X$1))),1,0)</f>
        <v>1</v>
      </c>
      <c r="Y7">
        <f>IF(OR('Vaccine Prioritization'!$C$5='Filter inputs'!$E$4, 'Vaccine Prioritization'!$C$5=$F7),1,0)</f>
        <v>1</v>
      </c>
      <c r="AA7" t="s">
        <v>144</v>
      </c>
      <c r="AB7" s="2" t="str">
        <f t="shared" si="1"/>
        <v>Azerbaijan</v>
      </c>
      <c r="AC7">
        <f>IFERROR(IF('Country Prioritization'!$C$5='Filter inputs'!$B$4,
AVERAGEIFS($V$3:$V$3258, $X$3:$X$3258, 1, $C$3:$C$3258, $AB7),
AVERAGEIFS($W$3:$W$3258, $X$3:$X$3258, 1, $C$3:$C$3258, $AB7)),0)</f>
        <v>22.363636363636363</v>
      </c>
      <c r="AD7">
        <f>IFERROR(IF('Country Prioritization'!$C$5='Filter inputs'!$B$4,
AVERAGEIFS($V$3:$V$3258, $X$3:$X$3258, 1, $C$3:$C$3258, $AB7,$E$3:$E$3258, $AD$3 ),
AVERAGEIFS($W$3:$W$3258, $X$3:$X$3258, 1, $C$3:$C$3258, $AB7, $E$3:$E$3258, $AD$3 )),0)</f>
        <v>23.272727272727273</v>
      </c>
      <c r="AE7">
        <f>IFERROR(IF('Country Prioritization'!$C$5='Filter inputs'!$B$4,
AVERAGEIFS($V$3:$V$3258, $X$3:$X$3258, 1, $C$3:$C$3258, $AB7,$E$3:$E$3258, $AE$3 ),
AVERAGEIFS($W$3:$W$3258, $X$3:$X$3258, 1, $C$3:$C$3258, $AB7, $E$3:$E$3258, $AE$3 )),0)</f>
        <v>22.545454545454547</v>
      </c>
      <c r="AF7">
        <f>IFERROR(IF('Country Prioritization'!$C$5='Filter inputs'!$B$4,
AVERAGEIFS($V$3:$V$3258, $X$3:$X$3258, 1, $C$3:$C$3258, $AB7,$E$3:$E$3258, $AF$3 ),
AVERAGEIFS($W$3:$W$3258, $X$3:$X$3258, 1, $C$3:$C$3258, $AB7, $E$3:$E$3258, $AF$3 )),0)</f>
        <v>16.636363636363637</v>
      </c>
      <c r="AG7">
        <f>IFERROR(IF('Country Prioritization'!$C$5='Filter inputs'!$B$4,
AVERAGEIFS($V$3:$V$3258, $X$3:$X$3258, 1, $C$3:$C$3258, $AB7,$E$3:$E$3258, $AG$3 ),
AVERAGEIFS($W$3:$W$3258, $X$3:$X$3258, 1, $C$3:$C$3258, $AB7, $E$3:$E$3258, $AG$3 )),0)</f>
        <v>27</v>
      </c>
      <c r="AI7" s="3" cm="1">
        <f t="array" ref="AI7">COUNTIF($AC$4:$AC$77, "&gt;"&amp;$AC7)+SUM(IF($AC7=$AC$4:$AC7, 1, 0))</f>
        <v>40</v>
      </c>
      <c r="AJ7" s="3" cm="1">
        <f t="array" ref="AJ7">IF(AD7=0,0,COUNTIF(AD$4:AD$77, "&gt;"&amp;AD7)+SUM(IF(AD7=AD$4:AD7, 1, 0)))</f>
        <v>39</v>
      </c>
      <c r="AK7" s="3" cm="1">
        <f t="array" ref="AK7">IF(AE7=0,0,COUNTIF(AE$4:AE$77, "&gt;"&amp;AE7)+SUM(IF(AE7=AE$4:AE7, 1, 0)))</f>
        <v>41</v>
      </c>
      <c r="AL7" s="3" cm="1">
        <f t="array" ref="AL7">IF(AF7=0,0,COUNTIF(AF$4:AF$77, "&gt;"&amp;AF7)+SUM(IF(AF7=AF$4:AF7, 1, 0)))</f>
        <v>62</v>
      </c>
      <c r="AM7" s="3" cm="1">
        <f t="array" ref="AM7">IF(AG7=0,0,COUNTIF(AG$4:AG$77, "&gt;"&amp;AG7)+SUM(IF(AG7=AG$4:AG7, 1, 0)))</f>
        <v>20</v>
      </c>
      <c r="AO7" s="55">
        <f t="shared" si="5"/>
        <v>22.545454545454547</v>
      </c>
      <c r="AP7" s="55">
        <f>IFERROR(IF('Country Prioritization'!$C$5='Filter inputs'!$B$4,
AVERAGEIFS($K$3:$K$3258, $X$3:$X$3258, 1, $C$3:$C$3258, $AB7,$E$3:$E$3258,$AO$2,$K$3:$K$3258,"&gt;0"),
AVERAGEIFS($P$3:$P$3258, $X$3:$X$3258, 1, $C$3:$C$3258, $AB7,$E$3:$E$3258,$AO$2,$P$3:$P$3258,"&gt;0")),0)</f>
        <v>4</v>
      </c>
      <c r="AQ7" s="56">
        <f>IFERROR(IF('Country Prioritization'!$C$5='Filter inputs'!$B$4,
AVERAGEIFS($J$3:$J$3258, $X$3:$X$3258, 1, $C$3:$C$3258, $AB7,$E$3:$E$3258,$AO$2,$J$3:$J$3258,"&gt;0"),
AVERAGEIFS($O$3:$O$3258, $X$3:$X$3258, 1, $C$3:$C$3258, $AB7,$E$3:$E$3258,$AO$2,$O$3:$O$3258,"&gt;0")),0)</f>
        <v>5.5454545454545459</v>
      </c>
      <c r="AR7" s="56">
        <f>IFERROR(IF('Country Prioritization'!$C$5='Filter inputs'!$B$4,
AVERAGEIFS($Q$3:$Q$3258, $X$3:$X$3258, 1, $C$3:$C$3258, $AB7,$E$3:$E$3258,$AO$2,$Q$3:$Q$3258,"&gt;0"),
AVERAGEIFS($Q$3:$Q$3258, $X$3:$X$3258, 1, $C$3:$C$3258, $AB7,$E$3:$E$3258,$AO$2,$Q$3:$Q$3258,"&gt;0")),0)</f>
        <v>3</v>
      </c>
      <c r="AS7" s="56">
        <f>IFERROR(IF('Country Prioritization'!$C$5='Filter inputs'!$B$4,
AVERAGEIFS($R$3:$R$3258, $X$3:$X$3258, 1, $C$3:$C$3258, $AB7,$E$3:$E$3258,$AO$2,$R$3:$R$3258,"&gt;0"),
AVERAGEIFS($R$3:$R$3258, $X$3:$X$3258, 1, $C$3:$C$3258, $AB7,$E$3:$E$3258,$AO$2,$R$3:$R$3258,"&gt;0")),0)</f>
        <v>10</v>
      </c>
      <c r="AV7" t="s">
        <v>144</v>
      </c>
      <c r="AW7">
        <f>IF('Vaccine Prioritization'!$C$4='Filter inputs'!$B$4,
IF($AW$2="2020-2030",AVERAGEIFS($I$3:$I$3258,$Y$3:$Y$3258,1,$C$3:$C$3258,$AV7),AVERAGEIFS($I$3:$I$3258,$Y$3:$Y$3258,1,$C$3:$C$3258,$AV7,$F$3:$F$3258,$AW$2)),
IF($AW$2="2020-2030",AVERAGEIFS($N$3:$N$3258,$Y$3:$Y$3258,1,$C$3:$C$3258,$AV7),AVERAGEIFS($N$3:$N$3258,$Y$3:$Y$3258,1,$C$3:$C$3258,$AV7,$F$3:$F$3258,$AW$2)))</f>
        <v>0.51643613539422961</v>
      </c>
      <c r="AX7">
        <f>IF('Vaccine Prioritization'!$C$4='Filter inputs'!$B$4,
IF($AW$2="2020-2030",AVERAGEIFS($I$3:$I$3258,$Y$3:$Y$3258,1,$C$3:$C$3258,$AV7,$E$3:$E$3258, AX$3),AVERAGEIFS($I$3:$I$3258,$Y$3:$Y$3258,1,$C$3:$C$3258,$AV7,$F$3:$F$3258,$AW$2,$E$3:$E$3258, AX$3)), IF($AW$2="2020-2030",AVERAGEIFS($N$3:$N$3258,$Y$3:$Y$3258,1,$C$3:$C$3258,$AV7,$E$3:$E$3258, AX$3),AVERAGEIFS($N$3:$N$3258,$Y$3:$Y$3258,1,$C$3:$C$3258,$AV7,$F$3:$F$3258,$AW$2,$E$3:$E$3258, AX$3)))</f>
        <v>0.89701070929575488</v>
      </c>
      <c r="AY7">
        <f>IF('Vaccine Prioritization'!$C$4='Filter inputs'!$B$4,
IF($AW$2="2020-2030",AVERAGEIFS($I$3:$I$3258,$Y$3:$Y$3258,1,$C$3:$C$3258,$AV7,$E$3:$E$3258, AY$3),AVERAGEIFS($I$3:$I$3258,$Y$3:$Y$3258,1,$C$3:$C$3258,$AV7,$F$3:$F$3258,$AW$2,$E$3:$E$3258, AY$3)), IF($AW$2="2020-2030",AVERAGEIFS($N$3:$N$3258,$Y$3:$Y$3258,1,$C$3:$C$3258,$AV7,$E$3:$E$3258, AY$3),AVERAGEIFS($N$3:$N$3258,$Y$3:$Y$3258,1,$C$3:$C$3258,$AV7,$F$3:$F$3258,$AW$2,$E$3:$E$3258, AY$3)))</f>
        <v>0.77601823138784143</v>
      </c>
      <c r="AZ7">
        <f>IF('Vaccine Prioritization'!$C$4='Filter inputs'!$B$4,
IF($AW$2="2020-2030",AVERAGEIFS($I$3:$I$3258,$Y$3:$Y$3258,1,$C$3:$C$3258,$AV7,$E$3:$E$3258, AZ$3),AVERAGEIFS($I$3:$I$3258,$Y$3:$Y$3258,1,$C$3:$C$3258,$AV7,$F$3:$F$3258,$AW$2,$E$3:$E$3258, AZ$3)), IF($AW$2="2020-2030",AVERAGEIFS($N$3:$N$3258,$Y$3:$Y$3258,1,$C$3:$C$3258,$AV7,$E$3:$E$3258, AZ$3),AVERAGEIFS($N$3:$N$3258,$Y$3:$Y$3258,1,$C$3:$C$3258,$AV7,$F$3:$F$3258,$AW$2,$E$3:$E$3258, AZ$3)))</f>
        <v>8.0042669813541786E-2</v>
      </c>
      <c r="BA7">
        <f>IF('Vaccine Prioritization'!$C$4='Filter inputs'!$B$4,
IF($AW$2="2020-2030",AVERAGEIFS($I$3:$I$3258,$Y$3:$Y$3258,1,$C$3:$C$3258,$AV7,$E$3:$E$3258, BA$3),AVERAGEIFS($I$3:$I$3258,$Y$3:$Y$3258,1,$C$3:$C$3258,$AV7,$F$3:$F$3258,$AW$2,$E$3:$E$3258, BA$3)), IF($AW$2="2020-2030",AVERAGEIFS($N$3:$N$3258,$Y$3:$Y$3258,1,$C$3:$C$3258,$AV7,$E$3:$E$3258, BA$3),AVERAGEIFS($N$3:$N$3258,$Y$3:$Y$3258,1,$C$3:$C$3258,$AV7,$F$3:$F$3258,$AW$2,$E$3:$E$3258, BA$3)))</f>
        <v>0.31267293107977961</v>
      </c>
      <c r="BC7" s="3">
        <f t="shared" si="6"/>
        <v>1</v>
      </c>
      <c r="BD7" s="3">
        <f t="shared" si="7"/>
        <v>2</v>
      </c>
      <c r="BE7" s="3">
        <f t="shared" si="8"/>
        <v>4</v>
      </c>
      <c r="BF7" s="3">
        <f t="shared" si="9"/>
        <v>3</v>
      </c>
      <c r="BG7" s="3"/>
      <c r="BH7" s="3">
        <f t="shared" si="3"/>
        <v>3</v>
      </c>
      <c r="BI7" t="s">
        <v>144</v>
      </c>
      <c r="BJ7" s="2" t="str">
        <f t="shared" si="4"/>
        <v>Azerbaijan</v>
      </c>
      <c r="BK7">
        <f t="shared" si="10"/>
        <v>0.51643613539422961</v>
      </c>
      <c r="BL7" s="3" cm="1">
        <f t="array" ref="BL7">COUNTIF($BK$4:$BK$77, "&gt;"&amp;$BK7)+SUM(IF($BK7=$BK$4:$BK7, 1, 0))</f>
        <v>50</v>
      </c>
      <c r="BM7" s="3">
        <f>IF(COUNTIFS($BC7:BC7,BC7)&gt;1,BC7+COUNTIFS($BC7:BC7,BC7)-1,BC7)</f>
        <v>1</v>
      </c>
      <c r="BN7" s="3">
        <f>IF(COUNTIFS($BC7:BD7,BD7)&gt;1,BD7+COUNTIFS($BC7:BD7,BD7)-1,BD7)</f>
        <v>2</v>
      </c>
      <c r="BO7" s="3">
        <f>IF(COUNTIFS($BC7:BE7,BE7)&gt;1,BE7+COUNTIFS($BC7:BE7,BE7)-1,BE7)</f>
        <v>4</v>
      </c>
      <c r="BP7" s="3">
        <f>IF(COUNTIFS($BC7:BF7,BF7)&gt;1,BF7+COUNTIFS($BC7:BF7,BF7)-1,BF7)</f>
        <v>3</v>
      </c>
      <c r="BR7" s="3" t="str" cm="1">
        <f t="array" ref="BR7">INDEX($AX$3:$BA$3,BM7)</f>
        <v>Hib3</v>
      </c>
      <c r="BS7" s="3" t="str" cm="1">
        <f t="array" ref="BS7">INDEX($AX$3:$BA$3,BN7)</f>
        <v>Pcv3</v>
      </c>
      <c r="BT7" s="3" t="str" cm="1">
        <f t="array" ref="BT7">INDEX($AX$3:$BA$3,BO7)</f>
        <v>RotaC</v>
      </c>
      <c r="BU7" s="3" t="str" cm="1">
        <f t="array" ref="BU7">INDEX($AX$3:$BA$3,BP7)</f>
        <v>MCV2</v>
      </c>
      <c r="BW7" t="s">
        <v>15</v>
      </c>
      <c r="BX7">
        <v>5</v>
      </c>
    </row>
    <row r="8" spans="1:76" x14ac:dyDescent="0.3">
      <c r="A8" t="str">
        <f t="shared" si="0"/>
        <v>AFRICACODHib32020</v>
      </c>
      <c r="B8" t="s">
        <v>3</v>
      </c>
      <c r="C8" t="s">
        <v>134</v>
      </c>
      <c r="D8" t="s">
        <v>30</v>
      </c>
      <c r="E8" t="s">
        <v>82</v>
      </c>
      <c r="F8">
        <v>2020</v>
      </c>
      <c r="G8" t="s">
        <v>198</v>
      </c>
      <c r="H8" s="11" cm="1">
        <f t="array" ref="H8">_xlfn.IFS(G8="&gt;70%",1,G8="60-70%",70%,G8="50-60%",60%,G8="&lt;50%",50%)</f>
        <v>0.6</v>
      </c>
      <c r="I8" s="47">
        <v>10.051733280658393</v>
      </c>
      <c r="J8">
        <v>9</v>
      </c>
      <c r="K8">
        <v>10</v>
      </c>
      <c r="L8" t="s">
        <v>196</v>
      </c>
      <c r="M8" s="11" cm="1">
        <f t="array" ref="M8">_xlfn.IFS(L8="&gt;70%",1,L8="60-70%",70%,L8="50-60%",60%,L8="&lt;50%",50%)</f>
        <v>1</v>
      </c>
      <c r="N8" s="47">
        <v>13.269448887535743</v>
      </c>
      <c r="O8">
        <v>7</v>
      </c>
      <c r="P8">
        <v>10</v>
      </c>
      <c r="Q8">
        <v>10</v>
      </c>
      <c r="R8">
        <v>9</v>
      </c>
      <c r="S8" t="s">
        <v>103</v>
      </c>
      <c r="T8" t="s">
        <v>106</v>
      </c>
      <c r="V8">
        <v>38</v>
      </c>
      <c r="W8">
        <v>36</v>
      </c>
      <c r="X8">
        <f>IF(AND(OR('Country Prioritization'!$C$4 = 'Filter inputs'!$A$4,'Country Prioritization'!$C$4=$B8),
OR('Country Prioritization'!$C$6='Filter inputs'!$C$4,'Country Prioritization'!$C$6=$S8),
OR( 'Country Prioritization'!$C$7='Filter inputs'!$D$4, 'Country Prioritization'!$C$7=$T8),
OR('Country Prioritization'!$C$8='Filter inputs'!$E$4, 'Country Prioritization'!$C$8=$F8), OR(AND('Country Prioritization'!$C$5='Filter inputs'!$B$4,H8&lt;=$X$1),AND('Country Prioritization'!$C$5='Filter inputs'!$B$5,M8&lt;=$X$1))),1,0)</f>
        <v>1</v>
      </c>
      <c r="Y8">
        <f>IF(OR('Vaccine Prioritization'!$C$5='Filter inputs'!$E$4, 'Vaccine Prioritization'!$C$5=$F8),1,0)</f>
        <v>1</v>
      </c>
      <c r="AA8" t="s">
        <v>169</v>
      </c>
      <c r="AB8" s="2" t="str">
        <f t="shared" si="1"/>
        <v>Bangladesh</v>
      </c>
      <c r="AC8">
        <f>IFERROR(IF('Country Prioritization'!$C$5='Filter inputs'!$B$4,
AVERAGEIFS($V$3:$V$3258, $X$3:$X$3258, 1, $C$3:$C$3258, $AB8),
AVERAGEIFS($W$3:$W$3258, $X$3:$X$3258, 1, $C$3:$C$3258, $AB8)),0)</f>
        <v>18.636363636363637</v>
      </c>
      <c r="AD8">
        <f>IFERROR(IF('Country Prioritization'!$C$5='Filter inputs'!$B$4,
AVERAGEIFS($V$3:$V$3258, $X$3:$X$3258, 1, $C$3:$C$3258, $AB8,$E$3:$E$3258, $AD$3 ),
AVERAGEIFS($W$3:$W$3258, $X$3:$X$3258, 1, $C$3:$C$3258, $AB8, $E$3:$E$3258, $AD$3 )),0)</f>
        <v>16.545454545454547</v>
      </c>
      <c r="AE8">
        <f>IFERROR(IF('Country Prioritization'!$C$5='Filter inputs'!$B$4,
AVERAGEIFS($V$3:$V$3258, $X$3:$X$3258, 1, $C$3:$C$3258, $AB8,$E$3:$E$3258, $AE$3 ),
AVERAGEIFS($W$3:$W$3258, $X$3:$X$3258, 1, $C$3:$C$3258, $AB8, $E$3:$E$3258, $AE$3 )),0)</f>
        <v>16</v>
      </c>
      <c r="AF8">
        <f>IFERROR(IF('Country Prioritization'!$C$5='Filter inputs'!$B$4,
AVERAGEIFS($V$3:$V$3258, $X$3:$X$3258, 1, $C$3:$C$3258, $AB8,$E$3:$E$3258, $AF$3 ),
AVERAGEIFS($W$3:$W$3258, $X$3:$X$3258, 1, $C$3:$C$3258, $AB8, $E$3:$E$3258, $AF$3 )),0)</f>
        <v>18</v>
      </c>
      <c r="AG8">
        <f>IFERROR(IF('Country Prioritization'!$C$5='Filter inputs'!$B$4,
AVERAGEIFS($V$3:$V$3258, $X$3:$X$3258, 1, $C$3:$C$3258, $AB8,$E$3:$E$3258, $AG$3 ),
AVERAGEIFS($W$3:$W$3258, $X$3:$X$3258, 1, $C$3:$C$3258, $AB8, $E$3:$E$3258, $AG$3 )),0)</f>
        <v>24</v>
      </c>
      <c r="AI8" s="3" cm="1">
        <f t="array" ref="AI8">COUNTIF($AC$4:$AC$77, "&gt;"&amp;$AC8)+SUM(IF($AC8=$AC$4:$AC8, 1, 0))</f>
        <v>56</v>
      </c>
      <c r="AJ8" s="3" cm="1">
        <f t="array" ref="AJ8">IF(AD8=0,0,COUNTIF(AD$4:AD$77, "&gt;"&amp;AD8)+SUM(IF(AD8=AD$4:AD8, 1, 0)))</f>
        <v>64</v>
      </c>
      <c r="AK8" s="3" cm="1">
        <f t="array" ref="AK8">IF(AE8=0,0,COUNTIF(AE$4:AE$77, "&gt;"&amp;AE8)+SUM(IF(AE8=AE$4:AE8, 1, 0)))</f>
        <v>66</v>
      </c>
      <c r="AL8" s="3" cm="1">
        <f t="array" ref="AL8">IF(AF8=0,0,COUNTIF(AF$4:AF$77, "&gt;"&amp;AF8)+SUM(IF(AF8=AF$4:AF8, 1, 0)))</f>
        <v>53</v>
      </c>
      <c r="AM8" s="3" cm="1">
        <f t="array" ref="AM8">IF(AG8=0,0,COUNTIF(AG$4:AG$77, "&gt;"&amp;AG8)+SUM(IF(AG8=AG$4:AG8, 1, 0)))</f>
        <v>36</v>
      </c>
      <c r="AO8" s="55">
        <f t="shared" si="5"/>
        <v>16</v>
      </c>
      <c r="AP8" s="55">
        <f>IFERROR(IF('Country Prioritization'!$C$5='Filter inputs'!$B$4,
AVERAGEIFS($K$3:$K$3258, $X$3:$X$3258, 1, $C$3:$C$3258, $AB8,$E$3:$E$3258,$AO$2,$K$3:$K$3258,"&gt;0"),
AVERAGEIFS($P$3:$P$3258, $X$3:$X$3258, 1, $C$3:$C$3258, $AB8,$E$3:$E$3258,$AO$2,$P$3:$P$3258,"&gt;0")),0)</f>
        <v>10</v>
      </c>
      <c r="AQ8" s="56">
        <f>IFERROR(IF('Country Prioritization'!$C$5='Filter inputs'!$B$4,
AVERAGEIFS($J$3:$J$3258, $X$3:$X$3258, 1, $C$3:$C$3258, $AB8,$E$3:$E$3258,$AO$2,$J$3:$J$3258,"&gt;0"),
AVERAGEIFS($O$3:$O$3258, $X$3:$X$3258, 1, $C$3:$C$3258, $AB8,$E$3:$E$3258,$AO$2,$O$3:$O$3258,"&gt;0")),0)</f>
        <v>2</v>
      </c>
      <c r="AR8" s="56">
        <f>IFERROR(IF('Country Prioritization'!$C$5='Filter inputs'!$B$4,
AVERAGEIFS($Q$3:$Q$3258, $X$3:$X$3258, 1, $C$3:$C$3258, $AB8,$E$3:$E$3258,$AO$2,$Q$3:$Q$3258,"&gt;0"),
AVERAGEIFS($Q$3:$Q$3258, $X$3:$X$3258, 1, $C$3:$C$3258, $AB8,$E$3:$E$3258,$AO$2,$Q$3:$Q$3258,"&gt;0")),0)</f>
        <v>2</v>
      </c>
      <c r="AS8" s="56">
        <f>IFERROR(IF('Country Prioritization'!$C$5='Filter inputs'!$B$4,
AVERAGEIFS($R$3:$R$3258, $X$3:$X$3258, 1, $C$3:$C$3258, $AB8,$E$3:$E$3258,$AO$2,$R$3:$R$3258,"&gt;0"),
AVERAGEIFS($R$3:$R$3258, $X$3:$X$3258, 1, $C$3:$C$3258, $AB8,$E$3:$E$3258,$AO$2,$R$3:$R$3258,"&gt;0")),0)</f>
        <v>2</v>
      </c>
      <c r="AV8" t="s">
        <v>169</v>
      </c>
      <c r="AW8">
        <f>IF('Vaccine Prioritization'!$C$4='Filter inputs'!$B$4,
IF($AW$2="2020-2030",AVERAGEIFS($I$3:$I$3258,$Y$3:$Y$3258,1,$C$3:$C$3258,$AV8),AVERAGEIFS($I$3:$I$3258,$Y$3:$Y$3258,1,$C$3:$C$3258,$AV8,$F$3:$F$3258,$AW$2)),
IF($AW$2="2020-2030",AVERAGEIFS($N$3:$N$3258,$Y$3:$Y$3258,1,$C$3:$C$3258,$AV8),AVERAGEIFS($N$3:$N$3258,$Y$3:$Y$3258,1,$C$3:$C$3258,$AV8,$F$3:$F$3258,$AW$2)))</f>
        <v>16.508579502728413</v>
      </c>
      <c r="AX8">
        <f>IF('Vaccine Prioritization'!$C$4='Filter inputs'!$B$4,
IF($AW$2="2020-2030",AVERAGEIFS($I$3:$I$3258,$Y$3:$Y$3258,1,$C$3:$C$3258,$AV8,$E$3:$E$3258, AX$3),AVERAGEIFS($I$3:$I$3258,$Y$3:$Y$3258,1,$C$3:$C$3258,$AV8,$F$3:$F$3258,$AW$2,$E$3:$E$3258, AX$3)), IF($AW$2="2020-2030",AVERAGEIFS($N$3:$N$3258,$Y$3:$Y$3258,1,$C$3:$C$3258,$AV8,$E$3:$E$3258, AX$3),AVERAGEIFS($N$3:$N$3258,$Y$3:$Y$3258,1,$C$3:$C$3258,$AV8,$F$3:$F$3258,$AW$2,$E$3:$E$3258, AX$3)))</f>
        <v>30.440235833804444</v>
      </c>
      <c r="AY8">
        <f>IF('Vaccine Prioritization'!$C$4='Filter inputs'!$B$4,
IF($AW$2="2020-2030",AVERAGEIFS($I$3:$I$3258,$Y$3:$Y$3258,1,$C$3:$C$3258,$AV8,$E$3:$E$3258, AY$3),AVERAGEIFS($I$3:$I$3258,$Y$3:$Y$3258,1,$C$3:$C$3258,$AV8,$F$3:$F$3258,$AW$2,$E$3:$E$3258, AY$3)), IF($AW$2="2020-2030",AVERAGEIFS($N$3:$N$3258,$Y$3:$Y$3258,1,$C$3:$C$3258,$AV8,$E$3:$E$3258, AY$3),AVERAGEIFS($N$3:$N$3258,$Y$3:$Y$3258,1,$C$3:$C$3258,$AV8,$F$3:$F$3258,$AW$2,$E$3:$E$3258, AY$3)))</f>
        <v>26.719008967554064</v>
      </c>
      <c r="AZ8">
        <f>IF('Vaccine Prioritization'!$C$4='Filter inputs'!$B$4,
IF($AW$2="2020-2030",AVERAGEIFS($I$3:$I$3258,$Y$3:$Y$3258,1,$C$3:$C$3258,$AV8,$E$3:$E$3258, AZ$3),AVERAGEIFS($I$3:$I$3258,$Y$3:$Y$3258,1,$C$3:$C$3258,$AV8,$F$3:$F$3258,$AW$2,$E$3:$E$3258, AZ$3)), IF($AW$2="2020-2030",AVERAGEIFS($N$3:$N$3258,$Y$3:$Y$3258,1,$C$3:$C$3258,$AV8,$E$3:$E$3258, AZ$3),AVERAGEIFS($N$3:$N$3258,$Y$3:$Y$3258,1,$C$3:$C$3258,$AV8,$F$3:$F$3258,$AW$2,$E$3:$E$3258, AZ$3)))</f>
        <v>4.0785816790111324</v>
      </c>
      <c r="BA8">
        <f>IF('Vaccine Prioritization'!$C$4='Filter inputs'!$B$4,
IF($AW$2="2020-2030",AVERAGEIFS($I$3:$I$3258,$Y$3:$Y$3258,1,$C$3:$C$3258,$AV8,$E$3:$E$3258, BA$3),AVERAGEIFS($I$3:$I$3258,$Y$3:$Y$3258,1,$C$3:$C$3258,$AV8,$F$3:$F$3258,$AW$2,$E$3:$E$3258, BA$3)), IF($AW$2="2020-2030",AVERAGEIFS($N$3:$N$3258,$Y$3:$Y$3258,1,$C$3:$C$3258,$AV8,$E$3:$E$3258, BA$3),AVERAGEIFS($N$3:$N$3258,$Y$3:$Y$3258,1,$C$3:$C$3258,$AV8,$F$3:$F$3258,$AW$2,$E$3:$E$3258, BA$3)))</f>
        <v>4.7964915305439826</v>
      </c>
      <c r="BC8" s="3">
        <f t="shared" si="6"/>
        <v>1</v>
      </c>
      <c r="BD8" s="3">
        <f t="shared" si="7"/>
        <v>2</v>
      </c>
      <c r="BE8" s="3">
        <f t="shared" si="8"/>
        <v>4</v>
      </c>
      <c r="BF8" s="3">
        <f t="shared" si="9"/>
        <v>3</v>
      </c>
      <c r="BG8" s="3"/>
      <c r="BH8" s="3">
        <f t="shared" si="3"/>
        <v>3</v>
      </c>
      <c r="BI8" t="s">
        <v>169</v>
      </c>
      <c r="BJ8" s="2" t="str">
        <f t="shared" si="4"/>
        <v>Bangladesh</v>
      </c>
      <c r="BK8">
        <f t="shared" si="10"/>
        <v>16.508579502728413</v>
      </c>
      <c r="BL8" s="3" cm="1">
        <f t="array" ref="BL8">COUNTIF($BK$4:$BK$77, "&gt;"&amp;$BK8)+SUM(IF($BK8=$BK$4:$BK8, 1, 0))</f>
        <v>3</v>
      </c>
      <c r="BM8" s="3">
        <f>IF(COUNTIFS($BC8:BC8,BC8)&gt;1,BC8+COUNTIFS($BC8:BC8,BC8)-1,BC8)</f>
        <v>1</v>
      </c>
      <c r="BN8" s="3">
        <f>IF(COUNTIFS($BC8:BD8,BD8)&gt;1,BD8+COUNTIFS($BC8:BD8,BD8)-1,BD8)</f>
        <v>2</v>
      </c>
      <c r="BO8" s="3">
        <f>IF(COUNTIFS($BC8:BE8,BE8)&gt;1,BE8+COUNTIFS($BC8:BE8,BE8)-1,BE8)</f>
        <v>4</v>
      </c>
      <c r="BP8" s="3">
        <f>IF(COUNTIFS($BC8:BF8,BF8)&gt;1,BF8+COUNTIFS($BC8:BF8,BF8)-1,BF8)</f>
        <v>3</v>
      </c>
      <c r="BR8" s="3" t="str" cm="1">
        <f t="array" ref="BR8">INDEX($AX$3:$BA$3,BM8)</f>
        <v>Hib3</v>
      </c>
      <c r="BS8" s="3" t="str" cm="1">
        <f t="array" ref="BS8">INDEX($AX$3:$BA$3,BN8)</f>
        <v>Pcv3</v>
      </c>
      <c r="BT8" s="3" t="str" cm="1">
        <f t="array" ref="BT8">INDEX($AX$3:$BA$3,BO8)</f>
        <v>RotaC</v>
      </c>
      <c r="BU8" s="3" t="str" cm="1">
        <f t="array" ref="BU8">INDEX($AX$3:$BA$3,BP8)</f>
        <v>MCV2</v>
      </c>
    </row>
    <row r="9" spans="1:76" x14ac:dyDescent="0.3">
      <c r="A9" t="str">
        <f t="shared" si="0"/>
        <v>ASIAIDNHib32020</v>
      </c>
      <c r="B9" t="s">
        <v>13</v>
      </c>
      <c r="C9" t="s">
        <v>133</v>
      </c>
      <c r="D9" t="s">
        <v>29</v>
      </c>
      <c r="E9" t="s">
        <v>82</v>
      </c>
      <c r="F9">
        <v>2020</v>
      </c>
      <c r="G9" t="s">
        <v>196</v>
      </c>
      <c r="H9" s="11" cm="1">
        <f t="array" ref="H9">_xlfn.IFS(G9="&gt;70%",1,G9="60-70%",70%,G9="50-60%",60%,G9="&lt;50%",50%)</f>
        <v>1</v>
      </c>
      <c r="I9" s="47">
        <v>15.125523478546604</v>
      </c>
      <c r="J9">
        <v>6</v>
      </c>
      <c r="K9">
        <v>10</v>
      </c>
      <c r="L9" t="s">
        <v>196</v>
      </c>
      <c r="M9" s="11" cm="1">
        <f t="array" ref="M9">_xlfn.IFS(L9="&gt;70%",1,L9="60-70%",70%,L9="50-60%",60%,L9="&lt;50%",50%)</f>
        <v>1</v>
      </c>
      <c r="N9" s="47">
        <v>13.067396796332824</v>
      </c>
      <c r="O9">
        <v>8</v>
      </c>
      <c r="P9">
        <v>10</v>
      </c>
      <c r="Q9">
        <v>2</v>
      </c>
      <c r="R9">
        <v>10</v>
      </c>
      <c r="S9" t="s">
        <v>105</v>
      </c>
      <c r="T9" t="s">
        <v>108</v>
      </c>
      <c r="V9">
        <v>28</v>
      </c>
      <c r="W9">
        <v>30</v>
      </c>
      <c r="X9">
        <f>IF(AND(OR('Country Prioritization'!$C$4 = 'Filter inputs'!$A$4,'Country Prioritization'!$C$4=$B9),
OR('Country Prioritization'!$C$6='Filter inputs'!$C$4,'Country Prioritization'!$C$6=$S9),
OR( 'Country Prioritization'!$C$7='Filter inputs'!$D$4, 'Country Prioritization'!$C$7=$T9),
OR('Country Prioritization'!$C$8='Filter inputs'!$E$4, 'Country Prioritization'!$C$8=$F9), OR(AND('Country Prioritization'!$C$5='Filter inputs'!$B$4,H9&lt;=$X$1),AND('Country Prioritization'!$C$5='Filter inputs'!$B$5,M9&lt;=$X$1))),1,0)</f>
        <v>1</v>
      </c>
      <c r="Y9">
        <f>IF(OR('Vaccine Prioritization'!$C$5='Filter inputs'!$E$4, 'Vaccine Prioritization'!$C$5=$F9),1,0)</f>
        <v>1</v>
      </c>
      <c r="AA9" t="s">
        <v>132</v>
      </c>
      <c r="AB9" s="2" t="str">
        <f t="shared" si="1"/>
        <v>Benin</v>
      </c>
      <c r="AC9">
        <f>IFERROR(IF('Country Prioritization'!$C$5='Filter inputs'!$B$4,
AVERAGEIFS($V$3:$V$3258, $X$3:$X$3258, 1, $C$3:$C$3258, $AB9),
AVERAGEIFS($W$3:$W$3258, $X$3:$X$3258, 1, $C$3:$C$3258, $AB9)),0)</f>
        <v>23.522727272727273</v>
      </c>
      <c r="AD9">
        <f>IFERROR(IF('Country Prioritization'!$C$5='Filter inputs'!$B$4,
AVERAGEIFS($V$3:$V$3258, $X$3:$X$3258, 1, $C$3:$C$3258, $AB9,$E$3:$E$3258, $AD$3 ),
AVERAGEIFS($W$3:$W$3258, $X$3:$X$3258, 1, $C$3:$C$3258, $AB9, $E$3:$E$3258, $AD$3 )),0)</f>
        <v>24.818181818181817</v>
      </c>
      <c r="AE9">
        <f>IFERROR(IF('Country Prioritization'!$C$5='Filter inputs'!$B$4,
AVERAGEIFS($V$3:$V$3258, $X$3:$X$3258, 1, $C$3:$C$3258, $AB9,$E$3:$E$3258, $AE$3 ),
AVERAGEIFS($W$3:$W$3258, $X$3:$X$3258, 1, $C$3:$C$3258, $AB9, $E$3:$E$3258, $AE$3 )),0)</f>
        <v>23.272727272727273</v>
      </c>
      <c r="AF9">
        <f>IFERROR(IF('Country Prioritization'!$C$5='Filter inputs'!$B$4,
AVERAGEIFS($V$3:$V$3258, $X$3:$X$3258, 1, $C$3:$C$3258, $AB9,$E$3:$E$3258, $AF$3 ),
AVERAGEIFS($W$3:$W$3258, $X$3:$X$3258, 1, $C$3:$C$3258, $AB9, $E$3:$E$3258, $AF$3 )),0)</f>
        <v>24</v>
      </c>
      <c r="AG9">
        <f>IFERROR(IF('Country Prioritization'!$C$5='Filter inputs'!$B$4,
AVERAGEIFS($V$3:$V$3258, $X$3:$X$3258, 1, $C$3:$C$3258, $AB9,$E$3:$E$3258, $AG$3 ),
AVERAGEIFS($W$3:$W$3258, $X$3:$X$3258, 1, $C$3:$C$3258, $AB9, $E$3:$E$3258, $AG$3 )),0)</f>
        <v>22</v>
      </c>
      <c r="AI9" s="3" cm="1">
        <f t="array" ref="AI9">COUNTIF($AC$4:$AC$77, "&gt;"&amp;$AC9)+SUM(IF($AC9=$AC$4:$AC9, 1, 0))</f>
        <v>36</v>
      </c>
      <c r="AJ9" s="3" cm="1">
        <f t="array" ref="AJ9">IF(AD9=0,0,COUNTIF(AD$4:AD$77, "&gt;"&amp;AD9)+SUM(IF(AD9=AD$4:AD9, 1, 0)))</f>
        <v>32</v>
      </c>
      <c r="AK9" s="3" cm="1">
        <f t="array" ref="AK9">IF(AE9=0,0,COUNTIF(AE$4:AE$77, "&gt;"&amp;AE9)+SUM(IF(AE9=AE$4:AE9, 1, 0)))</f>
        <v>38</v>
      </c>
      <c r="AL9" s="3" cm="1">
        <f t="array" ref="AL9">IF(AF9=0,0,COUNTIF(AF$4:AF$77, "&gt;"&amp;AF9)+SUM(IF(AF9=AF$4:AF9, 1, 0)))</f>
        <v>33</v>
      </c>
      <c r="AM9" s="3" cm="1">
        <f t="array" ref="AM9">IF(AG9=0,0,COUNTIF(AG$4:AG$77, "&gt;"&amp;AG9)+SUM(IF(AG9=AG$4:AG9, 1, 0)))</f>
        <v>44</v>
      </c>
      <c r="AO9" s="55">
        <f t="shared" si="5"/>
        <v>23.272727272727273</v>
      </c>
      <c r="AP9" s="55">
        <f>IFERROR(IF('Country Prioritization'!$C$5='Filter inputs'!$B$4,
AVERAGEIFS($K$3:$K$3258, $X$3:$X$3258, 1, $C$3:$C$3258, $AB9,$E$3:$E$3258,$AO$2,$K$3:$K$3258,"&gt;0"),
AVERAGEIFS($P$3:$P$3258, $X$3:$X$3258, 1, $C$3:$C$3258, $AB9,$E$3:$E$3258,$AO$2,$P$3:$P$3258,"&gt;0")),0)</f>
        <v>6.2727272727272725</v>
      </c>
      <c r="AQ9" s="56">
        <f>IFERROR(IF('Country Prioritization'!$C$5='Filter inputs'!$B$4,
AVERAGEIFS($J$3:$J$3258, $X$3:$X$3258, 1, $C$3:$C$3258, $AB9,$E$3:$E$3258,$AO$2,$J$3:$J$3258,"&gt;0"),
AVERAGEIFS($O$3:$O$3258, $X$3:$X$3258, 1, $C$3:$C$3258, $AB9,$E$3:$E$3258,$AO$2,$O$3:$O$3258,"&gt;0")),0)</f>
        <v>7</v>
      </c>
      <c r="AR9" s="56">
        <f>IFERROR(IF('Country Prioritization'!$C$5='Filter inputs'!$B$4,
AVERAGEIFS($Q$3:$Q$3258, $X$3:$X$3258, 1, $C$3:$C$3258, $AB9,$E$3:$E$3258,$AO$2,$Q$3:$Q$3258,"&gt;0"),
AVERAGEIFS($Q$3:$Q$3258, $X$3:$X$3258, 1, $C$3:$C$3258, $AB9,$E$3:$E$3258,$AO$2,$Q$3:$Q$3258,"&gt;0")),0)</f>
        <v>2</v>
      </c>
      <c r="AS9" s="56">
        <f>IFERROR(IF('Country Prioritization'!$C$5='Filter inputs'!$B$4,
AVERAGEIFS($R$3:$R$3258, $X$3:$X$3258, 1, $C$3:$C$3258, $AB9,$E$3:$E$3258,$AO$2,$R$3:$R$3258,"&gt;0"),
AVERAGEIFS($R$3:$R$3258, $X$3:$X$3258, 1, $C$3:$C$3258, $AB9,$E$3:$E$3258,$AO$2,$R$3:$R$3258,"&gt;0")),0)</f>
        <v>8</v>
      </c>
      <c r="AV9" t="s">
        <v>132</v>
      </c>
      <c r="AW9">
        <f>IF('Vaccine Prioritization'!$C$4='Filter inputs'!$B$4,
IF($AW$2="2020-2030",AVERAGEIFS($I$3:$I$3258,$Y$3:$Y$3258,1,$C$3:$C$3258,$AV9),AVERAGEIFS($I$3:$I$3258,$Y$3:$Y$3258,1,$C$3:$C$3258,$AV9,$F$3:$F$3258,$AW$2)),
IF($AW$2="2020-2030",AVERAGEIFS($N$3:$N$3258,$Y$3:$Y$3258,1,$C$3:$C$3258,$AV9),AVERAGEIFS($N$3:$N$3258,$Y$3:$Y$3258,1,$C$3:$C$3258,$AV9,$F$3:$F$3258,$AW$2)))</f>
        <v>1.5278413158712945</v>
      </c>
      <c r="AX9">
        <f>IF('Vaccine Prioritization'!$C$4='Filter inputs'!$B$4,
IF($AW$2="2020-2030",AVERAGEIFS($I$3:$I$3258,$Y$3:$Y$3258,1,$C$3:$C$3258,$AV9,$E$3:$E$3258, AX$3),AVERAGEIFS($I$3:$I$3258,$Y$3:$Y$3258,1,$C$3:$C$3258,$AV9,$F$3:$F$3258,$AW$2,$E$3:$E$3258, AX$3)), IF($AW$2="2020-2030",AVERAGEIFS($N$3:$N$3258,$Y$3:$Y$3258,1,$C$3:$C$3258,$AV9,$E$3:$E$3258, AX$3),AVERAGEIFS($N$3:$N$3258,$Y$3:$Y$3258,1,$C$3:$C$3258,$AV9,$F$3:$F$3258,$AW$2,$E$3:$E$3258, AX$3)))</f>
        <v>2.2795408218634621</v>
      </c>
      <c r="AY9">
        <f>IF('Vaccine Prioritization'!$C$4='Filter inputs'!$B$4,
IF($AW$2="2020-2030",AVERAGEIFS($I$3:$I$3258,$Y$3:$Y$3258,1,$C$3:$C$3258,$AV9,$E$3:$E$3258, AY$3),AVERAGEIFS($I$3:$I$3258,$Y$3:$Y$3258,1,$C$3:$C$3258,$AV9,$F$3:$F$3258,$AW$2,$E$3:$E$3258, AY$3)), IF($AW$2="2020-2030",AVERAGEIFS($N$3:$N$3258,$Y$3:$Y$3258,1,$C$3:$C$3258,$AV9,$E$3:$E$3258, AY$3),AVERAGEIFS($N$3:$N$3258,$Y$3:$Y$3258,1,$C$3:$C$3258,$AV9,$F$3:$F$3258,$AW$2,$E$3:$E$3258, AY$3)))</f>
        <v>1.9893097798494568</v>
      </c>
      <c r="AZ9">
        <f>IF('Vaccine Prioritization'!$C$4='Filter inputs'!$B$4,
IF($AW$2="2020-2030",AVERAGEIFS($I$3:$I$3258,$Y$3:$Y$3258,1,$C$3:$C$3258,$AV9,$E$3:$E$3258, AZ$3),AVERAGEIFS($I$3:$I$3258,$Y$3:$Y$3258,1,$C$3:$C$3258,$AV9,$F$3:$F$3258,$AW$2,$E$3:$E$3258, AZ$3)), IF($AW$2="2020-2030",AVERAGEIFS($N$3:$N$3258,$Y$3:$Y$3258,1,$C$3:$C$3258,$AV9,$E$3:$E$3258, AZ$3),AVERAGEIFS($N$3:$N$3258,$Y$3:$Y$3258,1,$C$3:$C$3258,$AV9,$F$3:$F$3258,$AW$2,$E$3:$E$3258, AZ$3)))</f>
        <v>1.4380437006296005</v>
      </c>
      <c r="BA9">
        <f>IF('Vaccine Prioritization'!$C$4='Filter inputs'!$B$4,
IF($AW$2="2020-2030",AVERAGEIFS($I$3:$I$3258,$Y$3:$Y$3258,1,$C$3:$C$3258,$AV9,$E$3:$E$3258, BA$3),AVERAGEIFS($I$3:$I$3258,$Y$3:$Y$3258,1,$C$3:$C$3258,$AV9,$F$3:$F$3258,$AW$2,$E$3:$E$3258, BA$3)), IF($AW$2="2020-2030",AVERAGEIFS($N$3:$N$3258,$Y$3:$Y$3258,1,$C$3:$C$3258,$AV9,$E$3:$E$3258, BA$3),AVERAGEIFS($N$3:$N$3258,$Y$3:$Y$3258,1,$C$3:$C$3258,$AV9,$F$3:$F$3258,$AW$2,$E$3:$E$3258, BA$3)))</f>
        <v>0.40447096114265707</v>
      </c>
      <c r="BC9" s="3">
        <f t="shared" si="6"/>
        <v>1</v>
      </c>
      <c r="BD9" s="3">
        <f t="shared" si="7"/>
        <v>2</v>
      </c>
      <c r="BE9" s="3">
        <f t="shared" si="8"/>
        <v>3</v>
      </c>
      <c r="BF9" s="3">
        <f t="shared" si="9"/>
        <v>4</v>
      </c>
      <c r="BG9" s="3"/>
      <c r="BH9" s="3">
        <f t="shared" si="3"/>
        <v>1</v>
      </c>
      <c r="BI9" t="s">
        <v>132</v>
      </c>
      <c r="BJ9" s="2" t="str">
        <f t="shared" si="4"/>
        <v>Benin</v>
      </c>
      <c r="BK9">
        <f t="shared" si="10"/>
        <v>1.5278413158712945</v>
      </c>
      <c r="BL9" s="3" cm="1">
        <f t="array" ref="BL9">COUNTIF($BK$4:$BK$77, "&gt;"&amp;$BK9)+SUM(IF($BK9=$BK$4:$BK9, 1, 0))</f>
        <v>29</v>
      </c>
      <c r="BM9" s="3">
        <f>IF(COUNTIFS($BC9:BC9,BC9)&gt;1,BC9+COUNTIFS($BC9:BC9,BC9)-1,BC9)</f>
        <v>1</v>
      </c>
      <c r="BN9" s="3">
        <f>IF(COUNTIFS($BC9:BD9,BD9)&gt;1,BD9+COUNTIFS($BC9:BD9,BD9)-1,BD9)</f>
        <v>2</v>
      </c>
      <c r="BO9" s="3">
        <f>IF(COUNTIFS($BC9:BE9,BE9)&gt;1,BE9+COUNTIFS($BC9:BE9,BE9)-1,BE9)</f>
        <v>3</v>
      </c>
      <c r="BP9" s="3">
        <f>IF(COUNTIFS($BC9:BF9,BF9)&gt;1,BF9+COUNTIFS($BC9:BF9,BF9)-1,BF9)</f>
        <v>4</v>
      </c>
      <c r="BR9" s="3" t="str" cm="1">
        <f t="array" ref="BR9">INDEX($AX$3:$BA$3,BM9)</f>
        <v>Hib3</v>
      </c>
      <c r="BS9" s="3" t="str" cm="1">
        <f t="array" ref="BS9">INDEX($AX$3:$BA$3,BN9)</f>
        <v>Pcv3</v>
      </c>
      <c r="BT9" s="3" t="str" cm="1">
        <f t="array" ref="BT9">INDEX($AX$3:$BA$3,BO9)</f>
        <v>MCV2</v>
      </c>
      <c r="BU9" s="3" t="str" cm="1">
        <f t="array" ref="BU9">INDEX($AX$3:$BA$3,BP9)</f>
        <v>RotaC</v>
      </c>
    </row>
    <row r="10" spans="1:76" x14ac:dyDescent="0.3">
      <c r="A10" t="str">
        <f t="shared" si="0"/>
        <v>AFRICANERHib32020</v>
      </c>
      <c r="B10" t="s">
        <v>3</v>
      </c>
      <c r="C10" t="s">
        <v>136</v>
      </c>
      <c r="D10" t="s">
        <v>32</v>
      </c>
      <c r="E10" t="s">
        <v>82</v>
      </c>
      <c r="F10">
        <v>2020</v>
      </c>
      <c r="G10" t="s">
        <v>196</v>
      </c>
      <c r="H10" s="11" cm="1">
        <f t="array" ref="H10">_xlfn.IFS(G10="&gt;70%",1,G10="60-70%",70%,G10="50-60%",60%,G10="&lt;50%",50%)</f>
        <v>1</v>
      </c>
      <c r="I10" s="47">
        <v>9.0408145709479584</v>
      </c>
      <c r="J10">
        <v>7</v>
      </c>
      <c r="K10">
        <v>10</v>
      </c>
      <c r="L10" t="s">
        <v>196</v>
      </c>
      <c r="M10" s="11" cm="1">
        <f t="array" ref="M10">_xlfn.IFS(L10="&gt;70%",1,L10="60-70%",70%,L10="50-60%",60%,L10="&lt;50%",50%)</f>
        <v>1</v>
      </c>
      <c r="N10" s="47">
        <v>8.7074317383688111</v>
      </c>
      <c r="O10">
        <v>7</v>
      </c>
      <c r="P10">
        <v>10</v>
      </c>
      <c r="Q10">
        <v>8</v>
      </c>
      <c r="R10">
        <v>9</v>
      </c>
      <c r="S10" t="s">
        <v>103</v>
      </c>
      <c r="T10" t="s">
        <v>106</v>
      </c>
      <c r="V10">
        <v>34</v>
      </c>
      <c r="W10">
        <v>34</v>
      </c>
      <c r="X10">
        <f>IF(AND(OR('Country Prioritization'!$C$4 = 'Filter inputs'!$A$4,'Country Prioritization'!$C$4=$B10),
OR('Country Prioritization'!$C$6='Filter inputs'!$C$4,'Country Prioritization'!$C$6=$S10),
OR( 'Country Prioritization'!$C$7='Filter inputs'!$D$4, 'Country Prioritization'!$C$7=$T10),
OR('Country Prioritization'!$C$8='Filter inputs'!$E$4, 'Country Prioritization'!$C$8=$F10), OR(AND('Country Prioritization'!$C$5='Filter inputs'!$B$4,H10&lt;=$X$1),AND('Country Prioritization'!$C$5='Filter inputs'!$B$5,M10&lt;=$X$1))),1,0)</f>
        <v>1</v>
      </c>
      <c r="Y10">
        <f>IF(OR('Vaccine Prioritization'!$C$5='Filter inputs'!$E$4, 'Vaccine Prioritization'!$C$5=$F10),1,0)</f>
        <v>1</v>
      </c>
      <c r="AA10" t="s">
        <v>184</v>
      </c>
      <c r="AB10" s="2" t="str">
        <f t="shared" si="1"/>
        <v>Bhutan</v>
      </c>
      <c r="AC10">
        <f>IFERROR(IF('Country Prioritization'!$C$5='Filter inputs'!$B$4,
AVERAGEIFS($V$3:$V$3258, $X$3:$X$3258, 1, $C$3:$C$3258, $AB10),
AVERAGEIFS($W$3:$W$3258, $X$3:$X$3258, 1, $C$3:$C$3258, $AB10)),0)</f>
        <v>19.272727272727273</v>
      </c>
      <c r="AD10">
        <f>IFERROR(IF('Country Prioritization'!$C$5='Filter inputs'!$B$4,
AVERAGEIFS($V$3:$V$3258, $X$3:$X$3258, 1, $C$3:$C$3258, $AB10,$E$3:$E$3258, $AD$3 ),
AVERAGEIFS($W$3:$W$3258, $X$3:$X$3258, 1, $C$3:$C$3258, $AB10, $E$3:$E$3258, $AD$3 )),0)</f>
        <v>17</v>
      </c>
      <c r="AE10">
        <f>IFERROR(IF('Country Prioritization'!$C$5='Filter inputs'!$B$4,
AVERAGEIFS($V$3:$V$3258, $X$3:$X$3258, 1, $C$3:$C$3258, $AB10,$E$3:$E$3258, $AE$3 ),
AVERAGEIFS($W$3:$W$3258, $X$3:$X$3258, 1, $C$3:$C$3258, $AB10, $E$3:$E$3258, $AE$3 )),0)</f>
        <v>17.09090909090909</v>
      </c>
      <c r="AF10">
        <f>IFERROR(IF('Country Prioritization'!$C$5='Filter inputs'!$B$4,
AVERAGEIFS($V$3:$V$3258, $X$3:$X$3258, 1, $C$3:$C$3258, $AB10,$E$3:$E$3258, $AF$3 ),
AVERAGEIFS($W$3:$W$3258, $X$3:$X$3258, 1, $C$3:$C$3258, $AB10, $E$3:$E$3258, $AF$3 )),0)</f>
        <v>18</v>
      </c>
      <c r="AG10">
        <f>IFERROR(IF('Country Prioritization'!$C$5='Filter inputs'!$B$4,
AVERAGEIFS($V$3:$V$3258, $X$3:$X$3258, 1, $C$3:$C$3258, $AB10,$E$3:$E$3258, $AG$3 ),
AVERAGEIFS($W$3:$W$3258, $X$3:$X$3258, 1, $C$3:$C$3258, $AB10, $E$3:$E$3258, $AG$3 )),0)</f>
        <v>25</v>
      </c>
      <c r="AI10" s="3" cm="1">
        <f t="array" ref="AI10">COUNTIF($AC$4:$AC$77, "&gt;"&amp;$AC10)+SUM(IF($AC10=$AC$4:$AC10, 1, 0))</f>
        <v>55</v>
      </c>
      <c r="AJ10" s="3" cm="1">
        <f t="array" ref="AJ10">IF(AD10=0,0,COUNTIF(AD$4:AD$77, "&gt;"&amp;AD10)+SUM(IF(AD10=AD$4:AD10, 1, 0)))</f>
        <v>63</v>
      </c>
      <c r="AK10" s="3" cm="1">
        <f t="array" ref="AK10">IF(AE10=0,0,COUNTIF(AE$4:AE$77, "&gt;"&amp;AE10)+SUM(IF(AE10=AE$4:AE10, 1, 0)))</f>
        <v>64</v>
      </c>
      <c r="AL10" s="3" cm="1">
        <f t="array" ref="AL10">IF(AF10=0,0,COUNTIF(AF$4:AF$77, "&gt;"&amp;AF10)+SUM(IF(AF10=AF$4:AF10, 1, 0)))</f>
        <v>54</v>
      </c>
      <c r="AM10" s="3" cm="1">
        <f t="array" ref="AM10">IF(AG10=0,0,COUNTIF(AG$4:AG$77, "&gt;"&amp;AG10)+SUM(IF(AG10=AG$4:AG10, 1, 0)))</f>
        <v>33</v>
      </c>
      <c r="AO10" s="55">
        <f t="shared" si="5"/>
        <v>17.09090909090909</v>
      </c>
      <c r="AP10" s="55">
        <f>IFERROR(IF('Country Prioritization'!$C$5='Filter inputs'!$B$4,
AVERAGEIFS($K$3:$K$3258, $X$3:$X$3258, 1, $C$3:$C$3258, $AB10,$E$3:$E$3258,$AO$2,$K$3:$K$3258,"&gt;0"),
AVERAGEIFS($P$3:$P$3258, $X$3:$X$3258, 1, $C$3:$C$3258, $AB10,$E$3:$E$3258,$AO$2,$P$3:$P$3258,"&gt;0")),0)</f>
        <v>1</v>
      </c>
      <c r="AQ10" s="56">
        <f>IFERROR(IF('Country Prioritization'!$C$5='Filter inputs'!$B$4,
AVERAGEIFS($J$3:$J$3258, $X$3:$X$3258, 1, $C$3:$C$3258, $AB10,$E$3:$E$3258,$AO$2,$J$3:$J$3258,"&gt;0"),
AVERAGEIFS($O$3:$O$3258, $X$3:$X$3258, 1, $C$3:$C$3258, $AB10,$E$3:$E$3258,$AO$2,$O$3:$O$3258,"&gt;0")),0)</f>
        <v>1.0909090909090908</v>
      </c>
      <c r="AR10" s="56">
        <f>IFERROR(IF('Country Prioritization'!$C$5='Filter inputs'!$B$4,
AVERAGEIFS($Q$3:$Q$3258, $X$3:$X$3258, 1, $C$3:$C$3258, $AB10,$E$3:$E$3258,$AO$2,$Q$3:$Q$3258,"&gt;0"),
AVERAGEIFS($Q$3:$Q$3258, $X$3:$X$3258, 1, $C$3:$C$3258, $AB10,$E$3:$E$3258,$AO$2,$Q$3:$Q$3258,"&gt;0")),0)</f>
        <v>4</v>
      </c>
      <c r="AS10" s="56">
        <f>IFERROR(IF('Country Prioritization'!$C$5='Filter inputs'!$B$4,
AVERAGEIFS($R$3:$R$3258, $X$3:$X$3258, 1, $C$3:$C$3258, $AB10,$E$3:$E$3258,$AO$2,$R$3:$R$3258,"&gt;0"),
AVERAGEIFS($R$3:$R$3258, $X$3:$X$3258, 1, $C$3:$C$3258, $AB10,$E$3:$E$3258,$AO$2,$R$3:$R$3258,"&gt;0")),0)</f>
        <v>11</v>
      </c>
      <c r="AV10" t="s">
        <v>184</v>
      </c>
      <c r="AW10">
        <f>IF('Vaccine Prioritization'!$C$4='Filter inputs'!$B$4,
IF($AW$2="2020-2030",AVERAGEIFS($I$3:$I$3258,$Y$3:$Y$3258,1,$C$3:$C$3258,$AV10),AVERAGEIFS($I$3:$I$3258,$Y$3:$Y$3258,1,$C$3:$C$3258,$AV10,$F$3:$F$3258,$AW$2)),
IF($AW$2="2020-2030",AVERAGEIFS($N$3:$N$3258,$Y$3:$Y$3258,1,$C$3:$C$3258,$AV10),AVERAGEIFS($N$3:$N$3258,$Y$3:$Y$3258,1,$C$3:$C$3258,$AV10,$F$3:$F$3258,$AW$2)))</f>
        <v>6.1645570131193962E-2</v>
      </c>
      <c r="AX10">
        <f>IF('Vaccine Prioritization'!$C$4='Filter inputs'!$B$4,
IF($AW$2="2020-2030",AVERAGEIFS($I$3:$I$3258,$Y$3:$Y$3258,1,$C$3:$C$3258,$AV10,$E$3:$E$3258, AX$3),AVERAGEIFS($I$3:$I$3258,$Y$3:$Y$3258,1,$C$3:$C$3258,$AV10,$F$3:$F$3258,$AW$2,$E$3:$E$3258, AX$3)), IF($AW$2="2020-2030",AVERAGEIFS($N$3:$N$3258,$Y$3:$Y$3258,1,$C$3:$C$3258,$AV10,$E$3:$E$3258, AX$3),AVERAGEIFS($N$3:$N$3258,$Y$3:$Y$3258,1,$C$3:$C$3258,$AV10,$F$3:$F$3258,$AW$2,$E$3:$E$3258, AX$3)))</f>
        <v>0.10566965817751547</v>
      </c>
      <c r="AY10">
        <f>IF('Vaccine Prioritization'!$C$4='Filter inputs'!$B$4,
IF($AW$2="2020-2030",AVERAGEIFS($I$3:$I$3258,$Y$3:$Y$3258,1,$C$3:$C$3258,$AV10,$E$3:$E$3258, AY$3),AVERAGEIFS($I$3:$I$3258,$Y$3:$Y$3258,1,$C$3:$C$3258,$AV10,$F$3:$F$3258,$AW$2,$E$3:$E$3258, AY$3)), IF($AW$2="2020-2030",AVERAGEIFS($N$3:$N$3258,$Y$3:$Y$3258,1,$C$3:$C$3258,$AV10,$E$3:$E$3258, AY$3),AVERAGEIFS($N$3:$N$3258,$Y$3:$Y$3258,1,$C$3:$C$3258,$AV10,$F$3:$F$3258,$AW$2,$E$3:$E$3258, AY$3)))</f>
        <v>7.5939910632087479E-2</v>
      </c>
      <c r="AZ10">
        <f>IF('Vaccine Prioritization'!$C$4='Filter inputs'!$B$4,
IF($AW$2="2020-2030",AVERAGEIFS($I$3:$I$3258,$Y$3:$Y$3258,1,$C$3:$C$3258,$AV10,$E$3:$E$3258, AZ$3),AVERAGEIFS($I$3:$I$3258,$Y$3:$Y$3258,1,$C$3:$C$3258,$AV10,$F$3:$F$3258,$AW$2,$E$3:$E$3258, AZ$3)), IF($AW$2="2020-2030",AVERAGEIFS($N$3:$N$3258,$Y$3:$Y$3258,1,$C$3:$C$3258,$AV10,$E$3:$E$3258, AZ$3),AVERAGEIFS($N$3:$N$3258,$Y$3:$Y$3258,1,$C$3:$C$3258,$AV10,$F$3:$F$3258,$AW$2,$E$3:$E$3258, AZ$3)))</f>
        <v>3.4692476614302005E-2</v>
      </c>
      <c r="BA10">
        <f>IF('Vaccine Prioritization'!$C$4='Filter inputs'!$B$4,
IF($AW$2="2020-2030",AVERAGEIFS($I$3:$I$3258,$Y$3:$Y$3258,1,$C$3:$C$3258,$AV10,$E$3:$E$3258, BA$3),AVERAGEIFS($I$3:$I$3258,$Y$3:$Y$3258,1,$C$3:$C$3258,$AV10,$F$3:$F$3258,$AW$2,$E$3:$E$3258, BA$3)), IF($AW$2="2020-2030",AVERAGEIFS($N$3:$N$3258,$Y$3:$Y$3258,1,$C$3:$C$3258,$AV10,$E$3:$E$3258, BA$3),AVERAGEIFS($N$3:$N$3258,$Y$3:$Y$3258,1,$C$3:$C$3258,$AV10,$F$3:$F$3258,$AW$2,$E$3:$E$3258, BA$3)))</f>
        <v>3.0280235100870901E-2</v>
      </c>
      <c r="BC10" s="3">
        <f t="shared" si="6"/>
        <v>1</v>
      </c>
      <c r="BD10" s="3">
        <f t="shared" si="7"/>
        <v>2</v>
      </c>
      <c r="BE10" s="3">
        <f t="shared" si="8"/>
        <v>3</v>
      </c>
      <c r="BF10" s="3">
        <f t="shared" si="9"/>
        <v>4</v>
      </c>
      <c r="BG10" s="3"/>
      <c r="BH10" s="3">
        <f t="shared" si="3"/>
        <v>3</v>
      </c>
      <c r="BI10" t="s">
        <v>184</v>
      </c>
      <c r="BJ10" s="2" t="str">
        <f t="shared" si="4"/>
        <v>Bhutan</v>
      </c>
      <c r="BK10">
        <f t="shared" si="10"/>
        <v>6.1645570131193962E-2</v>
      </c>
      <c r="BL10" s="3" cm="1">
        <f t="array" ref="BL10">COUNTIF($BK$4:$BK$77, "&gt;"&amp;$BK10)+SUM(IF($BK10=$BK$4:$BK10, 1, 0))</f>
        <v>68</v>
      </c>
      <c r="BM10" s="3">
        <f>IF(COUNTIFS($BC10:BC10,BC10)&gt;1,BC10+COUNTIFS($BC10:BC10,BC10)-1,BC10)</f>
        <v>1</v>
      </c>
      <c r="BN10" s="3">
        <f>IF(COUNTIFS($BC10:BD10,BD10)&gt;1,BD10+COUNTIFS($BC10:BD10,BD10)-1,BD10)</f>
        <v>2</v>
      </c>
      <c r="BO10" s="3">
        <f>IF(COUNTIFS($BC10:BE10,BE10)&gt;1,BE10+COUNTIFS($BC10:BE10,BE10)-1,BE10)</f>
        <v>3</v>
      </c>
      <c r="BP10" s="3">
        <f>IF(COUNTIFS($BC10:BF10,BF10)&gt;1,BF10+COUNTIFS($BC10:BF10,BF10)-1,BF10)</f>
        <v>4</v>
      </c>
      <c r="BR10" s="3" t="str" cm="1">
        <f t="array" ref="BR10">INDEX($AX$3:$BA$3,BM10)</f>
        <v>Hib3</v>
      </c>
      <c r="BS10" s="3" t="str" cm="1">
        <f t="array" ref="BS10">INDEX($AX$3:$BA$3,BN10)</f>
        <v>Pcv3</v>
      </c>
      <c r="BT10" s="3" t="str" cm="1">
        <f t="array" ref="BT10">INDEX($AX$3:$BA$3,BO10)</f>
        <v>MCV2</v>
      </c>
      <c r="BU10" s="3" t="str" cm="1">
        <f t="array" ref="BU10">INDEX($AX$3:$BA$3,BP10)</f>
        <v>RotaC</v>
      </c>
    </row>
    <row r="11" spans="1:76" x14ac:dyDescent="0.3">
      <c r="A11" t="str">
        <f t="shared" si="0"/>
        <v>AFRICASDNHib32020</v>
      </c>
      <c r="B11" t="s">
        <v>3</v>
      </c>
      <c r="C11" t="s">
        <v>149</v>
      </c>
      <c r="D11" t="s">
        <v>45</v>
      </c>
      <c r="E11" t="s">
        <v>82</v>
      </c>
      <c r="F11">
        <v>2020</v>
      </c>
      <c r="G11" t="s">
        <v>196</v>
      </c>
      <c r="H11" s="11" cm="1">
        <f t="array" ref="H11">_xlfn.IFS(G11="&gt;70%",1,G11="60-70%",70%,G11="50-60%",60%,G11="&lt;50%",50%)</f>
        <v>1</v>
      </c>
      <c r="I11" s="47">
        <v>8.2622348395134342</v>
      </c>
      <c r="J11">
        <v>4</v>
      </c>
      <c r="K11">
        <v>9</v>
      </c>
      <c r="L11" t="s">
        <v>196</v>
      </c>
      <c r="M11" s="11" cm="1">
        <f t="array" ref="M11">_xlfn.IFS(L11="&gt;70%",1,L11="60-70%",70%,L11="50-60%",60%,L11="&lt;50%",50%)</f>
        <v>1</v>
      </c>
      <c r="N11" s="47">
        <v>7.9479294951441686</v>
      </c>
      <c r="O11">
        <v>5</v>
      </c>
      <c r="P11">
        <v>9</v>
      </c>
      <c r="Q11">
        <v>5</v>
      </c>
      <c r="R11">
        <v>3</v>
      </c>
      <c r="S11" t="s">
        <v>103</v>
      </c>
      <c r="T11" t="s">
        <v>109</v>
      </c>
      <c r="V11">
        <v>21</v>
      </c>
      <c r="W11">
        <v>22</v>
      </c>
      <c r="X11">
        <f>IF(AND(OR('Country Prioritization'!$C$4 = 'Filter inputs'!$A$4,'Country Prioritization'!$C$4=$B11),
OR('Country Prioritization'!$C$6='Filter inputs'!$C$4,'Country Prioritization'!$C$6=$S11),
OR( 'Country Prioritization'!$C$7='Filter inputs'!$D$4, 'Country Prioritization'!$C$7=$T11),
OR('Country Prioritization'!$C$8='Filter inputs'!$E$4, 'Country Prioritization'!$C$8=$F11), OR(AND('Country Prioritization'!$C$5='Filter inputs'!$B$4,H11&lt;=$X$1),AND('Country Prioritization'!$C$5='Filter inputs'!$B$5,M11&lt;=$X$1))),1,0)</f>
        <v>1</v>
      </c>
      <c r="Y11">
        <f>IF(OR('Vaccine Prioritization'!$C$5='Filter inputs'!$E$4, 'Vaccine Prioritization'!$C$5=$F11),1,0)</f>
        <v>1</v>
      </c>
      <c r="AA11" t="s">
        <v>162</v>
      </c>
      <c r="AB11" s="2" t="str">
        <f t="shared" si="1"/>
        <v>Bolivia</v>
      </c>
      <c r="AC11">
        <f>IFERROR(IF('Country Prioritization'!$C$5='Filter inputs'!$B$4,
AVERAGEIFS($V$3:$V$3258, $X$3:$X$3258, 1, $C$3:$C$3258, $AB11),
AVERAGEIFS($W$3:$W$3258, $X$3:$X$3258, 1, $C$3:$C$3258, $AB11)),0)</f>
        <v>24.863636363636363</v>
      </c>
      <c r="AD11">
        <f>IFERROR(IF('Country Prioritization'!$C$5='Filter inputs'!$B$4,
AVERAGEIFS($V$3:$V$3258, $X$3:$X$3258, 1, $C$3:$C$3258, $AB11,$E$3:$E$3258, $AD$3 ),
AVERAGEIFS($W$3:$W$3258, $X$3:$X$3258, 1, $C$3:$C$3258, $AB11, $E$3:$E$3258, $AD$3 )),0)</f>
        <v>26</v>
      </c>
      <c r="AE11">
        <f>IFERROR(IF('Country Prioritization'!$C$5='Filter inputs'!$B$4,
AVERAGEIFS($V$3:$V$3258, $X$3:$X$3258, 1, $C$3:$C$3258, $AB11,$E$3:$E$3258, $AE$3 ),
AVERAGEIFS($W$3:$W$3258, $X$3:$X$3258, 1, $C$3:$C$3258, $AB11, $E$3:$E$3258, $AE$3 )),0)</f>
        <v>25.454545454545453</v>
      </c>
      <c r="AF11">
        <f>IFERROR(IF('Country Prioritization'!$C$5='Filter inputs'!$B$4,
AVERAGEIFS($V$3:$V$3258, $X$3:$X$3258, 1, $C$3:$C$3258, $AB11,$E$3:$E$3258, $AF$3 ),
AVERAGEIFS($W$3:$W$3258, $X$3:$X$3258, 1, $C$3:$C$3258, $AB11, $E$3:$E$3258, $AF$3 )),0)</f>
        <v>22.636363636363637</v>
      </c>
      <c r="AG11">
        <f>IFERROR(IF('Country Prioritization'!$C$5='Filter inputs'!$B$4,
AVERAGEIFS($V$3:$V$3258, $X$3:$X$3258, 1, $C$3:$C$3258, $AB11,$E$3:$E$3258, $AG$3 ),
AVERAGEIFS($W$3:$W$3258, $X$3:$X$3258, 1, $C$3:$C$3258, $AB11, $E$3:$E$3258, $AG$3 )),0)</f>
        <v>25.363636363636363</v>
      </c>
      <c r="AI11" s="3" cm="1">
        <f t="array" ref="AI11">COUNTIF($AC$4:$AC$77, "&gt;"&amp;$AC11)+SUM(IF($AC11=$AC$4:$AC11, 1, 0))</f>
        <v>28</v>
      </c>
      <c r="AJ11" s="3" cm="1">
        <f t="array" ref="AJ11">IF(AD11=0,0,COUNTIF(AD$4:AD$77, "&gt;"&amp;AD11)+SUM(IF(AD11=AD$4:AD11, 1, 0)))</f>
        <v>26</v>
      </c>
      <c r="AK11" s="3" cm="1">
        <f t="array" ref="AK11">IF(AE11=0,0,COUNTIF(AE$4:AE$77, "&gt;"&amp;AE11)+SUM(IF(AE11=AE$4:AE11, 1, 0)))</f>
        <v>30</v>
      </c>
      <c r="AL11" s="3" cm="1">
        <f t="array" ref="AL11">IF(AF11=0,0,COUNTIF(AF$4:AF$77, "&gt;"&amp;AF11)+SUM(IF(AF11=AF$4:AF11, 1, 0)))</f>
        <v>39</v>
      </c>
      <c r="AM11" s="3" cm="1">
        <f t="array" ref="AM11">IF(AG11=0,0,COUNTIF(AG$4:AG$77, "&gt;"&amp;AG11)+SUM(IF(AG11=AG$4:AG11, 1, 0)))</f>
        <v>32</v>
      </c>
      <c r="AO11" s="55">
        <f t="shared" si="5"/>
        <v>25.454545454545453</v>
      </c>
      <c r="AP11" s="55">
        <f>IFERROR(IF('Country Prioritization'!$C$5='Filter inputs'!$B$4,
AVERAGEIFS($K$3:$K$3258, $X$3:$X$3258, 1, $C$3:$C$3258, $AB11,$E$3:$E$3258,$AO$2,$K$3:$K$3258,"&gt;0"),
AVERAGEIFS($P$3:$P$3258, $X$3:$X$3258, 1, $C$3:$C$3258, $AB11,$E$3:$E$3258,$AO$2,$P$3:$P$3258,"&gt;0")),0)</f>
        <v>7</v>
      </c>
      <c r="AQ11" s="56">
        <f>IFERROR(IF('Country Prioritization'!$C$5='Filter inputs'!$B$4,
AVERAGEIFS($J$3:$J$3258, $X$3:$X$3258, 1, $C$3:$C$3258, $AB11,$E$3:$E$3258,$AO$2,$J$3:$J$3258,"&gt;0"),
AVERAGEIFS($O$3:$O$3258, $X$3:$X$3258, 1, $C$3:$C$3258, $AB11,$E$3:$E$3258,$AO$2,$O$3:$O$3258,"&gt;0")),0)</f>
        <v>3.4545454545454546</v>
      </c>
      <c r="AR11" s="56">
        <f>IFERROR(IF('Country Prioritization'!$C$5='Filter inputs'!$B$4,
AVERAGEIFS($Q$3:$Q$3258, $X$3:$X$3258, 1, $C$3:$C$3258, $AB11,$E$3:$E$3258,$AO$2,$Q$3:$Q$3258,"&gt;0"),
AVERAGEIFS($Q$3:$Q$3258, $X$3:$X$3258, 1, $C$3:$C$3258, $AB11,$E$3:$E$3258,$AO$2,$Q$3:$Q$3258,"&gt;0")),0)</f>
        <v>4</v>
      </c>
      <c r="AS11" s="56">
        <f>IFERROR(IF('Country Prioritization'!$C$5='Filter inputs'!$B$4,
AVERAGEIFS($R$3:$R$3258, $X$3:$X$3258, 1, $C$3:$C$3258, $AB11,$E$3:$E$3258,$AO$2,$R$3:$R$3258,"&gt;0"),
AVERAGEIFS($R$3:$R$3258, $X$3:$X$3258, 1, $C$3:$C$3258, $AB11,$E$3:$E$3258,$AO$2,$R$3:$R$3258,"&gt;0")),0)</f>
        <v>11</v>
      </c>
      <c r="AV11" t="s">
        <v>162</v>
      </c>
      <c r="AW11">
        <f>IF('Vaccine Prioritization'!$C$4='Filter inputs'!$B$4,
IF($AW$2="2020-2030",AVERAGEIFS($I$3:$I$3258,$Y$3:$Y$3258,1,$C$3:$C$3258,$AV11),AVERAGEIFS($I$3:$I$3258,$Y$3:$Y$3258,1,$C$3:$C$3258,$AV11,$F$3:$F$3258,$AW$2)),
IF($AW$2="2020-2030",AVERAGEIFS($N$3:$N$3258,$Y$3:$Y$3258,1,$C$3:$C$3258,$AV11),AVERAGEIFS($N$3:$N$3258,$Y$3:$Y$3258,1,$C$3:$C$3258,$AV11,$F$3:$F$3258,$AW$2)))</f>
        <v>1.5027657434000394</v>
      </c>
      <c r="AX11">
        <f>IF('Vaccine Prioritization'!$C$4='Filter inputs'!$B$4,
IF($AW$2="2020-2030",AVERAGEIFS($I$3:$I$3258,$Y$3:$Y$3258,1,$C$3:$C$3258,$AV11,$E$3:$E$3258, AX$3),AVERAGEIFS($I$3:$I$3258,$Y$3:$Y$3258,1,$C$3:$C$3258,$AV11,$F$3:$F$3258,$AW$2,$E$3:$E$3258, AX$3)), IF($AW$2="2020-2030",AVERAGEIFS($N$3:$N$3258,$Y$3:$Y$3258,1,$C$3:$C$3258,$AV11,$E$3:$E$3258, AX$3),AVERAGEIFS($N$3:$N$3258,$Y$3:$Y$3258,1,$C$3:$C$3258,$AV11,$F$3:$F$3258,$AW$2,$E$3:$E$3258, AX$3)))</f>
        <v>2.2978938137279146</v>
      </c>
      <c r="AY11">
        <f>IF('Vaccine Prioritization'!$C$4='Filter inputs'!$B$4,
IF($AW$2="2020-2030",AVERAGEIFS($I$3:$I$3258,$Y$3:$Y$3258,1,$C$3:$C$3258,$AV11,$E$3:$E$3258, AY$3),AVERAGEIFS($I$3:$I$3258,$Y$3:$Y$3258,1,$C$3:$C$3258,$AV11,$F$3:$F$3258,$AW$2,$E$3:$E$3258, AY$3)), IF($AW$2="2020-2030",AVERAGEIFS($N$3:$N$3258,$Y$3:$Y$3258,1,$C$3:$C$3258,$AV11,$E$3:$E$3258, AY$3),AVERAGEIFS($N$3:$N$3258,$Y$3:$Y$3258,1,$C$3:$C$3258,$AV11,$F$3:$F$3258,$AW$2,$E$3:$E$3258, AY$3)))</f>
        <v>2.6111905983840291</v>
      </c>
      <c r="AZ11">
        <f>IF('Vaccine Prioritization'!$C$4='Filter inputs'!$B$4,
IF($AW$2="2020-2030",AVERAGEIFS($I$3:$I$3258,$Y$3:$Y$3258,1,$C$3:$C$3258,$AV11,$E$3:$E$3258, AZ$3),AVERAGEIFS($I$3:$I$3258,$Y$3:$Y$3258,1,$C$3:$C$3258,$AV11,$F$3:$F$3258,$AW$2,$E$3:$E$3258, AZ$3)), IF($AW$2="2020-2030",AVERAGEIFS($N$3:$N$3258,$Y$3:$Y$3258,1,$C$3:$C$3258,$AV11,$E$3:$E$3258, AZ$3),AVERAGEIFS($N$3:$N$3258,$Y$3:$Y$3258,1,$C$3:$C$3258,$AV11,$F$3:$F$3258,$AW$2,$E$3:$E$3258, AZ$3)))</f>
        <v>0.16711150643975178</v>
      </c>
      <c r="BA11">
        <f>IF('Vaccine Prioritization'!$C$4='Filter inputs'!$B$4,
IF($AW$2="2020-2030",AVERAGEIFS($I$3:$I$3258,$Y$3:$Y$3258,1,$C$3:$C$3258,$AV11,$E$3:$E$3258, BA$3),AVERAGEIFS($I$3:$I$3258,$Y$3:$Y$3258,1,$C$3:$C$3258,$AV11,$F$3:$F$3258,$AW$2,$E$3:$E$3258, BA$3)), IF($AW$2="2020-2030",AVERAGEIFS($N$3:$N$3258,$Y$3:$Y$3258,1,$C$3:$C$3258,$AV11,$E$3:$E$3258, BA$3),AVERAGEIFS($N$3:$N$3258,$Y$3:$Y$3258,1,$C$3:$C$3258,$AV11,$F$3:$F$3258,$AW$2,$E$3:$E$3258, BA$3)))</f>
        <v>0.93486705504846279</v>
      </c>
      <c r="BC11" s="3">
        <f t="shared" si="6"/>
        <v>2</v>
      </c>
      <c r="BD11" s="3">
        <f t="shared" si="7"/>
        <v>1</v>
      </c>
      <c r="BE11" s="3">
        <f t="shared" si="8"/>
        <v>4</v>
      </c>
      <c r="BF11" s="3">
        <f t="shared" si="9"/>
        <v>3</v>
      </c>
      <c r="BG11" s="3"/>
      <c r="BH11" s="3">
        <f t="shared" si="3"/>
        <v>2</v>
      </c>
      <c r="BI11" t="s">
        <v>162</v>
      </c>
      <c r="BJ11" s="2" t="str">
        <f t="shared" si="4"/>
        <v>Bolivia</v>
      </c>
      <c r="BK11">
        <f t="shared" si="10"/>
        <v>1.5027657434000394</v>
      </c>
      <c r="BL11" s="3" cm="1">
        <f t="array" ref="BL11">COUNTIF($BK$4:$BK$77, "&gt;"&amp;$BK11)+SUM(IF($BK11=$BK$4:$BK11, 1, 0))</f>
        <v>31</v>
      </c>
      <c r="BM11" s="3">
        <f>IF(COUNTIFS($BC11:BC11,BC11)&gt;1,BC11+COUNTIFS($BC11:BC11,BC11)-1,BC11)</f>
        <v>2</v>
      </c>
      <c r="BN11" s="3">
        <f>IF(COUNTIFS($BC11:BD11,BD11)&gt;1,BD11+COUNTIFS($BC11:BD11,BD11)-1,BD11)</f>
        <v>1</v>
      </c>
      <c r="BO11" s="3">
        <f>IF(COUNTIFS($BC11:BE11,BE11)&gt;1,BE11+COUNTIFS($BC11:BE11,BE11)-1,BE11)</f>
        <v>4</v>
      </c>
      <c r="BP11" s="3">
        <f>IF(COUNTIFS($BC11:BF11,BF11)&gt;1,BF11+COUNTIFS($BC11:BF11,BF11)-1,BF11)</f>
        <v>3</v>
      </c>
      <c r="BR11" s="3" t="str" cm="1">
        <f t="array" ref="BR11">INDEX($AX$3:$BA$3,BM11)</f>
        <v>Pcv3</v>
      </c>
      <c r="BS11" s="3" t="str" cm="1">
        <f t="array" ref="BS11">INDEX($AX$3:$BA$3,BN11)</f>
        <v>Hib3</v>
      </c>
      <c r="BT11" s="3" t="str" cm="1">
        <f t="array" ref="BT11">INDEX($AX$3:$BA$3,BO11)</f>
        <v>RotaC</v>
      </c>
      <c r="BU11" s="3" t="str" cm="1">
        <f t="array" ref="BU11">INDEX($AX$3:$BA$3,BP11)</f>
        <v>MCV2</v>
      </c>
    </row>
    <row r="12" spans="1:76" x14ac:dyDescent="0.3">
      <c r="A12" t="str">
        <f t="shared" si="0"/>
        <v>AFRICATZAHib32020</v>
      </c>
      <c r="B12" t="s">
        <v>3</v>
      </c>
      <c r="C12" t="s">
        <v>161</v>
      </c>
      <c r="D12" t="s">
        <v>57</v>
      </c>
      <c r="E12" t="s">
        <v>82</v>
      </c>
      <c r="F12">
        <v>2020</v>
      </c>
      <c r="G12" t="s">
        <v>196</v>
      </c>
      <c r="H12" s="11" cm="1">
        <f t="array" ref="H12">_xlfn.IFS(G12="&gt;70%",1,G12="60-70%",70%,G12="50-60%",60%,G12="&lt;50%",50%)</f>
        <v>1</v>
      </c>
      <c r="I12" s="47">
        <v>5.9477990915099141</v>
      </c>
      <c r="J12">
        <v>5</v>
      </c>
      <c r="K12">
        <v>9</v>
      </c>
      <c r="L12" t="s">
        <v>196</v>
      </c>
      <c r="M12" s="11" cm="1">
        <f t="array" ref="M12">_xlfn.IFS(L12="&gt;70%",1,L12="60-70%",70%,L12="50-60%",60%,L12="&lt;50%",50%)</f>
        <v>1</v>
      </c>
      <c r="N12" s="47">
        <v>6.4097077320681812</v>
      </c>
      <c r="O12">
        <v>4</v>
      </c>
      <c r="P12">
        <v>9</v>
      </c>
      <c r="Q12">
        <v>7</v>
      </c>
      <c r="R12">
        <v>8</v>
      </c>
      <c r="S12" t="s">
        <v>104</v>
      </c>
      <c r="T12" t="s">
        <v>106</v>
      </c>
      <c r="V12">
        <v>29</v>
      </c>
      <c r="W12">
        <v>28</v>
      </c>
      <c r="X12">
        <f>IF(AND(OR('Country Prioritization'!$C$4 = 'Filter inputs'!$A$4,'Country Prioritization'!$C$4=$B12),
OR('Country Prioritization'!$C$6='Filter inputs'!$C$4,'Country Prioritization'!$C$6=$S12),
OR( 'Country Prioritization'!$C$7='Filter inputs'!$D$4, 'Country Prioritization'!$C$7=$T12),
OR('Country Prioritization'!$C$8='Filter inputs'!$E$4, 'Country Prioritization'!$C$8=$F12), OR(AND('Country Prioritization'!$C$5='Filter inputs'!$B$4,H12&lt;=$X$1),AND('Country Prioritization'!$C$5='Filter inputs'!$B$5,M12&lt;=$X$1))),1,0)</f>
        <v>1</v>
      </c>
      <c r="Y12">
        <f>IF(OR('Vaccine Prioritization'!$C$5='Filter inputs'!$E$4, 'Vaccine Prioritization'!$C$5=$F12),1,0)</f>
        <v>1</v>
      </c>
      <c r="AA12" t="s">
        <v>167</v>
      </c>
      <c r="AB12" s="2" t="str">
        <f t="shared" si="1"/>
        <v>Burkina Faso</v>
      </c>
      <c r="AC12">
        <f>IFERROR(IF('Country Prioritization'!$C$5='Filter inputs'!$B$4,
AVERAGEIFS($V$3:$V$3258, $X$3:$X$3258, 1, $C$3:$C$3258, $AB12),
AVERAGEIFS($W$3:$W$3258, $X$3:$X$3258, 1, $C$3:$C$3258, $AB12)),0)</f>
        <v>24.613636363636363</v>
      </c>
      <c r="AD12">
        <f>IFERROR(IF('Country Prioritization'!$C$5='Filter inputs'!$B$4,
AVERAGEIFS($V$3:$V$3258, $X$3:$X$3258, 1, $C$3:$C$3258, $AB12,$E$3:$E$3258, $AD$3 ),
AVERAGEIFS($W$3:$W$3258, $X$3:$X$3258, 1, $C$3:$C$3258, $AB12, $E$3:$E$3258, $AD$3 )),0)</f>
        <v>24</v>
      </c>
      <c r="AE12">
        <f>IFERROR(IF('Country Prioritization'!$C$5='Filter inputs'!$B$4,
AVERAGEIFS($V$3:$V$3258, $X$3:$X$3258, 1, $C$3:$C$3258, $AB12,$E$3:$E$3258, $AE$3 ),
AVERAGEIFS($W$3:$W$3258, $X$3:$X$3258, 1, $C$3:$C$3258, $AB12, $E$3:$E$3258, $AE$3 )),0)</f>
        <v>23.181818181818183</v>
      </c>
      <c r="AF12">
        <f>IFERROR(IF('Country Prioritization'!$C$5='Filter inputs'!$B$4,
AVERAGEIFS($V$3:$V$3258, $X$3:$X$3258, 1, $C$3:$C$3258, $AB12,$E$3:$E$3258, $AF$3 ),
AVERAGEIFS($W$3:$W$3258, $X$3:$X$3258, 1, $C$3:$C$3258, $AB12, $E$3:$E$3258, $AF$3 )),0)</f>
        <v>28.272727272727273</v>
      </c>
      <c r="AG12">
        <f>IFERROR(IF('Country Prioritization'!$C$5='Filter inputs'!$B$4,
AVERAGEIFS($V$3:$V$3258, $X$3:$X$3258, 1, $C$3:$C$3258, $AB12,$E$3:$E$3258, $AG$3 ),
AVERAGEIFS($W$3:$W$3258, $X$3:$X$3258, 1, $C$3:$C$3258, $AB12, $E$3:$E$3258, $AG$3 )),0)</f>
        <v>23</v>
      </c>
      <c r="AI12" s="3" cm="1">
        <f t="array" ref="AI12">COUNTIF($AC$4:$AC$77, "&gt;"&amp;$AC12)+SUM(IF($AC12=$AC$4:$AC12, 1, 0))</f>
        <v>30</v>
      </c>
      <c r="AJ12" s="3" cm="1">
        <f t="array" ref="AJ12">IF(AD12=0,0,COUNTIF(AD$4:AD$77, "&gt;"&amp;AD12)+SUM(IF(AD12=AD$4:AD12, 1, 0)))</f>
        <v>33</v>
      </c>
      <c r="AK12" s="3" cm="1">
        <f t="array" ref="AK12">IF(AE12=0,0,COUNTIF(AE$4:AE$77, "&gt;"&amp;AE12)+SUM(IF(AE12=AE$4:AE12, 1, 0)))</f>
        <v>39</v>
      </c>
      <c r="AL12" s="3" cm="1">
        <f t="array" ref="AL12">IF(AF12=0,0,COUNTIF(AF$4:AF$77, "&gt;"&amp;AF12)+SUM(IF(AF12=AF$4:AF12, 1, 0)))</f>
        <v>21</v>
      </c>
      <c r="AM12" s="3" cm="1">
        <f t="array" ref="AM12">IF(AG12=0,0,COUNTIF(AG$4:AG$77, "&gt;"&amp;AG12)+SUM(IF(AG12=AG$4:AG12, 1, 0)))</f>
        <v>39</v>
      </c>
      <c r="AO12" s="55">
        <f t="shared" si="5"/>
        <v>23.18181818181818</v>
      </c>
      <c r="AP12" s="55">
        <f>IFERROR(IF('Country Prioritization'!$C$5='Filter inputs'!$B$4,
AVERAGEIFS($K$3:$K$3258, $X$3:$X$3258, 1, $C$3:$C$3258, $AB12,$E$3:$E$3258,$AO$2,$K$3:$K$3258,"&gt;0"),
AVERAGEIFS($P$3:$P$3258, $X$3:$X$3258, 1, $C$3:$C$3258, $AB12,$E$3:$E$3258,$AO$2,$P$3:$P$3258,"&gt;0")),0)</f>
        <v>8</v>
      </c>
      <c r="AQ12" s="56">
        <f>IFERROR(IF('Country Prioritization'!$C$5='Filter inputs'!$B$4,
AVERAGEIFS($J$3:$J$3258, $X$3:$X$3258, 1, $C$3:$C$3258, $AB12,$E$3:$E$3258,$AO$2,$J$3:$J$3258,"&gt;0"),
AVERAGEIFS($O$3:$O$3258, $X$3:$X$3258, 1, $C$3:$C$3258, $AB12,$E$3:$E$3258,$AO$2,$O$3:$O$3258,"&gt;0")),0)</f>
        <v>2.1818181818181817</v>
      </c>
      <c r="AR12" s="56">
        <f>IFERROR(IF('Country Prioritization'!$C$5='Filter inputs'!$B$4,
AVERAGEIFS($Q$3:$Q$3258, $X$3:$X$3258, 1, $C$3:$C$3258, $AB12,$E$3:$E$3258,$AO$2,$Q$3:$Q$3258,"&gt;0"),
AVERAGEIFS($Q$3:$Q$3258, $X$3:$X$3258, 1, $C$3:$C$3258, $AB12,$E$3:$E$3258,$AO$2,$Q$3:$Q$3258,"&gt;0")),0)</f>
        <v>4</v>
      </c>
      <c r="AS12" s="56">
        <f>IFERROR(IF('Country Prioritization'!$C$5='Filter inputs'!$B$4,
AVERAGEIFS($R$3:$R$3258, $X$3:$X$3258, 1, $C$3:$C$3258, $AB12,$E$3:$E$3258,$AO$2,$R$3:$R$3258,"&gt;0"),
AVERAGEIFS($R$3:$R$3258, $X$3:$X$3258, 1, $C$3:$C$3258, $AB12,$E$3:$E$3258,$AO$2,$R$3:$R$3258,"&gt;0")),0)</f>
        <v>9</v>
      </c>
      <c r="AV12" t="s">
        <v>167</v>
      </c>
      <c r="AW12">
        <f>IF('Vaccine Prioritization'!$C$4='Filter inputs'!$B$4,
IF($AW$2="2020-2030",AVERAGEIFS($I$3:$I$3258,$Y$3:$Y$3258,1,$C$3:$C$3258,$AV12),AVERAGEIFS($I$3:$I$3258,$Y$3:$Y$3258,1,$C$3:$C$3258,$AV12,$F$3:$F$3258,$AW$2)),
IF($AW$2="2020-2030",AVERAGEIFS($N$3:$N$3258,$Y$3:$Y$3258,1,$C$3:$C$3258,$AV12),AVERAGEIFS($N$3:$N$3258,$Y$3:$Y$3258,1,$C$3:$C$3258,$AV12,$F$3:$F$3258,$AW$2)))</f>
        <v>2.6555348838300561</v>
      </c>
      <c r="AX12">
        <f>IF('Vaccine Prioritization'!$C$4='Filter inputs'!$B$4,
IF($AW$2="2020-2030",AVERAGEIFS($I$3:$I$3258,$Y$3:$Y$3258,1,$C$3:$C$3258,$AV12,$E$3:$E$3258, AX$3),AVERAGEIFS($I$3:$I$3258,$Y$3:$Y$3258,1,$C$3:$C$3258,$AV12,$F$3:$F$3258,$AW$2,$E$3:$E$3258, AX$3)), IF($AW$2="2020-2030",AVERAGEIFS($N$3:$N$3258,$Y$3:$Y$3258,1,$C$3:$C$3258,$AV12,$E$3:$E$3258, AX$3),AVERAGEIFS($N$3:$N$3258,$Y$3:$Y$3258,1,$C$3:$C$3258,$AV12,$F$3:$F$3258,$AW$2,$E$3:$E$3258, AX$3)))</f>
        <v>4.3644645547382792</v>
      </c>
      <c r="AY12">
        <f>IF('Vaccine Prioritization'!$C$4='Filter inputs'!$B$4,
IF($AW$2="2020-2030",AVERAGEIFS($I$3:$I$3258,$Y$3:$Y$3258,1,$C$3:$C$3258,$AV12,$E$3:$E$3258, AY$3),AVERAGEIFS($I$3:$I$3258,$Y$3:$Y$3258,1,$C$3:$C$3258,$AV12,$F$3:$F$3258,$AW$2,$E$3:$E$3258, AY$3)), IF($AW$2="2020-2030",AVERAGEIFS($N$3:$N$3258,$Y$3:$Y$3258,1,$C$3:$C$3258,$AV12,$E$3:$E$3258, AY$3),AVERAGEIFS($N$3:$N$3258,$Y$3:$Y$3258,1,$C$3:$C$3258,$AV12,$F$3:$F$3258,$AW$2,$E$3:$E$3258, AY$3)))</f>
        <v>3.9480277235899099</v>
      </c>
      <c r="AZ12">
        <f>IF('Vaccine Prioritization'!$C$4='Filter inputs'!$B$4,
IF($AW$2="2020-2030",AVERAGEIFS($I$3:$I$3258,$Y$3:$Y$3258,1,$C$3:$C$3258,$AV12,$E$3:$E$3258, AZ$3),AVERAGEIFS($I$3:$I$3258,$Y$3:$Y$3258,1,$C$3:$C$3258,$AV12,$F$3:$F$3258,$AW$2,$E$3:$E$3258, AZ$3)), IF($AW$2="2020-2030",AVERAGEIFS($N$3:$N$3258,$Y$3:$Y$3258,1,$C$3:$C$3258,$AV12,$E$3:$E$3258, AZ$3),AVERAGEIFS($N$3:$N$3258,$Y$3:$Y$3258,1,$C$3:$C$3258,$AV12,$F$3:$F$3258,$AW$2,$E$3:$E$3258, AZ$3)))</f>
        <v>1.3086586300016607</v>
      </c>
      <c r="BA12">
        <f>IF('Vaccine Prioritization'!$C$4='Filter inputs'!$B$4,
IF($AW$2="2020-2030",AVERAGEIFS($I$3:$I$3258,$Y$3:$Y$3258,1,$C$3:$C$3258,$AV12,$E$3:$E$3258, BA$3),AVERAGEIFS($I$3:$I$3258,$Y$3:$Y$3258,1,$C$3:$C$3258,$AV12,$F$3:$F$3258,$AW$2,$E$3:$E$3258, BA$3)), IF($AW$2="2020-2030",AVERAGEIFS($N$3:$N$3258,$Y$3:$Y$3258,1,$C$3:$C$3258,$AV12,$E$3:$E$3258, BA$3),AVERAGEIFS($N$3:$N$3258,$Y$3:$Y$3258,1,$C$3:$C$3258,$AV12,$F$3:$F$3258,$AW$2,$E$3:$E$3258, BA$3)))</f>
        <v>1.0009886269903727</v>
      </c>
      <c r="BC12" s="3">
        <f t="shared" si="6"/>
        <v>1</v>
      </c>
      <c r="BD12" s="3">
        <f t="shared" si="7"/>
        <v>2</v>
      </c>
      <c r="BE12" s="3">
        <f t="shared" si="8"/>
        <v>3</v>
      </c>
      <c r="BF12" s="3">
        <f t="shared" si="9"/>
        <v>4</v>
      </c>
      <c r="BG12" s="3"/>
      <c r="BH12" s="3">
        <f t="shared" si="3"/>
        <v>1</v>
      </c>
      <c r="BI12" t="s">
        <v>167</v>
      </c>
      <c r="BJ12" s="2" t="str">
        <f t="shared" si="4"/>
        <v>Burkina Faso</v>
      </c>
      <c r="BK12">
        <f t="shared" si="10"/>
        <v>2.6555348838300561</v>
      </c>
      <c r="BL12" s="3" cm="1">
        <f t="array" ref="BL12">COUNTIF($BK$4:$BK$77, "&gt;"&amp;$BK12)+SUM(IF($BK12=$BK$4:$BK12, 1, 0))</f>
        <v>21</v>
      </c>
      <c r="BM12" s="3">
        <f>IF(COUNTIFS($BC12:BC12,BC12)&gt;1,BC12+COUNTIFS($BC12:BC12,BC12)-1,BC12)</f>
        <v>1</v>
      </c>
      <c r="BN12" s="3">
        <f>IF(COUNTIFS($BC12:BD12,BD12)&gt;1,BD12+COUNTIFS($BC12:BD12,BD12)-1,BD12)</f>
        <v>2</v>
      </c>
      <c r="BO12" s="3">
        <f>IF(COUNTIFS($BC12:BE12,BE12)&gt;1,BE12+COUNTIFS($BC12:BE12,BE12)-1,BE12)</f>
        <v>3</v>
      </c>
      <c r="BP12" s="3">
        <f>IF(COUNTIFS($BC12:BF12,BF12)&gt;1,BF12+COUNTIFS($BC12:BF12,BF12)-1,BF12)</f>
        <v>4</v>
      </c>
      <c r="BR12" s="3" t="str" cm="1">
        <f t="array" ref="BR12">INDEX($AX$3:$BA$3,BM12)</f>
        <v>Hib3</v>
      </c>
      <c r="BS12" s="3" t="str" cm="1">
        <f t="array" ref="BS12">INDEX($AX$3:$BA$3,BN12)</f>
        <v>Pcv3</v>
      </c>
      <c r="BT12" s="3" t="str" cm="1">
        <f t="array" ref="BT12">INDEX($AX$3:$BA$3,BO12)</f>
        <v>MCV2</v>
      </c>
      <c r="BU12" s="3" t="str" cm="1">
        <f t="array" ref="BU12">INDEX($AX$3:$BA$3,BP12)</f>
        <v>RotaC</v>
      </c>
    </row>
    <row r="13" spans="1:76" x14ac:dyDescent="0.3">
      <c r="A13" t="str">
        <f t="shared" si="0"/>
        <v>AFRICAAGOHib32020</v>
      </c>
      <c r="B13" t="s">
        <v>3</v>
      </c>
      <c r="C13" t="s">
        <v>116</v>
      </c>
      <c r="D13" t="s">
        <v>8</v>
      </c>
      <c r="E13" t="s">
        <v>82</v>
      </c>
      <c r="F13">
        <v>2020</v>
      </c>
      <c r="G13" t="s">
        <v>198</v>
      </c>
      <c r="H13" s="11" cm="1">
        <f t="array" ref="H13">_xlfn.IFS(G13="&gt;70%",1,G13="60-70%",70%,G13="50-60%",60%,G13="&lt;50%",50%)</f>
        <v>0.6</v>
      </c>
      <c r="I13" s="47">
        <v>6.2925426541289138</v>
      </c>
      <c r="J13">
        <v>10</v>
      </c>
      <c r="K13">
        <v>9</v>
      </c>
      <c r="L13" t="s">
        <v>199</v>
      </c>
      <c r="M13" s="11" cm="1">
        <f t="array" ref="M13">_xlfn.IFS(L13="&gt;70%",1,L13="60-70%",70%,L13="50-60%",60%,L13="&lt;50%",50%)</f>
        <v>0.5</v>
      </c>
      <c r="N13" s="47">
        <v>4.9891003273415002</v>
      </c>
      <c r="O13">
        <v>10</v>
      </c>
      <c r="P13">
        <v>9</v>
      </c>
      <c r="Q13">
        <v>9</v>
      </c>
      <c r="R13">
        <v>11</v>
      </c>
      <c r="S13" t="s">
        <v>104</v>
      </c>
      <c r="T13" t="s">
        <v>108</v>
      </c>
      <c r="V13">
        <v>39</v>
      </c>
      <c r="W13">
        <v>39</v>
      </c>
      <c r="X13">
        <f>IF(AND(OR('Country Prioritization'!$C$4 = 'Filter inputs'!$A$4,'Country Prioritization'!$C$4=$B13),
OR('Country Prioritization'!$C$6='Filter inputs'!$C$4,'Country Prioritization'!$C$6=$S13),
OR( 'Country Prioritization'!$C$7='Filter inputs'!$D$4, 'Country Prioritization'!$C$7=$T13),
OR('Country Prioritization'!$C$8='Filter inputs'!$E$4, 'Country Prioritization'!$C$8=$F13), OR(AND('Country Prioritization'!$C$5='Filter inputs'!$B$4,H13&lt;=$X$1),AND('Country Prioritization'!$C$5='Filter inputs'!$B$5,M13&lt;=$X$1))),1,0)</f>
        <v>1</v>
      </c>
      <c r="Y13">
        <f>IF(OR('Vaccine Prioritization'!$C$5='Filter inputs'!$E$4, 'Vaccine Prioritization'!$C$5=$F13),1,0)</f>
        <v>1</v>
      </c>
      <c r="AA13" t="s">
        <v>171</v>
      </c>
      <c r="AB13" s="2" t="str">
        <f t="shared" si="1"/>
        <v>Burundi</v>
      </c>
      <c r="AC13">
        <f>IFERROR(IF('Country Prioritization'!$C$5='Filter inputs'!$B$4,
AVERAGEIFS($V$3:$V$3258, $X$3:$X$3258, 1, $C$3:$C$3258, $AB13),
AVERAGEIFS($W$3:$W$3258, $X$3:$X$3258, 1, $C$3:$C$3258, $AB13)),0)</f>
        <v>22.75</v>
      </c>
      <c r="AD13">
        <f>IFERROR(IF('Country Prioritization'!$C$5='Filter inputs'!$B$4,
AVERAGEIFS($V$3:$V$3258, $X$3:$X$3258, 1, $C$3:$C$3258, $AB13,$E$3:$E$3258, $AD$3 ),
AVERAGEIFS($W$3:$W$3258, $X$3:$X$3258, 1, $C$3:$C$3258, $AB13, $E$3:$E$3258, $AD$3 )),0)</f>
        <v>23.454545454545453</v>
      </c>
      <c r="AE13">
        <f>IFERROR(IF('Country Prioritization'!$C$5='Filter inputs'!$B$4,
AVERAGEIFS($V$3:$V$3258, $X$3:$X$3258, 1, $C$3:$C$3258, $AB13,$E$3:$E$3258, $AE$3 ),
AVERAGEIFS($W$3:$W$3258, $X$3:$X$3258, 1, $C$3:$C$3258, $AB13, $E$3:$E$3258, $AE$3 )),0)</f>
        <v>22.181818181818183</v>
      </c>
      <c r="AF13">
        <f>IFERROR(IF('Country Prioritization'!$C$5='Filter inputs'!$B$4,
AVERAGEIFS($V$3:$V$3258, $X$3:$X$3258, 1, $C$3:$C$3258, $AB13,$E$3:$E$3258, $AF$3 ),
AVERAGEIFS($W$3:$W$3258, $X$3:$X$3258, 1, $C$3:$C$3258, $AB13, $E$3:$E$3258, $AF$3 )),0)</f>
        <v>24.363636363636363</v>
      </c>
      <c r="AG13">
        <f>IFERROR(IF('Country Prioritization'!$C$5='Filter inputs'!$B$4,
AVERAGEIFS($V$3:$V$3258, $X$3:$X$3258, 1, $C$3:$C$3258, $AB13,$E$3:$E$3258, $AG$3 ),
AVERAGEIFS($W$3:$W$3258, $X$3:$X$3258, 1, $C$3:$C$3258, $AB13, $E$3:$E$3258, $AG$3 )),0)</f>
        <v>21</v>
      </c>
      <c r="AI13" s="3" cm="1">
        <f t="array" ref="AI13">COUNTIF($AC$4:$AC$77, "&gt;"&amp;$AC13)+SUM(IF($AC13=$AC$4:$AC13, 1, 0))</f>
        <v>38</v>
      </c>
      <c r="AJ13" s="3" cm="1">
        <f t="array" ref="AJ13">IF(AD13=0,0,COUNTIF(AD$4:AD$77, "&gt;"&amp;AD13)+SUM(IF(AD13=AD$4:AD13, 1, 0)))</f>
        <v>38</v>
      </c>
      <c r="AK13" s="3" cm="1">
        <f t="array" ref="AK13">IF(AE13=0,0,COUNTIF(AE$4:AE$77, "&gt;"&amp;AE13)+SUM(IF(AE13=AE$4:AE13, 1, 0)))</f>
        <v>43</v>
      </c>
      <c r="AL13" s="3" cm="1">
        <f t="array" ref="AL13">IF(AF13=0,0,COUNTIF(AF$4:AF$77, "&gt;"&amp;AF13)+SUM(IF(AF13=AF$4:AF13, 1, 0)))</f>
        <v>31</v>
      </c>
      <c r="AM13" s="3" cm="1">
        <f t="array" ref="AM13">IF(AG13=0,0,COUNTIF(AG$4:AG$77, "&gt;"&amp;AG13)+SUM(IF(AG13=AG$4:AG13, 1, 0)))</f>
        <v>49</v>
      </c>
      <c r="AO13" s="55">
        <f t="shared" si="5"/>
        <v>22.18181818181818</v>
      </c>
      <c r="AP13" s="55">
        <f>IFERROR(IF('Country Prioritization'!$C$5='Filter inputs'!$B$4,
AVERAGEIFS($K$3:$K$3258, $X$3:$X$3258, 1, $C$3:$C$3258, $AB13,$E$3:$E$3258,$AO$2,$K$3:$K$3258,"&gt;0"),
AVERAGEIFS($P$3:$P$3258, $X$3:$X$3258, 1, $C$3:$C$3258, $AB13,$E$3:$E$3258,$AO$2,$P$3:$P$3258,"&gt;0")),0)</f>
        <v>6</v>
      </c>
      <c r="AQ13" s="56">
        <f>IFERROR(IF('Country Prioritization'!$C$5='Filter inputs'!$B$4,
AVERAGEIFS($J$3:$J$3258, $X$3:$X$3258, 1, $C$3:$C$3258, $AB13,$E$3:$E$3258,$AO$2,$J$3:$J$3258,"&gt;0"),
AVERAGEIFS($O$3:$O$3258, $X$3:$X$3258, 1, $C$3:$C$3258, $AB13,$E$3:$E$3258,$AO$2,$O$3:$O$3258,"&gt;0")),0)</f>
        <v>2.1818181818181817</v>
      </c>
      <c r="AR13" s="56">
        <f>IFERROR(IF('Country Prioritization'!$C$5='Filter inputs'!$B$4,
AVERAGEIFS($Q$3:$Q$3258, $X$3:$X$3258, 1, $C$3:$C$3258, $AB13,$E$3:$E$3258,$AO$2,$Q$3:$Q$3258,"&gt;0"),
AVERAGEIFS($Q$3:$Q$3258, $X$3:$X$3258, 1, $C$3:$C$3258, $AB13,$E$3:$E$3258,$AO$2,$Q$3:$Q$3258,"&gt;0")),0)</f>
        <v>5</v>
      </c>
      <c r="AS13" s="56">
        <f>IFERROR(IF('Country Prioritization'!$C$5='Filter inputs'!$B$4,
AVERAGEIFS($R$3:$R$3258, $X$3:$X$3258, 1, $C$3:$C$3258, $AB13,$E$3:$E$3258,$AO$2,$R$3:$R$3258,"&gt;0"),
AVERAGEIFS($R$3:$R$3258, $X$3:$X$3258, 1, $C$3:$C$3258, $AB13,$E$3:$E$3258,$AO$2,$R$3:$R$3258,"&gt;0")),0)</f>
        <v>9</v>
      </c>
      <c r="AV13" t="s">
        <v>171</v>
      </c>
      <c r="AW13">
        <f>IF('Vaccine Prioritization'!$C$4='Filter inputs'!$B$4,
IF($AW$2="2020-2030",AVERAGEIFS($I$3:$I$3258,$Y$3:$Y$3258,1,$C$3:$C$3258,$AV13),AVERAGEIFS($I$3:$I$3258,$Y$3:$Y$3258,1,$C$3:$C$3258,$AV13,$F$3:$F$3258,$AW$2)),
IF($AW$2="2020-2030",AVERAGEIFS($N$3:$N$3258,$Y$3:$Y$3258,1,$C$3:$C$3258,$AV13),AVERAGEIFS($N$3:$N$3258,$Y$3:$Y$3258,1,$C$3:$C$3258,$AV13,$F$3:$F$3258,$AW$2)))</f>
        <v>1.2824131557073615</v>
      </c>
      <c r="AX13">
        <f>IF('Vaccine Prioritization'!$C$4='Filter inputs'!$B$4,
IF($AW$2="2020-2030",AVERAGEIFS($I$3:$I$3258,$Y$3:$Y$3258,1,$C$3:$C$3258,$AV13,$E$3:$E$3258, AX$3),AVERAGEIFS($I$3:$I$3258,$Y$3:$Y$3258,1,$C$3:$C$3258,$AV13,$F$3:$F$3258,$AW$2,$E$3:$E$3258, AX$3)), IF($AW$2="2020-2030",AVERAGEIFS($N$3:$N$3258,$Y$3:$Y$3258,1,$C$3:$C$3258,$AV13,$E$3:$E$3258, AX$3),AVERAGEIFS($N$3:$N$3258,$Y$3:$Y$3258,1,$C$3:$C$3258,$AV13,$F$3:$F$3258,$AW$2,$E$3:$E$3258, AX$3)))</f>
        <v>2.3468301079591951</v>
      </c>
      <c r="AY13">
        <f>IF('Vaccine Prioritization'!$C$4='Filter inputs'!$B$4,
IF($AW$2="2020-2030",AVERAGEIFS($I$3:$I$3258,$Y$3:$Y$3258,1,$C$3:$C$3258,$AV13,$E$3:$E$3258, AY$3),AVERAGEIFS($I$3:$I$3258,$Y$3:$Y$3258,1,$C$3:$C$3258,$AV13,$F$3:$F$3258,$AW$2,$E$3:$E$3258, AY$3)), IF($AW$2="2020-2030",AVERAGEIFS($N$3:$N$3258,$Y$3:$Y$3258,1,$C$3:$C$3258,$AV13,$E$3:$E$3258, AY$3),AVERAGEIFS($N$3:$N$3258,$Y$3:$Y$3258,1,$C$3:$C$3258,$AV13,$F$3:$F$3258,$AW$2,$E$3:$E$3258, AY$3)))</f>
        <v>1.8863267967877122</v>
      </c>
      <c r="AZ13">
        <f>IF('Vaccine Prioritization'!$C$4='Filter inputs'!$B$4,
IF($AW$2="2020-2030",AVERAGEIFS($I$3:$I$3258,$Y$3:$Y$3258,1,$C$3:$C$3258,$AV13,$E$3:$E$3258, AZ$3),AVERAGEIFS($I$3:$I$3258,$Y$3:$Y$3258,1,$C$3:$C$3258,$AV13,$F$3:$F$3258,$AW$2,$E$3:$E$3258, AZ$3)), IF($AW$2="2020-2030",AVERAGEIFS($N$3:$N$3258,$Y$3:$Y$3258,1,$C$3:$C$3258,$AV13,$E$3:$E$3258, AZ$3),AVERAGEIFS($N$3:$N$3258,$Y$3:$Y$3258,1,$C$3:$C$3258,$AV13,$F$3:$F$3258,$AW$2,$E$3:$E$3258, AZ$3)))</f>
        <v>0.50776690042206274</v>
      </c>
      <c r="BA13">
        <f>IF('Vaccine Prioritization'!$C$4='Filter inputs'!$B$4,
IF($AW$2="2020-2030",AVERAGEIFS($I$3:$I$3258,$Y$3:$Y$3258,1,$C$3:$C$3258,$AV13,$E$3:$E$3258, BA$3),AVERAGEIFS($I$3:$I$3258,$Y$3:$Y$3258,1,$C$3:$C$3258,$AV13,$F$3:$F$3258,$AW$2,$E$3:$E$3258, BA$3)), IF($AW$2="2020-2030",AVERAGEIFS($N$3:$N$3258,$Y$3:$Y$3258,1,$C$3:$C$3258,$AV13,$E$3:$E$3258, BA$3),AVERAGEIFS($N$3:$N$3258,$Y$3:$Y$3258,1,$C$3:$C$3258,$AV13,$F$3:$F$3258,$AW$2,$E$3:$E$3258, BA$3)))</f>
        <v>0.38872881766047607</v>
      </c>
      <c r="BC13" s="3">
        <f t="shared" si="6"/>
        <v>1</v>
      </c>
      <c r="BD13" s="3">
        <f t="shared" si="7"/>
        <v>2</v>
      </c>
      <c r="BE13" s="3">
        <f t="shared" si="8"/>
        <v>3</v>
      </c>
      <c r="BF13" s="3">
        <f t="shared" si="9"/>
        <v>4</v>
      </c>
      <c r="BG13" s="3"/>
      <c r="BH13" s="3">
        <f t="shared" si="3"/>
        <v>1</v>
      </c>
      <c r="BI13" t="s">
        <v>171</v>
      </c>
      <c r="BJ13" s="2" t="str">
        <f t="shared" si="4"/>
        <v>Burundi</v>
      </c>
      <c r="BK13">
        <f t="shared" si="10"/>
        <v>1.2824131557073615</v>
      </c>
      <c r="BL13" s="3" cm="1">
        <f t="array" ref="BL13">COUNTIF($BK$4:$BK$77, "&gt;"&amp;$BK13)+SUM(IF($BK13=$BK$4:$BK13, 1, 0))</f>
        <v>34</v>
      </c>
      <c r="BM13" s="3">
        <f>IF(COUNTIFS($BC13:BC13,BC13)&gt;1,BC13+COUNTIFS($BC13:BC13,BC13)-1,BC13)</f>
        <v>1</v>
      </c>
      <c r="BN13" s="3">
        <f>IF(COUNTIFS($BC13:BD13,BD13)&gt;1,BD13+COUNTIFS($BC13:BD13,BD13)-1,BD13)</f>
        <v>2</v>
      </c>
      <c r="BO13" s="3">
        <f>IF(COUNTIFS($BC13:BE13,BE13)&gt;1,BE13+COUNTIFS($BC13:BE13,BE13)-1,BE13)</f>
        <v>3</v>
      </c>
      <c r="BP13" s="3">
        <f>IF(COUNTIFS($BC13:BF13,BF13)&gt;1,BF13+COUNTIFS($BC13:BF13,BF13)-1,BF13)</f>
        <v>4</v>
      </c>
      <c r="BR13" s="3" t="str" cm="1">
        <f t="array" ref="BR13">INDEX($AX$3:$BA$3,BM13)</f>
        <v>Hib3</v>
      </c>
      <c r="BS13" s="3" t="str" cm="1">
        <f t="array" ref="BS13">INDEX($AX$3:$BA$3,BN13)</f>
        <v>Pcv3</v>
      </c>
      <c r="BT13" s="3" t="str" cm="1">
        <f t="array" ref="BT13">INDEX($AX$3:$BA$3,BO13)</f>
        <v>MCV2</v>
      </c>
      <c r="BU13" s="3" t="str" cm="1">
        <f t="array" ref="BU13">INDEX($AX$3:$BA$3,BP13)</f>
        <v>RotaC</v>
      </c>
    </row>
    <row r="14" spans="1:76" x14ac:dyDescent="0.3">
      <c r="A14" t="str">
        <f t="shared" si="0"/>
        <v>AFRICAMOZHib32020</v>
      </c>
      <c r="B14" t="s">
        <v>3</v>
      </c>
      <c r="C14" t="s">
        <v>181</v>
      </c>
      <c r="D14" t="s">
        <v>77</v>
      </c>
      <c r="E14" t="s">
        <v>82</v>
      </c>
      <c r="F14">
        <v>2020</v>
      </c>
      <c r="G14" t="s">
        <v>196</v>
      </c>
      <c r="H14" s="11" cm="1">
        <f t="array" ref="H14">_xlfn.IFS(G14="&gt;70%",1,G14="60-70%",70%,G14="50-60%",60%,G14="&lt;50%",50%)</f>
        <v>1</v>
      </c>
      <c r="I14" s="47">
        <v>3.8064449921593018</v>
      </c>
      <c r="J14">
        <v>6</v>
      </c>
      <c r="K14">
        <v>8</v>
      </c>
      <c r="L14" t="s">
        <v>196</v>
      </c>
      <c r="M14" s="11" cm="1">
        <f t="array" ref="M14">_xlfn.IFS(L14="&gt;70%",1,L14="60-70%",70%,L14="50-60%",60%,L14="&lt;50%",50%)</f>
        <v>1</v>
      </c>
      <c r="N14" s="47">
        <v>4.6483152365004798</v>
      </c>
      <c r="O14">
        <v>1</v>
      </c>
      <c r="P14">
        <v>9</v>
      </c>
      <c r="Q14">
        <v>10</v>
      </c>
      <c r="R14">
        <v>9</v>
      </c>
      <c r="S14" t="s">
        <v>103</v>
      </c>
      <c r="T14" t="s">
        <v>106</v>
      </c>
      <c r="V14">
        <v>33</v>
      </c>
      <c r="W14">
        <v>29</v>
      </c>
      <c r="X14">
        <f>IF(AND(OR('Country Prioritization'!$C$4 = 'Filter inputs'!$A$4,'Country Prioritization'!$C$4=$B14),
OR('Country Prioritization'!$C$6='Filter inputs'!$C$4,'Country Prioritization'!$C$6=$S14),
OR( 'Country Prioritization'!$C$7='Filter inputs'!$D$4, 'Country Prioritization'!$C$7=$T14),
OR('Country Prioritization'!$C$8='Filter inputs'!$E$4, 'Country Prioritization'!$C$8=$F14), OR(AND('Country Prioritization'!$C$5='Filter inputs'!$B$4,H14&lt;=$X$1),AND('Country Prioritization'!$C$5='Filter inputs'!$B$5,M14&lt;=$X$1))),1,0)</f>
        <v>1</v>
      </c>
      <c r="Y14">
        <f>IF(OR('Vaccine Prioritization'!$C$5='Filter inputs'!$E$4, 'Vaccine Prioritization'!$C$5=$F14),1,0)</f>
        <v>1</v>
      </c>
      <c r="AA14" t="s">
        <v>163</v>
      </c>
      <c r="AB14" s="2" t="str">
        <f t="shared" si="1"/>
        <v>Cambodia</v>
      </c>
      <c r="AC14">
        <f>IFERROR(IF('Country Prioritization'!$C$5='Filter inputs'!$B$4,
AVERAGEIFS($V$3:$V$3258, $X$3:$X$3258, 1, $C$3:$C$3258, $AB14),
AVERAGEIFS($W$3:$W$3258, $X$3:$X$3258, 1, $C$3:$C$3258, $AB14)),0)</f>
        <v>20.977272727272727</v>
      </c>
      <c r="AD14">
        <f>IFERROR(IF('Country Prioritization'!$C$5='Filter inputs'!$B$4,
AVERAGEIFS($V$3:$V$3258, $X$3:$X$3258, 1, $C$3:$C$3258, $AB14,$E$3:$E$3258, $AD$3 ),
AVERAGEIFS($W$3:$W$3258, $X$3:$X$3258, 1, $C$3:$C$3258, $AB14, $E$3:$E$3258, $AD$3 )),0)</f>
        <v>20</v>
      </c>
      <c r="AE14">
        <f>IFERROR(IF('Country Prioritization'!$C$5='Filter inputs'!$B$4,
AVERAGEIFS($V$3:$V$3258, $X$3:$X$3258, 1, $C$3:$C$3258, $AB14,$E$3:$E$3258, $AE$3 ),
AVERAGEIFS($W$3:$W$3258, $X$3:$X$3258, 1, $C$3:$C$3258, $AB14, $E$3:$E$3258, $AE$3 )),0)</f>
        <v>19.636363636363637</v>
      </c>
      <c r="AF14">
        <f>IFERROR(IF('Country Prioritization'!$C$5='Filter inputs'!$B$4,
AVERAGEIFS($V$3:$V$3258, $X$3:$X$3258, 1, $C$3:$C$3258, $AB14,$E$3:$E$3258, $AF$3 ),
AVERAGEIFS($W$3:$W$3258, $X$3:$X$3258, 1, $C$3:$C$3258, $AB14, $E$3:$E$3258, $AF$3 )),0)</f>
        <v>19.272727272727273</v>
      </c>
      <c r="AG14">
        <f>IFERROR(IF('Country Prioritization'!$C$5='Filter inputs'!$B$4,
AVERAGEIFS($V$3:$V$3258, $X$3:$X$3258, 1, $C$3:$C$3258, $AB14,$E$3:$E$3258, $AG$3 ),
AVERAGEIFS($W$3:$W$3258, $X$3:$X$3258, 1, $C$3:$C$3258, $AB14, $E$3:$E$3258, $AG$3 )),0)</f>
        <v>25</v>
      </c>
      <c r="AI14" s="3" cm="1">
        <f t="array" ref="AI14">COUNTIF($AC$4:$AC$77, "&gt;"&amp;$AC14)+SUM(IF($AC14=$AC$4:$AC14, 1, 0))</f>
        <v>49</v>
      </c>
      <c r="AJ14" s="3" cm="1">
        <f t="array" ref="AJ14">IF(AD14=0,0,COUNTIF(AD$4:AD$77, "&gt;"&amp;AD14)+SUM(IF(AD14=AD$4:AD14, 1, 0)))</f>
        <v>50</v>
      </c>
      <c r="AK14" s="3" cm="1">
        <f t="array" ref="AK14">IF(AE14=0,0,COUNTIF(AE$4:AE$77, "&gt;"&amp;AE14)+SUM(IF(AE14=AE$4:AE14, 1, 0)))</f>
        <v>54</v>
      </c>
      <c r="AL14" s="3" cm="1">
        <f t="array" ref="AL14">IF(AF14=0,0,COUNTIF(AF$4:AF$77, "&gt;"&amp;AF14)+SUM(IF(AF14=AF$4:AF14, 1, 0)))</f>
        <v>51</v>
      </c>
      <c r="AM14" s="3" cm="1">
        <f t="array" ref="AM14">IF(AG14=0,0,COUNTIF(AG$4:AG$77, "&gt;"&amp;AG14)+SUM(IF(AG14=AG$4:AG14, 1, 0)))</f>
        <v>34</v>
      </c>
      <c r="AO14" s="55">
        <f t="shared" si="5"/>
        <v>19.636363636363637</v>
      </c>
      <c r="AP14" s="55">
        <f>IFERROR(IF('Country Prioritization'!$C$5='Filter inputs'!$B$4,
AVERAGEIFS($K$3:$K$3258, $X$3:$X$3258, 1, $C$3:$C$3258, $AB14,$E$3:$E$3258,$AO$2,$K$3:$K$3258,"&gt;0"),
AVERAGEIFS($P$3:$P$3258, $X$3:$X$3258, 1, $C$3:$C$3258, $AB14,$E$3:$E$3258,$AO$2,$P$3:$P$3258,"&gt;0")),0)</f>
        <v>6.6363636363636367</v>
      </c>
      <c r="AQ14" s="56">
        <f>IFERROR(IF('Country Prioritization'!$C$5='Filter inputs'!$B$4,
AVERAGEIFS($J$3:$J$3258, $X$3:$X$3258, 1, $C$3:$C$3258, $AB14,$E$3:$E$3258,$AO$2,$J$3:$J$3258,"&gt;0"),
AVERAGEIFS($O$3:$O$3258, $X$3:$X$3258, 1, $C$3:$C$3258, $AB14,$E$3:$E$3258,$AO$2,$O$3:$O$3258,"&gt;0")),0)</f>
        <v>3</v>
      </c>
      <c r="AR14" s="56">
        <f>IFERROR(IF('Country Prioritization'!$C$5='Filter inputs'!$B$4,
AVERAGEIFS($Q$3:$Q$3258, $X$3:$X$3258, 1, $C$3:$C$3258, $AB14,$E$3:$E$3258,$AO$2,$Q$3:$Q$3258,"&gt;0"),
AVERAGEIFS($Q$3:$Q$3258, $X$3:$X$3258, 1, $C$3:$C$3258, $AB14,$E$3:$E$3258,$AO$2,$Q$3:$Q$3258,"&gt;0")),0)</f>
        <v>8</v>
      </c>
      <c r="AS14" s="56">
        <f>IFERROR(IF('Country Prioritization'!$C$5='Filter inputs'!$B$4,
AVERAGEIFS($R$3:$R$3258, $X$3:$X$3258, 1, $C$3:$C$3258, $AB14,$E$3:$E$3258,$AO$2,$R$3:$R$3258,"&gt;0"),
AVERAGEIFS($R$3:$R$3258, $X$3:$X$3258, 1, $C$3:$C$3258, $AB14,$E$3:$E$3258,$AO$2,$R$3:$R$3258,"&gt;0")),0)</f>
        <v>2</v>
      </c>
      <c r="AV14" t="s">
        <v>163</v>
      </c>
      <c r="AW14">
        <f>IF('Vaccine Prioritization'!$C$4='Filter inputs'!$B$4,
IF($AW$2="2020-2030",AVERAGEIFS($I$3:$I$3258,$Y$3:$Y$3258,1,$C$3:$C$3258,$AV14),AVERAGEIFS($I$3:$I$3258,$Y$3:$Y$3258,1,$C$3:$C$3258,$AV14,$F$3:$F$3258,$AW$2)),
IF($AW$2="2020-2030",AVERAGEIFS($N$3:$N$3258,$Y$3:$Y$3258,1,$C$3:$C$3258,$AV14),AVERAGEIFS($N$3:$N$3258,$Y$3:$Y$3258,1,$C$3:$C$3258,$AV14,$F$3:$F$3258,$AW$2)))</f>
        <v>1.4359105278535045</v>
      </c>
      <c r="AX14">
        <f>IF('Vaccine Prioritization'!$C$4='Filter inputs'!$B$4,
IF($AW$2="2020-2030",AVERAGEIFS($I$3:$I$3258,$Y$3:$Y$3258,1,$C$3:$C$3258,$AV14,$E$3:$E$3258, AX$3),AVERAGEIFS($I$3:$I$3258,$Y$3:$Y$3258,1,$C$3:$C$3258,$AV14,$F$3:$F$3258,$AW$2,$E$3:$E$3258, AX$3)), IF($AW$2="2020-2030",AVERAGEIFS($N$3:$N$3258,$Y$3:$Y$3258,1,$C$3:$C$3258,$AV14,$E$3:$E$3258, AX$3),AVERAGEIFS($N$3:$N$3258,$Y$3:$Y$3258,1,$C$3:$C$3258,$AV14,$F$3:$F$3258,$AW$2,$E$3:$E$3258, AX$3)))</f>
        <v>2.5096675080571811</v>
      </c>
      <c r="AY14">
        <f>IF('Vaccine Prioritization'!$C$4='Filter inputs'!$B$4,
IF($AW$2="2020-2030",AVERAGEIFS($I$3:$I$3258,$Y$3:$Y$3258,1,$C$3:$C$3258,$AV14,$E$3:$E$3258, AY$3),AVERAGEIFS($I$3:$I$3258,$Y$3:$Y$3258,1,$C$3:$C$3258,$AV14,$F$3:$F$3258,$AW$2,$E$3:$E$3258, AY$3)), IF($AW$2="2020-2030",AVERAGEIFS($N$3:$N$3258,$Y$3:$Y$3258,1,$C$3:$C$3258,$AV14,$E$3:$E$3258, AY$3),AVERAGEIFS($N$3:$N$3258,$Y$3:$Y$3258,1,$C$3:$C$3258,$AV14,$F$3:$F$3258,$AW$2,$E$3:$E$3258, AY$3)))</f>
        <v>2.1586996228566253</v>
      </c>
      <c r="AZ14">
        <f>IF('Vaccine Prioritization'!$C$4='Filter inputs'!$B$4,
IF($AW$2="2020-2030",AVERAGEIFS($I$3:$I$3258,$Y$3:$Y$3258,1,$C$3:$C$3258,$AV14,$E$3:$E$3258, AZ$3),AVERAGEIFS($I$3:$I$3258,$Y$3:$Y$3258,1,$C$3:$C$3258,$AV14,$F$3:$F$3258,$AW$2,$E$3:$E$3258, AZ$3)), IF($AW$2="2020-2030",AVERAGEIFS($N$3:$N$3258,$Y$3:$Y$3258,1,$C$3:$C$3258,$AV14,$E$3:$E$3258, AZ$3),AVERAGEIFS($N$3:$N$3258,$Y$3:$Y$3258,1,$C$3:$C$3258,$AV14,$F$3:$F$3258,$AW$2,$E$3:$E$3258, AZ$3)))</f>
        <v>0.56128337255420879</v>
      </c>
      <c r="BA14">
        <f>IF('Vaccine Prioritization'!$C$4='Filter inputs'!$B$4,
IF($AW$2="2020-2030",AVERAGEIFS($I$3:$I$3258,$Y$3:$Y$3258,1,$C$3:$C$3258,$AV14,$E$3:$E$3258, BA$3),AVERAGEIFS($I$3:$I$3258,$Y$3:$Y$3258,1,$C$3:$C$3258,$AV14,$F$3:$F$3258,$AW$2,$E$3:$E$3258, BA$3)), IF($AW$2="2020-2030",AVERAGEIFS($N$3:$N$3258,$Y$3:$Y$3258,1,$C$3:$C$3258,$AV14,$E$3:$E$3258, BA$3),AVERAGEIFS($N$3:$N$3258,$Y$3:$Y$3258,1,$C$3:$C$3258,$AV14,$F$3:$F$3258,$AW$2,$E$3:$E$3258, BA$3)))</f>
        <v>0.51399160794600207</v>
      </c>
      <c r="BC14" s="3">
        <f t="shared" si="6"/>
        <v>1</v>
      </c>
      <c r="BD14" s="3">
        <f t="shared" si="7"/>
        <v>2</v>
      </c>
      <c r="BE14" s="3">
        <f t="shared" si="8"/>
        <v>3</v>
      </c>
      <c r="BF14" s="3">
        <f t="shared" si="9"/>
        <v>4</v>
      </c>
      <c r="BG14" s="3"/>
      <c r="BH14" s="3">
        <f t="shared" si="3"/>
        <v>3</v>
      </c>
      <c r="BI14" t="s">
        <v>163</v>
      </c>
      <c r="BJ14" s="2" t="str">
        <f t="shared" si="4"/>
        <v>Cambodia</v>
      </c>
      <c r="BK14">
        <f t="shared" si="10"/>
        <v>1.4359105278535045</v>
      </c>
      <c r="BL14" s="3" cm="1">
        <f t="array" ref="BL14">COUNTIF($BK$4:$BK$77, "&gt;"&amp;$BK14)+SUM(IF($BK14=$BK$4:$BK14, 1, 0))</f>
        <v>33</v>
      </c>
      <c r="BM14" s="3">
        <f>IF(COUNTIFS($BC14:BC14,BC14)&gt;1,BC14+COUNTIFS($BC14:BC14,BC14)-1,BC14)</f>
        <v>1</v>
      </c>
      <c r="BN14" s="3">
        <f>IF(COUNTIFS($BC14:BD14,BD14)&gt;1,BD14+COUNTIFS($BC14:BD14,BD14)-1,BD14)</f>
        <v>2</v>
      </c>
      <c r="BO14" s="3">
        <f>IF(COUNTIFS($BC14:BE14,BE14)&gt;1,BE14+COUNTIFS($BC14:BE14,BE14)-1,BE14)</f>
        <v>3</v>
      </c>
      <c r="BP14" s="3">
        <f>IF(COUNTIFS($BC14:BF14,BF14)&gt;1,BF14+COUNTIFS($BC14:BF14,BF14)-1,BF14)</f>
        <v>4</v>
      </c>
      <c r="BR14" s="3" t="str" cm="1">
        <f t="array" ref="BR14">INDEX($AX$3:$BA$3,BM14)</f>
        <v>Hib3</v>
      </c>
      <c r="BS14" s="3" t="str" cm="1">
        <f t="array" ref="BS14">INDEX($AX$3:$BA$3,BN14)</f>
        <v>Pcv3</v>
      </c>
      <c r="BT14" s="3" t="str" cm="1">
        <f t="array" ref="BT14">INDEX($AX$3:$BA$3,BO14)</f>
        <v>MCV2</v>
      </c>
      <c r="BU14" s="3" t="str" cm="1">
        <f t="array" ref="BU14">INDEX($AX$3:$BA$3,BP14)</f>
        <v>RotaC</v>
      </c>
    </row>
    <row r="15" spans="1:76" x14ac:dyDescent="0.3">
      <c r="A15" t="str">
        <f t="shared" si="0"/>
        <v>ASIAMMRHib32020</v>
      </c>
      <c r="B15" t="s">
        <v>13</v>
      </c>
      <c r="C15" t="s">
        <v>131</v>
      </c>
      <c r="D15" t="s">
        <v>27</v>
      </c>
      <c r="E15" t="s">
        <v>82</v>
      </c>
      <c r="F15">
        <v>2020</v>
      </c>
      <c r="G15" t="s">
        <v>196</v>
      </c>
      <c r="H15" s="11" cm="1">
        <f t="array" ref="H15">_xlfn.IFS(G15="&gt;70%",1,G15="60-70%",70%,G15="50-60%",60%,G15="&lt;50%",50%)</f>
        <v>1</v>
      </c>
      <c r="I15" s="47">
        <v>5.6210717670159314</v>
      </c>
      <c r="J15">
        <v>5</v>
      </c>
      <c r="K15">
        <v>9</v>
      </c>
      <c r="L15" t="s">
        <v>196</v>
      </c>
      <c r="M15" s="11" cm="1">
        <f t="array" ref="M15">_xlfn.IFS(L15="&gt;70%",1,L15="60-70%",70%,L15="50-60%",60%,L15="&lt;50%",50%)</f>
        <v>1</v>
      </c>
      <c r="N15" s="47">
        <v>4.6366227030233427</v>
      </c>
      <c r="O15">
        <v>8</v>
      </c>
      <c r="P15">
        <v>9</v>
      </c>
      <c r="Q15">
        <v>10</v>
      </c>
      <c r="R15">
        <v>2</v>
      </c>
      <c r="S15" t="s">
        <v>104</v>
      </c>
      <c r="T15" t="s">
        <v>109</v>
      </c>
      <c r="V15">
        <v>26</v>
      </c>
      <c r="W15">
        <v>29</v>
      </c>
      <c r="X15">
        <f>IF(AND(OR('Country Prioritization'!$C$4 = 'Filter inputs'!$A$4,'Country Prioritization'!$C$4=$B15),
OR('Country Prioritization'!$C$6='Filter inputs'!$C$4,'Country Prioritization'!$C$6=$S15),
OR( 'Country Prioritization'!$C$7='Filter inputs'!$D$4, 'Country Prioritization'!$C$7=$T15),
OR('Country Prioritization'!$C$8='Filter inputs'!$E$4, 'Country Prioritization'!$C$8=$F15), OR(AND('Country Prioritization'!$C$5='Filter inputs'!$B$4,H15&lt;=$X$1),AND('Country Prioritization'!$C$5='Filter inputs'!$B$5,M15&lt;=$X$1))),1,0)</f>
        <v>1</v>
      </c>
      <c r="Y15">
        <f>IF(OR('Vaccine Prioritization'!$C$5='Filter inputs'!$E$4, 'Vaccine Prioritization'!$C$5=$F15),1,0)</f>
        <v>1</v>
      </c>
      <c r="AA15" t="s">
        <v>151</v>
      </c>
      <c r="AB15" s="2" t="str">
        <f t="shared" si="1"/>
        <v>Cameroon</v>
      </c>
      <c r="AC15">
        <f>IFERROR(IF('Country Prioritization'!$C$5='Filter inputs'!$B$4,
AVERAGEIFS($V$3:$V$3258, $X$3:$X$3258, 1, $C$3:$C$3258, $AB15),
AVERAGEIFS($W$3:$W$3258, $X$3:$X$3258, 1, $C$3:$C$3258, $AB15)),0)</f>
        <v>23.113636363636363</v>
      </c>
      <c r="AD15">
        <f>IFERROR(IF('Country Prioritization'!$C$5='Filter inputs'!$B$4,
AVERAGEIFS($V$3:$V$3258, $X$3:$X$3258, 1, $C$3:$C$3258, $AB15,$E$3:$E$3258, $AD$3 ),
AVERAGEIFS($W$3:$W$3258, $X$3:$X$3258, 1, $C$3:$C$3258, $AB15, $E$3:$E$3258, $AD$3 )),0)</f>
        <v>24</v>
      </c>
      <c r="AE15">
        <f>IFERROR(IF('Country Prioritization'!$C$5='Filter inputs'!$B$4,
AVERAGEIFS($V$3:$V$3258, $X$3:$X$3258, 1, $C$3:$C$3258, $AB15,$E$3:$E$3258, $AE$3 ),
AVERAGEIFS($W$3:$W$3258, $X$3:$X$3258, 1, $C$3:$C$3258, $AB15, $E$3:$E$3258, $AE$3 )),0)</f>
        <v>23.454545454545453</v>
      </c>
      <c r="AF15">
        <f>IFERROR(IF('Country Prioritization'!$C$5='Filter inputs'!$B$4,
AVERAGEIFS($V$3:$V$3258, $X$3:$X$3258, 1, $C$3:$C$3258, $AB15,$E$3:$E$3258, $AF$3 ),
AVERAGEIFS($W$3:$W$3258, $X$3:$X$3258, 1, $C$3:$C$3258, $AB15, $E$3:$E$3258, $AF$3 )),0)</f>
        <v>22</v>
      </c>
      <c r="AG15">
        <f>IFERROR(IF('Country Prioritization'!$C$5='Filter inputs'!$B$4,
AVERAGEIFS($V$3:$V$3258, $X$3:$X$3258, 1, $C$3:$C$3258, $AB15,$E$3:$E$3258, $AG$3 ),
AVERAGEIFS($W$3:$W$3258, $X$3:$X$3258, 1, $C$3:$C$3258, $AB15, $E$3:$E$3258, $AG$3 )),0)</f>
        <v>23</v>
      </c>
      <c r="AI15" s="3" cm="1">
        <f t="array" ref="AI15">COUNTIF($AC$4:$AC$77, "&gt;"&amp;$AC15)+SUM(IF($AC15=$AC$4:$AC15, 1, 0))</f>
        <v>37</v>
      </c>
      <c r="AJ15" s="3" cm="1">
        <f t="array" ref="AJ15">IF(AD15=0,0,COUNTIF(AD$4:AD$77, "&gt;"&amp;AD15)+SUM(IF(AD15=AD$4:AD15, 1, 0)))</f>
        <v>34</v>
      </c>
      <c r="AK15" s="3" cm="1">
        <f t="array" ref="AK15">IF(AE15=0,0,COUNTIF(AE$4:AE$77, "&gt;"&amp;AE15)+SUM(IF(AE15=AE$4:AE15, 1, 0)))</f>
        <v>36</v>
      </c>
      <c r="AL15" s="3" cm="1">
        <f t="array" ref="AL15">IF(AF15=0,0,COUNTIF(AF$4:AF$77, "&gt;"&amp;AF15)+SUM(IF(AF15=AF$4:AF15, 1, 0)))</f>
        <v>42</v>
      </c>
      <c r="AM15" s="3" cm="1">
        <f t="array" ref="AM15">IF(AG15=0,0,COUNTIF(AG$4:AG$77, "&gt;"&amp;AG15)+SUM(IF(AG15=AG$4:AG15, 1, 0)))</f>
        <v>40</v>
      </c>
      <c r="AO15" s="55">
        <f t="shared" si="5"/>
        <v>23.454545454545453</v>
      </c>
      <c r="AP15" s="55">
        <f>IFERROR(IF('Country Prioritization'!$C$5='Filter inputs'!$B$4,
AVERAGEIFS($K$3:$K$3258, $X$3:$X$3258, 1, $C$3:$C$3258, $AB15,$E$3:$E$3258,$AO$2,$K$3:$K$3258,"&gt;0"),
AVERAGEIFS($P$3:$P$3258, $X$3:$X$3258, 1, $C$3:$C$3258, $AB15,$E$3:$E$3258,$AO$2,$P$3:$P$3258,"&gt;0")),0)</f>
        <v>9</v>
      </c>
      <c r="AQ15" s="56">
        <f>IFERROR(IF('Country Prioritization'!$C$5='Filter inputs'!$B$4,
AVERAGEIFS($J$3:$J$3258, $X$3:$X$3258, 1, $C$3:$C$3258, $AB15,$E$3:$E$3258,$AO$2,$J$3:$J$3258,"&gt;0"),
AVERAGEIFS($O$3:$O$3258, $X$3:$X$3258, 1, $C$3:$C$3258, $AB15,$E$3:$E$3258,$AO$2,$O$3:$O$3258,"&gt;0")),0)</f>
        <v>4.4545454545454541</v>
      </c>
      <c r="AR15" s="56">
        <f>IFERROR(IF('Country Prioritization'!$C$5='Filter inputs'!$B$4,
AVERAGEIFS($Q$3:$Q$3258, $X$3:$X$3258, 1, $C$3:$C$3258, $AB15,$E$3:$E$3258,$AO$2,$Q$3:$Q$3258,"&gt;0"),
AVERAGEIFS($Q$3:$Q$3258, $X$3:$X$3258, 1, $C$3:$C$3258, $AB15,$E$3:$E$3258,$AO$2,$Q$3:$Q$3258,"&gt;0")),0)</f>
        <v>8</v>
      </c>
      <c r="AS15" s="56">
        <f>IFERROR(IF('Country Prioritization'!$C$5='Filter inputs'!$B$4,
AVERAGEIFS($R$3:$R$3258, $X$3:$X$3258, 1, $C$3:$C$3258, $AB15,$E$3:$E$3258,$AO$2,$R$3:$R$3258,"&gt;0"),
AVERAGEIFS($R$3:$R$3258, $X$3:$X$3258, 1, $C$3:$C$3258, $AB15,$E$3:$E$3258,$AO$2,$R$3:$R$3258,"&gt;0")),0)</f>
        <v>2</v>
      </c>
      <c r="AV15" t="s">
        <v>151</v>
      </c>
      <c r="AW15">
        <f>IF('Vaccine Prioritization'!$C$4='Filter inputs'!$B$4,
IF($AW$2="2020-2030",AVERAGEIFS($I$3:$I$3258,$Y$3:$Y$3258,1,$C$3:$C$3258,$AV15),AVERAGEIFS($I$3:$I$3258,$Y$3:$Y$3258,1,$C$3:$C$3258,$AV15,$F$3:$F$3258,$AW$2)),
IF($AW$2="2020-2030",AVERAGEIFS($N$3:$N$3258,$Y$3:$Y$3258,1,$C$3:$C$3258,$AV15),AVERAGEIFS($N$3:$N$3258,$Y$3:$Y$3258,1,$C$3:$C$3258,$AV15,$F$3:$F$3258,$AW$2)))</f>
        <v>3.7078554123354626</v>
      </c>
      <c r="AX15">
        <f>IF('Vaccine Prioritization'!$C$4='Filter inputs'!$B$4,
IF($AW$2="2020-2030",AVERAGEIFS($I$3:$I$3258,$Y$3:$Y$3258,1,$C$3:$C$3258,$AV15,$E$3:$E$3258, AX$3),AVERAGEIFS($I$3:$I$3258,$Y$3:$Y$3258,1,$C$3:$C$3258,$AV15,$F$3:$F$3258,$AW$2,$E$3:$E$3258, AX$3)), IF($AW$2="2020-2030",AVERAGEIFS($N$3:$N$3258,$Y$3:$Y$3258,1,$C$3:$C$3258,$AV15,$E$3:$E$3258, AX$3),AVERAGEIFS($N$3:$N$3258,$Y$3:$Y$3258,1,$C$3:$C$3258,$AV15,$F$3:$F$3258,$AW$2,$E$3:$E$3258, AX$3)))</f>
        <v>5.2919399380576797</v>
      </c>
      <c r="AY15">
        <f>IF('Vaccine Prioritization'!$C$4='Filter inputs'!$B$4,
IF($AW$2="2020-2030",AVERAGEIFS($I$3:$I$3258,$Y$3:$Y$3258,1,$C$3:$C$3258,$AV15,$E$3:$E$3258, AY$3),AVERAGEIFS($I$3:$I$3258,$Y$3:$Y$3258,1,$C$3:$C$3258,$AV15,$F$3:$F$3258,$AW$2,$E$3:$E$3258, AY$3)), IF($AW$2="2020-2030",AVERAGEIFS($N$3:$N$3258,$Y$3:$Y$3258,1,$C$3:$C$3258,$AV15,$E$3:$E$3258, AY$3),AVERAGEIFS($N$3:$N$3258,$Y$3:$Y$3258,1,$C$3:$C$3258,$AV15,$F$3:$F$3258,$AW$2,$E$3:$E$3258, AY$3)))</f>
        <v>4.8603982099535026</v>
      </c>
      <c r="AZ15">
        <f>IF('Vaccine Prioritization'!$C$4='Filter inputs'!$B$4,
IF($AW$2="2020-2030",AVERAGEIFS($I$3:$I$3258,$Y$3:$Y$3258,1,$C$3:$C$3258,$AV15,$E$3:$E$3258, AZ$3),AVERAGEIFS($I$3:$I$3258,$Y$3:$Y$3258,1,$C$3:$C$3258,$AV15,$F$3:$F$3258,$AW$2,$E$3:$E$3258, AZ$3)), IF($AW$2="2020-2030",AVERAGEIFS($N$3:$N$3258,$Y$3:$Y$3258,1,$C$3:$C$3258,$AV15,$E$3:$E$3258, AZ$3),AVERAGEIFS($N$3:$N$3258,$Y$3:$Y$3258,1,$C$3:$C$3258,$AV15,$F$3:$F$3258,$AW$2,$E$3:$E$3258, AZ$3)))</f>
        <v>3.2626552032528058</v>
      </c>
      <c r="BA15">
        <f>IF('Vaccine Prioritization'!$C$4='Filter inputs'!$B$4,
IF($AW$2="2020-2030",AVERAGEIFS($I$3:$I$3258,$Y$3:$Y$3258,1,$C$3:$C$3258,$AV15,$E$3:$E$3258, BA$3),AVERAGEIFS($I$3:$I$3258,$Y$3:$Y$3258,1,$C$3:$C$3258,$AV15,$F$3:$F$3258,$AW$2,$E$3:$E$3258, BA$3)), IF($AW$2="2020-2030",AVERAGEIFS($N$3:$N$3258,$Y$3:$Y$3258,1,$C$3:$C$3258,$AV15,$E$3:$E$3258, BA$3),AVERAGEIFS($N$3:$N$3258,$Y$3:$Y$3258,1,$C$3:$C$3258,$AV15,$F$3:$F$3258,$AW$2,$E$3:$E$3258, BA$3)))</f>
        <v>1.4164282980778604</v>
      </c>
      <c r="BC15" s="3">
        <f t="shared" si="6"/>
        <v>1</v>
      </c>
      <c r="BD15" s="3">
        <f t="shared" si="7"/>
        <v>2</v>
      </c>
      <c r="BE15" s="3">
        <f t="shared" si="8"/>
        <v>3</v>
      </c>
      <c r="BF15" s="3">
        <f t="shared" si="9"/>
        <v>4</v>
      </c>
      <c r="BG15" s="3"/>
      <c r="BH15" s="3">
        <f t="shared" si="3"/>
        <v>1</v>
      </c>
      <c r="BI15" t="s">
        <v>151</v>
      </c>
      <c r="BJ15" s="2" t="str">
        <f t="shared" si="4"/>
        <v>Cameroon</v>
      </c>
      <c r="BK15">
        <f t="shared" si="10"/>
        <v>3.7078554123354626</v>
      </c>
      <c r="BL15" s="3" cm="1">
        <f t="array" ref="BL15">COUNTIF($BK$4:$BK$77, "&gt;"&amp;$BK15)+SUM(IF($BK15=$BK$4:$BK15, 1, 0))</f>
        <v>12</v>
      </c>
      <c r="BM15" s="3">
        <f>IF(COUNTIFS($BC15:BC15,BC15)&gt;1,BC15+COUNTIFS($BC15:BC15,BC15)-1,BC15)</f>
        <v>1</v>
      </c>
      <c r="BN15" s="3">
        <f>IF(COUNTIFS($BC15:BD15,BD15)&gt;1,BD15+COUNTIFS($BC15:BD15,BD15)-1,BD15)</f>
        <v>2</v>
      </c>
      <c r="BO15" s="3">
        <f>IF(COUNTIFS($BC15:BE15,BE15)&gt;1,BE15+COUNTIFS($BC15:BE15,BE15)-1,BE15)</f>
        <v>3</v>
      </c>
      <c r="BP15" s="3">
        <f>IF(COUNTIFS($BC15:BF15,BF15)&gt;1,BF15+COUNTIFS($BC15:BF15,BF15)-1,BF15)</f>
        <v>4</v>
      </c>
      <c r="BR15" s="3" t="str" cm="1">
        <f t="array" ref="BR15">INDEX($AX$3:$BA$3,BM15)</f>
        <v>Hib3</v>
      </c>
      <c r="BS15" s="3" t="str" cm="1">
        <f t="array" ref="BS15">INDEX($AX$3:$BA$3,BN15)</f>
        <v>Pcv3</v>
      </c>
      <c r="BT15" s="3" t="str" cm="1">
        <f t="array" ref="BT15">INDEX($AX$3:$BA$3,BO15)</f>
        <v>MCV2</v>
      </c>
      <c r="BU15" s="3" t="str" cm="1">
        <f t="array" ref="BU15">INDEX($AX$3:$BA$3,BP15)</f>
        <v>RotaC</v>
      </c>
    </row>
    <row r="16" spans="1:76" x14ac:dyDescent="0.3">
      <c r="A16" t="str">
        <f t="shared" si="0"/>
        <v>AFRICACMRHib32020</v>
      </c>
      <c r="B16" t="s">
        <v>3</v>
      </c>
      <c r="C16" t="s">
        <v>151</v>
      </c>
      <c r="D16" t="s">
        <v>47</v>
      </c>
      <c r="E16" t="s">
        <v>82</v>
      </c>
      <c r="F16">
        <v>2020</v>
      </c>
      <c r="G16" t="s">
        <v>197</v>
      </c>
      <c r="H16" s="11" cm="1">
        <f t="array" ref="H16">_xlfn.IFS(G16="&gt;70%",1,G16="60-70%",70%,G16="50-60%",60%,G16="&lt;50%",50%)</f>
        <v>0.7</v>
      </c>
      <c r="I16" s="47">
        <v>3.0958220732300128</v>
      </c>
      <c r="J16">
        <v>9</v>
      </c>
      <c r="K16">
        <v>8</v>
      </c>
      <c r="L16" t="s">
        <v>196</v>
      </c>
      <c r="M16" s="11" cm="1">
        <f t="array" ref="M16">_xlfn.IFS(L16="&gt;70%",1,L16="60-70%",70%,L16="50-60%",60%,L16="&lt;50%",50%)</f>
        <v>1</v>
      </c>
      <c r="N16" s="47">
        <v>4.6196417554947091</v>
      </c>
      <c r="O16">
        <v>5</v>
      </c>
      <c r="P16">
        <v>9</v>
      </c>
      <c r="Q16">
        <v>8</v>
      </c>
      <c r="R16">
        <v>2</v>
      </c>
      <c r="S16" t="s">
        <v>104</v>
      </c>
      <c r="T16" t="s">
        <v>109</v>
      </c>
      <c r="V16">
        <v>27</v>
      </c>
      <c r="W16">
        <v>24</v>
      </c>
      <c r="X16">
        <f>IF(AND(OR('Country Prioritization'!$C$4 = 'Filter inputs'!$A$4,'Country Prioritization'!$C$4=$B16),
OR('Country Prioritization'!$C$6='Filter inputs'!$C$4,'Country Prioritization'!$C$6=$S16),
OR( 'Country Prioritization'!$C$7='Filter inputs'!$D$4, 'Country Prioritization'!$C$7=$T16),
OR('Country Prioritization'!$C$8='Filter inputs'!$E$4, 'Country Prioritization'!$C$8=$F16), OR(AND('Country Prioritization'!$C$5='Filter inputs'!$B$4,H16&lt;=$X$1),AND('Country Prioritization'!$C$5='Filter inputs'!$B$5,M16&lt;=$X$1))),1,0)</f>
        <v>1</v>
      </c>
      <c r="Y16">
        <f>IF(OR('Vaccine Prioritization'!$C$5='Filter inputs'!$E$4, 'Vaccine Prioritization'!$C$5=$F16),1,0)</f>
        <v>1</v>
      </c>
      <c r="AA16" t="s">
        <v>114</v>
      </c>
      <c r="AB16" s="2" t="str">
        <f t="shared" si="1"/>
        <v>Central African Republic</v>
      </c>
      <c r="AC16">
        <f>IFERROR(IF('Country Prioritization'!$C$5='Filter inputs'!$B$4,
AVERAGEIFS($V$3:$V$3258, $X$3:$X$3258, 1, $C$3:$C$3258, $AB16),
AVERAGEIFS($W$3:$W$3258, $X$3:$X$3258, 1, $C$3:$C$3258, $AB16)),0)</f>
        <v>30.568181818181817</v>
      </c>
      <c r="AD16">
        <f>IFERROR(IF('Country Prioritization'!$C$5='Filter inputs'!$B$4,
AVERAGEIFS($V$3:$V$3258, $X$3:$X$3258, 1, $C$3:$C$3258, $AB16,$E$3:$E$3258, $AD$3 ),
AVERAGEIFS($W$3:$W$3258, $X$3:$X$3258, 1, $C$3:$C$3258, $AB16, $E$3:$E$3258, $AD$3 )),0)</f>
        <v>32</v>
      </c>
      <c r="AE16">
        <f>IFERROR(IF('Country Prioritization'!$C$5='Filter inputs'!$B$4,
AVERAGEIFS($V$3:$V$3258, $X$3:$X$3258, 1, $C$3:$C$3258, $AB16,$E$3:$E$3258, $AE$3 ),
AVERAGEIFS($W$3:$W$3258, $X$3:$X$3258, 1, $C$3:$C$3258, $AB16, $E$3:$E$3258, $AE$3 )),0)</f>
        <v>30.727272727272727</v>
      </c>
      <c r="AF16">
        <f>IFERROR(IF('Country Prioritization'!$C$5='Filter inputs'!$B$4,
AVERAGEIFS($V$3:$V$3258, $X$3:$X$3258, 1, $C$3:$C$3258, $AB16,$E$3:$E$3258, $AF$3 ),
AVERAGEIFS($W$3:$W$3258, $X$3:$X$3258, 1, $C$3:$C$3258, $AB16, $E$3:$E$3258, $AF$3 )),0)</f>
        <v>31.545454545454547</v>
      </c>
      <c r="AG16">
        <f>IFERROR(IF('Country Prioritization'!$C$5='Filter inputs'!$B$4,
AVERAGEIFS($V$3:$V$3258, $X$3:$X$3258, 1, $C$3:$C$3258, $AB16,$E$3:$E$3258, $AG$3 ),
AVERAGEIFS($W$3:$W$3258, $X$3:$X$3258, 1, $C$3:$C$3258, $AB16, $E$3:$E$3258, $AG$3 )),0)</f>
        <v>28</v>
      </c>
      <c r="AI16" s="3" cm="1">
        <f t="array" ref="AI16">COUNTIF($AC$4:$AC$77, "&gt;"&amp;$AC16)+SUM(IF($AC16=$AC$4:$AC16, 1, 0))</f>
        <v>12</v>
      </c>
      <c r="AJ16" s="3" cm="1">
        <f t="array" ref="AJ16">IF(AD16=0,0,COUNTIF(AD$4:AD$77, "&gt;"&amp;AD16)+SUM(IF(AD16=AD$4:AD16, 1, 0)))</f>
        <v>10</v>
      </c>
      <c r="AK16" s="3" cm="1">
        <f t="array" ref="AK16">IF(AE16=0,0,COUNTIF(AE$4:AE$77, "&gt;"&amp;AE16)+SUM(IF(AE16=AE$4:AE16, 1, 0)))</f>
        <v>12</v>
      </c>
      <c r="AL16" s="3" cm="1">
        <f t="array" ref="AL16">IF(AF16=0,0,COUNTIF(AF$4:AF$77, "&gt;"&amp;AF16)+SUM(IF(AF16=AF$4:AF16, 1, 0)))</f>
        <v>15</v>
      </c>
      <c r="AM16" s="3" cm="1">
        <f t="array" ref="AM16">IF(AG16=0,0,COUNTIF(AG$4:AG$77, "&gt;"&amp;AG16)+SUM(IF(AG16=AG$4:AG16, 1, 0)))</f>
        <v>15</v>
      </c>
      <c r="AO16" s="55">
        <f t="shared" si="5"/>
        <v>30.727272727272727</v>
      </c>
      <c r="AP16" s="55">
        <f>IFERROR(IF('Country Prioritization'!$C$5='Filter inputs'!$B$4,
AVERAGEIFS($K$3:$K$3258, $X$3:$X$3258, 1, $C$3:$C$3258, $AB16,$E$3:$E$3258,$AO$2,$K$3:$K$3258,"&gt;0"),
AVERAGEIFS($P$3:$P$3258, $X$3:$X$3258, 1, $C$3:$C$3258, $AB16,$E$3:$E$3258,$AO$2,$P$3:$P$3258,"&gt;0")),0)</f>
        <v>3</v>
      </c>
      <c r="AQ16" s="56">
        <f>IFERROR(IF('Country Prioritization'!$C$5='Filter inputs'!$B$4,
AVERAGEIFS($J$3:$J$3258, $X$3:$X$3258, 1, $C$3:$C$3258, $AB16,$E$3:$E$3258,$AO$2,$J$3:$J$3258,"&gt;0"),
AVERAGEIFS($O$3:$O$3258, $X$3:$X$3258, 1, $C$3:$C$3258, $AB16,$E$3:$E$3258,$AO$2,$O$3:$O$3258,"&gt;0")),0)</f>
        <v>8.7272727272727266</v>
      </c>
      <c r="AR16" s="56">
        <f>IFERROR(IF('Country Prioritization'!$C$5='Filter inputs'!$B$4,
AVERAGEIFS($Q$3:$Q$3258, $X$3:$X$3258, 1, $C$3:$C$3258, $AB16,$E$3:$E$3258,$AO$2,$Q$3:$Q$3258,"&gt;0"),
AVERAGEIFS($Q$3:$Q$3258, $X$3:$X$3258, 1, $C$3:$C$3258, $AB16,$E$3:$E$3258,$AO$2,$Q$3:$Q$3258,"&gt;0")),0)</f>
        <v>10</v>
      </c>
      <c r="AS16" s="56">
        <f>IFERROR(IF('Country Prioritization'!$C$5='Filter inputs'!$B$4,
AVERAGEIFS($R$3:$R$3258, $X$3:$X$3258, 1, $C$3:$C$3258, $AB16,$E$3:$E$3258,$AO$2,$R$3:$R$3258,"&gt;0"),
AVERAGEIFS($R$3:$R$3258, $X$3:$X$3258, 1, $C$3:$C$3258, $AB16,$E$3:$E$3258,$AO$2,$R$3:$R$3258,"&gt;0")),0)</f>
        <v>9</v>
      </c>
      <c r="AV16" t="s">
        <v>114</v>
      </c>
      <c r="AW16">
        <f>IF('Vaccine Prioritization'!$C$4='Filter inputs'!$B$4,
IF($AW$2="2020-2030",AVERAGEIFS($I$3:$I$3258,$Y$3:$Y$3258,1,$C$3:$C$3258,$AV16),AVERAGEIFS($I$3:$I$3258,$Y$3:$Y$3258,1,$C$3:$C$3258,$AV16,$F$3:$F$3258,$AW$2)),
IF($AW$2="2020-2030",AVERAGEIFS($N$3:$N$3258,$Y$3:$Y$3258,1,$C$3:$C$3258,$AV16),AVERAGEIFS($N$3:$N$3258,$Y$3:$Y$3258,1,$C$3:$C$3258,$AV16,$F$3:$F$3258,$AW$2)))</f>
        <v>0.22360058497173349</v>
      </c>
      <c r="AX16">
        <f>IF('Vaccine Prioritization'!$C$4='Filter inputs'!$B$4,
IF($AW$2="2020-2030",AVERAGEIFS($I$3:$I$3258,$Y$3:$Y$3258,1,$C$3:$C$3258,$AV16,$E$3:$E$3258, AX$3),AVERAGEIFS($I$3:$I$3258,$Y$3:$Y$3258,1,$C$3:$C$3258,$AV16,$F$3:$F$3258,$AW$2,$E$3:$E$3258, AX$3)), IF($AW$2="2020-2030",AVERAGEIFS($N$3:$N$3258,$Y$3:$Y$3258,1,$C$3:$C$3258,$AV16,$E$3:$E$3258, AX$3),AVERAGEIFS($N$3:$N$3258,$Y$3:$Y$3258,1,$C$3:$C$3258,$AV16,$F$3:$F$3258,$AW$2,$E$3:$E$3258, AX$3)))</f>
        <v>0.38038189462887001</v>
      </c>
      <c r="AY16">
        <f>IF('Vaccine Prioritization'!$C$4='Filter inputs'!$B$4,
IF($AW$2="2020-2030",AVERAGEIFS($I$3:$I$3258,$Y$3:$Y$3258,1,$C$3:$C$3258,$AV16,$E$3:$E$3258, AY$3),AVERAGEIFS($I$3:$I$3258,$Y$3:$Y$3258,1,$C$3:$C$3258,$AV16,$F$3:$F$3258,$AW$2,$E$3:$E$3258, AY$3)), IF($AW$2="2020-2030",AVERAGEIFS($N$3:$N$3258,$Y$3:$Y$3258,1,$C$3:$C$3258,$AV16,$E$3:$E$3258, AY$3),AVERAGEIFS($N$3:$N$3258,$Y$3:$Y$3258,1,$C$3:$C$3258,$AV16,$F$3:$F$3258,$AW$2,$E$3:$E$3258, AY$3)))</f>
        <v>0.34208817402892938</v>
      </c>
      <c r="AZ16">
        <f>IF('Vaccine Prioritization'!$C$4='Filter inputs'!$B$4,
IF($AW$2="2020-2030",AVERAGEIFS($I$3:$I$3258,$Y$3:$Y$3258,1,$C$3:$C$3258,$AV16,$E$3:$E$3258, AZ$3),AVERAGEIFS($I$3:$I$3258,$Y$3:$Y$3258,1,$C$3:$C$3258,$AV16,$F$3:$F$3258,$AW$2,$E$3:$E$3258, AZ$3)), IF($AW$2="2020-2030",AVERAGEIFS($N$3:$N$3258,$Y$3:$Y$3258,1,$C$3:$C$3258,$AV16,$E$3:$E$3258, AZ$3),AVERAGEIFS($N$3:$N$3258,$Y$3:$Y$3258,1,$C$3:$C$3258,$AV16,$F$3:$F$3258,$AW$2,$E$3:$E$3258, AZ$3)))</f>
        <v>9.0427862233110959E-2</v>
      </c>
      <c r="BA16">
        <f>IF('Vaccine Prioritization'!$C$4='Filter inputs'!$B$4,
IF($AW$2="2020-2030",AVERAGEIFS($I$3:$I$3258,$Y$3:$Y$3258,1,$C$3:$C$3258,$AV16,$E$3:$E$3258, BA$3),AVERAGEIFS($I$3:$I$3258,$Y$3:$Y$3258,1,$C$3:$C$3258,$AV16,$F$3:$F$3258,$AW$2,$E$3:$E$3258, BA$3)), IF($AW$2="2020-2030",AVERAGEIFS($N$3:$N$3258,$Y$3:$Y$3258,1,$C$3:$C$3258,$AV16,$E$3:$E$3258, BA$3),AVERAGEIFS($N$3:$N$3258,$Y$3:$Y$3258,1,$C$3:$C$3258,$AV16,$F$3:$F$3258,$AW$2,$E$3:$E$3258, BA$3)))</f>
        <v>8.1504408996023833E-2</v>
      </c>
      <c r="BC16" s="3">
        <f t="shared" si="6"/>
        <v>1</v>
      </c>
      <c r="BD16" s="3">
        <f t="shared" si="7"/>
        <v>2</v>
      </c>
      <c r="BE16" s="3">
        <f t="shared" si="8"/>
        <v>3</v>
      </c>
      <c r="BF16" s="3">
        <f t="shared" si="9"/>
        <v>4</v>
      </c>
      <c r="BG16" s="3"/>
      <c r="BH16" s="3">
        <f t="shared" si="3"/>
        <v>1</v>
      </c>
      <c r="BI16" t="s">
        <v>114</v>
      </c>
      <c r="BJ16" s="2" t="str">
        <f t="shared" si="4"/>
        <v>Central African Republic</v>
      </c>
      <c r="BK16">
        <f t="shared" si="10"/>
        <v>0.22360058497173349</v>
      </c>
      <c r="BL16" s="3" cm="1">
        <f t="array" ref="BL16">COUNTIF($BK$4:$BK$77, "&gt;"&amp;$BK16)+SUM(IF($BK16=$BK$4:$BK16, 1, 0))</f>
        <v>58</v>
      </c>
      <c r="BM16" s="3">
        <f>IF(COUNTIFS($BC16:BC16,BC16)&gt;1,BC16+COUNTIFS($BC16:BC16,BC16)-1,BC16)</f>
        <v>1</v>
      </c>
      <c r="BN16" s="3">
        <f>IF(COUNTIFS($BC16:BD16,BD16)&gt;1,BD16+COUNTIFS($BC16:BD16,BD16)-1,BD16)</f>
        <v>2</v>
      </c>
      <c r="BO16" s="3">
        <f>IF(COUNTIFS($BC16:BE16,BE16)&gt;1,BE16+COUNTIFS($BC16:BE16,BE16)-1,BE16)</f>
        <v>3</v>
      </c>
      <c r="BP16" s="3">
        <f>IF(COUNTIFS($BC16:BF16,BF16)&gt;1,BF16+COUNTIFS($BC16:BF16,BF16)-1,BF16)</f>
        <v>4</v>
      </c>
      <c r="BR16" s="3" t="str" cm="1">
        <f t="array" ref="BR16">INDEX($AX$3:$BA$3,BM16)</f>
        <v>Hib3</v>
      </c>
      <c r="BS16" s="3" t="str" cm="1">
        <f t="array" ref="BS16">INDEX($AX$3:$BA$3,BN16)</f>
        <v>Pcv3</v>
      </c>
      <c r="BT16" s="3" t="str" cm="1">
        <f t="array" ref="BT16">INDEX($AX$3:$BA$3,BO16)</f>
        <v>MCV2</v>
      </c>
      <c r="BU16" s="3" t="str" cm="1">
        <f t="array" ref="BU16">INDEX($AX$3:$BA$3,BP16)</f>
        <v>RotaC</v>
      </c>
    </row>
    <row r="17" spans="1:73" x14ac:dyDescent="0.3">
      <c r="A17" t="str">
        <f t="shared" si="0"/>
        <v>ASIAAFGHib32020</v>
      </c>
      <c r="B17" t="s">
        <v>13</v>
      </c>
      <c r="C17" t="s">
        <v>120</v>
      </c>
      <c r="D17" t="s">
        <v>14</v>
      </c>
      <c r="E17" t="s">
        <v>82</v>
      </c>
      <c r="F17">
        <v>2020</v>
      </c>
      <c r="G17" t="s">
        <v>197</v>
      </c>
      <c r="H17" s="11" cm="1">
        <f t="array" ref="H17">_xlfn.IFS(G17="&gt;70%",1,G17="60-70%",70%,G17="50-60%",60%,G17="&lt;50%",50%)</f>
        <v>0.7</v>
      </c>
      <c r="I17" s="47">
        <v>5.6185668422076063</v>
      </c>
      <c r="J17">
        <v>9</v>
      </c>
      <c r="K17">
        <v>9</v>
      </c>
      <c r="L17" t="s">
        <v>198</v>
      </c>
      <c r="M17" s="11" cm="1">
        <f t="array" ref="M17">_xlfn.IFS(L17="&gt;70%",1,L17="60-70%",70%,L17="50-60%",60%,L17="&lt;50%",50%)</f>
        <v>0.6</v>
      </c>
      <c r="N17" s="47">
        <v>4.6029818139008851</v>
      </c>
      <c r="O17">
        <v>9</v>
      </c>
      <c r="P17">
        <v>9</v>
      </c>
      <c r="Q17">
        <v>8</v>
      </c>
      <c r="R17">
        <v>9</v>
      </c>
      <c r="S17" t="s">
        <v>103</v>
      </c>
      <c r="T17" t="s">
        <v>106</v>
      </c>
      <c r="V17">
        <v>35</v>
      </c>
      <c r="W17">
        <v>35</v>
      </c>
      <c r="X17">
        <f>IF(AND(OR('Country Prioritization'!$C$4 = 'Filter inputs'!$A$4,'Country Prioritization'!$C$4=$B17),
OR('Country Prioritization'!$C$6='Filter inputs'!$C$4,'Country Prioritization'!$C$6=$S17),
OR( 'Country Prioritization'!$C$7='Filter inputs'!$D$4, 'Country Prioritization'!$C$7=$T17),
OR('Country Prioritization'!$C$8='Filter inputs'!$E$4, 'Country Prioritization'!$C$8=$F17), OR(AND('Country Prioritization'!$C$5='Filter inputs'!$B$4,H17&lt;=$X$1),AND('Country Prioritization'!$C$5='Filter inputs'!$B$5,M17&lt;=$X$1))),1,0)</f>
        <v>1</v>
      </c>
      <c r="Y17">
        <f>IF(OR('Vaccine Prioritization'!$C$5='Filter inputs'!$E$4, 'Vaccine Prioritization'!$C$5=$F17),1,0)</f>
        <v>1</v>
      </c>
      <c r="AA17" t="s">
        <v>118</v>
      </c>
      <c r="AB17" s="2" t="str">
        <f t="shared" si="1"/>
        <v>Chad</v>
      </c>
      <c r="AC17">
        <f>IFERROR(IF('Country Prioritization'!$C$5='Filter inputs'!$B$4,
AVERAGEIFS($V$3:$V$3258, $X$3:$X$3258, 1, $C$3:$C$3258, $AB17),
AVERAGEIFS($W$3:$W$3258, $X$3:$X$3258, 1, $C$3:$C$3258, $AB17)),0)</f>
        <v>34.31818181818182</v>
      </c>
      <c r="AD17">
        <f>IFERROR(IF('Country Prioritization'!$C$5='Filter inputs'!$B$4,
AVERAGEIFS($V$3:$V$3258, $X$3:$X$3258, 1, $C$3:$C$3258, $AB17,$E$3:$E$3258, $AD$3 ),
AVERAGEIFS($W$3:$W$3258, $X$3:$X$3258, 1, $C$3:$C$3258, $AB17, $E$3:$E$3258, $AD$3 )),0)</f>
        <v>35.81818181818182</v>
      </c>
      <c r="AE17">
        <f>IFERROR(IF('Country Prioritization'!$C$5='Filter inputs'!$B$4,
AVERAGEIFS($V$3:$V$3258, $X$3:$X$3258, 1, $C$3:$C$3258, $AB17,$E$3:$E$3258, $AE$3 ),
AVERAGEIFS($W$3:$W$3258, $X$3:$X$3258, 1, $C$3:$C$3258, $AB17, $E$3:$E$3258, $AE$3 )),0)</f>
        <v>34.454545454545453</v>
      </c>
      <c r="AF17">
        <f>IFERROR(IF('Country Prioritization'!$C$5='Filter inputs'!$B$4,
AVERAGEIFS($V$3:$V$3258, $X$3:$X$3258, 1, $C$3:$C$3258, $AB17,$E$3:$E$3258, $AF$3 ),
AVERAGEIFS($W$3:$W$3258, $X$3:$X$3258, 1, $C$3:$C$3258, $AB17, $E$3:$E$3258, $AF$3 )),0)</f>
        <v>35</v>
      </c>
      <c r="AG17">
        <f>IFERROR(IF('Country Prioritization'!$C$5='Filter inputs'!$B$4,
AVERAGEIFS($V$3:$V$3258, $X$3:$X$3258, 1, $C$3:$C$3258, $AB17,$E$3:$E$3258, $AG$3 ),
AVERAGEIFS($W$3:$W$3258, $X$3:$X$3258, 1, $C$3:$C$3258, $AB17, $E$3:$E$3258, $AG$3 )),0)</f>
        <v>32</v>
      </c>
      <c r="AI17" s="3" cm="1">
        <f t="array" ref="AI17">COUNTIF($AC$4:$AC$77, "&gt;"&amp;$AC17)+SUM(IF($AC17=$AC$4:$AC17, 1, 0))</f>
        <v>4</v>
      </c>
      <c r="AJ17" s="3" cm="1">
        <f t="array" ref="AJ17">IF(AD17=0,0,COUNTIF(AD$4:AD$77, "&gt;"&amp;AD17)+SUM(IF(AD17=AD$4:AD17, 1, 0)))</f>
        <v>4</v>
      </c>
      <c r="AK17" s="3" cm="1">
        <f t="array" ref="AK17">IF(AE17=0,0,COUNTIF(AE$4:AE$77, "&gt;"&amp;AE17)+SUM(IF(AE17=AE$4:AE17, 1, 0)))</f>
        <v>6</v>
      </c>
      <c r="AL17" s="3" cm="1">
        <f t="array" ref="AL17">IF(AF17=0,0,COUNTIF(AF$4:AF$77, "&gt;"&amp;AF17)+SUM(IF(AF17=AF$4:AF17, 1, 0)))</f>
        <v>3</v>
      </c>
      <c r="AM17" s="3" cm="1">
        <f t="array" ref="AM17">IF(AG17=0,0,COUNTIF(AG$4:AG$77, "&gt;"&amp;AG17)+SUM(IF(AG17=AG$4:AG17, 1, 0)))</f>
        <v>6</v>
      </c>
      <c r="AO17" s="55">
        <f t="shared" si="5"/>
        <v>34.454545454545453</v>
      </c>
      <c r="AP17" s="55">
        <f>IFERROR(IF('Country Prioritization'!$C$5='Filter inputs'!$B$4,
AVERAGEIFS($K$3:$K$3258, $X$3:$X$3258, 1, $C$3:$C$3258, $AB17,$E$3:$E$3258,$AO$2,$K$3:$K$3258,"&gt;0"),
AVERAGEIFS($P$3:$P$3258, $X$3:$X$3258, 1, $C$3:$C$3258, $AB17,$E$3:$E$3258,$AO$2,$P$3:$P$3258,"&gt;0")),0)</f>
        <v>6.8181818181818183</v>
      </c>
      <c r="AQ17" s="56">
        <f>IFERROR(IF('Country Prioritization'!$C$5='Filter inputs'!$B$4,
AVERAGEIFS($J$3:$J$3258, $X$3:$X$3258, 1, $C$3:$C$3258, $AB17,$E$3:$E$3258,$AO$2,$J$3:$J$3258,"&gt;0"),
AVERAGEIFS($O$3:$O$3258, $X$3:$X$3258, 1, $C$3:$C$3258, $AB17,$E$3:$E$3258,$AO$2,$O$3:$O$3258,"&gt;0")),0)</f>
        <v>9.6363636363636367</v>
      </c>
      <c r="AR17" s="56">
        <f>IFERROR(IF('Country Prioritization'!$C$5='Filter inputs'!$B$4,
AVERAGEIFS($Q$3:$Q$3258, $X$3:$X$3258, 1, $C$3:$C$3258, $AB17,$E$3:$E$3258,$AO$2,$Q$3:$Q$3258,"&gt;0"),
AVERAGEIFS($Q$3:$Q$3258, $X$3:$X$3258, 1, $C$3:$C$3258, $AB17,$E$3:$E$3258,$AO$2,$Q$3:$Q$3258,"&gt;0")),0)</f>
        <v>9</v>
      </c>
      <c r="AS17" s="56">
        <f>IFERROR(IF('Country Prioritization'!$C$5='Filter inputs'!$B$4,
AVERAGEIFS($R$3:$R$3258, $X$3:$X$3258, 1, $C$3:$C$3258, $AB17,$E$3:$E$3258,$AO$2,$R$3:$R$3258,"&gt;0"),
AVERAGEIFS($R$3:$R$3258, $X$3:$X$3258, 1, $C$3:$C$3258, $AB17,$E$3:$E$3258,$AO$2,$R$3:$R$3258,"&gt;0")),0)</f>
        <v>9</v>
      </c>
      <c r="AV17" t="s">
        <v>118</v>
      </c>
      <c r="AW17">
        <f>IF('Vaccine Prioritization'!$C$4='Filter inputs'!$B$4,
IF($AW$2="2020-2030",AVERAGEIFS($I$3:$I$3258,$Y$3:$Y$3258,1,$C$3:$C$3258,$AV17),AVERAGEIFS($I$3:$I$3258,$Y$3:$Y$3258,1,$C$3:$C$3258,$AV17,$F$3:$F$3258,$AW$2)),
IF($AW$2="2020-2030",AVERAGEIFS($N$3:$N$3258,$Y$3:$Y$3258,1,$C$3:$C$3258,$AV17),AVERAGEIFS($N$3:$N$3258,$Y$3:$Y$3258,1,$C$3:$C$3258,$AV17,$F$3:$F$3258,$AW$2)))</f>
        <v>2.1879359458972996</v>
      </c>
      <c r="AX17">
        <f>IF('Vaccine Prioritization'!$C$4='Filter inputs'!$B$4,
IF($AW$2="2020-2030",AVERAGEIFS($I$3:$I$3258,$Y$3:$Y$3258,1,$C$3:$C$3258,$AV17,$E$3:$E$3258, AX$3),AVERAGEIFS($I$3:$I$3258,$Y$3:$Y$3258,1,$C$3:$C$3258,$AV17,$F$3:$F$3258,$AW$2,$E$3:$E$3258, AX$3)), IF($AW$2="2020-2030",AVERAGEIFS($N$3:$N$3258,$Y$3:$Y$3258,1,$C$3:$C$3258,$AV17,$E$3:$E$3258, AX$3),AVERAGEIFS($N$3:$N$3258,$Y$3:$Y$3258,1,$C$3:$C$3258,$AV17,$F$3:$F$3258,$AW$2,$E$3:$E$3258, AX$3)))</f>
        <v>4.2559904775662654</v>
      </c>
      <c r="AY17">
        <f>IF('Vaccine Prioritization'!$C$4='Filter inputs'!$B$4,
IF($AW$2="2020-2030",AVERAGEIFS($I$3:$I$3258,$Y$3:$Y$3258,1,$C$3:$C$3258,$AV17,$E$3:$E$3258, AY$3),AVERAGEIFS($I$3:$I$3258,$Y$3:$Y$3258,1,$C$3:$C$3258,$AV17,$F$3:$F$3258,$AW$2,$E$3:$E$3258, AY$3)), IF($AW$2="2020-2030",AVERAGEIFS($N$3:$N$3258,$Y$3:$Y$3258,1,$C$3:$C$3258,$AV17,$E$3:$E$3258, AY$3),AVERAGEIFS($N$3:$N$3258,$Y$3:$Y$3258,1,$C$3:$C$3258,$AV17,$F$3:$F$3258,$AW$2,$E$3:$E$3258, AY$3)))</f>
        <v>2.4622973349944606</v>
      </c>
      <c r="AZ17">
        <f>IF('Vaccine Prioritization'!$C$4='Filter inputs'!$B$4,
IF($AW$2="2020-2030",AVERAGEIFS($I$3:$I$3258,$Y$3:$Y$3258,1,$C$3:$C$3258,$AV17,$E$3:$E$3258, AZ$3),AVERAGEIFS($I$3:$I$3258,$Y$3:$Y$3258,1,$C$3:$C$3258,$AV17,$F$3:$F$3258,$AW$2,$E$3:$E$3258, AZ$3)), IF($AW$2="2020-2030",AVERAGEIFS($N$3:$N$3258,$Y$3:$Y$3258,1,$C$3:$C$3258,$AV17,$E$3:$E$3258, AZ$3),AVERAGEIFS($N$3:$N$3258,$Y$3:$Y$3258,1,$C$3:$C$3258,$AV17,$F$3:$F$3258,$AW$2,$E$3:$E$3258, AZ$3)))</f>
        <v>1.4567182027865782</v>
      </c>
      <c r="BA17">
        <f>IF('Vaccine Prioritization'!$C$4='Filter inputs'!$B$4,
IF($AW$2="2020-2030",AVERAGEIFS($I$3:$I$3258,$Y$3:$Y$3258,1,$C$3:$C$3258,$AV17,$E$3:$E$3258, BA$3),AVERAGEIFS($I$3:$I$3258,$Y$3:$Y$3258,1,$C$3:$C$3258,$AV17,$F$3:$F$3258,$AW$2,$E$3:$E$3258, BA$3)), IF($AW$2="2020-2030",AVERAGEIFS($N$3:$N$3258,$Y$3:$Y$3258,1,$C$3:$C$3258,$AV17,$E$3:$E$3258, BA$3),AVERAGEIFS($N$3:$N$3258,$Y$3:$Y$3258,1,$C$3:$C$3258,$AV17,$F$3:$F$3258,$AW$2,$E$3:$E$3258, BA$3)))</f>
        <v>0.5767377682418936</v>
      </c>
      <c r="BC17" s="3">
        <f t="shared" si="6"/>
        <v>1</v>
      </c>
      <c r="BD17" s="3">
        <f t="shared" si="7"/>
        <v>2</v>
      </c>
      <c r="BE17" s="3">
        <f t="shared" si="8"/>
        <v>3</v>
      </c>
      <c r="BF17" s="3">
        <f t="shared" si="9"/>
        <v>4</v>
      </c>
      <c r="BG17" s="3"/>
      <c r="BH17" s="3">
        <f t="shared" si="3"/>
        <v>1</v>
      </c>
      <c r="BI17" t="s">
        <v>118</v>
      </c>
      <c r="BJ17" s="2" t="str">
        <f t="shared" si="4"/>
        <v>Chad</v>
      </c>
      <c r="BK17">
        <f t="shared" si="10"/>
        <v>2.1879359458972996</v>
      </c>
      <c r="BL17" s="3" cm="1">
        <f t="array" ref="BL17">COUNTIF($BK$4:$BK$77, "&gt;"&amp;$BK17)+SUM(IF($BK17=$BK$4:$BK17, 1, 0))</f>
        <v>24</v>
      </c>
      <c r="BM17" s="3">
        <f>IF(COUNTIFS($BC17:BC17,BC17)&gt;1,BC17+COUNTIFS($BC17:BC17,BC17)-1,BC17)</f>
        <v>1</v>
      </c>
      <c r="BN17" s="3">
        <f>IF(COUNTIFS($BC17:BD17,BD17)&gt;1,BD17+COUNTIFS($BC17:BD17,BD17)-1,BD17)</f>
        <v>2</v>
      </c>
      <c r="BO17" s="3">
        <f>IF(COUNTIFS($BC17:BE17,BE17)&gt;1,BE17+COUNTIFS($BC17:BE17,BE17)-1,BE17)</f>
        <v>3</v>
      </c>
      <c r="BP17" s="3">
        <f>IF(COUNTIFS($BC17:BF17,BF17)&gt;1,BF17+COUNTIFS($BC17:BF17,BF17)-1,BF17)</f>
        <v>4</v>
      </c>
      <c r="BR17" s="3" t="str" cm="1">
        <f t="array" ref="BR17">INDEX($AX$3:$BA$3,BM17)</f>
        <v>Hib3</v>
      </c>
      <c r="BS17" s="3" t="str" cm="1">
        <f t="array" ref="BS17">INDEX($AX$3:$BA$3,BN17)</f>
        <v>Pcv3</v>
      </c>
      <c r="BT17" s="3" t="str" cm="1">
        <f t="array" ref="BT17">INDEX($AX$3:$BA$3,BO17)</f>
        <v>MCV2</v>
      </c>
      <c r="BU17" s="3" t="str" cm="1">
        <f t="array" ref="BU17">INDEX($AX$3:$BA$3,BP17)</f>
        <v>RotaC</v>
      </c>
    </row>
    <row r="18" spans="1:73" x14ac:dyDescent="0.3">
      <c r="A18" t="str">
        <f t="shared" si="0"/>
        <v>ASIANPLHib32020</v>
      </c>
      <c r="B18" t="s">
        <v>13</v>
      </c>
      <c r="C18" t="s">
        <v>157</v>
      </c>
      <c r="D18" t="s">
        <v>53</v>
      </c>
      <c r="E18" t="s">
        <v>82</v>
      </c>
      <c r="F18">
        <v>2020</v>
      </c>
      <c r="G18" t="s">
        <v>196</v>
      </c>
      <c r="H18" s="11" cm="1">
        <f t="array" ref="H18">_xlfn.IFS(G18="&gt;70%",1,G18="60-70%",70%,G18="50-60%",60%,G18="&lt;50%",50%)</f>
        <v>1</v>
      </c>
      <c r="I18" s="47">
        <v>4.0076499072271403</v>
      </c>
      <c r="J18">
        <v>4</v>
      </c>
      <c r="K18">
        <v>8</v>
      </c>
      <c r="L18" t="s">
        <v>196</v>
      </c>
      <c r="M18" s="11" cm="1">
        <f t="array" ref="M18">_xlfn.IFS(L18="&gt;70%",1,L18="60-70%",70%,L18="50-60%",60%,L18="&lt;50%",50%)</f>
        <v>1</v>
      </c>
      <c r="N18" s="47">
        <v>4.3607194544575156</v>
      </c>
      <c r="O18">
        <v>4</v>
      </c>
      <c r="P18">
        <v>8</v>
      </c>
      <c r="Q18">
        <v>6</v>
      </c>
      <c r="R18">
        <v>8</v>
      </c>
      <c r="S18" t="s">
        <v>104</v>
      </c>
      <c r="T18" t="s">
        <v>106</v>
      </c>
      <c r="V18">
        <v>26</v>
      </c>
      <c r="W18">
        <v>26</v>
      </c>
      <c r="X18">
        <f>IF(AND(OR('Country Prioritization'!$C$4 = 'Filter inputs'!$A$4,'Country Prioritization'!$C$4=$B18),
OR('Country Prioritization'!$C$6='Filter inputs'!$C$4,'Country Prioritization'!$C$6=$S18),
OR( 'Country Prioritization'!$C$7='Filter inputs'!$D$4, 'Country Prioritization'!$C$7=$T18),
OR('Country Prioritization'!$C$8='Filter inputs'!$E$4, 'Country Prioritization'!$C$8=$F18), OR(AND('Country Prioritization'!$C$5='Filter inputs'!$B$4,H18&lt;=$X$1),AND('Country Prioritization'!$C$5='Filter inputs'!$B$5,M18&lt;=$X$1))),1,0)</f>
        <v>1</v>
      </c>
      <c r="Y18">
        <f>IF(OR('Vaccine Prioritization'!$C$5='Filter inputs'!$E$4, 'Vaccine Prioritization'!$C$5=$F18),1,0)</f>
        <v>1</v>
      </c>
      <c r="AA18" t="s">
        <v>153</v>
      </c>
      <c r="AB18" s="2" t="str">
        <f t="shared" si="1"/>
        <v>Comoros</v>
      </c>
      <c r="AC18">
        <f>IFERROR(IF('Country Prioritization'!$C$5='Filter inputs'!$B$4,
AVERAGEIFS($V$3:$V$3258, $X$3:$X$3258, 1, $C$3:$C$3258, $AB18),
AVERAGEIFS($W$3:$W$3258, $X$3:$X$3258, 1, $C$3:$C$3258, $AB18)),0)</f>
        <v>13.886363636363637</v>
      </c>
      <c r="AD18">
        <f>IFERROR(IF('Country Prioritization'!$C$5='Filter inputs'!$B$4,
AVERAGEIFS($V$3:$V$3258, $X$3:$X$3258, 1, $C$3:$C$3258, $AB18,$E$3:$E$3258, $AD$3 ),
AVERAGEIFS($W$3:$W$3258, $X$3:$X$3258, 1, $C$3:$C$3258, $AB18, $E$3:$E$3258, $AD$3 )),0)</f>
        <v>12</v>
      </c>
      <c r="AE18">
        <f>IFERROR(IF('Country Prioritization'!$C$5='Filter inputs'!$B$4,
AVERAGEIFS($V$3:$V$3258, $X$3:$X$3258, 1, $C$3:$C$3258, $AB18,$E$3:$E$3258, $AE$3 ),
AVERAGEIFS($W$3:$W$3258, $X$3:$X$3258, 1, $C$3:$C$3258, $AB18, $E$3:$E$3258, $AE$3 )),0)</f>
        <v>15.363636363636363</v>
      </c>
      <c r="AF18">
        <f>IFERROR(IF('Country Prioritization'!$C$5='Filter inputs'!$B$4,
AVERAGEIFS($V$3:$V$3258, $X$3:$X$3258, 1, $C$3:$C$3258, $AB18,$E$3:$E$3258, $AF$3 ),
AVERAGEIFS($W$3:$W$3258, $X$3:$X$3258, 1, $C$3:$C$3258, $AB18, $E$3:$E$3258, $AF$3 )),0)</f>
        <v>15.181818181818182</v>
      </c>
      <c r="AG18">
        <f>IFERROR(IF('Country Prioritization'!$C$5='Filter inputs'!$B$4,
AVERAGEIFS($V$3:$V$3258, $X$3:$X$3258, 1, $C$3:$C$3258, $AB18,$E$3:$E$3258, $AG$3 ),
AVERAGEIFS($W$3:$W$3258, $X$3:$X$3258, 1, $C$3:$C$3258, $AB18, $E$3:$E$3258, $AG$3 )),0)</f>
        <v>13</v>
      </c>
      <c r="AI18" s="3" cm="1">
        <f t="array" ref="AI18">COUNTIF($AC$4:$AC$77, "&gt;"&amp;$AC18)+SUM(IF($AC18=$AC$4:$AC18, 1, 0))</f>
        <v>71</v>
      </c>
      <c r="AJ18" s="3" cm="1">
        <f t="array" ref="AJ18">IF(AD18=0,0,COUNTIF(AD$4:AD$77, "&gt;"&amp;AD18)+SUM(IF(AD18=AD$4:AD18, 1, 0)))</f>
        <v>72</v>
      </c>
      <c r="AK18" s="3" cm="1">
        <f t="array" ref="AK18">IF(AE18=0,0,COUNTIF(AE$4:AE$77, "&gt;"&amp;AE18)+SUM(IF(AE18=AE$4:AE18, 1, 0)))</f>
        <v>68</v>
      </c>
      <c r="AL18" s="3" cm="1">
        <f t="array" ref="AL18">IF(AF18=0,0,COUNTIF(AF$4:AF$77, "&gt;"&amp;AF18)+SUM(IF(AF18=AF$4:AF18, 1, 0)))</f>
        <v>67</v>
      </c>
      <c r="AM18" s="3" cm="1">
        <f t="array" ref="AM18">IF(AG18=0,0,COUNTIF(AG$4:AG$77, "&gt;"&amp;AG18)+SUM(IF(AG18=AG$4:AG18, 1, 0)))</f>
        <v>70</v>
      </c>
      <c r="AO18" s="55">
        <f t="shared" si="5"/>
        <v>15.363636363636363</v>
      </c>
      <c r="AP18" s="55">
        <f>IFERROR(IF('Country Prioritization'!$C$5='Filter inputs'!$B$4,
AVERAGEIFS($K$3:$K$3258, $X$3:$X$3258, 1, $C$3:$C$3258, $AB18,$E$3:$E$3258,$AO$2,$K$3:$K$3258,"&gt;0"),
AVERAGEIFS($P$3:$P$3258, $X$3:$X$3258, 1, $C$3:$C$3258, $AB18,$E$3:$E$3258,$AO$2,$P$3:$P$3258,"&gt;0")),0)</f>
        <v>2</v>
      </c>
      <c r="AQ18" s="56">
        <f>IFERROR(IF('Country Prioritization'!$C$5='Filter inputs'!$B$4,
AVERAGEIFS($J$3:$J$3258, $X$3:$X$3258, 1, $C$3:$C$3258, $AB18,$E$3:$E$3258,$AO$2,$J$3:$J$3258,"&gt;0"),
AVERAGEIFS($O$3:$O$3258, $X$3:$X$3258, 1, $C$3:$C$3258, $AB18,$E$3:$E$3258,$AO$2,$O$3:$O$3258,"&gt;0")),0)</f>
        <v>8.3636363636363633</v>
      </c>
      <c r="AR18" s="56">
        <f>IFERROR(IF('Country Prioritization'!$C$5='Filter inputs'!$B$4,
AVERAGEIFS($Q$3:$Q$3258, $X$3:$X$3258, 1, $C$3:$C$3258, $AB18,$E$3:$E$3258,$AO$2,$Q$3:$Q$3258,"&gt;0"),
AVERAGEIFS($Q$3:$Q$3258, $X$3:$X$3258, 1, $C$3:$C$3258, $AB18,$E$3:$E$3258,$AO$2,$Q$3:$Q$3258,"&gt;0")),0)</f>
        <v>3</v>
      </c>
      <c r="AS18" s="56">
        <f>IFERROR(IF('Country Prioritization'!$C$5='Filter inputs'!$B$4,
AVERAGEIFS($R$3:$R$3258, $X$3:$X$3258, 1, $C$3:$C$3258, $AB18,$E$3:$E$3258,$AO$2,$R$3:$R$3258,"&gt;0"),
AVERAGEIFS($R$3:$R$3258, $X$3:$X$3258, 1, $C$3:$C$3258, $AB18,$E$3:$E$3258,$AO$2,$R$3:$R$3258,"&gt;0")),0)</f>
        <v>2</v>
      </c>
      <c r="AV18" t="s">
        <v>153</v>
      </c>
      <c r="AW18">
        <f>IF('Vaccine Prioritization'!$C$4='Filter inputs'!$B$4,
IF($AW$2="2020-2030",AVERAGEIFS($I$3:$I$3258,$Y$3:$Y$3258,1,$C$3:$C$3258,$AV18),AVERAGEIFS($I$3:$I$3258,$Y$3:$Y$3258,1,$C$3:$C$3258,$AV18,$F$3:$F$3258,$AW$2)),
IF($AW$2="2020-2030",AVERAGEIFS($N$3:$N$3258,$Y$3:$Y$3258,1,$C$3:$C$3258,$AV18),AVERAGEIFS($N$3:$N$3258,$Y$3:$Y$3258,1,$C$3:$C$3258,$AV18,$F$3:$F$3258,$AW$2)))</f>
        <v>9.0353219235103754E-2</v>
      </c>
      <c r="AX18">
        <f>IF('Vaccine Prioritization'!$C$4='Filter inputs'!$B$4,
IF($AW$2="2020-2030",AVERAGEIFS($I$3:$I$3258,$Y$3:$Y$3258,1,$C$3:$C$3258,$AV18,$E$3:$E$3258, AX$3),AVERAGEIFS($I$3:$I$3258,$Y$3:$Y$3258,1,$C$3:$C$3258,$AV18,$F$3:$F$3258,$AW$2,$E$3:$E$3258, AX$3)), IF($AW$2="2020-2030",AVERAGEIFS($N$3:$N$3258,$Y$3:$Y$3258,1,$C$3:$C$3258,$AV18,$E$3:$E$3258, AX$3),AVERAGEIFS($N$3:$N$3258,$Y$3:$Y$3258,1,$C$3:$C$3258,$AV18,$F$3:$F$3258,$AW$2,$E$3:$E$3258, AX$3)))</f>
        <v>0.19954509412568663</v>
      </c>
      <c r="AY18">
        <f>IF('Vaccine Prioritization'!$C$4='Filter inputs'!$B$4,
IF($AW$2="2020-2030",AVERAGEIFS($I$3:$I$3258,$Y$3:$Y$3258,1,$C$3:$C$3258,$AV18,$E$3:$E$3258, AY$3),AVERAGEIFS($I$3:$I$3258,$Y$3:$Y$3258,1,$C$3:$C$3258,$AV18,$F$3:$F$3258,$AW$2,$E$3:$E$3258, AY$3)), IF($AW$2="2020-2030",AVERAGEIFS($N$3:$N$3258,$Y$3:$Y$3258,1,$C$3:$C$3258,$AV18,$E$3:$E$3258, AY$3),AVERAGEIFS($N$3:$N$3258,$Y$3:$Y$3258,1,$C$3:$C$3258,$AV18,$F$3:$F$3258,$AW$2,$E$3:$E$3258, AY$3)))</f>
        <v>0.1084627139595236</v>
      </c>
      <c r="AZ18">
        <f>IF('Vaccine Prioritization'!$C$4='Filter inputs'!$B$4,
IF($AW$2="2020-2030",AVERAGEIFS($I$3:$I$3258,$Y$3:$Y$3258,1,$C$3:$C$3258,$AV18,$E$3:$E$3258, AZ$3),AVERAGEIFS($I$3:$I$3258,$Y$3:$Y$3258,1,$C$3:$C$3258,$AV18,$F$3:$F$3258,$AW$2,$E$3:$E$3258, AZ$3)), IF($AW$2="2020-2030",AVERAGEIFS($N$3:$N$3258,$Y$3:$Y$3258,1,$C$3:$C$3258,$AV18,$E$3:$E$3258, AZ$3),AVERAGEIFS($N$3:$N$3258,$Y$3:$Y$3258,1,$C$3:$C$3258,$AV18,$F$3:$F$3258,$AW$2,$E$3:$E$3258, AZ$3)))</f>
        <v>3.1201321688074025E-2</v>
      </c>
      <c r="BA18">
        <f>IF('Vaccine Prioritization'!$C$4='Filter inputs'!$B$4,
IF($AW$2="2020-2030",AVERAGEIFS($I$3:$I$3258,$Y$3:$Y$3258,1,$C$3:$C$3258,$AV18,$E$3:$E$3258, BA$3),AVERAGEIFS($I$3:$I$3258,$Y$3:$Y$3258,1,$C$3:$C$3258,$AV18,$F$3:$F$3258,$AW$2,$E$3:$E$3258, BA$3)), IF($AW$2="2020-2030",AVERAGEIFS($N$3:$N$3258,$Y$3:$Y$3258,1,$C$3:$C$3258,$AV18,$E$3:$E$3258, BA$3),AVERAGEIFS($N$3:$N$3258,$Y$3:$Y$3258,1,$C$3:$C$3258,$AV18,$F$3:$F$3258,$AW$2,$E$3:$E$3258, BA$3)))</f>
        <v>2.220374716713075E-2</v>
      </c>
      <c r="BC18" s="3">
        <f t="shared" si="6"/>
        <v>1</v>
      </c>
      <c r="BD18" s="3">
        <f t="shared" si="7"/>
        <v>2</v>
      </c>
      <c r="BE18" s="3">
        <f t="shared" si="8"/>
        <v>3</v>
      </c>
      <c r="BF18" s="3">
        <f t="shared" si="9"/>
        <v>4</v>
      </c>
      <c r="BG18" s="3"/>
      <c r="BH18" s="3">
        <f t="shared" si="3"/>
        <v>1</v>
      </c>
      <c r="BI18" t="s">
        <v>153</v>
      </c>
      <c r="BJ18" s="2" t="str">
        <f t="shared" si="4"/>
        <v>Comoros</v>
      </c>
      <c r="BK18">
        <f t="shared" si="10"/>
        <v>9.0353219235103754E-2</v>
      </c>
      <c r="BL18" s="3" cm="1">
        <f t="array" ref="BL18">COUNTIF($BK$4:$BK$77, "&gt;"&amp;$BK18)+SUM(IF($BK18=$BK$4:$BK18, 1, 0))</f>
        <v>66</v>
      </c>
      <c r="BM18" s="3">
        <f>IF(COUNTIFS($BC18:BC18,BC18)&gt;1,BC18+COUNTIFS($BC18:BC18,BC18)-1,BC18)</f>
        <v>1</v>
      </c>
      <c r="BN18" s="3">
        <f>IF(COUNTIFS($BC18:BD18,BD18)&gt;1,BD18+COUNTIFS($BC18:BD18,BD18)-1,BD18)</f>
        <v>2</v>
      </c>
      <c r="BO18" s="3">
        <f>IF(COUNTIFS($BC18:BE18,BE18)&gt;1,BE18+COUNTIFS($BC18:BE18,BE18)-1,BE18)</f>
        <v>3</v>
      </c>
      <c r="BP18" s="3">
        <f>IF(COUNTIFS($BC18:BF18,BF18)&gt;1,BF18+COUNTIFS($BC18:BF18,BF18)-1,BF18)</f>
        <v>4</v>
      </c>
      <c r="BR18" s="3" t="str" cm="1">
        <f t="array" ref="BR18">INDEX($AX$3:$BA$3,BM18)</f>
        <v>Hib3</v>
      </c>
      <c r="BS18" s="3" t="str" cm="1">
        <f t="array" ref="BS18">INDEX($AX$3:$BA$3,BN18)</f>
        <v>Pcv3</v>
      </c>
      <c r="BT18" s="3" t="str" cm="1">
        <f t="array" ref="BT18">INDEX($AX$3:$BA$3,BO18)</f>
        <v>MCV2</v>
      </c>
      <c r="BU18" s="3" t="str" cm="1">
        <f t="array" ref="BU18">INDEX($AX$3:$BA$3,BP18)</f>
        <v>RotaC</v>
      </c>
    </row>
    <row r="19" spans="1:73" x14ac:dyDescent="0.3">
      <c r="A19" t="str">
        <f t="shared" si="0"/>
        <v>AFRICAMLIHib32020</v>
      </c>
      <c r="B19" t="s">
        <v>3</v>
      </c>
      <c r="C19" t="s">
        <v>126</v>
      </c>
      <c r="D19" t="s">
        <v>21</v>
      </c>
      <c r="E19" t="s">
        <v>82</v>
      </c>
      <c r="F19">
        <v>2020</v>
      </c>
      <c r="G19" t="s">
        <v>196</v>
      </c>
      <c r="H19" s="11" cm="1">
        <f t="array" ref="H19">_xlfn.IFS(G19="&gt;70%",1,G19="60-70%",70%,G19="50-60%",60%,G19="&lt;50%",50%)</f>
        <v>1</v>
      </c>
      <c r="I19" s="47">
        <v>4.5125671281297315</v>
      </c>
      <c r="J19">
        <v>8</v>
      </c>
      <c r="K19">
        <v>9</v>
      </c>
      <c r="L19" t="s">
        <v>197</v>
      </c>
      <c r="M19" s="11" cm="1">
        <f t="array" ref="M19">_xlfn.IFS(L19="&gt;70%",1,L19="60-70%",70%,L19="50-60%",60%,L19="&lt;50%",50%)</f>
        <v>0.7</v>
      </c>
      <c r="N19" s="47">
        <v>4.2160509083669533</v>
      </c>
      <c r="O19">
        <v>9</v>
      </c>
      <c r="P19">
        <v>8</v>
      </c>
      <c r="Q19">
        <v>8</v>
      </c>
      <c r="R19">
        <v>9</v>
      </c>
      <c r="S19" t="s">
        <v>103</v>
      </c>
      <c r="T19" t="s">
        <v>106</v>
      </c>
      <c r="V19">
        <v>34</v>
      </c>
      <c r="W19">
        <v>34</v>
      </c>
      <c r="X19">
        <f>IF(AND(OR('Country Prioritization'!$C$4 = 'Filter inputs'!$A$4,'Country Prioritization'!$C$4=$B19),
OR('Country Prioritization'!$C$6='Filter inputs'!$C$4,'Country Prioritization'!$C$6=$S19),
OR( 'Country Prioritization'!$C$7='Filter inputs'!$D$4, 'Country Prioritization'!$C$7=$T19),
OR('Country Prioritization'!$C$8='Filter inputs'!$E$4, 'Country Prioritization'!$C$8=$F19), OR(AND('Country Prioritization'!$C$5='Filter inputs'!$B$4,H19&lt;=$X$1),AND('Country Prioritization'!$C$5='Filter inputs'!$B$5,M19&lt;=$X$1))),1,0)</f>
        <v>1</v>
      </c>
      <c r="Y19">
        <f>IF(OR('Vaccine Prioritization'!$C$5='Filter inputs'!$E$4, 'Vaccine Prioritization'!$C$5=$F19),1,0)</f>
        <v>1</v>
      </c>
      <c r="AA19" t="s">
        <v>128</v>
      </c>
      <c r="AB19" s="2" t="str">
        <f t="shared" si="1"/>
        <v>Congo</v>
      </c>
      <c r="AC19">
        <f>IFERROR(IF('Country Prioritization'!$C$5='Filter inputs'!$B$4,
AVERAGEIFS($V$3:$V$3258, $X$3:$X$3258, 1, $C$3:$C$3258, $AB19),
AVERAGEIFS($W$3:$W$3258, $X$3:$X$3258, 1, $C$3:$C$3258, $AB19)),0)</f>
        <v>20.5</v>
      </c>
      <c r="AD19">
        <f>IFERROR(IF('Country Prioritization'!$C$5='Filter inputs'!$B$4,
AVERAGEIFS($V$3:$V$3258, $X$3:$X$3258, 1, $C$3:$C$3258, $AB19,$E$3:$E$3258, $AD$3 ),
AVERAGEIFS($W$3:$W$3258, $X$3:$X$3258, 1, $C$3:$C$3258, $AB19, $E$3:$E$3258, $AD$3 )),0)</f>
        <v>21</v>
      </c>
      <c r="AE19">
        <f>IFERROR(IF('Country Prioritization'!$C$5='Filter inputs'!$B$4,
AVERAGEIFS($V$3:$V$3258, $X$3:$X$3258, 1, $C$3:$C$3258, $AB19,$E$3:$E$3258, $AE$3 ),
AVERAGEIFS($W$3:$W$3258, $X$3:$X$3258, 1, $C$3:$C$3258, $AB19, $E$3:$E$3258, $AE$3 )),0)</f>
        <v>20.363636363636363</v>
      </c>
      <c r="AF19">
        <f>IFERROR(IF('Country Prioritization'!$C$5='Filter inputs'!$B$4,
AVERAGEIFS($V$3:$V$3258, $X$3:$X$3258, 1, $C$3:$C$3258, $AB19,$E$3:$E$3258, $AF$3 ),
AVERAGEIFS($W$3:$W$3258, $X$3:$X$3258, 1, $C$3:$C$3258, $AB19, $E$3:$E$3258, $AF$3 )),0)</f>
        <v>21.636363636363637</v>
      </c>
      <c r="AG19">
        <f>IFERROR(IF('Country Prioritization'!$C$5='Filter inputs'!$B$4,
AVERAGEIFS($V$3:$V$3258, $X$3:$X$3258, 1, $C$3:$C$3258, $AB19,$E$3:$E$3258, $AG$3 ),
AVERAGEIFS($W$3:$W$3258, $X$3:$X$3258, 1, $C$3:$C$3258, $AB19, $E$3:$E$3258, $AG$3 )),0)</f>
        <v>19</v>
      </c>
      <c r="AI19" s="3" cm="1">
        <f t="array" ref="AI19">COUNTIF($AC$4:$AC$77, "&gt;"&amp;$AC19)+SUM(IF($AC19=$AC$4:$AC19, 1, 0))</f>
        <v>53</v>
      </c>
      <c r="AJ19" s="3" cm="1">
        <f t="array" ref="AJ19">IF(AD19=0,0,COUNTIF(AD$4:AD$77, "&gt;"&amp;AD19)+SUM(IF(AD19=AD$4:AD19, 1, 0)))</f>
        <v>47</v>
      </c>
      <c r="AK19" s="3" cm="1">
        <f t="array" ref="AK19">IF(AE19=0,0,COUNTIF(AE$4:AE$77, "&gt;"&amp;AE19)+SUM(IF(AE19=AE$4:AE19, 1, 0)))</f>
        <v>49</v>
      </c>
      <c r="AL19" s="3" cm="1">
        <f t="array" ref="AL19">IF(AF19=0,0,COUNTIF(AF$4:AF$77, "&gt;"&amp;AF19)+SUM(IF(AF19=AF$4:AF19, 1, 0)))</f>
        <v>45</v>
      </c>
      <c r="AM19" s="3" cm="1">
        <f t="array" ref="AM19">IF(AG19=0,0,COUNTIF(AG$4:AG$77, "&gt;"&amp;AG19)+SUM(IF(AG19=AG$4:AG19, 1, 0)))</f>
        <v>56</v>
      </c>
      <c r="AO19" s="55">
        <f t="shared" si="5"/>
        <v>20.363636363636363</v>
      </c>
      <c r="AP19" s="55">
        <f>IFERROR(IF('Country Prioritization'!$C$5='Filter inputs'!$B$4,
AVERAGEIFS($K$3:$K$3258, $X$3:$X$3258, 1, $C$3:$C$3258, $AB19,$E$3:$E$3258,$AO$2,$K$3:$K$3258,"&gt;0"),
AVERAGEIFS($P$3:$P$3258, $X$3:$X$3258, 1, $C$3:$C$3258, $AB19,$E$3:$E$3258,$AO$2,$P$3:$P$3258,"&gt;0")),0)</f>
        <v>3</v>
      </c>
      <c r="AQ19" s="56">
        <f>IFERROR(IF('Country Prioritization'!$C$5='Filter inputs'!$B$4,
AVERAGEIFS($J$3:$J$3258, $X$3:$X$3258, 1, $C$3:$C$3258, $AB19,$E$3:$E$3258,$AO$2,$J$3:$J$3258,"&gt;0"),
AVERAGEIFS($O$3:$O$3258, $X$3:$X$3258, 1, $C$3:$C$3258, $AB19,$E$3:$E$3258,$AO$2,$O$3:$O$3258,"&gt;0")),0)</f>
        <v>7.3636363636363633</v>
      </c>
      <c r="AR19" s="56">
        <f>IFERROR(IF('Country Prioritization'!$C$5='Filter inputs'!$B$4,
AVERAGEIFS($Q$3:$Q$3258, $X$3:$X$3258, 1, $C$3:$C$3258, $AB19,$E$3:$E$3258,$AO$2,$Q$3:$Q$3258,"&gt;0"),
AVERAGEIFS($Q$3:$Q$3258, $X$3:$X$3258, 1, $C$3:$C$3258, $AB19,$E$3:$E$3258,$AO$2,$Q$3:$Q$3258,"&gt;0")),0)</f>
        <v>8</v>
      </c>
      <c r="AS19" s="56">
        <f>IFERROR(IF('Country Prioritization'!$C$5='Filter inputs'!$B$4,
AVERAGEIFS($R$3:$R$3258, $X$3:$X$3258, 1, $C$3:$C$3258, $AB19,$E$3:$E$3258,$AO$2,$R$3:$R$3258,"&gt;0"),
AVERAGEIFS($R$3:$R$3258, $X$3:$X$3258, 1, $C$3:$C$3258, $AB19,$E$3:$E$3258,$AO$2,$R$3:$R$3258,"&gt;0")),0)</f>
        <v>2</v>
      </c>
      <c r="AV19" t="s">
        <v>128</v>
      </c>
      <c r="AW19">
        <f>IF('Vaccine Prioritization'!$C$4='Filter inputs'!$B$4,
IF($AW$2="2020-2030",AVERAGEIFS($I$3:$I$3258,$Y$3:$Y$3258,1,$C$3:$C$3258,$AV19),AVERAGEIFS($I$3:$I$3258,$Y$3:$Y$3258,1,$C$3:$C$3258,$AV19,$F$3:$F$3258,$AW$2)),
IF($AW$2="2020-2030",AVERAGEIFS($N$3:$N$3258,$Y$3:$Y$3258,1,$C$3:$C$3258,$AV19),AVERAGEIFS($N$3:$N$3258,$Y$3:$Y$3258,1,$C$3:$C$3258,$AV19,$F$3:$F$3258,$AW$2)))</f>
        <v>0.33631849296559418</v>
      </c>
      <c r="AX19">
        <f>IF('Vaccine Prioritization'!$C$4='Filter inputs'!$B$4,
IF($AW$2="2020-2030",AVERAGEIFS($I$3:$I$3258,$Y$3:$Y$3258,1,$C$3:$C$3258,$AV19,$E$3:$E$3258, AX$3),AVERAGEIFS($I$3:$I$3258,$Y$3:$Y$3258,1,$C$3:$C$3258,$AV19,$F$3:$F$3258,$AW$2,$E$3:$E$3258, AX$3)), IF($AW$2="2020-2030",AVERAGEIFS($N$3:$N$3258,$Y$3:$Y$3258,1,$C$3:$C$3258,$AV19,$E$3:$E$3258, AX$3),AVERAGEIFS($N$3:$N$3258,$Y$3:$Y$3258,1,$C$3:$C$3258,$AV19,$F$3:$F$3258,$AW$2,$E$3:$E$3258, AX$3)))</f>
        <v>0.52697331412155801</v>
      </c>
      <c r="AY19">
        <f>IF('Vaccine Prioritization'!$C$4='Filter inputs'!$B$4,
IF($AW$2="2020-2030",AVERAGEIFS($I$3:$I$3258,$Y$3:$Y$3258,1,$C$3:$C$3258,$AV19,$E$3:$E$3258, AY$3),AVERAGEIFS($I$3:$I$3258,$Y$3:$Y$3258,1,$C$3:$C$3258,$AV19,$F$3:$F$3258,$AW$2,$E$3:$E$3258, AY$3)), IF($AW$2="2020-2030",AVERAGEIFS($N$3:$N$3258,$Y$3:$Y$3258,1,$C$3:$C$3258,$AV19,$E$3:$E$3258, AY$3),AVERAGEIFS($N$3:$N$3258,$Y$3:$Y$3258,1,$C$3:$C$3258,$AV19,$F$3:$F$3258,$AW$2,$E$3:$E$3258, AY$3)))</f>
        <v>0.49220352527399669</v>
      </c>
      <c r="AZ19">
        <f>IF('Vaccine Prioritization'!$C$4='Filter inputs'!$B$4,
IF($AW$2="2020-2030",AVERAGEIFS($I$3:$I$3258,$Y$3:$Y$3258,1,$C$3:$C$3258,$AV19,$E$3:$E$3258, AZ$3),AVERAGEIFS($I$3:$I$3258,$Y$3:$Y$3258,1,$C$3:$C$3258,$AV19,$F$3:$F$3258,$AW$2,$E$3:$E$3258, AZ$3)), IF($AW$2="2020-2030",AVERAGEIFS($N$3:$N$3258,$Y$3:$Y$3258,1,$C$3:$C$3258,$AV19,$E$3:$E$3258, AZ$3),AVERAGEIFS($N$3:$N$3258,$Y$3:$Y$3258,1,$C$3:$C$3258,$AV19,$F$3:$F$3258,$AW$2,$E$3:$E$3258, AZ$3)))</f>
        <v>0.20984388824023428</v>
      </c>
      <c r="BA19">
        <f>IF('Vaccine Prioritization'!$C$4='Filter inputs'!$B$4,
IF($AW$2="2020-2030",AVERAGEIFS($I$3:$I$3258,$Y$3:$Y$3258,1,$C$3:$C$3258,$AV19,$E$3:$E$3258, BA$3),AVERAGEIFS($I$3:$I$3258,$Y$3:$Y$3258,1,$C$3:$C$3258,$AV19,$F$3:$F$3258,$AW$2,$E$3:$E$3258, BA$3)), IF($AW$2="2020-2030",AVERAGEIFS($N$3:$N$3258,$Y$3:$Y$3258,1,$C$3:$C$3258,$AV19,$E$3:$E$3258, BA$3),AVERAGEIFS($N$3:$N$3258,$Y$3:$Y$3258,1,$C$3:$C$3258,$AV19,$F$3:$F$3258,$AW$2,$E$3:$E$3258, BA$3)))</f>
        <v>0.11625324422658739</v>
      </c>
      <c r="BC19" s="3">
        <f t="shared" si="6"/>
        <v>1</v>
      </c>
      <c r="BD19" s="3">
        <f t="shared" si="7"/>
        <v>2</v>
      </c>
      <c r="BE19" s="3">
        <f t="shared" si="8"/>
        <v>3</v>
      </c>
      <c r="BF19" s="3">
        <f t="shared" si="9"/>
        <v>4</v>
      </c>
      <c r="BG19" s="3"/>
      <c r="BH19" s="3">
        <f t="shared" si="3"/>
        <v>1</v>
      </c>
      <c r="BI19" t="s">
        <v>128</v>
      </c>
      <c r="BJ19" s="2" t="str">
        <f t="shared" si="4"/>
        <v>Congo</v>
      </c>
      <c r="BK19">
        <f t="shared" si="10"/>
        <v>0.33631849296559418</v>
      </c>
      <c r="BL19" s="3" cm="1">
        <f t="array" ref="BL19">COUNTIF($BK$4:$BK$77, "&gt;"&amp;$BK19)+SUM(IF($BK19=$BK$4:$BK19, 1, 0))</f>
        <v>54</v>
      </c>
      <c r="BM19" s="3">
        <f>IF(COUNTIFS($BC19:BC19,BC19)&gt;1,BC19+COUNTIFS($BC19:BC19,BC19)-1,BC19)</f>
        <v>1</v>
      </c>
      <c r="BN19" s="3">
        <f>IF(COUNTIFS($BC19:BD19,BD19)&gt;1,BD19+COUNTIFS($BC19:BD19,BD19)-1,BD19)</f>
        <v>2</v>
      </c>
      <c r="BO19" s="3">
        <f>IF(COUNTIFS($BC19:BE19,BE19)&gt;1,BE19+COUNTIFS($BC19:BE19,BE19)-1,BE19)</f>
        <v>3</v>
      </c>
      <c r="BP19" s="3">
        <f>IF(COUNTIFS($BC19:BF19,BF19)&gt;1,BF19+COUNTIFS($BC19:BF19,BF19)-1,BF19)</f>
        <v>4</v>
      </c>
      <c r="BR19" s="3" t="str" cm="1">
        <f t="array" ref="BR19">INDEX($AX$3:$BA$3,BM19)</f>
        <v>Hib3</v>
      </c>
      <c r="BS19" s="3" t="str" cm="1">
        <f t="array" ref="BS19">INDEX($AX$3:$BA$3,BN19)</f>
        <v>Pcv3</v>
      </c>
      <c r="BT19" s="3" t="str" cm="1">
        <f t="array" ref="BT19">INDEX($AX$3:$BA$3,BO19)</f>
        <v>MCV2</v>
      </c>
      <c r="BU19" s="3" t="str" cm="1">
        <f t="array" ref="BU19">INDEX($AX$3:$BA$3,BP19)</f>
        <v>RotaC</v>
      </c>
    </row>
    <row r="20" spans="1:73" x14ac:dyDescent="0.3">
      <c r="A20" t="str">
        <f t="shared" si="0"/>
        <v>AFRICAUGAHib32020</v>
      </c>
      <c r="B20" t="s">
        <v>3</v>
      </c>
      <c r="C20" t="s">
        <v>147</v>
      </c>
      <c r="D20" t="s">
        <v>43</v>
      </c>
      <c r="E20" t="s">
        <v>82</v>
      </c>
      <c r="F20">
        <v>2020</v>
      </c>
      <c r="G20" t="s">
        <v>196</v>
      </c>
      <c r="H20" s="11" cm="1">
        <f t="array" ref="H20">_xlfn.IFS(G20="&gt;70%",1,G20="60-70%",70%,G20="50-60%",60%,G20="&lt;50%",50%)</f>
        <v>1</v>
      </c>
      <c r="I20" s="47">
        <v>4.2960062537673007</v>
      </c>
      <c r="J20">
        <v>4</v>
      </c>
      <c r="K20">
        <v>9</v>
      </c>
      <c r="L20" t="s">
        <v>196</v>
      </c>
      <c r="M20" s="11" cm="1">
        <f t="array" ref="M20">_xlfn.IFS(L20="&gt;70%",1,L20="60-70%",70%,L20="50-60%",60%,L20="&lt;50%",50%)</f>
        <v>1</v>
      </c>
      <c r="N20" s="47">
        <v>3.9166703120352251</v>
      </c>
      <c r="O20">
        <v>6</v>
      </c>
      <c r="P20">
        <v>8</v>
      </c>
      <c r="Q20">
        <v>6</v>
      </c>
      <c r="R20">
        <v>9</v>
      </c>
      <c r="S20" t="s">
        <v>103</v>
      </c>
      <c r="T20" t="s">
        <v>106</v>
      </c>
      <c r="V20">
        <v>28</v>
      </c>
      <c r="W20">
        <v>29</v>
      </c>
      <c r="X20">
        <f>IF(AND(OR('Country Prioritization'!$C$4 = 'Filter inputs'!$A$4,'Country Prioritization'!$C$4=$B20),
OR('Country Prioritization'!$C$6='Filter inputs'!$C$4,'Country Prioritization'!$C$6=$S20),
OR( 'Country Prioritization'!$C$7='Filter inputs'!$D$4, 'Country Prioritization'!$C$7=$T20),
OR('Country Prioritization'!$C$8='Filter inputs'!$E$4, 'Country Prioritization'!$C$8=$F20), OR(AND('Country Prioritization'!$C$5='Filter inputs'!$B$4,H20&lt;=$X$1),AND('Country Prioritization'!$C$5='Filter inputs'!$B$5,M20&lt;=$X$1))),1,0)</f>
        <v>1</v>
      </c>
      <c r="Y20">
        <f>IF(OR('Vaccine Prioritization'!$C$5='Filter inputs'!$E$4, 'Vaccine Prioritization'!$C$5=$F20),1,0)</f>
        <v>1</v>
      </c>
      <c r="AA20" t="s">
        <v>134</v>
      </c>
      <c r="AB20" s="2" t="str">
        <f t="shared" si="1"/>
        <v>Congo, Dem. Rep.</v>
      </c>
      <c r="AC20">
        <f>IFERROR(IF('Country Prioritization'!$C$5='Filter inputs'!$B$4,
AVERAGEIFS($V$3:$V$3258, $X$3:$X$3258, 1, $C$3:$C$3258, $AB20),
AVERAGEIFS($W$3:$W$3258, $X$3:$X$3258, 1, $C$3:$C$3258, $AB20)),0)</f>
        <v>35.886363636363633</v>
      </c>
      <c r="AD20">
        <f>IFERROR(IF('Country Prioritization'!$C$5='Filter inputs'!$B$4,
AVERAGEIFS($V$3:$V$3258, $X$3:$X$3258, 1, $C$3:$C$3258, $AB20,$E$3:$E$3258, $AD$3 ),
AVERAGEIFS($W$3:$W$3258, $X$3:$X$3258, 1, $C$3:$C$3258, $AB20, $E$3:$E$3258, $AD$3 )),0)</f>
        <v>36.18181818181818</v>
      </c>
      <c r="AE20">
        <f>IFERROR(IF('Country Prioritization'!$C$5='Filter inputs'!$B$4,
AVERAGEIFS($V$3:$V$3258, $X$3:$X$3258, 1, $C$3:$C$3258, $AB20,$E$3:$E$3258, $AE$3 ),
AVERAGEIFS($W$3:$W$3258, $X$3:$X$3258, 1, $C$3:$C$3258, $AB20, $E$3:$E$3258, $AE$3 )),0)</f>
        <v>35.454545454545453</v>
      </c>
      <c r="AF20">
        <f>IFERROR(IF('Country Prioritization'!$C$5='Filter inputs'!$B$4,
AVERAGEIFS($V$3:$V$3258, $X$3:$X$3258, 1, $C$3:$C$3258, $AB20,$E$3:$E$3258, $AF$3 ),
AVERAGEIFS($W$3:$W$3258, $X$3:$X$3258, 1, $C$3:$C$3258, $AB20, $E$3:$E$3258, $AF$3 )),0)</f>
        <v>34.909090909090907</v>
      </c>
      <c r="AG20">
        <f>IFERROR(IF('Country Prioritization'!$C$5='Filter inputs'!$B$4,
AVERAGEIFS($V$3:$V$3258, $X$3:$X$3258, 1, $C$3:$C$3258, $AB20,$E$3:$E$3258, $AG$3 ),
AVERAGEIFS($W$3:$W$3258, $X$3:$X$3258, 1, $C$3:$C$3258, $AB20, $E$3:$E$3258, $AG$3 )),0)</f>
        <v>37</v>
      </c>
      <c r="AI20" s="3" cm="1">
        <f t="array" ref="AI20">COUNTIF($AC$4:$AC$77, "&gt;"&amp;$AC20)+SUM(IF($AC20=$AC$4:$AC20, 1, 0))</f>
        <v>2</v>
      </c>
      <c r="AJ20" s="3" cm="1">
        <f t="array" ref="AJ20">IF(AD20=0,0,COUNTIF(AD$4:AD$77, "&gt;"&amp;AD20)+SUM(IF(AD20=AD$4:AD20, 1, 0)))</f>
        <v>3</v>
      </c>
      <c r="AK20" s="3" cm="1">
        <f t="array" ref="AK20">IF(AE20=0,0,COUNTIF(AE$4:AE$77, "&gt;"&amp;AE20)+SUM(IF(AE20=AE$4:AE20, 1, 0)))</f>
        <v>2</v>
      </c>
      <c r="AL20" s="3" cm="1">
        <f t="array" ref="AL20">IF(AF20=0,0,COUNTIF(AF$4:AF$77, "&gt;"&amp;AF20)+SUM(IF(AF20=AF$4:AF20, 1, 0)))</f>
        <v>4</v>
      </c>
      <c r="AM20" s="3" cm="1">
        <f t="array" ref="AM20">IF(AG20=0,0,COUNTIF(AG$4:AG$77, "&gt;"&amp;AG20)+SUM(IF(AG20=AG$4:AG20, 1, 0)))</f>
        <v>2</v>
      </c>
      <c r="AO20" s="55">
        <f t="shared" si="5"/>
        <v>35.454545454545453</v>
      </c>
      <c r="AP20" s="55">
        <f>IFERROR(IF('Country Prioritization'!$C$5='Filter inputs'!$B$4,
AVERAGEIFS($K$3:$K$3258, $X$3:$X$3258, 1, $C$3:$C$3258, $AB20,$E$3:$E$3258,$AO$2,$K$3:$K$3258,"&gt;0"),
AVERAGEIFS($P$3:$P$3258, $X$3:$X$3258, 1, $C$3:$C$3258, $AB20,$E$3:$E$3258,$AO$2,$P$3:$P$3258,"&gt;0")),0)</f>
        <v>10</v>
      </c>
      <c r="AQ20" s="56">
        <f>IFERROR(IF('Country Prioritization'!$C$5='Filter inputs'!$B$4,
AVERAGEIFS($J$3:$J$3258, $X$3:$X$3258, 1, $C$3:$C$3258, $AB20,$E$3:$E$3258,$AO$2,$J$3:$J$3258,"&gt;0"),
AVERAGEIFS($O$3:$O$3258, $X$3:$X$3258, 1, $C$3:$C$3258, $AB20,$E$3:$E$3258,$AO$2,$O$3:$O$3258,"&gt;0")),0)</f>
        <v>6.4545454545454541</v>
      </c>
      <c r="AR20" s="56">
        <f>IFERROR(IF('Country Prioritization'!$C$5='Filter inputs'!$B$4,
AVERAGEIFS($Q$3:$Q$3258, $X$3:$X$3258, 1, $C$3:$C$3258, $AB20,$E$3:$E$3258,$AO$2,$Q$3:$Q$3258,"&gt;0"),
AVERAGEIFS($Q$3:$Q$3258, $X$3:$X$3258, 1, $C$3:$C$3258, $AB20,$E$3:$E$3258,$AO$2,$Q$3:$Q$3258,"&gt;0")),0)</f>
        <v>10</v>
      </c>
      <c r="AS20" s="56">
        <f>IFERROR(IF('Country Prioritization'!$C$5='Filter inputs'!$B$4,
AVERAGEIFS($R$3:$R$3258, $X$3:$X$3258, 1, $C$3:$C$3258, $AB20,$E$3:$E$3258,$AO$2,$R$3:$R$3258,"&gt;0"),
AVERAGEIFS($R$3:$R$3258, $X$3:$X$3258, 1, $C$3:$C$3258, $AB20,$E$3:$E$3258,$AO$2,$R$3:$R$3258,"&gt;0")),0)</f>
        <v>9</v>
      </c>
      <c r="AV20" t="s">
        <v>134</v>
      </c>
      <c r="AW20">
        <f>IF('Vaccine Prioritization'!$C$4='Filter inputs'!$B$4,
IF($AW$2="2020-2030",AVERAGEIFS($I$3:$I$3258,$Y$3:$Y$3258,1,$C$3:$C$3258,$AV20),AVERAGEIFS($I$3:$I$3258,$Y$3:$Y$3258,1,$C$3:$C$3258,$AV20,$F$3:$F$3258,$AW$2)),
IF($AW$2="2020-2030",AVERAGEIFS($N$3:$N$3258,$Y$3:$Y$3258,1,$C$3:$C$3258,$AV20),AVERAGEIFS($N$3:$N$3258,$Y$3:$Y$3258,1,$C$3:$C$3258,$AV20,$F$3:$F$3258,$AW$2)))</f>
        <v>9.8816558960572181</v>
      </c>
      <c r="AX20">
        <f>IF('Vaccine Prioritization'!$C$4='Filter inputs'!$B$4,
IF($AW$2="2020-2030",AVERAGEIFS($I$3:$I$3258,$Y$3:$Y$3258,1,$C$3:$C$3258,$AV20,$E$3:$E$3258, AX$3),AVERAGEIFS($I$3:$I$3258,$Y$3:$Y$3258,1,$C$3:$C$3258,$AV20,$F$3:$F$3258,$AW$2,$E$3:$E$3258, AX$3)), IF($AW$2="2020-2030",AVERAGEIFS($N$3:$N$3258,$Y$3:$Y$3258,1,$C$3:$C$3258,$AV20,$E$3:$E$3258, AX$3),AVERAGEIFS($N$3:$N$3258,$Y$3:$Y$3258,1,$C$3:$C$3258,$AV20,$F$3:$F$3258,$AW$2,$E$3:$E$3258, AX$3)))</f>
        <v>15.880554445476559</v>
      </c>
      <c r="AY20">
        <f>IF('Vaccine Prioritization'!$C$4='Filter inputs'!$B$4,
IF($AW$2="2020-2030",AVERAGEIFS($I$3:$I$3258,$Y$3:$Y$3258,1,$C$3:$C$3258,$AV20,$E$3:$E$3258, AY$3),AVERAGEIFS($I$3:$I$3258,$Y$3:$Y$3258,1,$C$3:$C$3258,$AV20,$F$3:$F$3258,$AW$2,$E$3:$E$3258, AY$3)), IF($AW$2="2020-2030",AVERAGEIFS($N$3:$N$3258,$Y$3:$Y$3258,1,$C$3:$C$3258,$AV20,$E$3:$E$3258, AY$3),AVERAGEIFS($N$3:$N$3258,$Y$3:$Y$3258,1,$C$3:$C$3258,$AV20,$F$3:$F$3258,$AW$2,$E$3:$E$3258, AY$3)))</f>
        <v>14.372469321797469</v>
      </c>
      <c r="AZ20">
        <f>IF('Vaccine Prioritization'!$C$4='Filter inputs'!$B$4,
IF($AW$2="2020-2030",AVERAGEIFS($I$3:$I$3258,$Y$3:$Y$3258,1,$C$3:$C$3258,$AV20,$E$3:$E$3258, AZ$3),AVERAGEIFS($I$3:$I$3258,$Y$3:$Y$3258,1,$C$3:$C$3258,$AV20,$F$3:$F$3258,$AW$2,$E$3:$E$3258, AZ$3)), IF($AW$2="2020-2030",AVERAGEIFS($N$3:$N$3258,$Y$3:$Y$3258,1,$C$3:$C$3258,$AV20,$E$3:$E$3258, AZ$3),AVERAGEIFS($N$3:$N$3258,$Y$3:$Y$3258,1,$C$3:$C$3258,$AV20,$F$3:$F$3258,$AW$2,$E$3:$E$3258, AZ$3)))</f>
        <v>6.4646138455467197</v>
      </c>
      <c r="BA20">
        <f>IF('Vaccine Prioritization'!$C$4='Filter inputs'!$B$4,
IF($AW$2="2020-2030",AVERAGEIFS($I$3:$I$3258,$Y$3:$Y$3258,1,$C$3:$C$3258,$AV20,$E$3:$E$3258, BA$3),AVERAGEIFS($I$3:$I$3258,$Y$3:$Y$3258,1,$C$3:$C$3258,$AV20,$F$3:$F$3258,$AW$2,$E$3:$E$3258, BA$3)), IF($AW$2="2020-2030",AVERAGEIFS($N$3:$N$3258,$Y$3:$Y$3258,1,$C$3:$C$3258,$AV20,$E$3:$E$3258, BA$3),AVERAGEIFS($N$3:$N$3258,$Y$3:$Y$3258,1,$C$3:$C$3258,$AV20,$F$3:$F$3258,$AW$2,$E$3:$E$3258, BA$3)))</f>
        <v>2.8089859714081271</v>
      </c>
      <c r="BC20" s="3">
        <f t="shared" si="6"/>
        <v>1</v>
      </c>
      <c r="BD20" s="3">
        <f t="shared" si="7"/>
        <v>2</v>
      </c>
      <c r="BE20" s="3">
        <f t="shared" si="8"/>
        <v>3</v>
      </c>
      <c r="BF20" s="3">
        <f t="shared" si="9"/>
        <v>4</v>
      </c>
      <c r="BG20" s="3"/>
      <c r="BH20" s="3">
        <f t="shared" si="3"/>
        <v>1</v>
      </c>
      <c r="BI20" t="s">
        <v>134</v>
      </c>
      <c r="BJ20" s="2" t="str">
        <f t="shared" si="4"/>
        <v>Congo, Dem. Rep.</v>
      </c>
      <c r="BK20">
        <f t="shared" si="10"/>
        <v>9.8816558960572181</v>
      </c>
      <c r="BL20" s="3" cm="1">
        <f t="array" ref="BL20">COUNTIF($BK$4:$BK$77, "&gt;"&amp;$BK20)+SUM(IF($BK20=$BK$4:$BK20, 1, 0))</f>
        <v>7</v>
      </c>
      <c r="BM20" s="3">
        <f>IF(COUNTIFS($BC20:BC20,BC20)&gt;1,BC20+COUNTIFS($BC20:BC20,BC20)-1,BC20)</f>
        <v>1</v>
      </c>
      <c r="BN20" s="3">
        <f>IF(COUNTIFS($BC20:BD20,BD20)&gt;1,BD20+COUNTIFS($BC20:BD20,BD20)-1,BD20)</f>
        <v>2</v>
      </c>
      <c r="BO20" s="3">
        <f>IF(COUNTIFS($BC20:BE20,BE20)&gt;1,BE20+COUNTIFS($BC20:BE20,BE20)-1,BE20)</f>
        <v>3</v>
      </c>
      <c r="BP20" s="3">
        <f>IF(COUNTIFS($BC20:BF20,BF20)&gt;1,BF20+COUNTIFS($BC20:BF20,BF20)-1,BF20)</f>
        <v>4</v>
      </c>
      <c r="BR20" s="3" t="str" cm="1">
        <f t="array" ref="BR20">INDEX($AX$3:$BA$3,BM20)</f>
        <v>Hib3</v>
      </c>
      <c r="BS20" s="3" t="str" cm="1">
        <f t="array" ref="BS20">INDEX($AX$3:$BA$3,BN20)</f>
        <v>Pcv3</v>
      </c>
      <c r="BT20" s="3" t="str" cm="1">
        <f t="array" ref="BT20">INDEX($AX$3:$BA$3,BO20)</f>
        <v>MCV2</v>
      </c>
      <c r="BU20" s="3" t="str" cm="1">
        <f t="array" ref="BU20">INDEX($AX$3:$BA$3,BP20)</f>
        <v>RotaC</v>
      </c>
    </row>
    <row r="21" spans="1:73" x14ac:dyDescent="0.3">
      <c r="A21" t="str">
        <f t="shared" si="0"/>
        <v>AFRICAMDGHib32020</v>
      </c>
      <c r="B21" t="s">
        <v>3</v>
      </c>
      <c r="C21" t="s">
        <v>145</v>
      </c>
      <c r="D21" t="s">
        <v>41</v>
      </c>
      <c r="E21" t="s">
        <v>82</v>
      </c>
      <c r="F21">
        <v>2020</v>
      </c>
      <c r="G21" t="s">
        <v>196</v>
      </c>
      <c r="H21" s="11" cm="1">
        <f t="array" ref="H21">_xlfn.IFS(G21="&gt;70%",1,G21="60-70%",70%,G21="50-60%",60%,G21="&lt;50%",50%)</f>
        <v>1</v>
      </c>
      <c r="I21" s="47">
        <v>3.345025660773508</v>
      </c>
      <c r="J21">
        <v>8</v>
      </c>
      <c r="K21">
        <v>8</v>
      </c>
      <c r="L21" t="s">
        <v>196</v>
      </c>
      <c r="M21" s="11" cm="1">
        <f t="array" ref="M21">_xlfn.IFS(L21="&gt;70%",1,L21="60-70%",70%,L21="50-60%",60%,L21="&lt;50%",50%)</f>
        <v>1</v>
      </c>
      <c r="N21" s="47">
        <v>3.8294818271076565</v>
      </c>
      <c r="O21">
        <v>6</v>
      </c>
      <c r="P21">
        <v>8</v>
      </c>
      <c r="Q21">
        <v>7</v>
      </c>
      <c r="R21">
        <v>9</v>
      </c>
      <c r="S21" t="s">
        <v>103</v>
      </c>
      <c r="T21" t="s">
        <v>106</v>
      </c>
      <c r="V21">
        <v>32</v>
      </c>
      <c r="W21">
        <v>30</v>
      </c>
      <c r="X21">
        <f>IF(AND(OR('Country Prioritization'!$C$4 = 'Filter inputs'!$A$4,'Country Prioritization'!$C$4=$B21),
OR('Country Prioritization'!$C$6='Filter inputs'!$C$4,'Country Prioritization'!$C$6=$S21),
OR( 'Country Prioritization'!$C$7='Filter inputs'!$D$4, 'Country Prioritization'!$C$7=$T21),
OR('Country Prioritization'!$C$8='Filter inputs'!$E$4, 'Country Prioritization'!$C$8=$F21), OR(AND('Country Prioritization'!$C$5='Filter inputs'!$B$4,H21&lt;=$X$1),AND('Country Prioritization'!$C$5='Filter inputs'!$B$5,M21&lt;=$X$1))),1,0)</f>
        <v>1</v>
      </c>
      <c r="Y21">
        <f>IF(OR('Vaccine Prioritization'!$C$5='Filter inputs'!$E$4, 'Vaccine Prioritization'!$C$5=$F21),1,0)</f>
        <v>1</v>
      </c>
      <c r="AA21" t="s">
        <v>142</v>
      </c>
      <c r="AB21" s="2" t="str">
        <f t="shared" si="1"/>
        <v>Cote d'Ivoire</v>
      </c>
      <c r="AC21">
        <f>IFERROR(IF('Country Prioritization'!$C$5='Filter inputs'!$B$4,
AVERAGEIFS($V$3:$V$3258, $X$3:$X$3258, 1, $C$3:$C$3258, $AB21),
AVERAGEIFS($W$3:$W$3258, $X$3:$X$3258, 1, $C$3:$C$3258, $AB21)),0)</f>
        <v>18.5</v>
      </c>
      <c r="AD21">
        <f>IFERROR(IF('Country Prioritization'!$C$5='Filter inputs'!$B$4,
AVERAGEIFS($V$3:$V$3258, $X$3:$X$3258, 1, $C$3:$C$3258, $AB21,$E$3:$E$3258, $AD$3 ),
AVERAGEIFS($W$3:$W$3258, $X$3:$X$3258, 1, $C$3:$C$3258, $AB21, $E$3:$E$3258, $AD$3 )),0)</f>
        <v>19</v>
      </c>
      <c r="AE21">
        <f>IFERROR(IF('Country Prioritization'!$C$5='Filter inputs'!$B$4,
AVERAGEIFS($V$3:$V$3258, $X$3:$X$3258, 1, $C$3:$C$3258, $AB21,$E$3:$E$3258, $AE$3 ),
AVERAGEIFS($W$3:$W$3258, $X$3:$X$3258, 1, $C$3:$C$3258, $AB21, $E$3:$E$3258, $AE$3 )),0)</f>
        <v>18.363636363636363</v>
      </c>
      <c r="AF21">
        <f>IFERROR(IF('Country Prioritization'!$C$5='Filter inputs'!$B$4,
AVERAGEIFS($V$3:$V$3258, $X$3:$X$3258, 1, $C$3:$C$3258, $AB21,$E$3:$E$3258, $AF$3 ),
AVERAGEIFS($W$3:$W$3258, $X$3:$X$3258, 1, $C$3:$C$3258, $AB21, $E$3:$E$3258, $AF$3 )),0)</f>
        <v>21</v>
      </c>
      <c r="AG21">
        <f>IFERROR(IF('Country Prioritization'!$C$5='Filter inputs'!$B$4,
AVERAGEIFS($V$3:$V$3258, $X$3:$X$3258, 1, $C$3:$C$3258, $AB21,$E$3:$E$3258, $AG$3 ),
AVERAGEIFS($W$3:$W$3258, $X$3:$X$3258, 1, $C$3:$C$3258, $AB21, $E$3:$E$3258, $AG$3 )),0)</f>
        <v>15.636363636363637</v>
      </c>
      <c r="AI21" s="3" cm="1">
        <f t="array" ref="AI21">COUNTIF($AC$4:$AC$77, "&gt;"&amp;$AC21)+SUM(IF($AC21=$AC$4:$AC21, 1, 0))</f>
        <v>57</v>
      </c>
      <c r="AJ21" s="3" cm="1">
        <f t="array" ref="AJ21">IF(AD21=0,0,COUNTIF(AD$4:AD$77, "&gt;"&amp;AD21)+SUM(IF(AD21=AD$4:AD21, 1, 0)))</f>
        <v>54</v>
      </c>
      <c r="AK21" s="3" cm="1">
        <f t="array" ref="AK21">IF(AE21=0,0,COUNTIF(AE$4:AE$77, "&gt;"&amp;AE21)+SUM(IF(AE21=AE$4:AE21, 1, 0)))</f>
        <v>58</v>
      </c>
      <c r="AL21" s="3" cm="1">
        <f t="array" ref="AL21">IF(AF21=0,0,COUNTIF(AF$4:AF$77, "&gt;"&amp;AF21)+SUM(IF(AF21=AF$4:AF21, 1, 0)))</f>
        <v>47</v>
      </c>
      <c r="AM21" s="3" cm="1">
        <f t="array" ref="AM21">IF(AG21=0,0,COUNTIF(AG$4:AG$77, "&gt;"&amp;AG21)+SUM(IF(AG21=AG$4:AG21, 1, 0)))</f>
        <v>68</v>
      </c>
      <c r="AO21" s="55">
        <f t="shared" si="5"/>
        <v>18.363636363636363</v>
      </c>
      <c r="AP21" s="55">
        <f>IFERROR(IF('Country Prioritization'!$C$5='Filter inputs'!$B$4,
AVERAGEIFS($K$3:$K$3258, $X$3:$X$3258, 1, $C$3:$C$3258, $AB21,$E$3:$E$3258,$AO$2,$K$3:$K$3258,"&gt;0"),
AVERAGEIFS($P$3:$P$3258, $X$3:$X$3258, 1, $C$3:$C$3258, $AB21,$E$3:$E$3258,$AO$2,$P$3:$P$3258,"&gt;0")),0)</f>
        <v>6</v>
      </c>
      <c r="AQ21" s="56">
        <f>IFERROR(IF('Country Prioritization'!$C$5='Filter inputs'!$B$4,
AVERAGEIFS($J$3:$J$3258, $X$3:$X$3258, 1, $C$3:$C$3258, $AB21,$E$3:$E$3258,$AO$2,$J$3:$J$3258,"&gt;0"),
AVERAGEIFS($O$3:$O$3258, $X$3:$X$3258, 1, $C$3:$C$3258, $AB21,$E$3:$E$3258,$AO$2,$O$3:$O$3258,"&gt;0")),0)</f>
        <v>5.3636363636363633</v>
      </c>
      <c r="AR21" s="56">
        <f>IFERROR(IF('Country Prioritization'!$C$5='Filter inputs'!$B$4,
AVERAGEIFS($Q$3:$Q$3258, $X$3:$X$3258, 1, $C$3:$C$3258, $AB21,$E$3:$E$3258,$AO$2,$Q$3:$Q$3258,"&gt;0"),
AVERAGEIFS($Q$3:$Q$3258, $X$3:$X$3258, 1, $C$3:$C$3258, $AB21,$E$3:$E$3258,$AO$2,$Q$3:$Q$3258,"&gt;0")),0)</f>
        <v>5</v>
      </c>
      <c r="AS21" s="56">
        <f>IFERROR(IF('Country Prioritization'!$C$5='Filter inputs'!$B$4,
AVERAGEIFS($R$3:$R$3258, $X$3:$X$3258, 1, $C$3:$C$3258, $AB21,$E$3:$E$3258,$AO$2,$R$3:$R$3258,"&gt;0"),
AVERAGEIFS($R$3:$R$3258, $X$3:$X$3258, 1, $C$3:$C$3258, $AB21,$E$3:$E$3258,$AO$2,$R$3:$R$3258,"&gt;0")),0)</f>
        <v>2</v>
      </c>
      <c r="AV21" t="s">
        <v>142</v>
      </c>
      <c r="AW21">
        <f>IF('Vaccine Prioritization'!$C$4='Filter inputs'!$B$4,
IF($AW$2="2020-2030",AVERAGEIFS($I$3:$I$3258,$Y$3:$Y$3258,1,$C$3:$C$3258,$AV21),AVERAGEIFS($I$3:$I$3258,$Y$3:$Y$3258,1,$C$3:$C$3258,$AV21,$F$3:$F$3258,$AW$2)),
IF($AW$2="2020-2030",AVERAGEIFS($N$3:$N$3258,$Y$3:$Y$3258,1,$C$3:$C$3258,$AV21),AVERAGEIFS($N$3:$N$3258,$Y$3:$Y$3258,1,$C$3:$C$3258,$AV21,$F$3:$F$3258,$AW$2)))</f>
        <v>1.7245408312713679</v>
      </c>
      <c r="AX21">
        <f>IF('Vaccine Prioritization'!$C$4='Filter inputs'!$B$4,
IF($AW$2="2020-2030",AVERAGEIFS($I$3:$I$3258,$Y$3:$Y$3258,1,$C$3:$C$3258,$AV21,$E$3:$E$3258, AX$3),AVERAGEIFS($I$3:$I$3258,$Y$3:$Y$3258,1,$C$3:$C$3258,$AV21,$F$3:$F$3258,$AW$2,$E$3:$E$3258, AX$3)), IF($AW$2="2020-2030",AVERAGEIFS($N$3:$N$3258,$Y$3:$Y$3258,1,$C$3:$C$3258,$AV21,$E$3:$E$3258, AX$3),AVERAGEIFS($N$3:$N$3258,$Y$3:$Y$3258,1,$C$3:$C$3258,$AV21,$F$3:$F$3258,$AW$2,$E$3:$E$3258, AX$3)))</f>
        <v>2.177350780349252</v>
      </c>
      <c r="AY21">
        <f>IF('Vaccine Prioritization'!$C$4='Filter inputs'!$B$4,
IF($AW$2="2020-2030",AVERAGEIFS($I$3:$I$3258,$Y$3:$Y$3258,1,$C$3:$C$3258,$AV21,$E$3:$E$3258, AY$3),AVERAGEIFS($I$3:$I$3258,$Y$3:$Y$3258,1,$C$3:$C$3258,$AV21,$F$3:$F$3258,$AW$2,$E$3:$E$3258, AY$3)), IF($AW$2="2020-2030",AVERAGEIFS($N$3:$N$3258,$Y$3:$Y$3258,1,$C$3:$C$3258,$AV21,$E$3:$E$3258, AY$3),AVERAGEIFS($N$3:$N$3258,$Y$3:$Y$3258,1,$C$3:$C$3258,$AV21,$F$3:$F$3258,$AW$2,$E$3:$E$3258, AY$3)))</f>
        <v>1.7757810923018325</v>
      </c>
      <c r="AZ21">
        <f>IF('Vaccine Prioritization'!$C$4='Filter inputs'!$B$4,
IF($AW$2="2020-2030",AVERAGEIFS($I$3:$I$3258,$Y$3:$Y$3258,1,$C$3:$C$3258,$AV21,$E$3:$E$3258, AZ$3),AVERAGEIFS($I$3:$I$3258,$Y$3:$Y$3258,1,$C$3:$C$3258,$AV21,$F$3:$F$3258,$AW$2,$E$3:$E$3258, AZ$3)), IF($AW$2="2020-2030",AVERAGEIFS($N$3:$N$3258,$Y$3:$Y$3258,1,$C$3:$C$3258,$AV21,$E$3:$E$3258, AZ$3),AVERAGEIFS($N$3:$N$3258,$Y$3:$Y$3258,1,$C$3:$C$3258,$AV21,$F$3:$F$3258,$AW$2,$E$3:$E$3258, AZ$3)))</f>
        <v>2.7620063962902188</v>
      </c>
      <c r="BA21">
        <f>IF('Vaccine Prioritization'!$C$4='Filter inputs'!$B$4,
IF($AW$2="2020-2030",AVERAGEIFS($I$3:$I$3258,$Y$3:$Y$3258,1,$C$3:$C$3258,$AV21,$E$3:$E$3258, BA$3),AVERAGEIFS($I$3:$I$3258,$Y$3:$Y$3258,1,$C$3:$C$3258,$AV21,$F$3:$F$3258,$AW$2,$E$3:$E$3258, BA$3)), IF($AW$2="2020-2030",AVERAGEIFS($N$3:$N$3258,$Y$3:$Y$3258,1,$C$3:$C$3258,$AV21,$E$3:$E$3258, BA$3),AVERAGEIFS($N$3:$N$3258,$Y$3:$Y$3258,1,$C$3:$C$3258,$AV21,$F$3:$F$3258,$AW$2,$E$3:$E$3258, BA$3)))</f>
        <v>0.18302505614417039</v>
      </c>
      <c r="BC21" s="3">
        <f t="shared" si="6"/>
        <v>2</v>
      </c>
      <c r="BD21" s="3">
        <f t="shared" si="7"/>
        <v>3</v>
      </c>
      <c r="BE21" s="3">
        <f t="shared" si="8"/>
        <v>1</v>
      </c>
      <c r="BF21" s="3">
        <f t="shared" si="9"/>
        <v>4</v>
      </c>
      <c r="BG21" s="3"/>
      <c r="BH21" s="3">
        <f t="shared" si="3"/>
        <v>1</v>
      </c>
      <c r="BI21" t="s">
        <v>142</v>
      </c>
      <c r="BJ21" s="2" t="str">
        <f t="shared" si="4"/>
        <v>Cote d'Ivoire</v>
      </c>
      <c r="BK21">
        <f t="shared" si="10"/>
        <v>1.7245408312713679</v>
      </c>
      <c r="BL21" s="3" cm="1">
        <f t="array" ref="BL21">COUNTIF($BK$4:$BK$77, "&gt;"&amp;$BK21)+SUM(IF($BK21=$BK$4:$BK21, 1, 0))</f>
        <v>27</v>
      </c>
      <c r="BM21" s="3">
        <f>IF(COUNTIFS($BC21:BC21,BC21)&gt;1,BC21+COUNTIFS($BC21:BC21,BC21)-1,BC21)</f>
        <v>2</v>
      </c>
      <c r="BN21" s="3">
        <f>IF(COUNTIFS($BC21:BD21,BD21)&gt;1,BD21+COUNTIFS($BC21:BD21,BD21)-1,BD21)</f>
        <v>3</v>
      </c>
      <c r="BO21" s="3">
        <f>IF(COUNTIFS($BC21:BE21,BE21)&gt;1,BE21+COUNTIFS($BC21:BE21,BE21)-1,BE21)</f>
        <v>1</v>
      </c>
      <c r="BP21" s="3">
        <f>IF(COUNTIFS($BC21:BF21,BF21)&gt;1,BF21+COUNTIFS($BC21:BF21,BF21)-1,BF21)</f>
        <v>4</v>
      </c>
      <c r="BR21" s="3" t="str" cm="1">
        <f t="array" ref="BR21">INDEX($AX$3:$BA$3,BM21)</f>
        <v>Pcv3</v>
      </c>
      <c r="BS21" s="3" t="str" cm="1">
        <f t="array" ref="BS21">INDEX($AX$3:$BA$3,BN21)</f>
        <v>MCV2</v>
      </c>
      <c r="BT21" s="3" t="str" cm="1">
        <f t="array" ref="BT21">INDEX($AX$3:$BA$3,BO21)</f>
        <v>Hib3</v>
      </c>
      <c r="BU21" s="3" t="str" cm="1">
        <f t="array" ref="BU21">INDEX($AX$3:$BA$3,BP21)</f>
        <v>RotaC</v>
      </c>
    </row>
    <row r="22" spans="1:73" x14ac:dyDescent="0.3">
      <c r="A22" t="str">
        <f t="shared" si="0"/>
        <v>AFRICABFAHib32020</v>
      </c>
      <c r="B22" t="s">
        <v>3</v>
      </c>
      <c r="C22" t="s">
        <v>167</v>
      </c>
      <c r="D22" t="s">
        <v>63</v>
      </c>
      <c r="E22" t="s">
        <v>82</v>
      </c>
      <c r="F22">
        <v>2020</v>
      </c>
      <c r="G22" t="s">
        <v>196</v>
      </c>
      <c r="H22" s="11" cm="1">
        <f t="array" ref="H22">_xlfn.IFS(G22="&gt;70%",1,G22="60-70%",70%,G22="50-60%",60%,G22="&lt;50%",50%)</f>
        <v>1</v>
      </c>
      <c r="I22" s="47">
        <v>3.0553651494451426</v>
      </c>
      <c r="J22">
        <v>5</v>
      </c>
      <c r="K22">
        <v>7</v>
      </c>
      <c r="L22" t="s">
        <v>196</v>
      </c>
      <c r="M22" s="11" cm="1">
        <f t="array" ref="M22">_xlfn.IFS(L22="&gt;70%",1,L22="60-70%",70%,L22="50-60%",60%,L22="&lt;50%",50%)</f>
        <v>1</v>
      </c>
      <c r="N22" s="47">
        <v>3.690754466404659</v>
      </c>
      <c r="O22">
        <v>3</v>
      </c>
      <c r="P22">
        <v>8</v>
      </c>
      <c r="Q22">
        <v>4</v>
      </c>
      <c r="R22">
        <v>9</v>
      </c>
      <c r="S22" t="s">
        <v>103</v>
      </c>
      <c r="T22" t="s">
        <v>106</v>
      </c>
      <c r="V22">
        <v>25</v>
      </c>
      <c r="W22">
        <v>24</v>
      </c>
      <c r="X22">
        <f>IF(AND(OR('Country Prioritization'!$C$4 = 'Filter inputs'!$A$4,'Country Prioritization'!$C$4=$B22),
OR('Country Prioritization'!$C$6='Filter inputs'!$C$4,'Country Prioritization'!$C$6=$S22),
OR( 'Country Prioritization'!$C$7='Filter inputs'!$D$4, 'Country Prioritization'!$C$7=$T22),
OR('Country Prioritization'!$C$8='Filter inputs'!$E$4, 'Country Prioritization'!$C$8=$F22), OR(AND('Country Prioritization'!$C$5='Filter inputs'!$B$4,H22&lt;=$X$1),AND('Country Prioritization'!$C$5='Filter inputs'!$B$5,M22&lt;=$X$1))),1,0)</f>
        <v>1</v>
      </c>
      <c r="Y22">
        <f>IF(OR('Vaccine Prioritization'!$C$5='Filter inputs'!$E$4, 'Vaccine Prioritization'!$C$5=$F22),1,0)</f>
        <v>1</v>
      </c>
      <c r="AA22" t="s">
        <v>175</v>
      </c>
      <c r="AB22" s="2" t="str">
        <f t="shared" si="1"/>
        <v>Cuba</v>
      </c>
      <c r="AC22">
        <f>IFERROR(IF('Country Prioritization'!$C$5='Filter inputs'!$B$4,
AVERAGEIFS($V$3:$V$3258, $X$3:$X$3258, 1, $C$3:$C$3258, $AB22),
AVERAGEIFS($W$3:$W$3258, $X$3:$X$3258, 1, $C$3:$C$3258, $AB22)),0)</f>
        <v>18.34090909090909</v>
      </c>
      <c r="AD22">
        <f>IFERROR(IF('Country Prioritization'!$C$5='Filter inputs'!$B$4,
AVERAGEIFS($V$3:$V$3258, $X$3:$X$3258, 1, $C$3:$C$3258, $AB22,$E$3:$E$3258, $AD$3 ),
AVERAGEIFS($W$3:$W$3258, $X$3:$X$3258, 1, $C$3:$C$3258, $AB22, $E$3:$E$3258, $AD$3 )),0)</f>
        <v>15</v>
      </c>
      <c r="AE22">
        <f>IFERROR(IF('Country Prioritization'!$C$5='Filter inputs'!$B$4,
AVERAGEIFS($V$3:$V$3258, $X$3:$X$3258, 1, $C$3:$C$3258, $AB22,$E$3:$E$3258, $AE$3 ),
AVERAGEIFS($W$3:$W$3258, $X$3:$X$3258, 1, $C$3:$C$3258, $AB22, $E$3:$E$3258, $AE$3 )),0)</f>
        <v>20.363636363636363</v>
      </c>
      <c r="AF22">
        <f>IFERROR(IF('Country Prioritization'!$C$5='Filter inputs'!$B$4,
AVERAGEIFS($V$3:$V$3258, $X$3:$X$3258, 1, $C$3:$C$3258, $AB22,$E$3:$E$3258, $AF$3 ),
AVERAGEIFS($W$3:$W$3258, $X$3:$X$3258, 1, $C$3:$C$3258, $AB22, $E$3:$E$3258, $AF$3 )),0)</f>
        <v>15</v>
      </c>
      <c r="AG22">
        <f>IFERROR(IF('Country Prioritization'!$C$5='Filter inputs'!$B$4,
AVERAGEIFS($V$3:$V$3258, $X$3:$X$3258, 1, $C$3:$C$3258, $AB22,$E$3:$E$3258, $AG$3 ),
AVERAGEIFS($W$3:$W$3258, $X$3:$X$3258, 1, $C$3:$C$3258, $AB22, $E$3:$E$3258, $AG$3 )),0)</f>
        <v>23</v>
      </c>
      <c r="AI22" s="3" cm="1">
        <f t="array" ref="AI22">COUNTIF($AC$4:$AC$77, "&gt;"&amp;$AC22)+SUM(IF($AC22=$AC$4:$AC22, 1, 0))</f>
        <v>59</v>
      </c>
      <c r="AJ22" s="3" cm="1">
        <f t="array" ref="AJ22">IF(AD22=0,0,COUNTIF(AD$4:AD$77, "&gt;"&amp;AD22)+SUM(IF(AD22=AD$4:AD22, 1, 0)))</f>
        <v>68</v>
      </c>
      <c r="AK22" s="3" cm="1">
        <f t="array" ref="AK22">IF(AE22=0,0,COUNTIF(AE$4:AE$77, "&gt;"&amp;AE22)+SUM(IF(AE22=AE$4:AE22, 1, 0)))</f>
        <v>50</v>
      </c>
      <c r="AL22" s="3" cm="1">
        <f t="array" ref="AL22">IF(AF22=0,0,COUNTIF(AF$4:AF$77, "&gt;"&amp;AF22)+SUM(IF(AF22=AF$4:AF22, 1, 0)))</f>
        <v>69</v>
      </c>
      <c r="AM22" s="3" cm="1">
        <f t="array" ref="AM22">IF(AG22=0,0,COUNTIF(AG$4:AG$77, "&gt;"&amp;AG22)+SUM(IF(AG22=AG$4:AG22, 1, 0)))</f>
        <v>41</v>
      </c>
      <c r="AO22" s="55">
        <f t="shared" si="5"/>
        <v>20.363636363636363</v>
      </c>
      <c r="AP22" s="55">
        <f>IFERROR(IF('Country Prioritization'!$C$5='Filter inputs'!$B$4,
AVERAGEIFS($K$3:$K$3258, $X$3:$X$3258, 1, $C$3:$C$3258, $AB22,$E$3:$E$3258,$AO$2,$K$3:$K$3258,"&gt;0"),
AVERAGEIFS($P$3:$P$3258, $X$3:$X$3258, 1, $C$3:$C$3258, $AB22,$E$3:$E$3258,$AO$2,$P$3:$P$3258,"&gt;0")),0)</f>
        <v>3.4545454545454546</v>
      </c>
      <c r="AQ22" s="56">
        <f>IFERROR(IF('Country Prioritization'!$C$5='Filter inputs'!$B$4,
AVERAGEIFS($J$3:$J$3258, $X$3:$X$3258, 1, $C$3:$C$3258, $AB22,$E$3:$E$3258,$AO$2,$J$3:$J$3258,"&gt;0"),
AVERAGEIFS($O$3:$O$3258, $X$3:$X$3258, 1, $C$3:$C$3258, $AB22,$E$3:$E$3258,$AO$2,$O$3:$O$3258,"&gt;0")),0)</f>
        <v>5.9090909090909092</v>
      </c>
      <c r="AR22" s="56">
        <f>IFERROR(IF('Country Prioritization'!$C$5='Filter inputs'!$B$4,
AVERAGEIFS($Q$3:$Q$3258, $X$3:$X$3258, 1, $C$3:$C$3258, $AB22,$E$3:$E$3258,$AO$2,$Q$3:$Q$3258,"&gt;0"),
AVERAGEIFS($Q$3:$Q$3258, $X$3:$X$3258, 1, $C$3:$C$3258, $AB22,$E$3:$E$3258,$AO$2,$Q$3:$Q$3258,"&gt;0")),0)</f>
        <v>1</v>
      </c>
      <c r="AS22" s="56">
        <f>IFERROR(IF('Country Prioritization'!$C$5='Filter inputs'!$B$4,
AVERAGEIFS($R$3:$R$3258, $X$3:$X$3258, 1, $C$3:$C$3258, $AB22,$E$3:$E$3258,$AO$2,$R$3:$R$3258,"&gt;0"),
AVERAGEIFS($R$3:$R$3258, $X$3:$X$3258, 1, $C$3:$C$3258, $AB22,$E$3:$E$3258,$AO$2,$R$3:$R$3258,"&gt;0")),0)</f>
        <v>10</v>
      </c>
      <c r="AV22" t="s">
        <v>175</v>
      </c>
      <c r="AW22">
        <f>IF('Vaccine Prioritization'!$C$4='Filter inputs'!$B$4,
IF($AW$2="2020-2030",AVERAGEIFS($I$3:$I$3258,$Y$3:$Y$3258,1,$C$3:$C$3258,$AV22),AVERAGEIFS($I$3:$I$3258,$Y$3:$Y$3258,1,$C$3:$C$3258,$AV22,$F$3:$F$3258,$AW$2)),
IF($AW$2="2020-2030",AVERAGEIFS($N$3:$N$3258,$Y$3:$Y$3258,1,$C$3:$C$3258,$AV22),AVERAGEIFS($N$3:$N$3258,$Y$3:$Y$3258,1,$C$3:$C$3258,$AV22,$F$3:$F$3258,$AW$2)))</f>
        <v>0.29397739852393284</v>
      </c>
      <c r="AX22">
        <f>IF('Vaccine Prioritization'!$C$4='Filter inputs'!$B$4,
IF($AW$2="2020-2030",AVERAGEIFS($I$3:$I$3258,$Y$3:$Y$3258,1,$C$3:$C$3258,$AV22,$E$3:$E$3258, AX$3),AVERAGEIFS($I$3:$I$3258,$Y$3:$Y$3258,1,$C$3:$C$3258,$AV22,$F$3:$F$3258,$AW$2,$E$3:$E$3258, AX$3)), IF($AW$2="2020-2030",AVERAGEIFS($N$3:$N$3258,$Y$3:$Y$3258,1,$C$3:$C$3258,$AV22,$E$3:$E$3258, AX$3),AVERAGEIFS($N$3:$N$3258,$Y$3:$Y$3258,1,$C$3:$C$3258,$AV22,$F$3:$F$3258,$AW$2,$E$3:$E$3258, AX$3)))</f>
        <v>0.11706960623791032</v>
      </c>
      <c r="AY22">
        <f>IF('Vaccine Prioritization'!$C$4='Filter inputs'!$B$4,
IF($AW$2="2020-2030",AVERAGEIFS($I$3:$I$3258,$Y$3:$Y$3258,1,$C$3:$C$3258,$AV22,$E$3:$E$3258, AY$3),AVERAGEIFS($I$3:$I$3258,$Y$3:$Y$3258,1,$C$3:$C$3258,$AV22,$F$3:$F$3258,$AW$2,$E$3:$E$3258, AY$3)), IF($AW$2="2020-2030",AVERAGEIFS($N$3:$N$3258,$Y$3:$Y$3258,1,$C$3:$C$3258,$AV22,$E$3:$E$3258, AY$3),AVERAGEIFS($N$3:$N$3258,$Y$3:$Y$3258,1,$C$3:$C$3258,$AV22,$F$3:$F$3258,$AW$2,$E$3:$E$3258, AY$3)))</f>
        <v>0.57434514717274165</v>
      </c>
      <c r="AZ22">
        <f>IF('Vaccine Prioritization'!$C$4='Filter inputs'!$B$4,
IF($AW$2="2020-2030",AVERAGEIFS($I$3:$I$3258,$Y$3:$Y$3258,1,$C$3:$C$3258,$AV22,$E$3:$E$3258, AZ$3),AVERAGEIFS($I$3:$I$3258,$Y$3:$Y$3258,1,$C$3:$C$3258,$AV22,$F$3:$F$3258,$AW$2,$E$3:$E$3258, AZ$3)), IF($AW$2="2020-2030",AVERAGEIFS($N$3:$N$3258,$Y$3:$Y$3258,1,$C$3:$C$3258,$AV22,$E$3:$E$3258, AZ$3),AVERAGEIFS($N$3:$N$3258,$Y$3:$Y$3258,1,$C$3:$C$3258,$AV22,$F$3:$F$3258,$AW$2,$E$3:$E$3258, AZ$3)))</f>
        <v>9.0583862844029805E-2</v>
      </c>
      <c r="BA22">
        <f>IF('Vaccine Prioritization'!$C$4='Filter inputs'!$B$4,
IF($AW$2="2020-2030",AVERAGEIFS($I$3:$I$3258,$Y$3:$Y$3258,1,$C$3:$C$3258,$AV22,$E$3:$E$3258, BA$3),AVERAGEIFS($I$3:$I$3258,$Y$3:$Y$3258,1,$C$3:$C$3258,$AV22,$F$3:$F$3258,$AW$2,$E$3:$E$3258, BA$3)), IF($AW$2="2020-2030",AVERAGEIFS($N$3:$N$3258,$Y$3:$Y$3258,1,$C$3:$C$3258,$AV22,$E$3:$E$3258, BA$3),AVERAGEIFS($N$3:$N$3258,$Y$3:$Y$3258,1,$C$3:$C$3258,$AV22,$F$3:$F$3258,$AW$2,$E$3:$E$3258, BA$3)))</f>
        <v>0.39391097784104973</v>
      </c>
      <c r="BC22" s="3">
        <f t="shared" si="6"/>
        <v>3</v>
      </c>
      <c r="BD22" s="3">
        <f t="shared" si="7"/>
        <v>1</v>
      </c>
      <c r="BE22" s="3">
        <f t="shared" si="8"/>
        <v>4</v>
      </c>
      <c r="BF22" s="3">
        <f t="shared" si="9"/>
        <v>2</v>
      </c>
      <c r="BG22" s="3"/>
      <c r="BH22" s="3">
        <f t="shared" si="3"/>
        <v>2</v>
      </c>
      <c r="BI22" t="s">
        <v>175</v>
      </c>
      <c r="BJ22" s="2" t="str">
        <f t="shared" si="4"/>
        <v>Cuba</v>
      </c>
      <c r="BK22">
        <f t="shared" si="10"/>
        <v>0.29397739852393284</v>
      </c>
      <c r="BL22" s="3" cm="1">
        <f t="array" ref="BL22">COUNTIF($BK$4:$BK$77, "&gt;"&amp;$BK22)+SUM(IF($BK22=$BK$4:$BK22, 1, 0))</f>
        <v>57</v>
      </c>
      <c r="BM22" s="3">
        <f>IF(COUNTIFS($BC22:BC22,BC22)&gt;1,BC22+COUNTIFS($BC22:BC22,BC22)-1,BC22)</f>
        <v>3</v>
      </c>
      <c r="BN22" s="3">
        <f>IF(COUNTIFS($BC22:BD22,BD22)&gt;1,BD22+COUNTIFS($BC22:BD22,BD22)-1,BD22)</f>
        <v>1</v>
      </c>
      <c r="BO22" s="3">
        <f>IF(COUNTIFS($BC22:BE22,BE22)&gt;1,BE22+COUNTIFS($BC22:BE22,BE22)-1,BE22)</f>
        <v>4</v>
      </c>
      <c r="BP22" s="3">
        <f>IF(COUNTIFS($BC22:BF22,BF22)&gt;1,BF22+COUNTIFS($BC22:BF22,BF22)-1,BF22)</f>
        <v>2</v>
      </c>
      <c r="BR22" s="3" t="str" cm="1">
        <f t="array" ref="BR22">INDEX($AX$3:$BA$3,BM22)</f>
        <v>MCV2</v>
      </c>
      <c r="BS22" s="3" t="str" cm="1">
        <f t="array" ref="BS22">INDEX($AX$3:$BA$3,BN22)</f>
        <v>Hib3</v>
      </c>
      <c r="BT22" s="3" t="str" cm="1">
        <f t="array" ref="BT22">INDEX($AX$3:$BA$3,BO22)</f>
        <v>RotaC</v>
      </c>
      <c r="BU22" s="3" t="str" cm="1">
        <f t="array" ref="BU22">INDEX($AX$3:$BA$3,BP22)</f>
        <v>Pcv3</v>
      </c>
    </row>
    <row r="23" spans="1:73" x14ac:dyDescent="0.3">
      <c r="A23" t="str">
        <f t="shared" si="0"/>
        <v>ASIAYEMHib32020</v>
      </c>
      <c r="B23" t="s">
        <v>13</v>
      </c>
      <c r="C23" t="s">
        <v>123</v>
      </c>
      <c r="D23" t="s">
        <v>18</v>
      </c>
      <c r="E23" t="s">
        <v>82</v>
      </c>
      <c r="F23">
        <v>2020</v>
      </c>
      <c r="G23" t="s">
        <v>197</v>
      </c>
      <c r="H23" s="11" cm="1">
        <f t="array" ref="H23">_xlfn.IFS(G23="&gt;70%",1,G23="60-70%",70%,G23="50-60%",60%,G23="&lt;50%",50%)</f>
        <v>0.7</v>
      </c>
      <c r="I23" s="47">
        <v>3.691247182465716</v>
      </c>
      <c r="J23">
        <v>8</v>
      </c>
      <c r="K23">
        <v>8</v>
      </c>
      <c r="L23" t="s">
        <v>198</v>
      </c>
      <c r="M23" s="11" cm="1">
        <f t="array" ref="M23">_xlfn.IFS(L23="&gt;70%",1,L23="60-70%",70%,L23="50-60%",60%,L23="&lt;50%",50%)</f>
        <v>0.6</v>
      </c>
      <c r="N23" s="47">
        <v>3.4201932685215701</v>
      </c>
      <c r="O23">
        <v>9</v>
      </c>
      <c r="P23">
        <v>8</v>
      </c>
      <c r="Q23">
        <v>3</v>
      </c>
      <c r="R23">
        <v>9</v>
      </c>
      <c r="S23" t="s">
        <v>103</v>
      </c>
      <c r="T23" t="s">
        <v>106</v>
      </c>
      <c r="V23">
        <v>28</v>
      </c>
      <c r="W23">
        <v>29</v>
      </c>
      <c r="X23">
        <f>IF(AND(OR('Country Prioritization'!$C$4 = 'Filter inputs'!$A$4,'Country Prioritization'!$C$4=$B23),
OR('Country Prioritization'!$C$6='Filter inputs'!$C$4,'Country Prioritization'!$C$6=$S23),
OR( 'Country Prioritization'!$C$7='Filter inputs'!$D$4, 'Country Prioritization'!$C$7=$T23),
OR('Country Prioritization'!$C$8='Filter inputs'!$E$4, 'Country Prioritization'!$C$8=$F23), OR(AND('Country Prioritization'!$C$5='Filter inputs'!$B$4,H23&lt;=$X$1),AND('Country Prioritization'!$C$5='Filter inputs'!$B$5,M23&lt;=$X$1))),1,0)</f>
        <v>1</v>
      </c>
      <c r="Y23">
        <f>IF(OR('Vaccine Prioritization'!$C$5='Filter inputs'!$E$4, 'Vaccine Prioritization'!$C$5=$F23),1,0)</f>
        <v>1</v>
      </c>
      <c r="AA23" t="s">
        <v>124</v>
      </c>
      <c r="AB23" s="2" t="str">
        <f t="shared" si="1"/>
        <v>Djibouti</v>
      </c>
      <c r="AC23">
        <f>IFERROR(IF('Country Prioritization'!$C$5='Filter inputs'!$B$4,
AVERAGEIFS($V$3:$V$3258, $X$3:$X$3258, 1, $C$3:$C$3258, $AB23),
AVERAGEIFS($W$3:$W$3258, $X$3:$X$3258, 1, $C$3:$C$3258, $AB23)),0)</f>
        <v>18.318181818181817</v>
      </c>
      <c r="AD23">
        <f>IFERROR(IF('Country Prioritization'!$C$5='Filter inputs'!$B$4,
AVERAGEIFS($V$3:$V$3258, $X$3:$X$3258, 1, $C$3:$C$3258, $AB23,$E$3:$E$3258, $AD$3 ),
AVERAGEIFS($W$3:$W$3258, $X$3:$X$3258, 1, $C$3:$C$3258, $AB23, $E$3:$E$3258, $AD$3 )),0)</f>
        <v>20</v>
      </c>
      <c r="AE23">
        <f>IFERROR(IF('Country Prioritization'!$C$5='Filter inputs'!$B$4,
AVERAGEIFS($V$3:$V$3258, $X$3:$X$3258, 1, $C$3:$C$3258, $AB23,$E$3:$E$3258, $AE$3 ),
AVERAGEIFS($W$3:$W$3258, $X$3:$X$3258, 1, $C$3:$C$3258, $AB23, $E$3:$E$3258, $AE$3 )),0)</f>
        <v>18.90909090909091</v>
      </c>
      <c r="AF23">
        <f>IFERROR(IF('Country Prioritization'!$C$5='Filter inputs'!$B$4,
AVERAGEIFS($V$3:$V$3258, $X$3:$X$3258, 1, $C$3:$C$3258, $AB23,$E$3:$E$3258, $AF$3 ),
AVERAGEIFS($W$3:$W$3258, $X$3:$X$3258, 1, $C$3:$C$3258, $AB23, $E$3:$E$3258, $AF$3 )),0)</f>
        <v>17.454545454545453</v>
      </c>
      <c r="AG23">
        <f>IFERROR(IF('Country Prioritization'!$C$5='Filter inputs'!$B$4,
AVERAGEIFS($V$3:$V$3258, $X$3:$X$3258, 1, $C$3:$C$3258, $AB23,$E$3:$E$3258, $AG$3 ),
AVERAGEIFS($W$3:$W$3258, $X$3:$X$3258, 1, $C$3:$C$3258, $AB23, $E$3:$E$3258, $AG$3 )),0)</f>
        <v>16.90909090909091</v>
      </c>
      <c r="AI23" s="3" cm="1">
        <f t="array" ref="AI23">COUNTIF($AC$4:$AC$77, "&gt;"&amp;$AC23)+SUM(IF($AC23=$AC$4:$AC23, 1, 0))</f>
        <v>61</v>
      </c>
      <c r="AJ23" s="3" cm="1">
        <f t="array" ref="AJ23">IF(AD23=0,0,COUNTIF(AD$4:AD$77, "&gt;"&amp;AD23)+SUM(IF(AD23=AD$4:AD23, 1, 0)))</f>
        <v>51</v>
      </c>
      <c r="AK23" s="3" cm="1">
        <f t="array" ref="AK23">IF(AE23=0,0,COUNTIF(AE$4:AE$77, "&gt;"&amp;AE23)+SUM(IF(AE23=AE$4:AE23, 1, 0)))</f>
        <v>56</v>
      </c>
      <c r="AL23" s="3" cm="1">
        <f t="array" ref="AL23">IF(AF23=0,0,COUNTIF(AF$4:AF$77, "&gt;"&amp;AF23)+SUM(IF(AF23=AF$4:AF23, 1, 0)))</f>
        <v>58</v>
      </c>
      <c r="AM23" s="3" cm="1">
        <f t="array" ref="AM23">IF(AG23=0,0,COUNTIF(AG$4:AG$77, "&gt;"&amp;AG23)+SUM(IF(AG23=AG$4:AG23, 1, 0)))</f>
        <v>63</v>
      </c>
      <c r="AO23" s="55">
        <f t="shared" si="5"/>
        <v>18.90909090909091</v>
      </c>
      <c r="AP23" s="55">
        <f>IFERROR(IF('Country Prioritization'!$C$5='Filter inputs'!$B$4,
AVERAGEIFS($K$3:$K$3258, $X$3:$X$3258, 1, $C$3:$C$3258, $AB23,$E$3:$E$3258,$AO$2,$K$3:$K$3258,"&gt;0"),
AVERAGEIFS($P$3:$P$3258, $X$3:$X$3258, 1, $C$3:$C$3258, $AB23,$E$3:$E$3258,$AO$2,$P$3:$P$3258,"&gt;0")),0)</f>
        <v>2</v>
      </c>
      <c r="AQ23" s="56">
        <f>IFERROR(IF('Country Prioritization'!$C$5='Filter inputs'!$B$4,
AVERAGEIFS($J$3:$J$3258, $X$3:$X$3258, 1, $C$3:$C$3258, $AB23,$E$3:$E$3258,$AO$2,$J$3:$J$3258,"&gt;0"),
AVERAGEIFS($O$3:$O$3258, $X$3:$X$3258, 1, $C$3:$C$3258, $AB23,$E$3:$E$3258,$AO$2,$O$3:$O$3258,"&gt;0")),0)</f>
        <v>7.9090909090909092</v>
      </c>
      <c r="AR23" s="56">
        <f>IFERROR(IF('Country Prioritization'!$C$5='Filter inputs'!$B$4,
AVERAGEIFS($Q$3:$Q$3258, $X$3:$X$3258, 1, $C$3:$C$3258, $AB23,$E$3:$E$3258,$AO$2,$Q$3:$Q$3258,"&gt;0"),
AVERAGEIFS($Q$3:$Q$3258, $X$3:$X$3258, 1, $C$3:$C$3258, $AB23,$E$3:$E$3258,$AO$2,$Q$3:$Q$3258,"&gt;0")),0)</f>
        <v>7</v>
      </c>
      <c r="AS23" s="56">
        <f>IFERROR(IF('Country Prioritization'!$C$5='Filter inputs'!$B$4,
AVERAGEIFS($R$3:$R$3258, $X$3:$X$3258, 1, $C$3:$C$3258, $AB23,$E$3:$E$3258,$AO$2,$R$3:$R$3258,"&gt;0"),
AVERAGEIFS($R$3:$R$3258, $X$3:$X$3258, 1, $C$3:$C$3258, $AB23,$E$3:$E$3258,$AO$2,$R$3:$R$3258,"&gt;0")),0)</f>
        <v>2</v>
      </c>
      <c r="AV23" t="s">
        <v>124</v>
      </c>
      <c r="AW23">
        <f>IF('Vaccine Prioritization'!$C$4='Filter inputs'!$B$4,
IF($AW$2="2020-2030",AVERAGEIFS($I$3:$I$3258,$Y$3:$Y$3258,1,$C$3:$C$3258,$AV23),AVERAGEIFS($I$3:$I$3258,$Y$3:$Y$3258,1,$C$3:$C$3258,$AV23,$F$3:$F$3258,$AW$2)),
IF($AW$2="2020-2030",AVERAGEIFS($N$3:$N$3258,$Y$3:$Y$3258,1,$C$3:$C$3258,$AV23),AVERAGEIFS($N$3:$N$3258,$Y$3:$Y$3258,1,$C$3:$C$3258,$AV23,$F$3:$F$3258,$AW$2)))</f>
        <v>0.1055378663979592</v>
      </c>
      <c r="AX23">
        <f>IF('Vaccine Prioritization'!$C$4='Filter inputs'!$B$4,
IF($AW$2="2020-2030",AVERAGEIFS($I$3:$I$3258,$Y$3:$Y$3258,1,$C$3:$C$3258,$AV23,$E$3:$E$3258, AX$3),AVERAGEIFS($I$3:$I$3258,$Y$3:$Y$3258,1,$C$3:$C$3258,$AV23,$F$3:$F$3258,$AW$2,$E$3:$E$3258, AX$3)), IF($AW$2="2020-2030",AVERAGEIFS($N$3:$N$3258,$Y$3:$Y$3258,1,$C$3:$C$3258,$AV23,$E$3:$E$3258, AX$3),AVERAGEIFS($N$3:$N$3258,$Y$3:$Y$3258,1,$C$3:$C$3258,$AV23,$F$3:$F$3258,$AW$2,$E$3:$E$3258, AX$3)))</f>
        <v>0.15330059738315141</v>
      </c>
      <c r="AY23">
        <f>IF('Vaccine Prioritization'!$C$4='Filter inputs'!$B$4,
IF($AW$2="2020-2030",AVERAGEIFS($I$3:$I$3258,$Y$3:$Y$3258,1,$C$3:$C$3258,$AV23,$E$3:$E$3258, AY$3),AVERAGEIFS($I$3:$I$3258,$Y$3:$Y$3258,1,$C$3:$C$3258,$AV23,$F$3:$F$3258,$AW$2,$E$3:$E$3258, AY$3)), IF($AW$2="2020-2030",AVERAGEIFS($N$3:$N$3258,$Y$3:$Y$3258,1,$C$3:$C$3258,$AV23,$E$3:$E$3258, AY$3),AVERAGEIFS($N$3:$N$3258,$Y$3:$Y$3258,1,$C$3:$C$3258,$AV23,$F$3:$F$3258,$AW$2,$E$3:$E$3258, AY$3)))</f>
        <v>0.14030908282993637</v>
      </c>
      <c r="AZ23">
        <f>IF('Vaccine Prioritization'!$C$4='Filter inputs'!$B$4,
IF($AW$2="2020-2030",AVERAGEIFS($I$3:$I$3258,$Y$3:$Y$3258,1,$C$3:$C$3258,$AV23,$E$3:$E$3258, AZ$3),AVERAGEIFS($I$3:$I$3258,$Y$3:$Y$3258,1,$C$3:$C$3258,$AV23,$F$3:$F$3258,$AW$2,$E$3:$E$3258, AZ$3)), IF($AW$2="2020-2030",AVERAGEIFS($N$3:$N$3258,$Y$3:$Y$3258,1,$C$3:$C$3258,$AV23,$E$3:$E$3258, AZ$3),AVERAGEIFS($N$3:$N$3258,$Y$3:$Y$3258,1,$C$3:$C$3258,$AV23,$F$3:$F$3258,$AW$2,$E$3:$E$3258, AZ$3)))</f>
        <v>0.10010458876764075</v>
      </c>
      <c r="BA23">
        <f>IF('Vaccine Prioritization'!$C$4='Filter inputs'!$B$4,
IF($AW$2="2020-2030",AVERAGEIFS($I$3:$I$3258,$Y$3:$Y$3258,1,$C$3:$C$3258,$AV23,$E$3:$E$3258, BA$3),AVERAGEIFS($I$3:$I$3258,$Y$3:$Y$3258,1,$C$3:$C$3258,$AV23,$F$3:$F$3258,$AW$2,$E$3:$E$3258, BA$3)), IF($AW$2="2020-2030",AVERAGEIFS($N$3:$N$3258,$Y$3:$Y$3258,1,$C$3:$C$3258,$AV23,$E$3:$E$3258, BA$3),AVERAGEIFS($N$3:$N$3258,$Y$3:$Y$3258,1,$C$3:$C$3258,$AV23,$F$3:$F$3258,$AW$2,$E$3:$E$3258, BA$3)))</f>
        <v>2.8437196611108349E-2</v>
      </c>
      <c r="BC23" s="3">
        <f t="shared" si="6"/>
        <v>1</v>
      </c>
      <c r="BD23" s="3">
        <f t="shared" si="7"/>
        <v>2</v>
      </c>
      <c r="BE23" s="3">
        <f t="shared" si="8"/>
        <v>3</v>
      </c>
      <c r="BF23" s="3">
        <f t="shared" si="9"/>
        <v>4</v>
      </c>
      <c r="BG23" s="3"/>
      <c r="BH23" s="3">
        <f t="shared" si="3"/>
        <v>1</v>
      </c>
      <c r="BI23" t="s">
        <v>124</v>
      </c>
      <c r="BJ23" s="2" t="str">
        <f t="shared" si="4"/>
        <v>Djibouti</v>
      </c>
      <c r="BK23">
        <f t="shared" si="10"/>
        <v>0.1055378663979592</v>
      </c>
      <c r="BL23" s="3" cm="1">
        <f t="array" ref="BL23">COUNTIF($BK$4:$BK$77, "&gt;"&amp;$BK23)+SUM(IF($BK23=$BK$4:$BK23, 1, 0))</f>
        <v>64</v>
      </c>
      <c r="BM23" s="3">
        <f>IF(COUNTIFS($BC23:BC23,BC23)&gt;1,BC23+COUNTIFS($BC23:BC23,BC23)-1,BC23)</f>
        <v>1</v>
      </c>
      <c r="BN23" s="3">
        <f>IF(COUNTIFS($BC23:BD23,BD23)&gt;1,BD23+COUNTIFS($BC23:BD23,BD23)-1,BD23)</f>
        <v>2</v>
      </c>
      <c r="BO23" s="3">
        <f>IF(COUNTIFS($BC23:BE23,BE23)&gt;1,BE23+COUNTIFS($BC23:BE23,BE23)-1,BE23)</f>
        <v>3</v>
      </c>
      <c r="BP23" s="3">
        <f>IF(COUNTIFS($BC23:BF23,BF23)&gt;1,BF23+COUNTIFS($BC23:BF23,BF23)-1,BF23)</f>
        <v>4</v>
      </c>
      <c r="BR23" s="3" t="str" cm="1">
        <f t="array" ref="BR23">INDEX($AX$3:$BA$3,BM23)</f>
        <v>Hib3</v>
      </c>
      <c r="BS23" s="3" t="str" cm="1">
        <f t="array" ref="BS23">INDEX($AX$3:$BA$3,BN23)</f>
        <v>Pcv3</v>
      </c>
      <c r="BT23" s="3" t="str" cm="1">
        <f t="array" ref="BT23">INDEX($AX$3:$BA$3,BO23)</f>
        <v>MCV2</v>
      </c>
      <c r="BU23" s="3" t="str" cm="1">
        <f t="array" ref="BU23">INDEX($AX$3:$BA$3,BP23)</f>
        <v>RotaC</v>
      </c>
    </row>
    <row r="24" spans="1:73" x14ac:dyDescent="0.3">
      <c r="A24" t="str">
        <f t="shared" si="0"/>
        <v>AFRICAKENHib32020</v>
      </c>
      <c r="B24" t="s">
        <v>3</v>
      </c>
      <c r="C24" t="s">
        <v>139</v>
      </c>
      <c r="D24" t="s">
        <v>35</v>
      </c>
      <c r="E24" t="s">
        <v>82</v>
      </c>
      <c r="F24">
        <v>2020</v>
      </c>
      <c r="G24" t="s">
        <v>196</v>
      </c>
      <c r="H24" s="11" cm="1">
        <f t="array" ref="H24">_xlfn.IFS(G24="&gt;70%",1,G24="60-70%",70%,G24="50-60%",60%,G24="&lt;50%",50%)</f>
        <v>1</v>
      </c>
      <c r="I24" s="47">
        <v>3.7318375656437386</v>
      </c>
      <c r="J24">
        <v>4</v>
      </c>
      <c r="K24">
        <v>8</v>
      </c>
      <c r="L24" t="s">
        <v>196</v>
      </c>
      <c r="M24" s="11" cm="1">
        <f t="array" ref="M24">_xlfn.IFS(L24="&gt;70%",1,L24="60-70%",70%,L24="50-60%",60%,L24="&lt;50%",50%)</f>
        <v>1</v>
      </c>
      <c r="N24" s="47">
        <v>3.269298820325762</v>
      </c>
      <c r="O24">
        <v>7</v>
      </c>
      <c r="P24">
        <v>8</v>
      </c>
      <c r="Q24">
        <v>5</v>
      </c>
      <c r="R24">
        <v>2</v>
      </c>
      <c r="S24" t="s">
        <v>104</v>
      </c>
      <c r="T24" t="s">
        <v>109</v>
      </c>
      <c r="V24">
        <v>19</v>
      </c>
      <c r="W24">
        <v>22</v>
      </c>
      <c r="X24">
        <f>IF(AND(OR('Country Prioritization'!$C$4 = 'Filter inputs'!$A$4,'Country Prioritization'!$C$4=$B24),
OR('Country Prioritization'!$C$6='Filter inputs'!$C$4,'Country Prioritization'!$C$6=$S24),
OR( 'Country Prioritization'!$C$7='Filter inputs'!$D$4, 'Country Prioritization'!$C$7=$T24),
OR('Country Prioritization'!$C$8='Filter inputs'!$E$4, 'Country Prioritization'!$C$8=$F24), OR(AND('Country Prioritization'!$C$5='Filter inputs'!$B$4,H24&lt;=$X$1),AND('Country Prioritization'!$C$5='Filter inputs'!$B$5,M24&lt;=$X$1))),1,0)</f>
        <v>1</v>
      </c>
      <c r="Y24">
        <f>IF(OR('Vaccine Prioritization'!$C$5='Filter inputs'!$E$4, 'Vaccine Prioritization'!$C$5=$F24),1,0)</f>
        <v>1</v>
      </c>
      <c r="AA24" t="s">
        <v>183</v>
      </c>
      <c r="AB24" s="2" t="str">
        <f t="shared" si="1"/>
        <v>Eritrea</v>
      </c>
      <c r="AC24">
        <f>IFERROR(IF('Country Prioritization'!$C$5='Filter inputs'!$B$4,
AVERAGEIFS($V$3:$V$3258, $X$3:$X$3258, 1, $C$3:$C$3258, $AB24),
AVERAGEIFS($W$3:$W$3258, $X$3:$X$3258, 1, $C$3:$C$3258, $AB24)),0)</f>
        <v>22.136363636363637</v>
      </c>
      <c r="AD24">
        <f>IFERROR(IF('Country Prioritization'!$C$5='Filter inputs'!$B$4,
AVERAGEIFS($V$3:$V$3258, $X$3:$X$3258, 1, $C$3:$C$3258, $AB24,$E$3:$E$3258, $AD$3 ),
AVERAGEIFS($W$3:$W$3258, $X$3:$X$3258, 1, $C$3:$C$3258, $AB24, $E$3:$E$3258, $AD$3 )),0)</f>
        <v>22</v>
      </c>
      <c r="AE24">
        <f>IFERROR(IF('Country Prioritization'!$C$5='Filter inputs'!$B$4,
AVERAGEIFS($V$3:$V$3258, $X$3:$X$3258, 1, $C$3:$C$3258, $AB24,$E$3:$E$3258, $AE$3 ),
AVERAGEIFS($W$3:$W$3258, $X$3:$X$3258, 1, $C$3:$C$3258, $AB24, $E$3:$E$3258, $AE$3 )),0)</f>
        <v>22</v>
      </c>
      <c r="AF24">
        <f>IFERROR(IF('Country Prioritization'!$C$5='Filter inputs'!$B$4,
AVERAGEIFS($V$3:$V$3258, $X$3:$X$3258, 1, $C$3:$C$3258, $AB24,$E$3:$E$3258, $AF$3 ),
AVERAGEIFS($W$3:$W$3258, $X$3:$X$3258, 1, $C$3:$C$3258, $AB24, $E$3:$E$3258, $AF$3 )),0)</f>
        <v>22.545454545454547</v>
      </c>
      <c r="AG24">
        <f>IFERROR(IF('Country Prioritization'!$C$5='Filter inputs'!$B$4,
AVERAGEIFS($V$3:$V$3258, $X$3:$X$3258, 1, $C$3:$C$3258, $AB24,$E$3:$E$3258, $AG$3 ),
AVERAGEIFS($W$3:$W$3258, $X$3:$X$3258, 1, $C$3:$C$3258, $AB24, $E$3:$E$3258, $AG$3 )),0)</f>
        <v>22</v>
      </c>
      <c r="AI24" s="3" cm="1">
        <f t="array" ref="AI24">COUNTIF($AC$4:$AC$77, "&gt;"&amp;$AC24)+SUM(IF($AC24=$AC$4:$AC24, 1, 0))</f>
        <v>43</v>
      </c>
      <c r="AJ24" s="3" cm="1">
        <f t="array" ref="AJ24">IF(AD24=0,0,COUNTIF(AD$4:AD$77, "&gt;"&amp;AD24)+SUM(IF(AD24=AD$4:AD24, 1, 0)))</f>
        <v>41</v>
      </c>
      <c r="AK24" s="3" cm="1">
        <f t="array" ref="AK24">IF(AE24=0,0,COUNTIF(AE$4:AE$77, "&gt;"&amp;AE24)+SUM(IF(AE24=AE$4:AE24, 1, 0)))</f>
        <v>44</v>
      </c>
      <c r="AL24" s="3" cm="1">
        <f t="array" ref="AL24">IF(AF24=0,0,COUNTIF(AF$4:AF$77, "&gt;"&amp;AF24)+SUM(IF(AF24=AF$4:AF24, 1, 0)))</f>
        <v>41</v>
      </c>
      <c r="AM24" s="3" cm="1">
        <f t="array" ref="AM24">IF(AG24=0,0,COUNTIF(AG$4:AG$77, "&gt;"&amp;AG24)+SUM(IF(AG24=AG$4:AG24, 1, 0)))</f>
        <v>45</v>
      </c>
      <c r="AO24" s="55">
        <f t="shared" si="5"/>
        <v>22</v>
      </c>
      <c r="AP24" s="55">
        <f>IFERROR(IF('Country Prioritization'!$C$5='Filter inputs'!$B$4,
AVERAGEIFS($K$3:$K$3258, $X$3:$X$3258, 1, $C$3:$C$3258, $AB24,$E$3:$E$3258,$AO$2,$K$3:$K$3258,"&gt;0"),
AVERAGEIFS($P$3:$P$3258, $X$3:$X$3258, 1, $C$3:$C$3258, $AB24,$E$3:$E$3258,$AO$2,$P$3:$P$3258,"&gt;0")),0)</f>
        <v>5</v>
      </c>
      <c r="AQ24" s="56">
        <f>IFERROR(IF('Country Prioritization'!$C$5='Filter inputs'!$B$4,
AVERAGEIFS($J$3:$J$3258, $X$3:$X$3258, 1, $C$3:$C$3258, $AB24,$E$3:$E$3258,$AO$2,$J$3:$J$3258,"&gt;0"),
AVERAGEIFS($O$3:$O$3258, $X$3:$X$3258, 1, $C$3:$C$3258, $AB24,$E$3:$E$3258,$AO$2,$O$3:$O$3258,"&gt;0")),0)</f>
        <v>1</v>
      </c>
      <c r="AR24" s="56">
        <f>IFERROR(IF('Country Prioritization'!$C$5='Filter inputs'!$B$4,
AVERAGEIFS($Q$3:$Q$3258, $X$3:$X$3258, 1, $C$3:$C$3258, $AB24,$E$3:$E$3258,$AO$2,$Q$3:$Q$3258,"&gt;0"),
AVERAGEIFS($Q$3:$Q$3258, $X$3:$X$3258, 1, $C$3:$C$3258, $AB24,$E$3:$E$3258,$AO$2,$Q$3:$Q$3258,"&gt;0")),0)</f>
        <v>7</v>
      </c>
      <c r="AS24" s="56">
        <f>IFERROR(IF('Country Prioritization'!$C$5='Filter inputs'!$B$4,
AVERAGEIFS($R$3:$R$3258, $X$3:$X$3258, 1, $C$3:$C$3258, $AB24,$E$3:$E$3258,$AO$2,$R$3:$R$3258,"&gt;0"),
AVERAGEIFS($R$3:$R$3258, $X$3:$X$3258, 1, $C$3:$C$3258, $AB24,$E$3:$E$3258,$AO$2,$R$3:$R$3258,"&gt;0")),0)</f>
        <v>9</v>
      </c>
      <c r="AV24" t="s">
        <v>183</v>
      </c>
      <c r="AW24">
        <f>IF('Vaccine Prioritization'!$C$4='Filter inputs'!$B$4,
IF($AW$2="2020-2030",AVERAGEIFS($I$3:$I$3258,$Y$3:$Y$3258,1,$C$3:$C$3258,$AV24),AVERAGEIFS($I$3:$I$3258,$Y$3:$Y$3258,1,$C$3:$C$3258,$AV24,$F$3:$F$3258,$AW$2)),
IF($AW$2="2020-2030",AVERAGEIFS($N$3:$N$3258,$Y$3:$Y$3258,1,$C$3:$C$3258,$AV24),AVERAGEIFS($N$3:$N$3258,$Y$3:$Y$3258,1,$C$3:$C$3258,$AV24,$F$3:$F$3258,$AW$2)))</f>
        <v>0.84293751370743852</v>
      </c>
      <c r="AX24">
        <f>IF('Vaccine Prioritization'!$C$4='Filter inputs'!$B$4,
IF($AW$2="2020-2030",AVERAGEIFS($I$3:$I$3258,$Y$3:$Y$3258,1,$C$3:$C$3258,$AV24,$E$3:$E$3258, AX$3),AVERAGEIFS($I$3:$I$3258,$Y$3:$Y$3258,1,$C$3:$C$3258,$AV24,$F$3:$F$3258,$AW$2,$E$3:$E$3258, AX$3)), IF($AW$2="2020-2030",AVERAGEIFS($N$3:$N$3258,$Y$3:$Y$3258,1,$C$3:$C$3258,$AV24,$E$3:$E$3258, AX$3),AVERAGEIFS($N$3:$N$3258,$Y$3:$Y$3258,1,$C$3:$C$3258,$AV24,$F$3:$F$3258,$AW$2,$E$3:$E$3258, AX$3)))</f>
        <v>1.4173330282794545</v>
      </c>
      <c r="AY24">
        <f>IF('Vaccine Prioritization'!$C$4='Filter inputs'!$B$4,
IF($AW$2="2020-2030",AVERAGEIFS($I$3:$I$3258,$Y$3:$Y$3258,1,$C$3:$C$3258,$AV24,$E$3:$E$3258, AY$3),AVERAGEIFS($I$3:$I$3258,$Y$3:$Y$3258,1,$C$3:$C$3258,$AV24,$F$3:$F$3258,$AW$2,$E$3:$E$3258, AY$3)), IF($AW$2="2020-2030",AVERAGEIFS($N$3:$N$3258,$Y$3:$Y$3258,1,$C$3:$C$3258,$AV24,$E$3:$E$3258, AY$3),AVERAGEIFS($N$3:$N$3258,$Y$3:$Y$3258,1,$C$3:$C$3258,$AV24,$F$3:$F$3258,$AW$2,$E$3:$E$3258, AY$3)))</f>
        <v>1.4318154384873318</v>
      </c>
      <c r="AZ24">
        <f>IF('Vaccine Prioritization'!$C$4='Filter inputs'!$B$4,
IF($AW$2="2020-2030",AVERAGEIFS($I$3:$I$3258,$Y$3:$Y$3258,1,$C$3:$C$3258,$AV24,$E$3:$E$3258, AZ$3),AVERAGEIFS($I$3:$I$3258,$Y$3:$Y$3258,1,$C$3:$C$3258,$AV24,$F$3:$F$3258,$AW$2,$E$3:$E$3258, AZ$3)), IF($AW$2="2020-2030",AVERAGEIFS($N$3:$N$3258,$Y$3:$Y$3258,1,$C$3:$C$3258,$AV24,$E$3:$E$3258, AZ$3),AVERAGEIFS($N$3:$N$3258,$Y$3:$Y$3258,1,$C$3:$C$3258,$AV24,$F$3:$F$3258,$AW$2,$E$3:$E$3258, AZ$3)))</f>
        <v>0.27034711672827016</v>
      </c>
      <c r="BA24">
        <f>IF('Vaccine Prioritization'!$C$4='Filter inputs'!$B$4,
IF($AW$2="2020-2030",AVERAGEIFS($I$3:$I$3258,$Y$3:$Y$3258,1,$C$3:$C$3258,$AV24,$E$3:$E$3258, BA$3),AVERAGEIFS($I$3:$I$3258,$Y$3:$Y$3258,1,$C$3:$C$3258,$AV24,$F$3:$F$3258,$AW$2,$E$3:$E$3258, BA$3)), IF($AW$2="2020-2030",AVERAGEIFS($N$3:$N$3258,$Y$3:$Y$3258,1,$C$3:$C$3258,$AV24,$E$3:$E$3258, BA$3),AVERAGEIFS($N$3:$N$3258,$Y$3:$Y$3258,1,$C$3:$C$3258,$AV24,$F$3:$F$3258,$AW$2,$E$3:$E$3258, BA$3)))</f>
        <v>0.25225447133469775</v>
      </c>
      <c r="BC24" s="3">
        <f t="shared" si="6"/>
        <v>2</v>
      </c>
      <c r="BD24" s="3">
        <f t="shared" si="7"/>
        <v>1</v>
      </c>
      <c r="BE24" s="3">
        <f t="shared" si="8"/>
        <v>3</v>
      </c>
      <c r="BF24" s="3">
        <f t="shared" si="9"/>
        <v>4</v>
      </c>
      <c r="BG24" s="3"/>
      <c r="BH24" s="3">
        <f t="shared" si="3"/>
        <v>1</v>
      </c>
      <c r="BI24" t="s">
        <v>183</v>
      </c>
      <c r="BJ24" s="2" t="str">
        <f t="shared" si="4"/>
        <v>Eritrea</v>
      </c>
      <c r="BK24">
        <f t="shared" si="10"/>
        <v>0.84293751370743852</v>
      </c>
      <c r="BL24" s="3" cm="1">
        <f t="array" ref="BL24">COUNTIF($BK$4:$BK$77, "&gt;"&amp;$BK24)+SUM(IF($BK24=$BK$4:$BK24, 1, 0))</f>
        <v>43</v>
      </c>
      <c r="BM24" s="3">
        <f>IF(COUNTIFS($BC24:BC24,BC24)&gt;1,BC24+COUNTIFS($BC24:BC24,BC24)-1,BC24)</f>
        <v>2</v>
      </c>
      <c r="BN24" s="3">
        <f>IF(COUNTIFS($BC24:BD24,BD24)&gt;1,BD24+COUNTIFS($BC24:BD24,BD24)-1,BD24)</f>
        <v>1</v>
      </c>
      <c r="BO24" s="3">
        <f>IF(COUNTIFS($BC24:BE24,BE24)&gt;1,BE24+COUNTIFS($BC24:BE24,BE24)-1,BE24)</f>
        <v>3</v>
      </c>
      <c r="BP24" s="3">
        <f>IF(COUNTIFS($BC24:BF24,BF24)&gt;1,BF24+COUNTIFS($BC24:BF24,BF24)-1,BF24)</f>
        <v>4</v>
      </c>
      <c r="BR24" s="3" t="str" cm="1">
        <f t="array" ref="BR24">INDEX($AX$3:$BA$3,BM24)</f>
        <v>Pcv3</v>
      </c>
      <c r="BS24" s="3" t="str" cm="1">
        <f t="array" ref="BS24">INDEX($AX$3:$BA$3,BN24)</f>
        <v>Hib3</v>
      </c>
      <c r="BT24" s="3" t="str" cm="1">
        <f t="array" ref="BT24">INDEX($AX$3:$BA$3,BO24)</f>
        <v>MCV2</v>
      </c>
      <c r="BU24" s="3" t="str" cm="1">
        <f t="array" ref="BU24">INDEX($AX$3:$BA$3,BP24)</f>
        <v>RotaC</v>
      </c>
    </row>
    <row r="25" spans="1:73" x14ac:dyDescent="0.3">
      <c r="A25" t="str">
        <f t="shared" si="0"/>
        <v>AFRICATCDHib32020</v>
      </c>
      <c r="B25" t="s">
        <v>3</v>
      </c>
      <c r="C25" t="s">
        <v>118</v>
      </c>
      <c r="D25" t="s">
        <v>11</v>
      </c>
      <c r="E25" t="s">
        <v>82</v>
      </c>
      <c r="F25">
        <v>2020</v>
      </c>
      <c r="G25" t="s">
        <v>199</v>
      </c>
      <c r="H25" s="11" cm="1">
        <f t="array" ref="H25">_xlfn.IFS(G25="&gt;70%",1,G25="60-70%",70%,G25="50-60%",60%,G25="&lt;50%",50%)</f>
        <v>0.5</v>
      </c>
      <c r="I25" s="47">
        <v>3.1415148310338319</v>
      </c>
      <c r="J25">
        <v>10</v>
      </c>
      <c r="K25">
        <v>8</v>
      </c>
      <c r="L25" t="s">
        <v>199</v>
      </c>
      <c r="M25" s="11" cm="1">
        <f t="array" ref="M25">_xlfn.IFS(L25="&gt;70%",1,L25="60-70%",70%,L25="50-60%",60%,L25="&lt;50%",50%)</f>
        <v>0.5</v>
      </c>
      <c r="N25" s="47">
        <v>3.1423438720836883</v>
      </c>
      <c r="O25">
        <v>10</v>
      </c>
      <c r="P25">
        <v>7</v>
      </c>
      <c r="Q25">
        <v>9</v>
      </c>
      <c r="R25">
        <v>9</v>
      </c>
      <c r="S25" t="s">
        <v>103</v>
      </c>
      <c r="T25" t="s">
        <v>106</v>
      </c>
      <c r="V25">
        <v>36</v>
      </c>
      <c r="W25">
        <v>35</v>
      </c>
      <c r="X25">
        <f>IF(AND(OR('Country Prioritization'!$C$4 = 'Filter inputs'!$A$4,'Country Prioritization'!$C$4=$B25),
OR('Country Prioritization'!$C$6='Filter inputs'!$C$4,'Country Prioritization'!$C$6=$S25),
OR( 'Country Prioritization'!$C$7='Filter inputs'!$D$4, 'Country Prioritization'!$C$7=$T25),
OR('Country Prioritization'!$C$8='Filter inputs'!$E$4, 'Country Prioritization'!$C$8=$F25), OR(AND('Country Prioritization'!$C$5='Filter inputs'!$B$4,H25&lt;=$X$1),AND('Country Prioritization'!$C$5='Filter inputs'!$B$5,M25&lt;=$X$1))),1,0)</f>
        <v>1</v>
      </c>
      <c r="Y25">
        <f>IF(OR('Vaccine Prioritization'!$C$5='Filter inputs'!$E$4, 'Vaccine Prioritization'!$C$5=$F25),1,0)</f>
        <v>1</v>
      </c>
      <c r="AA25" t="s">
        <v>125</v>
      </c>
      <c r="AB25" s="2" t="str">
        <f t="shared" si="1"/>
        <v>Ethiopia</v>
      </c>
      <c r="AC25">
        <f>IFERROR(IF('Country Prioritization'!$C$5='Filter inputs'!$B$4,
AVERAGEIFS($V$3:$V$3258, $X$3:$X$3258, 1, $C$3:$C$3258, $AB25),
AVERAGEIFS($W$3:$W$3258, $X$3:$X$3258, 1, $C$3:$C$3258, $AB25)),0)</f>
        <v>35.840909090909093</v>
      </c>
      <c r="AD25">
        <f>IFERROR(IF('Country Prioritization'!$C$5='Filter inputs'!$B$4,
AVERAGEIFS($V$3:$V$3258, $X$3:$X$3258, 1, $C$3:$C$3258, $AB25,$E$3:$E$3258, $AD$3 ),
AVERAGEIFS($W$3:$W$3258, $X$3:$X$3258, 1, $C$3:$C$3258, $AB25, $E$3:$E$3258, $AD$3 )),0)</f>
        <v>36.636363636363633</v>
      </c>
      <c r="AE25">
        <f>IFERROR(IF('Country Prioritization'!$C$5='Filter inputs'!$B$4,
AVERAGEIFS($V$3:$V$3258, $X$3:$X$3258, 1, $C$3:$C$3258, $AB25,$E$3:$E$3258, $AE$3 ),
AVERAGEIFS($W$3:$W$3258, $X$3:$X$3258, 1, $C$3:$C$3258, $AB25, $E$3:$E$3258, $AE$3 )),0)</f>
        <v>35.454545454545453</v>
      </c>
      <c r="AF25">
        <f>IFERROR(IF('Country Prioritization'!$C$5='Filter inputs'!$B$4,
AVERAGEIFS($V$3:$V$3258, $X$3:$X$3258, 1, $C$3:$C$3258, $AB25,$E$3:$E$3258, $AF$3 ),
AVERAGEIFS($W$3:$W$3258, $X$3:$X$3258, 1, $C$3:$C$3258, $AB25, $E$3:$E$3258, $AF$3 )),0)</f>
        <v>37.272727272727273</v>
      </c>
      <c r="AG25">
        <f>IFERROR(IF('Country Prioritization'!$C$5='Filter inputs'!$B$4,
AVERAGEIFS($V$3:$V$3258, $X$3:$X$3258, 1, $C$3:$C$3258, $AB25,$E$3:$E$3258, $AG$3 ),
AVERAGEIFS($W$3:$W$3258, $X$3:$X$3258, 1, $C$3:$C$3258, $AB25, $E$3:$E$3258, $AG$3 )),0)</f>
        <v>34</v>
      </c>
      <c r="AI25" s="3" cm="1">
        <f t="array" ref="AI25">COUNTIF($AC$4:$AC$77, "&gt;"&amp;$AC25)+SUM(IF($AC25=$AC$4:$AC25, 1, 0))</f>
        <v>3</v>
      </c>
      <c r="AJ25" s="3" cm="1">
        <f t="array" ref="AJ25">IF(AD25=0,0,COUNTIF(AD$4:AD$77, "&gt;"&amp;AD25)+SUM(IF(AD25=AD$4:AD25, 1, 0)))</f>
        <v>2</v>
      </c>
      <c r="AK25" s="3" cm="1">
        <f t="array" ref="AK25">IF(AE25=0,0,COUNTIF(AE$4:AE$77, "&gt;"&amp;AE25)+SUM(IF(AE25=AE$4:AE25, 1, 0)))</f>
        <v>3</v>
      </c>
      <c r="AL25" s="3" cm="1">
        <f t="array" ref="AL25">IF(AF25=0,0,COUNTIF(AF$4:AF$77, "&gt;"&amp;AF25)+SUM(IF(AF25=AF$4:AF25, 1, 0)))</f>
        <v>2</v>
      </c>
      <c r="AM25" s="3" cm="1">
        <f t="array" ref="AM25">IF(AG25=0,0,COUNTIF(AG$4:AG$77, "&gt;"&amp;AG25)+SUM(IF(AG25=AG$4:AG25, 1, 0)))</f>
        <v>5</v>
      </c>
      <c r="AO25" s="55">
        <f t="shared" si="5"/>
        <v>35.454545454545453</v>
      </c>
      <c r="AP25" s="55">
        <f>IFERROR(IF('Country Prioritization'!$C$5='Filter inputs'!$B$4,
AVERAGEIFS($K$3:$K$3258, $X$3:$X$3258, 1, $C$3:$C$3258, $AB25,$E$3:$E$3258,$AO$2,$K$3:$K$3258,"&gt;0"),
AVERAGEIFS($P$3:$P$3258, $X$3:$X$3258, 1, $C$3:$C$3258, $AB25,$E$3:$E$3258,$AO$2,$P$3:$P$3258,"&gt;0")),0)</f>
        <v>10</v>
      </c>
      <c r="AQ25" s="56">
        <f>IFERROR(IF('Country Prioritization'!$C$5='Filter inputs'!$B$4,
AVERAGEIFS($J$3:$J$3258, $X$3:$X$3258, 1, $C$3:$C$3258, $AB25,$E$3:$E$3258,$AO$2,$J$3:$J$3258,"&gt;0"),
AVERAGEIFS($O$3:$O$3258, $X$3:$X$3258, 1, $C$3:$C$3258, $AB25,$E$3:$E$3258,$AO$2,$O$3:$O$3258,"&gt;0")),0)</f>
        <v>7.4545454545454541</v>
      </c>
      <c r="AR25" s="56">
        <f>IFERROR(IF('Country Prioritization'!$C$5='Filter inputs'!$B$4,
AVERAGEIFS($Q$3:$Q$3258, $X$3:$X$3258, 1, $C$3:$C$3258, $AB25,$E$3:$E$3258,$AO$2,$Q$3:$Q$3258,"&gt;0"),
AVERAGEIFS($Q$3:$Q$3258, $X$3:$X$3258, 1, $C$3:$C$3258, $AB25,$E$3:$E$3258,$AO$2,$Q$3:$Q$3258,"&gt;0")),0)</f>
        <v>9</v>
      </c>
      <c r="AS25" s="56">
        <f>IFERROR(IF('Country Prioritization'!$C$5='Filter inputs'!$B$4,
AVERAGEIFS($R$3:$R$3258, $X$3:$X$3258, 1, $C$3:$C$3258, $AB25,$E$3:$E$3258,$AO$2,$R$3:$R$3258,"&gt;0"),
AVERAGEIFS($R$3:$R$3258, $X$3:$X$3258, 1, $C$3:$C$3258, $AB25,$E$3:$E$3258,$AO$2,$R$3:$R$3258,"&gt;0")),0)</f>
        <v>9</v>
      </c>
      <c r="AV25" t="s">
        <v>125</v>
      </c>
      <c r="AW25">
        <f>IF('Vaccine Prioritization'!$C$4='Filter inputs'!$B$4,
IF($AW$2="2020-2030",AVERAGEIFS($I$3:$I$3258,$Y$3:$Y$3258,1,$C$3:$C$3258,$AV25),AVERAGEIFS($I$3:$I$3258,$Y$3:$Y$3258,1,$C$3:$C$3258,$AV25,$F$3:$F$3258,$AW$2)),
IF($AW$2="2020-2030",AVERAGEIFS($N$3:$N$3258,$Y$3:$Y$3258,1,$C$3:$C$3258,$AV25),AVERAGEIFS($N$3:$N$3258,$Y$3:$Y$3258,1,$C$3:$C$3258,$AV25,$F$3:$F$3258,$AW$2)))</f>
        <v>15.104092541595385</v>
      </c>
      <c r="AX25">
        <f>IF('Vaccine Prioritization'!$C$4='Filter inputs'!$B$4,
IF($AW$2="2020-2030",AVERAGEIFS($I$3:$I$3258,$Y$3:$Y$3258,1,$C$3:$C$3258,$AV25,$E$3:$E$3258, AX$3),AVERAGEIFS($I$3:$I$3258,$Y$3:$Y$3258,1,$C$3:$C$3258,$AV25,$F$3:$F$3258,$AW$2,$E$3:$E$3258, AX$3)), IF($AW$2="2020-2030",AVERAGEIFS($N$3:$N$3258,$Y$3:$Y$3258,1,$C$3:$C$3258,$AV25,$E$3:$E$3258, AX$3),AVERAGEIFS($N$3:$N$3258,$Y$3:$Y$3258,1,$C$3:$C$3258,$AV25,$F$3:$F$3258,$AW$2,$E$3:$E$3258, AX$3)))</f>
        <v>25.447154734867947</v>
      </c>
      <c r="AY25">
        <f>IF('Vaccine Prioritization'!$C$4='Filter inputs'!$B$4,
IF($AW$2="2020-2030",AVERAGEIFS($I$3:$I$3258,$Y$3:$Y$3258,1,$C$3:$C$3258,$AV25,$E$3:$E$3258, AY$3),AVERAGEIFS($I$3:$I$3258,$Y$3:$Y$3258,1,$C$3:$C$3258,$AV25,$F$3:$F$3258,$AW$2,$E$3:$E$3258, AY$3)), IF($AW$2="2020-2030",AVERAGEIFS($N$3:$N$3258,$Y$3:$Y$3258,1,$C$3:$C$3258,$AV25,$E$3:$E$3258, AY$3),AVERAGEIFS($N$3:$N$3258,$Y$3:$Y$3258,1,$C$3:$C$3258,$AV25,$F$3:$F$3258,$AW$2,$E$3:$E$3258, AY$3)))</f>
        <v>22.915055653450807</v>
      </c>
      <c r="AZ25">
        <f>IF('Vaccine Prioritization'!$C$4='Filter inputs'!$B$4,
IF($AW$2="2020-2030",AVERAGEIFS($I$3:$I$3258,$Y$3:$Y$3258,1,$C$3:$C$3258,$AV25,$E$3:$E$3258, AZ$3),AVERAGEIFS($I$3:$I$3258,$Y$3:$Y$3258,1,$C$3:$C$3258,$AV25,$F$3:$F$3258,$AW$2,$E$3:$E$3258, AZ$3)), IF($AW$2="2020-2030",AVERAGEIFS($N$3:$N$3258,$Y$3:$Y$3258,1,$C$3:$C$3258,$AV25,$E$3:$E$3258, AZ$3),AVERAGEIFS($N$3:$N$3258,$Y$3:$Y$3258,1,$C$3:$C$3258,$AV25,$F$3:$F$3258,$AW$2,$E$3:$E$3258, AZ$3)))</f>
        <v>8.4117481533658847</v>
      </c>
      <c r="BA25">
        <f>IF('Vaccine Prioritization'!$C$4='Filter inputs'!$B$4,
IF($AW$2="2020-2030",AVERAGEIFS($I$3:$I$3258,$Y$3:$Y$3258,1,$C$3:$C$3258,$AV25,$E$3:$E$3258, BA$3),AVERAGEIFS($I$3:$I$3258,$Y$3:$Y$3258,1,$C$3:$C$3258,$AV25,$F$3:$F$3258,$AW$2,$E$3:$E$3258, BA$3)), IF($AW$2="2020-2030",AVERAGEIFS($N$3:$N$3258,$Y$3:$Y$3258,1,$C$3:$C$3258,$AV25,$E$3:$E$3258, BA$3),AVERAGEIFS($N$3:$N$3258,$Y$3:$Y$3258,1,$C$3:$C$3258,$AV25,$F$3:$F$3258,$AW$2,$E$3:$E$3258, BA$3)))</f>
        <v>3.6424116246968952</v>
      </c>
      <c r="BC25" s="3">
        <f t="shared" si="6"/>
        <v>1</v>
      </c>
      <c r="BD25" s="3">
        <f t="shared" si="7"/>
        <v>2</v>
      </c>
      <c r="BE25" s="3">
        <f t="shared" si="8"/>
        <v>3</v>
      </c>
      <c r="BF25" s="3">
        <f t="shared" si="9"/>
        <v>4</v>
      </c>
      <c r="BG25" s="3"/>
      <c r="BH25" s="3">
        <f t="shared" si="3"/>
        <v>1</v>
      </c>
      <c r="BI25" t="s">
        <v>125</v>
      </c>
      <c r="BJ25" s="2" t="str">
        <f t="shared" si="4"/>
        <v>Ethiopia</v>
      </c>
      <c r="BK25">
        <f t="shared" si="10"/>
        <v>15.104092541595385</v>
      </c>
      <c r="BL25" s="3" cm="1">
        <f t="array" ref="BL25">COUNTIF($BK$4:$BK$77, "&gt;"&amp;$BK25)+SUM(IF($BK25=$BK$4:$BK25, 1, 0))</f>
        <v>4</v>
      </c>
      <c r="BM25" s="3">
        <f>IF(COUNTIFS($BC25:BC25,BC25)&gt;1,BC25+COUNTIFS($BC25:BC25,BC25)-1,BC25)</f>
        <v>1</v>
      </c>
      <c r="BN25" s="3">
        <f>IF(COUNTIFS($BC25:BD25,BD25)&gt;1,BD25+COUNTIFS($BC25:BD25,BD25)-1,BD25)</f>
        <v>2</v>
      </c>
      <c r="BO25" s="3">
        <f>IF(COUNTIFS($BC25:BE25,BE25)&gt;1,BE25+COUNTIFS($BC25:BE25,BE25)-1,BE25)</f>
        <v>3</v>
      </c>
      <c r="BP25" s="3">
        <f>IF(COUNTIFS($BC25:BF25,BF25)&gt;1,BF25+COUNTIFS($BC25:BF25,BF25)-1,BF25)</f>
        <v>4</v>
      </c>
      <c r="BR25" s="3" t="str" cm="1">
        <f t="array" ref="BR25">INDEX($AX$3:$BA$3,BM25)</f>
        <v>Hib3</v>
      </c>
      <c r="BS25" s="3" t="str" cm="1">
        <f t="array" ref="BS25">INDEX($AX$3:$BA$3,BN25)</f>
        <v>Pcv3</v>
      </c>
      <c r="BT25" s="3" t="str" cm="1">
        <f t="array" ref="BT25">INDEX($AX$3:$BA$3,BO25)</f>
        <v>MCV2</v>
      </c>
      <c r="BU25" s="3" t="str" cm="1">
        <f t="array" ref="BU25">INDEX($AX$3:$BA$3,BP25)</f>
        <v>RotaC</v>
      </c>
    </row>
    <row r="26" spans="1:73" x14ac:dyDescent="0.3">
      <c r="A26" t="str">
        <f t="shared" si="0"/>
        <v>AFRICARWAHib32020</v>
      </c>
      <c r="B26" t="s">
        <v>3</v>
      </c>
      <c r="C26" t="s">
        <v>179</v>
      </c>
      <c r="D26" t="s">
        <v>75</v>
      </c>
      <c r="E26" t="s">
        <v>82</v>
      </c>
      <c r="F26">
        <v>2020</v>
      </c>
      <c r="G26" t="s">
        <v>196</v>
      </c>
      <c r="H26" s="11" cm="1">
        <f t="array" ref="H26">_xlfn.IFS(G26="&gt;70%",1,G26="60-70%",70%,G26="50-60%",60%,G26="&lt;50%",50%)</f>
        <v>1</v>
      </c>
      <c r="I26" s="47">
        <v>2.713174158213953</v>
      </c>
      <c r="J26">
        <v>1</v>
      </c>
      <c r="K26">
        <v>7</v>
      </c>
      <c r="L26" t="s">
        <v>196</v>
      </c>
      <c r="M26" s="11" cm="1">
        <f t="array" ref="M26">_xlfn.IFS(L26="&gt;70%",1,L26="60-70%",70%,L26="50-60%",60%,L26="&lt;50%",50%)</f>
        <v>1</v>
      </c>
      <c r="N26" s="47">
        <v>3.0212249852727675</v>
      </c>
      <c r="O26">
        <v>1</v>
      </c>
      <c r="P26">
        <v>7</v>
      </c>
      <c r="Q26">
        <v>8</v>
      </c>
      <c r="R26">
        <v>9</v>
      </c>
      <c r="S26" t="s">
        <v>103</v>
      </c>
      <c r="T26" t="s">
        <v>106</v>
      </c>
      <c r="V26">
        <v>25</v>
      </c>
      <c r="W26">
        <v>25</v>
      </c>
      <c r="X26">
        <f>IF(AND(OR('Country Prioritization'!$C$4 = 'Filter inputs'!$A$4,'Country Prioritization'!$C$4=$B26),
OR('Country Prioritization'!$C$6='Filter inputs'!$C$4,'Country Prioritization'!$C$6=$S26),
OR( 'Country Prioritization'!$C$7='Filter inputs'!$D$4, 'Country Prioritization'!$C$7=$T26),
OR('Country Prioritization'!$C$8='Filter inputs'!$E$4, 'Country Prioritization'!$C$8=$F26), OR(AND('Country Prioritization'!$C$5='Filter inputs'!$B$4,H26&lt;=$X$1),AND('Country Prioritization'!$C$5='Filter inputs'!$B$5,M26&lt;=$X$1))),1,0)</f>
        <v>1</v>
      </c>
      <c r="Y26">
        <f>IF(OR('Vaccine Prioritization'!$C$5='Filter inputs'!$E$4, 'Vaccine Prioritization'!$C$5=$F26),1,0)</f>
        <v>1</v>
      </c>
      <c r="AA26" t="s">
        <v>156</v>
      </c>
      <c r="AB26" s="2" t="str">
        <f t="shared" si="1"/>
        <v>Gambia</v>
      </c>
      <c r="AC26">
        <f>IFERROR(IF('Country Prioritization'!$C$5='Filter inputs'!$B$4,
AVERAGEIFS($V$3:$V$3258, $X$3:$X$3258, 1, $C$3:$C$3258, $AB26),
AVERAGEIFS($W$3:$W$3258, $X$3:$X$3258, 1, $C$3:$C$3258, $AB26)),0)</f>
        <v>22.272727272727273</v>
      </c>
      <c r="AD26">
        <f>IFERROR(IF('Country Prioritization'!$C$5='Filter inputs'!$B$4,
AVERAGEIFS($V$3:$V$3258, $X$3:$X$3258, 1, $C$3:$C$3258, $AB26,$E$3:$E$3258, $AD$3 ),
AVERAGEIFS($W$3:$W$3258, $X$3:$X$3258, 1, $C$3:$C$3258, $AB26, $E$3:$E$3258, $AD$3 )),0)</f>
        <v>22.454545454545453</v>
      </c>
      <c r="AE26">
        <f>IFERROR(IF('Country Prioritization'!$C$5='Filter inputs'!$B$4,
AVERAGEIFS($V$3:$V$3258, $X$3:$X$3258, 1, $C$3:$C$3258, $AB26,$E$3:$E$3258, $AE$3 ),
AVERAGEIFS($W$3:$W$3258, $X$3:$X$3258, 1, $C$3:$C$3258, $AB26, $E$3:$E$3258, $AE$3 )),0)</f>
        <v>22</v>
      </c>
      <c r="AF26">
        <f>IFERROR(IF('Country Prioritization'!$C$5='Filter inputs'!$B$4,
AVERAGEIFS($V$3:$V$3258, $X$3:$X$3258, 1, $C$3:$C$3258, $AB26,$E$3:$E$3258, $AF$3 ),
AVERAGEIFS($W$3:$W$3258, $X$3:$X$3258, 1, $C$3:$C$3258, $AB26, $E$3:$E$3258, $AF$3 )),0)</f>
        <v>23.636363636363637</v>
      </c>
      <c r="AG26">
        <f>IFERROR(IF('Country Prioritization'!$C$5='Filter inputs'!$B$4,
AVERAGEIFS($V$3:$V$3258, $X$3:$X$3258, 1, $C$3:$C$3258, $AB26,$E$3:$E$3258, $AG$3 ),
AVERAGEIFS($W$3:$W$3258, $X$3:$X$3258, 1, $C$3:$C$3258, $AB26, $E$3:$E$3258, $AG$3 )),0)</f>
        <v>21</v>
      </c>
      <c r="AI26" s="3" cm="1">
        <f t="array" ref="AI26">COUNTIF($AC$4:$AC$77, "&gt;"&amp;$AC26)+SUM(IF($AC26=$AC$4:$AC26, 1, 0))</f>
        <v>41</v>
      </c>
      <c r="AJ26" s="3" cm="1">
        <f t="array" ref="AJ26">IF(AD26=0,0,COUNTIF(AD$4:AD$77, "&gt;"&amp;AD26)+SUM(IF(AD26=AD$4:AD26, 1, 0)))</f>
        <v>40</v>
      </c>
      <c r="AK26" s="3" cm="1">
        <f t="array" ref="AK26">IF(AE26=0,0,COUNTIF(AE$4:AE$77, "&gt;"&amp;AE26)+SUM(IF(AE26=AE$4:AE26, 1, 0)))</f>
        <v>45</v>
      </c>
      <c r="AL26" s="3" cm="1">
        <f t="array" ref="AL26">IF(AF26=0,0,COUNTIF(AF$4:AF$77, "&gt;"&amp;AF26)+SUM(IF(AF26=AF$4:AF26, 1, 0)))</f>
        <v>36</v>
      </c>
      <c r="AM26" s="3" cm="1">
        <f t="array" ref="AM26">IF(AG26=0,0,COUNTIF(AG$4:AG$77, "&gt;"&amp;AG26)+SUM(IF(AG26=AG$4:AG26, 1, 0)))</f>
        <v>50</v>
      </c>
      <c r="AO26" s="55">
        <f t="shared" si="5"/>
        <v>22</v>
      </c>
      <c r="AP26" s="55">
        <f>IFERROR(IF('Country Prioritization'!$C$5='Filter inputs'!$B$4,
AVERAGEIFS($K$3:$K$3258, $X$3:$X$3258, 1, $C$3:$C$3258, $AB26,$E$3:$E$3258,$AO$2,$K$3:$K$3258,"&gt;0"),
AVERAGEIFS($P$3:$P$3258, $X$3:$X$3258, 1, $C$3:$C$3258, $AB26,$E$3:$E$3258,$AO$2,$P$3:$P$3258,"&gt;0")),0)</f>
        <v>3</v>
      </c>
      <c r="AQ26" s="56">
        <f>IFERROR(IF('Country Prioritization'!$C$5='Filter inputs'!$B$4,
AVERAGEIFS($J$3:$J$3258, $X$3:$X$3258, 1, $C$3:$C$3258, $AB26,$E$3:$E$3258,$AO$2,$J$3:$J$3258,"&gt;0"),
AVERAGEIFS($O$3:$O$3258, $X$3:$X$3258, 1, $C$3:$C$3258, $AB26,$E$3:$E$3258,$AO$2,$O$3:$O$3258,"&gt;0")),0)</f>
        <v>4</v>
      </c>
      <c r="AR26" s="56">
        <f>IFERROR(IF('Country Prioritization'!$C$5='Filter inputs'!$B$4,
AVERAGEIFS($Q$3:$Q$3258, $X$3:$X$3258, 1, $C$3:$C$3258, $AB26,$E$3:$E$3258,$AO$2,$Q$3:$Q$3258,"&gt;0"),
AVERAGEIFS($Q$3:$Q$3258, $X$3:$X$3258, 1, $C$3:$C$3258, $AB26,$E$3:$E$3258,$AO$2,$Q$3:$Q$3258,"&gt;0")),0)</f>
        <v>6</v>
      </c>
      <c r="AS26" s="56">
        <f>IFERROR(IF('Country Prioritization'!$C$5='Filter inputs'!$B$4,
AVERAGEIFS($R$3:$R$3258, $X$3:$X$3258, 1, $C$3:$C$3258, $AB26,$E$3:$E$3258,$AO$2,$R$3:$R$3258,"&gt;0"),
AVERAGEIFS($R$3:$R$3258, $X$3:$X$3258, 1, $C$3:$C$3258, $AB26,$E$3:$E$3258,$AO$2,$R$3:$R$3258,"&gt;0")),0)</f>
        <v>9</v>
      </c>
      <c r="AV26" t="s">
        <v>156</v>
      </c>
      <c r="AW26">
        <f>IF('Vaccine Prioritization'!$C$4='Filter inputs'!$B$4,
IF($AW$2="2020-2030",AVERAGEIFS($I$3:$I$3258,$Y$3:$Y$3258,1,$C$3:$C$3258,$AV26),AVERAGEIFS($I$3:$I$3258,$Y$3:$Y$3258,1,$C$3:$C$3258,$AV26,$F$3:$F$3258,$AW$2)),
IF($AW$2="2020-2030",AVERAGEIFS($N$3:$N$3258,$Y$3:$Y$3258,1,$C$3:$C$3258,$AV26),AVERAGEIFS($N$3:$N$3258,$Y$3:$Y$3258,1,$C$3:$C$3258,$AV26,$F$3:$F$3258,$AW$2)))</f>
        <v>0.21020058668723729</v>
      </c>
      <c r="AX26">
        <f>IF('Vaccine Prioritization'!$C$4='Filter inputs'!$B$4,
IF($AW$2="2020-2030",AVERAGEIFS($I$3:$I$3258,$Y$3:$Y$3258,1,$C$3:$C$3258,$AV26,$E$3:$E$3258, AX$3),AVERAGEIFS($I$3:$I$3258,$Y$3:$Y$3258,1,$C$3:$C$3258,$AV26,$F$3:$F$3258,$AW$2,$E$3:$E$3258, AX$3)), IF($AW$2="2020-2030",AVERAGEIFS($N$3:$N$3258,$Y$3:$Y$3258,1,$C$3:$C$3258,$AV26,$E$3:$E$3258, AX$3),AVERAGEIFS($N$3:$N$3258,$Y$3:$Y$3258,1,$C$3:$C$3258,$AV26,$F$3:$F$3258,$AW$2,$E$3:$E$3258, AX$3)))</f>
        <v>0.3249715499254503</v>
      </c>
      <c r="AY26">
        <f>IF('Vaccine Prioritization'!$C$4='Filter inputs'!$B$4,
IF($AW$2="2020-2030",AVERAGEIFS($I$3:$I$3258,$Y$3:$Y$3258,1,$C$3:$C$3258,$AV26,$E$3:$E$3258, AY$3),AVERAGEIFS($I$3:$I$3258,$Y$3:$Y$3258,1,$C$3:$C$3258,$AV26,$F$3:$F$3258,$AW$2,$E$3:$E$3258, AY$3)), IF($AW$2="2020-2030",AVERAGEIFS($N$3:$N$3258,$Y$3:$Y$3258,1,$C$3:$C$3258,$AV26,$E$3:$E$3258, AY$3),AVERAGEIFS($N$3:$N$3258,$Y$3:$Y$3258,1,$C$3:$C$3258,$AV26,$F$3:$F$3258,$AW$2,$E$3:$E$3258, AY$3)))</f>
        <v>0.33581725302622217</v>
      </c>
      <c r="AZ26">
        <f>IF('Vaccine Prioritization'!$C$4='Filter inputs'!$B$4,
IF($AW$2="2020-2030",AVERAGEIFS($I$3:$I$3258,$Y$3:$Y$3258,1,$C$3:$C$3258,$AV26,$E$3:$E$3258, AZ$3),AVERAGEIFS($I$3:$I$3258,$Y$3:$Y$3258,1,$C$3:$C$3258,$AV26,$F$3:$F$3258,$AW$2,$E$3:$E$3258, AZ$3)), IF($AW$2="2020-2030",AVERAGEIFS($N$3:$N$3258,$Y$3:$Y$3258,1,$C$3:$C$3258,$AV26,$E$3:$E$3258, AZ$3),AVERAGEIFS($N$3:$N$3258,$Y$3:$Y$3258,1,$C$3:$C$3258,$AV26,$F$3:$F$3258,$AW$2,$E$3:$E$3258, AZ$3)))</f>
        <v>8.4173863479376665E-2</v>
      </c>
      <c r="BA26">
        <f>IF('Vaccine Prioritization'!$C$4='Filter inputs'!$B$4,
IF($AW$2="2020-2030",AVERAGEIFS($I$3:$I$3258,$Y$3:$Y$3258,1,$C$3:$C$3258,$AV26,$E$3:$E$3258, BA$3),AVERAGEIFS($I$3:$I$3258,$Y$3:$Y$3258,1,$C$3:$C$3258,$AV26,$F$3:$F$3258,$AW$2,$E$3:$E$3258, BA$3)), IF($AW$2="2020-2030",AVERAGEIFS($N$3:$N$3258,$Y$3:$Y$3258,1,$C$3:$C$3258,$AV26,$E$3:$E$3258, BA$3),AVERAGEIFS($N$3:$N$3258,$Y$3:$Y$3258,1,$C$3:$C$3258,$AV26,$F$3:$F$3258,$AW$2,$E$3:$E$3258, BA$3)))</f>
        <v>9.5839680317899786E-2</v>
      </c>
      <c r="BC26" s="3">
        <f t="shared" si="6"/>
        <v>2</v>
      </c>
      <c r="BD26" s="3">
        <f t="shared" si="7"/>
        <v>1</v>
      </c>
      <c r="BE26" s="3">
        <f t="shared" si="8"/>
        <v>4</v>
      </c>
      <c r="BF26" s="3">
        <f t="shared" si="9"/>
        <v>3</v>
      </c>
      <c r="BG26" s="3"/>
      <c r="BH26" s="3">
        <f t="shared" si="3"/>
        <v>1</v>
      </c>
      <c r="BI26" t="s">
        <v>156</v>
      </c>
      <c r="BJ26" s="2" t="str">
        <f t="shared" si="4"/>
        <v>Gambia</v>
      </c>
      <c r="BK26">
        <f t="shared" si="10"/>
        <v>0.21020058668723729</v>
      </c>
      <c r="BL26" s="3" cm="1">
        <f t="array" ref="BL26">COUNTIF($BK$4:$BK$77, "&gt;"&amp;$BK26)+SUM(IF($BK26=$BK$4:$BK26, 1, 0))</f>
        <v>59</v>
      </c>
      <c r="BM26" s="3">
        <f>IF(COUNTIFS($BC26:BC26,BC26)&gt;1,BC26+COUNTIFS($BC26:BC26,BC26)-1,BC26)</f>
        <v>2</v>
      </c>
      <c r="BN26" s="3">
        <f>IF(COUNTIFS($BC26:BD26,BD26)&gt;1,BD26+COUNTIFS($BC26:BD26,BD26)-1,BD26)</f>
        <v>1</v>
      </c>
      <c r="BO26" s="3">
        <f>IF(COUNTIFS($BC26:BE26,BE26)&gt;1,BE26+COUNTIFS($BC26:BE26,BE26)-1,BE26)</f>
        <v>4</v>
      </c>
      <c r="BP26" s="3">
        <f>IF(COUNTIFS($BC26:BF26,BF26)&gt;1,BF26+COUNTIFS($BC26:BF26,BF26)-1,BF26)</f>
        <v>3</v>
      </c>
      <c r="BR26" s="3" t="str" cm="1">
        <f t="array" ref="BR26">INDEX($AX$3:$BA$3,BM26)</f>
        <v>Pcv3</v>
      </c>
      <c r="BS26" s="3" t="str" cm="1">
        <f t="array" ref="BS26">INDEX($AX$3:$BA$3,BN26)</f>
        <v>Hib3</v>
      </c>
      <c r="BT26" s="3" t="str" cm="1">
        <f t="array" ref="BT26">INDEX($AX$3:$BA$3,BO26)</f>
        <v>RotaC</v>
      </c>
      <c r="BU26" s="3" t="str" cm="1">
        <f t="array" ref="BU26">INDEX($AX$3:$BA$3,BP26)</f>
        <v>MCV2</v>
      </c>
    </row>
    <row r="27" spans="1:73" x14ac:dyDescent="0.3">
      <c r="A27" t="str">
        <f t="shared" si="0"/>
        <v>AFRICASENHib32020</v>
      </c>
      <c r="B27" t="s">
        <v>3</v>
      </c>
      <c r="C27" t="s">
        <v>164</v>
      </c>
      <c r="D27" t="s">
        <v>60</v>
      </c>
      <c r="E27" t="s">
        <v>82</v>
      </c>
      <c r="F27">
        <v>2020</v>
      </c>
      <c r="G27" t="s">
        <v>196</v>
      </c>
      <c r="H27" s="11" cm="1">
        <f t="array" ref="H27">_xlfn.IFS(G27="&gt;70%",1,G27="60-70%",70%,G27="50-60%",60%,G27="&lt;50%",50%)</f>
        <v>1</v>
      </c>
      <c r="I27" s="47">
        <v>2.9357172015489414</v>
      </c>
      <c r="J27">
        <v>4</v>
      </c>
      <c r="K27">
        <v>7</v>
      </c>
      <c r="L27" t="s">
        <v>196</v>
      </c>
      <c r="M27" s="11" cm="1">
        <f t="array" ref="M27">_xlfn.IFS(L27="&gt;70%",1,L27="60-70%",70%,L27="50-60%",60%,L27="&lt;50%",50%)</f>
        <v>1</v>
      </c>
      <c r="N27" s="47">
        <v>2.918107517034942</v>
      </c>
      <c r="O27">
        <v>4</v>
      </c>
      <c r="P27">
        <v>7</v>
      </c>
      <c r="Q27">
        <v>1</v>
      </c>
      <c r="R27">
        <v>2</v>
      </c>
      <c r="S27" t="s">
        <v>104</v>
      </c>
      <c r="T27" t="s">
        <v>109</v>
      </c>
      <c r="V27">
        <v>14</v>
      </c>
      <c r="W27">
        <v>14</v>
      </c>
      <c r="X27">
        <f>IF(AND(OR('Country Prioritization'!$C$4 = 'Filter inputs'!$A$4,'Country Prioritization'!$C$4=$B27),
OR('Country Prioritization'!$C$6='Filter inputs'!$C$4,'Country Prioritization'!$C$6=$S27),
OR( 'Country Prioritization'!$C$7='Filter inputs'!$D$4, 'Country Prioritization'!$C$7=$T27),
OR('Country Prioritization'!$C$8='Filter inputs'!$E$4, 'Country Prioritization'!$C$8=$F27), OR(AND('Country Prioritization'!$C$5='Filter inputs'!$B$4,H27&lt;=$X$1),AND('Country Prioritization'!$C$5='Filter inputs'!$B$5,M27&lt;=$X$1))),1,0)</f>
        <v>1</v>
      </c>
      <c r="Y27">
        <f>IF(OR('Vaccine Prioritization'!$C$5='Filter inputs'!$E$4, 'Vaccine Prioritization'!$C$5=$F27),1,0)</f>
        <v>1</v>
      </c>
      <c r="AA27" t="s">
        <v>159</v>
      </c>
      <c r="AB27" s="2" t="str">
        <f t="shared" si="1"/>
        <v>Georgia</v>
      </c>
      <c r="AC27">
        <f>IFERROR(IF('Country Prioritization'!$C$5='Filter inputs'!$B$4,
AVERAGEIFS($V$3:$V$3258, $X$3:$X$3258, 1, $C$3:$C$3258, $AB27),
AVERAGEIFS($W$3:$W$3258, $X$3:$X$3258, 1, $C$3:$C$3258, $AB27)),0)</f>
        <v>17.863636363636363</v>
      </c>
      <c r="AD27">
        <f>IFERROR(IF('Country Prioritization'!$C$5='Filter inputs'!$B$4,
AVERAGEIFS($V$3:$V$3258, $X$3:$X$3258, 1, $C$3:$C$3258, $AB27,$E$3:$E$3258, $AD$3 ),
AVERAGEIFS($W$3:$W$3258, $X$3:$X$3258, 1, $C$3:$C$3258, $AB27, $E$3:$E$3258, $AD$3 )),0)</f>
        <v>18.363636363636363</v>
      </c>
      <c r="AE27">
        <f>IFERROR(IF('Country Prioritization'!$C$5='Filter inputs'!$B$4,
AVERAGEIFS($V$3:$V$3258, $X$3:$X$3258, 1, $C$3:$C$3258, $AB27,$E$3:$E$3258, $AE$3 ),
AVERAGEIFS($W$3:$W$3258, $X$3:$X$3258, 1, $C$3:$C$3258, $AB27, $E$3:$E$3258, $AE$3 )),0)</f>
        <v>18.181818181818183</v>
      </c>
      <c r="AF27">
        <f>IFERROR(IF('Country Prioritization'!$C$5='Filter inputs'!$B$4,
AVERAGEIFS($V$3:$V$3258, $X$3:$X$3258, 1, $C$3:$C$3258, $AB27,$E$3:$E$3258, $AF$3 ),
AVERAGEIFS($W$3:$W$3258, $X$3:$X$3258, 1, $C$3:$C$3258, $AB27, $E$3:$E$3258, $AF$3 )),0)</f>
        <v>17.818181818181817</v>
      </c>
      <c r="AG27">
        <f>IFERROR(IF('Country Prioritization'!$C$5='Filter inputs'!$B$4,
AVERAGEIFS($V$3:$V$3258, $X$3:$X$3258, 1, $C$3:$C$3258, $AB27,$E$3:$E$3258, $AG$3 ),
AVERAGEIFS($W$3:$W$3258, $X$3:$X$3258, 1, $C$3:$C$3258, $AB27, $E$3:$E$3258, $AG$3 )),0)</f>
        <v>17.09090909090909</v>
      </c>
      <c r="AI27" s="3" cm="1">
        <f t="array" ref="AI27">COUNTIF($AC$4:$AC$77, "&gt;"&amp;$AC27)+SUM(IF($AC27=$AC$4:$AC27, 1, 0))</f>
        <v>62</v>
      </c>
      <c r="AJ27" s="3" cm="1">
        <f t="array" ref="AJ27">IF(AD27=0,0,COUNTIF(AD$4:AD$77, "&gt;"&amp;AD27)+SUM(IF(AD27=AD$4:AD27, 1, 0)))</f>
        <v>59</v>
      </c>
      <c r="AK27" s="3" cm="1">
        <f t="array" ref="AK27">IF(AE27=0,0,COUNTIF(AE$4:AE$77, "&gt;"&amp;AE27)+SUM(IF(AE27=AE$4:AE27, 1, 0)))</f>
        <v>60</v>
      </c>
      <c r="AL27" s="3" cm="1">
        <f t="array" ref="AL27">IF(AF27=0,0,COUNTIF(AF$4:AF$77, "&gt;"&amp;AF27)+SUM(IF(AF27=AF$4:AF27, 1, 0)))</f>
        <v>57</v>
      </c>
      <c r="AM27" s="3" cm="1">
        <f t="array" ref="AM27">IF(AG27=0,0,COUNTIF(AG$4:AG$77, "&gt;"&amp;AG27)+SUM(IF(AG27=AG$4:AG27, 1, 0)))</f>
        <v>61</v>
      </c>
      <c r="AO27" s="55">
        <f t="shared" si="5"/>
        <v>18.18181818181818</v>
      </c>
      <c r="AP27" s="55">
        <f>IFERROR(IF('Country Prioritization'!$C$5='Filter inputs'!$B$4,
AVERAGEIFS($K$3:$K$3258, $X$3:$X$3258, 1, $C$3:$C$3258, $AB27,$E$3:$E$3258,$AO$2,$K$3:$K$3258,"&gt;0"),
AVERAGEIFS($P$3:$P$3258, $X$3:$X$3258, 1, $C$3:$C$3258, $AB27,$E$3:$E$3258,$AO$2,$P$3:$P$3258,"&gt;0")),0)</f>
        <v>1</v>
      </c>
      <c r="AQ27" s="56">
        <f>IFERROR(IF('Country Prioritization'!$C$5='Filter inputs'!$B$4,
AVERAGEIFS($J$3:$J$3258, $X$3:$X$3258, 1, $C$3:$C$3258, $AB27,$E$3:$E$3258,$AO$2,$J$3:$J$3258,"&gt;0"),
AVERAGEIFS($O$3:$O$3258, $X$3:$X$3258, 1, $C$3:$C$3258, $AB27,$E$3:$E$3258,$AO$2,$O$3:$O$3258,"&gt;0")),0)</f>
        <v>4.1818181818181817</v>
      </c>
      <c r="AR27" s="56">
        <f>IFERROR(IF('Country Prioritization'!$C$5='Filter inputs'!$B$4,
AVERAGEIFS($Q$3:$Q$3258, $X$3:$X$3258, 1, $C$3:$C$3258, $AB27,$E$3:$E$3258,$AO$2,$Q$3:$Q$3258,"&gt;0"),
AVERAGEIFS($Q$3:$Q$3258, $X$3:$X$3258, 1, $C$3:$C$3258, $AB27,$E$3:$E$3258,$AO$2,$Q$3:$Q$3258,"&gt;0")),0)</f>
        <v>3</v>
      </c>
      <c r="AS27" s="56">
        <f>IFERROR(IF('Country Prioritization'!$C$5='Filter inputs'!$B$4,
AVERAGEIFS($R$3:$R$3258, $X$3:$X$3258, 1, $C$3:$C$3258, $AB27,$E$3:$E$3258,$AO$2,$R$3:$R$3258,"&gt;0"),
AVERAGEIFS($R$3:$R$3258, $X$3:$X$3258, 1, $C$3:$C$3258, $AB27,$E$3:$E$3258,$AO$2,$R$3:$R$3258,"&gt;0")),0)</f>
        <v>10</v>
      </c>
      <c r="AV27" t="s">
        <v>159</v>
      </c>
      <c r="AW27">
        <f>IF('Vaccine Prioritization'!$C$4='Filter inputs'!$B$4,
IF($AW$2="2020-2030",AVERAGEIFS($I$3:$I$3258,$Y$3:$Y$3258,1,$C$3:$C$3258,$AV27),AVERAGEIFS($I$3:$I$3258,$Y$3:$Y$3258,1,$C$3:$C$3258,$AV27,$F$3:$F$3258,$AW$2)),
IF($AW$2="2020-2030",AVERAGEIFS($N$3:$N$3258,$Y$3:$Y$3258,1,$C$3:$C$3258,$AV27),AVERAGEIFS($N$3:$N$3258,$Y$3:$Y$3258,1,$C$3:$C$3258,$AV27,$F$3:$F$3258,$AW$2)))</f>
        <v>4.5555910735433774E-2</v>
      </c>
      <c r="AX27">
        <f>IF('Vaccine Prioritization'!$C$4='Filter inputs'!$B$4,
IF($AW$2="2020-2030",AVERAGEIFS($I$3:$I$3258,$Y$3:$Y$3258,1,$C$3:$C$3258,$AV27,$E$3:$E$3258, AX$3),AVERAGEIFS($I$3:$I$3258,$Y$3:$Y$3258,1,$C$3:$C$3258,$AV27,$F$3:$F$3258,$AW$2,$E$3:$E$3258, AX$3)), IF($AW$2="2020-2030",AVERAGEIFS($N$3:$N$3258,$Y$3:$Y$3258,1,$C$3:$C$3258,$AV27,$E$3:$E$3258, AX$3),AVERAGEIFS($N$3:$N$3258,$Y$3:$Y$3258,1,$C$3:$C$3258,$AV27,$F$3:$F$3258,$AW$2,$E$3:$E$3258, AX$3)))</f>
        <v>6.6124573517204091E-2</v>
      </c>
      <c r="AY27">
        <f>IF('Vaccine Prioritization'!$C$4='Filter inputs'!$B$4,
IF($AW$2="2020-2030",AVERAGEIFS($I$3:$I$3258,$Y$3:$Y$3258,1,$C$3:$C$3258,$AV27,$E$3:$E$3258, AY$3),AVERAGEIFS($I$3:$I$3258,$Y$3:$Y$3258,1,$C$3:$C$3258,$AV27,$F$3:$F$3258,$AW$2,$E$3:$E$3258, AY$3)), IF($AW$2="2020-2030",AVERAGEIFS($N$3:$N$3258,$Y$3:$Y$3258,1,$C$3:$C$3258,$AV27,$E$3:$E$3258, AY$3),AVERAGEIFS($N$3:$N$3258,$Y$3:$Y$3258,1,$C$3:$C$3258,$AV27,$F$3:$F$3258,$AW$2,$E$3:$E$3258, AY$3)))</f>
        <v>6.6066484572147019E-2</v>
      </c>
      <c r="AZ27">
        <f>IF('Vaccine Prioritization'!$C$4='Filter inputs'!$B$4,
IF($AW$2="2020-2030",AVERAGEIFS($I$3:$I$3258,$Y$3:$Y$3258,1,$C$3:$C$3258,$AV27,$E$3:$E$3258, AZ$3),AVERAGEIFS($I$3:$I$3258,$Y$3:$Y$3258,1,$C$3:$C$3258,$AV27,$F$3:$F$3258,$AW$2,$E$3:$E$3258, AZ$3)), IF($AW$2="2020-2030",AVERAGEIFS($N$3:$N$3258,$Y$3:$Y$3258,1,$C$3:$C$3258,$AV27,$E$3:$E$3258, AZ$3),AVERAGEIFS($N$3:$N$3258,$Y$3:$Y$3258,1,$C$3:$C$3258,$AV27,$F$3:$F$3258,$AW$2,$E$3:$E$3258, AZ$3)))</f>
        <v>2.5703944946317715E-2</v>
      </c>
      <c r="BA27">
        <f>IF('Vaccine Prioritization'!$C$4='Filter inputs'!$B$4,
IF($AW$2="2020-2030",AVERAGEIFS($I$3:$I$3258,$Y$3:$Y$3258,1,$C$3:$C$3258,$AV27,$E$3:$E$3258, BA$3),AVERAGEIFS($I$3:$I$3258,$Y$3:$Y$3258,1,$C$3:$C$3258,$AV27,$F$3:$F$3258,$AW$2,$E$3:$E$3258, BA$3)), IF($AW$2="2020-2030",AVERAGEIFS($N$3:$N$3258,$Y$3:$Y$3258,1,$C$3:$C$3258,$AV27,$E$3:$E$3258, BA$3),AVERAGEIFS($N$3:$N$3258,$Y$3:$Y$3258,1,$C$3:$C$3258,$AV27,$F$3:$F$3258,$AW$2,$E$3:$E$3258, BA$3)))</f>
        <v>2.4328639906066332E-2</v>
      </c>
      <c r="BC27" s="3">
        <f t="shared" si="6"/>
        <v>1</v>
      </c>
      <c r="BD27" s="3">
        <f t="shared" si="7"/>
        <v>2</v>
      </c>
      <c r="BE27" s="3">
        <f t="shared" si="8"/>
        <v>3</v>
      </c>
      <c r="BF27" s="3">
        <f t="shared" si="9"/>
        <v>4</v>
      </c>
      <c r="BG27" s="3"/>
      <c r="BH27" s="3">
        <f t="shared" si="3"/>
        <v>3</v>
      </c>
      <c r="BI27" t="s">
        <v>159</v>
      </c>
      <c r="BJ27" s="2" t="str">
        <f t="shared" si="4"/>
        <v>Georgia</v>
      </c>
      <c r="BK27">
        <f t="shared" si="10"/>
        <v>4.5555910735433774E-2</v>
      </c>
      <c r="BL27" s="3" cm="1">
        <f t="array" ref="BL27">COUNTIF($BK$4:$BK$77, "&gt;"&amp;$BK27)+SUM(IF($BK27=$BK$4:$BK27, 1, 0))</f>
        <v>69</v>
      </c>
      <c r="BM27" s="3">
        <f>IF(COUNTIFS($BC27:BC27,BC27)&gt;1,BC27+COUNTIFS($BC27:BC27,BC27)-1,BC27)</f>
        <v>1</v>
      </c>
      <c r="BN27" s="3">
        <f>IF(COUNTIFS($BC27:BD27,BD27)&gt;1,BD27+COUNTIFS($BC27:BD27,BD27)-1,BD27)</f>
        <v>2</v>
      </c>
      <c r="BO27" s="3">
        <f>IF(COUNTIFS($BC27:BE27,BE27)&gt;1,BE27+COUNTIFS($BC27:BE27,BE27)-1,BE27)</f>
        <v>3</v>
      </c>
      <c r="BP27" s="3">
        <f>IF(COUNTIFS($BC27:BF27,BF27)&gt;1,BF27+COUNTIFS($BC27:BF27,BF27)-1,BF27)</f>
        <v>4</v>
      </c>
      <c r="BR27" s="3" t="str" cm="1">
        <f t="array" ref="BR27">INDEX($AX$3:$BA$3,BM27)</f>
        <v>Hib3</v>
      </c>
      <c r="BS27" s="3" t="str" cm="1">
        <f t="array" ref="BS27">INDEX($AX$3:$BA$3,BN27)</f>
        <v>Pcv3</v>
      </c>
      <c r="BT27" s="3" t="str" cm="1">
        <f t="array" ref="BT27">INDEX($AX$3:$BA$3,BO27)</f>
        <v>MCV2</v>
      </c>
      <c r="BU27" s="3" t="str" cm="1">
        <f t="array" ref="BU27">INDEX($AX$3:$BA$3,BP27)</f>
        <v>RotaC</v>
      </c>
    </row>
    <row r="28" spans="1:73" x14ac:dyDescent="0.3">
      <c r="A28" t="str">
        <f t="shared" si="0"/>
        <v>AFRICAZMBHib32020</v>
      </c>
      <c r="B28" t="s">
        <v>3</v>
      </c>
      <c r="C28" t="s">
        <v>182</v>
      </c>
      <c r="D28" t="s">
        <v>78</v>
      </c>
      <c r="E28" t="s">
        <v>82</v>
      </c>
      <c r="F28">
        <v>2020</v>
      </c>
      <c r="G28" t="s">
        <v>196</v>
      </c>
      <c r="H28" s="11" cm="1">
        <f t="array" ref="H28">_xlfn.IFS(G28="&gt;70%",1,G28="60-70%",70%,G28="50-60%",60%,G28="&lt;50%",50%)</f>
        <v>1</v>
      </c>
      <c r="I28" s="47">
        <v>2.0382221697685932</v>
      </c>
      <c r="J28">
        <v>6</v>
      </c>
      <c r="K28">
        <v>7</v>
      </c>
      <c r="L28" t="s">
        <v>196</v>
      </c>
      <c r="M28" s="11" cm="1">
        <f t="array" ref="M28">_xlfn.IFS(L28="&gt;70%",1,L28="60-70%",70%,L28="50-60%",60%,L28="&lt;50%",50%)</f>
        <v>1</v>
      </c>
      <c r="N28" s="47">
        <v>2.5087486509212877</v>
      </c>
      <c r="O28">
        <v>1</v>
      </c>
      <c r="P28">
        <v>7</v>
      </c>
      <c r="Q28">
        <v>9</v>
      </c>
      <c r="R28">
        <v>2</v>
      </c>
      <c r="S28" t="s">
        <v>104</v>
      </c>
      <c r="T28" t="s">
        <v>109</v>
      </c>
      <c r="V28">
        <v>24</v>
      </c>
      <c r="W28">
        <v>19</v>
      </c>
      <c r="X28">
        <f>IF(AND(OR('Country Prioritization'!$C$4 = 'Filter inputs'!$A$4,'Country Prioritization'!$C$4=$B28),
OR('Country Prioritization'!$C$6='Filter inputs'!$C$4,'Country Prioritization'!$C$6=$S28),
OR( 'Country Prioritization'!$C$7='Filter inputs'!$D$4, 'Country Prioritization'!$C$7=$T28),
OR('Country Prioritization'!$C$8='Filter inputs'!$E$4, 'Country Prioritization'!$C$8=$F28), OR(AND('Country Prioritization'!$C$5='Filter inputs'!$B$4,H28&lt;=$X$1),AND('Country Prioritization'!$C$5='Filter inputs'!$B$5,M28&lt;=$X$1))),1,0)</f>
        <v>1</v>
      </c>
      <c r="Y28">
        <f>IF(OR('Vaccine Prioritization'!$C$5='Filter inputs'!$E$4, 'Vaccine Prioritization'!$C$5=$F28),1,0)</f>
        <v>1</v>
      </c>
      <c r="AA28" t="s">
        <v>166</v>
      </c>
      <c r="AB28" s="2" t="str">
        <f t="shared" si="1"/>
        <v>Ghana</v>
      </c>
      <c r="AC28">
        <f>IFERROR(IF('Country Prioritization'!$C$5='Filter inputs'!$B$4,
AVERAGEIFS($V$3:$V$3258, $X$3:$X$3258, 1, $C$3:$C$3258, $AB28),
AVERAGEIFS($W$3:$W$3258, $X$3:$X$3258, 1, $C$3:$C$3258, $AB28)),0)</f>
        <v>16.727272727272727</v>
      </c>
      <c r="AD28">
        <f>IFERROR(IF('Country Prioritization'!$C$5='Filter inputs'!$B$4,
AVERAGEIFS($V$3:$V$3258, $X$3:$X$3258, 1, $C$3:$C$3258, $AB28,$E$3:$E$3258, $AD$3 ),
AVERAGEIFS($W$3:$W$3258, $X$3:$X$3258, 1, $C$3:$C$3258, $AB28, $E$3:$E$3258, $AD$3 )),0)</f>
        <v>16</v>
      </c>
      <c r="AE28">
        <f>IFERROR(IF('Country Prioritization'!$C$5='Filter inputs'!$B$4,
AVERAGEIFS($V$3:$V$3258, $X$3:$X$3258, 1, $C$3:$C$3258, $AB28,$E$3:$E$3258, $AE$3 ),
AVERAGEIFS($W$3:$W$3258, $X$3:$X$3258, 1, $C$3:$C$3258, $AB28, $E$3:$E$3258, $AE$3 )),0)</f>
        <v>16</v>
      </c>
      <c r="AF28">
        <f>IFERROR(IF('Country Prioritization'!$C$5='Filter inputs'!$B$4,
AVERAGEIFS($V$3:$V$3258, $X$3:$X$3258, 1, $C$3:$C$3258, $AB28,$E$3:$E$3258, $AF$3 ),
AVERAGEIFS($W$3:$W$3258, $X$3:$X$3258, 1, $C$3:$C$3258, $AB28, $E$3:$E$3258, $AF$3 )),0)</f>
        <v>18.90909090909091</v>
      </c>
      <c r="AG28">
        <f>IFERROR(IF('Country Prioritization'!$C$5='Filter inputs'!$B$4,
AVERAGEIFS($V$3:$V$3258, $X$3:$X$3258, 1, $C$3:$C$3258, $AB28,$E$3:$E$3258, $AG$3 ),
AVERAGEIFS($W$3:$W$3258, $X$3:$X$3258, 1, $C$3:$C$3258, $AB28, $E$3:$E$3258, $AG$3 )),0)</f>
        <v>16</v>
      </c>
      <c r="AI28" s="3" cm="1">
        <f t="array" ref="AI28">COUNTIF($AC$4:$AC$77, "&gt;"&amp;$AC28)+SUM(IF($AC28=$AC$4:$AC28, 1, 0))</f>
        <v>66</v>
      </c>
      <c r="AJ28" s="3" cm="1">
        <f t="array" ref="AJ28">IF(AD28=0,0,COUNTIF(AD$4:AD$77, "&gt;"&amp;AD28)+SUM(IF(AD28=AD$4:AD28, 1, 0)))</f>
        <v>65</v>
      </c>
      <c r="AK28" s="3" cm="1">
        <f t="array" ref="AK28">IF(AE28=0,0,COUNTIF(AE$4:AE$77, "&gt;"&amp;AE28)+SUM(IF(AE28=AE$4:AE28, 1, 0)))</f>
        <v>67</v>
      </c>
      <c r="AL28" s="3" cm="1">
        <f t="array" ref="AL28">IF(AF28=0,0,COUNTIF(AF$4:AF$77, "&gt;"&amp;AF28)+SUM(IF(AF28=AF$4:AF28, 1, 0)))</f>
        <v>52</v>
      </c>
      <c r="AM28" s="3" cm="1">
        <f t="array" ref="AM28">IF(AG28=0,0,COUNTIF(AG$4:AG$77, "&gt;"&amp;AG28)+SUM(IF(AG28=AG$4:AG28, 1, 0)))</f>
        <v>66</v>
      </c>
      <c r="AO28" s="55">
        <f t="shared" si="5"/>
        <v>16</v>
      </c>
      <c r="AP28" s="55">
        <f>IFERROR(IF('Country Prioritization'!$C$5='Filter inputs'!$B$4,
AVERAGEIFS($K$3:$K$3258, $X$3:$X$3258, 1, $C$3:$C$3258, $AB28,$E$3:$E$3258,$AO$2,$K$3:$K$3258,"&gt;0"),
AVERAGEIFS($P$3:$P$3258, $X$3:$X$3258, 1, $C$3:$C$3258, $AB28,$E$3:$E$3258,$AO$2,$P$3:$P$3258,"&gt;0")),0)</f>
        <v>6</v>
      </c>
      <c r="AQ28" s="56">
        <f>IFERROR(IF('Country Prioritization'!$C$5='Filter inputs'!$B$4,
AVERAGEIFS($J$3:$J$3258, $X$3:$X$3258, 1, $C$3:$C$3258, $AB28,$E$3:$E$3258,$AO$2,$J$3:$J$3258,"&gt;0"),
AVERAGEIFS($O$3:$O$3258, $X$3:$X$3258, 1, $C$3:$C$3258, $AB28,$E$3:$E$3258,$AO$2,$O$3:$O$3258,"&gt;0")),0)</f>
        <v>3</v>
      </c>
      <c r="AR28" s="56">
        <f>IFERROR(IF('Country Prioritization'!$C$5='Filter inputs'!$B$4,
AVERAGEIFS($Q$3:$Q$3258, $X$3:$X$3258, 1, $C$3:$C$3258, $AB28,$E$3:$E$3258,$AO$2,$Q$3:$Q$3258,"&gt;0"),
AVERAGEIFS($Q$3:$Q$3258, $X$3:$X$3258, 1, $C$3:$C$3258, $AB28,$E$3:$E$3258,$AO$2,$Q$3:$Q$3258,"&gt;0")),0)</f>
        <v>5</v>
      </c>
      <c r="AS28" s="56">
        <f>IFERROR(IF('Country Prioritization'!$C$5='Filter inputs'!$B$4,
AVERAGEIFS($R$3:$R$3258, $X$3:$X$3258, 1, $C$3:$C$3258, $AB28,$E$3:$E$3258,$AO$2,$R$3:$R$3258,"&gt;0"),
AVERAGEIFS($R$3:$R$3258, $X$3:$X$3258, 1, $C$3:$C$3258, $AB28,$E$3:$E$3258,$AO$2,$R$3:$R$3258,"&gt;0")),0)</f>
        <v>2</v>
      </c>
      <c r="AV28" t="s">
        <v>166</v>
      </c>
      <c r="AW28">
        <f>IF('Vaccine Prioritization'!$C$4='Filter inputs'!$B$4,
IF($AW$2="2020-2030",AVERAGEIFS($I$3:$I$3258,$Y$3:$Y$3258,1,$C$3:$C$3258,$AV28),AVERAGEIFS($I$3:$I$3258,$Y$3:$Y$3258,1,$C$3:$C$3258,$AV28,$F$3:$F$3258,$AW$2)),
IF($AW$2="2020-2030",AVERAGEIFS($N$3:$N$3258,$Y$3:$Y$3258,1,$C$3:$C$3258,$AV28),AVERAGEIFS($N$3:$N$3258,$Y$3:$Y$3258,1,$C$3:$C$3258,$AV28,$F$3:$F$3258,$AW$2)))</f>
        <v>1.5079625111861077</v>
      </c>
      <c r="AX28">
        <f>IF('Vaccine Prioritization'!$C$4='Filter inputs'!$B$4,
IF($AW$2="2020-2030",AVERAGEIFS($I$3:$I$3258,$Y$3:$Y$3258,1,$C$3:$C$3258,$AV28,$E$3:$E$3258, AX$3),AVERAGEIFS($I$3:$I$3258,$Y$3:$Y$3258,1,$C$3:$C$3258,$AV28,$F$3:$F$3258,$AW$2,$E$3:$E$3258, AX$3)), IF($AW$2="2020-2030",AVERAGEIFS($N$3:$N$3258,$Y$3:$Y$3258,1,$C$3:$C$3258,$AV28,$E$3:$E$3258, AX$3),AVERAGEIFS($N$3:$N$3258,$Y$3:$Y$3258,1,$C$3:$C$3258,$AV28,$F$3:$F$3258,$AW$2,$E$3:$E$3258, AX$3)))</f>
        <v>2.0932477729123504</v>
      </c>
      <c r="AY28">
        <f>IF('Vaccine Prioritization'!$C$4='Filter inputs'!$B$4,
IF($AW$2="2020-2030",AVERAGEIFS($I$3:$I$3258,$Y$3:$Y$3258,1,$C$3:$C$3258,$AV28,$E$3:$E$3258, AY$3),AVERAGEIFS($I$3:$I$3258,$Y$3:$Y$3258,1,$C$3:$C$3258,$AV28,$F$3:$F$3258,$AW$2,$E$3:$E$3258, AY$3)), IF($AW$2="2020-2030",AVERAGEIFS($N$3:$N$3258,$Y$3:$Y$3258,1,$C$3:$C$3258,$AV28,$E$3:$E$3258, AY$3),AVERAGEIFS($N$3:$N$3258,$Y$3:$Y$3258,1,$C$3:$C$3258,$AV28,$F$3:$F$3258,$AW$2,$E$3:$E$3258, AY$3)))</f>
        <v>1.7618210524548417</v>
      </c>
      <c r="AZ28">
        <f>IF('Vaccine Prioritization'!$C$4='Filter inputs'!$B$4,
IF($AW$2="2020-2030",AVERAGEIFS($I$3:$I$3258,$Y$3:$Y$3258,1,$C$3:$C$3258,$AV28,$E$3:$E$3258, AZ$3),AVERAGEIFS($I$3:$I$3258,$Y$3:$Y$3258,1,$C$3:$C$3258,$AV28,$F$3:$F$3258,$AW$2,$E$3:$E$3258, AZ$3)), IF($AW$2="2020-2030",AVERAGEIFS($N$3:$N$3258,$Y$3:$Y$3258,1,$C$3:$C$3258,$AV28,$E$3:$E$3258, AZ$3),AVERAGEIFS($N$3:$N$3258,$Y$3:$Y$3258,1,$C$3:$C$3258,$AV28,$F$3:$F$3258,$AW$2,$E$3:$E$3258, AZ$3)))</f>
        <v>1.4984816781992278</v>
      </c>
      <c r="BA28">
        <f>IF('Vaccine Prioritization'!$C$4='Filter inputs'!$B$4,
IF($AW$2="2020-2030",AVERAGEIFS($I$3:$I$3258,$Y$3:$Y$3258,1,$C$3:$C$3258,$AV28,$E$3:$E$3258, BA$3),AVERAGEIFS($I$3:$I$3258,$Y$3:$Y$3258,1,$C$3:$C$3258,$AV28,$F$3:$F$3258,$AW$2,$E$3:$E$3258, BA$3)), IF($AW$2="2020-2030",AVERAGEIFS($N$3:$N$3258,$Y$3:$Y$3258,1,$C$3:$C$3258,$AV28,$E$3:$E$3258, BA$3),AVERAGEIFS($N$3:$N$3258,$Y$3:$Y$3258,1,$C$3:$C$3258,$AV28,$F$3:$F$3258,$AW$2,$E$3:$E$3258, BA$3)))</f>
        <v>0.67829954117801261</v>
      </c>
      <c r="BC28" s="3">
        <f t="shared" si="6"/>
        <v>1</v>
      </c>
      <c r="BD28" s="3">
        <f t="shared" si="7"/>
        <v>2</v>
      </c>
      <c r="BE28" s="3">
        <f t="shared" si="8"/>
        <v>3</v>
      </c>
      <c r="BF28" s="3">
        <f t="shared" si="9"/>
        <v>4</v>
      </c>
      <c r="BG28" s="3"/>
      <c r="BH28" s="3">
        <f t="shared" si="3"/>
        <v>1</v>
      </c>
      <c r="BI28" t="s">
        <v>166</v>
      </c>
      <c r="BJ28" s="2" t="str">
        <f t="shared" si="4"/>
        <v>Ghana</v>
      </c>
      <c r="BK28">
        <f t="shared" si="10"/>
        <v>1.5079625111861077</v>
      </c>
      <c r="BL28" s="3" cm="1">
        <f t="array" ref="BL28">COUNTIF($BK$4:$BK$77, "&gt;"&amp;$BK28)+SUM(IF($BK28=$BK$4:$BK28, 1, 0))</f>
        <v>30</v>
      </c>
      <c r="BM28" s="3">
        <f>IF(COUNTIFS($BC28:BC28,BC28)&gt;1,BC28+COUNTIFS($BC28:BC28,BC28)-1,BC28)</f>
        <v>1</v>
      </c>
      <c r="BN28" s="3">
        <f>IF(COUNTIFS($BC28:BD28,BD28)&gt;1,BD28+COUNTIFS($BC28:BD28,BD28)-1,BD28)</f>
        <v>2</v>
      </c>
      <c r="BO28" s="3">
        <f>IF(COUNTIFS($BC28:BE28,BE28)&gt;1,BE28+COUNTIFS($BC28:BE28,BE28)-1,BE28)</f>
        <v>3</v>
      </c>
      <c r="BP28" s="3">
        <f>IF(COUNTIFS($BC28:BF28,BF28)&gt;1,BF28+COUNTIFS($BC28:BF28,BF28)-1,BF28)</f>
        <v>4</v>
      </c>
      <c r="BR28" s="3" t="str" cm="1">
        <f t="array" ref="BR28">INDEX($AX$3:$BA$3,BM28)</f>
        <v>Hib3</v>
      </c>
      <c r="BS28" s="3" t="str" cm="1">
        <f t="array" ref="BS28">INDEX($AX$3:$BA$3,BN28)</f>
        <v>Pcv3</v>
      </c>
      <c r="BT28" s="3" t="str" cm="1">
        <f t="array" ref="BT28">INDEX($AX$3:$BA$3,BO28)</f>
        <v>MCV2</v>
      </c>
      <c r="BU28" s="3" t="str" cm="1">
        <f t="array" ref="BU28">INDEX($AX$3:$BA$3,BP28)</f>
        <v>RotaC</v>
      </c>
    </row>
    <row r="29" spans="1:73" x14ac:dyDescent="0.3">
      <c r="A29" t="str">
        <f t="shared" si="0"/>
        <v>ASIAKHMHib32020</v>
      </c>
      <c r="B29" t="s">
        <v>13</v>
      </c>
      <c r="C29" t="s">
        <v>163</v>
      </c>
      <c r="D29" t="s">
        <v>59</v>
      </c>
      <c r="E29" t="s">
        <v>82</v>
      </c>
      <c r="F29">
        <v>2020</v>
      </c>
      <c r="G29" t="s">
        <v>196</v>
      </c>
      <c r="H29" s="11" cm="1">
        <f t="array" ref="H29">_xlfn.IFS(G29="&gt;70%",1,G29="60-70%",70%,G29="50-60%",60%,G29="&lt;50%",50%)</f>
        <v>1</v>
      </c>
      <c r="I29" s="47">
        <v>2.1870798961908267</v>
      </c>
      <c r="J29">
        <v>4</v>
      </c>
      <c r="K29">
        <v>7</v>
      </c>
      <c r="L29" t="s">
        <v>196</v>
      </c>
      <c r="M29" s="11" cm="1">
        <f t="array" ref="M29">_xlfn.IFS(L29="&gt;70%",1,L29="60-70%",70%,L29="50-60%",60%,L29="&lt;50%",50%)</f>
        <v>1</v>
      </c>
      <c r="N29" s="47">
        <v>2.3293411451705377</v>
      </c>
      <c r="O29">
        <v>3</v>
      </c>
      <c r="P29">
        <v>7</v>
      </c>
      <c r="Q29">
        <v>8</v>
      </c>
      <c r="R29">
        <v>2</v>
      </c>
      <c r="S29" t="s">
        <v>104</v>
      </c>
      <c r="T29" t="s">
        <v>109</v>
      </c>
      <c r="V29">
        <v>21</v>
      </c>
      <c r="W29">
        <v>20</v>
      </c>
      <c r="X29">
        <f>IF(AND(OR('Country Prioritization'!$C$4 = 'Filter inputs'!$A$4,'Country Prioritization'!$C$4=$B29),
OR('Country Prioritization'!$C$6='Filter inputs'!$C$4,'Country Prioritization'!$C$6=$S29),
OR( 'Country Prioritization'!$C$7='Filter inputs'!$D$4, 'Country Prioritization'!$C$7=$T29),
OR('Country Prioritization'!$C$8='Filter inputs'!$E$4, 'Country Prioritization'!$C$8=$F29), OR(AND('Country Prioritization'!$C$5='Filter inputs'!$B$4,H29&lt;=$X$1),AND('Country Prioritization'!$C$5='Filter inputs'!$B$5,M29&lt;=$X$1))),1,0)</f>
        <v>1</v>
      </c>
      <c r="Y29">
        <f>IF(OR('Vaccine Prioritization'!$C$5='Filter inputs'!$E$4, 'Vaccine Prioritization'!$C$5=$F29),1,0)</f>
        <v>1</v>
      </c>
      <c r="AA29" t="s">
        <v>119</v>
      </c>
      <c r="AB29" s="2" t="str">
        <f t="shared" si="1"/>
        <v>Guinea</v>
      </c>
      <c r="AC29">
        <f>IFERROR(IF('Country Prioritization'!$C$5='Filter inputs'!$B$4,
AVERAGEIFS($V$3:$V$3258, $X$3:$X$3258, 1, $C$3:$C$3258, $AB29),
AVERAGEIFS($W$3:$W$3258, $X$3:$X$3258, 1, $C$3:$C$3258, $AB29)),0)</f>
        <v>30.75</v>
      </c>
      <c r="AD29">
        <f>IFERROR(IF('Country Prioritization'!$C$5='Filter inputs'!$B$4,
AVERAGEIFS($V$3:$V$3258, $X$3:$X$3258, 1, $C$3:$C$3258, $AB29,$E$3:$E$3258, $AD$3 ),
AVERAGEIFS($W$3:$W$3258, $X$3:$X$3258, 1, $C$3:$C$3258, $AB29, $E$3:$E$3258, $AD$3 )),0)</f>
        <v>31.272727272727273</v>
      </c>
      <c r="AE29">
        <f>IFERROR(IF('Country Prioritization'!$C$5='Filter inputs'!$B$4,
AVERAGEIFS($V$3:$V$3258, $X$3:$X$3258, 1, $C$3:$C$3258, $AB29,$E$3:$E$3258, $AE$3 ),
AVERAGEIFS($W$3:$W$3258, $X$3:$X$3258, 1, $C$3:$C$3258, $AB29, $E$3:$E$3258, $AE$3 )),0)</f>
        <v>30.818181818181817</v>
      </c>
      <c r="AF29">
        <f>IFERROR(IF('Country Prioritization'!$C$5='Filter inputs'!$B$4,
AVERAGEIFS($V$3:$V$3258, $X$3:$X$3258, 1, $C$3:$C$3258, $AB29,$E$3:$E$3258, $AF$3 ),
AVERAGEIFS($W$3:$W$3258, $X$3:$X$3258, 1, $C$3:$C$3258, $AB29, $E$3:$E$3258, $AF$3 )),0)</f>
        <v>31.90909090909091</v>
      </c>
      <c r="AG29">
        <f>IFERROR(IF('Country Prioritization'!$C$5='Filter inputs'!$B$4,
AVERAGEIFS($V$3:$V$3258, $X$3:$X$3258, 1, $C$3:$C$3258, $AB29,$E$3:$E$3258, $AG$3 ),
AVERAGEIFS($W$3:$W$3258, $X$3:$X$3258, 1, $C$3:$C$3258, $AB29, $E$3:$E$3258, $AG$3 )),0)</f>
        <v>29</v>
      </c>
      <c r="AI29" s="3" cm="1">
        <f t="array" ref="AI29">COUNTIF($AC$4:$AC$77, "&gt;"&amp;$AC29)+SUM(IF($AC29=$AC$4:$AC29, 1, 0))</f>
        <v>11</v>
      </c>
      <c r="AJ29" s="3" cm="1">
        <f t="array" ref="AJ29">IF(AD29=0,0,COUNTIF(AD$4:AD$77, "&gt;"&amp;AD29)+SUM(IF(AD29=AD$4:AD29, 1, 0)))</f>
        <v>11</v>
      </c>
      <c r="AK29" s="3" cm="1">
        <f t="array" ref="AK29">IF(AE29=0,0,COUNTIF(AE$4:AE$77, "&gt;"&amp;AE29)+SUM(IF(AE29=AE$4:AE29, 1, 0)))</f>
        <v>11</v>
      </c>
      <c r="AL29" s="3" cm="1">
        <f t="array" ref="AL29">IF(AF29=0,0,COUNTIF(AF$4:AF$77, "&gt;"&amp;AF29)+SUM(IF(AF29=AF$4:AF29, 1, 0)))</f>
        <v>13</v>
      </c>
      <c r="AM29" s="3" cm="1">
        <f t="array" ref="AM29">IF(AG29=0,0,COUNTIF(AG$4:AG$77, "&gt;"&amp;AG29)+SUM(IF(AG29=AG$4:AG29, 1, 0)))</f>
        <v>14</v>
      </c>
      <c r="AO29" s="55">
        <f t="shared" si="5"/>
        <v>30.818181818181817</v>
      </c>
      <c r="AP29" s="55">
        <f>IFERROR(IF('Country Prioritization'!$C$5='Filter inputs'!$B$4,
AVERAGEIFS($K$3:$K$3258, $X$3:$X$3258, 1, $C$3:$C$3258, $AB29,$E$3:$E$3258,$AO$2,$K$3:$K$3258,"&gt;0"),
AVERAGEIFS($P$3:$P$3258, $X$3:$X$3258, 1, $C$3:$C$3258, $AB29,$E$3:$E$3258,$AO$2,$P$3:$P$3258,"&gt;0")),0)</f>
        <v>5.4545454545454541</v>
      </c>
      <c r="AQ29" s="56">
        <f>IFERROR(IF('Country Prioritization'!$C$5='Filter inputs'!$B$4,
AVERAGEIFS($J$3:$J$3258, $X$3:$X$3258, 1, $C$3:$C$3258, $AB29,$E$3:$E$3258,$AO$2,$J$3:$J$3258,"&gt;0"),
AVERAGEIFS($O$3:$O$3258, $X$3:$X$3258, 1, $C$3:$C$3258, $AB29,$E$3:$E$3258,$AO$2,$O$3:$O$3258,"&gt;0")),0)</f>
        <v>9.3636363636363633</v>
      </c>
      <c r="AR29" s="56">
        <f>IFERROR(IF('Country Prioritization'!$C$5='Filter inputs'!$B$4,
AVERAGEIFS($Q$3:$Q$3258, $X$3:$X$3258, 1, $C$3:$C$3258, $AB29,$E$3:$E$3258,$AO$2,$Q$3:$Q$3258,"&gt;0"),
AVERAGEIFS($Q$3:$Q$3258, $X$3:$X$3258, 1, $C$3:$C$3258, $AB29,$E$3:$E$3258,$AO$2,$Q$3:$Q$3258,"&gt;0")),0)</f>
        <v>7</v>
      </c>
      <c r="AS29" s="56">
        <f>IFERROR(IF('Country Prioritization'!$C$5='Filter inputs'!$B$4,
AVERAGEIFS($R$3:$R$3258, $X$3:$X$3258, 1, $C$3:$C$3258, $AB29,$E$3:$E$3258,$AO$2,$R$3:$R$3258,"&gt;0"),
AVERAGEIFS($R$3:$R$3258, $X$3:$X$3258, 1, $C$3:$C$3258, $AB29,$E$3:$E$3258,$AO$2,$R$3:$R$3258,"&gt;0")),0)</f>
        <v>9</v>
      </c>
      <c r="AV29" t="s">
        <v>119</v>
      </c>
      <c r="AW29">
        <f>IF('Vaccine Prioritization'!$C$4='Filter inputs'!$B$4,
IF($AW$2="2020-2030",AVERAGEIFS($I$3:$I$3258,$Y$3:$Y$3258,1,$C$3:$C$3258,$AV29),AVERAGEIFS($I$3:$I$3258,$Y$3:$Y$3258,1,$C$3:$C$3258,$AV29,$F$3:$F$3258,$AW$2)),
IF($AW$2="2020-2030",AVERAGEIFS($N$3:$N$3258,$Y$3:$Y$3258,1,$C$3:$C$3258,$AV29),AVERAGEIFS($N$3:$N$3258,$Y$3:$Y$3258,1,$C$3:$C$3258,$AV29,$F$3:$F$3258,$AW$2)))</f>
        <v>1.1146974872842801</v>
      </c>
      <c r="AX29">
        <f>IF('Vaccine Prioritization'!$C$4='Filter inputs'!$B$4,
IF($AW$2="2020-2030",AVERAGEIFS($I$3:$I$3258,$Y$3:$Y$3258,1,$C$3:$C$3258,$AV29,$E$3:$E$3258, AX$3),AVERAGEIFS($I$3:$I$3258,$Y$3:$Y$3258,1,$C$3:$C$3258,$AV29,$F$3:$F$3258,$AW$2,$E$3:$E$3258, AX$3)), IF($AW$2="2020-2030",AVERAGEIFS($N$3:$N$3258,$Y$3:$Y$3258,1,$C$3:$C$3258,$AV29,$E$3:$E$3258, AX$3),AVERAGEIFS($N$3:$N$3258,$Y$3:$Y$3258,1,$C$3:$C$3258,$AV29,$F$3:$F$3258,$AW$2,$E$3:$E$3258, AX$3)))</f>
        <v>1.6672599300174518</v>
      </c>
      <c r="AY29">
        <f>IF('Vaccine Prioritization'!$C$4='Filter inputs'!$B$4,
IF($AW$2="2020-2030",AVERAGEIFS($I$3:$I$3258,$Y$3:$Y$3258,1,$C$3:$C$3258,$AV29,$E$3:$E$3258, AY$3),AVERAGEIFS($I$3:$I$3258,$Y$3:$Y$3258,1,$C$3:$C$3258,$AV29,$F$3:$F$3258,$AW$2,$E$3:$E$3258, AY$3)), IF($AW$2="2020-2030",AVERAGEIFS($N$3:$N$3258,$Y$3:$Y$3258,1,$C$3:$C$3258,$AV29,$E$3:$E$3258, AY$3),AVERAGEIFS($N$3:$N$3258,$Y$3:$Y$3258,1,$C$3:$C$3258,$AV29,$F$3:$F$3258,$AW$2,$E$3:$E$3258, AY$3)))</f>
        <v>1.7147625490353731</v>
      </c>
      <c r="AZ29">
        <f>IF('Vaccine Prioritization'!$C$4='Filter inputs'!$B$4,
IF($AW$2="2020-2030",AVERAGEIFS($I$3:$I$3258,$Y$3:$Y$3258,1,$C$3:$C$3258,$AV29,$E$3:$E$3258, AZ$3),AVERAGEIFS($I$3:$I$3258,$Y$3:$Y$3258,1,$C$3:$C$3258,$AV29,$F$3:$F$3258,$AW$2,$E$3:$E$3258, AZ$3)), IF($AW$2="2020-2030",AVERAGEIFS($N$3:$N$3258,$Y$3:$Y$3258,1,$C$3:$C$3258,$AV29,$E$3:$E$3258, AZ$3),AVERAGEIFS($N$3:$N$3258,$Y$3:$Y$3258,1,$C$3:$C$3258,$AV29,$F$3:$F$3258,$AW$2,$E$3:$E$3258, AZ$3)))</f>
        <v>0.67501724810548258</v>
      </c>
      <c r="BA29">
        <f>IF('Vaccine Prioritization'!$C$4='Filter inputs'!$B$4,
IF($AW$2="2020-2030",AVERAGEIFS($I$3:$I$3258,$Y$3:$Y$3258,1,$C$3:$C$3258,$AV29,$E$3:$E$3258, BA$3),AVERAGEIFS($I$3:$I$3258,$Y$3:$Y$3258,1,$C$3:$C$3258,$AV29,$F$3:$F$3258,$AW$2,$E$3:$E$3258, BA$3)), IF($AW$2="2020-2030",AVERAGEIFS($N$3:$N$3258,$Y$3:$Y$3258,1,$C$3:$C$3258,$AV29,$E$3:$E$3258, BA$3),AVERAGEIFS($N$3:$N$3258,$Y$3:$Y$3258,1,$C$3:$C$3258,$AV29,$F$3:$F$3258,$AW$2,$E$3:$E$3258, BA$3)))</f>
        <v>0.40175022197881238</v>
      </c>
      <c r="BC29" s="3">
        <f t="shared" si="6"/>
        <v>2</v>
      </c>
      <c r="BD29" s="3">
        <f t="shared" si="7"/>
        <v>1</v>
      </c>
      <c r="BE29" s="3">
        <f t="shared" si="8"/>
        <v>3</v>
      </c>
      <c r="BF29" s="3">
        <f t="shared" si="9"/>
        <v>4</v>
      </c>
      <c r="BG29" s="3"/>
      <c r="BH29" s="3">
        <f t="shared" si="3"/>
        <v>1</v>
      </c>
      <c r="BI29" t="s">
        <v>119</v>
      </c>
      <c r="BJ29" s="2" t="str">
        <f t="shared" si="4"/>
        <v>Guinea</v>
      </c>
      <c r="BK29">
        <f t="shared" si="10"/>
        <v>1.1146974872842801</v>
      </c>
      <c r="BL29" s="3" cm="1">
        <f t="array" ref="BL29">COUNTIF($BK$4:$BK$77, "&gt;"&amp;$BK29)+SUM(IF($BK29=$BK$4:$BK29, 1, 0))</f>
        <v>39</v>
      </c>
      <c r="BM29" s="3">
        <f>IF(COUNTIFS($BC29:BC29,BC29)&gt;1,BC29+COUNTIFS($BC29:BC29,BC29)-1,BC29)</f>
        <v>2</v>
      </c>
      <c r="BN29" s="3">
        <f>IF(COUNTIFS($BC29:BD29,BD29)&gt;1,BD29+COUNTIFS($BC29:BD29,BD29)-1,BD29)</f>
        <v>1</v>
      </c>
      <c r="BO29" s="3">
        <f>IF(COUNTIFS($BC29:BE29,BE29)&gt;1,BE29+COUNTIFS($BC29:BE29,BE29)-1,BE29)</f>
        <v>3</v>
      </c>
      <c r="BP29" s="3">
        <f>IF(COUNTIFS($BC29:BF29,BF29)&gt;1,BF29+COUNTIFS($BC29:BF29,BF29)-1,BF29)</f>
        <v>4</v>
      </c>
      <c r="BR29" s="3" t="str" cm="1">
        <f t="array" ref="BR29">INDEX($AX$3:$BA$3,BM29)</f>
        <v>Pcv3</v>
      </c>
      <c r="BS29" s="3" t="str" cm="1">
        <f t="array" ref="BS29">INDEX($AX$3:$BA$3,BN29)</f>
        <v>Hib3</v>
      </c>
      <c r="BT29" s="3" t="str" cm="1">
        <f t="array" ref="BT29">INDEX($AX$3:$BA$3,BO29)</f>
        <v>MCV2</v>
      </c>
      <c r="BU29" s="3" t="str" cm="1">
        <f t="array" ref="BU29">INDEX($AX$3:$BA$3,BP29)</f>
        <v>RotaC</v>
      </c>
    </row>
    <row r="30" spans="1:73" x14ac:dyDescent="0.3">
      <c r="A30" t="str">
        <f t="shared" si="0"/>
        <v>AMERICABOLHib32020</v>
      </c>
      <c r="B30" t="s">
        <v>22</v>
      </c>
      <c r="C30" t="s">
        <v>162</v>
      </c>
      <c r="D30" t="s">
        <v>58</v>
      </c>
      <c r="E30" t="s">
        <v>82</v>
      </c>
      <c r="F30">
        <v>2020</v>
      </c>
      <c r="G30" t="s">
        <v>196</v>
      </c>
      <c r="H30" s="11" cm="1">
        <f t="array" ref="H30">_xlfn.IFS(G30="&gt;70%",1,G30="60-70%",70%,G30="50-60%",60%,G30="&lt;50%",50%)</f>
        <v>1</v>
      </c>
      <c r="I30" s="47">
        <v>1.5370623361798306</v>
      </c>
      <c r="J30">
        <v>8</v>
      </c>
      <c r="K30">
        <v>6</v>
      </c>
      <c r="L30" t="s">
        <v>196</v>
      </c>
      <c r="M30" s="11" cm="1">
        <f t="array" ref="M30">_xlfn.IFS(L30="&gt;70%",1,L30="60-70%",70%,L30="50-60%",60%,L30="&lt;50%",50%)</f>
        <v>1</v>
      </c>
      <c r="N30" s="47">
        <v>2.0650150460329688</v>
      </c>
      <c r="O30">
        <v>4</v>
      </c>
      <c r="P30">
        <v>7</v>
      </c>
      <c r="Q30">
        <v>4</v>
      </c>
      <c r="R30">
        <v>11</v>
      </c>
      <c r="S30" t="s">
        <v>104</v>
      </c>
      <c r="T30" t="s">
        <v>108</v>
      </c>
      <c r="V30">
        <v>29</v>
      </c>
      <c r="W30">
        <v>26</v>
      </c>
      <c r="X30">
        <f>IF(AND(OR('Country Prioritization'!$C$4 = 'Filter inputs'!$A$4,'Country Prioritization'!$C$4=$B30),
OR('Country Prioritization'!$C$6='Filter inputs'!$C$4,'Country Prioritization'!$C$6=$S30),
OR( 'Country Prioritization'!$C$7='Filter inputs'!$D$4, 'Country Prioritization'!$C$7=$T30),
OR('Country Prioritization'!$C$8='Filter inputs'!$E$4, 'Country Prioritization'!$C$8=$F30), OR(AND('Country Prioritization'!$C$5='Filter inputs'!$B$4,H30&lt;=$X$1),AND('Country Prioritization'!$C$5='Filter inputs'!$B$5,M30&lt;=$X$1))),1,0)</f>
        <v>1</v>
      </c>
      <c r="Y30">
        <f>IF(OR('Vaccine Prioritization'!$C$5='Filter inputs'!$E$4, 'Vaccine Prioritization'!$C$5=$F30),1,0)</f>
        <v>1</v>
      </c>
      <c r="AA30" t="s">
        <v>138</v>
      </c>
      <c r="AB30" s="2" t="str">
        <f t="shared" si="1"/>
        <v>Guinea-Bissau</v>
      </c>
      <c r="AC30">
        <f>IFERROR(IF('Country Prioritization'!$C$5='Filter inputs'!$B$4,
AVERAGEIFS($V$3:$V$3258, $X$3:$X$3258, 1, $C$3:$C$3258, $AB30),
AVERAGEIFS($W$3:$W$3258, $X$3:$X$3258, 1, $C$3:$C$3258, $AB30)),0)</f>
        <v>26.40909090909091</v>
      </c>
      <c r="AD30">
        <f>IFERROR(IF('Country Prioritization'!$C$5='Filter inputs'!$B$4,
AVERAGEIFS($V$3:$V$3258, $X$3:$X$3258, 1, $C$3:$C$3258, $AB30,$E$3:$E$3258, $AD$3 ),
AVERAGEIFS($W$3:$W$3258, $X$3:$X$3258, 1, $C$3:$C$3258, $AB30, $E$3:$E$3258, $AD$3 )),0)</f>
        <v>27</v>
      </c>
      <c r="AE30">
        <f>IFERROR(IF('Country Prioritization'!$C$5='Filter inputs'!$B$4,
AVERAGEIFS($V$3:$V$3258, $X$3:$X$3258, 1, $C$3:$C$3258, $AB30,$E$3:$E$3258, $AE$3 ),
AVERAGEIFS($W$3:$W$3258, $X$3:$X$3258, 1, $C$3:$C$3258, $AB30, $E$3:$E$3258, $AE$3 )),0)</f>
        <v>26.181818181818183</v>
      </c>
      <c r="AF30">
        <f>IFERROR(IF('Country Prioritization'!$C$5='Filter inputs'!$B$4,
AVERAGEIFS($V$3:$V$3258, $X$3:$X$3258, 1, $C$3:$C$3258, $AB30,$E$3:$E$3258, $AF$3 ),
AVERAGEIFS($W$3:$W$3258, $X$3:$X$3258, 1, $C$3:$C$3258, $AB30, $E$3:$E$3258, $AF$3 )),0)</f>
        <v>27.454545454545453</v>
      </c>
      <c r="AG30">
        <f>IFERROR(IF('Country Prioritization'!$C$5='Filter inputs'!$B$4,
AVERAGEIFS($V$3:$V$3258, $X$3:$X$3258, 1, $C$3:$C$3258, $AB30,$E$3:$E$3258, $AG$3 ),
AVERAGEIFS($W$3:$W$3258, $X$3:$X$3258, 1, $C$3:$C$3258, $AB30, $E$3:$E$3258, $AG$3 )),0)</f>
        <v>25</v>
      </c>
      <c r="AI30" s="3" cm="1">
        <f t="array" ref="AI30">COUNTIF($AC$4:$AC$77, "&gt;"&amp;$AC30)+SUM(IF($AC30=$AC$4:$AC30, 1, 0))</f>
        <v>26</v>
      </c>
      <c r="AJ30" s="3" cm="1">
        <f t="array" ref="AJ30">IF(AD30=0,0,COUNTIF(AD$4:AD$77, "&gt;"&amp;AD30)+SUM(IF(AD30=AD$4:AD30, 1, 0)))</f>
        <v>25</v>
      </c>
      <c r="AK30" s="3" cm="1">
        <f t="array" ref="AK30">IF(AE30=0,0,COUNTIF(AE$4:AE$77, "&gt;"&amp;AE30)+SUM(IF(AE30=AE$4:AE30, 1, 0)))</f>
        <v>27</v>
      </c>
      <c r="AL30" s="3" cm="1">
        <f t="array" ref="AL30">IF(AF30=0,0,COUNTIF(AF$4:AF$77, "&gt;"&amp;AF30)+SUM(IF(AF30=AF$4:AF30, 1, 0)))</f>
        <v>25</v>
      </c>
      <c r="AM30" s="3" cm="1">
        <f t="array" ref="AM30">IF(AG30=0,0,COUNTIF(AG$4:AG$77, "&gt;"&amp;AG30)+SUM(IF(AG30=AG$4:AG30, 1, 0)))</f>
        <v>35</v>
      </c>
      <c r="AO30" s="55">
        <f t="shared" si="5"/>
        <v>26.18181818181818</v>
      </c>
      <c r="AP30" s="55">
        <f>IFERROR(IF('Country Prioritization'!$C$5='Filter inputs'!$B$4,
AVERAGEIFS($K$3:$K$3258, $X$3:$X$3258, 1, $C$3:$C$3258, $AB30,$E$3:$E$3258,$AO$2,$K$3:$K$3258,"&gt;0"),
AVERAGEIFS($P$3:$P$3258, $X$3:$X$3258, 1, $C$3:$C$3258, $AB30,$E$3:$E$3258,$AO$2,$P$3:$P$3258,"&gt;0")),0)</f>
        <v>2</v>
      </c>
      <c r="AQ30" s="56">
        <f>IFERROR(IF('Country Prioritization'!$C$5='Filter inputs'!$B$4,
AVERAGEIFS($J$3:$J$3258, $X$3:$X$3258, 1, $C$3:$C$3258, $AB30,$E$3:$E$3258,$AO$2,$J$3:$J$3258,"&gt;0"),
AVERAGEIFS($O$3:$O$3258, $X$3:$X$3258, 1, $C$3:$C$3258, $AB30,$E$3:$E$3258,$AO$2,$O$3:$O$3258,"&gt;0")),0)</f>
        <v>6.1818181818181817</v>
      </c>
      <c r="AR30" s="56">
        <f>IFERROR(IF('Country Prioritization'!$C$5='Filter inputs'!$B$4,
AVERAGEIFS($Q$3:$Q$3258, $X$3:$X$3258, 1, $C$3:$C$3258, $AB30,$E$3:$E$3258,$AO$2,$Q$3:$Q$3258,"&gt;0"),
AVERAGEIFS($Q$3:$Q$3258, $X$3:$X$3258, 1, $C$3:$C$3258, $AB30,$E$3:$E$3258,$AO$2,$Q$3:$Q$3258,"&gt;0")),0)</f>
        <v>9</v>
      </c>
      <c r="AS30" s="56">
        <f>IFERROR(IF('Country Prioritization'!$C$5='Filter inputs'!$B$4,
AVERAGEIFS($R$3:$R$3258, $X$3:$X$3258, 1, $C$3:$C$3258, $AB30,$E$3:$E$3258,$AO$2,$R$3:$R$3258,"&gt;0"),
AVERAGEIFS($R$3:$R$3258, $X$3:$X$3258, 1, $C$3:$C$3258, $AB30,$E$3:$E$3258,$AO$2,$R$3:$R$3258,"&gt;0")),0)</f>
        <v>9</v>
      </c>
      <c r="AV30" t="s">
        <v>138</v>
      </c>
      <c r="AW30">
        <f>IF('Vaccine Prioritization'!$C$4='Filter inputs'!$B$4,
IF($AW$2="2020-2030",AVERAGEIFS($I$3:$I$3258,$Y$3:$Y$3258,1,$C$3:$C$3258,$AV30),AVERAGEIFS($I$3:$I$3258,$Y$3:$Y$3258,1,$C$3:$C$3258,$AV30,$F$3:$F$3258,$AW$2)),
IF($AW$2="2020-2030",AVERAGEIFS($N$3:$N$3258,$Y$3:$Y$3258,1,$C$3:$C$3258,$AV30),AVERAGEIFS($N$3:$N$3258,$Y$3:$Y$3258,1,$C$3:$C$3258,$AV30,$F$3:$F$3258,$AW$2)))</f>
        <v>0.16953008196819072</v>
      </c>
      <c r="AX30">
        <f>IF('Vaccine Prioritization'!$C$4='Filter inputs'!$B$4,
IF($AW$2="2020-2030",AVERAGEIFS($I$3:$I$3258,$Y$3:$Y$3258,1,$C$3:$C$3258,$AV30,$E$3:$E$3258, AX$3),AVERAGEIFS($I$3:$I$3258,$Y$3:$Y$3258,1,$C$3:$C$3258,$AV30,$F$3:$F$3258,$AW$2,$E$3:$E$3258, AX$3)), IF($AW$2="2020-2030",AVERAGEIFS($N$3:$N$3258,$Y$3:$Y$3258,1,$C$3:$C$3258,$AV30,$E$3:$E$3258, AX$3),AVERAGEIFS($N$3:$N$3258,$Y$3:$Y$3258,1,$C$3:$C$3258,$AV30,$F$3:$F$3258,$AW$2,$E$3:$E$3258, AX$3)))</f>
        <v>0.23447922319361011</v>
      </c>
      <c r="AY30">
        <f>IF('Vaccine Prioritization'!$C$4='Filter inputs'!$B$4,
IF($AW$2="2020-2030",AVERAGEIFS($I$3:$I$3258,$Y$3:$Y$3258,1,$C$3:$C$3258,$AV30,$E$3:$E$3258, AY$3),AVERAGEIFS($I$3:$I$3258,$Y$3:$Y$3258,1,$C$3:$C$3258,$AV30,$F$3:$F$3258,$AW$2,$E$3:$E$3258, AY$3)), IF($AW$2="2020-2030",AVERAGEIFS($N$3:$N$3258,$Y$3:$Y$3258,1,$C$3:$C$3258,$AV30,$E$3:$E$3258, AY$3),AVERAGEIFS($N$3:$N$3258,$Y$3:$Y$3258,1,$C$3:$C$3258,$AV30,$F$3:$F$3258,$AW$2,$E$3:$E$3258, AY$3)))</f>
        <v>0.20662269019265658</v>
      </c>
      <c r="AZ30">
        <f>IF('Vaccine Prioritization'!$C$4='Filter inputs'!$B$4,
IF($AW$2="2020-2030",AVERAGEIFS($I$3:$I$3258,$Y$3:$Y$3258,1,$C$3:$C$3258,$AV30,$E$3:$E$3258, AZ$3),AVERAGEIFS($I$3:$I$3258,$Y$3:$Y$3258,1,$C$3:$C$3258,$AV30,$F$3:$F$3258,$AW$2,$E$3:$E$3258, AZ$3)), IF($AW$2="2020-2030",AVERAGEIFS($N$3:$N$3258,$Y$3:$Y$3258,1,$C$3:$C$3258,$AV30,$E$3:$E$3258, AZ$3),AVERAGEIFS($N$3:$N$3258,$Y$3:$Y$3258,1,$C$3:$C$3258,$AV30,$F$3:$F$3258,$AW$2,$E$3:$E$3258, AZ$3)))</f>
        <v>0.17375334571968043</v>
      </c>
      <c r="BA30">
        <f>IF('Vaccine Prioritization'!$C$4='Filter inputs'!$B$4,
IF($AW$2="2020-2030",AVERAGEIFS($I$3:$I$3258,$Y$3:$Y$3258,1,$C$3:$C$3258,$AV30,$E$3:$E$3258, BA$3),AVERAGEIFS($I$3:$I$3258,$Y$3:$Y$3258,1,$C$3:$C$3258,$AV30,$F$3:$F$3258,$AW$2,$E$3:$E$3258, BA$3)), IF($AW$2="2020-2030",AVERAGEIFS($N$3:$N$3258,$Y$3:$Y$3258,1,$C$3:$C$3258,$AV30,$E$3:$E$3258, BA$3),AVERAGEIFS($N$3:$N$3258,$Y$3:$Y$3258,1,$C$3:$C$3258,$AV30,$F$3:$F$3258,$AW$2,$E$3:$E$3258, BA$3)))</f>
        <v>6.3265068766815688E-2</v>
      </c>
      <c r="BC30" s="3">
        <f t="shared" si="6"/>
        <v>1</v>
      </c>
      <c r="BD30" s="3">
        <f t="shared" si="7"/>
        <v>2</v>
      </c>
      <c r="BE30" s="3">
        <f t="shared" si="8"/>
        <v>3</v>
      </c>
      <c r="BF30" s="3">
        <f t="shared" si="9"/>
        <v>4</v>
      </c>
      <c r="BG30" s="3"/>
      <c r="BH30" s="3">
        <f t="shared" si="3"/>
        <v>1</v>
      </c>
      <c r="BI30" t="s">
        <v>138</v>
      </c>
      <c r="BJ30" s="2" t="str">
        <f t="shared" si="4"/>
        <v>Guinea-Bissau</v>
      </c>
      <c r="BK30">
        <f t="shared" si="10"/>
        <v>0.16953008196819072</v>
      </c>
      <c r="BL30" s="3" cm="1">
        <f t="array" ref="BL30">COUNTIF($BK$4:$BK$77, "&gt;"&amp;$BK30)+SUM(IF($BK30=$BK$4:$BK30, 1, 0))</f>
        <v>61</v>
      </c>
      <c r="BM30" s="3">
        <f>IF(COUNTIFS($BC30:BC30,BC30)&gt;1,BC30+COUNTIFS($BC30:BC30,BC30)-1,BC30)</f>
        <v>1</v>
      </c>
      <c r="BN30" s="3">
        <f>IF(COUNTIFS($BC30:BD30,BD30)&gt;1,BD30+COUNTIFS($BC30:BD30,BD30)-1,BD30)</f>
        <v>2</v>
      </c>
      <c r="BO30" s="3">
        <f>IF(COUNTIFS($BC30:BE30,BE30)&gt;1,BE30+COUNTIFS($BC30:BE30,BE30)-1,BE30)</f>
        <v>3</v>
      </c>
      <c r="BP30" s="3">
        <f>IF(COUNTIFS($BC30:BF30,BF30)&gt;1,BF30+COUNTIFS($BC30:BF30,BF30)-1,BF30)</f>
        <v>4</v>
      </c>
      <c r="BR30" s="3" t="str" cm="1">
        <f t="array" ref="BR30">INDEX($AX$3:$BA$3,BM30)</f>
        <v>Hib3</v>
      </c>
      <c r="BS30" s="3" t="str" cm="1">
        <f t="array" ref="BS30">INDEX($AX$3:$BA$3,BN30)</f>
        <v>Pcv3</v>
      </c>
      <c r="BT30" s="3" t="str" cm="1">
        <f t="array" ref="BT30">INDEX($AX$3:$BA$3,BO30)</f>
        <v>MCV2</v>
      </c>
      <c r="BU30" s="3" t="str" cm="1">
        <f t="array" ref="BU30">INDEX($AX$3:$BA$3,BP30)</f>
        <v>RotaC</v>
      </c>
    </row>
    <row r="31" spans="1:73" x14ac:dyDescent="0.3">
      <c r="A31" t="str">
        <f t="shared" si="0"/>
        <v>AFRICABDIHib32020</v>
      </c>
      <c r="B31" t="s">
        <v>3</v>
      </c>
      <c r="C31" t="s">
        <v>171</v>
      </c>
      <c r="D31" t="s">
        <v>67</v>
      </c>
      <c r="E31" t="s">
        <v>82</v>
      </c>
      <c r="F31">
        <v>2020</v>
      </c>
      <c r="G31" t="s">
        <v>196</v>
      </c>
      <c r="H31" s="11" cm="1">
        <f t="array" ref="H31">_xlfn.IFS(G31="&gt;70%",1,G31="60-70%",70%,G31="50-60%",60%,G31="&lt;50%",50%)</f>
        <v>1</v>
      </c>
      <c r="I31" s="47">
        <v>1.8322681114799069</v>
      </c>
      <c r="J31">
        <v>3</v>
      </c>
      <c r="K31">
        <v>7</v>
      </c>
      <c r="L31" t="s">
        <v>196</v>
      </c>
      <c r="M31" s="11" cm="1">
        <f t="array" ref="M31">_xlfn.IFS(L31="&gt;70%",1,L31="60-70%",70%,L31="50-60%",60%,L31="&lt;50%",50%)</f>
        <v>1</v>
      </c>
      <c r="N31" s="47">
        <v>1.9961413183525498</v>
      </c>
      <c r="O31">
        <v>2</v>
      </c>
      <c r="P31">
        <v>7</v>
      </c>
      <c r="Q31">
        <v>5</v>
      </c>
      <c r="R31">
        <v>9</v>
      </c>
      <c r="S31" t="s">
        <v>103</v>
      </c>
      <c r="T31" t="s">
        <v>106</v>
      </c>
      <c r="V31">
        <v>24</v>
      </c>
      <c r="W31">
        <v>23</v>
      </c>
      <c r="X31">
        <f>IF(AND(OR('Country Prioritization'!$C$4 = 'Filter inputs'!$A$4,'Country Prioritization'!$C$4=$B31),
OR('Country Prioritization'!$C$6='Filter inputs'!$C$4,'Country Prioritization'!$C$6=$S31),
OR( 'Country Prioritization'!$C$7='Filter inputs'!$D$4, 'Country Prioritization'!$C$7=$T31),
OR('Country Prioritization'!$C$8='Filter inputs'!$E$4, 'Country Prioritization'!$C$8=$F31), OR(AND('Country Prioritization'!$C$5='Filter inputs'!$B$4,H31&lt;=$X$1),AND('Country Prioritization'!$C$5='Filter inputs'!$B$5,M31&lt;=$X$1))),1,0)</f>
        <v>1</v>
      </c>
      <c r="Y31">
        <f>IF(OR('Vaccine Prioritization'!$C$5='Filter inputs'!$E$4, 'Vaccine Prioritization'!$C$5=$F31),1,0)</f>
        <v>1</v>
      </c>
      <c r="AA31" t="s">
        <v>170</v>
      </c>
      <c r="AB31" s="2" t="str">
        <f t="shared" si="1"/>
        <v>Guyana</v>
      </c>
      <c r="AC31">
        <f>IFERROR(IF('Country Prioritization'!$C$5='Filter inputs'!$B$4,
AVERAGEIFS($V$3:$V$3258, $X$3:$X$3258, 1, $C$3:$C$3258, $AB31),
AVERAGEIFS($W$3:$W$3258, $X$3:$X$3258, 1, $C$3:$C$3258, $AB31)),0)</f>
        <v>17.34090909090909</v>
      </c>
      <c r="AD31">
        <f>IFERROR(IF('Country Prioritization'!$C$5='Filter inputs'!$B$4,
AVERAGEIFS($V$3:$V$3258, $X$3:$X$3258, 1, $C$3:$C$3258, $AB31,$E$3:$E$3258, $AD$3 ),
AVERAGEIFS($W$3:$W$3258, $X$3:$X$3258, 1, $C$3:$C$3258, $AB31, $E$3:$E$3258, $AD$3 )),0)</f>
        <v>18</v>
      </c>
      <c r="AE31">
        <f>IFERROR(IF('Country Prioritization'!$C$5='Filter inputs'!$B$4,
AVERAGEIFS($V$3:$V$3258, $X$3:$X$3258, 1, $C$3:$C$3258, $AB31,$E$3:$E$3258, $AE$3 ),
AVERAGEIFS($W$3:$W$3258, $X$3:$X$3258, 1, $C$3:$C$3258, $AB31, $E$3:$E$3258, $AE$3 )),0)</f>
        <v>17.363636363636363</v>
      </c>
      <c r="AF31">
        <f>IFERROR(IF('Country Prioritization'!$C$5='Filter inputs'!$B$4,
AVERAGEIFS($V$3:$V$3258, $X$3:$X$3258, 1, $C$3:$C$3258, $AB31,$E$3:$E$3258, $AF$3 ),
AVERAGEIFS($W$3:$W$3258, $X$3:$X$3258, 1, $C$3:$C$3258, $AB31, $E$3:$E$3258, $AF$3 )),0)</f>
        <v>17</v>
      </c>
      <c r="AG31">
        <f>IFERROR(IF('Country Prioritization'!$C$5='Filter inputs'!$B$4,
AVERAGEIFS($V$3:$V$3258, $X$3:$X$3258, 1, $C$3:$C$3258, $AB31,$E$3:$E$3258, $AG$3 ),
AVERAGEIFS($W$3:$W$3258, $X$3:$X$3258, 1, $C$3:$C$3258, $AB31, $E$3:$E$3258, $AG$3 )),0)</f>
        <v>17</v>
      </c>
      <c r="AI31" s="3" cm="1">
        <f t="array" ref="AI31">COUNTIF($AC$4:$AC$77, "&gt;"&amp;$AC31)+SUM(IF($AC31=$AC$4:$AC31, 1, 0))</f>
        <v>64</v>
      </c>
      <c r="AJ31" s="3" cm="1">
        <f t="array" ref="AJ31">IF(AD31=0,0,COUNTIF(AD$4:AD$77, "&gt;"&amp;AD31)+SUM(IF(AD31=AD$4:AD31, 1, 0)))</f>
        <v>60</v>
      </c>
      <c r="AK31" s="3" cm="1">
        <f t="array" ref="AK31">IF(AE31=0,0,COUNTIF(AE$4:AE$77, "&gt;"&amp;AE31)+SUM(IF(AE31=AE$4:AE31, 1, 0)))</f>
        <v>61</v>
      </c>
      <c r="AL31" s="3" cm="1">
        <f t="array" ref="AL31">IF(AF31=0,0,COUNTIF(AF$4:AF$77, "&gt;"&amp;AF31)+SUM(IF(AF31=AF$4:AF31, 1, 0)))</f>
        <v>59</v>
      </c>
      <c r="AM31" s="3" cm="1">
        <f t="array" ref="AM31">IF(AG31=0,0,COUNTIF(AG$4:AG$77, "&gt;"&amp;AG31)+SUM(IF(AG31=AG$4:AG31, 1, 0)))</f>
        <v>62</v>
      </c>
      <c r="AO31" s="55">
        <f t="shared" si="5"/>
        <v>17.363636363636363</v>
      </c>
      <c r="AP31" s="55">
        <f>IFERROR(IF('Country Prioritization'!$C$5='Filter inputs'!$B$4,
AVERAGEIFS($K$3:$K$3258, $X$3:$X$3258, 1, $C$3:$C$3258, $AB31,$E$3:$E$3258,$AO$2,$K$3:$K$3258,"&gt;0"),
AVERAGEIFS($P$3:$P$3258, $X$3:$X$3258, 1, $C$3:$C$3258, $AB31,$E$3:$E$3258,$AO$2,$P$3:$P$3258,"&gt;0")),0)</f>
        <v>1</v>
      </c>
      <c r="AQ31" s="56">
        <f>IFERROR(IF('Country Prioritization'!$C$5='Filter inputs'!$B$4,
AVERAGEIFS($J$3:$J$3258, $X$3:$X$3258, 1, $C$3:$C$3258, $AB31,$E$3:$E$3258,$AO$2,$J$3:$J$3258,"&gt;0"),
AVERAGEIFS($O$3:$O$3258, $X$3:$X$3258, 1, $C$3:$C$3258, $AB31,$E$3:$E$3258,$AO$2,$O$3:$O$3258,"&gt;0")),0)</f>
        <v>2.3636363636363638</v>
      </c>
      <c r="AR31" s="56">
        <f>IFERROR(IF('Country Prioritization'!$C$5='Filter inputs'!$B$4,
AVERAGEIFS($Q$3:$Q$3258, $X$3:$X$3258, 1, $C$3:$C$3258, $AB31,$E$3:$E$3258,$AO$2,$Q$3:$Q$3258,"&gt;0"),
AVERAGEIFS($Q$3:$Q$3258, $X$3:$X$3258, 1, $C$3:$C$3258, $AB31,$E$3:$E$3258,$AO$2,$Q$3:$Q$3258,"&gt;0")),0)</f>
        <v>4</v>
      </c>
      <c r="AS31" s="56">
        <f>IFERROR(IF('Country Prioritization'!$C$5='Filter inputs'!$B$4,
AVERAGEIFS($R$3:$R$3258, $X$3:$X$3258, 1, $C$3:$C$3258, $AB31,$E$3:$E$3258,$AO$2,$R$3:$R$3258,"&gt;0"),
AVERAGEIFS($R$3:$R$3258, $X$3:$X$3258, 1, $C$3:$C$3258, $AB31,$E$3:$E$3258,$AO$2,$R$3:$R$3258,"&gt;0")),0)</f>
        <v>10</v>
      </c>
      <c r="AV31" t="s">
        <v>170</v>
      </c>
      <c r="AW31">
        <f>IF('Vaccine Prioritization'!$C$4='Filter inputs'!$B$4,
IF($AW$2="2020-2030",AVERAGEIFS($I$3:$I$3258,$Y$3:$Y$3258,1,$C$3:$C$3258,$AV31),AVERAGEIFS($I$3:$I$3258,$Y$3:$Y$3258,1,$C$3:$C$3258,$AV31,$F$3:$F$3258,$AW$2)),
IF($AW$2="2020-2030",AVERAGEIFS($N$3:$N$3258,$Y$3:$Y$3258,1,$C$3:$C$3258,$AV31),AVERAGEIFS($N$3:$N$3258,$Y$3:$Y$3258,1,$C$3:$C$3258,$AV31,$F$3:$F$3258,$AW$2)))</f>
        <v>1.7782169271224203E-2</v>
      </c>
      <c r="AX31">
        <f>IF('Vaccine Prioritization'!$C$4='Filter inputs'!$B$4,
IF($AW$2="2020-2030",AVERAGEIFS($I$3:$I$3258,$Y$3:$Y$3258,1,$C$3:$C$3258,$AV31,$E$3:$E$3258, AX$3),AVERAGEIFS($I$3:$I$3258,$Y$3:$Y$3258,1,$C$3:$C$3258,$AV31,$F$3:$F$3258,$AW$2,$E$3:$E$3258, AX$3)), IF($AW$2="2020-2030",AVERAGEIFS($N$3:$N$3258,$Y$3:$Y$3258,1,$C$3:$C$3258,$AV31,$E$3:$E$3258, AX$3),AVERAGEIFS($N$3:$N$3258,$Y$3:$Y$3258,1,$C$3:$C$3258,$AV31,$F$3:$F$3258,$AW$2,$E$3:$E$3258, AX$3)))</f>
        <v>2.0067034706842946E-2</v>
      </c>
      <c r="AY31">
        <f>IF('Vaccine Prioritization'!$C$4='Filter inputs'!$B$4,
IF($AW$2="2020-2030",AVERAGEIFS($I$3:$I$3258,$Y$3:$Y$3258,1,$C$3:$C$3258,$AV31,$E$3:$E$3258, AY$3),AVERAGEIFS($I$3:$I$3258,$Y$3:$Y$3258,1,$C$3:$C$3258,$AV31,$F$3:$F$3258,$AW$2,$E$3:$E$3258, AY$3)), IF($AW$2="2020-2030",AVERAGEIFS($N$3:$N$3258,$Y$3:$Y$3258,1,$C$3:$C$3258,$AV31,$E$3:$E$3258, AY$3),AVERAGEIFS($N$3:$N$3258,$Y$3:$Y$3258,1,$C$3:$C$3258,$AV31,$F$3:$F$3258,$AW$2,$E$3:$E$3258, AY$3)))</f>
        <v>1.8410717209798678E-2</v>
      </c>
      <c r="AZ31">
        <f>IF('Vaccine Prioritization'!$C$4='Filter inputs'!$B$4,
IF($AW$2="2020-2030",AVERAGEIFS($I$3:$I$3258,$Y$3:$Y$3258,1,$C$3:$C$3258,$AV31,$E$3:$E$3258, AZ$3),AVERAGEIFS($I$3:$I$3258,$Y$3:$Y$3258,1,$C$3:$C$3258,$AV31,$F$3:$F$3258,$AW$2,$E$3:$E$3258, AZ$3)), IF($AW$2="2020-2030",AVERAGEIFS($N$3:$N$3258,$Y$3:$Y$3258,1,$C$3:$C$3258,$AV31,$E$3:$E$3258, AZ$3),AVERAGEIFS($N$3:$N$3258,$Y$3:$Y$3258,1,$C$3:$C$3258,$AV31,$F$3:$F$3258,$AW$2,$E$3:$E$3258, AZ$3)))</f>
        <v>1.2926600294397872E-2</v>
      </c>
      <c r="BA31">
        <f>IF('Vaccine Prioritization'!$C$4='Filter inputs'!$B$4,
IF($AW$2="2020-2030",AVERAGEIFS($I$3:$I$3258,$Y$3:$Y$3258,1,$C$3:$C$3258,$AV31,$E$3:$E$3258, BA$3),AVERAGEIFS($I$3:$I$3258,$Y$3:$Y$3258,1,$C$3:$C$3258,$AV31,$F$3:$F$3258,$AW$2,$E$3:$E$3258, BA$3)), IF($AW$2="2020-2030",AVERAGEIFS($N$3:$N$3258,$Y$3:$Y$3258,1,$C$3:$C$3258,$AV31,$E$3:$E$3258, BA$3),AVERAGEIFS($N$3:$N$3258,$Y$3:$Y$3258,1,$C$3:$C$3258,$AV31,$F$3:$F$3258,$AW$2,$E$3:$E$3258, BA$3)))</f>
        <v>1.9724324873857332E-2</v>
      </c>
      <c r="BC31" s="3">
        <f t="shared" si="6"/>
        <v>1</v>
      </c>
      <c r="BD31" s="3">
        <f t="shared" si="7"/>
        <v>3</v>
      </c>
      <c r="BE31" s="3">
        <f t="shared" si="8"/>
        <v>4</v>
      </c>
      <c r="BF31" s="3">
        <f t="shared" si="9"/>
        <v>2</v>
      </c>
      <c r="BG31" s="3"/>
      <c r="BH31" s="3">
        <f t="shared" si="3"/>
        <v>2</v>
      </c>
      <c r="BI31" t="s">
        <v>170</v>
      </c>
      <c r="BJ31" s="2" t="str">
        <f t="shared" si="4"/>
        <v>Guyana</v>
      </c>
      <c r="BK31">
        <f t="shared" si="10"/>
        <v>1.7782169271224203E-2</v>
      </c>
      <c r="BL31" s="3" cm="1">
        <f t="array" ref="BL31">COUNTIF($BK$4:$BK$77, "&gt;"&amp;$BK31)+SUM(IF($BK31=$BK$4:$BK31, 1, 0))</f>
        <v>72</v>
      </c>
      <c r="BM31" s="3">
        <f>IF(COUNTIFS($BC31:BC31,BC31)&gt;1,BC31+COUNTIFS($BC31:BC31,BC31)-1,BC31)</f>
        <v>1</v>
      </c>
      <c r="BN31" s="3">
        <f>IF(COUNTIFS($BC31:BD31,BD31)&gt;1,BD31+COUNTIFS($BC31:BD31,BD31)-1,BD31)</f>
        <v>3</v>
      </c>
      <c r="BO31" s="3">
        <f>IF(COUNTIFS($BC31:BE31,BE31)&gt;1,BE31+COUNTIFS($BC31:BE31,BE31)-1,BE31)</f>
        <v>4</v>
      </c>
      <c r="BP31" s="3">
        <f>IF(COUNTIFS($BC31:BF31,BF31)&gt;1,BF31+COUNTIFS($BC31:BF31,BF31)-1,BF31)</f>
        <v>2</v>
      </c>
      <c r="BR31" s="3" t="str" cm="1">
        <f t="array" ref="BR31">INDEX($AX$3:$BA$3,BM31)</f>
        <v>Hib3</v>
      </c>
      <c r="BS31" s="3" t="str" cm="1">
        <f t="array" ref="BS31">INDEX($AX$3:$BA$3,BN31)</f>
        <v>MCV2</v>
      </c>
      <c r="BT31" s="3" t="str" cm="1">
        <f t="array" ref="BT31">INDEX($AX$3:$BA$3,BO31)</f>
        <v>RotaC</v>
      </c>
      <c r="BU31" s="3" t="str" cm="1">
        <f t="array" ref="BU31">INDEX($AX$3:$BA$3,BP31)</f>
        <v>Pcv3</v>
      </c>
    </row>
    <row r="32" spans="1:73" x14ac:dyDescent="0.3">
      <c r="A32" t="str">
        <f t="shared" si="0"/>
        <v>AMERICAHTIHib32020</v>
      </c>
      <c r="B32" t="s">
        <v>22</v>
      </c>
      <c r="C32" t="s">
        <v>127</v>
      </c>
      <c r="D32" t="s">
        <v>23</v>
      </c>
      <c r="E32" t="s">
        <v>82</v>
      </c>
      <c r="F32">
        <v>2020</v>
      </c>
      <c r="G32" t="s">
        <v>199</v>
      </c>
      <c r="H32" s="11" cm="1">
        <f t="array" ref="H32">_xlfn.IFS(G32="&gt;70%",1,G32="60-70%",70%,G32="50-60%",60%,G32="&lt;50%",50%)</f>
        <v>0.5</v>
      </c>
      <c r="I32" s="47">
        <v>1.3823942857052096</v>
      </c>
      <c r="J32">
        <v>10</v>
      </c>
      <c r="K32">
        <v>5</v>
      </c>
      <c r="L32" t="s">
        <v>197</v>
      </c>
      <c r="M32" s="11" cm="1">
        <f t="array" ref="M32">_xlfn.IFS(L32="&gt;70%",1,L32="60-70%",70%,L32="50-60%",60%,L32="&lt;50%",50%)</f>
        <v>0.7</v>
      </c>
      <c r="N32" s="47">
        <v>1.8904975968754731</v>
      </c>
      <c r="O32">
        <v>8</v>
      </c>
      <c r="P32">
        <v>7</v>
      </c>
      <c r="Q32">
        <v>5</v>
      </c>
      <c r="R32">
        <v>9</v>
      </c>
      <c r="S32" t="s">
        <v>103</v>
      </c>
      <c r="T32" t="s">
        <v>106</v>
      </c>
      <c r="V32">
        <v>29</v>
      </c>
      <c r="W32">
        <v>29</v>
      </c>
      <c r="X32">
        <f>IF(AND(OR('Country Prioritization'!$C$4 = 'Filter inputs'!$A$4,'Country Prioritization'!$C$4=$B32),
OR('Country Prioritization'!$C$6='Filter inputs'!$C$4,'Country Prioritization'!$C$6=$S32),
OR( 'Country Prioritization'!$C$7='Filter inputs'!$D$4, 'Country Prioritization'!$C$7=$T32),
OR('Country Prioritization'!$C$8='Filter inputs'!$E$4, 'Country Prioritization'!$C$8=$F32), OR(AND('Country Prioritization'!$C$5='Filter inputs'!$B$4,H32&lt;=$X$1),AND('Country Prioritization'!$C$5='Filter inputs'!$B$5,M32&lt;=$X$1))),1,0)</f>
        <v>1</v>
      </c>
      <c r="Y32">
        <f>IF(OR('Vaccine Prioritization'!$C$5='Filter inputs'!$E$4, 'Vaccine Prioritization'!$C$5=$F32),1,0)</f>
        <v>1</v>
      </c>
      <c r="AA32" t="s">
        <v>127</v>
      </c>
      <c r="AB32" s="2" t="str">
        <f t="shared" si="1"/>
        <v>Haiti</v>
      </c>
      <c r="AC32">
        <f>IFERROR(IF('Country Prioritization'!$C$5='Filter inputs'!$B$4,
AVERAGEIFS($V$3:$V$3258, $X$3:$X$3258, 1, $C$3:$C$3258, $AB32),
AVERAGEIFS($W$3:$W$3258, $X$3:$X$3258, 1, $C$3:$C$3258, $AB32)),0)</f>
        <v>28.681818181818183</v>
      </c>
      <c r="AD32">
        <f>IFERROR(IF('Country Prioritization'!$C$5='Filter inputs'!$B$4,
AVERAGEIFS($V$3:$V$3258, $X$3:$X$3258, 1, $C$3:$C$3258, $AB32,$E$3:$E$3258, $AD$3 ),
AVERAGEIFS($W$3:$W$3258, $X$3:$X$3258, 1, $C$3:$C$3258, $AB32, $E$3:$E$3258, $AD$3 )),0)</f>
        <v>29</v>
      </c>
      <c r="AE32">
        <f>IFERROR(IF('Country Prioritization'!$C$5='Filter inputs'!$B$4,
AVERAGEIFS($V$3:$V$3258, $X$3:$X$3258, 1, $C$3:$C$3258, $AB32,$E$3:$E$3258, $AE$3 ),
AVERAGEIFS($W$3:$W$3258, $X$3:$X$3258, 1, $C$3:$C$3258, $AB32, $E$3:$E$3258, $AE$3 )),0)</f>
        <v>28</v>
      </c>
      <c r="AF32">
        <f>IFERROR(IF('Country Prioritization'!$C$5='Filter inputs'!$B$4,
AVERAGEIFS($V$3:$V$3258, $X$3:$X$3258, 1, $C$3:$C$3258, $AB32,$E$3:$E$3258, $AF$3 ),
AVERAGEIFS($W$3:$W$3258, $X$3:$X$3258, 1, $C$3:$C$3258, $AB32, $E$3:$E$3258, $AF$3 )),0)</f>
        <v>30.727272727272727</v>
      </c>
      <c r="AG32">
        <f>IFERROR(IF('Country Prioritization'!$C$5='Filter inputs'!$B$4,
AVERAGEIFS($V$3:$V$3258, $X$3:$X$3258, 1, $C$3:$C$3258, $AB32,$E$3:$E$3258, $AG$3 ),
AVERAGEIFS($W$3:$W$3258, $X$3:$X$3258, 1, $C$3:$C$3258, $AB32, $E$3:$E$3258, $AG$3 )),0)</f>
        <v>27</v>
      </c>
      <c r="AI32" s="3" cm="1">
        <f t="array" ref="AI32">COUNTIF($AC$4:$AC$77, "&gt;"&amp;$AC32)+SUM(IF($AC32=$AC$4:$AC32, 1, 0))</f>
        <v>19</v>
      </c>
      <c r="AJ32" s="3" cm="1">
        <f t="array" ref="AJ32">IF(AD32=0,0,COUNTIF(AD$4:AD$77, "&gt;"&amp;AD32)+SUM(IF(AD32=AD$4:AD32, 1, 0)))</f>
        <v>15</v>
      </c>
      <c r="AK32" s="3" cm="1">
        <f t="array" ref="AK32">IF(AE32=0,0,COUNTIF(AE$4:AE$77, "&gt;"&amp;AE32)+SUM(IF(AE32=AE$4:AE32, 1, 0)))</f>
        <v>19</v>
      </c>
      <c r="AL32" s="3" cm="1">
        <f t="array" ref="AL32">IF(AF32=0,0,COUNTIF(AF$4:AF$77, "&gt;"&amp;AF32)+SUM(IF(AF32=AF$4:AF32, 1, 0)))</f>
        <v>18</v>
      </c>
      <c r="AM32" s="3" cm="1">
        <f t="array" ref="AM32">IF(AG32=0,0,COUNTIF(AG$4:AG$77, "&gt;"&amp;AG32)+SUM(IF(AG32=AG$4:AG32, 1, 0)))</f>
        <v>21</v>
      </c>
      <c r="AO32" s="55">
        <f t="shared" si="5"/>
        <v>28</v>
      </c>
      <c r="AP32" s="55">
        <f>IFERROR(IF('Country Prioritization'!$C$5='Filter inputs'!$B$4,
AVERAGEIFS($K$3:$K$3258, $X$3:$X$3258, 1, $C$3:$C$3258, $AB32,$E$3:$E$3258,$AO$2,$K$3:$K$3258,"&gt;0"),
AVERAGEIFS($P$3:$P$3258, $X$3:$X$3258, 1, $C$3:$C$3258, $AB32,$E$3:$E$3258,$AO$2,$P$3:$P$3258,"&gt;0")),0)</f>
        <v>5.8181818181818183</v>
      </c>
      <c r="AQ32" s="56">
        <f>IFERROR(IF('Country Prioritization'!$C$5='Filter inputs'!$B$4,
AVERAGEIFS($J$3:$J$3258, $X$3:$X$3258, 1, $C$3:$C$3258, $AB32,$E$3:$E$3258,$AO$2,$J$3:$J$3258,"&gt;0"),
AVERAGEIFS($O$3:$O$3258, $X$3:$X$3258, 1, $C$3:$C$3258, $AB32,$E$3:$E$3258,$AO$2,$O$3:$O$3258,"&gt;0")),0)</f>
        <v>8.1818181818181817</v>
      </c>
      <c r="AR32" s="56">
        <f>IFERROR(IF('Country Prioritization'!$C$5='Filter inputs'!$B$4,
AVERAGEIFS($Q$3:$Q$3258, $X$3:$X$3258, 1, $C$3:$C$3258, $AB32,$E$3:$E$3258,$AO$2,$Q$3:$Q$3258,"&gt;0"),
AVERAGEIFS($Q$3:$Q$3258, $X$3:$X$3258, 1, $C$3:$C$3258, $AB32,$E$3:$E$3258,$AO$2,$Q$3:$Q$3258,"&gt;0")),0)</f>
        <v>5</v>
      </c>
      <c r="AS32" s="56">
        <f>IFERROR(IF('Country Prioritization'!$C$5='Filter inputs'!$B$4,
AVERAGEIFS($R$3:$R$3258, $X$3:$X$3258, 1, $C$3:$C$3258, $AB32,$E$3:$E$3258,$AO$2,$R$3:$R$3258,"&gt;0"),
AVERAGEIFS($R$3:$R$3258, $X$3:$X$3258, 1, $C$3:$C$3258, $AB32,$E$3:$E$3258,$AO$2,$R$3:$R$3258,"&gt;0")),0)</f>
        <v>9</v>
      </c>
      <c r="AV32" t="s">
        <v>127</v>
      </c>
      <c r="AW32">
        <f>IF('Vaccine Prioritization'!$C$4='Filter inputs'!$B$4,
IF($AW$2="2020-2030",AVERAGEIFS($I$3:$I$3258,$Y$3:$Y$3258,1,$C$3:$C$3258,$AV32),AVERAGEIFS($I$3:$I$3258,$Y$3:$Y$3258,1,$C$3:$C$3258,$AV32,$F$3:$F$3258,$AW$2)),
IF($AW$2="2020-2030",AVERAGEIFS($N$3:$N$3258,$Y$3:$Y$3258,1,$C$3:$C$3258,$AV32),AVERAGEIFS($N$3:$N$3258,$Y$3:$Y$3258,1,$C$3:$C$3258,$AV32,$F$3:$F$3258,$AW$2)))</f>
        <v>1.4371597988272879</v>
      </c>
      <c r="AX32">
        <f>IF('Vaccine Prioritization'!$C$4='Filter inputs'!$B$4,
IF($AW$2="2020-2030",AVERAGEIFS($I$3:$I$3258,$Y$3:$Y$3258,1,$C$3:$C$3258,$AV32,$E$3:$E$3258, AX$3),AVERAGEIFS($I$3:$I$3258,$Y$3:$Y$3258,1,$C$3:$C$3258,$AV32,$F$3:$F$3258,$AW$2,$E$3:$E$3258, AX$3)), IF($AW$2="2020-2030",AVERAGEIFS($N$3:$N$3258,$Y$3:$Y$3258,1,$C$3:$C$3258,$AV32,$E$3:$E$3258, AX$3),AVERAGEIFS($N$3:$N$3258,$Y$3:$Y$3258,1,$C$3:$C$3258,$AV32,$F$3:$F$3258,$AW$2,$E$3:$E$3258, AX$3)))</f>
        <v>2.1217634668737091</v>
      </c>
      <c r="AY32">
        <f>IF('Vaccine Prioritization'!$C$4='Filter inputs'!$B$4,
IF($AW$2="2020-2030",AVERAGEIFS($I$3:$I$3258,$Y$3:$Y$3258,1,$C$3:$C$3258,$AV32,$E$3:$E$3258, AY$3),AVERAGEIFS($I$3:$I$3258,$Y$3:$Y$3258,1,$C$3:$C$3258,$AV32,$F$3:$F$3258,$AW$2,$E$3:$E$3258, AY$3)), IF($AW$2="2020-2030",AVERAGEIFS($N$3:$N$3258,$Y$3:$Y$3258,1,$C$3:$C$3258,$AV32,$E$3:$E$3258, AY$3),AVERAGEIFS($N$3:$N$3258,$Y$3:$Y$3258,1,$C$3:$C$3258,$AV32,$F$3:$F$3258,$AW$2,$E$3:$E$3258, AY$3)))</f>
        <v>1.851409198219178</v>
      </c>
      <c r="AZ32">
        <f>IF('Vaccine Prioritization'!$C$4='Filter inputs'!$B$4,
IF($AW$2="2020-2030",AVERAGEIFS($I$3:$I$3258,$Y$3:$Y$3258,1,$C$3:$C$3258,$AV32,$E$3:$E$3258, AZ$3),AVERAGEIFS($I$3:$I$3258,$Y$3:$Y$3258,1,$C$3:$C$3258,$AV32,$F$3:$F$3258,$AW$2,$E$3:$E$3258, AZ$3)), IF($AW$2="2020-2030",AVERAGEIFS($N$3:$N$3258,$Y$3:$Y$3258,1,$C$3:$C$3258,$AV32,$E$3:$E$3258, AZ$3),AVERAGEIFS($N$3:$N$3258,$Y$3:$Y$3258,1,$C$3:$C$3258,$AV32,$F$3:$F$3258,$AW$2,$E$3:$E$3258, AZ$3)))</f>
        <v>1.0632271515817935</v>
      </c>
      <c r="BA32">
        <f>IF('Vaccine Prioritization'!$C$4='Filter inputs'!$B$4,
IF($AW$2="2020-2030",AVERAGEIFS($I$3:$I$3258,$Y$3:$Y$3258,1,$C$3:$C$3258,$AV32,$E$3:$E$3258, BA$3),AVERAGEIFS($I$3:$I$3258,$Y$3:$Y$3258,1,$C$3:$C$3258,$AV32,$F$3:$F$3258,$AW$2,$E$3:$E$3258, BA$3)), IF($AW$2="2020-2030",AVERAGEIFS($N$3:$N$3258,$Y$3:$Y$3258,1,$C$3:$C$3258,$AV32,$E$3:$E$3258, BA$3),AVERAGEIFS($N$3:$N$3258,$Y$3:$Y$3258,1,$C$3:$C$3258,$AV32,$F$3:$F$3258,$AW$2,$E$3:$E$3258, BA$3)))</f>
        <v>0.71223937863447084</v>
      </c>
      <c r="BC32" s="3">
        <f t="shared" si="6"/>
        <v>1</v>
      </c>
      <c r="BD32" s="3">
        <f t="shared" si="7"/>
        <v>2</v>
      </c>
      <c r="BE32" s="3">
        <f t="shared" si="8"/>
        <v>3</v>
      </c>
      <c r="BF32" s="3">
        <f t="shared" si="9"/>
        <v>4</v>
      </c>
      <c r="BG32" s="3"/>
      <c r="BH32" s="3">
        <f t="shared" si="3"/>
        <v>2</v>
      </c>
      <c r="BI32" t="s">
        <v>127</v>
      </c>
      <c r="BJ32" s="2" t="str">
        <f t="shared" si="4"/>
        <v>Haiti</v>
      </c>
      <c r="BK32">
        <f t="shared" si="10"/>
        <v>1.4371597988272879</v>
      </c>
      <c r="BL32" s="3" cm="1">
        <f t="array" ref="BL32">COUNTIF($BK$4:$BK$77, "&gt;"&amp;$BK32)+SUM(IF($BK32=$BK$4:$BK32, 1, 0))</f>
        <v>32</v>
      </c>
      <c r="BM32" s="3">
        <f>IF(COUNTIFS($BC32:BC32,BC32)&gt;1,BC32+COUNTIFS($BC32:BC32,BC32)-1,BC32)</f>
        <v>1</v>
      </c>
      <c r="BN32" s="3">
        <f>IF(COUNTIFS($BC32:BD32,BD32)&gt;1,BD32+COUNTIFS($BC32:BD32,BD32)-1,BD32)</f>
        <v>2</v>
      </c>
      <c r="BO32" s="3">
        <f>IF(COUNTIFS($BC32:BE32,BE32)&gt;1,BE32+COUNTIFS($BC32:BE32,BE32)-1,BE32)</f>
        <v>3</v>
      </c>
      <c r="BP32" s="3">
        <f>IF(COUNTIFS($BC32:BF32,BF32)&gt;1,BF32+COUNTIFS($BC32:BF32,BF32)-1,BF32)</f>
        <v>4</v>
      </c>
      <c r="BR32" s="3" t="str" cm="1">
        <f t="array" ref="BR32">INDEX($AX$3:$BA$3,BM32)</f>
        <v>Hib3</v>
      </c>
      <c r="BS32" s="3" t="str" cm="1">
        <f t="array" ref="BS32">INDEX($AX$3:$BA$3,BN32)</f>
        <v>Pcv3</v>
      </c>
      <c r="BT32" s="3" t="str" cm="1">
        <f t="array" ref="BT32">INDEX($AX$3:$BA$3,BO32)</f>
        <v>MCV2</v>
      </c>
      <c r="BU32" s="3" t="str" cm="1">
        <f t="array" ref="BU32">INDEX($AX$3:$BA$3,BP32)</f>
        <v>RotaC</v>
      </c>
    </row>
    <row r="33" spans="1:73" x14ac:dyDescent="0.3">
      <c r="A33" t="str">
        <f t="shared" si="0"/>
        <v>AFRICAGHAHib32020</v>
      </c>
      <c r="B33" t="s">
        <v>3</v>
      </c>
      <c r="C33" t="s">
        <v>166</v>
      </c>
      <c r="D33" t="s">
        <v>62</v>
      </c>
      <c r="E33" t="s">
        <v>82</v>
      </c>
      <c r="F33">
        <v>2020</v>
      </c>
      <c r="G33" t="s">
        <v>196</v>
      </c>
      <c r="H33" s="11" cm="1">
        <f t="array" ref="H33">_xlfn.IFS(G33="&gt;70%",1,G33="60-70%",70%,G33="50-60%",60%,G33="&lt;50%",50%)</f>
        <v>1</v>
      </c>
      <c r="I33" s="47">
        <v>1.783617559741195</v>
      </c>
      <c r="J33">
        <v>2</v>
      </c>
      <c r="K33">
        <v>6</v>
      </c>
      <c r="L33" t="s">
        <v>196</v>
      </c>
      <c r="M33" s="11" cm="1">
        <f t="array" ref="M33">_xlfn.IFS(L33="&gt;70%",1,L33="60-70%",70%,L33="50-60%",60%,L33="&lt;50%",50%)</f>
        <v>1</v>
      </c>
      <c r="N33" s="47">
        <v>1.8833878794371919</v>
      </c>
      <c r="O33">
        <v>3</v>
      </c>
      <c r="P33">
        <v>6</v>
      </c>
      <c r="Q33">
        <v>5</v>
      </c>
      <c r="R33">
        <v>2</v>
      </c>
      <c r="S33" t="s">
        <v>104</v>
      </c>
      <c r="T33" t="s">
        <v>109</v>
      </c>
      <c r="V33">
        <v>15</v>
      </c>
      <c r="W33">
        <v>16</v>
      </c>
      <c r="X33">
        <f>IF(AND(OR('Country Prioritization'!$C$4 = 'Filter inputs'!$A$4,'Country Prioritization'!$C$4=$B33),
OR('Country Prioritization'!$C$6='Filter inputs'!$C$4,'Country Prioritization'!$C$6=$S33),
OR( 'Country Prioritization'!$C$7='Filter inputs'!$D$4, 'Country Prioritization'!$C$7=$T33),
OR('Country Prioritization'!$C$8='Filter inputs'!$E$4, 'Country Prioritization'!$C$8=$F33), OR(AND('Country Prioritization'!$C$5='Filter inputs'!$B$4,H33&lt;=$X$1),AND('Country Prioritization'!$C$5='Filter inputs'!$B$5,M33&lt;=$X$1))),1,0)</f>
        <v>1</v>
      </c>
      <c r="Y33">
        <f>IF(OR('Vaccine Prioritization'!$C$5='Filter inputs'!$E$4, 'Vaccine Prioritization'!$C$5=$F33),1,0)</f>
        <v>1</v>
      </c>
      <c r="AA33" t="s">
        <v>165</v>
      </c>
      <c r="AB33" s="2" t="str">
        <f t="shared" si="1"/>
        <v>Honduras</v>
      </c>
      <c r="AC33">
        <f>IFERROR(IF('Country Prioritization'!$C$5='Filter inputs'!$B$4,
AVERAGEIFS($V$3:$V$3258, $X$3:$X$3258, 1, $C$3:$C$3258, $AB33),
AVERAGEIFS($W$3:$W$3258, $X$3:$X$3258, 1, $C$3:$C$3258, $AB33)),0)</f>
        <v>20.59090909090909</v>
      </c>
      <c r="AD33">
        <f>IFERROR(IF('Country Prioritization'!$C$5='Filter inputs'!$B$4,
AVERAGEIFS($V$3:$V$3258, $X$3:$X$3258, 1, $C$3:$C$3258, $AB33,$E$3:$E$3258, $AD$3 ),
AVERAGEIFS($W$3:$W$3258, $X$3:$X$3258, 1, $C$3:$C$3258, $AB33, $E$3:$E$3258, $AD$3 )),0)</f>
        <v>21</v>
      </c>
      <c r="AE33">
        <f>IFERROR(IF('Country Prioritization'!$C$5='Filter inputs'!$B$4,
AVERAGEIFS($V$3:$V$3258, $X$3:$X$3258, 1, $C$3:$C$3258, $AB33,$E$3:$E$3258, $AE$3 ),
AVERAGEIFS($W$3:$W$3258, $X$3:$X$3258, 1, $C$3:$C$3258, $AB33, $E$3:$E$3258, $AE$3 )),0)</f>
        <v>21.09090909090909</v>
      </c>
      <c r="AF33">
        <f>IFERROR(IF('Country Prioritization'!$C$5='Filter inputs'!$B$4,
AVERAGEIFS($V$3:$V$3258, $X$3:$X$3258, 1, $C$3:$C$3258, $AB33,$E$3:$E$3258, $AF$3 ),
AVERAGEIFS($W$3:$W$3258, $X$3:$X$3258, 1, $C$3:$C$3258, $AB33, $E$3:$E$3258, $AF$3 )),0)</f>
        <v>20</v>
      </c>
      <c r="AG33">
        <f>IFERROR(IF('Country Prioritization'!$C$5='Filter inputs'!$B$4,
AVERAGEIFS($V$3:$V$3258, $X$3:$X$3258, 1, $C$3:$C$3258, $AB33,$E$3:$E$3258, $AG$3 ),
AVERAGEIFS($W$3:$W$3258, $X$3:$X$3258, 1, $C$3:$C$3258, $AB33, $E$3:$E$3258, $AG$3 )),0)</f>
        <v>20.272727272727273</v>
      </c>
      <c r="AI33" s="3" cm="1">
        <f t="array" ref="AI33">COUNTIF($AC$4:$AC$77, "&gt;"&amp;$AC33)+SUM(IF($AC33=$AC$4:$AC33, 1, 0))</f>
        <v>51</v>
      </c>
      <c r="AJ33" s="3" cm="1">
        <f t="array" ref="AJ33">IF(AD33=0,0,COUNTIF(AD$4:AD$77, "&gt;"&amp;AD33)+SUM(IF(AD33=AD$4:AD33, 1, 0)))</f>
        <v>48</v>
      </c>
      <c r="AK33" s="3" cm="1">
        <f t="array" ref="AK33">IF(AE33=0,0,COUNTIF(AE$4:AE$77, "&gt;"&amp;AE33)+SUM(IF(AE33=AE$4:AE33, 1, 0)))</f>
        <v>48</v>
      </c>
      <c r="AL33" s="3" cm="1">
        <f t="array" ref="AL33">IF(AF33=0,0,COUNTIF(AF$4:AF$77, "&gt;"&amp;AF33)+SUM(IF(AF33=AF$4:AF33, 1, 0)))</f>
        <v>48</v>
      </c>
      <c r="AM33" s="3" cm="1">
        <f t="array" ref="AM33">IF(AG33=0,0,COUNTIF(AG$4:AG$77, "&gt;"&amp;AG33)+SUM(IF(AG33=AG$4:AG33, 1, 0)))</f>
        <v>53</v>
      </c>
      <c r="AO33" s="55">
        <f t="shared" si="5"/>
        <v>21.09090909090909</v>
      </c>
      <c r="AP33" s="55">
        <f>IFERROR(IF('Country Prioritization'!$C$5='Filter inputs'!$B$4,
AVERAGEIFS($K$3:$K$3258, $X$3:$X$3258, 1, $C$3:$C$3258, $AB33,$E$3:$E$3258,$AO$2,$K$3:$K$3258,"&gt;0"),
AVERAGEIFS($P$3:$P$3258, $X$3:$X$3258, 1, $C$3:$C$3258, $AB33,$E$3:$E$3258,$AO$2,$P$3:$P$3258,"&gt;0")),0)</f>
        <v>3.0909090909090908</v>
      </c>
      <c r="AQ33" s="56">
        <f>IFERROR(IF('Country Prioritization'!$C$5='Filter inputs'!$B$4,
AVERAGEIFS($J$3:$J$3258, $X$3:$X$3258, 1, $C$3:$C$3258, $AB33,$E$3:$E$3258,$AO$2,$J$3:$J$3258,"&gt;0"),
AVERAGEIFS($O$3:$O$3258, $X$3:$X$3258, 1, $C$3:$C$3258, $AB33,$E$3:$E$3258,$AO$2,$O$3:$O$3258,"&gt;0")),0)</f>
        <v>3</v>
      </c>
      <c r="AR33" s="56">
        <f>IFERROR(IF('Country Prioritization'!$C$5='Filter inputs'!$B$4,
AVERAGEIFS($Q$3:$Q$3258, $X$3:$X$3258, 1, $C$3:$C$3258, $AB33,$E$3:$E$3258,$AO$2,$Q$3:$Q$3258,"&gt;0"),
AVERAGEIFS($Q$3:$Q$3258, $X$3:$X$3258, 1, $C$3:$C$3258, $AB33,$E$3:$E$3258,$AO$2,$Q$3:$Q$3258,"&gt;0")),0)</f>
        <v>4</v>
      </c>
      <c r="AS33" s="56">
        <f>IFERROR(IF('Country Prioritization'!$C$5='Filter inputs'!$B$4,
AVERAGEIFS($R$3:$R$3258, $X$3:$X$3258, 1, $C$3:$C$3258, $AB33,$E$3:$E$3258,$AO$2,$R$3:$R$3258,"&gt;0"),
AVERAGEIFS($R$3:$R$3258, $X$3:$X$3258, 1, $C$3:$C$3258, $AB33,$E$3:$E$3258,$AO$2,$R$3:$R$3258,"&gt;0")),0)</f>
        <v>11</v>
      </c>
      <c r="AV33" t="s">
        <v>165</v>
      </c>
      <c r="AW33">
        <f>IF('Vaccine Prioritization'!$C$4='Filter inputs'!$B$4,
IF($AW$2="2020-2030",AVERAGEIFS($I$3:$I$3258,$Y$3:$Y$3258,1,$C$3:$C$3258,$AV33),AVERAGEIFS($I$3:$I$3258,$Y$3:$Y$3258,1,$C$3:$C$3258,$AV33,$F$3:$F$3258,$AW$2)),
IF($AW$2="2020-2030",AVERAGEIFS($N$3:$N$3258,$Y$3:$Y$3258,1,$C$3:$C$3258,$AV33),AVERAGEIFS($N$3:$N$3258,$Y$3:$Y$3258,1,$C$3:$C$3258,$AV33,$F$3:$F$3258,$AW$2)))</f>
        <v>0.29527059234266045</v>
      </c>
      <c r="AX33">
        <f>IF('Vaccine Prioritization'!$C$4='Filter inputs'!$B$4,
IF($AW$2="2020-2030",AVERAGEIFS($I$3:$I$3258,$Y$3:$Y$3258,1,$C$3:$C$3258,$AV33,$E$3:$E$3258, AX$3),AVERAGEIFS($I$3:$I$3258,$Y$3:$Y$3258,1,$C$3:$C$3258,$AV33,$F$3:$F$3258,$AW$2,$E$3:$E$3258, AX$3)), IF($AW$2="2020-2030",AVERAGEIFS($N$3:$N$3258,$Y$3:$Y$3258,1,$C$3:$C$3258,$AV33,$E$3:$E$3258, AX$3),AVERAGEIFS($N$3:$N$3258,$Y$3:$Y$3258,1,$C$3:$C$3258,$AV33,$F$3:$F$3258,$AW$2,$E$3:$E$3258, AX$3)))</f>
        <v>0.43956294855765404</v>
      </c>
      <c r="AY33">
        <f>IF('Vaccine Prioritization'!$C$4='Filter inputs'!$B$4,
IF($AW$2="2020-2030",AVERAGEIFS($I$3:$I$3258,$Y$3:$Y$3258,1,$C$3:$C$3258,$AV33,$E$3:$E$3258, AY$3),AVERAGEIFS($I$3:$I$3258,$Y$3:$Y$3258,1,$C$3:$C$3258,$AV33,$F$3:$F$3258,$AW$2,$E$3:$E$3258, AY$3)), IF($AW$2="2020-2030",AVERAGEIFS($N$3:$N$3258,$Y$3:$Y$3258,1,$C$3:$C$3258,$AV33,$E$3:$E$3258, AY$3),AVERAGEIFS($N$3:$N$3258,$Y$3:$Y$3258,1,$C$3:$C$3258,$AV33,$F$3:$F$3258,$AW$2,$E$3:$E$3258, AY$3)))</f>
        <v>0.50103861106623482</v>
      </c>
      <c r="AZ33">
        <f>IF('Vaccine Prioritization'!$C$4='Filter inputs'!$B$4,
IF($AW$2="2020-2030",AVERAGEIFS($I$3:$I$3258,$Y$3:$Y$3258,1,$C$3:$C$3258,$AV33,$E$3:$E$3258, AZ$3),AVERAGEIFS($I$3:$I$3258,$Y$3:$Y$3258,1,$C$3:$C$3258,$AV33,$F$3:$F$3258,$AW$2,$E$3:$E$3258, AZ$3)), IF($AW$2="2020-2030",AVERAGEIFS($N$3:$N$3258,$Y$3:$Y$3258,1,$C$3:$C$3258,$AV33,$E$3:$E$3258, AZ$3),AVERAGEIFS($N$3:$N$3258,$Y$3:$Y$3258,1,$C$3:$C$3258,$AV33,$F$3:$F$3258,$AW$2,$E$3:$E$3258, AZ$3)))</f>
        <v>6.4447285113226921E-2</v>
      </c>
      <c r="BA33">
        <f>IF('Vaccine Prioritization'!$C$4='Filter inputs'!$B$4,
IF($AW$2="2020-2030",AVERAGEIFS($I$3:$I$3258,$Y$3:$Y$3258,1,$C$3:$C$3258,$AV33,$E$3:$E$3258, BA$3),AVERAGEIFS($I$3:$I$3258,$Y$3:$Y$3258,1,$C$3:$C$3258,$AV33,$F$3:$F$3258,$AW$2,$E$3:$E$3258, BA$3)), IF($AW$2="2020-2030",AVERAGEIFS($N$3:$N$3258,$Y$3:$Y$3258,1,$C$3:$C$3258,$AV33,$E$3:$E$3258, BA$3),AVERAGEIFS($N$3:$N$3258,$Y$3:$Y$3258,1,$C$3:$C$3258,$AV33,$F$3:$F$3258,$AW$2,$E$3:$E$3258, BA$3)))</f>
        <v>0.17603352463352581</v>
      </c>
      <c r="BC33" s="3">
        <f t="shared" si="6"/>
        <v>2</v>
      </c>
      <c r="BD33" s="3">
        <f t="shared" si="7"/>
        <v>1</v>
      </c>
      <c r="BE33" s="3">
        <f t="shared" si="8"/>
        <v>4</v>
      </c>
      <c r="BF33" s="3">
        <f t="shared" si="9"/>
        <v>3</v>
      </c>
      <c r="BG33" s="3"/>
      <c r="BH33" s="3">
        <f t="shared" si="3"/>
        <v>2</v>
      </c>
      <c r="BI33" t="s">
        <v>165</v>
      </c>
      <c r="BJ33" s="2" t="str">
        <f t="shared" si="4"/>
        <v>Honduras</v>
      </c>
      <c r="BK33">
        <f t="shared" si="10"/>
        <v>0.29527059234266045</v>
      </c>
      <c r="BL33" s="3" cm="1">
        <f t="array" ref="BL33">COUNTIF($BK$4:$BK$77, "&gt;"&amp;$BK33)+SUM(IF($BK33=$BK$4:$BK33, 1, 0))</f>
        <v>56</v>
      </c>
      <c r="BM33" s="3">
        <f>IF(COUNTIFS($BC33:BC33,BC33)&gt;1,BC33+COUNTIFS($BC33:BC33,BC33)-1,BC33)</f>
        <v>2</v>
      </c>
      <c r="BN33" s="3">
        <f>IF(COUNTIFS($BC33:BD33,BD33)&gt;1,BD33+COUNTIFS($BC33:BD33,BD33)-1,BD33)</f>
        <v>1</v>
      </c>
      <c r="BO33" s="3">
        <f>IF(COUNTIFS($BC33:BE33,BE33)&gt;1,BE33+COUNTIFS($BC33:BE33,BE33)-1,BE33)</f>
        <v>4</v>
      </c>
      <c r="BP33" s="3">
        <f>IF(COUNTIFS($BC33:BF33,BF33)&gt;1,BF33+COUNTIFS($BC33:BF33,BF33)-1,BF33)</f>
        <v>3</v>
      </c>
      <c r="BR33" s="3" t="str" cm="1">
        <f t="array" ref="BR33">INDEX($AX$3:$BA$3,BM33)</f>
        <v>Pcv3</v>
      </c>
      <c r="BS33" s="3" t="str" cm="1">
        <f t="array" ref="BS33">INDEX($AX$3:$BA$3,BN33)</f>
        <v>Hib3</v>
      </c>
      <c r="BT33" s="3" t="str" cm="1">
        <f t="array" ref="BT33">INDEX($AX$3:$BA$3,BO33)</f>
        <v>RotaC</v>
      </c>
      <c r="BU33" s="3" t="str" cm="1">
        <f t="array" ref="BU33">INDEX($AX$3:$BA$3,BP33)</f>
        <v>MCV2</v>
      </c>
    </row>
    <row r="34" spans="1:73" x14ac:dyDescent="0.3">
      <c r="A34" t="str">
        <f t="shared" si="0"/>
        <v>ASIASYRHib32020</v>
      </c>
      <c r="B34" t="s">
        <v>13</v>
      </c>
      <c r="C34" t="s">
        <v>122</v>
      </c>
      <c r="D34" t="s">
        <v>17</v>
      </c>
      <c r="E34" t="s">
        <v>82</v>
      </c>
      <c r="F34">
        <v>2020</v>
      </c>
      <c r="G34" t="s">
        <v>198</v>
      </c>
      <c r="H34" s="11" cm="1">
        <f t="array" ref="H34">_xlfn.IFS(G34="&gt;70%",1,G34="60-70%",70%,G34="50-60%",60%,G34="&lt;50%",50%)</f>
        <v>0.6</v>
      </c>
      <c r="I34" s="47">
        <v>1.6344968012221941</v>
      </c>
      <c r="J34">
        <v>9</v>
      </c>
      <c r="K34">
        <v>6</v>
      </c>
      <c r="L34" t="s">
        <v>198</v>
      </c>
      <c r="M34" s="11" cm="1">
        <f t="array" ref="M34">_xlfn.IFS(L34="&gt;70%",1,L34="60-70%",70%,L34="50-60%",60%,L34="&lt;50%",50%)</f>
        <v>0.6</v>
      </c>
      <c r="N34" s="47">
        <v>1.8668802588843618</v>
      </c>
      <c r="O34">
        <v>9</v>
      </c>
      <c r="P34">
        <v>6</v>
      </c>
      <c r="Q34">
        <v>2</v>
      </c>
      <c r="R34">
        <v>9</v>
      </c>
      <c r="S34" t="s">
        <v>103</v>
      </c>
      <c r="T34" t="s">
        <v>106</v>
      </c>
      <c r="V34">
        <v>26</v>
      </c>
      <c r="W34">
        <v>26</v>
      </c>
      <c r="X34">
        <f>IF(AND(OR('Country Prioritization'!$C$4 = 'Filter inputs'!$A$4,'Country Prioritization'!$C$4=$B34),
OR('Country Prioritization'!$C$6='Filter inputs'!$C$4,'Country Prioritization'!$C$6=$S34),
OR( 'Country Prioritization'!$C$7='Filter inputs'!$D$4, 'Country Prioritization'!$C$7=$T34),
OR('Country Prioritization'!$C$8='Filter inputs'!$E$4, 'Country Prioritization'!$C$8=$F34), OR(AND('Country Prioritization'!$C$5='Filter inputs'!$B$4,H34&lt;=$X$1),AND('Country Prioritization'!$C$5='Filter inputs'!$B$5,M34&lt;=$X$1))),1,0)</f>
        <v>1</v>
      </c>
      <c r="Y34">
        <f>IF(OR('Vaccine Prioritization'!$C$5='Filter inputs'!$E$4, 'Vaccine Prioritization'!$C$5=$F34),1,0)</f>
        <v>1</v>
      </c>
      <c r="AA34" t="s">
        <v>146</v>
      </c>
      <c r="AB34" s="2" t="str">
        <f t="shared" si="1"/>
        <v>India</v>
      </c>
      <c r="AC34">
        <f>IFERROR(IF('Country Prioritization'!$C$5='Filter inputs'!$B$4,
AVERAGEIFS($V$3:$V$3258, $X$3:$X$3258, 1, $C$3:$C$3258, $AB34),
AVERAGEIFS($W$3:$W$3258, $X$3:$X$3258, 1, $C$3:$C$3258, $AB34)),0)</f>
        <v>24.204545454545453</v>
      </c>
      <c r="AD34">
        <f>IFERROR(IF('Country Prioritization'!$C$5='Filter inputs'!$B$4,
AVERAGEIFS($V$3:$V$3258, $X$3:$X$3258, 1, $C$3:$C$3258, $AB34,$E$3:$E$3258, $AD$3 ),
AVERAGEIFS($W$3:$W$3258, $X$3:$X$3258, 1, $C$3:$C$3258, $AB34, $E$3:$E$3258, $AD$3 )),0)</f>
        <v>24</v>
      </c>
      <c r="AE34">
        <f>IFERROR(IF('Country Prioritization'!$C$5='Filter inputs'!$B$4,
AVERAGEIFS($V$3:$V$3258, $X$3:$X$3258, 1, $C$3:$C$3258, $AB34,$E$3:$E$3258, $AE$3 ),
AVERAGEIFS($W$3:$W$3258, $X$3:$X$3258, 1, $C$3:$C$3258, $AB34, $E$3:$E$3258, $AE$3 )),0)</f>
        <v>27.818181818181817</v>
      </c>
      <c r="AF34">
        <f>IFERROR(IF('Country Prioritization'!$C$5='Filter inputs'!$B$4,
AVERAGEIFS($V$3:$V$3258, $X$3:$X$3258, 1, $C$3:$C$3258, $AB34,$E$3:$E$3258, $AF$3 ),
AVERAGEIFS($W$3:$W$3258, $X$3:$X$3258, 1, $C$3:$C$3258, $AB34, $E$3:$E$3258, $AF$3 )),0)</f>
        <v>23</v>
      </c>
      <c r="AG34">
        <f>IFERROR(IF('Country Prioritization'!$C$5='Filter inputs'!$B$4,
AVERAGEIFS($V$3:$V$3258, $X$3:$X$3258, 1, $C$3:$C$3258, $AB34,$E$3:$E$3258, $AG$3 ),
AVERAGEIFS($W$3:$W$3258, $X$3:$X$3258, 1, $C$3:$C$3258, $AB34, $E$3:$E$3258, $AG$3 )),0)</f>
        <v>22</v>
      </c>
      <c r="AI34" s="3" cm="1">
        <f t="array" ref="AI34">COUNTIF($AC$4:$AC$77, "&gt;"&amp;$AC34)+SUM(IF($AC34=$AC$4:$AC34, 1, 0))</f>
        <v>31</v>
      </c>
      <c r="AJ34" s="3" cm="1">
        <f t="array" ref="AJ34">IF(AD34=0,0,COUNTIF(AD$4:AD$77, "&gt;"&amp;AD34)+SUM(IF(AD34=AD$4:AD34, 1, 0)))</f>
        <v>35</v>
      </c>
      <c r="AK34" s="3" cm="1">
        <f t="array" ref="AK34">IF(AE34=0,0,COUNTIF(AE$4:AE$77, "&gt;"&amp;AE34)+SUM(IF(AE34=AE$4:AE34, 1, 0)))</f>
        <v>21</v>
      </c>
      <c r="AL34" s="3" cm="1">
        <f t="array" ref="AL34">IF(AF34=0,0,COUNTIF(AF$4:AF$77, "&gt;"&amp;AF34)+SUM(IF(AF34=AF$4:AF34, 1, 0)))</f>
        <v>38</v>
      </c>
      <c r="AM34" s="3" cm="1">
        <f t="array" ref="AM34">IF(AG34=0,0,COUNTIF(AG$4:AG$77, "&gt;"&amp;AG34)+SUM(IF(AG34=AG$4:AG34, 1, 0)))</f>
        <v>46</v>
      </c>
      <c r="AO34" s="55">
        <f t="shared" si="5"/>
        <v>27.81818181818182</v>
      </c>
      <c r="AP34" s="55">
        <f>IFERROR(IF('Country Prioritization'!$C$5='Filter inputs'!$B$4,
AVERAGEIFS($K$3:$K$3258, $X$3:$X$3258, 1, $C$3:$C$3258, $AB34,$E$3:$E$3258,$AO$2,$K$3:$K$3258,"&gt;0"),
AVERAGEIFS($P$3:$P$3258, $X$3:$X$3258, 1, $C$3:$C$3258, $AB34,$E$3:$E$3258,$AO$2,$P$3:$P$3258,"&gt;0")),0)</f>
        <v>10</v>
      </c>
      <c r="AQ34" s="56">
        <f>IFERROR(IF('Country Prioritization'!$C$5='Filter inputs'!$B$4,
AVERAGEIFS($J$3:$J$3258, $X$3:$X$3258, 1, $C$3:$C$3258, $AB34,$E$3:$E$3258,$AO$2,$J$3:$J$3258,"&gt;0"),
AVERAGEIFS($O$3:$O$3258, $X$3:$X$3258, 1, $C$3:$C$3258, $AB34,$E$3:$E$3258,$AO$2,$O$3:$O$3258,"&gt;0")),0)</f>
        <v>9.8181818181818183</v>
      </c>
      <c r="AR34" s="56">
        <f>IFERROR(IF('Country Prioritization'!$C$5='Filter inputs'!$B$4,
AVERAGEIFS($Q$3:$Q$3258, $X$3:$X$3258, 1, $C$3:$C$3258, $AB34,$E$3:$E$3258,$AO$2,$Q$3:$Q$3258,"&gt;0"),
AVERAGEIFS($Q$3:$Q$3258, $X$3:$X$3258, 1, $C$3:$C$3258, $AB34,$E$3:$E$3258,$AO$2,$Q$3:$Q$3258,"&gt;0")),0)</f>
        <v>3</v>
      </c>
      <c r="AS34" s="56">
        <f>IFERROR(IF('Country Prioritization'!$C$5='Filter inputs'!$B$4,
AVERAGEIFS($R$3:$R$3258, $X$3:$X$3258, 1, $C$3:$C$3258, $AB34,$E$3:$E$3258,$AO$2,$R$3:$R$3258,"&gt;0"),
AVERAGEIFS($R$3:$R$3258, $X$3:$X$3258, 1, $C$3:$C$3258, $AB34,$E$3:$E$3258,$AO$2,$R$3:$R$3258,"&gt;0")),0)</f>
        <v>5</v>
      </c>
      <c r="AV34" t="s">
        <v>146</v>
      </c>
      <c r="AW34">
        <f>IF('Vaccine Prioritization'!$C$4='Filter inputs'!$B$4,
IF($AW$2="2020-2030",AVERAGEIFS($I$3:$I$3258,$Y$3:$Y$3258,1,$C$3:$C$3258,$AV34),AVERAGEIFS($I$3:$I$3258,$Y$3:$Y$3258,1,$C$3:$C$3258,$AV34,$F$3:$F$3258,$AW$2)),
IF($AW$2="2020-2030",AVERAGEIFS($N$3:$N$3258,$Y$3:$Y$3258,1,$C$3:$C$3258,$AV34),AVERAGEIFS($N$3:$N$3258,$Y$3:$Y$3258,1,$C$3:$C$3258,$AV34,$F$3:$F$3258,$AW$2)))</f>
        <v>94.50436869030122</v>
      </c>
      <c r="AX34">
        <f>IF('Vaccine Prioritization'!$C$4='Filter inputs'!$B$4,
IF($AW$2="2020-2030",AVERAGEIFS($I$3:$I$3258,$Y$3:$Y$3258,1,$C$3:$C$3258,$AV34,$E$3:$E$3258, AX$3),AVERAGEIFS($I$3:$I$3258,$Y$3:$Y$3258,1,$C$3:$C$3258,$AV34,$F$3:$F$3258,$AW$2,$E$3:$E$3258, AX$3)), IF($AW$2="2020-2030",AVERAGEIFS($N$3:$N$3258,$Y$3:$Y$3258,1,$C$3:$C$3258,$AV34,$E$3:$E$3258, AX$3),AVERAGEIFS($N$3:$N$3258,$Y$3:$Y$3258,1,$C$3:$C$3258,$AV34,$F$3:$F$3258,$AW$2,$E$3:$E$3258, AX$3)))</f>
        <v>175.72541654856349</v>
      </c>
      <c r="AY34">
        <f>IF('Vaccine Prioritization'!$C$4='Filter inputs'!$B$4,
IF($AW$2="2020-2030",AVERAGEIFS($I$3:$I$3258,$Y$3:$Y$3258,1,$C$3:$C$3258,$AV34,$E$3:$E$3258, AY$3),AVERAGEIFS($I$3:$I$3258,$Y$3:$Y$3258,1,$C$3:$C$3258,$AV34,$F$3:$F$3258,$AW$2,$E$3:$E$3258, AY$3)), IF($AW$2="2020-2030",AVERAGEIFS($N$3:$N$3258,$Y$3:$Y$3258,1,$C$3:$C$3258,$AV34,$E$3:$E$3258, AY$3),AVERAGEIFS($N$3:$N$3258,$Y$3:$Y$3258,1,$C$3:$C$3258,$AV34,$F$3:$F$3258,$AW$2,$E$3:$E$3258, AY$3)))</f>
        <v>124.06976337777029</v>
      </c>
      <c r="AZ34">
        <f>IF('Vaccine Prioritization'!$C$4='Filter inputs'!$B$4,
IF($AW$2="2020-2030",AVERAGEIFS($I$3:$I$3258,$Y$3:$Y$3258,1,$C$3:$C$3258,$AV34,$E$3:$E$3258, AZ$3),AVERAGEIFS($I$3:$I$3258,$Y$3:$Y$3258,1,$C$3:$C$3258,$AV34,$F$3:$F$3258,$AW$2,$E$3:$E$3258, AZ$3)), IF($AW$2="2020-2030",AVERAGEIFS($N$3:$N$3258,$Y$3:$Y$3258,1,$C$3:$C$3258,$AV34,$E$3:$E$3258, AZ$3),AVERAGEIFS($N$3:$N$3258,$Y$3:$Y$3258,1,$C$3:$C$3258,$AV34,$F$3:$F$3258,$AW$2,$E$3:$E$3258, AZ$3)))</f>
        <v>43.384597650821519</v>
      </c>
      <c r="BA34">
        <f>IF('Vaccine Prioritization'!$C$4='Filter inputs'!$B$4,
IF($AW$2="2020-2030",AVERAGEIFS($I$3:$I$3258,$Y$3:$Y$3258,1,$C$3:$C$3258,$AV34,$E$3:$E$3258, BA$3),AVERAGEIFS($I$3:$I$3258,$Y$3:$Y$3258,1,$C$3:$C$3258,$AV34,$F$3:$F$3258,$AW$2,$E$3:$E$3258, BA$3)), IF($AW$2="2020-2030",AVERAGEIFS($N$3:$N$3258,$Y$3:$Y$3258,1,$C$3:$C$3258,$AV34,$E$3:$E$3258, BA$3),AVERAGEIFS($N$3:$N$3258,$Y$3:$Y$3258,1,$C$3:$C$3258,$AV34,$F$3:$F$3258,$AW$2,$E$3:$E$3258, BA$3)))</f>
        <v>34.83769718404956</v>
      </c>
      <c r="BC34" s="3">
        <f t="shared" si="6"/>
        <v>1</v>
      </c>
      <c r="BD34" s="3">
        <f t="shared" si="7"/>
        <v>2</v>
      </c>
      <c r="BE34" s="3">
        <f t="shared" si="8"/>
        <v>3</v>
      </c>
      <c r="BF34" s="3">
        <f t="shared" si="9"/>
        <v>4</v>
      </c>
      <c r="BG34" s="3"/>
      <c r="BH34" s="3">
        <f t="shared" si="3"/>
        <v>3</v>
      </c>
      <c r="BI34" t="s">
        <v>146</v>
      </c>
      <c r="BJ34" s="2" t="str">
        <f t="shared" si="4"/>
        <v>India</v>
      </c>
      <c r="BK34">
        <f t="shared" si="10"/>
        <v>94.50436869030122</v>
      </c>
      <c r="BL34" s="3" cm="1">
        <f t="array" ref="BL34">COUNTIF($BK$4:$BK$77, "&gt;"&amp;$BK34)+SUM(IF($BK34=$BK$4:$BK34, 1, 0))</f>
        <v>1</v>
      </c>
      <c r="BM34" s="3">
        <f>IF(COUNTIFS($BC34:BC34,BC34)&gt;1,BC34+COUNTIFS($BC34:BC34,BC34)-1,BC34)</f>
        <v>1</v>
      </c>
      <c r="BN34" s="3">
        <f>IF(COUNTIFS($BC34:BD34,BD34)&gt;1,BD34+COUNTIFS($BC34:BD34,BD34)-1,BD34)</f>
        <v>2</v>
      </c>
      <c r="BO34" s="3">
        <f>IF(COUNTIFS($BC34:BE34,BE34)&gt;1,BE34+COUNTIFS($BC34:BE34,BE34)-1,BE34)</f>
        <v>3</v>
      </c>
      <c r="BP34" s="3">
        <f>IF(COUNTIFS($BC34:BF34,BF34)&gt;1,BF34+COUNTIFS($BC34:BF34,BF34)-1,BF34)</f>
        <v>4</v>
      </c>
      <c r="BR34" s="3" t="str" cm="1">
        <f t="array" ref="BR34">INDEX($AX$3:$BA$3,BM34)</f>
        <v>Hib3</v>
      </c>
      <c r="BS34" s="3" t="str" cm="1">
        <f t="array" ref="BS34">INDEX($AX$3:$BA$3,BN34)</f>
        <v>Pcv3</v>
      </c>
      <c r="BT34" s="3" t="str" cm="1">
        <f t="array" ref="BT34">INDEX($AX$3:$BA$3,BO34)</f>
        <v>MCV2</v>
      </c>
      <c r="BU34" s="3" t="str" cm="1">
        <f t="array" ref="BU34">INDEX($AX$3:$BA$3,BP34)</f>
        <v>RotaC</v>
      </c>
    </row>
    <row r="35" spans="1:73" x14ac:dyDescent="0.3">
      <c r="A35" t="str">
        <f t="shared" si="0"/>
        <v>AFRICABENHib32020</v>
      </c>
      <c r="B35" t="s">
        <v>3</v>
      </c>
      <c r="C35" t="s">
        <v>132</v>
      </c>
      <c r="D35" t="s">
        <v>28</v>
      </c>
      <c r="E35" t="s">
        <v>82</v>
      </c>
      <c r="F35">
        <v>2020</v>
      </c>
      <c r="G35" t="s">
        <v>196</v>
      </c>
      <c r="H35" s="11" cm="1">
        <f t="array" ref="H35">_xlfn.IFS(G35="&gt;70%",1,G35="60-70%",70%,G35="50-60%",60%,G35="&lt;50%",50%)</f>
        <v>1</v>
      </c>
      <c r="I35" s="47">
        <v>1.8140387613098972</v>
      </c>
      <c r="J35">
        <v>8</v>
      </c>
      <c r="K35">
        <v>7</v>
      </c>
      <c r="L35" t="s">
        <v>196</v>
      </c>
      <c r="M35" s="11" cm="1">
        <f t="array" ref="M35">_xlfn.IFS(L35="&gt;70%",1,L35="60-70%",70%,L35="50-60%",60%,L35="&lt;50%",50%)</f>
        <v>1</v>
      </c>
      <c r="N35" s="47">
        <v>1.8521818456897516</v>
      </c>
      <c r="O35">
        <v>8</v>
      </c>
      <c r="P35">
        <v>6</v>
      </c>
      <c r="Q35">
        <v>2</v>
      </c>
      <c r="R35">
        <v>8</v>
      </c>
      <c r="S35" t="s">
        <v>104</v>
      </c>
      <c r="T35" t="s">
        <v>106</v>
      </c>
      <c r="V35">
        <v>25</v>
      </c>
      <c r="W35">
        <v>24</v>
      </c>
      <c r="X35">
        <f>IF(AND(OR('Country Prioritization'!$C$4 = 'Filter inputs'!$A$4,'Country Prioritization'!$C$4=$B35),
OR('Country Prioritization'!$C$6='Filter inputs'!$C$4,'Country Prioritization'!$C$6=$S35),
OR( 'Country Prioritization'!$C$7='Filter inputs'!$D$4, 'Country Prioritization'!$C$7=$T35),
OR('Country Prioritization'!$C$8='Filter inputs'!$E$4, 'Country Prioritization'!$C$8=$F35), OR(AND('Country Prioritization'!$C$5='Filter inputs'!$B$4,H35&lt;=$X$1),AND('Country Prioritization'!$C$5='Filter inputs'!$B$5,M35&lt;=$X$1))),1,0)</f>
        <v>1</v>
      </c>
      <c r="Y35">
        <f>IF(OR('Vaccine Prioritization'!$C$5='Filter inputs'!$E$4, 'Vaccine Prioritization'!$C$5=$F35),1,0)</f>
        <v>1</v>
      </c>
      <c r="AA35" t="s">
        <v>133</v>
      </c>
      <c r="AB35" s="2" t="str">
        <f t="shared" si="1"/>
        <v>Indonesia</v>
      </c>
      <c r="AC35">
        <f>IFERROR(IF('Country Prioritization'!$C$5='Filter inputs'!$B$4,
AVERAGEIFS($V$3:$V$3258, $X$3:$X$3258, 1, $C$3:$C$3258, $AB35),
AVERAGEIFS($W$3:$W$3258, $X$3:$X$3258, 1, $C$3:$C$3258, $AB35)),0)</f>
        <v>29.65909090909091</v>
      </c>
      <c r="AD35">
        <f>IFERROR(IF('Country Prioritization'!$C$5='Filter inputs'!$B$4,
AVERAGEIFS($V$3:$V$3258, $X$3:$X$3258, 1, $C$3:$C$3258, $AB35,$E$3:$E$3258, $AD$3 ),
AVERAGEIFS($W$3:$W$3258, $X$3:$X$3258, 1, $C$3:$C$3258, $AB35, $E$3:$E$3258, $AD$3 )),0)</f>
        <v>29.818181818181817</v>
      </c>
      <c r="AE35">
        <f>IFERROR(IF('Country Prioritization'!$C$5='Filter inputs'!$B$4,
AVERAGEIFS($V$3:$V$3258, $X$3:$X$3258, 1, $C$3:$C$3258, $AB35,$E$3:$E$3258, $AE$3 ),
AVERAGEIFS($W$3:$W$3258, $X$3:$X$3258, 1, $C$3:$C$3258, $AB35, $E$3:$E$3258, $AE$3 )),0)</f>
        <v>29.09090909090909</v>
      </c>
      <c r="AF35">
        <f>IFERROR(IF('Country Prioritization'!$C$5='Filter inputs'!$B$4,
AVERAGEIFS($V$3:$V$3258, $X$3:$X$3258, 1, $C$3:$C$3258, $AB35,$E$3:$E$3258, $AF$3 ),
AVERAGEIFS($W$3:$W$3258, $X$3:$X$3258, 1, $C$3:$C$3258, $AB35, $E$3:$E$3258, $AF$3 )),0)</f>
        <v>27.727272727272727</v>
      </c>
      <c r="AG35">
        <f>IFERROR(IF('Country Prioritization'!$C$5='Filter inputs'!$B$4,
AVERAGEIFS($V$3:$V$3258, $X$3:$X$3258, 1, $C$3:$C$3258, $AB35,$E$3:$E$3258, $AG$3 ),
AVERAGEIFS($W$3:$W$3258, $X$3:$X$3258, 1, $C$3:$C$3258, $AB35, $E$3:$E$3258, $AG$3 )),0)</f>
        <v>32</v>
      </c>
      <c r="AI35" s="3" cm="1">
        <f t="array" ref="AI35">COUNTIF($AC$4:$AC$77, "&gt;"&amp;$AC35)+SUM(IF($AC35=$AC$4:$AC35, 1, 0))</f>
        <v>14</v>
      </c>
      <c r="AJ35" s="3" cm="1">
        <f t="array" ref="AJ35">IF(AD35=0,0,COUNTIF(AD$4:AD$77, "&gt;"&amp;AD35)+SUM(IF(AD35=AD$4:AD35, 1, 0)))</f>
        <v>14</v>
      </c>
      <c r="AK35" s="3" cm="1">
        <f t="array" ref="AK35">IF(AE35=0,0,COUNTIF(AE$4:AE$77, "&gt;"&amp;AE35)+SUM(IF(AE35=AE$4:AE35, 1, 0)))</f>
        <v>15</v>
      </c>
      <c r="AL35" s="3" cm="1">
        <f t="array" ref="AL35">IF(AF35=0,0,COUNTIF(AF$4:AF$77, "&gt;"&amp;AF35)+SUM(IF(AF35=AF$4:AF35, 1, 0)))</f>
        <v>23</v>
      </c>
      <c r="AM35" s="3" cm="1">
        <f t="array" ref="AM35">IF(AG35=0,0,COUNTIF(AG$4:AG$77, "&gt;"&amp;AG35)+SUM(IF(AG35=AG$4:AG35, 1, 0)))</f>
        <v>7</v>
      </c>
      <c r="AO35" s="55">
        <f t="shared" si="5"/>
        <v>29.09090909090909</v>
      </c>
      <c r="AP35" s="55">
        <f>IFERROR(IF('Country Prioritization'!$C$5='Filter inputs'!$B$4,
AVERAGEIFS($K$3:$K$3258, $X$3:$X$3258, 1, $C$3:$C$3258, $AB35,$E$3:$E$3258,$AO$2,$K$3:$K$3258,"&gt;0"),
AVERAGEIFS($P$3:$P$3258, $X$3:$X$3258, 1, $C$3:$C$3258, $AB35,$E$3:$E$3258,$AO$2,$P$3:$P$3258,"&gt;0")),0)</f>
        <v>10</v>
      </c>
      <c r="AQ35" s="56">
        <f>IFERROR(IF('Country Prioritization'!$C$5='Filter inputs'!$B$4,
AVERAGEIFS($J$3:$J$3258, $X$3:$X$3258, 1, $C$3:$C$3258, $AB35,$E$3:$E$3258,$AO$2,$J$3:$J$3258,"&gt;0"),
AVERAGEIFS($O$3:$O$3258, $X$3:$X$3258, 1, $C$3:$C$3258, $AB35,$E$3:$E$3258,$AO$2,$O$3:$O$3258,"&gt;0")),0)</f>
        <v>7.0909090909090908</v>
      </c>
      <c r="AR35" s="56">
        <f>IFERROR(IF('Country Prioritization'!$C$5='Filter inputs'!$B$4,
AVERAGEIFS($Q$3:$Q$3258, $X$3:$X$3258, 1, $C$3:$C$3258, $AB35,$E$3:$E$3258,$AO$2,$Q$3:$Q$3258,"&gt;0"),
AVERAGEIFS($Q$3:$Q$3258, $X$3:$X$3258, 1, $C$3:$C$3258, $AB35,$E$3:$E$3258,$AO$2,$Q$3:$Q$3258,"&gt;0")),0)</f>
        <v>2</v>
      </c>
      <c r="AS35" s="56">
        <f>IFERROR(IF('Country Prioritization'!$C$5='Filter inputs'!$B$4,
AVERAGEIFS($R$3:$R$3258, $X$3:$X$3258, 1, $C$3:$C$3258, $AB35,$E$3:$E$3258,$AO$2,$R$3:$R$3258,"&gt;0"),
AVERAGEIFS($R$3:$R$3258, $X$3:$X$3258, 1, $C$3:$C$3258, $AB35,$E$3:$E$3258,$AO$2,$R$3:$R$3258,"&gt;0")),0)</f>
        <v>10</v>
      </c>
      <c r="AV35" t="s">
        <v>133</v>
      </c>
      <c r="AW35">
        <f>IF('Vaccine Prioritization'!$C$4='Filter inputs'!$B$4,
IF($AW$2="2020-2030",AVERAGEIFS($I$3:$I$3258,$Y$3:$Y$3258,1,$C$3:$C$3258,$AV35),AVERAGEIFS($I$3:$I$3258,$Y$3:$Y$3258,1,$C$3:$C$3258,$AV35,$F$3:$F$3258,$AW$2)),
IF($AW$2="2020-2030",AVERAGEIFS($N$3:$N$3258,$Y$3:$Y$3258,1,$C$3:$C$3258,$AV35),AVERAGEIFS($N$3:$N$3258,$Y$3:$Y$3258,1,$C$3:$C$3258,$AV35,$F$3:$F$3258,$AW$2)))</f>
        <v>10.259726002006619</v>
      </c>
      <c r="AX35">
        <f>IF('Vaccine Prioritization'!$C$4='Filter inputs'!$B$4,
IF($AW$2="2020-2030",AVERAGEIFS($I$3:$I$3258,$Y$3:$Y$3258,1,$C$3:$C$3258,$AV35,$E$3:$E$3258, AX$3),AVERAGEIFS($I$3:$I$3258,$Y$3:$Y$3258,1,$C$3:$C$3258,$AV35,$F$3:$F$3258,$AW$2,$E$3:$E$3258, AX$3)), IF($AW$2="2020-2030",AVERAGEIFS($N$3:$N$3258,$Y$3:$Y$3258,1,$C$3:$C$3258,$AV35,$E$3:$E$3258, AX$3),AVERAGEIFS($N$3:$N$3258,$Y$3:$Y$3258,1,$C$3:$C$3258,$AV35,$F$3:$F$3258,$AW$2,$E$3:$E$3258, AX$3)))</f>
        <v>14.453970477984495</v>
      </c>
      <c r="AY35">
        <f>IF('Vaccine Prioritization'!$C$4='Filter inputs'!$B$4,
IF($AW$2="2020-2030",AVERAGEIFS($I$3:$I$3258,$Y$3:$Y$3258,1,$C$3:$C$3258,$AV35,$E$3:$E$3258, AY$3),AVERAGEIFS($I$3:$I$3258,$Y$3:$Y$3258,1,$C$3:$C$3258,$AV35,$F$3:$F$3258,$AW$2,$E$3:$E$3258, AY$3)), IF($AW$2="2020-2030",AVERAGEIFS($N$3:$N$3258,$Y$3:$Y$3258,1,$C$3:$C$3258,$AV35,$E$3:$E$3258, AY$3),AVERAGEIFS($N$3:$N$3258,$Y$3:$Y$3258,1,$C$3:$C$3258,$AV35,$F$3:$F$3258,$AW$2,$E$3:$E$3258, AY$3)))</f>
        <v>11.455951895151431</v>
      </c>
      <c r="AZ35">
        <f>IF('Vaccine Prioritization'!$C$4='Filter inputs'!$B$4,
IF($AW$2="2020-2030",AVERAGEIFS($I$3:$I$3258,$Y$3:$Y$3258,1,$C$3:$C$3258,$AV35,$E$3:$E$3258, AZ$3),AVERAGEIFS($I$3:$I$3258,$Y$3:$Y$3258,1,$C$3:$C$3258,$AV35,$F$3:$F$3258,$AW$2,$E$3:$E$3258, AZ$3)), IF($AW$2="2020-2030",AVERAGEIFS($N$3:$N$3258,$Y$3:$Y$3258,1,$C$3:$C$3258,$AV35,$E$3:$E$3258, AZ$3),AVERAGEIFS($N$3:$N$3258,$Y$3:$Y$3258,1,$C$3:$C$3258,$AV35,$F$3:$F$3258,$AW$2,$E$3:$E$3258, AZ$3)))</f>
        <v>7.1682999321022942</v>
      </c>
      <c r="BA35">
        <f>IF('Vaccine Prioritization'!$C$4='Filter inputs'!$B$4,
IF($AW$2="2020-2030",AVERAGEIFS($I$3:$I$3258,$Y$3:$Y$3258,1,$C$3:$C$3258,$AV35,$E$3:$E$3258, BA$3),AVERAGEIFS($I$3:$I$3258,$Y$3:$Y$3258,1,$C$3:$C$3258,$AV35,$F$3:$F$3258,$AW$2,$E$3:$E$3258, BA$3)), IF($AW$2="2020-2030",AVERAGEIFS($N$3:$N$3258,$Y$3:$Y$3258,1,$C$3:$C$3258,$AV35,$E$3:$E$3258, BA$3),AVERAGEIFS($N$3:$N$3258,$Y$3:$Y$3258,1,$C$3:$C$3258,$AV35,$F$3:$F$3258,$AW$2,$E$3:$E$3258, BA$3)))</f>
        <v>7.9606817027882508</v>
      </c>
      <c r="BC35" s="3">
        <f t="shared" si="6"/>
        <v>1</v>
      </c>
      <c r="BD35" s="3">
        <f t="shared" si="7"/>
        <v>2</v>
      </c>
      <c r="BE35" s="3">
        <f t="shared" si="8"/>
        <v>4</v>
      </c>
      <c r="BF35" s="3">
        <f t="shared" si="9"/>
        <v>3</v>
      </c>
      <c r="BG35" s="3"/>
      <c r="BH35" s="3">
        <f t="shared" si="3"/>
        <v>3</v>
      </c>
      <c r="BI35" t="s">
        <v>133</v>
      </c>
      <c r="BJ35" s="2" t="str">
        <f t="shared" si="4"/>
        <v>Indonesia</v>
      </c>
      <c r="BK35">
        <f t="shared" si="10"/>
        <v>10.259726002006619</v>
      </c>
      <c r="BL35" s="3" cm="1">
        <f t="array" ref="BL35">COUNTIF($BK$4:$BK$77, "&gt;"&amp;$BK35)+SUM(IF($BK35=$BK$4:$BK35, 1, 0))</f>
        <v>6</v>
      </c>
      <c r="BM35" s="3">
        <f>IF(COUNTIFS($BC35:BC35,BC35)&gt;1,BC35+COUNTIFS($BC35:BC35,BC35)-1,BC35)</f>
        <v>1</v>
      </c>
      <c r="BN35" s="3">
        <f>IF(COUNTIFS($BC35:BD35,BD35)&gt;1,BD35+COUNTIFS($BC35:BD35,BD35)-1,BD35)</f>
        <v>2</v>
      </c>
      <c r="BO35" s="3">
        <f>IF(COUNTIFS($BC35:BE35,BE35)&gt;1,BE35+COUNTIFS($BC35:BE35,BE35)-1,BE35)</f>
        <v>4</v>
      </c>
      <c r="BP35" s="3">
        <f>IF(COUNTIFS($BC35:BF35,BF35)&gt;1,BF35+COUNTIFS($BC35:BF35,BF35)-1,BF35)</f>
        <v>3</v>
      </c>
      <c r="BR35" s="3" t="str" cm="1">
        <f t="array" ref="BR35">INDEX($AX$3:$BA$3,BM35)</f>
        <v>Hib3</v>
      </c>
      <c r="BS35" s="3" t="str" cm="1">
        <f t="array" ref="BS35">INDEX($AX$3:$BA$3,BN35)</f>
        <v>Pcv3</v>
      </c>
      <c r="BT35" s="3" t="str" cm="1">
        <f t="array" ref="BT35">INDEX($AX$3:$BA$3,BO35)</f>
        <v>RotaC</v>
      </c>
      <c r="BU35" s="3" t="str" cm="1">
        <f t="array" ref="BU35">INDEX($AX$3:$BA$3,BP35)</f>
        <v>MCV2</v>
      </c>
    </row>
    <row r="36" spans="1:73" x14ac:dyDescent="0.3">
      <c r="A36" t="str">
        <f t="shared" si="0"/>
        <v>AFRICACIVHib32020</v>
      </c>
      <c r="B36" t="s">
        <v>3</v>
      </c>
      <c r="C36" t="s">
        <v>142</v>
      </c>
      <c r="D36" t="s">
        <v>38</v>
      </c>
      <c r="E36" t="s">
        <v>82</v>
      </c>
      <c r="F36">
        <v>2020</v>
      </c>
      <c r="G36" t="s">
        <v>196</v>
      </c>
      <c r="H36" s="11" cm="1">
        <f t="array" ref="H36">_xlfn.IFS(G36="&gt;70%",1,G36="60-70%",70%,G36="50-60%",60%,G36="&lt;50%",50%)</f>
        <v>1</v>
      </c>
      <c r="I36" s="47">
        <v>1.7777742453507022</v>
      </c>
      <c r="J36">
        <v>7</v>
      </c>
      <c r="K36">
        <v>6</v>
      </c>
      <c r="L36" t="s">
        <v>196</v>
      </c>
      <c r="M36" s="11" cm="1">
        <f t="array" ref="M36">_xlfn.IFS(L36="&gt;70%",1,L36="60-70%",70%,L36="50-60%",60%,L36="&lt;50%",50%)</f>
        <v>1</v>
      </c>
      <c r="N36" s="47">
        <v>1.8510639119519006</v>
      </c>
      <c r="O36">
        <v>6</v>
      </c>
      <c r="P36">
        <v>6</v>
      </c>
      <c r="Q36">
        <v>5</v>
      </c>
      <c r="R36">
        <v>2</v>
      </c>
      <c r="S36" t="s">
        <v>104</v>
      </c>
      <c r="T36" t="s">
        <v>109</v>
      </c>
      <c r="V36">
        <v>20</v>
      </c>
      <c r="W36">
        <v>19</v>
      </c>
      <c r="X36">
        <f>IF(AND(OR('Country Prioritization'!$C$4 = 'Filter inputs'!$A$4,'Country Prioritization'!$C$4=$B36),
OR('Country Prioritization'!$C$6='Filter inputs'!$C$4,'Country Prioritization'!$C$6=$S36),
OR( 'Country Prioritization'!$C$7='Filter inputs'!$D$4, 'Country Prioritization'!$C$7=$T36),
OR('Country Prioritization'!$C$8='Filter inputs'!$E$4, 'Country Prioritization'!$C$8=$F36), OR(AND('Country Prioritization'!$C$5='Filter inputs'!$B$4,H36&lt;=$X$1),AND('Country Prioritization'!$C$5='Filter inputs'!$B$5,M36&lt;=$X$1))),1,0)</f>
        <v>1</v>
      </c>
      <c r="Y36">
        <f>IF(OR('Vaccine Prioritization'!$C$5='Filter inputs'!$E$4, 'Vaccine Prioritization'!$C$5=$F36),1,0)</f>
        <v>1</v>
      </c>
      <c r="AA36" t="s">
        <v>139</v>
      </c>
      <c r="AB36" s="2" t="str">
        <f t="shared" ref="AB36:AB67" si="11">IF(SUMIFS($X:$X,$C:$C,$AA36) &gt;= 1, $AA36, "-")</f>
        <v>Kenya</v>
      </c>
      <c r="AC36">
        <f>IFERROR(IF('Country Prioritization'!$C$5='Filter inputs'!$B$4,
AVERAGEIFS($V$3:$V$3258, $X$3:$X$3258, 1, $C$3:$C$3258, $AB36),
AVERAGEIFS($W$3:$W$3258, $X$3:$X$3258, 1, $C$3:$C$3258, $AB36)),0)</f>
        <v>21.045454545454547</v>
      </c>
      <c r="AD36">
        <f>IFERROR(IF('Country Prioritization'!$C$5='Filter inputs'!$B$4,
AVERAGEIFS($V$3:$V$3258, $X$3:$X$3258, 1, $C$3:$C$3258, $AB36,$E$3:$E$3258, $AD$3 ),
AVERAGEIFS($W$3:$W$3258, $X$3:$X$3258, 1, $C$3:$C$3258, $AB36, $E$3:$E$3258, $AD$3 )),0)</f>
        <v>21.181818181818183</v>
      </c>
      <c r="AE36">
        <f>IFERROR(IF('Country Prioritization'!$C$5='Filter inputs'!$B$4,
AVERAGEIFS($V$3:$V$3258, $X$3:$X$3258, 1, $C$3:$C$3258, $AB36,$E$3:$E$3258, $AE$3 ),
AVERAGEIFS($W$3:$W$3258, $X$3:$X$3258, 1, $C$3:$C$3258, $AB36, $E$3:$E$3258, $AE$3 )),0)</f>
        <v>20.272727272727273</v>
      </c>
      <c r="AF36">
        <f>IFERROR(IF('Country Prioritization'!$C$5='Filter inputs'!$B$4,
AVERAGEIFS($V$3:$V$3258, $X$3:$X$3258, 1, $C$3:$C$3258, $AB36,$E$3:$E$3258, $AF$3 ),
AVERAGEIFS($W$3:$W$3258, $X$3:$X$3258, 1, $C$3:$C$3258, $AB36, $E$3:$E$3258, $AF$3 )),0)</f>
        <v>23.727272727272727</v>
      </c>
      <c r="AG36">
        <f>IFERROR(IF('Country Prioritization'!$C$5='Filter inputs'!$B$4,
AVERAGEIFS($V$3:$V$3258, $X$3:$X$3258, 1, $C$3:$C$3258, $AB36,$E$3:$E$3258, $AG$3 ),
AVERAGEIFS($W$3:$W$3258, $X$3:$X$3258, 1, $C$3:$C$3258, $AB36, $E$3:$E$3258, $AG$3 )),0)</f>
        <v>19</v>
      </c>
      <c r="AI36" s="3" cm="1">
        <f t="array" ref="AI36">COUNTIF($AC$4:$AC$77, "&gt;"&amp;$AC36)+SUM(IF($AC36=$AC$4:$AC36, 1, 0))</f>
        <v>48</v>
      </c>
      <c r="AJ36" s="3" cm="1">
        <f t="array" ref="AJ36">IF(AD36=0,0,COUNTIF(AD$4:AD$77, "&gt;"&amp;AD36)+SUM(IF(AD36=AD$4:AD36, 1, 0)))</f>
        <v>46</v>
      </c>
      <c r="AK36" s="3" cm="1">
        <f t="array" ref="AK36">IF(AE36=0,0,COUNTIF(AE$4:AE$77, "&gt;"&amp;AE36)+SUM(IF(AE36=AE$4:AE36, 1, 0)))</f>
        <v>52</v>
      </c>
      <c r="AL36" s="3" cm="1">
        <f t="array" ref="AL36">IF(AF36=0,0,COUNTIF(AF$4:AF$77, "&gt;"&amp;AF36)+SUM(IF(AF36=AF$4:AF36, 1, 0)))</f>
        <v>35</v>
      </c>
      <c r="AM36" s="3" cm="1">
        <f t="array" ref="AM36">IF(AG36=0,0,COUNTIF(AG$4:AG$77, "&gt;"&amp;AG36)+SUM(IF(AG36=AG$4:AG36, 1, 0)))</f>
        <v>57</v>
      </c>
      <c r="AO36" s="55">
        <f t="shared" si="5"/>
        <v>20.272727272727273</v>
      </c>
      <c r="AP36" s="55">
        <f>IFERROR(IF('Country Prioritization'!$C$5='Filter inputs'!$B$4,
AVERAGEIFS($K$3:$K$3258, $X$3:$X$3258, 1, $C$3:$C$3258, $AB36,$E$3:$E$3258,$AO$2,$K$3:$K$3258,"&gt;0"),
AVERAGEIFS($P$3:$P$3258, $X$3:$X$3258, 1, $C$3:$C$3258, $AB36,$E$3:$E$3258,$AO$2,$P$3:$P$3258,"&gt;0")),0)</f>
        <v>7.2727272727272725</v>
      </c>
      <c r="AQ36" s="56">
        <f>IFERROR(IF('Country Prioritization'!$C$5='Filter inputs'!$B$4,
AVERAGEIFS($J$3:$J$3258, $X$3:$X$3258, 1, $C$3:$C$3258, $AB36,$E$3:$E$3258,$AO$2,$J$3:$J$3258,"&gt;0"),
AVERAGEIFS($O$3:$O$3258, $X$3:$X$3258, 1, $C$3:$C$3258, $AB36,$E$3:$E$3258,$AO$2,$O$3:$O$3258,"&gt;0")),0)</f>
        <v>6</v>
      </c>
      <c r="AR36" s="56">
        <f>IFERROR(IF('Country Prioritization'!$C$5='Filter inputs'!$B$4,
AVERAGEIFS($Q$3:$Q$3258, $X$3:$X$3258, 1, $C$3:$C$3258, $AB36,$E$3:$E$3258,$AO$2,$Q$3:$Q$3258,"&gt;0"),
AVERAGEIFS($Q$3:$Q$3258, $X$3:$X$3258, 1, $C$3:$C$3258, $AB36,$E$3:$E$3258,$AO$2,$Q$3:$Q$3258,"&gt;0")),0)</f>
        <v>5</v>
      </c>
      <c r="AS36" s="56">
        <f>IFERROR(IF('Country Prioritization'!$C$5='Filter inputs'!$B$4,
AVERAGEIFS($R$3:$R$3258, $X$3:$X$3258, 1, $C$3:$C$3258, $AB36,$E$3:$E$3258,$AO$2,$R$3:$R$3258,"&gt;0"),
AVERAGEIFS($R$3:$R$3258, $X$3:$X$3258, 1, $C$3:$C$3258, $AB36,$E$3:$E$3258,$AO$2,$R$3:$R$3258,"&gt;0")),0)</f>
        <v>2</v>
      </c>
      <c r="AV36" t="s">
        <v>139</v>
      </c>
      <c r="AW36">
        <f>IF('Vaccine Prioritization'!$C$4='Filter inputs'!$B$4,
IF($AW$2="2020-2030",AVERAGEIFS($I$3:$I$3258,$Y$3:$Y$3258,1,$C$3:$C$3258,$AV36),AVERAGEIFS($I$3:$I$3258,$Y$3:$Y$3258,1,$C$3:$C$3258,$AV36,$F$3:$F$3258,$AW$2)),
IF($AW$2="2020-2030",AVERAGEIFS($N$3:$N$3258,$Y$3:$Y$3258,1,$C$3:$C$3258,$AV36),AVERAGEIFS($N$3:$N$3258,$Y$3:$Y$3258,1,$C$3:$C$3258,$AV36,$F$3:$F$3258,$AW$2)))</f>
        <v>2.1969743927754761</v>
      </c>
      <c r="AX36">
        <f>IF('Vaccine Prioritization'!$C$4='Filter inputs'!$B$4,
IF($AW$2="2020-2030",AVERAGEIFS($I$3:$I$3258,$Y$3:$Y$3258,1,$C$3:$C$3258,$AV36,$E$3:$E$3258, AX$3),AVERAGEIFS($I$3:$I$3258,$Y$3:$Y$3258,1,$C$3:$C$3258,$AV36,$F$3:$F$3258,$AW$2,$E$3:$E$3258, AX$3)), IF($AW$2="2020-2030",AVERAGEIFS($N$3:$N$3258,$Y$3:$Y$3258,1,$C$3:$C$3258,$AV36,$E$3:$E$3258, AX$3),AVERAGEIFS($N$3:$N$3258,$Y$3:$Y$3258,1,$C$3:$C$3258,$AV36,$F$3:$F$3258,$AW$2,$E$3:$E$3258, AX$3)))</f>
        <v>3.7419577261878647</v>
      </c>
      <c r="AY36">
        <f>IF('Vaccine Prioritization'!$C$4='Filter inputs'!$B$4,
IF($AW$2="2020-2030",AVERAGEIFS($I$3:$I$3258,$Y$3:$Y$3258,1,$C$3:$C$3258,$AV36,$E$3:$E$3258, AY$3),AVERAGEIFS($I$3:$I$3258,$Y$3:$Y$3258,1,$C$3:$C$3258,$AV36,$F$3:$F$3258,$AW$2,$E$3:$E$3258, AY$3)), IF($AW$2="2020-2030",AVERAGEIFS($N$3:$N$3258,$Y$3:$Y$3258,1,$C$3:$C$3258,$AV36,$E$3:$E$3258, AY$3),AVERAGEIFS($N$3:$N$3258,$Y$3:$Y$3258,1,$C$3:$C$3258,$AV36,$F$3:$F$3258,$AW$2,$E$3:$E$3258, AY$3)))</f>
        <v>2.9635515253245774</v>
      </c>
      <c r="AZ36">
        <f>IF('Vaccine Prioritization'!$C$4='Filter inputs'!$B$4,
IF($AW$2="2020-2030",AVERAGEIFS($I$3:$I$3258,$Y$3:$Y$3258,1,$C$3:$C$3258,$AV36,$E$3:$E$3258, AZ$3),AVERAGEIFS($I$3:$I$3258,$Y$3:$Y$3258,1,$C$3:$C$3258,$AV36,$F$3:$F$3258,$AW$2,$E$3:$E$3258, AZ$3)), IF($AW$2="2020-2030",AVERAGEIFS($N$3:$N$3258,$Y$3:$Y$3258,1,$C$3:$C$3258,$AV36,$E$3:$E$3258, AZ$3),AVERAGEIFS($N$3:$N$3258,$Y$3:$Y$3258,1,$C$3:$C$3258,$AV36,$F$3:$F$3258,$AW$2,$E$3:$E$3258, AZ$3)))</f>
        <v>1.2135321494810292</v>
      </c>
      <c r="BA36">
        <f>IF('Vaccine Prioritization'!$C$4='Filter inputs'!$B$4,
IF($AW$2="2020-2030",AVERAGEIFS($I$3:$I$3258,$Y$3:$Y$3258,1,$C$3:$C$3258,$AV36,$E$3:$E$3258, BA$3),AVERAGEIFS($I$3:$I$3258,$Y$3:$Y$3258,1,$C$3:$C$3258,$AV36,$F$3:$F$3258,$AW$2,$E$3:$E$3258, BA$3)), IF($AW$2="2020-2030",AVERAGEIFS($N$3:$N$3258,$Y$3:$Y$3258,1,$C$3:$C$3258,$AV36,$E$3:$E$3258, BA$3),AVERAGEIFS($N$3:$N$3258,$Y$3:$Y$3258,1,$C$3:$C$3258,$AV36,$F$3:$F$3258,$AW$2,$E$3:$E$3258, BA$3)))</f>
        <v>0.86885617010843097</v>
      </c>
      <c r="BC36" s="3">
        <f t="shared" si="6"/>
        <v>1</v>
      </c>
      <c r="BD36" s="3">
        <f t="shared" si="7"/>
        <v>2</v>
      </c>
      <c r="BE36" s="3">
        <f t="shared" si="8"/>
        <v>3</v>
      </c>
      <c r="BF36" s="3">
        <f t="shared" si="9"/>
        <v>4</v>
      </c>
      <c r="BG36" s="3"/>
      <c r="BH36" s="3">
        <f t="shared" ref="BH36:BH67" si="12">INDEX(BX:BX,MATCH(
INDEX(B:B,MATCH(BI36,C:C,0)),BW:BW,0))</f>
        <v>1</v>
      </c>
      <c r="BI36" t="s">
        <v>139</v>
      </c>
      <c r="BJ36" s="2" t="str">
        <f t="shared" ref="BJ36:BJ67" si="13">IF(SUMIFS($Y:$Y,$C:$C,$BI36) &gt;= 1, $BI36, "-")</f>
        <v>Kenya</v>
      </c>
      <c r="BK36">
        <f t="shared" si="10"/>
        <v>2.1969743927754761</v>
      </c>
      <c r="BL36" s="3" cm="1">
        <f t="array" ref="BL36">COUNTIF($BK$4:$BK$77, "&gt;"&amp;$BK36)+SUM(IF($BK36=$BK$4:$BK36, 1, 0))</f>
        <v>23</v>
      </c>
      <c r="BM36" s="3">
        <f>IF(COUNTIFS($BC36:BC36,BC36)&gt;1,BC36+COUNTIFS($BC36:BC36,BC36)-1,BC36)</f>
        <v>1</v>
      </c>
      <c r="BN36" s="3">
        <f>IF(COUNTIFS($BC36:BD36,BD36)&gt;1,BD36+COUNTIFS($BC36:BD36,BD36)-1,BD36)</f>
        <v>2</v>
      </c>
      <c r="BO36" s="3">
        <f>IF(COUNTIFS($BC36:BE36,BE36)&gt;1,BE36+COUNTIFS($BC36:BE36,BE36)-1,BE36)</f>
        <v>3</v>
      </c>
      <c r="BP36" s="3">
        <f>IF(COUNTIFS($BC36:BF36,BF36)&gt;1,BF36+COUNTIFS($BC36:BF36,BF36)-1,BF36)</f>
        <v>4</v>
      </c>
      <c r="BR36" s="3" t="str" cm="1">
        <f t="array" ref="BR36">INDEX($AX$3:$BA$3,BM36)</f>
        <v>Hib3</v>
      </c>
      <c r="BS36" s="3" t="str" cm="1">
        <f t="array" ref="BS36">INDEX($AX$3:$BA$3,BN36)</f>
        <v>Pcv3</v>
      </c>
      <c r="BT36" s="3" t="str" cm="1">
        <f t="array" ref="BT36">INDEX($AX$3:$BA$3,BO36)</f>
        <v>MCV2</v>
      </c>
      <c r="BU36" s="3" t="str" cm="1">
        <f t="array" ref="BU36">INDEX($AX$3:$BA$3,BP36)</f>
        <v>RotaC</v>
      </c>
    </row>
    <row r="37" spans="1:73" x14ac:dyDescent="0.3">
      <c r="A37" t="str">
        <f t="shared" si="0"/>
        <v>ASIAPRKHib32020</v>
      </c>
      <c r="B37" t="s">
        <v>13</v>
      </c>
      <c r="C37" t="s">
        <v>177</v>
      </c>
      <c r="D37" t="s">
        <v>73</v>
      </c>
      <c r="E37" t="s">
        <v>82</v>
      </c>
      <c r="F37">
        <v>2020</v>
      </c>
      <c r="G37" t="s">
        <v>196</v>
      </c>
      <c r="H37" s="11" cm="1">
        <f t="array" ref="H37">_xlfn.IFS(G37="&gt;70%",1,G37="60-70%",70%,G37="50-60%",60%,G37="&lt;50%",50%)</f>
        <v>1</v>
      </c>
      <c r="I37" s="47">
        <v>1.7006884673769562</v>
      </c>
      <c r="J37">
        <v>2</v>
      </c>
      <c r="K37">
        <v>6</v>
      </c>
      <c r="L37" t="s">
        <v>196</v>
      </c>
      <c r="M37" s="11" cm="1">
        <f t="array" ref="M37">_xlfn.IFS(L37="&gt;70%",1,L37="60-70%",70%,L37="50-60%",60%,L37="&lt;50%",50%)</f>
        <v>1</v>
      </c>
      <c r="N37" s="47">
        <v>1.8049492310985902</v>
      </c>
      <c r="O37">
        <v>2</v>
      </c>
      <c r="P37">
        <v>6</v>
      </c>
      <c r="Q37">
        <v>1</v>
      </c>
      <c r="R37">
        <v>9</v>
      </c>
      <c r="S37" t="s">
        <v>103</v>
      </c>
      <c r="T37" t="s">
        <v>106</v>
      </c>
      <c r="V37">
        <v>18</v>
      </c>
      <c r="W37">
        <v>18</v>
      </c>
      <c r="X37">
        <f>IF(AND(OR('Country Prioritization'!$C$4 = 'Filter inputs'!$A$4,'Country Prioritization'!$C$4=$B37),
OR('Country Prioritization'!$C$6='Filter inputs'!$C$4,'Country Prioritization'!$C$6=$S37),
OR( 'Country Prioritization'!$C$7='Filter inputs'!$D$4, 'Country Prioritization'!$C$7=$T37),
OR('Country Prioritization'!$C$8='Filter inputs'!$E$4, 'Country Prioritization'!$C$8=$F37), OR(AND('Country Prioritization'!$C$5='Filter inputs'!$B$4,H37&lt;=$X$1),AND('Country Prioritization'!$C$5='Filter inputs'!$B$5,M37&lt;=$X$1))),1,0)</f>
        <v>1</v>
      </c>
      <c r="Y37">
        <f>IF(OR('Vaccine Prioritization'!$C$5='Filter inputs'!$E$4, 'Vaccine Prioritization'!$C$5=$F37),1,0)</f>
        <v>1</v>
      </c>
      <c r="AA37" t="s">
        <v>129</v>
      </c>
      <c r="AB37" s="2" t="str">
        <f t="shared" si="11"/>
        <v>Kiribati</v>
      </c>
      <c r="AC37">
        <f>IFERROR(IF('Country Prioritization'!$C$5='Filter inputs'!$B$4,
AVERAGEIFS($V$3:$V$3258, $X$3:$X$3258, 1, $C$3:$C$3258, $AB37),
AVERAGEIFS($W$3:$W$3258, $X$3:$X$3258, 1, $C$3:$C$3258, $AB37)),0)</f>
        <v>23.954545454545453</v>
      </c>
      <c r="AD37">
        <f>IFERROR(IF('Country Prioritization'!$C$5='Filter inputs'!$B$4,
AVERAGEIFS($V$3:$V$3258, $X$3:$X$3258, 1, $C$3:$C$3258, $AB37,$E$3:$E$3258, $AD$3 ),
AVERAGEIFS($W$3:$W$3258, $X$3:$X$3258, 1, $C$3:$C$3258, $AB37, $E$3:$E$3258, $AD$3 )),0)</f>
        <v>25.363636363636363</v>
      </c>
      <c r="AE37">
        <f>IFERROR(IF('Country Prioritization'!$C$5='Filter inputs'!$B$4,
AVERAGEIFS($V$3:$V$3258, $X$3:$X$3258, 1, $C$3:$C$3258, $AB37,$E$3:$E$3258, $AE$3 ),
AVERAGEIFS($W$3:$W$3258, $X$3:$X$3258, 1, $C$3:$C$3258, $AB37, $E$3:$E$3258, $AE$3 )),0)</f>
        <v>24.454545454545453</v>
      </c>
      <c r="AF37">
        <f>IFERROR(IF('Country Prioritization'!$C$5='Filter inputs'!$B$4,
AVERAGEIFS($V$3:$V$3258, $X$3:$X$3258, 1, $C$3:$C$3258, $AB37,$E$3:$E$3258, $AF$3 ),
AVERAGEIFS($W$3:$W$3258, $X$3:$X$3258, 1, $C$3:$C$3258, $AB37, $E$3:$E$3258, $AF$3 )),0)</f>
        <v>23.09090909090909</v>
      </c>
      <c r="AG37">
        <f>IFERROR(IF('Country Prioritization'!$C$5='Filter inputs'!$B$4,
AVERAGEIFS($V$3:$V$3258, $X$3:$X$3258, 1, $C$3:$C$3258, $AB37,$E$3:$E$3258, $AG$3 ),
AVERAGEIFS($W$3:$W$3258, $X$3:$X$3258, 1, $C$3:$C$3258, $AB37, $E$3:$E$3258, $AG$3 )),0)</f>
        <v>22.90909090909091</v>
      </c>
      <c r="AI37" s="3" cm="1">
        <f t="array" ref="AI37">COUNTIF($AC$4:$AC$77, "&gt;"&amp;$AC37)+SUM(IF($AC37=$AC$4:$AC37, 1, 0))</f>
        <v>32</v>
      </c>
      <c r="AJ37" s="3" cm="1">
        <f t="array" ref="AJ37">IF(AD37=0,0,COUNTIF(AD$4:AD$77, "&gt;"&amp;AD37)+SUM(IF(AD37=AD$4:AD37, 1, 0)))</f>
        <v>29</v>
      </c>
      <c r="AK37" s="3" cm="1">
        <f t="array" ref="AK37">IF(AE37=0,0,COUNTIF(AE$4:AE$77, "&gt;"&amp;AE37)+SUM(IF(AE37=AE$4:AE37, 1, 0)))</f>
        <v>34</v>
      </c>
      <c r="AL37" s="3" cm="1">
        <f t="array" ref="AL37">IF(AF37=0,0,COUNTIF(AF$4:AF$77, "&gt;"&amp;AF37)+SUM(IF(AF37=AF$4:AF37, 1, 0)))</f>
        <v>37</v>
      </c>
      <c r="AM37" s="3" cm="1">
        <f t="array" ref="AM37">IF(AG37=0,0,COUNTIF(AG$4:AG$77, "&gt;"&amp;AG37)+SUM(IF(AG37=AG$4:AG37, 1, 0)))</f>
        <v>43</v>
      </c>
      <c r="AO37" s="55">
        <f t="shared" si="5"/>
        <v>24.454545454545453</v>
      </c>
      <c r="AP37" s="55">
        <f>IFERROR(IF('Country Prioritization'!$C$5='Filter inputs'!$B$4,
AVERAGEIFS($K$3:$K$3258, $X$3:$X$3258, 1, $C$3:$C$3258, $AB37,$E$3:$E$3258,$AO$2,$K$3:$K$3258,"&gt;0"),
AVERAGEIFS($P$3:$P$3258, $X$3:$X$3258, 1, $C$3:$C$3258, $AB37,$E$3:$E$3258,$AO$2,$P$3:$P$3258,"&gt;0")),0)</f>
        <v>1</v>
      </c>
      <c r="AQ37" s="56">
        <f>IFERROR(IF('Country Prioritization'!$C$5='Filter inputs'!$B$4,
AVERAGEIFS($J$3:$J$3258, $X$3:$X$3258, 1, $C$3:$C$3258, $AB37,$E$3:$E$3258,$AO$2,$J$3:$J$3258,"&gt;0"),
AVERAGEIFS($O$3:$O$3258, $X$3:$X$3258, 1, $C$3:$C$3258, $AB37,$E$3:$E$3258,$AO$2,$O$3:$O$3258,"&gt;0")),0)</f>
        <v>7.4545454545454541</v>
      </c>
      <c r="AR37" s="56">
        <f>IFERROR(IF('Country Prioritization'!$C$5='Filter inputs'!$B$4,
AVERAGEIFS($Q$3:$Q$3258, $X$3:$X$3258, 1, $C$3:$C$3258, $AB37,$E$3:$E$3258,$AO$2,$Q$3:$Q$3258,"&gt;0"),
AVERAGEIFS($Q$3:$Q$3258, $X$3:$X$3258, 1, $C$3:$C$3258, $AB37,$E$3:$E$3258,$AO$2,$Q$3:$Q$3258,"&gt;0")),0)</f>
        <v>5</v>
      </c>
      <c r="AS37" s="56">
        <f>IFERROR(IF('Country Prioritization'!$C$5='Filter inputs'!$B$4,
AVERAGEIFS($R$3:$R$3258, $X$3:$X$3258, 1, $C$3:$C$3258, $AB37,$E$3:$E$3258,$AO$2,$R$3:$R$3258,"&gt;0"),
AVERAGEIFS($R$3:$R$3258, $X$3:$X$3258, 1, $C$3:$C$3258, $AB37,$E$3:$E$3258,$AO$2,$R$3:$R$3258,"&gt;0")),0)</f>
        <v>11</v>
      </c>
      <c r="AV37" t="s">
        <v>129</v>
      </c>
      <c r="AW37">
        <f>IF('Vaccine Prioritization'!$C$4='Filter inputs'!$B$4,
IF($AW$2="2020-2030",AVERAGEIFS($I$3:$I$3258,$Y$3:$Y$3258,1,$C$3:$C$3258,$AV37),AVERAGEIFS($I$3:$I$3258,$Y$3:$Y$3258,1,$C$3:$C$3258,$AV37,$F$3:$F$3258,$AW$2)),
IF($AW$2="2020-2030",AVERAGEIFS($N$3:$N$3258,$Y$3:$Y$3258,1,$C$3:$C$3258,$AV37),AVERAGEIFS($N$3:$N$3258,$Y$3:$Y$3258,1,$C$3:$C$3258,$AV37,$F$3:$F$3258,$AW$2)))</f>
        <v>1.4024304970987887E-2</v>
      </c>
      <c r="AX37">
        <f>IF('Vaccine Prioritization'!$C$4='Filter inputs'!$B$4,
IF($AW$2="2020-2030",AVERAGEIFS($I$3:$I$3258,$Y$3:$Y$3258,1,$C$3:$C$3258,$AV37,$E$3:$E$3258, AX$3),AVERAGEIFS($I$3:$I$3258,$Y$3:$Y$3258,1,$C$3:$C$3258,$AV37,$F$3:$F$3258,$AW$2,$E$3:$E$3258, AX$3)), IF($AW$2="2020-2030",AVERAGEIFS($N$3:$N$3258,$Y$3:$Y$3258,1,$C$3:$C$3258,$AV37,$E$3:$E$3258, AX$3),AVERAGEIFS($N$3:$N$3258,$Y$3:$Y$3258,1,$C$3:$C$3258,$AV37,$F$3:$F$3258,$AW$2,$E$3:$E$3258, AX$3)))</f>
        <v>2.3610706733791328E-2</v>
      </c>
      <c r="AY37">
        <f>IF('Vaccine Prioritization'!$C$4='Filter inputs'!$B$4,
IF($AW$2="2020-2030",AVERAGEIFS($I$3:$I$3258,$Y$3:$Y$3258,1,$C$3:$C$3258,$AV37,$E$3:$E$3258, AY$3),AVERAGEIFS($I$3:$I$3258,$Y$3:$Y$3258,1,$C$3:$C$3258,$AV37,$F$3:$F$3258,$AW$2,$E$3:$E$3258, AY$3)), IF($AW$2="2020-2030",AVERAGEIFS($N$3:$N$3258,$Y$3:$Y$3258,1,$C$3:$C$3258,$AV37,$E$3:$E$3258, AY$3),AVERAGEIFS($N$3:$N$3258,$Y$3:$Y$3258,1,$C$3:$C$3258,$AV37,$F$3:$F$3258,$AW$2,$E$3:$E$3258, AY$3)))</f>
        <v>2.3321076000174169E-2</v>
      </c>
      <c r="AZ37">
        <f>IF('Vaccine Prioritization'!$C$4='Filter inputs'!$B$4,
IF($AW$2="2020-2030",AVERAGEIFS($I$3:$I$3258,$Y$3:$Y$3258,1,$C$3:$C$3258,$AV37,$E$3:$E$3258, AZ$3),AVERAGEIFS($I$3:$I$3258,$Y$3:$Y$3258,1,$C$3:$C$3258,$AV37,$F$3:$F$3258,$AW$2,$E$3:$E$3258, AZ$3)), IF($AW$2="2020-2030",AVERAGEIFS($N$3:$N$3258,$Y$3:$Y$3258,1,$C$3:$C$3258,$AV37,$E$3:$E$3258, AZ$3),AVERAGEIFS($N$3:$N$3258,$Y$3:$Y$3258,1,$C$3:$C$3258,$AV37,$F$3:$F$3258,$AW$2,$E$3:$E$3258, AZ$3)))</f>
        <v>2.4532771078506111E-3</v>
      </c>
      <c r="BA37">
        <f>IF('Vaccine Prioritization'!$C$4='Filter inputs'!$B$4,
IF($AW$2="2020-2030",AVERAGEIFS($I$3:$I$3258,$Y$3:$Y$3258,1,$C$3:$C$3258,$AV37,$E$3:$E$3258, BA$3),AVERAGEIFS($I$3:$I$3258,$Y$3:$Y$3258,1,$C$3:$C$3258,$AV37,$F$3:$F$3258,$AW$2,$E$3:$E$3258, BA$3)), IF($AW$2="2020-2030",AVERAGEIFS($N$3:$N$3258,$Y$3:$Y$3258,1,$C$3:$C$3258,$AV37,$E$3:$E$3258, BA$3),AVERAGEIFS($N$3:$N$3258,$Y$3:$Y$3258,1,$C$3:$C$3258,$AV37,$F$3:$F$3258,$AW$2,$E$3:$E$3258, BA$3)))</f>
        <v>6.7121600421354566E-3</v>
      </c>
      <c r="BC37" s="3">
        <f t="shared" si="6"/>
        <v>1</v>
      </c>
      <c r="BD37" s="3">
        <f t="shared" si="7"/>
        <v>2</v>
      </c>
      <c r="BE37" s="3">
        <f t="shared" si="8"/>
        <v>4</v>
      </c>
      <c r="BF37" s="3">
        <f t="shared" si="9"/>
        <v>3</v>
      </c>
      <c r="BG37" s="3"/>
      <c r="BH37" s="3">
        <f t="shared" si="12"/>
        <v>5</v>
      </c>
      <c r="BI37" t="s">
        <v>129</v>
      </c>
      <c r="BJ37" s="2" t="str">
        <f t="shared" si="13"/>
        <v>Kiribati</v>
      </c>
      <c r="BK37">
        <f t="shared" si="10"/>
        <v>1.4024304970987887E-2</v>
      </c>
      <c r="BL37" s="3" cm="1">
        <f t="array" ref="BL37">COUNTIF($BK$4:$BK$77, "&gt;"&amp;$BK37)+SUM(IF($BK37=$BK$4:$BK37, 1, 0))</f>
        <v>73</v>
      </c>
      <c r="BM37" s="3">
        <f>IF(COUNTIFS($BC37:BC37,BC37)&gt;1,BC37+COUNTIFS($BC37:BC37,BC37)-1,BC37)</f>
        <v>1</v>
      </c>
      <c r="BN37" s="3">
        <f>IF(COUNTIFS($BC37:BD37,BD37)&gt;1,BD37+COUNTIFS($BC37:BD37,BD37)-1,BD37)</f>
        <v>2</v>
      </c>
      <c r="BO37" s="3">
        <f>IF(COUNTIFS($BC37:BE37,BE37)&gt;1,BE37+COUNTIFS($BC37:BE37,BE37)-1,BE37)</f>
        <v>4</v>
      </c>
      <c r="BP37" s="3">
        <f>IF(COUNTIFS($BC37:BF37,BF37)&gt;1,BF37+COUNTIFS($BC37:BF37,BF37)-1,BF37)</f>
        <v>3</v>
      </c>
      <c r="BR37" s="3" t="str" cm="1">
        <f t="array" ref="BR37">INDEX($AX$3:$BA$3,BM37)</f>
        <v>Hib3</v>
      </c>
      <c r="BS37" s="3" t="str" cm="1">
        <f t="array" ref="BS37">INDEX($AX$3:$BA$3,BN37)</f>
        <v>Pcv3</v>
      </c>
      <c r="BT37" s="3" t="str" cm="1">
        <f t="array" ref="BT37">INDEX($AX$3:$BA$3,BO37)</f>
        <v>RotaC</v>
      </c>
      <c r="BU37" s="3" t="str" cm="1">
        <f t="array" ref="BU37">INDEX($AX$3:$BA$3,BP37)</f>
        <v>MCV2</v>
      </c>
    </row>
    <row r="38" spans="1:73" x14ac:dyDescent="0.3">
      <c r="A38" t="str">
        <f t="shared" si="0"/>
        <v>ASIAUZBHib32020</v>
      </c>
      <c r="B38" t="s">
        <v>13</v>
      </c>
      <c r="C38" t="s">
        <v>176</v>
      </c>
      <c r="D38" t="s">
        <v>72</v>
      </c>
      <c r="E38" t="s">
        <v>82</v>
      </c>
      <c r="F38">
        <v>2020</v>
      </c>
      <c r="G38" t="s">
        <v>196</v>
      </c>
      <c r="H38" s="11" cm="1">
        <f t="array" ref="H38">_xlfn.IFS(G38="&gt;70%",1,G38="60-70%",70%,G38="50-60%",60%,G38="&lt;50%",50%)</f>
        <v>1</v>
      </c>
      <c r="I38" s="47">
        <v>1.6784065394284131</v>
      </c>
      <c r="J38">
        <v>2</v>
      </c>
      <c r="K38">
        <v>6</v>
      </c>
      <c r="L38" t="s">
        <v>196</v>
      </c>
      <c r="M38" s="11" cm="1">
        <f t="array" ref="M38">_xlfn.IFS(L38="&gt;70%",1,L38="60-70%",70%,L38="50-60%",60%,L38="&lt;50%",50%)</f>
        <v>1</v>
      </c>
      <c r="N38" s="47">
        <v>1.789812202011317</v>
      </c>
      <c r="O38">
        <v>2</v>
      </c>
      <c r="P38">
        <v>6</v>
      </c>
      <c r="Q38">
        <v>3</v>
      </c>
      <c r="R38">
        <v>5</v>
      </c>
      <c r="S38" t="s">
        <v>104</v>
      </c>
      <c r="T38" t="s">
        <v>107</v>
      </c>
      <c r="V38">
        <v>16</v>
      </c>
      <c r="W38">
        <v>16</v>
      </c>
      <c r="X38">
        <f>IF(AND(OR('Country Prioritization'!$C$4 = 'Filter inputs'!$A$4,'Country Prioritization'!$C$4=$B38),
OR('Country Prioritization'!$C$6='Filter inputs'!$C$4,'Country Prioritization'!$C$6=$S38),
OR( 'Country Prioritization'!$C$7='Filter inputs'!$D$4, 'Country Prioritization'!$C$7=$T38),
OR('Country Prioritization'!$C$8='Filter inputs'!$E$4, 'Country Prioritization'!$C$8=$F38), OR(AND('Country Prioritization'!$C$5='Filter inputs'!$B$4,H38&lt;=$X$1),AND('Country Prioritization'!$C$5='Filter inputs'!$B$5,M38&lt;=$X$1))),1,0)</f>
        <v>1</v>
      </c>
      <c r="Y38">
        <f>IF(OR('Vaccine Prioritization'!$C$5='Filter inputs'!$E$4, 'Vaccine Prioritization'!$C$5=$F38),1,0)</f>
        <v>1</v>
      </c>
      <c r="AA38" t="s">
        <v>177</v>
      </c>
      <c r="AB38" s="2" t="str">
        <f t="shared" si="11"/>
        <v>Korea, North</v>
      </c>
      <c r="AC38">
        <f>IFERROR(IF('Country Prioritization'!$C$5='Filter inputs'!$B$4,
AVERAGEIFS($V$3:$V$3258, $X$3:$X$3258, 1, $C$3:$C$3258, $AB38),
AVERAGEIFS($W$3:$W$3258, $X$3:$X$3258, 1, $C$3:$C$3258, $AB38)),0)</f>
        <v>20.568181818181817</v>
      </c>
      <c r="AD38">
        <f>IFERROR(IF('Country Prioritization'!$C$5='Filter inputs'!$B$4,
AVERAGEIFS($V$3:$V$3258, $X$3:$X$3258, 1, $C$3:$C$3258, $AB38,$E$3:$E$3258, $AD$3 ),
AVERAGEIFS($W$3:$W$3258, $X$3:$X$3258, 1, $C$3:$C$3258, $AB38, $E$3:$E$3258, $AD$3 )),0)</f>
        <v>17.727272727272727</v>
      </c>
      <c r="AE38">
        <f>IFERROR(IF('Country Prioritization'!$C$5='Filter inputs'!$B$4,
AVERAGEIFS($V$3:$V$3258, $X$3:$X$3258, 1, $C$3:$C$3258, $AB38,$E$3:$E$3258, $AE$3 ),
AVERAGEIFS($W$3:$W$3258, $X$3:$X$3258, 1, $C$3:$C$3258, $AB38, $E$3:$E$3258, $AE$3 )),0)</f>
        <v>22.454545454545453</v>
      </c>
      <c r="AF38">
        <f>IFERROR(IF('Country Prioritization'!$C$5='Filter inputs'!$B$4,
AVERAGEIFS($V$3:$V$3258, $X$3:$X$3258, 1, $C$3:$C$3258, $AB38,$E$3:$E$3258, $AF$3 ),
AVERAGEIFS($W$3:$W$3258, $X$3:$X$3258, 1, $C$3:$C$3258, $AB38, $E$3:$E$3258, $AF$3 )),0)</f>
        <v>16.09090909090909</v>
      </c>
      <c r="AG38">
        <f>IFERROR(IF('Country Prioritization'!$C$5='Filter inputs'!$B$4,
AVERAGEIFS($V$3:$V$3258, $X$3:$X$3258, 1, $C$3:$C$3258, $AB38,$E$3:$E$3258, $AG$3 ),
AVERAGEIFS($W$3:$W$3258, $X$3:$X$3258, 1, $C$3:$C$3258, $AB38, $E$3:$E$3258, $AG$3 )),0)</f>
        <v>26</v>
      </c>
      <c r="AI38" s="3" cm="1">
        <f t="array" ref="AI38">COUNTIF($AC$4:$AC$77, "&gt;"&amp;$AC38)+SUM(IF($AC38=$AC$4:$AC38, 1, 0))</f>
        <v>52</v>
      </c>
      <c r="AJ38" s="3" cm="1">
        <f t="array" ref="AJ38">IF(AD38=0,0,COUNTIF(AD$4:AD$77, "&gt;"&amp;AD38)+SUM(IF(AD38=AD$4:AD38, 1, 0)))</f>
        <v>61</v>
      </c>
      <c r="AK38" s="3" cm="1">
        <f t="array" ref="AK38">IF(AE38=0,0,COUNTIF(AE$4:AE$77, "&gt;"&amp;AE38)+SUM(IF(AE38=AE$4:AE38, 1, 0)))</f>
        <v>42</v>
      </c>
      <c r="AL38" s="3" cm="1">
        <f t="array" ref="AL38">IF(AF38=0,0,COUNTIF(AF$4:AF$77, "&gt;"&amp;AF38)+SUM(IF(AF38=AF$4:AF38, 1, 0)))</f>
        <v>63</v>
      </c>
      <c r="AM38" s="3" cm="1">
        <f t="array" ref="AM38">IF(AG38=0,0,COUNTIF(AG$4:AG$77, "&gt;"&amp;AG38)+SUM(IF(AG38=AG$4:AG38, 1, 0)))</f>
        <v>28</v>
      </c>
      <c r="AO38" s="55">
        <f t="shared" si="5"/>
        <v>22.454545454545453</v>
      </c>
      <c r="AP38" s="55">
        <f>IFERROR(IF('Country Prioritization'!$C$5='Filter inputs'!$B$4,
AVERAGEIFS($K$3:$K$3258, $X$3:$X$3258, 1, $C$3:$C$3258, $AB38,$E$3:$E$3258,$AO$2,$K$3:$K$3258,"&gt;0"),
AVERAGEIFS($P$3:$P$3258, $X$3:$X$3258, 1, $C$3:$C$3258, $AB38,$E$3:$E$3258,$AO$2,$P$3:$P$3258,"&gt;0")),0)</f>
        <v>6.0909090909090908</v>
      </c>
      <c r="AQ38" s="56">
        <f>IFERROR(IF('Country Prioritization'!$C$5='Filter inputs'!$B$4,
AVERAGEIFS($J$3:$J$3258, $X$3:$X$3258, 1, $C$3:$C$3258, $AB38,$E$3:$E$3258,$AO$2,$J$3:$J$3258,"&gt;0"),
AVERAGEIFS($O$3:$O$3258, $X$3:$X$3258, 1, $C$3:$C$3258, $AB38,$E$3:$E$3258,$AO$2,$O$3:$O$3258,"&gt;0")),0)</f>
        <v>6.3636363636363633</v>
      </c>
      <c r="AR38" s="56">
        <f>IFERROR(IF('Country Prioritization'!$C$5='Filter inputs'!$B$4,
AVERAGEIFS($Q$3:$Q$3258, $X$3:$X$3258, 1, $C$3:$C$3258, $AB38,$E$3:$E$3258,$AO$2,$Q$3:$Q$3258,"&gt;0"),
AVERAGEIFS($Q$3:$Q$3258, $X$3:$X$3258, 1, $C$3:$C$3258, $AB38,$E$3:$E$3258,$AO$2,$Q$3:$Q$3258,"&gt;0")),0)</f>
        <v>1</v>
      </c>
      <c r="AS38" s="56">
        <f>IFERROR(IF('Country Prioritization'!$C$5='Filter inputs'!$B$4,
AVERAGEIFS($R$3:$R$3258, $X$3:$X$3258, 1, $C$3:$C$3258, $AB38,$E$3:$E$3258,$AO$2,$R$3:$R$3258,"&gt;0"),
AVERAGEIFS($R$3:$R$3258, $X$3:$X$3258, 1, $C$3:$C$3258, $AB38,$E$3:$E$3258,$AO$2,$R$3:$R$3258,"&gt;0")),0)</f>
        <v>9</v>
      </c>
      <c r="AV38" t="s">
        <v>177</v>
      </c>
      <c r="AW38">
        <f>IF('Vaccine Prioritization'!$C$4='Filter inputs'!$B$4,
IF($AW$2="2020-2030",AVERAGEIFS($I$3:$I$3258,$Y$3:$Y$3258,1,$C$3:$C$3258,$AV38),AVERAGEIFS($I$3:$I$3258,$Y$3:$Y$3258,1,$C$3:$C$3258,$AV38,$F$3:$F$3258,$AW$2)),
IF($AW$2="2020-2030",AVERAGEIFS($N$3:$N$3258,$Y$3:$Y$3258,1,$C$3:$C$3258,$AV38),AVERAGEIFS($N$3:$N$3258,$Y$3:$Y$3258,1,$C$3:$C$3258,$AV38,$F$3:$F$3258,$AW$2)))</f>
        <v>1.2323994367587703</v>
      </c>
      <c r="AX38">
        <f>IF('Vaccine Prioritization'!$C$4='Filter inputs'!$B$4,
IF($AW$2="2020-2030",AVERAGEIFS($I$3:$I$3258,$Y$3:$Y$3258,1,$C$3:$C$3258,$AV38,$E$3:$E$3258, AX$3),AVERAGEIFS($I$3:$I$3258,$Y$3:$Y$3258,1,$C$3:$C$3258,$AV38,$F$3:$F$3258,$AW$2,$E$3:$E$3258, AX$3)), IF($AW$2="2020-2030",AVERAGEIFS($N$3:$N$3258,$Y$3:$Y$3258,1,$C$3:$C$3258,$AV38,$E$3:$E$3258, AX$3),AVERAGEIFS($N$3:$N$3258,$Y$3:$Y$3258,1,$C$3:$C$3258,$AV38,$F$3:$F$3258,$AW$2,$E$3:$E$3258, AX$3)))</f>
        <v>1.8209891156177092</v>
      </c>
      <c r="AY38">
        <f>IF('Vaccine Prioritization'!$C$4='Filter inputs'!$B$4,
IF($AW$2="2020-2030",AVERAGEIFS($I$3:$I$3258,$Y$3:$Y$3258,1,$C$3:$C$3258,$AV38,$E$3:$E$3258, AY$3),AVERAGEIFS($I$3:$I$3258,$Y$3:$Y$3258,1,$C$3:$C$3258,$AV38,$F$3:$F$3258,$AW$2,$E$3:$E$3258, AY$3)), IF($AW$2="2020-2030",AVERAGEIFS($N$3:$N$3258,$Y$3:$Y$3258,1,$C$3:$C$3258,$AV38,$E$3:$E$3258, AY$3),AVERAGEIFS($N$3:$N$3258,$Y$3:$Y$3258,1,$C$3:$C$3258,$AV38,$F$3:$F$3258,$AW$2,$E$3:$E$3258, AY$3)))</f>
        <v>1.8930973570972087</v>
      </c>
      <c r="AZ38">
        <f>IF('Vaccine Prioritization'!$C$4='Filter inputs'!$B$4,
IF($AW$2="2020-2030",AVERAGEIFS($I$3:$I$3258,$Y$3:$Y$3258,1,$C$3:$C$3258,$AV38,$E$3:$E$3258, AZ$3),AVERAGEIFS($I$3:$I$3258,$Y$3:$Y$3258,1,$C$3:$C$3258,$AV38,$F$3:$F$3258,$AW$2,$E$3:$E$3258, AZ$3)), IF($AW$2="2020-2030",AVERAGEIFS($N$3:$N$3258,$Y$3:$Y$3258,1,$C$3:$C$3258,$AV38,$E$3:$E$3258, AZ$3),AVERAGEIFS($N$3:$N$3258,$Y$3:$Y$3258,1,$C$3:$C$3258,$AV38,$F$3:$F$3258,$AW$2,$E$3:$E$3258, AZ$3)))</f>
        <v>0.46558455644953606</v>
      </c>
      <c r="BA38">
        <f>IF('Vaccine Prioritization'!$C$4='Filter inputs'!$B$4,
IF($AW$2="2020-2030",AVERAGEIFS($I$3:$I$3258,$Y$3:$Y$3258,1,$C$3:$C$3258,$AV38,$E$3:$E$3258, BA$3),AVERAGEIFS($I$3:$I$3258,$Y$3:$Y$3258,1,$C$3:$C$3258,$AV38,$F$3:$F$3258,$AW$2,$E$3:$E$3258, BA$3)), IF($AW$2="2020-2030",AVERAGEIFS($N$3:$N$3258,$Y$3:$Y$3258,1,$C$3:$C$3258,$AV38,$E$3:$E$3258, BA$3),AVERAGEIFS($N$3:$N$3258,$Y$3:$Y$3258,1,$C$3:$C$3258,$AV38,$F$3:$F$3258,$AW$2,$E$3:$E$3258, BA$3)))</f>
        <v>0.7499267178706277</v>
      </c>
      <c r="BC38" s="3">
        <f t="shared" si="6"/>
        <v>2</v>
      </c>
      <c r="BD38" s="3">
        <f t="shared" si="7"/>
        <v>1</v>
      </c>
      <c r="BE38" s="3">
        <f t="shared" si="8"/>
        <v>4</v>
      </c>
      <c r="BF38" s="3">
        <f t="shared" si="9"/>
        <v>3</v>
      </c>
      <c r="BG38" s="3"/>
      <c r="BH38" s="3">
        <f t="shared" si="12"/>
        <v>3</v>
      </c>
      <c r="BI38" t="s">
        <v>177</v>
      </c>
      <c r="BJ38" s="2" t="str">
        <f t="shared" si="13"/>
        <v>Korea, North</v>
      </c>
      <c r="BK38">
        <f t="shared" si="10"/>
        <v>1.2323994367587703</v>
      </c>
      <c r="BL38" s="3" cm="1">
        <f t="array" ref="BL38">COUNTIF($BK$4:$BK$77, "&gt;"&amp;$BK38)+SUM(IF($BK38=$BK$4:$BK38, 1, 0))</f>
        <v>35</v>
      </c>
      <c r="BM38" s="3">
        <f>IF(COUNTIFS($BC38:BC38,BC38)&gt;1,BC38+COUNTIFS($BC38:BC38,BC38)-1,BC38)</f>
        <v>2</v>
      </c>
      <c r="BN38" s="3">
        <f>IF(COUNTIFS($BC38:BD38,BD38)&gt;1,BD38+COUNTIFS($BC38:BD38,BD38)-1,BD38)</f>
        <v>1</v>
      </c>
      <c r="BO38" s="3">
        <f>IF(COUNTIFS($BC38:BE38,BE38)&gt;1,BE38+COUNTIFS($BC38:BE38,BE38)-1,BE38)</f>
        <v>4</v>
      </c>
      <c r="BP38" s="3">
        <f>IF(COUNTIFS($BC38:BF38,BF38)&gt;1,BF38+COUNTIFS($BC38:BF38,BF38)-1,BF38)</f>
        <v>3</v>
      </c>
      <c r="BR38" s="3" t="str" cm="1">
        <f t="array" ref="BR38">INDEX($AX$3:$BA$3,BM38)</f>
        <v>Pcv3</v>
      </c>
      <c r="BS38" s="3" t="str" cm="1">
        <f t="array" ref="BS38">INDEX($AX$3:$BA$3,BN38)</f>
        <v>Hib3</v>
      </c>
      <c r="BT38" s="3" t="str" cm="1">
        <f t="array" ref="BT38">INDEX($AX$3:$BA$3,BO38)</f>
        <v>RotaC</v>
      </c>
      <c r="BU38" s="3" t="str" cm="1">
        <f t="array" ref="BU38">INDEX($AX$3:$BA$3,BP38)</f>
        <v>MCV2</v>
      </c>
    </row>
    <row r="39" spans="1:73" x14ac:dyDescent="0.3">
      <c r="A39" t="str">
        <f t="shared" si="0"/>
        <v>AFRICASSDHib32020</v>
      </c>
      <c r="B39" t="s">
        <v>3</v>
      </c>
      <c r="C39" t="s">
        <v>115</v>
      </c>
      <c r="D39" t="s">
        <v>7</v>
      </c>
      <c r="E39" t="s">
        <v>82</v>
      </c>
      <c r="F39">
        <v>2020</v>
      </c>
      <c r="G39" t="s">
        <v>199</v>
      </c>
      <c r="H39" s="11" cm="1">
        <f t="array" ref="H39">_xlfn.IFS(G39="&gt;70%",1,G39="60-70%",70%,G39="50-60%",60%,G39="&lt;50%",50%)</f>
        <v>0.5</v>
      </c>
      <c r="I39" s="47">
        <v>1.5971326932482024</v>
      </c>
      <c r="J39">
        <v>10</v>
      </c>
      <c r="K39">
        <v>6</v>
      </c>
      <c r="L39" t="s">
        <v>199</v>
      </c>
      <c r="M39" s="11" cm="1">
        <f t="array" ref="M39">_xlfn.IFS(L39="&gt;70%",1,L39="60-70%",70%,L39="50-60%",60%,L39="&lt;50%",50%)</f>
        <v>0.5</v>
      </c>
      <c r="N39" s="47">
        <v>1.4002481432745415</v>
      </c>
      <c r="O39">
        <v>10</v>
      </c>
      <c r="P39">
        <v>6</v>
      </c>
      <c r="Q39">
        <v>4</v>
      </c>
      <c r="R39">
        <v>9</v>
      </c>
      <c r="S39" t="s">
        <v>103</v>
      </c>
      <c r="T39" t="s">
        <v>106</v>
      </c>
      <c r="V39">
        <v>29</v>
      </c>
      <c r="W39">
        <v>29</v>
      </c>
      <c r="X39">
        <f>IF(AND(OR('Country Prioritization'!$C$4 = 'Filter inputs'!$A$4,'Country Prioritization'!$C$4=$B39),
OR('Country Prioritization'!$C$6='Filter inputs'!$C$4,'Country Prioritization'!$C$6=$S39),
OR( 'Country Prioritization'!$C$7='Filter inputs'!$D$4, 'Country Prioritization'!$C$7=$T39),
OR('Country Prioritization'!$C$8='Filter inputs'!$E$4, 'Country Prioritization'!$C$8=$F39), OR(AND('Country Prioritization'!$C$5='Filter inputs'!$B$4,H39&lt;=$X$1),AND('Country Prioritization'!$C$5='Filter inputs'!$B$5,M39&lt;=$X$1))),1,0)</f>
        <v>1</v>
      </c>
      <c r="Y39">
        <f>IF(OR('Vaccine Prioritization'!$C$5='Filter inputs'!$E$4, 'Vaccine Prioritization'!$C$5=$F39),1,0)</f>
        <v>1</v>
      </c>
      <c r="AA39" t="s">
        <v>143</v>
      </c>
      <c r="AB39" s="2" t="str">
        <f t="shared" si="11"/>
        <v>Kyrgyzstan</v>
      </c>
      <c r="AC39">
        <f>IFERROR(IF('Country Prioritization'!$C$5='Filter inputs'!$B$4,
AVERAGEIFS($V$3:$V$3258, $X$3:$X$3258, 1, $C$3:$C$3258, $AB39),
AVERAGEIFS($W$3:$W$3258, $X$3:$X$3258, 1, $C$3:$C$3258, $AB39)),0)</f>
        <v>17.204545454545453</v>
      </c>
      <c r="AD39">
        <f>IFERROR(IF('Country Prioritization'!$C$5='Filter inputs'!$B$4,
AVERAGEIFS($V$3:$V$3258, $X$3:$X$3258, 1, $C$3:$C$3258, $AB39,$E$3:$E$3258, $AD$3 ),
AVERAGEIFS($W$3:$W$3258, $X$3:$X$3258, 1, $C$3:$C$3258, $AB39, $E$3:$E$3258, $AD$3 )),0)</f>
        <v>18.636363636363637</v>
      </c>
      <c r="AE39">
        <f>IFERROR(IF('Country Prioritization'!$C$5='Filter inputs'!$B$4,
AVERAGEIFS($V$3:$V$3258, $X$3:$X$3258, 1, $C$3:$C$3258, $AB39,$E$3:$E$3258, $AE$3 ),
AVERAGEIFS($W$3:$W$3258, $X$3:$X$3258, 1, $C$3:$C$3258, $AB39, $E$3:$E$3258, $AE$3 )),0)</f>
        <v>17.181818181818183</v>
      </c>
      <c r="AF39">
        <f>IFERROR(IF('Country Prioritization'!$C$5='Filter inputs'!$B$4,
AVERAGEIFS($V$3:$V$3258, $X$3:$X$3258, 1, $C$3:$C$3258, $AB39,$E$3:$E$3258, $AF$3 ),
AVERAGEIFS($W$3:$W$3258, $X$3:$X$3258, 1, $C$3:$C$3258, $AB39, $E$3:$E$3258, $AF$3 )),0)</f>
        <v>12</v>
      </c>
      <c r="AG39">
        <f>IFERROR(IF('Country Prioritization'!$C$5='Filter inputs'!$B$4,
AVERAGEIFS($V$3:$V$3258, $X$3:$X$3258, 1, $C$3:$C$3258, $AB39,$E$3:$E$3258, $AG$3 ),
AVERAGEIFS($W$3:$W$3258, $X$3:$X$3258, 1, $C$3:$C$3258, $AB39, $E$3:$E$3258, $AG$3 )),0)</f>
        <v>21</v>
      </c>
      <c r="AI39" s="3" cm="1">
        <f t="array" ref="AI39">COUNTIF($AC$4:$AC$77, "&gt;"&amp;$AC39)+SUM(IF($AC39=$AC$4:$AC39, 1, 0))</f>
        <v>65</v>
      </c>
      <c r="AJ39" s="3" cm="1">
        <f t="array" ref="AJ39">IF(AD39=0,0,COUNTIF(AD$4:AD$77, "&gt;"&amp;AD39)+SUM(IF(AD39=AD$4:AD39, 1, 0)))</f>
        <v>58</v>
      </c>
      <c r="AK39" s="3" cm="1">
        <f t="array" ref="AK39">IF(AE39=0,0,COUNTIF(AE$4:AE$77, "&gt;"&amp;AE39)+SUM(IF(AE39=AE$4:AE39, 1, 0)))</f>
        <v>63</v>
      </c>
      <c r="AL39" s="3" cm="1">
        <f t="array" ref="AL39">IF(AF39=0,0,COUNTIF(AF$4:AF$77, "&gt;"&amp;AF39)+SUM(IF(AF39=AF$4:AF39, 1, 0)))</f>
        <v>73</v>
      </c>
      <c r="AM39" s="3" cm="1">
        <f t="array" ref="AM39">IF(AG39=0,0,COUNTIF(AG$4:AG$77, "&gt;"&amp;AG39)+SUM(IF(AG39=AG$4:AG39, 1, 0)))</f>
        <v>51</v>
      </c>
      <c r="AO39" s="55">
        <f t="shared" si="5"/>
        <v>17.18181818181818</v>
      </c>
      <c r="AP39" s="55">
        <f>IFERROR(IF('Country Prioritization'!$C$5='Filter inputs'!$B$4,
AVERAGEIFS($K$3:$K$3258, $X$3:$X$3258, 1, $C$3:$C$3258, $AB39,$E$3:$E$3258,$AO$2,$K$3:$K$3258,"&gt;0"),
AVERAGEIFS($P$3:$P$3258, $X$3:$X$3258, 1, $C$3:$C$3258, $AB39,$E$3:$E$3258,$AO$2,$P$3:$P$3258,"&gt;0")),0)</f>
        <v>3.5454545454545454</v>
      </c>
      <c r="AQ39" s="56">
        <f>IFERROR(IF('Country Prioritization'!$C$5='Filter inputs'!$B$4,
AVERAGEIFS($J$3:$J$3258, $X$3:$X$3258, 1, $C$3:$C$3258, $AB39,$E$3:$E$3258,$AO$2,$J$3:$J$3258,"&gt;0"),
AVERAGEIFS($O$3:$O$3258, $X$3:$X$3258, 1, $C$3:$C$3258, $AB39,$E$3:$E$3258,$AO$2,$O$3:$O$3258,"&gt;0")),0)</f>
        <v>5.6363636363636367</v>
      </c>
      <c r="AR39" s="56">
        <f>IFERROR(IF('Country Prioritization'!$C$5='Filter inputs'!$B$4,
AVERAGEIFS($Q$3:$Q$3258, $X$3:$X$3258, 1, $C$3:$C$3258, $AB39,$E$3:$E$3258,$AO$2,$Q$3:$Q$3258,"&gt;0"),
AVERAGEIFS($Q$3:$Q$3258, $X$3:$X$3258, 1, $C$3:$C$3258, $AB39,$E$3:$E$3258,$AO$2,$Q$3:$Q$3258,"&gt;0")),0)</f>
        <v>6</v>
      </c>
      <c r="AS39" s="56">
        <f>IFERROR(IF('Country Prioritization'!$C$5='Filter inputs'!$B$4,
AVERAGEIFS($R$3:$R$3258, $X$3:$X$3258, 1, $C$3:$C$3258, $AB39,$E$3:$E$3258,$AO$2,$R$3:$R$3258,"&gt;0"),
AVERAGEIFS($R$3:$R$3258, $X$3:$X$3258, 1, $C$3:$C$3258, $AB39,$E$3:$E$3258,$AO$2,$R$3:$R$3258,"&gt;0")),0)</f>
        <v>2</v>
      </c>
      <c r="AV39" t="s">
        <v>143</v>
      </c>
      <c r="AW39">
        <f>IF('Vaccine Prioritization'!$C$4='Filter inputs'!$B$4,
IF($AW$2="2020-2030",AVERAGEIFS($I$3:$I$3258,$Y$3:$Y$3258,1,$C$3:$C$3258,$AV39),AVERAGEIFS($I$3:$I$3258,$Y$3:$Y$3258,1,$C$3:$C$3258,$AV39,$F$3:$F$3258,$AW$2)),
IF($AW$2="2020-2030",AVERAGEIFS($N$3:$N$3258,$Y$3:$Y$3258,1,$C$3:$C$3258,$AV39),AVERAGEIFS($N$3:$N$3258,$Y$3:$Y$3258,1,$C$3:$C$3258,$AV39,$F$3:$F$3258,$AW$2)))</f>
        <v>0.36923441339528706</v>
      </c>
      <c r="AX39">
        <f>IF('Vaccine Prioritization'!$C$4='Filter inputs'!$B$4,
IF($AW$2="2020-2030",AVERAGEIFS($I$3:$I$3258,$Y$3:$Y$3258,1,$C$3:$C$3258,$AV39,$E$3:$E$3258, AX$3),AVERAGEIFS($I$3:$I$3258,$Y$3:$Y$3258,1,$C$3:$C$3258,$AV39,$F$3:$F$3258,$AW$2,$E$3:$E$3258, AX$3)), IF($AW$2="2020-2030",AVERAGEIFS($N$3:$N$3258,$Y$3:$Y$3258,1,$C$3:$C$3258,$AV39,$E$3:$E$3258, AX$3),AVERAGEIFS($N$3:$N$3258,$Y$3:$Y$3258,1,$C$3:$C$3258,$AV39,$F$3:$F$3258,$AW$2,$E$3:$E$3258, AX$3)))</f>
        <v>0.63435785883854046</v>
      </c>
      <c r="AY39">
        <f>IF('Vaccine Prioritization'!$C$4='Filter inputs'!$B$4,
IF($AW$2="2020-2030",AVERAGEIFS($I$3:$I$3258,$Y$3:$Y$3258,1,$C$3:$C$3258,$AV39,$E$3:$E$3258, AY$3),AVERAGEIFS($I$3:$I$3258,$Y$3:$Y$3258,1,$C$3:$C$3258,$AV39,$F$3:$F$3258,$AW$2,$E$3:$E$3258, AY$3)), IF($AW$2="2020-2030",AVERAGEIFS($N$3:$N$3258,$Y$3:$Y$3258,1,$C$3:$C$3258,$AV39,$E$3:$E$3258, AY$3),AVERAGEIFS($N$3:$N$3258,$Y$3:$Y$3258,1,$C$3:$C$3258,$AV39,$F$3:$F$3258,$AW$2,$E$3:$E$3258, AY$3)))</f>
        <v>0.58912870310745502</v>
      </c>
      <c r="AZ39">
        <f>IF('Vaccine Prioritization'!$C$4='Filter inputs'!$B$4,
IF($AW$2="2020-2030",AVERAGEIFS($I$3:$I$3258,$Y$3:$Y$3258,1,$C$3:$C$3258,$AV39,$E$3:$E$3258, AZ$3),AVERAGEIFS($I$3:$I$3258,$Y$3:$Y$3258,1,$C$3:$C$3258,$AV39,$F$3:$F$3258,$AW$2,$E$3:$E$3258, AZ$3)), IF($AW$2="2020-2030",AVERAGEIFS($N$3:$N$3258,$Y$3:$Y$3258,1,$C$3:$C$3258,$AV39,$E$3:$E$3258, AZ$3),AVERAGEIFS($N$3:$N$3258,$Y$3:$Y$3258,1,$C$3:$C$3258,$AV39,$F$3:$F$3258,$AW$2,$E$3:$E$3258, AZ$3)))</f>
        <v>4.711146430970916E-2</v>
      </c>
      <c r="BA39">
        <f>IF('Vaccine Prioritization'!$C$4='Filter inputs'!$B$4,
IF($AW$2="2020-2030",AVERAGEIFS($I$3:$I$3258,$Y$3:$Y$3258,1,$C$3:$C$3258,$AV39,$E$3:$E$3258, BA$3),AVERAGEIFS($I$3:$I$3258,$Y$3:$Y$3258,1,$C$3:$C$3258,$AV39,$F$3:$F$3258,$AW$2,$E$3:$E$3258, BA$3)), IF($AW$2="2020-2030",AVERAGEIFS($N$3:$N$3258,$Y$3:$Y$3258,1,$C$3:$C$3258,$AV39,$E$3:$E$3258, BA$3),AVERAGEIFS($N$3:$N$3258,$Y$3:$Y$3258,1,$C$3:$C$3258,$AV39,$F$3:$F$3258,$AW$2,$E$3:$E$3258, BA$3)))</f>
        <v>0.20633962732544325</v>
      </c>
      <c r="BC39" s="3">
        <f t="shared" si="6"/>
        <v>1</v>
      </c>
      <c r="BD39" s="3">
        <f t="shared" si="7"/>
        <v>2</v>
      </c>
      <c r="BE39" s="3">
        <f t="shared" si="8"/>
        <v>4</v>
      </c>
      <c r="BF39" s="3">
        <f t="shared" si="9"/>
        <v>3</v>
      </c>
      <c r="BG39" s="3"/>
      <c r="BH39" s="3">
        <f t="shared" si="12"/>
        <v>3</v>
      </c>
      <c r="BI39" t="s">
        <v>143</v>
      </c>
      <c r="BJ39" s="2" t="str">
        <f t="shared" si="13"/>
        <v>Kyrgyzstan</v>
      </c>
      <c r="BK39">
        <f t="shared" si="10"/>
        <v>0.36923441339528706</v>
      </c>
      <c r="BL39" s="3" cm="1">
        <f t="array" ref="BL39">COUNTIF($BK$4:$BK$77, "&gt;"&amp;$BK39)+SUM(IF($BK39=$BK$4:$BK39, 1, 0))</f>
        <v>53</v>
      </c>
      <c r="BM39" s="3">
        <f>IF(COUNTIFS($BC39:BC39,BC39)&gt;1,BC39+COUNTIFS($BC39:BC39,BC39)-1,BC39)</f>
        <v>1</v>
      </c>
      <c r="BN39" s="3">
        <f>IF(COUNTIFS($BC39:BD39,BD39)&gt;1,BD39+COUNTIFS($BC39:BD39,BD39)-1,BD39)</f>
        <v>2</v>
      </c>
      <c r="BO39" s="3">
        <f>IF(COUNTIFS($BC39:BE39,BE39)&gt;1,BE39+COUNTIFS($BC39:BE39,BE39)-1,BE39)</f>
        <v>4</v>
      </c>
      <c r="BP39" s="3">
        <f>IF(COUNTIFS($BC39:BF39,BF39)&gt;1,BF39+COUNTIFS($BC39:BF39,BF39)-1,BF39)</f>
        <v>3</v>
      </c>
      <c r="BR39" s="3" t="str" cm="1">
        <f t="array" ref="BR39">INDEX($AX$3:$BA$3,BM39)</f>
        <v>Hib3</v>
      </c>
      <c r="BS39" s="3" t="str" cm="1">
        <f t="array" ref="BS39">INDEX($AX$3:$BA$3,BN39)</f>
        <v>Pcv3</v>
      </c>
      <c r="BT39" s="3" t="str" cm="1">
        <f t="array" ref="BT39">INDEX($AX$3:$BA$3,BO39)</f>
        <v>RotaC</v>
      </c>
      <c r="BU39" s="3" t="str" cm="1">
        <f t="array" ref="BU39">INDEX($AX$3:$BA$3,BP39)</f>
        <v>MCV2</v>
      </c>
    </row>
    <row r="40" spans="1:73" x14ac:dyDescent="0.3">
      <c r="A40" t="str">
        <f t="shared" si="0"/>
        <v>ASIAVNMHib32020</v>
      </c>
      <c r="B40" t="s">
        <v>13</v>
      </c>
      <c r="C40" t="s">
        <v>152</v>
      </c>
      <c r="D40" t="s">
        <v>48</v>
      </c>
      <c r="E40" t="s">
        <v>82</v>
      </c>
      <c r="F40">
        <v>2020</v>
      </c>
      <c r="G40" t="s">
        <v>196</v>
      </c>
      <c r="H40" s="11" cm="1">
        <f t="array" ref="H40">_xlfn.IFS(G40="&gt;70%",1,G40="60-70%",70%,G40="50-60%",60%,G40="&lt;50%",50%)</f>
        <v>1</v>
      </c>
      <c r="I40" s="47">
        <v>1.2749209755342963</v>
      </c>
      <c r="J40">
        <v>5</v>
      </c>
      <c r="K40">
        <v>5</v>
      </c>
      <c r="L40" t="s">
        <v>196</v>
      </c>
      <c r="M40" s="11" cm="1">
        <f t="array" ref="M40">_xlfn.IFS(L40="&gt;70%",1,L40="60-70%",70%,L40="50-60%",60%,L40="&lt;50%",50%)</f>
        <v>1</v>
      </c>
      <c r="N40" s="47">
        <v>1.3368630649166986</v>
      </c>
      <c r="O40">
        <v>5</v>
      </c>
      <c r="P40">
        <v>5</v>
      </c>
      <c r="Q40">
        <v>7</v>
      </c>
      <c r="R40">
        <v>11</v>
      </c>
      <c r="S40" t="s">
        <v>104</v>
      </c>
      <c r="T40" t="s">
        <v>108</v>
      </c>
      <c r="V40">
        <v>28</v>
      </c>
      <c r="W40">
        <v>28</v>
      </c>
      <c r="X40">
        <f>IF(AND(OR('Country Prioritization'!$C$4 = 'Filter inputs'!$A$4,'Country Prioritization'!$C$4=$B40),
OR('Country Prioritization'!$C$6='Filter inputs'!$C$4,'Country Prioritization'!$C$6=$S40),
OR( 'Country Prioritization'!$C$7='Filter inputs'!$D$4, 'Country Prioritization'!$C$7=$T40),
OR('Country Prioritization'!$C$8='Filter inputs'!$E$4, 'Country Prioritization'!$C$8=$F40), OR(AND('Country Prioritization'!$C$5='Filter inputs'!$B$4,H40&lt;=$X$1),AND('Country Prioritization'!$C$5='Filter inputs'!$B$5,M40&lt;=$X$1))),1,0)</f>
        <v>1</v>
      </c>
      <c r="Y40">
        <f>IF(OR('Vaccine Prioritization'!$C$5='Filter inputs'!$E$4, 'Vaccine Prioritization'!$C$5=$F40),1,0)</f>
        <v>1</v>
      </c>
      <c r="AA40" t="s">
        <v>135</v>
      </c>
      <c r="AB40" s="2" t="str">
        <f t="shared" si="11"/>
        <v>Laos</v>
      </c>
      <c r="AC40">
        <f>IFERROR(IF('Country Prioritization'!$C$5='Filter inputs'!$B$4,
AVERAGEIFS($V$3:$V$3258, $X$3:$X$3258, 1, $C$3:$C$3258, $AB40),
AVERAGEIFS($W$3:$W$3258, $X$3:$X$3258, 1, $C$3:$C$3258, $AB40)),0)</f>
        <v>18.34090909090909</v>
      </c>
      <c r="AD40">
        <f>IFERROR(IF('Country Prioritization'!$C$5='Filter inputs'!$B$4,
AVERAGEIFS($V$3:$V$3258, $X$3:$X$3258, 1, $C$3:$C$3258, $AB40,$E$3:$E$3258, $AD$3 ),
AVERAGEIFS($W$3:$W$3258, $X$3:$X$3258, 1, $C$3:$C$3258, $AB40, $E$3:$E$3258, $AD$3 )),0)</f>
        <v>19</v>
      </c>
      <c r="AE40">
        <f>IFERROR(IF('Country Prioritization'!$C$5='Filter inputs'!$B$4,
AVERAGEIFS($V$3:$V$3258, $X$3:$X$3258, 1, $C$3:$C$3258, $AB40,$E$3:$E$3258, $AE$3 ),
AVERAGEIFS($W$3:$W$3258, $X$3:$X$3258, 1, $C$3:$C$3258, $AB40, $E$3:$E$3258, $AE$3 )),0)</f>
        <v>18.363636363636363</v>
      </c>
      <c r="AF40">
        <f>IFERROR(IF('Country Prioritization'!$C$5='Filter inputs'!$B$4,
AVERAGEIFS($V$3:$V$3258, $X$3:$X$3258, 1, $C$3:$C$3258, $AB40,$E$3:$E$3258, $AF$3 ),
AVERAGEIFS($W$3:$W$3258, $X$3:$X$3258, 1, $C$3:$C$3258, $AB40, $E$3:$E$3258, $AF$3 )),0)</f>
        <v>16</v>
      </c>
      <c r="AG40">
        <f>IFERROR(IF('Country Prioritization'!$C$5='Filter inputs'!$B$4,
AVERAGEIFS($V$3:$V$3258, $X$3:$X$3258, 1, $C$3:$C$3258, $AB40,$E$3:$E$3258, $AG$3 ),
AVERAGEIFS($W$3:$W$3258, $X$3:$X$3258, 1, $C$3:$C$3258, $AB40, $E$3:$E$3258, $AG$3 )),0)</f>
        <v>20</v>
      </c>
      <c r="AI40" s="3" cm="1">
        <f t="array" ref="AI40">COUNTIF($AC$4:$AC$77, "&gt;"&amp;$AC40)+SUM(IF($AC40=$AC$4:$AC40, 1, 0))</f>
        <v>60</v>
      </c>
      <c r="AJ40" s="3" cm="1">
        <f t="array" ref="AJ40">IF(AD40=0,0,COUNTIF(AD$4:AD$77, "&gt;"&amp;AD40)+SUM(IF(AD40=AD$4:AD40, 1, 0)))</f>
        <v>55</v>
      </c>
      <c r="AK40" s="3" cm="1">
        <f t="array" ref="AK40">IF(AE40=0,0,COUNTIF(AE$4:AE$77, "&gt;"&amp;AE40)+SUM(IF(AE40=AE$4:AE40, 1, 0)))</f>
        <v>59</v>
      </c>
      <c r="AL40" s="3" cm="1">
        <f t="array" ref="AL40">IF(AF40=0,0,COUNTIF(AF$4:AF$77, "&gt;"&amp;AF40)+SUM(IF(AF40=AF$4:AF40, 1, 0)))</f>
        <v>64</v>
      </c>
      <c r="AM40" s="3" cm="1">
        <f t="array" ref="AM40">IF(AG40=0,0,COUNTIF(AG$4:AG$77, "&gt;"&amp;AG40)+SUM(IF(AG40=AG$4:AG40, 1, 0)))</f>
        <v>54</v>
      </c>
      <c r="AO40" s="55">
        <f t="shared" si="5"/>
        <v>18.363636363636363</v>
      </c>
      <c r="AP40" s="55">
        <f>IFERROR(IF('Country Prioritization'!$C$5='Filter inputs'!$B$4,
AVERAGEIFS($K$3:$K$3258, $X$3:$X$3258, 1, $C$3:$C$3258, $AB40,$E$3:$E$3258,$AO$2,$K$3:$K$3258,"&gt;0"),
AVERAGEIFS($P$3:$P$3258, $X$3:$X$3258, 1, $C$3:$C$3258, $AB40,$E$3:$E$3258,$AO$2,$P$3:$P$3258,"&gt;0")),0)</f>
        <v>5</v>
      </c>
      <c r="AQ40" s="56">
        <f>IFERROR(IF('Country Prioritization'!$C$5='Filter inputs'!$B$4,
AVERAGEIFS($J$3:$J$3258, $X$3:$X$3258, 1, $C$3:$C$3258, $AB40,$E$3:$E$3258,$AO$2,$J$3:$J$3258,"&gt;0"),
AVERAGEIFS($O$3:$O$3258, $X$3:$X$3258, 1, $C$3:$C$3258, $AB40,$E$3:$E$3258,$AO$2,$O$3:$O$3258,"&gt;0")),0)</f>
        <v>6.3636363636363633</v>
      </c>
      <c r="AR40" s="56">
        <f>IFERROR(IF('Country Prioritization'!$C$5='Filter inputs'!$B$4,
AVERAGEIFS($Q$3:$Q$3258, $X$3:$X$3258, 1, $C$3:$C$3258, $AB40,$E$3:$E$3258,$AO$2,$Q$3:$Q$3258,"&gt;0"),
AVERAGEIFS($Q$3:$Q$3258, $X$3:$X$3258, 1, $C$3:$C$3258, $AB40,$E$3:$E$3258,$AO$2,$Q$3:$Q$3258,"&gt;0")),0)</f>
        <v>2</v>
      </c>
      <c r="AS40" s="56">
        <f>IFERROR(IF('Country Prioritization'!$C$5='Filter inputs'!$B$4,
AVERAGEIFS($R$3:$R$3258, $X$3:$X$3258, 1, $C$3:$C$3258, $AB40,$E$3:$E$3258,$AO$2,$R$3:$R$3258,"&gt;0"),
AVERAGEIFS($R$3:$R$3258, $X$3:$X$3258, 1, $C$3:$C$3258, $AB40,$E$3:$E$3258,$AO$2,$R$3:$R$3258,"&gt;0")),0)</f>
        <v>5</v>
      </c>
      <c r="AV40" t="s">
        <v>135</v>
      </c>
      <c r="AW40">
        <f>IF('Vaccine Prioritization'!$C$4='Filter inputs'!$B$4,
IF($AW$2="2020-2030",AVERAGEIFS($I$3:$I$3258,$Y$3:$Y$3258,1,$C$3:$C$3258,$AV40),AVERAGEIFS($I$3:$I$3258,$Y$3:$Y$3258,1,$C$3:$C$3258,$AV40,$F$3:$F$3258,$AW$2)),
IF($AW$2="2020-2030",AVERAGEIFS($N$3:$N$3258,$Y$3:$Y$3258,1,$C$3:$C$3258,$AV40),AVERAGEIFS($N$3:$N$3258,$Y$3:$Y$3258,1,$C$3:$C$3258,$AV40,$F$3:$F$3258,$AW$2)))</f>
        <v>0.79694595971297166</v>
      </c>
      <c r="AX40">
        <f>IF('Vaccine Prioritization'!$C$4='Filter inputs'!$B$4,
IF($AW$2="2020-2030",AVERAGEIFS($I$3:$I$3258,$Y$3:$Y$3258,1,$C$3:$C$3258,$AV40,$E$3:$E$3258, AX$3),AVERAGEIFS($I$3:$I$3258,$Y$3:$Y$3258,1,$C$3:$C$3258,$AV40,$F$3:$F$3258,$AW$2,$E$3:$E$3258, AX$3)), IF($AW$2="2020-2030",AVERAGEIFS($N$3:$N$3258,$Y$3:$Y$3258,1,$C$3:$C$3258,$AV40,$E$3:$E$3258, AX$3),AVERAGEIFS($N$3:$N$3258,$Y$3:$Y$3258,1,$C$3:$C$3258,$AV40,$F$3:$F$3258,$AW$2,$E$3:$E$3258, AX$3)))</f>
        <v>1.3878799249503737</v>
      </c>
      <c r="AY40">
        <f>IF('Vaccine Prioritization'!$C$4='Filter inputs'!$B$4,
IF($AW$2="2020-2030",AVERAGEIFS($I$3:$I$3258,$Y$3:$Y$3258,1,$C$3:$C$3258,$AV40,$E$3:$E$3258, AY$3),AVERAGEIFS($I$3:$I$3258,$Y$3:$Y$3258,1,$C$3:$C$3258,$AV40,$F$3:$F$3258,$AW$2,$E$3:$E$3258, AY$3)), IF($AW$2="2020-2030",AVERAGEIFS($N$3:$N$3258,$Y$3:$Y$3258,1,$C$3:$C$3258,$AV40,$E$3:$E$3258, AY$3),AVERAGEIFS($N$3:$N$3258,$Y$3:$Y$3258,1,$C$3:$C$3258,$AV40,$F$3:$F$3258,$AW$2,$E$3:$E$3258, AY$3)))</f>
        <v>1.2583026974007347</v>
      </c>
      <c r="AZ40">
        <f>IF('Vaccine Prioritization'!$C$4='Filter inputs'!$B$4,
IF($AW$2="2020-2030",AVERAGEIFS($I$3:$I$3258,$Y$3:$Y$3258,1,$C$3:$C$3258,$AV40,$E$3:$E$3258, AZ$3),AVERAGEIFS($I$3:$I$3258,$Y$3:$Y$3258,1,$C$3:$C$3258,$AV40,$F$3:$F$3258,$AW$2,$E$3:$E$3258, AZ$3)), IF($AW$2="2020-2030",AVERAGEIFS($N$3:$N$3258,$Y$3:$Y$3258,1,$C$3:$C$3258,$AV40,$E$3:$E$3258, AZ$3),AVERAGEIFS($N$3:$N$3258,$Y$3:$Y$3258,1,$C$3:$C$3258,$AV40,$F$3:$F$3258,$AW$2,$E$3:$E$3258, AZ$3)))</f>
        <v>0.31733191313758863</v>
      </c>
      <c r="BA40">
        <f>IF('Vaccine Prioritization'!$C$4='Filter inputs'!$B$4,
IF($AW$2="2020-2030",AVERAGEIFS($I$3:$I$3258,$Y$3:$Y$3258,1,$C$3:$C$3258,$AV40,$E$3:$E$3258, BA$3),AVERAGEIFS($I$3:$I$3258,$Y$3:$Y$3258,1,$C$3:$C$3258,$AV40,$F$3:$F$3258,$AW$2,$E$3:$E$3258, BA$3)), IF($AW$2="2020-2030",AVERAGEIFS($N$3:$N$3258,$Y$3:$Y$3258,1,$C$3:$C$3258,$AV40,$E$3:$E$3258, BA$3),AVERAGEIFS($N$3:$N$3258,$Y$3:$Y$3258,1,$C$3:$C$3258,$AV40,$F$3:$F$3258,$AW$2,$E$3:$E$3258, BA$3)))</f>
        <v>0.22426930336319073</v>
      </c>
      <c r="BC40" s="3">
        <f t="shared" si="6"/>
        <v>1</v>
      </c>
      <c r="BD40" s="3">
        <f t="shared" si="7"/>
        <v>2</v>
      </c>
      <c r="BE40" s="3">
        <f t="shared" si="8"/>
        <v>3</v>
      </c>
      <c r="BF40" s="3">
        <f t="shared" si="9"/>
        <v>4</v>
      </c>
      <c r="BG40" s="3"/>
      <c r="BH40" s="3">
        <f t="shared" si="12"/>
        <v>3</v>
      </c>
      <c r="BI40" t="s">
        <v>135</v>
      </c>
      <c r="BJ40" s="2" t="str">
        <f t="shared" si="13"/>
        <v>Laos</v>
      </c>
      <c r="BK40">
        <f t="shared" si="10"/>
        <v>0.79694595971297166</v>
      </c>
      <c r="BL40" s="3" cm="1">
        <f t="array" ref="BL40">COUNTIF($BK$4:$BK$77, "&gt;"&amp;$BK40)+SUM(IF($BK40=$BK$4:$BK40, 1, 0))</f>
        <v>44</v>
      </c>
      <c r="BM40" s="3">
        <f>IF(COUNTIFS($BC40:BC40,BC40)&gt;1,BC40+COUNTIFS($BC40:BC40,BC40)-1,BC40)</f>
        <v>1</v>
      </c>
      <c r="BN40" s="3">
        <f>IF(COUNTIFS($BC40:BD40,BD40)&gt;1,BD40+COUNTIFS($BC40:BD40,BD40)-1,BD40)</f>
        <v>2</v>
      </c>
      <c r="BO40" s="3">
        <f>IF(COUNTIFS($BC40:BE40,BE40)&gt;1,BE40+COUNTIFS($BC40:BE40,BE40)-1,BE40)</f>
        <v>3</v>
      </c>
      <c r="BP40" s="3">
        <f>IF(COUNTIFS($BC40:BF40,BF40)&gt;1,BF40+COUNTIFS($BC40:BF40,BF40)-1,BF40)</f>
        <v>4</v>
      </c>
      <c r="BR40" s="3" t="str" cm="1">
        <f t="array" ref="BR40">INDEX($AX$3:$BA$3,BM40)</f>
        <v>Hib3</v>
      </c>
      <c r="BS40" s="3" t="str" cm="1">
        <f t="array" ref="BS40">INDEX($AX$3:$BA$3,BN40)</f>
        <v>Pcv3</v>
      </c>
      <c r="BT40" s="3" t="str" cm="1">
        <f t="array" ref="BT40">INDEX($AX$3:$BA$3,BO40)</f>
        <v>MCV2</v>
      </c>
      <c r="BU40" s="3" t="str" cm="1">
        <f t="array" ref="BU40">INDEX($AX$3:$BA$3,BP40)</f>
        <v>RotaC</v>
      </c>
    </row>
    <row r="41" spans="1:73" x14ac:dyDescent="0.3">
      <c r="A41" t="str">
        <f t="shared" si="0"/>
        <v>AFRICASLEHib32020</v>
      </c>
      <c r="B41" t="s">
        <v>3</v>
      </c>
      <c r="C41" t="s">
        <v>154</v>
      </c>
      <c r="D41" t="s">
        <v>50</v>
      </c>
      <c r="E41" t="s">
        <v>82</v>
      </c>
      <c r="F41">
        <v>2020</v>
      </c>
      <c r="G41" t="s">
        <v>196</v>
      </c>
      <c r="H41" s="11" cm="1">
        <f t="array" ref="H41">_xlfn.IFS(G41="&gt;70%",1,G41="60-70%",70%,G41="50-60%",60%,G41="&lt;50%",50%)</f>
        <v>1</v>
      </c>
      <c r="I41" s="47">
        <v>1.2847207867385366</v>
      </c>
      <c r="J41">
        <v>3</v>
      </c>
      <c r="K41">
        <v>5</v>
      </c>
      <c r="L41" t="s">
        <v>196</v>
      </c>
      <c r="M41" s="11" cm="1">
        <f t="array" ref="M41">_xlfn.IFS(L41="&gt;70%",1,L41="60-70%",70%,L41="50-60%",60%,L41="&lt;50%",50%)</f>
        <v>1</v>
      </c>
      <c r="N41" s="47">
        <v>1.3314273799217227</v>
      </c>
      <c r="O41">
        <v>5</v>
      </c>
      <c r="P41">
        <v>5</v>
      </c>
      <c r="Q41">
        <v>10</v>
      </c>
      <c r="R41">
        <v>9</v>
      </c>
      <c r="S41" t="s">
        <v>103</v>
      </c>
      <c r="T41" t="s">
        <v>106</v>
      </c>
      <c r="V41">
        <v>27</v>
      </c>
      <c r="W41">
        <v>29</v>
      </c>
      <c r="X41">
        <f>IF(AND(OR('Country Prioritization'!$C$4 = 'Filter inputs'!$A$4,'Country Prioritization'!$C$4=$B41),
OR('Country Prioritization'!$C$6='Filter inputs'!$C$4,'Country Prioritization'!$C$6=$S41),
OR( 'Country Prioritization'!$C$7='Filter inputs'!$D$4, 'Country Prioritization'!$C$7=$T41),
OR('Country Prioritization'!$C$8='Filter inputs'!$E$4, 'Country Prioritization'!$C$8=$F41), OR(AND('Country Prioritization'!$C$5='Filter inputs'!$B$4,H41&lt;=$X$1),AND('Country Prioritization'!$C$5='Filter inputs'!$B$5,M41&lt;=$X$1))),1,0)</f>
        <v>1</v>
      </c>
      <c r="Y41">
        <f>IF(OR('Vaccine Prioritization'!$C$5='Filter inputs'!$E$4, 'Vaccine Prioritization'!$C$5=$F41),1,0)</f>
        <v>1</v>
      </c>
      <c r="AA41" t="s">
        <v>178</v>
      </c>
      <c r="AB41" s="2" t="str">
        <f t="shared" si="11"/>
        <v>Lesotho</v>
      </c>
      <c r="AC41">
        <f>IFERROR(IF('Country Prioritization'!$C$5='Filter inputs'!$B$4,
AVERAGEIFS($V$3:$V$3258, $X$3:$X$3258, 1, $C$3:$C$3258, $AB41),
AVERAGEIFS($W$3:$W$3258, $X$3:$X$3258, 1, $C$3:$C$3258, $AB41)),0)</f>
        <v>14.772727272727273</v>
      </c>
      <c r="AD41">
        <f>IFERROR(IF('Country Prioritization'!$C$5='Filter inputs'!$B$4,
AVERAGEIFS($V$3:$V$3258, $X$3:$X$3258, 1, $C$3:$C$3258, $AB41,$E$3:$E$3258, $AD$3 ),
AVERAGEIFS($W$3:$W$3258, $X$3:$X$3258, 1, $C$3:$C$3258, $AB41, $E$3:$E$3258, $AD$3 )),0)</f>
        <v>15</v>
      </c>
      <c r="AE41">
        <f>IFERROR(IF('Country Prioritization'!$C$5='Filter inputs'!$B$4,
AVERAGEIFS($V$3:$V$3258, $X$3:$X$3258, 1, $C$3:$C$3258, $AB41,$E$3:$E$3258, $AE$3 ),
AVERAGEIFS($W$3:$W$3258, $X$3:$X$3258, 1, $C$3:$C$3258, $AB41, $E$3:$E$3258, $AE$3 )),0)</f>
        <v>14.090909090909092</v>
      </c>
      <c r="AF41">
        <f>IFERROR(IF('Country Prioritization'!$C$5='Filter inputs'!$B$4,
AVERAGEIFS($V$3:$V$3258, $X$3:$X$3258, 1, $C$3:$C$3258, $AB41,$E$3:$E$3258, $AF$3 ),
AVERAGEIFS($W$3:$W$3258, $X$3:$X$3258, 1, $C$3:$C$3258, $AB41, $E$3:$E$3258, $AF$3 )),0)</f>
        <v>17</v>
      </c>
      <c r="AG41">
        <f>IFERROR(IF('Country Prioritization'!$C$5='Filter inputs'!$B$4,
AVERAGEIFS($V$3:$V$3258, $X$3:$X$3258, 1, $C$3:$C$3258, $AB41,$E$3:$E$3258, $AG$3 ),
AVERAGEIFS($W$3:$W$3258, $X$3:$X$3258, 1, $C$3:$C$3258, $AB41, $E$3:$E$3258, $AG$3 )),0)</f>
        <v>13</v>
      </c>
      <c r="AI41" s="3" cm="1">
        <f t="array" ref="AI41">COUNTIF($AC$4:$AC$77, "&gt;"&amp;$AC41)+SUM(IF($AC41=$AC$4:$AC41, 1, 0))</f>
        <v>69</v>
      </c>
      <c r="AJ41" s="3" cm="1">
        <f t="array" ref="AJ41">IF(AD41=0,0,COUNTIF(AD$4:AD$77, "&gt;"&amp;AD41)+SUM(IF(AD41=AD$4:AD41, 1, 0)))</f>
        <v>69</v>
      </c>
      <c r="AK41" s="3" cm="1">
        <f t="array" ref="AK41">IF(AE41=0,0,COUNTIF(AE$4:AE$77, "&gt;"&amp;AE41)+SUM(IF(AE41=AE$4:AE41, 1, 0)))</f>
        <v>70</v>
      </c>
      <c r="AL41" s="3" cm="1">
        <f t="array" ref="AL41">IF(AF41=0,0,COUNTIF(AF$4:AF$77, "&gt;"&amp;AF41)+SUM(IF(AF41=AF$4:AF41, 1, 0)))</f>
        <v>60</v>
      </c>
      <c r="AM41" s="3" cm="1">
        <f t="array" ref="AM41">IF(AG41=0,0,COUNTIF(AG$4:AG$77, "&gt;"&amp;AG41)+SUM(IF(AG41=AG$4:AG41, 1, 0)))</f>
        <v>71</v>
      </c>
      <c r="AO41" s="55">
        <f t="shared" si="5"/>
        <v>14.09090909090909</v>
      </c>
      <c r="AP41" s="55">
        <f>IFERROR(IF('Country Prioritization'!$C$5='Filter inputs'!$B$4,
AVERAGEIFS($K$3:$K$3258, $X$3:$X$3258, 1, $C$3:$C$3258, $AB41,$E$3:$E$3258,$AO$2,$K$3:$K$3258,"&gt;0"),
AVERAGEIFS($P$3:$P$3258, $X$3:$X$3258, 1, $C$3:$C$3258, $AB41,$E$3:$E$3258,$AO$2,$P$3:$P$3258,"&gt;0")),0)</f>
        <v>2</v>
      </c>
      <c r="AQ41" s="56">
        <f>IFERROR(IF('Country Prioritization'!$C$5='Filter inputs'!$B$4,
AVERAGEIFS($J$3:$J$3258, $X$3:$X$3258, 1, $C$3:$C$3258, $AB41,$E$3:$E$3258,$AO$2,$J$3:$J$3258,"&gt;0"),
AVERAGEIFS($O$3:$O$3258, $X$3:$X$3258, 1, $C$3:$C$3258, $AB41,$E$3:$E$3258,$AO$2,$O$3:$O$3258,"&gt;0")),0)</f>
        <v>1.0909090909090908</v>
      </c>
      <c r="AR41" s="56">
        <f>IFERROR(IF('Country Prioritization'!$C$5='Filter inputs'!$B$4,
AVERAGEIFS($Q$3:$Q$3258, $X$3:$X$3258, 1, $C$3:$C$3258, $AB41,$E$3:$E$3258,$AO$2,$Q$3:$Q$3258,"&gt;0"),
AVERAGEIFS($Q$3:$Q$3258, $X$3:$X$3258, 1, $C$3:$C$3258, $AB41,$E$3:$E$3258,$AO$2,$Q$3:$Q$3258,"&gt;0")),0)</f>
        <v>9</v>
      </c>
      <c r="AS41" s="56">
        <f>IFERROR(IF('Country Prioritization'!$C$5='Filter inputs'!$B$4,
AVERAGEIFS($R$3:$R$3258, $X$3:$X$3258, 1, $C$3:$C$3258, $AB41,$E$3:$E$3258,$AO$2,$R$3:$R$3258,"&gt;0"),
AVERAGEIFS($R$3:$R$3258, $X$3:$X$3258, 1, $C$3:$C$3258, $AB41,$E$3:$E$3258,$AO$2,$R$3:$R$3258,"&gt;0")),0)</f>
        <v>2</v>
      </c>
      <c r="AV41" t="s">
        <v>178</v>
      </c>
      <c r="AW41">
        <f>IF('Vaccine Prioritization'!$C$4='Filter inputs'!$B$4,
IF($AW$2="2020-2030",AVERAGEIFS($I$3:$I$3258,$Y$3:$Y$3258,1,$C$3:$C$3258,$AV41),AVERAGEIFS($I$3:$I$3258,$Y$3:$Y$3258,1,$C$3:$C$3258,$AV41,$F$3:$F$3258,$AW$2)),
IF($AW$2="2020-2030",AVERAGEIFS($N$3:$N$3258,$Y$3:$Y$3258,1,$C$3:$C$3258,$AV41),AVERAGEIFS($N$3:$N$3258,$Y$3:$Y$3258,1,$C$3:$C$3258,$AV41,$F$3:$F$3258,$AW$2)))</f>
        <v>9.4334601822265537E-2</v>
      </c>
      <c r="AX41">
        <f>IF('Vaccine Prioritization'!$C$4='Filter inputs'!$B$4,
IF($AW$2="2020-2030",AVERAGEIFS($I$3:$I$3258,$Y$3:$Y$3258,1,$C$3:$C$3258,$AV41,$E$3:$E$3258, AX$3),AVERAGEIFS($I$3:$I$3258,$Y$3:$Y$3258,1,$C$3:$C$3258,$AV41,$F$3:$F$3258,$AW$2,$E$3:$E$3258, AX$3)), IF($AW$2="2020-2030",AVERAGEIFS($N$3:$N$3258,$Y$3:$Y$3258,1,$C$3:$C$3258,$AV41,$E$3:$E$3258, AX$3),AVERAGEIFS($N$3:$N$3258,$Y$3:$Y$3258,1,$C$3:$C$3258,$AV41,$F$3:$F$3258,$AW$2,$E$3:$E$3258, AX$3)))</f>
        <v>0.11122568477639368</v>
      </c>
      <c r="AY41">
        <f>IF('Vaccine Prioritization'!$C$4='Filter inputs'!$B$4,
IF($AW$2="2020-2030",AVERAGEIFS($I$3:$I$3258,$Y$3:$Y$3258,1,$C$3:$C$3258,$AV41,$E$3:$E$3258, AY$3),AVERAGEIFS($I$3:$I$3258,$Y$3:$Y$3258,1,$C$3:$C$3258,$AV41,$F$3:$F$3258,$AW$2,$E$3:$E$3258, AY$3)), IF($AW$2="2020-2030",AVERAGEIFS($N$3:$N$3258,$Y$3:$Y$3258,1,$C$3:$C$3258,$AV41,$E$3:$E$3258, AY$3),AVERAGEIFS($N$3:$N$3258,$Y$3:$Y$3258,1,$C$3:$C$3258,$AV41,$F$3:$F$3258,$AW$2,$E$3:$E$3258, AY$3)))</f>
        <v>8.7809849819521071E-2</v>
      </c>
      <c r="AZ41">
        <f>IF('Vaccine Prioritization'!$C$4='Filter inputs'!$B$4,
IF($AW$2="2020-2030",AVERAGEIFS($I$3:$I$3258,$Y$3:$Y$3258,1,$C$3:$C$3258,$AV41,$E$3:$E$3258, AZ$3),AVERAGEIFS($I$3:$I$3258,$Y$3:$Y$3258,1,$C$3:$C$3258,$AV41,$F$3:$F$3258,$AW$2,$E$3:$E$3258, AZ$3)), IF($AW$2="2020-2030",AVERAGEIFS($N$3:$N$3258,$Y$3:$Y$3258,1,$C$3:$C$3258,$AV41,$E$3:$E$3258, AZ$3),AVERAGEIFS($N$3:$N$3258,$Y$3:$Y$3258,1,$C$3:$C$3258,$AV41,$F$3:$F$3258,$AW$2,$E$3:$E$3258, AZ$3)))</f>
        <v>0.1553461935719154</v>
      </c>
      <c r="BA41">
        <f>IF('Vaccine Prioritization'!$C$4='Filter inputs'!$B$4,
IF($AW$2="2020-2030",AVERAGEIFS($I$3:$I$3258,$Y$3:$Y$3258,1,$C$3:$C$3258,$AV41,$E$3:$E$3258, BA$3),AVERAGEIFS($I$3:$I$3258,$Y$3:$Y$3258,1,$C$3:$C$3258,$AV41,$F$3:$F$3258,$AW$2,$E$3:$E$3258, BA$3)), IF($AW$2="2020-2030",AVERAGEIFS($N$3:$N$3258,$Y$3:$Y$3258,1,$C$3:$C$3258,$AV41,$E$3:$E$3258, BA$3),AVERAGEIFS($N$3:$N$3258,$Y$3:$Y$3258,1,$C$3:$C$3258,$AV41,$F$3:$F$3258,$AW$2,$E$3:$E$3258, BA$3)))</f>
        <v>2.295667912123206E-2</v>
      </c>
      <c r="BC41" s="3">
        <f t="shared" si="6"/>
        <v>2</v>
      </c>
      <c r="BD41" s="3">
        <f t="shared" si="7"/>
        <v>3</v>
      </c>
      <c r="BE41" s="3">
        <f t="shared" si="8"/>
        <v>1</v>
      </c>
      <c r="BF41" s="3">
        <f t="shared" si="9"/>
        <v>4</v>
      </c>
      <c r="BG41" s="3"/>
      <c r="BH41" s="3">
        <f t="shared" si="12"/>
        <v>1</v>
      </c>
      <c r="BI41" t="s">
        <v>178</v>
      </c>
      <c r="BJ41" s="2" t="str">
        <f t="shared" si="13"/>
        <v>Lesotho</v>
      </c>
      <c r="BK41">
        <f t="shared" si="10"/>
        <v>9.4334601822265537E-2</v>
      </c>
      <c r="BL41" s="3" cm="1">
        <f t="array" ref="BL41">COUNTIF($BK$4:$BK$77, "&gt;"&amp;$BK41)+SUM(IF($BK41=$BK$4:$BK41, 1, 0))</f>
        <v>65</v>
      </c>
      <c r="BM41" s="3">
        <f>IF(COUNTIFS($BC41:BC41,BC41)&gt;1,BC41+COUNTIFS($BC41:BC41,BC41)-1,BC41)</f>
        <v>2</v>
      </c>
      <c r="BN41" s="3">
        <f>IF(COUNTIFS($BC41:BD41,BD41)&gt;1,BD41+COUNTIFS($BC41:BD41,BD41)-1,BD41)</f>
        <v>3</v>
      </c>
      <c r="BO41" s="3">
        <f>IF(COUNTIFS($BC41:BE41,BE41)&gt;1,BE41+COUNTIFS($BC41:BE41,BE41)-1,BE41)</f>
        <v>1</v>
      </c>
      <c r="BP41" s="3">
        <f>IF(COUNTIFS($BC41:BF41,BF41)&gt;1,BF41+COUNTIFS($BC41:BF41,BF41)-1,BF41)</f>
        <v>4</v>
      </c>
      <c r="BR41" s="3" t="str" cm="1">
        <f t="array" ref="BR41">INDEX($AX$3:$BA$3,BM41)</f>
        <v>Pcv3</v>
      </c>
      <c r="BS41" s="3" t="str" cm="1">
        <f t="array" ref="BS41">INDEX($AX$3:$BA$3,BN41)</f>
        <v>MCV2</v>
      </c>
      <c r="BT41" s="3" t="str" cm="1">
        <f t="array" ref="BT41">INDEX($AX$3:$BA$3,BO41)</f>
        <v>Hib3</v>
      </c>
      <c r="BU41" s="3" t="str" cm="1">
        <f t="array" ref="BU41">INDEX($AX$3:$BA$3,BP41)</f>
        <v>RotaC</v>
      </c>
    </row>
    <row r="42" spans="1:73" x14ac:dyDescent="0.3">
      <c r="A42" t="str">
        <f t="shared" si="0"/>
        <v>ASIATJKHib32020</v>
      </c>
      <c r="B42" t="s">
        <v>13</v>
      </c>
      <c r="C42" t="s">
        <v>172</v>
      </c>
      <c r="D42" t="s">
        <v>68</v>
      </c>
      <c r="E42" t="s">
        <v>82</v>
      </c>
      <c r="F42">
        <v>2020</v>
      </c>
      <c r="G42" t="s">
        <v>196</v>
      </c>
      <c r="H42" s="11" cm="1">
        <f t="array" ref="H42">_xlfn.IFS(G42="&gt;70%",1,G42="60-70%",70%,G42="50-60%",60%,G42="&lt;50%",50%)</f>
        <v>1</v>
      </c>
      <c r="I42" s="47">
        <v>1.2234283080615356</v>
      </c>
      <c r="J42">
        <v>2</v>
      </c>
      <c r="K42">
        <v>5</v>
      </c>
      <c r="L42" t="s">
        <v>196</v>
      </c>
      <c r="M42" s="11" cm="1">
        <f t="array" ref="M42">_xlfn.IFS(L42="&gt;70%",1,L42="60-70%",70%,L42="50-60%",60%,L42="&lt;50%",50%)</f>
        <v>1</v>
      </c>
      <c r="N42" s="47">
        <v>1.3229356133807559</v>
      </c>
      <c r="O42">
        <v>2</v>
      </c>
      <c r="P42">
        <v>5</v>
      </c>
      <c r="Q42">
        <v>6</v>
      </c>
      <c r="R42">
        <v>9</v>
      </c>
      <c r="S42" t="s">
        <v>103</v>
      </c>
      <c r="T42" t="s">
        <v>106</v>
      </c>
      <c r="V42">
        <v>22</v>
      </c>
      <c r="W42">
        <v>22</v>
      </c>
      <c r="X42">
        <f>IF(AND(OR('Country Prioritization'!$C$4 = 'Filter inputs'!$A$4,'Country Prioritization'!$C$4=$B42),
OR('Country Prioritization'!$C$6='Filter inputs'!$C$4,'Country Prioritization'!$C$6=$S42),
OR( 'Country Prioritization'!$C$7='Filter inputs'!$D$4, 'Country Prioritization'!$C$7=$T42),
OR('Country Prioritization'!$C$8='Filter inputs'!$E$4, 'Country Prioritization'!$C$8=$F42), OR(AND('Country Prioritization'!$C$5='Filter inputs'!$B$4,H42&lt;=$X$1),AND('Country Prioritization'!$C$5='Filter inputs'!$B$5,M42&lt;=$X$1))),1,0)</f>
        <v>1</v>
      </c>
      <c r="Y42">
        <f>IF(OR('Vaccine Prioritization'!$C$5='Filter inputs'!$E$4, 'Vaccine Prioritization'!$C$5=$F42),1,0)</f>
        <v>1</v>
      </c>
      <c r="AA42" t="s">
        <v>137</v>
      </c>
      <c r="AB42" s="2" t="str">
        <f t="shared" si="11"/>
        <v>Liberia</v>
      </c>
      <c r="AC42">
        <f>IFERROR(IF('Country Prioritization'!$C$5='Filter inputs'!$B$4,
AVERAGEIFS($V$3:$V$3258, $X$3:$X$3258, 1, $C$3:$C$3258, $AB42),
AVERAGEIFS($W$3:$W$3258, $X$3:$X$3258, 1, $C$3:$C$3258, $AB42)),0)</f>
        <v>29.522727272727273</v>
      </c>
      <c r="AD42">
        <f>IFERROR(IF('Country Prioritization'!$C$5='Filter inputs'!$B$4,
AVERAGEIFS($V$3:$V$3258, $X$3:$X$3258, 1, $C$3:$C$3258, $AB42,$E$3:$E$3258, $AD$3 ),
AVERAGEIFS($W$3:$W$3258, $X$3:$X$3258, 1, $C$3:$C$3258, $AB42, $E$3:$E$3258, $AD$3 )),0)</f>
        <v>30</v>
      </c>
      <c r="AE42">
        <f>IFERROR(IF('Country Prioritization'!$C$5='Filter inputs'!$B$4,
AVERAGEIFS($V$3:$V$3258, $X$3:$X$3258, 1, $C$3:$C$3258, $AB42,$E$3:$E$3258, $AE$3 ),
AVERAGEIFS($W$3:$W$3258, $X$3:$X$3258, 1, $C$3:$C$3258, $AB42, $E$3:$E$3258, $AE$3 )),0)</f>
        <v>29.363636363636363</v>
      </c>
      <c r="AF42">
        <f>IFERROR(IF('Country Prioritization'!$C$5='Filter inputs'!$B$4,
AVERAGEIFS($V$3:$V$3258, $X$3:$X$3258, 1, $C$3:$C$3258, $AB42,$E$3:$E$3258, $AF$3 ),
AVERAGEIFS($W$3:$W$3258, $X$3:$X$3258, 1, $C$3:$C$3258, $AB42, $E$3:$E$3258, $AF$3 )),0)</f>
        <v>31.727272727272727</v>
      </c>
      <c r="AG42">
        <f>IFERROR(IF('Country Prioritization'!$C$5='Filter inputs'!$B$4,
AVERAGEIFS($V$3:$V$3258, $X$3:$X$3258, 1, $C$3:$C$3258, $AB42,$E$3:$E$3258, $AG$3 ),
AVERAGEIFS($W$3:$W$3258, $X$3:$X$3258, 1, $C$3:$C$3258, $AB42, $E$3:$E$3258, $AG$3 )),0)</f>
        <v>27</v>
      </c>
      <c r="AI42" s="3" cm="1">
        <f t="array" ref="AI42">COUNTIF($AC$4:$AC$77, "&gt;"&amp;$AC42)+SUM(IF($AC42=$AC$4:$AC42, 1, 0))</f>
        <v>16</v>
      </c>
      <c r="AJ42" s="3" cm="1">
        <f t="array" ref="AJ42">IF(AD42=0,0,COUNTIF(AD$4:AD$77, "&gt;"&amp;AD42)+SUM(IF(AD42=AD$4:AD42, 1, 0)))</f>
        <v>12</v>
      </c>
      <c r="AK42" s="3" cm="1">
        <f t="array" ref="AK42">IF(AE42=0,0,COUNTIF(AE$4:AE$77, "&gt;"&amp;AE42)+SUM(IF(AE42=AE$4:AE42, 1, 0)))</f>
        <v>13</v>
      </c>
      <c r="AL42" s="3" cm="1">
        <f t="array" ref="AL42">IF(AF42=0,0,COUNTIF(AF$4:AF$77, "&gt;"&amp;AF42)+SUM(IF(AF42=AF$4:AF42, 1, 0)))</f>
        <v>14</v>
      </c>
      <c r="AM42" s="3" cm="1">
        <f t="array" ref="AM42">IF(AG42=0,0,COUNTIF(AG$4:AG$77, "&gt;"&amp;AG42)+SUM(IF(AG42=AG$4:AG42, 1, 0)))</f>
        <v>22</v>
      </c>
      <c r="AO42" s="55">
        <f t="shared" si="5"/>
        <v>29.363636363636363</v>
      </c>
      <c r="AP42" s="55">
        <f>IFERROR(IF('Country Prioritization'!$C$5='Filter inputs'!$B$4,
AVERAGEIFS($K$3:$K$3258, $X$3:$X$3258, 1, $C$3:$C$3258, $AB42,$E$3:$E$3258,$AO$2,$K$3:$K$3258,"&gt;0"),
AVERAGEIFS($P$3:$P$3258, $X$3:$X$3258, 1, $C$3:$C$3258, $AB42,$E$3:$E$3258,$AO$2,$P$3:$P$3258,"&gt;0")),0)</f>
        <v>4</v>
      </c>
      <c r="AQ42" s="56">
        <f>IFERROR(IF('Country Prioritization'!$C$5='Filter inputs'!$B$4,
AVERAGEIFS($J$3:$J$3258, $X$3:$X$3258, 1, $C$3:$C$3258, $AB42,$E$3:$E$3258,$AO$2,$J$3:$J$3258,"&gt;0"),
AVERAGEIFS($O$3:$O$3258, $X$3:$X$3258, 1, $C$3:$C$3258, $AB42,$E$3:$E$3258,$AO$2,$O$3:$O$3258,"&gt;0")),0)</f>
        <v>6.3636363636363633</v>
      </c>
      <c r="AR42" s="56">
        <f>IFERROR(IF('Country Prioritization'!$C$5='Filter inputs'!$B$4,
AVERAGEIFS($Q$3:$Q$3258, $X$3:$X$3258, 1, $C$3:$C$3258, $AB42,$E$3:$E$3258,$AO$2,$Q$3:$Q$3258,"&gt;0"),
AVERAGEIFS($Q$3:$Q$3258, $X$3:$X$3258, 1, $C$3:$C$3258, $AB42,$E$3:$E$3258,$AO$2,$Q$3:$Q$3258,"&gt;0")),0)</f>
        <v>10</v>
      </c>
      <c r="AS42" s="56">
        <f>IFERROR(IF('Country Prioritization'!$C$5='Filter inputs'!$B$4,
AVERAGEIFS($R$3:$R$3258, $X$3:$X$3258, 1, $C$3:$C$3258, $AB42,$E$3:$E$3258,$AO$2,$R$3:$R$3258,"&gt;0"),
AVERAGEIFS($R$3:$R$3258, $X$3:$X$3258, 1, $C$3:$C$3258, $AB42,$E$3:$E$3258,$AO$2,$R$3:$R$3258,"&gt;0")),0)</f>
        <v>9</v>
      </c>
      <c r="AV42" t="s">
        <v>137</v>
      </c>
      <c r="AW42">
        <f>IF('Vaccine Prioritization'!$C$4='Filter inputs'!$B$4,
IF($AW$2="2020-2030",AVERAGEIFS($I$3:$I$3258,$Y$3:$Y$3258,1,$C$3:$C$3258,$AV42),AVERAGEIFS($I$3:$I$3258,$Y$3:$Y$3258,1,$C$3:$C$3258,$AV42,$F$3:$F$3258,$AW$2)),
IF($AW$2="2020-2030",AVERAGEIFS($N$3:$N$3258,$Y$3:$Y$3258,1,$C$3:$C$3258,$AV42),AVERAGEIFS($N$3:$N$3258,$Y$3:$Y$3258,1,$C$3:$C$3258,$AV42,$F$3:$F$3258,$AW$2)))</f>
        <v>0.49456910089710571</v>
      </c>
      <c r="AX42">
        <f>IF('Vaccine Prioritization'!$C$4='Filter inputs'!$B$4,
IF($AW$2="2020-2030",AVERAGEIFS($I$3:$I$3258,$Y$3:$Y$3258,1,$C$3:$C$3258,$AV42,$E$3:$E$3258, AX$3),AVERAGEIFS($I$3:$I$3258,$Y$3:$Y$3258,1,$C$3:$C$3258,$AV42,$F$3:$F$3258,$AW$2,$E$3:$E$3258, AX$3)), IF($AW$2="2020-2030",AVERAGEIFS($N$3:$N$3258,$Y$3:$Y$3258,1,$C$3:$C$3258,$AV42,$E$3:$E$3258, AX$3),AVERAGEIFS($N$3:$N$3258,$Y$3:$Y$3258,1,$C$3:$C$3258,$AV42,$F$3:$F$3258,$AW$2,$E$3:$E$3258, AX$3)))</f>
        <v>0.84909878116000648</v>
      </c>
      <c r="AY42">
        <f>IF('Vaccine Prioritization'!$C$4='Filter inputs'!$B$4,
IF($AW$2="2020-2030",AVERAGEIFS($I$3:$I$3258,$Y$3:$Y$3258,1,$C$3:$C$3258,$AV42,$E$3:$E$3258, AY$3),AVERAGEIFS($I$3:$I$3258,$Y$3:$Y$3258,1,$C$3:$C$3258,$AV42,$F$3:$F$3258,$AW$2,$E$3:$E$3258, AY$3)), IF($AW$2="2020-2030",AVERAGEIFS($N$3:$N$3258,$Y$3:$Y$3258,1,$C$3:$C$3258,$AV42,$E$3:$E$3258, AY$3),AVERAGEIFS($N$3:$N$3258,$Y$3:$Y$3258,1,$C$3:$C$3258,$AV42,$F$3:$F$3258,$AW$2,$E$3:$E$3258, AY$3)))</f>
        <v>0.71565598042526346</v>
      </c>
      <c r="AZ42">
        <f>IF('Vaccine Prioritization'!$C$4='Filter inputs'!$B$4,
IF($AW$2="2020-2030",AVERAGEIFS($I$3:$I$3258,$Y$3:$Y$3258,1,$C$3:$C$3258,$AV42,$E$3:$E$3258, AZ$3),AVERAGEIFS($I$3:$I$3258,$Y$3:$Y$3258,1,$C$3:$C$3258,$AV42,$F$3:$F$3258,$AW$2,$E$3:$E$3258, AZ$3)), IF($AW$2="2020-2030",AVERAGEIFS($N$3:$N$3258,$Y$3:$Y$3258,1,$C$3:$C$3258,$AV42,$E$3:$E$3258, AZ$3),AVERAGEIFS($N$3:$N$3258,$Y$3:$Y$3258,1,$C$3:$C$3258,$AV42,$F$3:$F$3258,$AW$2,$E$3:$E$3258, AZ$3)))</f>
        <v>0.29316974389667227</v>
      </c>
      <c r="BA42">
        <f>IF('Vaccine Prioritization'!$C$4='Filter inputs'!$B$4,
IF($AW$2="2020-2030",AVERAGEIFS($I$3:$I$3258,$Y$3:$Y$3258,1,$C$3:$C$3258,$AV42,$E$3:$E$3258, BA$3),AVERAGEIFS($I$3:$I$3258,$Y$3:$Y$3258,1,$C$3:$C$3258,$AV42,$F$3:$F$3258,$AW$2,$E$3:$E$3258, BA$3)), IF($AW$2="2020-2030",AVERAGEIFS($N$3:$N$3258,$Y$3:$Y$3258,1,$C$3:$C$3258,$AV42,$E$3:$E$3258, BA$3),AVERAGEIFS($N$3:$N$3258,$Y$3:$Y$3258,1,$C$3:$C$3258,$AV42,$F$3:$F$3258,$AW$2,$E$3:$E$3258, BA$3)))</f>
        <v>0.12035189810648078</v>
      </c>
      <c r="BC42" s="3">
        <f t="shared" si="6"/>
        <v>1</v>
      </c>
      <c r="BD42" s="3">
        <f t="shared" si="7"/>
        <v>2</v>
      </c>
      <c r="BE42" s="3">
        <f t="shared" si="8"/>
        <v>3</v>
      </c>
      <c r="BF42" s="3">
        <f t="shared" si="9"/>
        <v>4</v>
      </c>
      <c r="BG42" s="3"/>
      <c r="BH42" s="3">
        <f t="shared" si="12"/>
        <v>1</v>
      </c>
      <c r="BI42" t="s">
        <v>137</v>
      </c>
      <c r="BJ42" s="2" t="str">
        <f t="shared" si="13"/>
        <v>Liberia</v>
      </c>
      <c r="BK42">
        <f t="shared" si="10"/>
        <v>0.49456910089710571</v>
      </c>
      <c r="BL42" s="3" cm="1">
        <f t="array" ref="BL42">COUNTIF($BK$4:$BK$77, "&gt;"&amp;$BK42)+SUM(IF($BK42=$BK$4:$BK42, 1, 0))</f>
        <v>51</v>
      </c>
      <c r="BM42" s="3">
        <f>IF(COUNTIFS($BC42:BC42,BC42)&gt;1,BC42+COUNTIFS($BC42:BC42,BC42)-1,BC42)</f>
        <v>1</v>
      </c>
      <c r="BN42" s="3">
        <f>IF(COUNTIFS($BC42:BD42,BD42)&gt;1,BD42+COUNTIFS($BC42:BD42,BD42)-1,BD42)</f>
        <v>2</v>
      </c>
      <c r="BO42" s="3">
        <f>IF(COUNTIFS($BC42:BE42,BE42)&gt;1,BE42+COUNTIFS($BC42:BE42,BE42)-1,BE42)</f>
        <v>3</v>
      </c>
      <c r="BP42" s="3">
        <f>IF(COUNTIFS($BC42:BF42,BF42)&gt;1,BF42+COUNTIFS($BC42:BF42,BF42)-1,BF42)</f>
        <v>4</v>
      </c>
      <c r="BR42" s="3" t="str" cm="1">
        <f t="array" ref="BR42">INDEX($AX$3:$BA$3,BM42)</f>
        <v>Hib3</v>
      </c>
      <c r="BS42" s="3" t="str" cm="1">
        <f t="array" ref="BS42">INDEX($AX$3:$BA$3,BN42)</f>
        <v>Pcv3</v>
      </c>
      <c r="BT42" s="3" t="str" cm="1">
        <f t="array" ref="BT42">INDEX($AX$3:$BA$3,BO42)</f>
        <v>MCV2</v>
      </c>
      <c r="BU42" s="3" t="str" cm="1">
        <f t="array" ref="BU42">INDEX($AX$3:$BA$3,BP42)</f>
        <v>RotaC</v>
      </c>
    </row>
    <row r="43" spans="1:73" x14ac:dyDescent="0.3">
      <c r="A43" t="str">
        <f t="shared" si="0"/>
        <v>AFRICAGINHib32020</v>
      </c>
      <c r="B43" t="s">
        <v>3</v>
      </c>
      <c r="C43" t="s">
        <v>119</v>
      </c>
      <c r="D43" t="s">
        <v>12</v>
      </c>
      <c r="E43" t="s">
        <v>82</v>
      </c>
      <c r="F43">
        <v>2020</v>
      </c>
      <c r="G43" t="s">
        <v>199</v>
      </c>
      <c r="H43" s="11" cm="1">
        <f t="array" ref="H43">_xlfn.IFS(G43="&gt;70%",1,G43="60-70%",70%,G43="50-60%",60%,G43="&lt;50%",50%)</f>
        <v>0.5</v>
      </c>
      <c r="I43" s="47">
        <v>1.2332342494315924</v>
      </c>
      <c r="J43">
        <v>10</v>
      </c>
      <c r="K43">
        <v>5</v>
      </c>
      <c r="L43" t="s">
        <v>198</v>
      </c>
      <c r="M43" s="11" cm="1">
        <f t="array" ref="M43">_xlfn.IFS(L43="&gt;70%",1,L43="60-70%",70%,L43="50-60%",60%,L43="&lt;50%",50%)</f>
        <v>0.6</v>
      </c>
      <c r="N43" s="47">
        <v>1.3017506256856841</v>
      </c>
      <c r="O43">
        <v>10</v>
      </c>
      <c r="P43">
        <v>5</v>
      </c>
      <c r="Q43">
        <v>7</v>
      </c>
      <c r="R43">
        <v>9</v>
      </c>
      <c r="S43" t="s">
        <v>103</v>
      </c>
      <c r="T43" t="s">
        <v>106</v>
      </c>
      <c r="V43">
        <v>31</v>
      </c>
      <c r="W43">
        <v>31</v>
      </c>
      <c r="X43">
        <f>IF(AND(OR('Country Prioritization'!$C$4 = 'Filter inputs'!$A$4,'Country Prioritization'!$C$4=$B43),
OR('Country Prioritization'!$C$6='Filter inputs'!$C$4,'Country Prioritization'!$C$6=$S43),
OR( 'Country Prioritization'!$C$7='Filter inputs'!$D$4, 'Country Prioritization'!$C$7=$T43),
OR('Country Prioritization'!$C$8='Filter inputs'!$E$4, 'Country Prioritization'!$C$8=$F43), OR(AND('Country Prioritization'!$C$5='Filter inputs'!$B$4,H43&lt;=$X$1),AND('Country Prioritization'!$C$5='Filter inputs'!$B$5,M43&lt;=$X$1))),1,0)</f>
        <v>1</v>
      </c>
      <c r="Y43">
        <f>IF(OR('Vaccine Prioritization'!$C$5='Filter inputs'!$E$4, 'Vaccine Prioritization'!$C$5=$F43),1,0)</f>
        <v>1</v>
      </c>
      <c r="AA43" t="s">
        <v>145</v>
      </c>
      <c r="AB43" s="2" t="str">
        <f t="shared" si="11"/>
        <v>Madagascar</v>
      </c>
      <c r="AC43">
        <f>IFERROR(IF('Country Prioritization'!$C$5='Filter inputs'!$B$4,
AVERAGEIFS($V$3:$V$3258, $X$3:$X$3258, 1, $C$3:$C$3258, $AB43),
AVERAGEIFS($W$3:$W$3258, $X$3:$X$3258, 1, $C$3:$C$3258, $AB43)),0)</f>
        <v>29.65909090909091</v>
      </c>
      <c r="AD43">
        <f>IFERROR(IF('Country Prioritization'!$C$5='Filter inputs'!$B$4,
AVERAGEIFS($V$3:$V$3258, $X$3:$X$3258, 1, $C$3:$C$3258, $AB43,$E$3:$E$3258, $AD$3 ),
AVERAGEIFS($W$3:$W$3258, $X$3:$X$3258, 1, $C$3:$C$3258, $AB43, $E$3:$E$3258, $AD$3 )),0)</f>
        <v>30</v>
      </c>
      <c r="AE43">
        <f>IFERROR(IF('Country Prioritization'!$C$5='Filter inputs'!$B$4,
AVERAGEIFS($V$3:$V$3258, $X$3:$X$3258, 1, $C$3:$C$3258, $AB43,$E$3:$E$3258, $AE$3 ),
AVERAGEIFS($W$3:$W$3258, $X$3:$X$3258, 1, $C$3:$C$3258, $AB43, $E$3:$E$3258, $AE$3 )),0)</f>
        <v>29.272727272727273</v>
      </c>
      <c r="AF43">
        <f>IFERROR(IF('Country Prioritization'!$C$5='Filter inputs'!$B$4,
AVERAGEIFS($V$3:$V$3258, $X$3:$X$3258, 1, $C$3:$C$3258, $AB43,$E$3:$E$3258, $AF$3 ),
AVERAGEIFS($W$3:$W$3258, $X$3:$X$3258, 1, $C$3:$C$3258, $AB43, $E$3:$E$3258, $AF$3 )),0)</f>
        <v>31.363636363636363</v>
      </c>
      <c r="AG43">
        <f>IFERROR(IF('Country Prioritization'!$C$5='Filter inputs'!$B$4,
AVERAGEIFS($V$3:$V$3258, $X$3:$X$3258, 1, $C$3:$C$3258, $AB43,$E$3:$E$3258, $AG$3 ),
AVERAGEIFS($W$3:$W$3258, $X$3:$X$3258, 1, $C$3:$C$3258, $AB43, $E$3:$E$3258, $AG$3 )),0)</f>
        <v>28</v>
      </c>
      <c r="AI43" s="3" cm="1">
        <f t="array" ref="AI43">COUNTIF($AC$4:$AC$77, "&gt;"&amp;$AC43)+SUM(IF($AC43=$AC$4:$AC43, 1, 0))</f>
        <v>15</v>
      </c>
      <c r="AJ43" s="3" cm="1">
        <f t="array" ref="AJ43">IF(AD43=0,0,COUNTIF(AD$4:AD$77, "&gt;"&amp;AD43)+SUM(IF(AD43=AD$4:AD43, 1, 0)))</f>
        <v>13</v>
      </c>
      <c r="AK43" s="3" cm="1">
        <f t="array" ref="AK43">IF(AE43=0,0,COUNTIF(AE$4:AE$77, "&gt;"&amp;AE43)+SUM(IF(AE43=AE$4:AE43, 1, 0)))</f>
        <v>14</v>
      </c>
      <c r="AL43" s="3" cm="1">
        <f t="array" ref="AL43">IF(AF43=0,0,COUNTIF(AF$4:AF$77, "&gt;"&amp;AF43)+SUM(IF(AF43=AF$4:AF43, 1, 0)))</f>
        <v>16</v>
      </c>
      <c r="AM43" s="3" cm="1">
        <f t="array" ref="AM43">IF(AG43=0,0,COUNTIF(AG$4:AG$77, "&gt;"&amp;AG43)+SUM(IF(AG43=AG$4:AG43, 1, 0)))</f>
        <v>16</v>
      </c>
      <c r="AO43" s="55">
        <f t="shared" si="5"/>
        <v>29.272727272727273</v>
      </c>
      <c r="AP43" s="55">
        <f>IFERROR(IF('Country Prioritization'!$C$5='Filter inputs'!$B$4,
AVERAGEIFS($K$3:$K$3258, $X$3:$X$3258, 1, $C$3:$C$3258, $AB43,$E$3:$E$3258,$AO$2,$K$3:$K$3258,"&gt;0"),
AVERAGEIFS($P$3:$P$3258, $X$3:$X$3258, 1, $C$3:$C$3258, $AB43,$E$3:$E$3258,$AO$2,$P$3:$P$3258,"&gt;0")),0)</f>
        <v>8</v>
      </c>
      <c r="AQ43" s="56">
        <f>IFERROR(IF('Country Prioritization'!$C$5='Filter inputs'!$B$4,
AVERAGEIFS($J$3:$J$3258, $X$3:$X$3258, 1, $C$3:$C$3258, $AB43,$E$3:$E$3258,$AO$2,$J$3:$J$3258,"&gt;0"),
AVERAGEIFS($O$3:$O$3258, $X$3:$X$3258, 1, $C$3:$C$3258, $AB43,$E$3:$E$3258,$AO$2,$O$3:$O$3258,"&gt;0")),0)</f>
        <v>5.2727272727272725</v>
      </c>
      <c r="AR43" s="56">
        <f>IFERROR(IF('Country Prioritization'!$C$5='Filter inputs'!$B$4,
AVERAGEIFS($Q$3:$Q$3258, $X$3:$X$3258, 1, $C$3:$C$3258, $AB43,$E$3:$E$3258,$AO$2,$Q$3:$Q$3258,"&gt;0"),
AVERAGEIFS($Q$3:$Q$3258, $X$3:$X$3258, 1, $C$3:$C$3258, $AB43,$E$3:$E$3258,$AO$2,$Q$3:$Q$3258,"&gt;0")),0)</f>
        <v>7</v>
      </c>
      <c r="AS43" s="56">
        <f>IFERROR(IF('Country Prioritization'!$C$5='Filter inputs'!$B$4,
AVERAGEIFS($R$3:$R$3258, $X$3:$X$3258, 1, $C$3:$C$3258, $AB43,$E$3:$E$3258,$AO$2,$R$3:$R$3258,"&gt;0"),
AVERAGEIFS($R$3:$R$3258, $X$3:$X$3258, 1, $C$3:$C$3258, $AB43,$E$3:$E$3258,$AO$2,$R$3:$R$3258,"&gt;0")),0)</f>
        <v>9</v>
      </c>
      <c r="AV43" t="s">
        <v>145</v>
      </c>
      <c r="AW43">
        <f>IF('Vaccine Prioritization'!$C$4='Filter inputs'!$B$4,
IF($AW$2="2020-2030",AVERAGEIFS($I$3:$I$3258,$Y$3:$Y$3258,1,$C$3:$C$3258,$AV43),AVERAGEIFS($I$3:$I$3258,$Y$3:$Y$3258,1,$C$3:$C$3258,$AV43,$F$3:$F$3258,$AW$2)),
IF($AW$2="2020-2030",AVERAGEIFS($N$3:$N$3258,$Y$3:$Y$3258,1,$C$3:$C$3258,$AV43),AVERAGEIFS($N$3:$N$3258,$Y$3:$Y$3258,1,$C$3:$C$3258,$AV43,$F$3:$F$3258,$AW$2)))</f>
        <v>2.8035360164420964</v>
      </c>
      <c r="AX43">
        <f>IF('Vaccine Prioritization'!$C$4='Filter inputs'!$B$4,
IF($AW$2="2020-2030",AVERAGEIFS($I$3:$I$3258,$Y$3:$Y$3258,1,$C$3:$C$3258,$AV43,$E$3:$E$3258, AX$3),AVERAGEIFS($I$3:$I$3258,$Y$3:$Y$3258,1,$C$3:$C$3258,$AV43,$F$3:$F$3258,$AW$2,$E$3:$E$3258, AX$3)), IF($AW$2="2020-2030",AVERAGEIFS($N$3:$N$3258,$Y$3:$Y$3258,1,$C$3:$C$3258,$AV43,$E$3:$E$3258, AX$3),AVERAGEIFS($N$3:$N$3258,$Y$3:$Y$3258,1,$C$3:$C$3258,$AV43,$F$3:$F$3258,$AW$2,$E$3:$E$3258, AX$3)))</f>
        <v>4.587458281483733</v>
      </c>
      <c r="AY43">
        <f>IF('Vaccine Prioritization'!$C$4='Filter inputs'!$B$4,
IF($AW$2="2020-2030",AVERAGEIFS($I$3:$I$3258,$Y$3:$Y$3258,1,$C$3:$C$3258,$AV43,$E$3:$E$3258, AY$3),AVERAGEIFS($I$3:$I$3258,$Y$3:$Y$3258,1,$C$3:$C$3258,$AV43,$F$3:$F$3258,$AW$2,$E$3:$E$3258, AY$3)), IF($AW$2="2020-2030",AVERAGEIFS($N$3:$N$3258,$Y$3:$Y$3258,1,$C$3:$C$3258,$AV43,$E$3:$E$3258, AY$3),AVERAGEIFS($N$3:$N$3258,$Y$3:$Y$3258,1,$C$3:$C$3258,$AV43,$F$3:$F$3258,$AW$2,$E$3:$E$3258, AY$3)))</f>
        <v>3.9448533186612469</v>
      </c>
      <c r="AZ43">
        <f>IF('Vaccine Prioritization'!$C$4='Filter inputs'!$B$4,
IF($AW$2="2020-2030",AVERAGEIFS($I$3:$I$3258,$Y$3:$Y$3258,1,$C$3:$C$3258,$AV43,$E$3:$E$3258, AZ$3),AVERAGEIFS($I$3:$I$3258,$Y$3:$Y$3258,1,$C$3:$C$3258,$AV43,$F$3:$F$3258,$AW$2,$E$3:$E$3258, AZ$3)), IF($AW$2="2020-2030",AVERAGEIFS($N$3:$N$3258,$Y$3:$Y$3258,1,$C$3:$C$3258,$AV43,$E$3:$E$3258, AZ$3),AVERAGEIFS($N$3:$N$3258,$Y$3:$Y$3258,1,$C$3:$C$3258,$AV43,$F$3:$F$3258,$AW$2,$E$3:$E$3258, AZ$3)))</f>
        <v>1.6870764715600453</v>
      </c>
      <c r="BA43">
        <f>IF('Vaccine Prioritization'!$C$4='Filter inputs'!$B$4,
IF($AW$2="2020-2030",AVERAGEIFS($I$3:$I$3258,$Y$3:$Y$3258,1,$C$3:$C$3258,$AV43,$E$3:$E$3258, BA$3),AVERAGEIFS($I$3:$I$3258,$Y$3:$Y$3258,1,$C$3:$C$3258,$AV43,$F$3:$F$3258,$AW$2,$E$3:$E$3258, BA$3)), IF($AW$2="2020-2030",AVERAGEIFS($N$3:$N$3258,$Y$3:$Y$3258,1,$C$3:$C$3258,$AV43,$E$3:$E$3258, BA$3),AVERAGEIFS($N$3:$N$3258,$Y$3:$Y$3258,1,$C$3:$C$3258,$AV43,$F$3:$F$3258,$AW$2,$E$3:$E$3258, BA$3)))</f>
        <v>0.99475599406335891</v>
      </c>
      <c r="BC43" s="3">
        <f t="shared" si="6"/>
        <v>1</v>
      </c>
      <c r="BD43" s="3">
        <f t="shared" si="7"/>
        <v>2</v>
      </c>
      <c r="BE43" s="3">
        <f t="shared" si="8"/>
        <v>3</v>
      </c>
      <c r="BF43" s="3">
        <f t="shared" si="9"/>
        <v>4</v>
      </c>
      <c r="BG43" s="3"/>
      <c r="BH43" s="3">
        <f t="shared" si="12"/>
        <v>1</v>
      </c>
      <c r="BI43" t="s">
        <v>145</v>
      </c>
      <c r="BJ43" s="2" t="str">
        <f t="shared" si="13"/>
        <v>Madagascar</v>
      </c>
      <c r="BK43">
        <f t="shared" si="10"/>
        <v>2.8035360164420964</v>
      </c>
      <c r="BL43" s="3" cm="1">
        <f t="array" ref="BL43">COUNTIF($BK$4:$BK$77, "&gt;"&amp;$BK43)+SUM(IF($BK43=$BK$4:$BK43, 1, 0))</f>
        <v>19</v>
      </c>
      <c r="BM43" s="3">
        <f>IF(COUNTIFS($BC43:BC43,BC43)&gt;1,BC43+COUNTIFS($BC43:BC43,BC43)-1,BC43)</f>
        <v>1</v>
      </c>
      <c r="BN43" s="3">
        <f>IF(COUNTIFS($BC43:BD43,BD43)&gt;1,BD43+COUNTIFS($BC43:BD43,BD43)-1,BD43)</f>
        <v>2</v>
      </c>
      <c r="BO43" s="3">
        <f>IF(COUNTIFS($BC43:BE43,BE43)&gt;1,BE43+COUNTIFS($BC43:BE43,BE43)-1,BE43)</f>
        <v>3</v>
      </c>
      <c r="BP43" s="3">
        <f>IF(COUNTIFS($BC43:BF43,BF43)&gt;1,BF43+COUNTIFS($BC43:BF43,BF43)-1,BF43)</f>
        <v>4</v>
      </c>
      <c r="BR43" s="3" t="str" cm="1">
        <f t="array" ref="BR43">INDEX($AX$3:$BA$3,BM43)</f>
        <v>Hib3</v>
      </c>
      <c r="BS43" s="3" t="str" cm="1">
        <f t="array" ref="BS43">INDEX($AX$3:$BA$3,BN43)</f>
        <v>Pcv3</v>
      </c>
      <c r="BT43" s="3" t="str" cm="1">
        <f t="array" ref="BT43">INDEX($AX$3:$BA$3,BO43)</f>
        <v>MCV2</v>
      </c>
      <c r="BU43" s="3" t="str" cm="1">
        <f t="array" ref="BU43">INDEX($AX$3:$BA$3,BP43)</f>
        <v>RotaC</v>
      </c>
    </row>
    <row r="44" spans="1:73" x14ac:dyDescent="0.3">
      <c r="A44" t="str">
        <f t="shared" si="0"/>
        <v>AFRICAERIHib32020</v>
      </c>
      <c r="B44" t="s">
        <v>3</v>
      </c>
      <c r="C44" t="s">
        <v>183</v>
      </c>
      <c r="D44" t="s">
        <v>79</v>
      </c>
      <c r="E44" t="s">
        <v>82</v>
      </c>
      <c r="F44">
        <v>2020</v>
      </c>
      <c r="G44" t="s">
        <v>196</v>
      </c>
      <c r="H44" s="11" cm="1">
        <f t="array" ref="H44">_xlfn.IFS(G44="&gt;70%",1,G44="60-70%",70%,G44="50-60%",60%,G44="&lt;50%",50%)</f>
        <v>1</v>
      </c>
      <c r="I44" s="47">
        <v>0.66545384658661433</v>
      </c>
      <c r="J44">
        <v>2</v>
      </c>
      <c r="K44">
        <v>4</v>
      </c>
      <c r="L44" t="s">
        <v>196</v>
      </c>
      <c r="M44" s="11" cm="1">
        <f t="array" ref="M44">_xlfn.IFS(L44="&gt;70%",1,L44="60-70%",70%,L44="50-60%",60%,L44="&lt;50%",50%)</f>
        <v>1</v>
      </c>
      <c r="N44" s="47">
        <v>1.2986578996292588</v>
      </c>
      <c r="O44">
        <v>1</v>
      </c>
      <c r="P44">
        <v>5</v>
      </c>
      <c r="Q44">
        <v>7</v>
      </c>
      <c r="R44">
        <v>9</v>
      </c>
      <c r="S44" t="s">
        <v>103</v>
      </c>
      <c r="T44" t="s">
        <v>106</v>
      </c>
      <c r="V44">
        <v>22</v>
      </c>
      <c r="W44">
        <v>22</v>
      </c>
      <c r="X44">
        <f>IF(AND(OR('Country Prioritization'!$C$4 = 'Filter inputs'!$A$4,'Country Prioritization'!$C$4=$B44),
OR('Country Prioritization'!$C$6='Filter inputs'!$C$4,'Country Prioritization'!$C$6=$S44),
OR( 'Country Prioritization'!$C$7='Filter inputs'!$D$4, 'Country Prioritization'!$C$7=$T44),
OR('Country Prioritization'!$C$8='Filter inputs'!$E$4, 'Country Prioritization'!$C$8=$F44), OR(AND('Country Prioritization'!$C$5='Filter inputs'!$B$4,H44&lt;=$X$1),AND('Country Prioritization'!$C$5='Filter inputs'!$B$5,M44&lt;=$X$1))),1,0)</f>
        <v>1</v>
      </c>
      <c r="Y44">
        <f>IF(OR('Vaccine Prioritization'!$C$5='Filter inputs'!$E$4, 'Vaccine Prioritization'!$C$5=$F44),1,0)</f>
        <v>1</v>
      </c>
      <c r="AA44" t="s">
        <v>158</v>
      </c>
      <c r="AB44" s="2" t="str">
        <f t="shared" si="11"/>
        <v>Malawi</v>
      </c>
      <c r="AC44">
        <f>IFERROR(IF('Country Prioritization'!$C$5='Filter inputs'!$B$4,
AVERAGEIFS($V$3:$V$3258, $X$3:$X$3258, 1, $C$3:$C$3258, $AB44),
AVERAGEIFS($W$3:$W$3258, $X$3:$X$3258, 1, $C$3:$C$3258, $AB44)),0)</f>
        <v>28.454545454545453</v>
      </c>
      <c r="AD44">
        <f>IFERROR(IF('Country Prioritization'!$C$5='Filter inputs'!$B$4,
AVERAGEIFS($V$3:$V$3258, $X$3:$X$3258, 1, $C$3:$C$3258, $AB44,$E$3:$E$3258, $AD$3 ),
AVERAGEIFS($W$3:$W$3258, $X$3:$X$3258, 1, $C$3:$C$3258, $AB44, $E$3:$E$3258, $AD$3 )),0)</f>
        <v>28</v>
      </c>
      <c r="AE44">
        <f>IFERROR(IF('Country Prioritization'!$C$5='Filter inputs'!$B$4,
AVERAGEIFS($V$3:$V$3258, $X$3:$X$3258, 1, $C$3:$C$3258, $AB44,$E$3:$E$3258, $AE$3 ),
AVERAGEIFS($W$3:$W$3258, $X$3:$X$3258, 1, $C$3:$C$3258, $AB44, $E$3:$E$3258, $AE$3 )),0)</f>
        <v>27.09090909090909</v>
      </c>
      <c r="AF44">
        <f>IFERROR(IF('Country Prioritization'!$C$5='Filter inputs'!$B$4,
AVERAGEIFS($V$3:$V$3258, $X$3:$X$3258, 1, $C$3:$C$3258, $AB44,$E$3:$E$3258, $AF$3 ),
AVERAGEIFS($W$3:$W$3258, $X$3:$X$3258, 1, $C$3:$C$3258, $AB44, $E$3:$E$3258, $AF$3 )),0)</f>
        <v>32.727272727272727</v>
      </c>
      <c r="AG44">
        <f>IFERROR(IF('Country Prioritization'!$C$5='Filter inputs'!$B$4,
AVERAGEIFS($V$3:$V$3258, $X$3:$X$3258, 1, $C$3:$C$3258, $AB44,$E$3:$E$3258, $AG$3 ),
AVERAGEIFS($W$3:$W$3258, $X$3:$X$3258, 1, $C$3:$C$3258, $AB44, $E$3:$E$3258, $AG$3 )),0)</f>
        <v>26</v>
      </c>
      <c r="AI44" s="3" cm="1">
        <f t="array" ref="AI44">COUNTIF($AC$4:$AC$77, "&gt;"&amp;$AC44)+SUM(IF($AC44=$AC$4:$AC44, 1, 0))</f>
        <v>20</v>
      </c>
      <c r="AJ44" s="3" cm="1">
        <f t="array" ref="AJ44">IF(AD44=0,0,COUNTIF(AD$4:AD$77, "&gt;"&amp;AD44)+SUM(IF(AD44=AD$4:AD44, 1, 0)))</f>
        <v>22</v>
      </c>
      <c r="AK44" s="3" cm="1">
        <f t="array" ref="AK44">IF(AE44=0,0,COUNTIF(AE$4:AE$77, "&gt;"&amp;AE44)+SUM(IF(AE44=AE$4:AE44, 1, 0)))</f>
        <v>25</v>
      </c>
      <c r="AL44" s="3" cm="1">
        <f t="array" ref="AL44">IF(AF44=0,0,COUNTIF(AF$4:AF$77, "&gt;"&amp;AF44)+SUM(IF(AF44=AF$4:AF44, 1, 0)))</f>
        <v>11</v>
      </c>
      <c r="AM44" s="3" cm="1">
        <f t="array" ref="AM44">IF(AG44=0,0,COUNTIF(AG$4:AG$77, "&gt;"&amp;AG44)+SUM(IF(AG44=AG$4:AG44, 1, 0)))</f>
        <v>29</v>
      </c>
      <c r="AO44" s="55">
        <f t="shared" si="5"/>
        <v>27.090909090909093</v>
      </c>
      <c r="AP44" s="55">
        <f>IFERROR(IF('Country Prioritization'!$C$5='Filter inputs'!$B$4,
AVERAGEIFS($K$3:$K$3258, $X$3:$X$3258, 1, $C$3:$C$3258, $AB44,$E$3:$E$3258,$AO$2,$K$3:$K$3258,"&gt;0"),
AVERAGEIFS($P$3:$P$3258, $X$3:$X$3258, 1, $C$3:$C$3258, $AB44,$E$3:$E$3258,$AO$2,$P$3:$P$3258,"&gt;0")),0)</f>
        <v>4.6363636363636367</v>
      </c>
      <c r="AQ44" s="56">
        <f>IFERROR(IF('Country Prioritization'!$C$5='Filter inputs'!$B$4,
AVERAGEIFS($J$3:$J$3258, $X$3:$X$3258, 1, $C$3:$C$3258, $AB44,$E$3:$E$3258,$AO$2,$J$3:$J$3258,"&gt;0"),
AVERAGEIFS($O$3:$O$3258, $X$3:$X$3258, 1, $C$3:$C$3258, $AB44,$E$3:$E$3258,$AO$2,$O$3:$O$3258,"&gt;0")),0)</f>
        <v>3.4545454545454546</v>
      </c>
      <c r="AR44" s="56">
        <f>IFERROR(IF('Country Prioritization'!$C$5='Filter inputs'!$B$4,
AVERAGEIFS($Q$3:$Q$3258, $X$3:$X$3258, 1, $C$3:$C$3258, $AB44,$E$3:$E$3258,$AO$2,$Q$3:$Q$3258,"&gt;0"),
AVERAGEIFS($Q$3:$Q$3258, $X$3:$X$3258, 1, $C$3:$C$3258, $AB44,$E$3:$E$3258,$AO$2,$Q$3:$Q$3258,"&gt;0")),0)</f>
        <v>10</v>
      </c>
      <c r="AS44" s="56">
        <f>IFERROR(IF('Country Prioritization'!$C$5='Filter inputs'!$B$4,
AVERAGEIFS($R$3:$R$3258, $X$3:$X$3258, 1, $C$3:$C$3258, $AB44,$E$3:$E$3258,$AO$2,$R$3:$R$3258,"&gt;0"),
AVERAGEIFS($R$3:$R$3258, $X$3:$X$3258, 1, $C$3:$C$3258, $AB44,$E$3:$E$3258,$AO$2,$R$3:$R$3258,"&gt;0")),0)</f>
        <v>9</v>
      </c>
      <c r="AV44" t="s">
        <v>158</v>
      </c>
      <c r="AW44">
        <f>IF('Vaccine Prioritization'!$C$4='Filter inputs'!$B$4,
IF($AW$2="2020-2030",AVERAGEIFS($I$3:$I$3258,$Y$3:$Y$3258,1,$C$3:$C$3258,$AV44),AVERAGEIFS($I$3:$I$3258,$Y$3:$Y$3258,1,$C$3:$C$3258,$AV44,$F$3:$F$3258,$AW$2)),
IF($AW$2="2020-2030",AVERAGEIFS($N$3:$N$3258,$Y$3:$Y$3258,1,$C$3:$C$3258,$AV44),AVERAGEIFS($N$3:$N$3258,$Y$3:$Y$3258,1,$C$3:$C$3258,$AV44,$F$3:$F$3258,$AW$2)))</f>
        <v>0.88618983558906983</v>
      </c>
      <c r="AX44">
        <f>IF('Vaccine Prioritization'!$C$4='Filter inputs'!$B$4,
IF($AW$2="2020-2030",AVERAGEIFS($I$3:$I$3258,$Y$3:$Y$3258,1,$C$3:$C$3258,$AV44,$E$3:$E$3258, AX$3),AVERAGEIFS($I$3:$I$3258,$Y$3:$Y$3258,1,$C$3:$C$3258,$AV44,$F$3:$F$3258,$AW$2,$E$3:$E$3258, AX$3)), IF($AW$2="2020-2030",AVERAGEIFS($N$3:$N$3258,$Y$3:$Y$3258,1,$C$3:$C$3258,$AV44,$E$3:$E$3258, AX$3),AVERAGEIFS($N$3:$N$3258,$Y$3:$Y$3258,1,$C$3:$C$3258,$AV44,$F$3:$F$3258,$AW$2,$E$3:$E$3258, AX$3)))</f>
        <v>1.3565244187295227</v>
      </c>
      <c r="AY44">
        <f>IF('Vaccine Prioritization'!$C$4='Filter inputs'!$B$4,
IF($AW$2="2020-2030",AVERAGEIFS($I$3:$I$3258,$Y$3:$Y$3258,1,$C$3:$C$3258,$AV44,$E$3:$E$3258, AY$3),AVERAGEIFS($I$3:$I$3258,$Y$3:$Y$3258,1,$C$3:$C$3258,$AV44,$F$3:$F$3258,$AW$2,$E$3:$E$3258, AY$3)), IF($AW$2="2020-2030",AVERAGEIFS($N$3:$N$3258,$Y$3:$Y$3258,1,$C$3:$C$3258,$AV44,$E$3:$E$3258, AY$3),AVERAGEIFS($N$3:$N$3258,$Y$3:$Y$3258,1,$C$3:$C$3258,$AV44,$F$3:$F$3258,$AW$2,$E$3:$E$3258, AY$3)))</f>
        <v>1.0232824393875275</v>
      </c>
      <c r="AZ44">
        <f>IF('Vaccine Prioritization'!$C$4='Filter inputs'!$B$4,
IF($AW$2="2020-2030",AVERAGEIFS($I$3:$I$3258,$Y$3:$Y$3258,1,$C$3:$C$3258,$AV44,$E$3:$E$3258, AZ$3),AVERAGEIFS($I$3:$I$3258,$Y$3:$Y$3258,1,$C$3:$C$3258,$AV44,$F$3:$F$3258,$AW$2,$E$3:$E$3258, AZ$3)), IF($AW$2="2020-2030",AVERAGEIFS($N$3:$N$3258,$Y$3:$Y$3258,1,$C$3:$C$3258,$AV44,$E$3:$E$3258, AZ$3),AVERAGEIFS($N$3:$N$3258,$Y$3:$Y$3258,1,$C$3:$C$3258,$AV44,$F$3:$F$3258,$AW$2,$E$3:$E$3258, AZ$3)))</f>
        <v>0.92702657621670714</v>
      </c>
      <c r="BA44">
        <f>IF('Vaccine Prioritization'!$C$4='Filter inputs'!$B$4,
IF($AW$2="2020-2030",AVERAGEIFS($I$3:$I$3258,$Y$3:$Y$3258,1,$C$3:$C$3258,$AV44,$E$3:$E$3258, BA$3),AVERAGEIFS($I$3:$I$3258,$Y$3:$Y$3258,1,$C$3:$C$3258,$AV44,$F$3:$F$3258,$AW$2,$E$3:$E$3258, BA$3)), IF($AW$2="2020-2030",AVERAGEIFS($N$3:$N$3258,$Y$3:$Y$3258,1,$C$3:$C$3258,$AV44,$E$3:$E$3258, BA$3),AVERAGEIFS($N$3:$N$3258,$Y$3:$Y$3258,1,$C$3:$C$3258,$AV44,$F$3:$F$3258,$AW$2,$E$3:$E$3258, BA$3)))</f>
        <v>0.23792590802252278</v>
      </c>
      <c r="BC44" s="3">
        <f t="shared" si="6"/>
        <v>1</v>
      </c>
      <c r="BD44" s="3">
        <f t="shared" si="7"/>
        <v>2</v>
      </c>
      <c r="BE44" s="3">
        <f t="shared" si="8"/>
        <v>3</v>
      </c>
      <c r="BF44" s="3">
        <f t="shared" si="9"/>
        <v>4</v>
      </c>
      <c r="BG44" s="3"/>
      <c r="BH44" s="3">
        <f t="shared" si="12"/>
        <v>1</v>
      </c>
      <c r="BI44" t="s">
        <v>158</v>
      </c>
      <c r="BJ44" s="2" t="str">
        <f t="shared" si="13"/>
        <v>Malawi</v>
      </c>
      <c r="BK44">
        <f t="shared" si="10"/>
        <v>0.88618983558906983</v>
      </c>
      <c r="BL44" s="3" cm="1">
        <f t="array" ref="BL44">COUNTIF($BK$4:$BK$77, "&gt;"&amp;$BK44)+SUM(IF($BK44=$BK$4:$BK44, 1, 0))</f>
        <v>41</v>
      </c>
      <c r="BM44" s="3">
        <f>IF(COUNTIFS($BC44:BC44,BC44)&gt;1,BC44+COUNTIFS($BC44:BC44,BC44)-1,BC44)</f>
        <v>1</v>
      </c>
      <c r="BN44" s="3">
        <f>IF(COUNTIFS($BC44:BD44,BD44)&gt;1,BD44+COUNTIFS($BC44:BD44,BD44)-1,BD44)</f>
        <v>2</v>
      </c>
      <c r="BO44" s="3">
        <f>IF(COUNTIFS($BC44:BE44,BE44)&gt;1,BE44+COUNTIFS($BC44:BE44,BE44)-1,BE44)</f>
        <v>3</v>
      </c>
      <c r="BP44" s="3">
        <f>IF(COUNTIFS($BC44:BF44,BF44)&gt;1,BF44+COUNTIFS($BC44:BF44,BF44)-1,BF44)</f>
        <v>4</v>
      </c>
      <c r="BR44" s="3" t="str" cm="1">
        <f t="array" ref="BR44">INDEX($AX$3:$BA$3,BM44)</f>
        <v>Hib3</v>
      </c>
      <c r="BS44" s="3" t="str" cm="1">
        <f t="array" ref="BS44">INDEX($AX$3:$BA$3,BN44)</f>
        <v>Pcv3</v>
      </c>
      <c r="BT44" s="3" t="str" cm="1">
        <f t="array" ref="BT44">INDEX($AX$3:$BA$3,BO44)</f>
        <v>MCV2</v>
      </c>
      <c r="BU44" s="3" t="str" cm="1">
        <f t="array" ref="BU44">INDEX($AX$3:$BA$3,BP44)</f>
        <v>RotaC</v>
      </c>
    </row>
    <row r="45" spans="1:73" x14ac:dyDescent="0.3">
      <c r="A45" t="str">
        <f t="shared" si="0"/>
        <v>ASIALAOHib32020</v>
      </c>
      <c r="B45" t="s">
        <v>13</v>
      </c>
      <c r="C45" t="s">
        <v>135</v>
      </c>
      <c r="D45" t="s">
        <v>31</v>
      </c>
      <c r="E45" t="s">
        <v>82</v>
      </c>
      <c r="F45">
        <v>2020</v>
      </c>
      <c r="G45" t="s">
        <v>197</v>
      </c>
      <c r="H45" s="11" cm="1">
        <f t="array" ref="H45">_xlfn.IFS(G45="&gt;70%",1,G45="60-70%",70%,G45="50-60%",60%,G45="&lt;50%",50%)</f>
        <v>0.7</v>
      </c>
      <c r="I45" s="47">
        <v>1.0733301123214982</v>
      </c>
      <c r="J45">
        <v>9</v>
      </c>
      <c r="K45">
        <v>5</v>
      </c>
      <c r="L45" t="s">
        <v>196</v>
      </c>
      <c r="M45" s="11" cm="1">
        <f t="array" ref="M45">_xlfn.IFS(L45="&gt;70%",1,L45="60-70%",70%,L45="50-60%",60%,L45="&lt;50%",50%)</f>
        <v>1</v>
      </c>
      <c r="N45" s="47">
        <v>1.2265998264543783</v>
      </c>
      <c r="O45">
        <v>7</v>
      </c>
      <c r="P45">
        <v>5</v>
      </c>
      <c r="Q45">
        <v>2</v>
      </c>
      <c r="R45">
        <v>5</v>
      </c>
      <c r="S45" t="s">
        <v>104</v>
      </c>
      <c r="T45" t="s">
        <v>107</v>
      </c>
      <c r="V45">
        <v>21</v>
      </c>
      <c r="W45">
        <v>19</v>
      </c>
      <c r="X45">
        <f>IF(AND(OR('Country Prioritization'!$C$4 = 'Filter inputs'!$A$4,'Country Prioritization'!$C$4=$B45),
OR('Country Prioritization'!$C$6='Filter inputs'!$C$4,'Country Prioritization'!$C$6=$S45),
OR( 'Country Prioritization'!$C$7='Filter inputs'!$D$4, 'Country Prioritization'!$C$7=$T45),
OR('Country Prioritization'!$C$8='Filter inputs'!$E$4, 'Country Prioritization'!$C$8=$F45), OR(AND('Country Prioritization'!$C$5='Filter inputs'!$B$4,H45&lt;=$X$1),AND('Country Prioritization'!$C$5='Filter inputs'!$B$5,M45&lt;=$X$1))),1,0)</f>
        <v>1</v>
      </c>
      <c r="Y45">
        <f>IF(OR('Vaccine Prioritization'!$C$5='Filter inputs'!$E$4, 'Vaccine Prioritization'!$C$5=$F45),1,0)</f>
        <v>1</v>
      </c>
      <c r="AA45" t="s">
        <v>126</v>
      </c>
      <c r="AB45" s="2" t="str">
        <f t="shared" si="11"/>
        <v>Mali</v>
      </c>
      <c r="AC45">
        <f>IFERROR(IF('Country Prioritization'!$C$5='Filter inputs'!$B$4,
AVERAGEIFS($V$3:$V$3258, $X$3:$X$3258, 1, $C$3:$C$3258, $AB45),
AVERAGEIFS($W$3:$W$3258, $X$3:$X$3258, 1, $C$3:$C$3258, $AB45)),0)</f>
        <v>32.727272727272727</v>
      </c>
      <c r="AD45">
        <f>IFERROR(IF('Country Prioritization'!$C$5='Filter inputs'!$B$4,
AVERAGEIFS($V$3:$V$3258, $X$3:$X$3258, 1, $C$3:$C$3258, $AB45,$E$3:$E$3258, $AD$3 ),
AVERAGEIFS($W$3:$W$3258, $X$3:$X$3258, 1, $C$3:$C$3258, $AB45, $E$3:$E$3258, $AD$3 )),0)</f>
        <v>33.81818181818182</v>
      </c>
      <c r="AE45">
        <f>IFERROR(IF('Country Prioritization'!$C$5='Filter inputs'!$B$4,
AVERAGEIFS($V$3:$V$3258, $X$3:$X$3258, 1, $C$3:$C$3258, $AB45,$E$3:$E$3258, $AE$3 ),
AVERAGEIFS($W$3:$W$3258, $X$3:$X$3258, 1, $C$3:$C$3258, $AB45, $E$3:$E$3258, $AE$3 )),0)</f>
        <v>33.272727272727273</v>
      </c>
      <c r="AF45">
        <f>IFERROR(IF('Country Prioritization'!$C$5='Filter inputs'!$B$4,
AVERAGEIFS($V$3:$V$3258, $X$3:$X$3258, 1, $C$3:$C$3258, $AB45,$E$3:$E$3258, $AF$3 ),
AVERAGEIFS($W$3:$W$3258, $X$3:$X$3258, 1, $C$3:$C$3258, $AB45, $E$3:$E$3258, $AF$3 )),0)</f>
        <v>33.18181818181818</v>
      </c>
      <c r="AG45">
        <f>IFERROR(IF('Country Prioritization'!$C$5='Filter inputs'!$B$4,
AVERAGEIFS($V$3:$V$3258, $X$3:$X$3258, 1, $C$3:$C$3258, $AB45,$E$3:$E$3258, $AG$3 ),
AVERAGEIFS($W$3:$W$3258, $X$3:$X$3258, 1, $C$3:$C$3258, $AB45, $E$3:$E$3258, $AG$3 )),0)</f>
        <v>30.636363636363637</v>
      </c>
      <c r="AI45" s="3" cm="1">
        <f t="array" ref="AI45">COUNTIF($AC$4:$AC$77, "&gt;"&amp;$AC45)+SUM(IF($AC45=$AC$4:$AC45, 1, 0))</f>
        <v>9</v>
      </c>
      <c r="AJ45" s="3" cm="1">
        <f t="array" ref="AJ45">IF(AD45=0,0,COUNTIF(AD$4:AD$77, "&gt;"&amp;AD45)+SUM(IF(AD45=AD$4:AD45, 1, 0)))</f>
        <v>8</v>
      </c>
      <c r="AK45" s="3" cm="1">
        <f t="array" ref="AK45">IF(AE45=0,0,COUNTIF(AE$4:AE$77, "&gt;"&amp;AE45)+SUM(IF(AE45=AE$4:AE45, 1, 0)))</f>
        <v>9</v>
      </c>
      <c r="AL45" s="3" cm="1">
        <f t="array" ref="AL45">IF(AF45=0,0,COUNTIF(AF$4:AF$77, "&gt;"&amp;AF45)+SUM(IF(AF45=AF$4:AF45, 1, 0)))</f>
        <v>8</v>
      </c>
      <c r="AM45" s="3" cm="1">
        <f t="array" ref="AM45">IF(AG45=0,0,COUNTIF(AG$4:AG$77, "&gt;"&amp;AG45)+SUM(IF(AG45=AG$4:AG45, 1, 0)))</f>
        <v>13</v>
      </c>
      <c r="AO45" s="55">
        <f t="shared" si="5"/>
        <v>33.272727272727273</v>
      </c>
      <c r="AP45" s="55">
        <f>IFERROR(IF('Country Prioritization'!$C$5='Filter inputs'!$B$4,
AVERAGEIFS($K$3:$K$3258, $X$3:$X$3258, 1, $C$3:$C$3258, $AB45,$E$3:$E$3258,$AO$2,$K$3:$K$3258,"&gt;0"),
AVERAGEIFS($P$3:$P$3258, $X$3:$X$3258, 1, $C$3:$C$3258, $AB45,$E$3:$E$3258,$AO$2,$P$3:$P$3258,"&gt;0")),0)</f>
        <v>8.9090909090909083</v>
      </c>
      <c r="AQ45" s="56">
        <f>IFERROR(IF('Country Prioritization'!$C$5='Filter inputs'!$B$4,
AVERAGEIFS($J$3:$J$3258, $X$3:$X$3258, 1, $C$3:$C$3258, $AB45,$E$3:$E$3258,$AO$2,$J$3:$J$3258,"&gt;0"),
AVERAGEIFS($O$3:$O$3258, $X$3:$X$3258, 1, $C$3:$C$3258, $AB45,$E$3:$E$3258,$AO$2,$O$3:$O$3258,"&gt;0")),0)</f>
        <v>7.3636363636363633</v>
      </c>
      <c r="AR45" s="56">
        <f>IFERROR(IF('Country Prioritization'!$C$5='Filter inputs'!$B$4,
AVERAGEIFS($Q$3:$Q$3258, $X$3:$X$3258, 1, $C$3:$C$3258, $AB45,$E$3:$E$3258,$AO$2,$Q$3:$Q$3258,"&gt;0"),
AVERAGEIFS($Q$3:$Q$3258, $X$3:$X$3258, 1, $C$3:$C$3258, $AB45,$E$3:$E$3258,$AO$2,$Q$3:$Q$3258,"&gt;0")),0)</f>
        <v>8</v>
      </c>
      <c r="AS45" s="56">
        <f>IFERROR(IF('Country Prioritization'!$C$5='Filter inputs'!$B$4,
AVERAGEIFS($R$3:$R$3258, $X$3:$X$3258, 1, $C$3:$C$3258, $AB45,$E$3:$E$3258,$AO$2,$R$3:$R$3258,"&gt;0"),
AVERAGEIFS($R$3:$R$3258, $X$3:$X$3258, 1, $C$3:$C$3258, $AB45,$E$3:$E$3258,$AO$2,$R$3:$R$3258,"&gt;0")),0)</f>
        <v>9</v>
      </c>
      <c r="AV45" t="s">
        <v>126</v>
      </c>
      <c r="AW45">
        <f>IF('Vaccine Prioritization'!$C$4='Filter inputs'!$B$4,
IF($AW$2="2020-2030",AVERAGEIFS($I$3:$I$3258,$Y$3:$Y$3258,1,$C$3:$C$3258,$AV45),AVERAGEIFS($I$3:$I$3258,$Y$3:$Y$3258,1,$C$3:$C$3258,$AV45,$F$3:$F$3258,$AW$2)),
IF($AW$2="2020-2030",AVERAGEIFS($N$3:$N$3258,$Y$3:$Y$3258,1,$C$3:$C$3258,$AV45),AVERAGEIFS($N$3:$N$3258,$Y$3:$Y$3258,1,$C$3:$C$3258,$AV45,$F$3:$F$3258,$AW$2)))</f>
        <v>3.3308181170076305</v>
      </c>
      <c r="AX45">
        <f>IF('Vaccine Prioritization'!$C$4='Filter inputs'!$B$4,
IF($AW$2="2020-2030",AVERAGEIFS($I$3:$I$3258,$Y$3:$Y$3258,1,$C$3:$C$3258,$AV45,$E$3:$E$3258, AX$3),AVERAGEIFS($I$3:$I$3258,$Y$3:$Y$3258,1,$C$3:$C$3258,$AV45,$F$3:$F$3258,$AW$2,$E$3:$E$3258, AX$3)), IF($AW$2="2020-2030",AVERAGEIFS($N$3:$N$3258,$Y$3:$Y$3258,1,$C$3:$C$3258,$AV45,$E$3:$E$3258, AX$3),AVERAGEIFS($N$3:$N$3258,$Y$3:$Y$3258,1,$C$3:$C$3258,$AV45,$F$3:$F$3258,$AW$2,$E$3:$E$3258, AX$3)))</f>
        <v>5.437448088495783</v>
      </c>
      <c r="AY45">
        <f>IF('Vaccine Prioritization'!$C$4='Filter inputs'!$B$4,
IF($AW$2="2020-2030",AVERAGEIFS($I$3:$I$3258,$Y$3:$Y$3258,1,$C$3:$C$3258,$AV45,$E$3:$E$3258, AY$3),AVERAGEIFS($I$3:$I$3258,$Y$3:$Y$3258,1,$C$3:$C$3258,$AV45,$F$3:$F$3258,$AW$2,$E$3:$E$3258, AY$3)), IF($AW$2="2020-2030",AVERAGEIFS($N$3:$N$3258,$Y$3:$Y$3258,1,$C$3:$C$3258,$AV45,$E$3:$E$3258, AY$3),AVERAGEIFS($N$3:$N$3258,$Y$3:$Y$3258,1,$C$3:$C$3258,$AV45,$F$3:$F$3258,$AW$2,$E$3:$E$3258, AY$3)))</f>
        <v>5.0681738780288628</v>
      </c>
      <c r="AZ45">
        <f>IF('Vaccine Prioritization'!$C$4='Filter inputs'!$B$4,
IF($AW$2="2020-2030",AVERAGEIFS($I$3:$I$3258,$Y$3:$Y$3258,1,$C$3:$C$3258,$AV45,$E$3:$E$3258, AZ$3),AVERAGEIFS($I$3:$I$3258,$Y$3:$Y$3258,1,$C$3:$C$3258,$AV45,$F$3:$F$3258,$AW$2,$E$3:$E$3258, AZ$3)), IF($AW$2="2020-2030",AVERAGEIFS($N$3:$N$3258,$Y$3:$Y$3258,1,$C$3:$C$3258,$AV45,$E$3:$E$3258, AZ$3),AVERAGEIFS($N$3:$N$3258,$Y$3:$Y$3258,1,$C$3:$C$3258,$AV45,$F$3:$F$3258,$AW$2,$E$3:$E$3258, AZ$3)))</f>
        <v>1.8309998214058849</v>
      </c>
      <c r="BA45">
        <f>IF('Vaccine Prioritization'!$C$4='Filter inputs'!$B$4,
IF($AW$2="2020-2030",AVERAGEIFS($I$3:$I$3258,$Y$3:$Y$3258,1,$C$3:$C$3258,$AV45,$E$3:$E$3258, BA$3),AVERAGEIFS($I$3:$I$3258,$Y$3:$Y$3258,1,$C$3:$C$3258,$AV45,$F$3:$F$3258,$AW$2,$E$3:$E$3258, BA$3)), IF($AW$2="2020-2030",AVERAGEIFS($N$3:$N$3258,$Y$3:$Y$3258,1,$C$3:$C$3258,$AV45,$E$3:$E$3258, BA$3),AVERAGEIFS($N$3:$N$3258,$Y$3:$Y$3258,1,$C$3:$C$3258,$AV45,$F$3:$F$3258,$AW$2,$E$3:$E$3258, BA$3)))</f>
        <v>0.98665068009998802</v>
      </c>
      <c r="BC45" s="3">
        <f t="shared" si="6"/>
        <v>1</v>
      </c>
      <c r="BD45" s="3">
        <f t="shared" si="7"/>
        <v>2</v>
      </c>
      <c r="BE45" s="3">
        <f t="shared" si="8"/>
        <v>3</v>
      </c>
      <c r="BF45" s="3">
        <f t="shared" si="9"/>
        <v>4</v>
      </c>
      <c r="BG45" s="3"/>
      <c r="BH45" s="3">
        <f t="shared" si="12"/>
        <v>1</v>
      </c>
      <c r="BI45" t="s">
        <v>126</v>
      </c>
      <c r="BJ45" s="2" t="str">
        <f t="shared" si="13"/>
        <v>Mali</v>
      </c>
      <c r="BK45">
        <f t="shared" si="10"/>
        <v>3.3308181170076305</v>
      </c>
      <c r="BL45" s="3" cm="1">
        <f t="array" ref="BL45">COUNTIF($BK$4:$BK$77, "&gt;"&amp;$BK45)+SUM(IF($BK45=$BK$4:$BK45, 1, 0))</f>
        <v>14</v>
      </c>
      <c r="BM45" s="3">
        <f>IF(COUNTIFS($BC45:BC45,BC45)&gt;1,BC45+COUNTIFS($BC45:BC45,BC45)-1,BC45)</f>
        <v>1</v>
      </c>
      <c r="BN45" s="3">
        <f>IF(COUNTIFS($BC45:BD45,BD45)&gt;1,BD45+COUNTIFS($BC45:BD45,BD45)-1,BD45)</f>
        <v>2</v>
      </c>
      <c r="BO45" s="3">
        <f>IF(COUNTIFS($BC45:BE45,BE45)&gt;1,BE45+COUNTIFS($BC45:BE45,BE45)-1,BE45)</f>
        <v>3</v>
      </c>
      <c r="BP45" s="3">
        <f>IF(COUNTIFS($BC45:BF45,BF45)&gt;1,BF45+COUNTIFS($BC45:BF45,BF45)-1,BF45)</f>
        <v>4</v>
      </c>
      <c r="BR45" s="3" t="str" cm="1">
        <f t="array" ref="BR45">INDEX($AX$3:$BA$3,BM45)</f>
        <v>Hib3</v>
      </c>
      <c r="BS45" s="3" t="str" cm="1">
        <f t="array" ref="BS45">INDEX($AX$3:$BA$3,BN45)</f>
        <v>Pcv3</v>
      </c>
      <c r="BT45" s="3" t="str" cm="1">
        <f t="array" ref="BT45">INDEX($AX$3:$BA$3,BO45)</f>
        <v>MCV2</v>
      </c>
      <c r="BU45" s="3" t="str" cm="1">
        <f t="array" ref="BU45">INDEX($AX$3:$BA$3,BP45)</f>
        <v>RotaC</v>
      </c>
    </row>
    <row r="46" spans="1:73" x14ac:dyDescent="0.3">
      <c r="A46" t="str">
        <f t="shared" si="0"/>
        <v>AFRICAMWIHib32020</v>
      </c>
      <c r="B46" t="s">
        <v>3</v>
      </c>
      <c r="C46" t="s">
        <v>158</v>
      </c>
      <c r="D46" t="s">
        <v>54</v>
      </c>
      <c r="E46" t="s">
        <v>82</v>
      </c>
      <c r="F46">
        <v>2020</v>
      </c>
      <c r="G46" t="s">
        <v>196</v>
      </c>
      <c r="H46" s="11" cm="1">
        <f t="array" ref="H46">_xlfn.IFS(G46="&gt;70%",1,G46="60-70%",70%,G46="50-60%",60%,G46="&lt;50%",50%)</f>
        <v>1</v>
      </c>
      <c r="I46" s="47">
        <v>1.1890884673399893</v>
      </c>
      <c r="J46">
        <v>3</v>
      </c>
      <c r="K46">
        <v>5</v>
      </c>
      <c r="L46" t="s">
        <v>196</v>
      </c>
      <c r="M46" s="11" cm="1">
        <f t="array" ref="M46">_xlfn.IFS(L46="&gt;70%",1,L46="60-70%",70%,L46="50-60%",60%,L46="&lt;50%",50%)</f>
        <v>1</v>
      </c>
      <c r="N46" s="47">
        <v>1.1681917293542232</v>
      </c>
      <c r="O46">
        <v>4</v>
      </c>
      <c r="P46">
        <v>5</v>
      </c>
      <c r="Q46">
        <v>10</v>
      </c>
      <c r="R46">
        <v>9</v>
      </c>
      <c r="S46" t="s">
        <v>103</v>
      </c>
      <c r="T46" t="s">
        <v>106</v>
      </c>
      <c r="V46">
        <v>27</v>
      </c>
      <c r="W46">
        <v>28</v>
      </c>
      <c r="X46">
        <f>IF(AND(OR('Country Prioritization'!$C$4 = 'Filter inputs'!$A$4,'Country Prioritization'!$C$4=$B46),
OR('Country Prioritization'!$C$6='Filter inputs'!$C$4,'Country Prioritization'!$C$6=$S46),
OR( 'Country Prioritization'!$C$7='Filter inputs'!$D$4, 'Country Prioritization'!$C$7=$T46),
OR('Country Prioritization'!$C$8='Filter inputs'!$E$4, 'Country Prioritization'!$C$8=$F46), OR(AND('Country Prioritization'!$C$5='Filter inputs'!$B$4,H46&lt;=$X$1),AND('Country Prioritization'!$C$5='Filter inputs'!$B$5,M46&lt;=$X$1))),1,0)</f>
        <v>1</v>
      </c>
      <c r="Y46">
        <f>IF(OR('Vaccine Prioritization'!$C$5='Filter inputs'!$E$4, 'Vaccine Prioritization'!$C$5=$F46),1,0)</f>
        <v>1</v>
      </c>
      <c r="AA46" t="s">
        <v>140</v>
      </c>
      <c r="AB46" s="2" t="str">
        <f t="shared" si="11"/>
        <v>Mauritania</v>
      </c>
      <c r="AC46">
        <f>IFERROR(IF('Country Prioritization'!$C$5='Filter inputs'!$B$4,
AVERAGEIFS($V$3:$V$3258, $X$3:$X$3258, 1, $C$3:$C$3258, $AB46),
AVERAGEIFS($W$3:$W$3258, $X$3:$X$3258, 1, $C$3:$C$3258, $AB46)),0)</f>
        <v>17.727272727272727</v>
      </c>
      <c r="AD46">
        <f>IFERROR(IF('Country Prioritization'!$C$5='Filter inputs'!$B$4,
AVERAGEIFS($V$3:$V$3258, $X$3:$X$3258, 1, $C$3:$C$3258, $AB46,$E$3:$E$3258, $AD$3 ),
AVERAGEIFS($W$3:$W$3258, $X$3:$X$3258, 1, $C$3:$C$3258, $AB46, $E$3:$E$3258, $AD$3 )),0)</f>
        <v>19.727272727272727</v>
      </c>
      <c r="AE46">
        <f>IFERROR(IF('Country Prioritization'!$C$5='Filter inputs'!$B$4,
AVERAGEIFS($V$3:$V$3258, $X$3:$X$3258, 1, $C$3:$C$3258, $AB46,$E$3:$E$3258, $AE$3 ),
AVERAGEIFS($W$3:$W$3258, $X$3:$X$3258, 1, $C$3:$C$3258, $AB46, $E$3:$E$3258, $AE$3 )),0)</f>
        <v>18.454545454545453</v>
      </c>
      <c r="AF46">
        <f>IFERROR(IF('Country Prioritization'!$C$5='Filter inputs'!$B$4,
AVERAGEIFS($V$3:$V$3258, $X$3:$X$3258, 1, $C$3:$C$3258, $AB46,$E$3:$E$3258, $AF$3 ),
AVERAGEIFS($W$3:$W$3258, $X$3:$X$3258, 1, $C$3:$C$3258, $AB46, $E$3:$E$3258, $AF$3 )),0)</f>
        <v>16</v>
      </c>
      <c r="AG46">
        <f>IFERROR(IF('Country Prioritization'!$C$5='Filter inputs'!$B$4,
AVERAGEIFS($V$3:$V$3258, $X$3:$X$3258, 1, $C$3:$C$3258, $AB46,$E$3:$E$3258, $AG$3 ),
AVERAGEIFS($W$3:$W$3258, $X$3:$X$3258, 1, $C$3:$C$3258, $AB46, $E$3:$E$3258, $AG$3 )),0)</f>
        <v>16.727272727272727</v>
      </c>
      <c r="AI46" s="3" cm="1">
        <f t="array" ref="AI46">COUNTIF($AC$4:$AC$77, "&gt;"&amp;$AC46)+SUM(IF($AC46=$AC$4:$AC46, 1, 0))</f>
        <v>63</v>
      </c>
      <c r="AJ46" s="3" cm="1">
        <f t="array" ref="AJ46">IF(AD46=0,0,COUNTIF(AD$4:AD$77, "&gt;"&amp;AD46)+SUM(IF(AD46=AD$4:AD46, 1, 0)))</f>
        <v>53</v>
      </c>
      <c r="AK46" s="3" cm="1">
        <f t="array" ref="AK46">IF(AE46=0,0,COUNTIF(AE$4:AE$77, "&gt;"&amp;AE46)+SUM(IF(AE46=AE$4:AE46, 1, 0)))</f>
        <v>57</v>
      </c>
      <c r="AL46" s="3" cm="1">
        <f t="array" ref="AL46">IF(AF46=0,0,COUNTIF(AF$4:AF$77, "&gt;"&amp;AF46)+SUM(IF(AF46=AF$4:AF46, 1, 0)))</f>
        <v>65</v>
      </c>
      <c r="AM46" s="3" cm="1">
        <f t="array" ref="AM46">IF(AG46=0,0,COUNTIF(AG$4:AG$77, "&gt;"&amp;AG46)+SUM(IF(AG46=AG$4:AG46, 1, 0)))</f>
        <v>64</v>
      </c>
      <c r="AO46" s="55">
        <f t="shared" si="5"/>
        <v>18.454545454545453</v>
      </c>
      <c r="AP46" s="55">
        <f>IFERROR(IF('Country Prioritization'!$C$5='Filter inputs'!$B$4,
AVERAGEIFS($K$3:$K$3258, $X$3:$X$3258, 1, $C$3:$C$3258, $AB46,$E$3:$E$3258,$AO$2,$K$3:$K$3258,"&gt;0"),
AVERAGEIFS($P$3:$P$3258, $X$3:$X$3258, 1, $C$3:$C$3258, $AB46,$E$3:$E$3258,$AO$2,$P$3:$P$3258,"&gt;0")),0)</f>
        <v>3.4545454545454546</v>
      </c>
      <c r="AQ46" s="56">
        <f>IFERROR(IF('Country Prioritization'!$C$5='Filter inputs'!$B$4,
AVERAGEIFS($J$3:$J$3258, $X$3:$X$3258, 1, $C$3:$C$3258, $AB46,$E$3:$E$3258,$AO$2,$J$3:$J$3258,"&gt;0"),
AVERAGEIFS($O$3:$O$3258, $X$3:$X$3258, 1, $C$3:$C$3258, $AB46,$E$3:$E$3258,$AO$2,$O$3:$O$3258,"&gt;0")),0)</f>
        <v>6</v>
      </c>
      <c r="AR46" s="56">
        <f>IFERROR(IF('Country Prioritization'!$C$5='Filter inputs'!$B$4,
AVERAGEIFS($Q$3:$Q$3258, $X$3:$X$3258, 1, $C$3:$C$3258, $AB46,$E$3:$E$3258,$AO$2,$Q$3:$Q$3258,"&gt;0"),
AVERAGEIFS($Q$3:$Q$3258, $X$3:$X$3258, 1, $C$3:$C$3258, $AB46,$E$3:$E$3258,$AO$2,$Q$3:$Q$3258,"&gt;0")),0)</f>
        <v>7</v>
      </c>
      <c r="AS46" s="56">
        <f>IFERROR(IF('Country Prioritization'!$C$5='Filter inputs'!$B$4,
AVERAGEIFS($R$3:$R$3258, $X$3:$X$3258, 1, $C$3:$C$3258, $AB46,$E$3:$E$3258,$AO$2,$R$3:$R$3258,"&gt;0"),
AVERAGEIFS($R$3:$R$3258, $X$3:$X$3258, 1, $C$3:$C$3258, $AB46,$E$3:$E$3258,$AO$2,$R$3:$R$3258,"&gt;0")),0)</f>
        <v>2</v>
      </c>
      <c r="AV46" t="s">
        <v>140</v>
      </c>
      <c r="AW46">
        <f>IF('Vaccine Prioritization'!$C$4='Filter inputs'!$B$4,
IF($AW$2="2020-2030",AVERAGEIFS($I$3:$I$3258,$Y$3:$Y$3258,1,$C$3:$C$3258,$AV46),AVERAGEIFS($I$3:$I$3258,$Y$3:$Y$3258,1,$C$3:$C$3258,$AV46,$F$3:$F$3258,$AW$2)),
IF($AW$2="2020-2030",AVERAGEIFS($N$3:$N$3258,$Y$3:$Y$3258,1,$C$3:$C$3258,$AV46),AVERAGEIFS($N$3:$N$3258,$Y$3:$Y$3258,1,$C$3:$C$3258,$AV46,$F$3:$F$3258,$AW$2)))</f>
        <v>0.4470150575391621</v>
      </c>
      <c r="AX46">
        <f>IF('Vaccine Prioritization'!$C$4='Filter inputs'!$B$4,
IF($AW$2="2020-2030",AVERAGEIFS($I$3:$I$3258,$Y$3:$Y$3258,1,$C$3:$C$3258,$AV46,$E$3:$E$3258, AX$3),AVERAGEIFS($I$3:$I$3258,$Y$3:$Y$3258,1,$C$3:$C$3258,$AV46,$F$3:$F$3258,$AW$2,$E$3:$E$3258, AX$3)), IF($AW$2="2020-2030",AVERAGEIFS($N$3:$N$3258,$Y$3:$Y$3258,1,$C$3:$C$3258,$AV46,$E$3:$E$3258, AX$3),AVERAGEIFS($N$3:$N$3258,$Y$3:$Y$3258,1,$C$3:$C$3258,$AV46,$F$3:$F$3258,$AW$2,$E$3:$E$3258, AX$3)))</f>
        <v>0.62901569730965989</v>
      </c>
      <c r="AY46">
        <f>IF('Vaccine Prioritization'!$C$4='Filter inputs'!$B$4,
IF($AW$2="2020-2030",AVERAGEIFS($I$3:$I$3258,$Y$3:$Y$3258,1,$C$3:$C$3258,$AV46,$E$3:$E$3258, AY$3),AVERAGEIFS($I$3:$I$3258,$Y$3:$Y$3258,1,$C$3:$C$3258,$AV46,$F$3:$F$3258,$AW$2,$E$3:$E$3258, AY$3)), IF($AW$2="2020-2030",AVERAGEIFS($N$3:$N$3258,$Y$3:$Y$3258,1,$C$3:$C$3258,$AV46,$E$3:$E$3258, AY$3),AVERAGEIFS($N$3:$N$3258,$Y$3:$Y$3258,1,$C$3:$C$3258,$AV46,$F$3:$F$3258,$AW$2,$E$3:$E$3258, AY$3)))</f>
        <v>0.58766080578308488</v>
      </c>
      <c r="AZ46">
        <f>IF('Vaccine Prioritization'!$C$4='Filter inputs'!$B$4,
IF($AW$2="2020-2030",AVERAGEIFS($I$3:$I$3258,$Y$3:$Y$3258,1,$C$3:$C$3258,$AV46,$E$3:$E$3258, AZ$3),AVERAGEIFS($I$3:$I$3258,$Y$3:$Y$3258,1,$C$3:$C$3258,$AV46,$F$3:$F$3258,$AW$2,$E$3:$E$3258, AZ$3)), IF($AW$2="2020-2030",AVERAGEIFS($N$3:$N$3258,$Y$3:$Y$3258,1,$C$3:$C$3258,$AV46,$E$3:$E$3258, AZ$3),AVERAGEIFS($N$3:$N$3258,$Y$3:$Y$3258,1,$C$3:$C$3258,$AV46,$F$3:$F$3258,$AW$2,$E$3:$E$3258, AZ$3)))</f>
        <v>0.43179742960279532</v>
      </c>
      <c r="BA46">
        <f>IF('Vaccine Prioritization'!$C$4='Filter inputs'!$B$4,
IF($AW$2="2020-2030",AVERAGEIFS($I$3:$I$3258,$Y$3:$Y$3258,1,$C$3:$C$3258,$AV46,$E$3:$E$3258, BA$3),AVERAGEIFS($I$3:$I$3258,$Y$3:$Y$3258,1,$C$3:$C$3258,$AV46,$F$3:$F$3258,$AW$2,$E$3:$E$3258, BA$3)), IF($AW$2="2020-2030",AVERAGEIFS($N$3:$N$3258,$Y$3:$Y$3258,1,$C$3:$C$3258,$AV46,$E$3:$E$3258, BA$3),AVERAGEIFS($N$3:$N$3258,$Y$3:$Y$3258,1,$C$3:$C$3258,$AV46,$F$3:$F$3258,$AW$2,$E$3:$E$3258, BA$3)))</f>
        <v>0.13958629746110854</v>
      </c>
      <c r="BC46" s="3">
        <f t="shared" si="6"/>
        <v>1</v>
      </c>
      <c r="BD46" s="3">
        <f t="shared" si="7"/>
        <v>2</v>
      </c>
      <c r="BE46" s="3">
        <f t="shared" si="8"/>
        <v>3</v>
      </c>
      <c r="BF46" s="3">
        <f t="shared" si="9"/>
        <v>4</v>
      </c>
      <c r="BG46" s="3"/>
      <c r="BH46" s="3">
        <f t="shared" si="12"/>
        <v>1</v>
      </c>
      <c r="BI46" t="s">
        <v>140</v>
      </c>
      <c r="BJ46" s="2" t="str">
        <f t="shared" si="13"/>
        <v>Mauritania</v>
      </c>
      <c r="BK46">
        <f t="shared" si="10"/>
        <v>0.4470150575391621</v>
      </c>
      <c r="BL46" s="3" cm="1">
        <f t="array" ref="BL46">COUNTIF($BK$4:$BK$77, "&gt;"&amp;$BK46)+SUM(IF($BK46=$BK$4:$BK46, 1, 0))</f>
        <v>52</v>
      </c>
      <c r="BM46" s="3">
        <f>IF(COUNTIFS($BC46:BC46,BC46)&gt;1,BC46+COUNTIFS($BC46:BC46,BC46)-1,BC46)</f>
        <v>1</v>
      </c>
      <c r="BN46" s="3">
        <f>IF(COUNTIFS($BC46:BD46,BD46)&gt;1,BD46+COUNTIFS($BC46:BD46,BD46)-1,BD46)</f>
        <v>2</v>
      </c>
      <c r="BO46" s="3">
        <f>IF(COUNTIFS($BC46:BE46,BE46)&gt;1,BE46+COUNTIFS($BC46:BE46,BE46)-1,BE46)</f>
        <v>3</v>
      </c>
      <c r="BP46" s="3">
        <f>IF(COUNTIFS($BC46:BF46,BF46)&gt;1,BF46+COUNTIFS($BC46:BF46,BF46)-1,BF46)</f>
        <v>4</v>
      </c>
      <c r="BR46" s="3" t="str" cm="1">
        <f t="array" ref="BR46">INDEX($AX$3:$BA$3,BM46)</f>
        <v>Hib3</v>
      </c>
      <c r="BS46" s="3" t="str" cm="1">
        <f t="array" ref="BS46">INDEX($AX$3:$BA$3,BN46)</f>
        <v>Pcv3</v>
      </c>
      <c r="BT46" s="3" t="str" cm="1">
        <f t="array" ref="BT46">INDEX($AX$3:$BA$3,BO46)</f>
        <v>MCV2</v>
      </c>
      <c r="BU46" s="3" t="str" cm="1">
        <f t="array" ref="BU46">INDEX($AX$3:$BA$3,BP46)</f>
        <v>RotaC</v>
      </c>
    </row>
    <row r="47" spans="1:73" x14ac:dyDescent="0.3">
      <c r="A47" t="str">
        <f t="shared" si="0"/>
        <v>AFRICASOMHib32020</v>
      </c>
      <c r="B47" t="s">
        <v>3</v>
      </c>
      <c r="C47" t="s">
        <v>112</v>
      </c>
      <c r="D47" t="s">
        <v>4</v>
      </c>
      <c r="E47" t="s">
        <v>82</v>
      </c>
      <c r="F47">
        <v>2020</v>
      </c>
      <c r="G47" t="s">
        <v>199</v>
      </c>
      <c r="H47" s="11" cm="1">
        <f t="array" ref="H47">_xlfn.IFS(G47="&gt;70%",1,G47="60-70%",70%,G47="50-60%",60%,G47="&lt;50%",50%)</f>
        <v>0.5</v>
      </c>
      <c r="I47" s="47">
        <v>2.2265991132471146</v>
      </c>
      <c r="J47">
        <v>10</v>
      </c>
      <c r="K47">
        <v>7</v>
      </c>
      <c r="L47" t="s">
        <v>199</v>
      </c>
      <c r="M47" s="11" cm="1">
        <f t="array" ref="M47">_xlfn.IFS(L47="&gt;70%",1,L47="60-70%",70%,L47="50-60%",60%,L47="&lt;50%",50%)</f>
        <v>0.5</v>
      </c>
      <c r="N47" s="47">
        <v>0.90258834769334872</v>
      </c>
      <c r="O47">
        <v>10</v>
      </c>
      <c r="P47">
        <v>5</v>
      </c>
      <c r="Q47">
        <v>9</v>
      </c>
      <c r="R47">
        <v>9</v>
      </c>
      <c r="S47" t="s">
        <v>103</v>
      </c>
      <c r="T47" t="s">
        <v>106</v>
      </c>
      <c r="V47">
        <v>35</v>
      </c>
      <c r="W47">
        <v>33</v>
      </c>
      <c r="X47">
        <f>IF(AND(OR('Country Prioritization'!$C$4 = 'Filter inputs'!$A$4,'Country Prioritization'!$C$4=$B47),
OR('Country Prioritization'!$C$6='Filter inputs'!$C$4,'Country Prioritization'!$C$6=$S47),
OR( 'Country Prioritization'!$C$7='Filter inputs'!$D$4, 'Country Prioritization'!$C$7=$T47),
OR('Country Prioritization'!$C$8='Filter inputs'!$E$4, 'Country Prioritization'!$C$8=$F47), OR(AND('Country Prioritization'!$C$5='Filter inputs'!$B$4,H47&lt;=$X$1),AND('Country Prioritization'!$C$5='Filter inputs'!$B$5,M47&lt;=$X$1))),1,0)</f>
        <v>1</v>
      </c>
      <c r="Y47">
        <f>IF(OR('Vaccine Prioritization'!$C$5='Filter inputs'!$E$4, 'Vaccine Prioritization'!$C$5=$F47),1,0)</f>
        <v>1</v>
      </c>
      <c r="AA47" t="s">
        <v>130</v>
      </c>
      <c r="AB47" s="2" t="str">
        <f t="shared" si="11"/>
        <v>Moldova</v>
      </c>
      <c r="AC47">
        <f>IFERROR(IF('Country Prioritization'!$C$5='Filter inputs'!$B$4,
AVERAGEIFS($V$3:$V$3258, $X$3:$X$3258, 1, $C$3:$C$3258, $AB47),
AVERAGEIFS($W$3:$W$3258, $X$3:$X$3258, 1, $C$3:$C$3258, $AB47)),0)</f>
        <v>19.818181818181817</v>
      </c>
      <c r="AD47">
        <f>IFERROR(IF('Country Prioritization'!$C$5='Filter inputs'!$B$4,
AVERAGEIFS($V$3:$V$3258, $X$3:$X$3258, 1, $C$3:$C$3258, $AB47,$E$3:$E$3258, $AD$3 ),
AVERAGEIFS($W$3:$W$3258, $X$3:$X$3258, 1, $C$3:$C$3258, $AB47, $E$3:$E$3258, $AD$3 )),0)</f>
        <v>22</v>
      </c>
      <c r="AE47">
        <f>IFERROR(IF('Country Prioritization'!$C$5='Filter inputs'!$B$4,
AVERAGEIFS($V$3:$V$3258, $X$3:$X$3258, 1, $C$3:$C$3258, $AB47,$E$3:$E$3258, $AE$3 ),
AVERAGEIFS($W$3:$W$3258, $X$3:$X$3258, 1, $C$3:$C$3258, $AB47, $E$3:$E$3258, $AE$3 )),0)</f>
        <v>21.272727272727273</v>
      </c>
      <c r="AF47">
        <f>IFERROR(IF('Country Prioritization'!$C$5='Filter inputs'!$B$4,
AVERAGEIFS($V$3:$V$3258, $X$3:$X$3258, 1, $C$3:$C$3258, $AB47,$E$3:$E$3258, $AF$3 ),
AVERAGEIFS($W$3:$W$3258, $X$3:$X$3258, 1, $C$3:$C$3258, $AB47, $E$3:$E$3258, $AF$3 )),0)</f>
        <v>17</v>
      </c>
      <c r="AG47">
        <f>IFERROR(IF('Country Prioritization'!$C$5='Filter inputs'!$B$4,
AVERAGEIFS($V$3:$V$3258, $X$3:$X$3258, 1, $C$3:$C$3258, $AB47,$E$3:$E$3258, $AG$3 ),
AVERAGEIFS($W$3:$W$3258, $X$3:$X$3258, 1, $C$3:$C$3258, $AB47, $E$3:$E$3258, $AG$3 )),0)</f>
        <v>19</v>
      </c>
      <c r="AI47" s="3" cm="1">
        <f t="array" ref="AI47">COUNTIF($AC$4:$AC$77, "&gt;"&amp;$AC47)+SUM(IF($AC47=$AC$4:$AC47, 1, 0))</f>
        <v>54</v>
      </c>
      <c r="AJ47" s="3" cm="1">
        <f t="array" ref="AJ47">IF(AD47=0,0,COUNTIF(AD$4:AD$77, "&gt;"&amp;AD47)+SUM(IF(AD47=AD$4:AD47, 1, 0)))</f>
        <v>42</v>
      </c>
      <c r="AK47" s="3" cm="1">
        <f t="array" ref="AK47">IF(AE47=0,0,COUNTIF(AE$4:AE$77, "&gt;"&amp;AE47)+SUM(IF(AE47=AE$4:AE47, 1, 0)))</f>
        <v>47</v>
      </c>
      <c r="AL47" s="3" cm="1">
        <f t="array" ref="AL47">IF(AF47=0,0,COUNTIF(AF$4:AF$77, "&gt;"&amp;AF47)+SUM(IF(AF47=AF$4:AF47, 1, 0)))</f>
        <v>61</v>
      </c>
      <c r="AM47" s="3" cm="1">
        <f t="array" ref="AM47">IF(AG47=0,0,COUNTIF(AG$4:AG$77, "&gt;"&amp;AG47)+SUM(IF(AG47=AG$4:AG47, 1, 0)))</f>
        <v>58</v>
      </c>
      <c r="AO47" s="55">
        <f t="shared" si="5"/>
        <v>21.272727272727273</v>
      </c>
      <c r="AP47" s="55">
        <f>IFERROR(IF('Country Prioritization'!$C$5='Filter inputs'!$B$4,
AVERAGEIFS($K$3:$K$3258, $X$3:$X$3258, 1, $C$3:$C$3258, $AB47,$E$3:$E$3258,$AO$2,$K$3:$K$3258,"&gt;0"),
AVERAGEIFS($P$3:$P$3258, $X$3:$X$3258, 1, $C$3:$C$3258, $AB47,$E$3:$E$3258,$AO$2,$P$3:$P$3258,"&gt;0")),0)</f>
        <v>1</v>
      </c>
      <c r="AQ47" s="56">
        <f>IFERROR(IF('Country Prioritization'!$C$5='Filter inputs'!$B$4,
AVERAGEIFS($J$3:$J$3258, $X$3:$X$3258, 1, $C$3:$C$3258, $AB47,$E$3:$E$3258,$AO$2,$J$3:$J$3258,"&gt;0"),
AVERAGEIFS($O$3:$O$3258, $X$3:$X$3258, 1, $C$3:$C$3258, $AB47,$E$3:$E$3258,$AO$2,$O$3:$O$3258,"&gt;0")),0)</f>
        <v>7.2727272727272725</v>
      </c>
      <c r="AR47" s="56">
        <f>IFERROR(IF('Country Prioritization'!$C$5='Filter inputs'!$B$4,
AVERAGEIFS($Q$3:$Q$3258, $X$3:$X$3258, 1, $C$3:$C$3258, $AB47,$E$3:$E$3258,$AO$2,$Q$3:$Q$3258,"&gt;0"),
AVERAGEIFS($Q$3:$Q$3258, $X$3:$X$3258, 1, $C$3:$C$3258, $AB47,$E$3:$E$3258,$AO$2,$Q$3:$Q$3258,"&gt;0")),0)</f>
        <v>2</v>
      </c>
      <c r="AS47" s="56">
        <f>IFERROR(IF('Country Prioritization'!$C$5='Filter inputs'!$B$4,
AVERAGEIFS($R$3:$R$3258, $X$3:$X$3258, 1, $C$3:$C$3258, $AB47,$E$3:$E$3258,$AO$2,$R$3:$R$3258,"&gt;0"),
AVERAGEIFS($R$3:$R$3258, $X$3:$X$3258, 1, $C$3:$C$3258, $AB47,$E$3:$E$3258,$AO$2,$R$3:$R$3258,"&gt;0")),0)</f>
        <v>11</v>
      </c>
      <c r="AV47" t="s">
        <v>130</v>
      </c>
      <c r="AW47">
        <f>IF('Vaccine Prioritization'!$C$4='Filter inputs'!$B$4,
IF($AW$2="2020-2030",AVERAGEIFS($I$3:$I$3258,$Y$3:$Y$3258,1,$C$3:$C$3258,$AV47),AVERAGEIFS($I$3:$I$3258,$Y$3:$Y$3258,1,$C$3:$C$3258,$AV47,$F$3:$F$3258,$AW$2)),
IF($AW$2="2020-2030",AVERAGEIFS($N$3:$N$3258,$Y$3:$Y$3258,1,$C$3:$C$3258,$AV47),AVERAGEIFS($N$3:$N$3258,$Y$3:$Y$3258,1,$C$3:$C$3258,$AV47,$F$3:$F$3258,$AW$2)))</f>
        <v>3.7563578901776647E-2</v>
      </c>
      <c r="AX47">
        <f>IF('Vaccine Prioritization'!$C$4='Filter inputs'!$B$4,
IF($AW$2="2020-2030",AVERAGEIFS($I$3:$I$3258,$Y$3:$Y$3258,1,$C$3:$C$3258,$AV47,$E$3:$E$3258, AX$3),AVERAGEIFS($I$3:$I$3258,$Y$3:$Y$3258,1,$C$3:$C$3258,$AV47,$F$3:$F$3258,$AW$2,$E$3:$E$3258, AX$3)), IF($AW$2="2020-2030",AVERAGEIFS($N$3:$N$3258,$Y$3:$Y$3258,1,$C$3:$C$3258,$AV47,$E$3:$E$3258, AX$3),AVERAGEIFS($N$3:$N$3258,$Y$3:$Y$3258,1,$C$3:$C$3258,$AV47,$F$3:$F$3258,$AW$2,$E$3:$E$3258, AX$3)))</f>
        <v>5.7839563714224072E-2</v>
      </c>
      <c r="AY47">
        <f>IF('Vaccine Prioritization'!$C$4='Filter inputs'!$B$4,
IF($AW$2="2020-2030",AVERAGEIFS($I$3:$I$3258,$Y$3:$Y$3258,1,$C$3:$C$3258,$AV47,$E$3:$E$3258, AY$3),AVERAGEIFS($I$3:$I$3258,$Y$3:$Y$3258,1,$C$3:$C$3258,$AV47,$F$3:$F$3258,$AW$2,$E$3:$E$3258, AY$3)), IF($AW$2="2020-2030",AVERAGEIFS($N$3:$N$3258,$Y$3:$Y$3258,1,$C$3:$C$3258,$AV47,$E$3:$E$3258, AY$3),AVERAGEIFS($N$3:$N$3258,$Y$3:$Y$3258,1,$C$3:$C$3258,$AV47,$F$3:$F$3258,$AW$2,$E$3:$E$3258, AY$3)))</f>
        <v>5.3507514925940407E-2</v>
      </c>
      <c r="AZ47">
        <f>IF('Vaccine Prioritization'!$C$4='Filter inputs'!$B$4,
IF($AW$2="2020-2030",AVERAGEIFS($I$3:$I$3258,$Y$3:$Y$3258,1,$C$3:$C$3258,$AV47,$E$3:$E$3258, AZ$3),AVERAGEIFS($I$3:$I$3258,$Y$3:$Y$3258,1,$C$3:$C$3258,$AV47,$F$3:$F$3258,$AW$2,$E$3:$E$3258, AZ$3)), IF($AW$2="2020-2030",AVERAGEIFS($N$3:$N$3258,$Y$3:$Y$3258,1,$C$3:$C$3258,$AV47,$E$3:$E$3258, AZ$3),AVERAGEIFS($N$3:$N$3258,$Y$3:$Y$3258,1,$C$3:$C$3258,$AV47,$F$3:$F$3258,$AW$2,$E$3:$E$3258, AZ$3)))</f>
        <v>2.2088827607820643E-2</v>
      </c>
      <c r="BA47">
        <f>IF('Vaccine Prioritization'!$C$4='Filter inputs'!$B$4,
IF($AW$2="2020-2030",AVERAGEIFS($I$3:$I$3258,$Y$3:$Y$3258,1,$C$3:$C$3258,$AV47,$E$3:$E$3258, BA$3),AVERAGEIFS($I$3:$I$3258,$Y$3:$Y$3258,1,$C$3:$C$3258,$AV47,$F$3:$F$3258,$AW$2,$E$3:$E$3258, BA$3)), IF($AW$2="2020-2030",AVERAGEIFS($N$3:$N$3258,$Y$3:$Y$3258,1,$C$3:$C$3258,$AV47,$E$3:$E$3258, BA$3),AVERAGEIFS($N$3:$N$3258,$Y$3:$Y$3258,1,$C$3:$C$3258,$AV47,$F$3:$F$3258,$AW$2,$E$3:$E$3258, BA$3)))</f>
        <v>1.681840935912144E-2</v>
      </c>
      <c r="BC47" s="3">
        <f t="shared" si="6"/>
        <v>1</v>
      </c>
      <c r="BD47" s="3">
        <f t="shared" si="7"/>
        <v>2</v>
      </c>
      <c r="BE47" s="3">
        <f t="shared" si="8"/>
        <v>3</v>
      </c>
      <c r="BF47" s="3">
        <f t="shared" si="9"/>
        <v>4</v>
      </c>
      <c r="BG47" s="3"/>
      <c r="BH47" s="3">
        <f t="shared" si="12"/>
        <v>4</v>
      </c>
      <c r="BI47" t="s">
        <v>130</v>
      </c>
      <c r="BJ47" s="2" t="str">
        <f t="shared" si="13"/>
        <v>Moldova</v>
      </c>
      <c r="BK47">
        <f t="shared" si="10"/>
        <v>3.7563578901776647E-2</v>
      </c>
      <c r="BL47" s="3" cm="1">
        <f t="array" ref="BL47">COUNTIF($BK$4:$BK$77, "&gt;"&amp;$BK47)+SUM(IF($BK47=$BK$4:$BK47, 1, 0))</f>
        <v>70</v>
      </c>
      <c r="BM47" s="3">
        <f>IF(COUNTIFS($BC47:BC47,BC47)&gt;1,BC47+COUNTIFS($BC47:BC47,BC47)-1,BC47)</f>
        <v>1</v>
      </c>
      <c r="BN47" s="3">
        <f>IF(COUNTIFS($BC47:BD47,BD47)&gt;1,BD47+COUNTIFS($BC47:BD47,BD47)-1,BD47)</f>
        <v>2</v>
      </c>
      <c r="BO47" s="3">
        <f>IF(COUNTIFS($BC47:BE47,BE47)&gt;1,BE47+COUNTIFS($BC47:BE47,BE47)-1,BE47)</f>
        <v>3</v>
      </c>
      <c r="BP47" s="3">
        <f>IF(COUNTIFS($BC47:BF47,BF47)&gt;1,BF47+COUNTIFS($BC47:BF47,BF47)-1,BF47)</f>
        <v>4</v>
      </c>
      <c r="BR47" s="3" t="str" cm="1">
        <f t="array" ref="BR47">INDEX($AX$3:$BA$3,BM47)</f>
        <v>Hib3</v>
      </c>
      <c r="BS47" s="3" t="str" cm="1">
        <f t="array" ref="BS47">INDEX($AX$3:$BA$3,BN47)</f>
        <v>Pcv3</v>
      </c>
      <c r="BT47" s="3" t="str" cm="1">
        <f t="array" ref="BT47">INDEX($AX$3:$BA$3,BO47)</f>
        <v>MCV2</v>
      </c>
      <c r="BU47" s="3" t="str" cm="1">
        <f t="array" ref="BU47">INDEX($AX$3:$BA$3,BP47)</f>
        <v>RotaC</v>
      </c>
    </row>
    <row r="48" spans="1:73" x14ac:dyDescent="0.3">
      <c r="A48" t="str">
        <f t="shared" si="0"/>
        <v>ASIAAZEHib32020</v>
      </c>
      <c r="B48" t="s">
        <v>13</v>
      </c>
      <c r="C48" t="s">
        <v>144</v>
      </c>
      <c r="D48" t="s">
        <v>40</v>
      </c>
      <c r="E48" t="s">
        <v>82</v>
      </c>
      <c r="F48">
        <v>2020</v>
      </c>
      <c r="G48" t="s">
        <v>196</v>
      </c>
      <c r="H48" s="11" cm="1">
        <f t="array" ref="H48">_xlfn.IFS(G48="&gt;70%",1,G48="60-70%",70%,G48="50-60%",60%,G48="&lt;50%",50%)</f>
        <v>1</v>
      </c>
      <c r="I48" s="47">
        <v>0.89147099469869251</v>
      </c>
      <c r="J48">
        <v>3</v>
      </c>
      <c r="K48">
        <v>5</v>
      </c>
      <c r="L48" t="s">
        <v>196</v>
      </c>
      <c r="M48" s="11" cm="1">
        <f t="array" ref="M48">_xlfn.IFS(L48="&gt;70%",1,L48="60-70%",70%,L48="50-60%",60%,L48="&lt;50%",50%)</f>
        <v>1</v>
      </c>
      <c r="N48" s="47">
        <v>0.85128800496103274</v>
      </c>
      <c r="O48">
        <v>6</v>
      </c>
      <c r="P48">
        <v>4</v>
      </c>
      <c r="Q48">
        <v>3</v>
      </c>
      <c r="R48">
        <v>10</v>
      </c>
      <c r="S48" t="s">
        <v>105</v>
      </c>
      <c r="T48" t="s">
        <v>108</v>
      </c>
      <c r="V48">
        <v>21</v>
      </c>
      <c r="W48">
        <v>23</v>
      </c>
      <c r="X48">
        <f>IF(AND(OR('Country Prioritization'!$C$4 = 'Filter inputs'!$A$4,'Country Prioritization'!$C$4=$B48),
OR('Country Prioritization'!$C$6='Filter inputs'!$C$4,'Country Prioritization'!$C$6=$S48),
OR( 'Country Prioritization'!$C$7='Filter inputs'!$D$4, 'Country Prioritization'!$C$7=$T48),
OR('Country Prioritization'!$C$8='Filter inputs'!$E$4, 'Country Prioritization'!$C$8=$F48), OR(AND('Country Prioritization'!$C$5='Filter inputs'!$B$4,H48&lt;=$X$1),AND('Country Prioritization'!$C$5='Filter inputs'!$B$5,M48&lt;=$X$1))),1,0)</f>
        <v>1</v>
      </c>
      <c r="Y48">
        <f>IF(OR('Vaccine Prioritization'!$C$5='Filter inputs'!$E$4, 'Vaccine Prioritization'!$C$5=$F48),1,0)</f>
        <v>1</v>
      </c>
      <c r="AA48" t="s">
        <v>174</v>
      </c>
      <c r="AB48" s="2" t="str">
        <f t="shared" si="11"/>
        <v>Mongolia</v>
      </c>
      <c r="AC48">
        <f>IFERROR(IF('Country Prioritization'!$C$5='Filter inputs'!$B$4,
AVERAGEIFS($V$3:$V$3258, $X$3:$X$3258, 1, $C$3:$C$3258, $AB48),
AVERAGEIFS($W$3:$W$3258, $X$3:$X$3258, 1, $C$3:$C$3258, $AB48)),0)</f>
        <v>22</v>
      </c>
      <c r="AD48">
        <f>IFERROR(IF('Country Prioritization'!$C$5='Filter inputs'!$B$4,
AVERAGEIFS($V$3:$V$3258, $X$3:$X$3258, 1, $C$3:$C$3258, $AB48,$E$3:$E$3258, $AD$3 ),
AVERAGEIFS($W$3:$W$3258, $X$3:$X$3258, 1, $C$3:$C$3258, $AB48, $E$3:$E$3258, $AD$3 )),0)</f>
        <v>20</v>
      </c>
      <c r="AE48">
        <f>IFERROR(IF('Country Prioritization'!$C$5='Filter inputs'!$B$4,
AVERAGEIFS($V$3:$V$3258, $X$3:$X$3258, 1, $C$3:$C$3258, $AB48,$E$3:$E$3258, $AE$3 ),
AVERAGEIFS($W$3:$W$3258, $X$3:$X$3258, 1, $C$3:$C$3258, $AB48, $E$3:$E$3258, $AE$3 )),0)</f>
        <v>20</v>
      </c>
      <c r="AF48">
        <f>IFERROR(IF('Country Prioritization'!$C$5='Filter inputs'!$B$4,
AVERAGEIFS($V$3:$V$3258, $X$3:$X$3258, 1, $C$3:$C$3258, $AB48,$E$3:$E$3258, $AF$3 ),
AVERAGEIFS($W$3:$W$3258, $X$3:$X$3258, 1, $C$3:$C$3258, $AB48, $E$3:$E$3258, $AF$3 )),0)</f>
        <v>20</v>
      </c>
      <c r="AG48">
        <f>IFERROR(IF('Country Prioritization'!$C$5='Filter inputs'!$B$4,
AVERAGEIFS($V$3:$V$3258, $X$3:$X$3258, 1, $C$3:$C$3258, $AB48,$E$3:$E$3258, $AG$3 ),
AVERAGEIFS($W$3:$W$3258, $X$3:$X$3258, 1, $C$3:$C$3258, $AB48, $E$3:$E$3258, $AG$3 )),0)</f>
        <v>28</v>
      </c>
      <c r="AI48" s="3" cm="1">
        <f t="array" ref="AI48">COUNTIF($AC$4:$AC$77, "&gt;"&amp;$AC48)+SUM(IF($AC48=$AC$4:$AC48, 1, 0))</f>
        <v>44</v>
      </c>
      <c r="AJ48" s="3" cm="1">
        <f t="array" ref="AJ48">IF(AD48=0,0,COUNTIF(AD$4:AD$77, "&gt;"&amp;AD48)+SUM(IF(AD48=AD$4:AD48, 1, 0)))</f>
        <v>52</v>
      </c>
      <c r="AK48" s="3" cm="1">
        <f t="array" ref="AK48">IF(AE48=0,0,COUNTIF(AE$4:AE$77, "&gt;"&amp;AE48)+SUM(IF(AE48=AE$4:AE48, 1, 0)))</f>
        <v>53</v>
      </c>
      <c r="AL48" s="3" cm="1">
        <f t="array" ref="AL48">IF(AF48=0,0,COUNTIF(AF$4:AF$77, "&gt;"&amp;AF48)+SUM(IF(AF48=AF$4:AF48, 1, 0)))</f>
        <v>49</v>
      </c>
      <c r="AM48" s="3" cm="1">
        <f t="array" ref="AM48">IF(AG48=0,0,COUNTIF(AG$4:AG$77, "&gt;"&amp;AG48)+SUM(IF(AG48=AG$4:AG48, 1, 0)))</f>
        <v>17</v>
      </c>
      <c r="AO48" s="55">
        <f t="shared" si="5"/>
        <v>20</v>
      </c>
      <c r="AP48" s="55">
        <f>IFERROR(IF('Country Prioritization'!$C$5='Filter inputs'!$B$4,
AVERAGEIFS($K$3:$K$3258, $X$3:$X$3258, 1, $C$3:$C$3258, $AB48,$E$3:$E$3258,$AO$2,$K$3:$K$3258,"&gt;0"),
AVERAGEIFS($P$3:$P$3258, $X$3:$X$3258, 1, $C$3:$C$3258, $AB48,$E$3:$E$3258,$AO$2,$P$3:$P$3258,"&gt;0")),0)</f>
        <v>2</v>
      </c>
      <c r="AQ48" s="56">
        <f>IFERROR(IF('Country Prioritization'!$C$5='Filter inputs'!$B$4,
AVERAGEIFS($J$3:$J$3258, $X$3:$X$3258, 1, $C$3:$C$3258, $AB48,$E$3:$E$3258,$AO$2,$J$3:$J$3258,"&gt;0"),
AVERAGEIFS($O$3:$O$3258, $X$3:$X$3258, 1, $C$3:$C$3258, $AB48,$E$3:$E$3258,$AO$2,$O$3:$O$3258,"&gt;0")),0)</f>
        <v>2</v>
      </c>
      <c r="AR48" s="56">
        <f>IFERROR(IF('Country Prioritization'!$C$5='Filter inputs'!$B$4,
AVERAGEIFS($Q$3:$Q$3258, $X$3:$X$3258, 1, $C$3:$C$3258, $AB48,$E$3:$E$3258,$AO$2,$Q$3:$Q$3258,"&gt;0"),
AVERAGEIFS($Q$3:$Q$3258, $X$3:$X$3258, 1, $C$3:$C$3258, $AB48,$E$3:$E$3258,$AO$2,$Q$3:$Q$3258,"&gt;0")),0)</f>
        <v>5</v>
      </c>
      <c r="AS48" s="56">
        <f>IFERROR(IF('Country Prioritization'!$C$5='Filter inputs'!$B$4,
AVERAGEIFS($R$3:$R$3258, $X$3:$X$3258, 1, $C$3:$C$3258, $AB48,$E$3:$E$3258,$AO$2,$R$3:$R$3258,"&gt;0"),
AVERAGEIFS($R$3:$R$3258, $X$3:$X$3258, 1, $C$3:$C$3258, $AB48,$E$3:$E$3258,$AO$2,$R$3:$R$3258,"&gt;0")),0)</f>
        <v>11</v>
      </c>
      <c r="AV48" t="s">
        <v>174</v>
      </c>
      <c r="AW48">
        <f>IF('Vaccine Prioritization'!$C$4='Filter inputs'!$B$4,
IF($AW$2="2020-2030",AVERAGEIFS($I$3:$I$3258,$Y$3:$Y$3258,1,$C$3:$C$3258,$AV48),AVERAGEIFS($I$3:$I$3258,$Y$3:$Y$3258,1,$C$3:$C$3258,$AV48,$F$3:$F$3258,$AW$2)),
IF($AW$2="2020-2030",AVERAGEIFS($N$3:$N$3258,$Y$3:$Y$3258,1,$C$3:$C$3258,$AV48),AVERAGEIFS($N$3:$N$3258,$Y$3:$Y$3258,1,$C$3:$C$3258,$AV48,$F$3:$F$3258,$AW$2)))</f>
        <v>0.1373846310947805</v>
      </c>
      <c r="AX48">
        <f>IF('Vaccine Prioritization'!$C$4='Filter inputs'!$B$4,
IF($AW$2="2020-2030",AVERAGEIFS($I$3:$I$3258,$Y$3:$Y$3258,1,$C$3:$C$3258,$AV48,$E$3:$E$3258, AX$3),AVERAGEIFS($I$3:$I$3258,$Y$3:$Y$3258,1,$C$3:$C$3258,$AV48,$F$3:$F$3258,$AW$2,$E$3:$E$3258, AX$3)), IF($AW$2="2020-2030",AVERAGEIFS($N$3:$N$3258,$Y$3:$Y$3258,1,$C$3:$C$3258,$AV48,$E$3:$E$3258, AX$3),AVERAGEIFS($N$3:$N$3258,$Y$3:$Y$3258,1,$C$3:$C$3258,$AV48,$F$3:$F$3258,$AW$2,$E$3:$E$3258, AX$3)))</f>
        <v>0.20835137455973465</v>
      </c>
      <c r="AY48">
        <f>IF('Vaccine Prioritization'!$C$4='Filter inputs'!$B$4,
IF($AW$2="2020-2030",AVERAGEIFS($I$3:$I$3258,$Y$3:$Y$3258,1,$C$3:$C$3258,$AV48,$E$3:$E$3258, AY$3),AVERAGEIFS($I$3:$I$3258,$Y$3:$Y$3258,1,$C$3:$C$3258,$AV48,$F$3:$F$3258,$AW$2,$E$3:$E$3258, AY$3)), IF($AW$2="2020-2030",AVERAGEIFS($N$3:$N$3258,$Y$3:$Y$3258,1,$C$3:$C$3258,$AV48,$E$3:$E$3258, AY$3),AVERAGEIFS($N$3:$N$3258,$Y$3:$Y$3258,1,$C$3:$C$3258,$AV48,$F$3:$F$3258,$AW$2,$E$3:$E$3258, AY$3)))</f>
        <v>0.16457034758533332</v>
      </c>
      <c r="AZ48">
        <f>IF('Vaccine Prioritization'!$C$4='Filter inputs'!$B$4,
IF($AW$2="2020-2030",AVERAGEIFS($I$3:$I$3258,$Y$3:$Y$3258,1,$C$3:$C$3258,$AV48,$E$3:$E$3258, AZ$3),AVERAGEIFS($I$3:$I$3258,$Y$3:$Y$3258,1,$C$3:$C$3258,$AV48,$F$3:$F$3258,$AW$2,$E$3:$E$3258, AZ$3)), IF($AW$2="2020-2030",AVERAGEIFS($N$3:$N$3258,$Y$3:$Y$3258,1,$C$3:$C$3258,$AV48,$E$3:$E$3258, AZ$3),AVERAGEIFS($N$3:$N$3258,$Y$3:$Y$3258,1,$C$3:$C$3258,$AV48,$F$3:$F$3258,$AW$2,$E$3:$E$3258, AZ$3)))</f>
        <v>7.2172536516609612E-2</v>
      </c>
      <c r="BA48">
        <f>IF('Vaccine Prioritization'!$C$4='Filter inputs'!$B$4,
IF($AW$2="2020-2030",AVERAGEIFS($I$3:$I$3258,$Y$3:$Y$3258,1,$C$3:$C$3258,$AV48,$E$3:$E$3258, BA$3),AVERAGEIFS($I$3:$I$3258,$Y$3:$Y$3258,1,$C$3:$C$3258,$AV48,$F$3:$F$3258,$AW$2,$E$3:$E$3258, BA$3)), IF($AW$2="2020-2030",AVERAGEIFS($N$3:$N$3258,$Y$3:$Y$3258,1,$C$3:$C$3258,$AV48,$E$3:$E$3258, BA$3),AVERAGEIFS($N$3:$N$3258,$Y$3:$Y$3258,1,$C$3:$C$3258,$AV48,$F$3:$F$3258,$AW$2,$E$3:$E$3258, BA$3)))</f>
        <v>0.10444426571744447</v>
      </c>
      <c r="BC48" s="3">
        <f t="shared" si="6"/>
        <v>1</v>
      </c>
      <c r="BD48" s="3">
        <f t="shared" si="7"/>
        <v>2</v>
      </c>
      <c r="BE48" s="3">
        <f t="shared" si="8"/>
        <v>4</v>
      </c>
      <c r="BF48" s="3">
        <f t="shared" si="9"/>
        <v>3</v>
      </c>
      <c r="BG48" s="3"/>
      <c r="BH48" s="3">
        <f t="shared" si="12"/>
        <v>3</v>
      </c>
      <c r="BI48" t="s">
        <v>174</v>
      </c>
      <c r="BJ48" s="2" t="str">
        <f t="shared" si="13"/>
        <v>Mongolia</v>
      </c>
      <c r="BK48">
        <f t="shared" si="10"/>
        <v>0.1373846310947805</v>
      </c>
      <c r="BL48" s="3" cm="1">
        <f t="array" ref="BL48">COUNTIF($BK$4:$BK$77, "&gt;"&amp;$BK48)+SUM(IF($BK48=$BK$4:$BK48, 1, 0))</f>
        <v>62</v>
      </c>
      <c r="BM48" s="3">
        <f>IF(COUNTIFS($BC48:BC48,BC48)&gt;1,BC48+COUNTIFS($BC48:BC48,BC48)-1,BC48)</f>
        <v>1</v>
      </c>
      <c r="BN48" s="3">
        <f>IF(COUNTIFS($BC48:BD48,BD48)&gt;1,BD48+COUNTIFS($BC48:BD48,BD48)-1,BD48)</f>
        <v>2</v>
      </c>
      <c r="BO48" s="3">
        <f>IF(COUNTIFS($BC48:BE48,BE48)&gt;1,BE48+COUNTIFS($BC48:BE48,BE48)-1,BE48)</f>
        <v>4</v>
      </c>
      <c r="BP48" s="3">
        <f>IF(COUNTIFS($BC48:BF48,BF48)&gt;1,BF48+COUNTIFS($BC48:BF48,BF48)-1,BF48)</f>
        <v>3</v>
      </c>
      <c r="BR48" s="3" t="str" cm="1">
        <f t="array" ref="BR48">INDEX($AX$3:$BA$3,BM48)</f>
        <v>Hib3</v>
      </c>
      <c r="BS48" s="3" t="str" cm="1">
        <f t="array" ref="BS48">INDEX($AX$3:$BA$3,BN48)</f>
        <v>Pcv3</v>
      </c>
      <c r="BT48" s="3" t="str" cm="1">
        <f t="array" ref="BT48">INDEX($AX$3:$BA$3,BO48)</f>
        <v>RotaC</v>
      </c>
      <c r="BU48" s="3" t="str" cm="1">
        <f t="array" ref="BU48">INDEX($AX$3:$BA$3,BP48)</f>
        <v>MCV2</v>
      </c>
    </row>
    <row r="49" spans="1:73" x14ac:dyDescent="0.3">
      <c r="A49" t="str">
        <f t="shared" si="0"/>
        <v>AFRICALBRHib32020</v>
      </c>
      <c r="B49" t="s">
        <v>3</v>
      </c>
      <c r="C49" t="s">
        <v>137</v>
      </c>
      <c r="D49" t="s">
        <v>33</v>
      </c>
      <c r="E49" t="s">
        <v>82</v>
      </c>
      <c r="F49">
        <v>2020</v>
      </c>
      <c r="G49" t="s">
        <v>196</v>
      </c>
      <c r="H49" s="11" cm="1">
        <f t="array" ref="H49">_xlfn.IFS(G49="&gt;70%",1,G49="60-70%",70%,G49="50-60%",60%,G49="&lt;50%",50%)</f>
        <v>1</v>
      </c>
      <c r="I49" s="47">
        <v>0.68681577994284493</v>
      </c>
      <c r="J49">
        <v>8</v>
      </c>
      <c r="K49">
        <v>4</v>
      </c>
      <c r="L49" t="s">
        <v>196</v>
      </c>
      <c r="M49" s="11" cm="1">
        <f t="array" ref="M49">_xlfn.IFS(L49="&gt;70%",1,L49="60-70%",70%,L49="50-60%",60%,L49="&lt;50%",50%)</f>
        <v>1</v>
      </c>
      <c r="N49" s="47">
        <v>0.72998718136697616</v>
      </c>
      <c r="O49">
        <v>7</v>
      </c>
      <c r="P49">
        <v>4</v>
      </c>
      <c r="Q49">
        <v>10</v>
      </c>
      <c r="R49">
        <v>9</v>
      </c>
      <c r="S49" t="s">
        <v>103</v>
      </c>
      <c r="T49" t="s">
        <v>106</v>
      </c>
      <c r="V49">
        <v>31</v>
      </c>
      <c r="W49">
        <v>30</v>
      </c>
      <c r="X49">
        <f>IF(AND(OR('Country Prioritization'!$C$4 = 'Filter inputs'!$A$4,'Country Prioritization'!$C$4=$B49),
OR('Country Prioritization'!$C$6='Filter inputs'!$C$4,'Country Prioritization'!$C$6=$S49),
OR( 'Country Prioritization'!$C$7='Filter inputs'!$D$4, 'Country Prioritization'!$C$7=$T49),
OR('Country Prioritization'!$C$8='Filter inputs'!$E$4, 'Country Prioritization'!$C$8=$F49), OR(AND('Country Prioritization'!$C$5='Filter inputs'!$B$4,H49&lt;=$X$1),AND('Country Prioritization'!$C$5='Filter inputs'!$B$5,M49&lt;=$X$1))),1,0)</f>
        <v>1</v>
      </c>
      <c r="Y49">
        <f>IF(OR('Vaccine Prioritization'!$C$5='Filter inputs'!$E$4, 'Vaccine Prioritization'!$C$5=$F49),1,0)</f>
        <v>1</v>
      </c>
      <c r="AA49" t="s">
        <v>181</v>
      </c>
      <c r="AB49" s="2" t="str">
        <f t="shared" si="11"/>
        <v>Mozambique</v>
      </c>
      <c r="AC49">
        <f>IFERROR(IF('Country Prioritization'!$C$5='Filter inputs'!$B$4,
AVERAGEIFS($V$3:$V$3258, $X$3:$X$3258, 1, $C$3:$C$3258, $AB49),
AVERAGEIFS($W$3:$W$3258, $X$3:$X$3258, 1, $C$3:$C$3258, $AB49)),0)</f>
        <v>29.90909090909091</v>
      </c>
      <c r="AD49">
        <f>IFERROR(IF('Country Prioritization'!$C$5='Filter inputs'!$B$4,
AVERAGEIFS($V$3:$V$3258, $X$3:$X$3258, 1, $C$3:$C$3258, $AB49,$E$3:$E$3258, $AD$3 ),
AVERAGEIFS($W$3:$W$3258, $X$3:$X$3258, 1, $C$3:$C$3258, $AB49, $E$3:$E$3258, $AD$3 )),0)</f>
        <v>29</v>
      </c>
      <c r="AE49">
        <f>IFERROR(IF('Country Prioritization'!$C$5='Filter inputs'!$B$4,
AVERAGEIFS($V$3:$V$3258, $X$3:$X$3258, 1, $C$3:$C$3258, $AB49,$E$3:$E$3258, $AE$3 ),
AVERAGEIFS($W$3:$W$3258, $X$3:$X$3258, 1, $C$3:$C$3258, $AB49, $E$3:$E$3258, $AE$3 )),0)</f>
        <v>28.363636363636363</v>
      </c>
      <c r="AF49">
        <f>IFERROR(IF('Country Prioritization'!$C$5='Filter inputs'!$B$4,
AVERAGEIFS($V$3:$V$3258, $X$3:$X$3258, 1, $C$3:$C$3258, $AB49,$E$3:$E$3258, $AF$3 ),
AVERAGEIFS($W$3:$W$3258, $X$3:$X$3258, 1, $C$3:$C$3258, $AB49, $E$3:$E$3258, $AF$3 )),0)</f>
        <v>34.272727272727273</v>
      </c>
      <c r="AG49">
        <f>IFERROR(IF('Country Prioritization'!$C$5='Filter inputs'!$B$4,
AVERAGEIFS($V$3:$V$3258, $X$3:$X$3258, 1, $C$3:$C$3258, $AB49,$E$3:$E$3258, $AG$3 ),
AVERAGEIFS($W$3:$W$3258, $X$3:$X$3258, 1, $C$3:$C$3258, $AB49, $E$3:$E$3258, $AG$3 )),0)</f>
        <v>28</v>
      </c>
      <c r="AI49" s="3" cm="1">
        <f t="array" ref="AI49">COUNTIF($AC$4:$AC$77, "&gt;"&amp;$AC49)+SUM(IF($AC49=$AC$4:$AC49, 1, 0))</f>
        <v>13</v>
      </c>
      <c r="AJ49" s="3" cm="1">
        <f t="array" ref="AJ49">IF(AD49=0,0,COUNTIF(AD$4:AD$77, "&gt;"&amp;AD49)+SUM(IF(AD49=AD$4:AD49, 1, 0)))</f>
        <v>16</v>
      </c>
      <c r="AK49" s="3" cm="1">
        <f t="array" ref="AK49">IF(AE49=0,0,COUNTIF(AE$4:AE$77, "&gt;"&amp;AE49)+SUM(IF(AE49=AE$4:AE49, 1, 0)))</f>
        <v>16</v>
      </c>
      <c r="AL49" s="3" cm="1">
        <f t="array" ref="AL49">IF(AF49=0,0,COUNTIF(AF$4:AF$77, "&gt;"&amp;AF49)+SUM(IF(AF49=AF$4:AF49, 1, 0)))</f>
        <v>6</v>
      </c>
      <c r="AM49" s="3" cm="1">
        <f t="array" ref="AM49">IF(AG49=0,0,COUNTIF(AG$4:AG$77, "&gt;"&amp;AG49)+SUM(IF(AG49=AG$4:AG49, 1, 0)))</f>
        <v>18</v>
      </c>
      <c r="AO49" s="55">
        <f t="shared" si="5"/>
        <v>28.363636363636363</v>
      </c>
      <c r="AP49" s="55">
        <f>IFERROR(IF('Country Prioritization'!$C$5='Filter inputs'!$B$4,
AVERAGEIFS($K$3:$K$3258, $X$3:$X$3258, 1, $C$3:$C$3258, $AB49,$E$3:$E$3258,$AO$2,$K$3:$K$3258,"&gt;0"),
AVERAGEIFS($P$3:$P$3258, $X$3:$X$3258, 1, $C$3:$C$3258, $AB49,$E$3:$E$3258,$AO$2,$P$3:$P$3258,"&gt;0")),0)</f>
        <v>8.3636363636363633</v>
      </c>
      <c r="AQ49" s="56">
        <f>IFERROR(IF('Country Prioritization'!$C$5='Filter inputs'!$B$4,
AVERAGEIFS($J$3:$J$3258, $X$3:$X$3258, 1, $C$3:$C$3258, $AB49,$E$3:$E$3258,$AO$2,$J$3:$J$3258,"&gt;0"),
AVERAGEIFS($O$3:$O$3258, $X$3:$X$3258, 1, $C$3:$C$3258, $AB49,$E$3:$E$3258,$AO$2,$O$3:$O$3258,"&gt;0")),0)</f>
        <v>1</v>
      </c>
      <c r="AR49" s="56">
        <f>IFERROR(IF('Country Prioritization'!$C$5='Filter inputs'!$B$4,
AVERAGEIFS($Q$3:$Q$3258, $X$3:$X$3258, 1, $C$3:$C$3258, $AB49,$E$3:$E$3258,$AO$2,$Q$3:$Q$3258,"&gt;0"),
AVERAGEIFS($Q$3:$Q$3258, $X$3:$X$3258, 1, $C$3:$C$3258, $AB49,$E$3:$E$3258,$AO$2,$Q$3:$Q$3258,"&gt;0")),0)</f>
        <v>10</v>
      </c>
      <c r="AS49" s="56">
        <f>IFERROR(IF('Country Prioritization'!$C$5='Filter inputs'!$B$4,
AVERAGEIFS($R$3:$R$3258, $X$3:$X$3258, 1, $C$3:$C$3258, $AB49,$E$3:$E$3258,$AO$2,$R$3:$R$3258,"&gt;0"),
AVERAGEIFS($R$3:$R$3258, $X$3:$X$3258, 1, $C$3:$C$3258, $AB49,$E$3:$E$3258,$AO$2,$R$3:$R$3258,"&gt;0")),0)</f>
        <v>9</v>
      </c>
      <c r="AV49" t="s">
        <v>181</v>
      </c>
      <c r="AW49">
        <f>IF('Vaccine Prioritization'!$C$4='Filter inputs'!$B$4,
IF($AW$2="2020-2030",AVERAGEIFS($I$3:$I$3258,$Y$3:$Y$3258,1,$C$3:$C$3258,$AV49),AVERAGEIFS($I$3:$I$3258,$Y$3:$Y$3258,1,$C$3:$C$3258,$AV49,$F$3:$F$3258,$AW$2)),
IF($AW$2="2020-2030",AVERAGEIFS($N$3:$N$3258,$Y$3:$Y$3258,1,$C$3:$C$3258,$AV49),AVERAGEIFS($N$3:$N$3258,$Y$3:$Y$3258,1,$C$3:$C$3258,$AV49,$F$3:$F$3258,$AW$2)))</f>
        <v>3.0053333724984963</v>
      </c>
      <c r="AX49">
        <f>IF('Vaccine Prioritization'!$C$4='Filter inputs'!$B$4,
IF($AW$2="2020-2030",AVERAGEIFS($I$3:$I$3258,$Y$3:$Y$3258,1,$C$3:$C$3258,$AV49,$E$3:$E$3258, AX$3),AVERAGEIFS($I$3:$I$3258,$Y$3:$Y$3258,1,$C$3:$C$3258,$AV49,$F$3:$F$3258,$AW$2,$E$3:$E$3258, AX$3)), IF($AW$2="2020-2030",AVERAGEIFS($N$3:$N$3258,$Y$3:$Y$3258,1,$C$3:$C$3258,$AV49,$E$3:$E$3258, AX$3),AVERAGEIFS($N$3:$N$3258,$Y$3:$Y$3258,1,$C$3:$C$3258,$AV49,$F$3:$F$3258,$AW$2,$E$3:$E$3258, AX$3)))</f>
        <v>5.2061425212788359</v>
      </c>
      <c r="AY49">
        <f>IF('Vaccine Prioritization'!$C$4='Filter inputs'!$B$4,
IF($AW$2="2020-2030",AVERAGEIFS($I$3:$I$3258,$Y$3:$Y$3258,1,$C$3:$C$3258,$AV49,$E$3:$E$3258, AY$3),AVERAGEIFS($I$3:$I$3258,$Y$3:$Y$3258,1,$C$3:$C$3258,$AV49,$F$3:$F$3258,$AW$2,$E$3:$E$3258, AY$3)), IF($AW$2="2020-2030",AVERAGEIFS($N$3:$N$3258,$Y$3:$Y$3258,1,$C$3:$C$3258,$AV49,$E$3:$E$3258, AY$3),AVERAGEIFS($N$3:$N$3258,$Y$3:$Y$3258,1,$C$3:$C$3258,$AV49,$F$3:$F$3258,$AW$2,$E$3:$E$3258, AY$3)))</f>
        <v>4.3979102220748603</v>
      </c>
      <c r="AZ49">
        <f>IF('Vaccine Prioritization'!$C$4='Filter inputs'!$B$4,
IF($AW$2="2020-2030",AVERAGEIFS($I$3:$I$3258,$Y$3:$Y$3258,1,$C$3:$C$3258,$AV49,$E$3:$E$3258, AZ$3),AVERAGEIFS($I$3:$I$3258,$Y$3:$Y$3258,1,$C$3:$C$3258,$AV49,$F$3:$F$3258,$AW$2,$E$3:$E$3258, AZ$3)), IF($AW$2="2020-2030",AVERAGEIFS($N$3:$N$3258,$Y$3:$Y$3258,1,$C$3:$C$3258,$AV49,$E$3:$E$3258, AZ$3),AVERAGEIFS($N$3:$N$3258,$Y$3:$Y$3258,1,$C$3:$C$3258,$AV49,$F$3:$F$3258,$AW$2,$E$3:$E$3258, AZ$3)))</f>
        <v>1.4013770574775584</v>
      </c>
      <c r="BA49">
        <f>IF('Vaccine Prioritization'!$C$4='Filter inputs'!$B$4,
IF($AW$2="2020-2030",AVERAGEIFS($I$3:$I$3258,$Y$3:$Y$3258,1,$C$3:$C$3258,$AV49,$E$3:$E$3258, BA$3),AVERAGEIFS($I$3:$I$3258,$Y$3:$Y$3258,1,$C$3:$C$3258,$AV49,$F$3:$F$3258,$AW$2,$E$3:$E$3258, BA$3)), IF($AW$2="2020-2030",AVERAGEIFS($N$3:$N$3258,$Y$3:$Y$3258,1,$C$3:$C$3258,$AV49,$E$3:$E$3258, BA$3),AVERAGEIFS($N$3:$N$3258,$Y$3:$Y$3258,1,$C$3:$C$3258,$AV49,$F$3:$F$3258,$AW$2,$E$3:$E$3258, BA$3)))</f>
        <v>1.0159036891627318</v>
      </c>
      <c r="BC49" s="3">
        <f t="shared" si="6"/>
        <v>1</v>
      </c>
      <c r="BD49" s="3">
        <f t="shared" si="7"/>
        <v>2</v>
      </c>
      <c r="BE49" s="3">
        <f t="shared" si="8"/>
        <v>3</v>
      </c>
      <c r="BF49" s="3">
        <f t="shared" si="9"/>
        <v>4</v>
      </c>
      <c r="BG49" s="3"/>
      <c r="BH49" s="3">
        <f t="shared" si="12"/>
        <v>1</v>
      </c>
      <c r="BI49" t="s">
        <v>181</v>
      </c>
      <c r="BJ49" s="2" t="str">
        <f t="shared" si="13"/>
        <v>Mozambique</v>
      </c>
      <c r="BK49">
        <f t="shared" si="10"/>
        <v>3.0053333724984963</v>
      </c>
      <c r="BL49" s="3" cm="1">
        <f t="array" ref="BL49">COUNTIF($BK$4:$BK$77, "&gt;"&amp;$BK49)+SUM(IF($BK49=$BK$4:$BK49, 1, 0))</f>
        <v>17</v>
      </c>
      <c r="BM49" s="3">
        <f>IF(COUNTIFS($BC49:BC49,BC49)&gt;1,BC49+COUNTIFS($BC49:BC49,BC49)-1,BC49)</f>
        <v>1</v>
      </c>
      <c r="BN49" s="3">
        <f>IF(COUNTIFS($BC49:BD49,BD49)&gt;1,BD49+COUNTIFS($BC49:BD49,BD49)-1,BD49)</f>
        <v>2</v>
      </c>
      <c r="BO49" s="3">
        <f>IF(COUNTIFS($BC49:BE49,BE49)&gt;1,BE49+COUNTIFS($BC49:BE49,BE49)-1,BE49)</f>
        <v>3</v>
      </c>
      <c r="BP49" s="3">
        <f>IF(COUNTIFS($BC49:BF49,BF49)&gt;1,BF49+COUNTIFS($BC49:BF49,BF49)-1,BF49)</f>
        <v>4</v>
      </c>
      <c r="BR49" s="3" t="str" cm="1">
        <f t="array" ref="BR49">INDEX($AX$3:$BA$3,BM49)</f>
        <v>Hib3</v>
      </c>
      <c r="BS49" s="3" t="str" cm="1">
        <f t="array" ref="BS49">INDEX($AX$3:$BA$3,BN49)</f>
        <v>Pcv3</v>
      </c>
      <c r="BT49" s="3" t="str" cm="1">
        <f t="array" ref="BT49">INDEX($AX$3:$BA$3,BO49)</f>
        <v>MCV2</v>
      </c>
      <c r="BU49" s="3" t="str" cm="1">
        <f t="array" ref="BU49">INDEX($AX$3:$BA$3,BP49)</f>
        <v>RotaC</v>
      </c>
    </row>
    <row r="50" spans="1:73" x14ac:dyDescent="0.3">
      <c r="A50" t="str">
        <f t="shared" si="0"/>
        <v>AFRICATGOHib32020</v>
      </c>
      <c r="B50" t="s">
        <v>3</v>
      </c>
      <c r="C50" t="s">
        <v>155</v>
      </c>
      <c r="D50" t="s">
        <v>51</v>
      </c>
      <c r="E50" t="s">
        <v>82</v>
      </c>
      <c r="F50">
        <v>2020</v>
      </c>
      <c r="G50" t="s">
        <v>196</v>
      </c>
      <c r="H50" s="11" cm="1">
        <f t="array" ref="H50">_xlfn.IFS(G50="&gt;70%",1,G50="60-70%",70%,G50="50-60%",60%,G50="&lt;50%",50%)</f>
        <v>1</v>
      </c>
      <c r="I50" s="47">
        <v>0.59719604687694305</v>
      </c>
      <c r="J50">
        <v>7</v>
      </c>
      <c r="K50">
        <v>4</v>
      </c>
      <c r="L50" t="s">
        <v>196</v>
      </c>
      <c r="M50" s="11" cm="1">
        <f t="array" ref="M50">_xlfn.IFS(L50="&gt;70%",1,L50="60-70%",70%,L50="50-60%",60%,L50="&lt;50%",50%)</f>
        <v>1</v>
      </c>
      <c r="N50" s="47">
        <v>0.64132921302962231</v>
      </c>
      <c r="O50">
        <v>5</v>
      </c>
      <c r="P50">
        <v>4</v>
      </c>
      <c r="Q50">
        <v>6</v>
      </c>
      <c r="R50">
        <v>9</v>
      </c>
      <c r="S50" t="s">
        <v>103</v>
      </c>
      <c r="T50" t="s">
        <v>106</v>
      </c>
      <c r="V50">
        <v>26</v>
      </c>
      <c r="W50">
        <v>24</v>
      </c>
      <c r="X50">
        <f>IF(AND(OR('Country Prioritization'!$C$4 = 'Filter inputs'!$A$4,'Country Prioritization'!$C$4=$B50),
OR('Country Prioritization'!$C$6='Filter inputs'!$C$4,'Country Prioritization'!$C$6=$S50),
OR( 'Country Prioritization'!$C$7='Filter inputs'!$D$4, 'Country Prioritization'!$C$7=$T50),
OR('Country Prioritization'!$C$8='Filter inputs'!$E$4, 'Country Prioritization'!$C$8=$F50), OR(AND('Country Prioritization'!$C$5='Filter inputs'!$B$4,H50&lt;=$X$1),AND('Country Prioritization'!$C$5='Filter inputs'!$B$5,M50&lt;=$X$1))),1,0)</f>
        <v>1</v>
      </c>
      <c r="Y50">
        <f>IF(OR('Vaccine Prioritization'!$C$5='Filter inputs'!$E$4, 'Vaccine Prioritization'!$C$5=$F50),1,0)</f>
        <v>1</v>
      </c>
      <c r="AA50" t="s">
        <v>131</v>
      </c>
      <c r="AB50" s="2" t="str">
        <f t="shared" si="11"/>
        <v>Myanmar</v>
      </c>
      <c r="AC50">
        <f>IFERROR(IF('Country Prioritization'!$C$5='Filter inputs'!$B$4,
AVERAGEIFS($V$3:$V$3258, $X$3:$X$3258, 1, $C$3:$C$3258, $AB50),
AVERAGEIFS($W$3:$W$3258, $X$3:$X$3258, 1, $C$3:$C$3258, $AB50)),0)</f>
        <v>27.818181818181817</v>
      </c>
      <c r="AD50">
        <f>IFERROR(IF('Country Prioritization'!$C$5='Filter inputs'!$B$4,
AVERAGEIFS($V$3:$V$3258, $X$3:$X$3258, 1, $C$3:$C$3258, $AB50,$E$3:$E$3258, $AD$3 ),
AVERAGEIFS($W$3:$W$3258, $X$3:$X$3258, 1, $C$3:$C$3258, $AB50, $E$3:$E$3258, $AD$3 )),0)</f>
        <v>28.363636363636363</v>
      </c>
      <c r="AE50">
        <f>IFERROR(IF('Country Prioritization'!$C$5='Filter inputs'!$B$4,
AVERAGEIFS($V$3:$V$3258, $X$3:$X$3258, 1, $C$3:$C$3258, $AB50,$E$3:$E$3258, $AE$3 ),
AVERAGEIFS($W$3:$W$3258, $X$3:$X$3258, 1, $C$3:$C$3258, $AB50, $E$3:$E$3258, $AE$3 )),0)</f>
        <v>27.181818181818183</v>
      </c>
      <c r="AF50">
        <f>IFERROR(IF('Country Prioritization'!$C$5='Filter inputs'!$B$4,
AVERAGEIFS($V$3:$V$3258, $X$3:$X$3258, 1, $C$3:$C$3258, $AB50,$E$3:$E$3258, $AF$3 ),
AVERAGEIFS($W$3:$W$3258, $X$3:$X$3258, 1, $C$3:$C$3258, $AB50, $E$3:$E$3258, $AF$3 )),0)</f>
        <v>24.727272727272727</v>
      </c>
      <c r="AG50">
        <f>IFERROR(IF('Country Prioritization'!$C$5='Filter inputs'!$B$4,
AVERAGEIFS($V$3:$V$3258, $X$3:$X$3258, 1, $C$3:$C$3258, $AB50,$E$3:$E$3258, $AG$3 ),
AVERAGEIFS($W$3:$W$3258, $X$3:$X$3258, 1, $C$3:$C$3258, $AB50, $E$3:$E$3258, $AG$3 )),0)</f>
        <v>31</v>
      </c>
      <c r="AI50" s="3" cm="1">
        <f t="array" ref="AI50">COUNTIF($AC$4:$AC$77, "&gt;"&amp;$AC50)+SUM(IF($AC50=$AC$4:$AC50, 1, 0))</f>
        <v>23</v>
      </c>
      <c r="AJ50" s="3" cm="1">
        <f t="array" ref="AJ50">IF(AD50=0,0,COUNTIF(AD$4:AD$77, "&gt;"&amp;AD50)+SUM(IF(AD50=AD$4:AD50, 1, 0)))</f>
        <v>20</v>
      </c>
      <c r="AK50" s="3" cm="1">
        <f t="array" ref="AK50">IF(AE50=0,0,COUNTIF(AE$4:AE$77, "&gt;"&amp;AE50)+SUM(IF(AE50=AE$4:AE50, 1, 0)))</f>
        <v>24</v>
      </c>
      <c r="AL50" s="3" cm="1">
        <f t="array" ref="AL50">IF(AF50=0,0,COUNTIF(AF$4:AF$77, "&gt;"&amp;AF50)+SUM(IF(AF50=AF$4:AF50, 1, 0)))</f>
        <v>29</v>
      </c>
      <c r="AM50" s="3" cm="1">
        <f t="array" ref="AM50">IF(AG50=0,0,COUNTIF(AG$4:AG$77, "&gt;"&amp;AG50)+SUM(IF(AG50=AG$4:AG50, 1, 0)))</f>
        <v>11</v>
      </c>
      <c r="AO50" s="55">
        <f t="shared" si="5"/>
        <v>27.18181818181818</v>
      </c>
      <c r="AP50" s="55">
        <f>IFERROR(IF('Country Prioritization'!$C$5='Filter inputs'!$B$4,
AVERAGEIFS($K$3:$K$3258, $X$3:$X$3258, 1, $C$3:$C$3258, $AB50,$E$3:$E$3258,$AO$2,$K$3:$K$3258,"&gt;0"),
AVERAGEIFS($P$3:$P$3258, $X$3:$X$3258, 1, $C$3:$C$3258, $AB50,$E$3:$E$3258,$AO$2,$P$3:$P$3258,"&gt;0")),0)</f>
        <v>8</v>
      </c>
      <c r="AQ50" s="56">
        <f>IFERROR(IF('Country Prioritization'!$C$5='Filter inputs'!$B$4,
AVERAGEIFS($J$3:$J$3258, $X$3:$X$3258, 1, $C$3:$C$3258, $AB50,$E$3:$E$3258,$AO$2,$J$3:$J$3258,"&gt;0"),
AVERAGEIFS($O$3:$O$3258, $X$3:$X$3258, 1, $C$3:$C$3258, $AB50,$E$3:$E$3258,$AO$2,$O$3:$O$3258,"&gt;0")),0)</f>
        <v>7.1818181818181817</v>
      </c>
      <c r="AR50" s="56">
        <f>IFERROR(IF('Country Prioritization'!$C$5='Filter inputs'!$B$4,
AVERAGEIFS($Q$3:$Q$3258, $X$3:$X$3258, 1, $C$3:$C$3258, $AB50,$E$3:$E$3258,$AO$2,$Q$3:$Q$3258,"&gt;0"),
AVERAGEIFS($Q$3:$Q$3258, $X$3:$X$3258, 1, $C$3:$C$3258, $AB50,$E$3:$E$3258,$AO$2,$Q$3:$Q$3258,"&gt;0")),0)</f>
        <v>10</v>
      </c>
      <c r="AS50" s="56">
        <f>IFERROR(IF('Country Prioritization'!$C$5='Filter inputs'!$B$4,
AVERAGEIFS($R$3:$R$3258, $X$3:$X$3258, 1, $C$3:$C$3258, $AB50,$E$3:$E$3258,$AO$2,$R$3:$R$3258,"&gt;0"),
AVERAGEIFS($R$3:$R$3258, $X$3:$X$3258, 1, $C$3:$C$3258, $AB50,$E$3:$E$3258,$AO$2,$R$3:$R$3258,"&gt;0")),0)</f>
        <v>2</v>
      </c>
      <c r="AV50" t="s">
        <v>131</v>
      </c>
      <c r="AW50">
        <f>IF('Vaccine Prioritization'!$C$4='Filter inputs'!$B$4,
IF($AW$2="2020-2030",AVERAGEIFS($I$3:$I$3258,$Y$3:$Y$3258,1,$C$3:$C$3258,$AV50),AVERAGEIFS($I$3:$I$3258,$Y$3:$Y$3258,1,$C$3:$C$3258,$AV50,$F$3:$F$3258,$AW$2)),
IF($AW$2="2020-2030",AVERAGEIFS($N$3:$N$3258,$Y$3:$Y$3258,1,$C$3:$C$3258,$AV50),AVERAGEIFS($N$3:$N$3258,$Y$3:$Y$3258,1,$C$3:$C$3258,$AV50,$F$3:$F$3258,$AW$2)))</f>
        <v>3.2191654644843428</v>
      </c>
      <c r="AX50">
        <f>IF('Vaccine Prioritization'!$C$4='Filter inputs'!$B$4,
IF($AW$2="2020-2030",AVERAGEIFS($I$3:$I$3258,$Y$3:$Y$3258,1,$C$3:$C$3258,$AV50,$E$3:$E$3258, AX$3),AVERAGEIFS($I$3:$I$3258,$Y$3:$Y$3258,1,$C$3:$C$3258,$AV50,$F$3:$F$3258,$AW$2,$E$3:$E$3258, AX$3)), IF($AW$2="2020-2030",AVERAGEIFS($N$3:$N$3258,$Y$3:$Y$3258,1,$C$3:$C$3258,$AV50,$E$3:$E$3258, AX$3),AVERAGEIFS($N$3:$N$3258,$Y$3:$Y$3258,1,$C$3:$C$3258,$AV50,$F$3:$F$3258,$AW$2,$E$3:$E$3258, AX$3)))</f>
        <v>5.1407867171047972</v>
      </c>
      <c r="AY50">
        <f>IF('Vaccine Prioritization'!$C$4='Filter inputs'!$B$4,
IF($AW$2="2020-2030",AVERAGEIFS($I$3:$I$3258,$Y$3:$Y$3258,1,$C$3:$C$3258,$AV50,$E$3:$E$3258, AY$3),AVERAGEIFS($I$3:$I$3258,$Y$3:$Y$3258,1,$C$3:$C$3258,$AV50,$F$3:$F$3258,$AW$2,$E$3:$E$3258, AY$3)), IF($AW$2="2020-2030",AVERAGEIFS($N$3:$N$3258,$Y$3:$Y$3258,1,$C$3:$C$3258,$AV50,$E$3:$E$3258, AY$3),AVERAGEIFS($N$3:$N$3258,$Y$3:$Y$3258,1,$C$3:$C$3258,$AV50,$F$3:$F$3258,$AW$2,$E$3:$E$3258, AY$3)))</f>
        <v>4.0757523151166648</v>
      </c>
      <c r="AZ50">
        <f>IF('Vaccine Prioritization'!$C$4='Filter inputs'!$B$4,
IF($AW$2="2020-2030",AVERAGEIFS($I$3:$I$3258,$Y$3:$Y$3258,1,$C$3:$C$3258,$AV50,$E$3:$E$3258, AZ$3),AVERAGEIFS($I$3:$I$3258,$Y$3:$Y$3258,1,$C$3:$C$3258,$AV50,$F$3:$F$3258,$AW$2,$E$3:$E$3258, AZ$3)), IF($AW$2="2020-2030",AVERAGEIFS($N$3:$N$3258,$Y$3:$Y$3258,1,$C$3:$C$3258,$AV50,$E$3:$E$3258, AZ$3),AVERAGEIFS($N$3:$N$3258,$Y$3:$Y$3258,1,$C$3:$C$3258,$AV50,$F$3:$F$3258,$AW$2,$E$3:$E$3258, AZ$3)))</f>
        <v>2.0239602125050311</v>
      </c>
      <c r="BA50">
        <f>IF('Vaccine Prioritization'!$C$4='Filter inputs'!$B$4,
IF($AW$2="2020-2030",AVERAGEIFS($I$3:$I$3258,$Y$3:$Y$3258,1,$C$3:$C$3258,$AV50,$E$3:$E$3258, BA$3),AVERAGEIFS($I$3:$I$3258,$Y$3:$Y$3258,1,$C$3:$C$3258,$AV50,$F$3:$F$3258,$AW$2,$E$3:$E$3258, BA$3)), IF($AW$2="2020-2030",AVERAGEIFS($N$3:$N$3258,$Y$3:$Y$3258,1,$C$3:$C$3258,$AV50,$E$3:$E$3258, BA$3),AVERAGEIFS($N$3:$N$3258,$Y$3:$Y$3258,1,$C$3:$C$3258,$AV50,$F$3:$F$3258,$AW$2,$E$3:$E$3258, BA$3)))</f>
        <v>1.6361626132108766</v>
      </c>
      <c r="BC50" s="3">
        <f t="shared" si="6"/>
        <v>1</v>
      </c>
      <c r="BD50" s="3">
        <f t="shared" si="7"/>
        <v>2</v>
      </c>
      <c r="BE50" s="3">
        <f t="shared" si="8"/>
        <v>3</v>
      </c>
      <c r="BF50" s="3">
        <f t="shared" si="9"/>
        <v>4</v>
      </c>
      <c r="BG50" s="3"/>
      <c r="BH50" s="3">
        <f t="shared" si="12"/>
        <v>3</v>
      </c>
      <c r="BI50" t="s">
        <v>131</v>
      </c>
      <c r="BJ50" s="2" t="str">
        <f t="shared" si="13"/>
        <v>Myanmar</v>
      </c>
      <c r="BK50">
        <f t="shared" si="10"/>
        <v>3.2191654644843428</v>
      </c>
      <c r="BL50" s="3" cm="1">
        <f t="array" ref="BL50">COUNTIF($BK$4:$BK$77, "&gt;"&amp;$BK50)+SUM(IF($BK50=$BK$4:$BK50, 1, 0))</f>
        <v>16</v>
      </c>
      <c r="BM50" s="3">
        <f>IF(COUNTIFS($BC50:BC50,BC50)&gt;1,BC50+COUNTIFS($BC50:BC50,BC50)-1,BC50)</f>
        <v>1</v>
      </c>
      <c r="BN50" s="3">
        <f>IF(COUNTIFS($BC50:BD50,BD50)&gt;1,BD50+COUNTIFS($BC50:BD50,BD50)-1,BD50)</f>
        <v>2</v>
      </c>
      <c r="BO50" s="3">
        <f>IF(COUNTIFS($BC50:BE50,BE50)&gt;1,BE50+COUNTIFS($BC50:BE50,BE50)-1,BE50)</f>
        <v>3</v>
      </c>
      <c r="BP50" s="3">
        <f>IF(COUNTIFS($BC50:BF50,BF50)&gt;1,BF50+COUNTIFS($BC50:BF50,BF50)-1,BF50)</f>
        <v>4</v>
      </c>
      <c r="BR50" s="3" t="str" cm="1">
        <f t="array" ref="BR50">INDEX($AX$3:$BA$3,BM50)</f>
        <v>Hib3</v>
      </c>
      <c r="BS50" s="3" t="str" cm="1">
        <f t="array" ref="BS50">INDEX($AX$3:$BA$3,BN50)</f>
        <v>Pcv3</v>
      </c>
      <c r="BT50" s="3" t="str" cm="1">
        <f t="array" ref="BT50">INDEX($AX$3:$BA$3,BO50)</f>
        <v>MCV2</v>
      </c>
      <c r="BU50" s="3" t="str" cm="1">
        <f t="array" ref="BU50">INDEX($AX$3:$BA$3,BP50)</f>
        <v>RotaC</v>
      </c>
    </row>
    <row r="51" spans="1:73" x14ac:dyDescent="0.3">
      <c r="A51" t="str">
        <f t="shared" si="0"/>
        <v>OCEANIAPNGHib32020</v>
      </c>
      <c r="B51" t="s">
        <v>15</v>
      </c>
      <c r="C51" t="s">
        <v>121</v>
      </c>
      <c r="D51" t="s">
        <v>16</v>
      </c>
      <c r="E51" t="s">
        <v>82</v>
      </c>
      <c r="F51">
        <v>2020</v>
      </c>
      <c r="G51" t="s">
        <v>199</v>
      </c>
      <c r="H51" s="11" cm="1">
        <f t="array" ref="H51">_xlfn.IFS(G51="&gt;70%",1,G51="60-70%",70%,G51="50-60%",60%,G51="&lt;50%",50%)</f>
        <v>0.5</v>
      </c>
      <c r="I51" s="47">
        <v>0.36228921209020659</v>
      </c>
      <c r="J51">
        <v>10</v>
      </c>
      <c r="K51">
        <v>3</v>
      </c>
      <c r="L51" t="s">
        <v>198</v>
      </c>
      <c r="M51" s="11" cm="1">
        <f t="array" ref="M51">_xlfn.IFS(L51="&gt;70%",1,L51="60-70%",70%,L51="50-60%",60%,L51="&lt;50%",50%)</f>
        <v>0.6</v>
      </c>
      <c r="N51" s="47">
        <v>0.63741511869167966</v>
      </c>
      <c r="O51">
        <v>9</v>
      </c>
      <c r="P51">
        <v>4</v>
      </c>
      <c r="Q51">
        <v>6</v>
      </c>
      <c r="R51">
        <v>5</v>
      </c>
      <c r="S51" t="s">
        <v>104</v>
      </c>
      <c r="T51" t="s">
        <v>107</v>
      </c>
      <c r="V51">
        <v>24</v>
      </c>
      <c r="W51">
        <v>24</v>
      </c>
      <c r="X51">
        <f>IF(AND(OR('Country Prioritization'!$C$4 = 'Filter inputs'!$A$4,'Country Prioritization'!$C$4=$B51),
OR('Country Prioritization'!$C$6='Filter inputs'!$C$4,'Country Prioritization'!$C$6=$S51),
OR( 'Country Prioritization'!$C$7='Filter inputs'!$D$4, 'Country Prioritization'!$C$7=$T51),
OR('Country Prioritization'!$C$8='Filter inputs'!$E$4, 'Country Prioritization'!$C$8=$F51), OR(AND('Country Prioritization'!$C$5='Filter inputs'!$B$4,H51&lt;=$X$1),AND('Country Prioritization'!$C$5='Filter inputs'!$B$5,M51&lt;=$X$1))),1,0)</f>
        <v>1</v>
      </c>
      <c r="Y51">
        <f>IF(OR('Vaccine Prioritization'!$C$5='Filter inputs'!$E$4, 'Vaccine Prioritization'!$C$5=$F51),1,0)</f>
        <v>1</v>
      </c>
      <c r="AA51" t="s">
        <v>157</v>
      </c>
      <c r="AB51" s="2" t="str">
        <f t="shared" si="11"/>
        <v>Nepal</v>
      </c>
      <c r="AC51">
        <f>IFERROR(IF('Country Prioritization'!$C$5='Filter inputs'!$B$4,
AVERAGEIFS($V$3:$V$3258, $X$3:$X$3258, 1, $C$3:$C$3258, $AB51),
AVERAGEIFS($W$3:$W$3258, $X$3:$X$3258, 1, $C$3:$C$3258, $AB51)),0)</f>
        <v>27.863636363636363</v>
      </c>
      <c r="AD51">
        <f>IFERROR(IF('Country Prioritization'!$C$5='Filter inputs'!$B$4,
AVERAGEIFS($V$3:$V$3258, $X$3:$X$3258, 1, $C$3:$C$3258, $AB51,$E$3:$E$3258, $AD$3 ),
AVERAGEIFS($W$3:$W$3258, $X$3:$X$3258, 1, $C$3:$C$3258, $AB51, $E$3:$E$3258, $AD$3 )),0)</f>
        <v>26</v>
      </c>
      <c r="AE51">
        <f>IFERROR(IF('Country Prioritization'!$C$5='Filter inputs'!$B$4,
AVERAGEIFS($V$3:$V$3258, $X$3:$X$3258, 1, $C$3:$C$3258, $AB51,$E$3:$E$3258, $AE$3 ),
AVERAGEIFS($W$3:$W$3258, $X$3:$X$3258, 1, $C$3:$C$3258, $AB51, $E$3:$E$3258, $AE$3 )),0)</f>
        <v>26.09090909090909</v>
      </c>
      <c r="AF51">
        <f>IFERROR(IF('Country Prioritization'!$C$5='Filter inputs'!$B$4,
AVERAGEIFS($V$3:$V$3258, $X$3:$X$3258, 1, $C$3:$C$3258, $AB51,$E$3:$E$3258, $AF$3 ),
AVERAGEIFS($W$3:$W$3258, $X$3:$X$3258, 1, $C$3:$C$3258, $AB51, $E$3:$E$3258, $AF$3 )),0)</f>
        <v>28</v>
      </c>
      <c r="AG51">
        <f>IFERROR(IF('Country Prioritization'!$C$5='Filter inputs'!$B$4,
AVERAGEIFS($V$3:$V$3258, $X$3:$X$3258, 1, $C$3:$C$3258, $AB51,$E$3:$E$3258, $AG$3 ),
AVERAGEIFS($W$3:$W$3258, $X$3:$X$3258, 1, $C$3:$C$3258, $AB51, $E$3:$E$3258, $AG$3 )),0)</f>
        <v>31.363636363636363</v>
      </c>
      <c r="AI51" s="3" cm="1">
        <f t="array" ref="AI51">COUNTIF($AC$4:$AC$77, "&gt;"&amp;$AC51)+SUM(IF($AC51=$AC$4:$AC51, 1, 0))</f>
        <v>22</v>
      </c>
      <c r="AJ51" s="3" cm="1">
        <f t="array" ref="AJ51">IF(AD51=0,0,COUNTIF(AD$4:AD$77, "&gt;"&amp;AD51)+SUM(IF(AD51=AD$4:AD51, 1, 0)))</f>
        <v>27</v>
      </c>
      <c r="AK51" s="3" cm="1">
        <f t="array" ref="AK51">IF(AE51=0,0,COUNTIF(AE$4:AE$77, "&gt;"&amp;AE51)+SUM(IF(AE51=AE$4:AE51, 1, 0)))</f>
        <v>29</v>
      </c>
      <c r="AL51" s="3" cm="1">
        <f t="array" ref="AL51">IF(AF51=0,0,COUNTIF(AF$4:AF$77, "&gt;"&amp;AF51)+SUM(IF(AF51=AF$4:AF51, 1, 0)))</f>
        <v>22</v>
      </c>
      <c r="AM51" s="3" cm="1">
        <f t="array" ref="AM51">IF(AG51=0,0,COUNTIF(AG$4:AG$77, "&gt;"&amp;AG51)+SUM(IF(AG51=AG$4:AG51, 1, 0)))</f>
        <v>10</v>
      </c>
      <c r="AO51" s="55">
        <f t="shared" si="5"/>
        <v>26.09090909090909</v>
      </c>
      <c r="AP51" s="55">
        <f>IFERROR(IF('Country Prioritization'!$C$5='Filter inputs'!$B$4,
AVERAGEIFS($K$3:$K$3258, $X$3:$X$3258, 1, $C$3:$C$3258, $AB51,$E$3:$E$3258,$AO$2,$K$3:$K$3258,"&gt;0"),
AVERAGEIFS($P$3:$P$3258, $X$3:$X$3258, 1, $C$3:$C$3258, $AB51,$E$3:$E$3258,$AO$2,$P$3:$P$3258,"&gt;0")),0)</f>
        <v>8</v>
      </c>
      <c r="AQ51" s="56">
        <f>IFERROR(IF('Country Prioritization'!$C$5='Filter inputs'!$B$4,
AVERAGEIFS($J$3:$J$3258, $X$3:$X$3258, 1, $C$3:$C$3258, $AB51,$E$3:$E$3258,$AO$2,$J$3:$J$3258,"&gt;0"),
AVERAGEIFS($O$3:$O$3258, $X$3:$X$3258, 1, $C$3:$C$3258, $AB51,$E$3:$E$3258,$AO$2,$O$3:$O$3258,"&gt;0")),0)</f>
        <v>4.0909090909090908</v>
      </c>
      <c r="AR51" s="56">
        <f>IFERROR(IF('Country Prioritization'!$C$5='Filter inputs'!$B$4,
AVERAGEIFS($Q$3:$Q$3258, $X$3:$X$3258, 1, $C$3:$C$3258, $AB51,$E$3:$E$3258,$AO$2,$Q$3:$Q$3258,"&gt;0"),
AVERAGEIFS($Q$3:$Q$3258, $X$3:$X$3258, 1, $C$3:$C$3258, $AB51,$E$3:$E$3258,$AO$2,$Q$3:$Q$3258,"&gt;0")),0)</f>
        <v>6</v>
      </c>
      <c r="AS51" s="56">
        <f>IFERROR(IF('Country Prioritization'!$C$5='Filter inputs'!$B$4,
AVERAGEIFS($R$3:$R$3258, $X$3:$X$3258, 1, $C$3:$C$3258, $AB51,$E$3:$E$3258,$AO$2,$R$3:$R$3258,"&gt;0"),
AVERAGEIFS($R$3:$R$3258, $X$3:$X$3258, 1, $C$3:$C$3258, $AB51,$E$3:$E$3258,$AO$2,$R$3:$R$3258,"&gt;0")),0)</f>
        <v>8</v>
      </c>
      <c r="AV51" t="s">
        <v>157</v>
      </c>
      <c r="AW51">
        <f>IF('Vaccine Prioritization'!$C$4='Filter inputs'!$B$4,
IF($AW$2="2020-2030",AVERAGEIFS($I$3:$I$3258,$Y$3:$Y$3258,1,$C$3:$C$3258,$AV51),AVERAGEIFS($I$3:$I$3258,$Y$3:$Y$3258,1,$C$3:$C$3258,$AV51,$F$3:$F$3258,$AW$2)),
IF($AW$2="2020-2030",AVERAGEIFS($N$3:$N$3258,$Y$3:$Y$3258,1,$C$3:$C$3258,$AV51),AVERAGEIFS($N$3:$N$3258,$Y$3:$Y$3258,1,$C$3:$C$3258,$AV51,$F$3:$F$3258,$AW$2)))</f>
        <v>2.5973893815126385</v>
      </c>
      <c r="AX51">
        <f>IF('Vaccine Prioritization'!$C$4='Filter inputs'!$B$4,
IF($AW$2="2020-2030",AVERAGEIFS($I$3:$I$3258,$Y$3:$Y$3258,1,$C$3:$C$3258,$AV51,$E$3:$E$3258, AX$3),AVERAGEIFS($I$3:$I$3258,$Y$3:$Y$3258,1,$C$3:$C$3258,$AV51,$F$3:$F$3258,$AW$2,$E$3:$E$3258, AX$3)), IF($AW$2="2020-2030",AVERAGEIFS($N$3:$N$3258,$Y$3:$Y$3258,1,$C$3:$C$3258,$AV51,$E$3:$E$3258, AX$3),AVERAGEIFS($N$3:$N$3258,$Y$3:$Y$3258,1,$C$3:$C$3258,$AV51,$F$3:$F$3258,$AW$2,$E$3:$E$3258, AX$3)))</f>
        <v>4.6573769035886698</v>
      </c>
      <c r="AY51">
        <f>IF('Vaccine Prioritization'!$C$4='Filter inputs'!$B$4,
IF($AW$2="2020-2030",AVERAGEIFS($I$3:$I$3258,$Y$3:$Y$3258,1,$C$3:$C$3258,$AV51,$E$3:$E$3258, AY$3),AVERAGEIFS($I$3:$I$3258,$Y$3:$Y$3258,1,$C$3:$C$3258,$AV51,$F$3:$F$3258,$AW$2,$E$3:$E$3258, AY$3)), IF($AW$2="2020-2030",AVERAGEIFS($N$3:$N$3258,$Y$3:$Y$3258,1,$C$3:$C$3258,$AV51,$E$3:$E$3258, AY$3),AVERAGEIFS($N$3:$N$3258,$Y$3:$Y$3258,1,$C$3:$C$3258,$AV51,$F$3:$F$3258,$AW$2,$E$3:$E$3258, AY$3)))</f>
        <v>4.0513773166996625</v>
      </c>
      <c r="AZ51">
        <f>IF('Vaccine Prioritization'!$C$4='Filter inputs'!$B$4,
IF($AW$2="2020-2030",AVERAGEIFS($I$3:$I$3258,$Y$3:$Y$3258,1,$C$3:$C$3258,$AV51,$E$3:$E$3258, AZ$3),AVERAGEIFS($I$3:$I$3258,$Y$3:$Y$3258,1,$C$3:$C$3258,$AV51,$F$3:$F$3258,$AW$2,$E$3:$E$3258, AZ$3)), IF($AW$2="2020-2030",AVERAGEIFS($N$3:$N$3258,$Y$3:$Y$3258,1,$C$3:$C$3258,$AV51,$E$3:$E$3258, AZ$3),AVERAGEIFS($N$3:$N$3258,$Y$3:$Y$3258,1,$C$3:$C$3258,$AV51,$F$3:$F$3258,$AW$2,$E$3:$E$3258, AZ$3)))</f>
        <v>0.74934035584460179</v>
      </c>
      <c r="BA51">
        <f>IF('Vaccine Prioritization'!$C$4='Filter inputs'!$B$4,
IF($AW$2="2020-2030",AVERAGEIFS($I$3:$I$3258,$Y$3:$Y$3258,1,$C$3:$C$3258,$AV51,$E$3:$E$3258, BA$3),AVERAGEIFS($I$3:$I$3258,$Y$3:$Y$3258,1,$C$3:$C$3258,$AV51,$F$3:$F$3258,$AW$2,$E$3:$E$3258, BA$3)), IF($AW$2="2020-2030",AVERAGEIFS($N$3:$N$3258,$Y$3:$Y$3258,1,$C$3:$C$3258,$AV51,$E$3:$E$3258, BA$3),AVERAGEIFS($N$3:$N$3258,$Y$3:$Y$3258,1,$C$3:$C$3258,$AV51,$F$3:$F$3258,$AW$2,$E$3:$E$3258, BA$3)))</f>
        <v>0.93146294991761891</v>
      </c>
      <c r="BC51" s="3">
        <f t="shared" si="6"/>
        <v>1</v>
      </c>
      <c r="BD51" s="3">
        <f t="shared" si="7"/>
        <v>2</v>
      </c>
      <c r="BE51" s="3">
        <f t="shared" si="8"/>
        <v>4</v>
      </c>
      <c r="BF51" s="3">
        <f t="shared" si="9"/>
        <v>3</v>
      </c>
      <c r="BG51" s="3"/>
      <c r="BH51" s="3">
        <f t="shared" si="12"/>
        <v>3</v>
      </c>
      <c r="BI51" t="s">
        <v>157</v>
      </c>
      <c r="BJ51" s="2" t="str">
        <f t="shared" si="13"/>
        <v>Nepal</v>
      </c>
      <c r="BK51">
        <f t="shared" si="10"/>
        <v>2.5973893815126385</v>
      </c>
      <c r="BL51" s="3" cm="1">
        <f t="array" ref="BL51">COUNTIF($BK$4:$BK$77, "&gt;"&amp;$BK51)+SUM(IF($BK51=$BK$4:$BK51, 1, 0))</f>
        <v>22</v>
      </c>
      <c r="BM51" s="3">
        <f>IF(COUNTIFS($BC51:BC51,BC51)&gt;1,BC51+COUNTIFS($BC51:BC51,BC51)-1,BC51)</f>
        <v>1</v>
      </c>
      <c r="BN51" s="3">
        <f>IF(COUNTIFS($BC51:BD51,BD51)&gt;1,BD51+COUNTIFS($BC51:BD51,BD51)-1,BD51)</f>
        <v>2</v>
      </c>
      <c r="BO51" s="3">
        <f>IF(COUNTIFS($BC51:BE51,BE51)&gt;1,BE51+COUNTIFS($BC51:BE51,BE51)-1,BE51)</f>
        <v>4</v>
      </c>
      <c r="BP51" s="3">
        <f>IF(COUNTIFS($BC51:BF51,BF51)&gt;1,BF51+COUNTIFS($BC51:BF51,BF51)-1,BF51)</f>
        <v>3</v>
      </c>
      <c r="BR51" s="3" t="str" cm="1">
        <f t="array" ref="BR51">INDEX($AX$3:$BA$3,BM51)</f>
        <v>Hib3</v>
      </c>
      <c r="BS51" s="3" t="str" cm="1">
        <f t="array" ref="BS51">INDEX($AX$3:$BA$3,BN51)</f>
        <v>Pcv3</v>
      </c>
      <c r="BT51" s="3" t="str" cm="1">
        <f t="array" ref="BT51">INDEX($AX$3:$BA$3,BO51)</f>
        <v>RotaC</v>
      </c>
      <c r="BU51" s="3" t="str" cm="1">
        <f t="array" ref="BU51">INDEX($AX$3:$BA$3,BP51)</f>
        <v>MCV2</v>
      </c>
    </row>
    <row r="52" spans="1:73" x14ac:dyDescent="0.3">
      <c r="A52" t="str">
        <f t="shared" si="0"/>
        <v>ASIAKGZHib32020</v>
      </c>
      <c r="B52" t="s">
        <v>13</v>
      </c>
      <c r="C52" t="s">
        <v>143</v>
      </c>
      <c r="D52" t="s">
        <v>39</v>
      </c>
      <c r="E52" t="s">
        <v>82</v>
      </c>
      <c r="F52">
        <v>2020</v>
      </c>
      <c r="G52" t="s">
        <v>196</v>
      </c>
      <c r="H52" s="11" cm="1">
        <f t="array" ref="H52">_xlfn.IFS(G52="&gt;70%",1,G52="60-70%",70%,G52="50-60%",60%,G52="&lt;50%",50%)</f>
        <v>1</v>
      </c>
      <c r="I52" s="47">
        <v>0.61563823875645396</v>
      </c>
      <c r="J52">
        <v>3</v>
      </c>
      <c r="K52">
        <v>4</v>
      </c>
      <c r="L52" t="s">
        <v>196</v>
      </c>
      <c r="M52" s="11" cm="1">
        <f t="array" ref="M52">_xlfn.IFS(L52="&gt;70%",1,L52="60-70%",70%,L52="50-60%",60%,L52="&lt;50%",50%)</f>
        <v>1</v>
      </c>
      <c r="N52" s="47">
        <v>0.58011033375184129</v>
      </c>
      <c r="O52">
        <v>6</v>
      </c>
      <c r="P52">
        <v>4</v>
      </c>
      <c r="Q52">
        <v>6</v>
      </c>
      <c r="R52">
        <v>2</v>
      </c>
      <c r="S52" t="s">
        <v>104</v>
      </c>
      <c r="T52" t="s">
        <v>109</v>
      </c>
      <c r="V52">
        <v>15</v>
      </c>
      <c r="W52">
        <v>18</v>
      </c>
      <c r="X52">
        <f>IF(AND(OR('Country Prioritization'!$C$4 = 'Filter inputs'!$A$4,'Country Prioritization'!$C$4=$B52),
OR('Country Prioritization'!$C$6='Filter inputs'!$C$4,'Country Prioritization'!$C$6=$S52),
OR( 'Country Prioritization'!$C$7='Filter inputs'!$D$4, 'Country Prioritization'!$C$7=$T52),
OR('Country Prioritization'!$C$8='Filter inputs'!$E$4, 'Country Prioritization'!$C$8=$F52), OR(AND('Country Prioritization'!$C$5='Filter inputs'!$B$4,H52&lt;=$X$1),AND('Country Prioritization'!$C$5='Filter inputs'!$B$5,M52&lt;=$X$1))),1,0)</f>
        <v>1</v>
      </c>
      <c r="Y52">
        <f>IF(OR('Vaccine Prioritization'!$C$5='Filter inputs'!$E$4, 'Vaccine Prioritization'!$C$5=$F52),1,0)</f>
        <v>1</v>
      </c>
      <c r="AA52" t="s">
        <v>185</v>
      </c>
      <c r="AB52" s="2" t="str">
        <f t="shared" si="11"/>
        <v>Nicaragua</v>
      </c>
      <c r="AC52">
        <f>IFERROR(IF('Country Prioritization'!$C$5='Filter inputs'!$B$4,
AVERAGEIFS($V$3:$V$3258, $X$3:$X$3258, 1, $C$3:$C$3258, $AB52),
AVERAGEIFS($W$3:$W$3258, $X$3:$X$3258, 1, $C$3:$C$3258, $AB52)),0)</f>
        <v>9.9318181818181817</v>
      </c>
      <c r="AD52">
        <f>IFERROR(IF('Country Prioritization'!$C$5='Filter inputs'!$B$4,
AVERAGEIFS($V$3:$V$3258, $X$3:$X$3258, 1, $C$3:$C$3258, $AB52,$E$3:$E$3258, $AD$3 ),
AVERAGEIFS($W$3:$W$3258, $X$3:$X$3258, 1, $C$3:$C$3258, $AB52, $E$3:$E$3258, $AD$3 )),0)</f>
        <v>9</v>
      </c>
      <c r="AE52">
        <f>IFERROR(IF('Country Prioritization'!$C$5='Filter inputs'!$B$4,
AVERAGEIFS($V$3:$V$3258, $X$3:$X$3258, 1, $C$3:$C$3258, $AB52,$E$3:$E$3258, $AE$3 ),
AVERAGEIFS($W$3:$W$3258, $X$3:$X$3258, 1, $C$3:$C$3258, $AB52, $E$3:$E$3258, $AE$3 )),0)</f>
        <v>9.454545454545455</v>
      </c>
      <c r="AF52">
        <f>IFERROR(IF('Country Prioritization'!$C$5='Filter inputs'!$B$4,
AVERAGEIFS($V$3:$V$3258, $X$3:$X$3258, 1, $C$3:$C$3258, $AB52,$E$3:$E$3258, $AF$3 ),
AVERAGEIFS($W$3:$W$3258, $X$3:$X$3258, 1, $C$3:$C$3258, $AB52, $E$3:$E$3258, $AF$3 )),0)</f>
        <v>12.272727272727273</v>
      </c>
      <c r="AG52">
        <f>IFERROR(IF('Country Prioritization'!$C$5='Filter inputs'!$B$4,
AVERAGEIFS($V$3:$V$3258, $X$3:$X$3258, 1, $C$3:$C$3258, $AB52,$E$3:$E$3258, $AG$3 ),
AVERAGEIFS($W$3:$W$3258, $X$3:$X$3258, 1, $C$3:$C$3258, $AB52, $E$3:$E$3258, $AG$3 )),0)</f>
        <v>9</v>
      </c>
      <c r="AI52" s="3" cm="1">
        <f t="array" ref="AI52">COUNTIF($AC$4:$AC$77, "&gt;"&amp;$AC52)+SUM(IF($AC52=$AC$4:$AC52, 1, 0))</f>
        <v>74</v>
      </c>
      <c r="AJ52" s="3" cm="1">
        <f t="array" ref="AJ52">IF(AD52=0,0,COUNTIF(AD$4:AD$77, "&gt;"&amp;AD52)+SUM(IF(AD52=AD$4:AD52, 1, 0)))</f>
        <v>74</v>
      </c>
      <c r="AK52" s="3" cm="1">
        <f t="array" ref="AK52">IF(AE52=0,0,COUNTIF(AE$4:AE$77, "&gt;"&amp;AE52)+SUM(IF(AE52=AE$4:AE52, 1, 0)))</f>
        <v>74</v>
      </c>
      <c r="AL52" s="3" cm="1">
        <f t="array" ref="AL52">IF(AF52=0,0,COUNTIF(AF$4:AF$77, "&gt;"&amp;AF52)+SUM(IF(AF52=AF$4:AF52, 1, 0)))</f>
        <v>72</v>
      </c>
      <c r="AM52" s="3" cm="1">
        <f t="array" ref="AM52">IF(AG52=0,0,COUNTIF(AG$4:AG$77, "&gt;"&amp;AG52)+SUM(IF(AG52=AG$4:AG52, 1, 0)))</f>
        <v>74</v>
      </c>
      <c r="AO52" s="55">
        <f t="shared" si="5"/>
        <v>9.454545454545455</v>
      </c>
      <c r="AP52" s="55">
        <f>IFERROR(IF('Country Prioritization'!$C$5='Filter inputs'!$B$4,
AVERAGEIFS($K$3:$K$3258, $X$3:$X$3258, 1, $C$3:$C$3258, $AB52,$E$3:$E$3258,$AO$2,$K$3:$K$3258,"&gt;0"),
AVERAGEIFS($P$3:$P$3258, $X$3:$X$3258, 1, $C$3:$C$3258, $AB52,$E$3:$E$3258,$AO$2,$P$3:$P$3258,"&gt;0")),0)</f>
        <v>2.4545454545454546</v>
      </c>
      <c r="AQ52" s="56">
        <f>IFERROR(IF('Country Prioritization'!$C$5='Filter inputs'!$B$4,
AVERAGEIFS($J$3:$J$3258, $X$3:$X$3258, 1, $C$3:$C$3258, $AB52,$E$3:$E$3258,$AO$2,$J$3:$J$3258,"&gt;0"),
AVERAGEIFS($O$3:$O$3258, $X$3:$X$3258, 1, $C$3:$C$3258, $AB52,$E$3:$E$3258,$AO$2,$O$3:$O$3258,"&gt;0")),0)</f>
        <v>1</v>
      </c>
      <c r="AR52" s="56">
        <f>IFERROR(IF('Country Prioritization'!$C$5='Filter inputs'!$B$4,
AVERAGEIFS($Q$3:$Q$3258, $X$3:$X$3258, 1, $C$3:$C$3258, $AB52,$E$3:$E$3258,$AO$2,$Q$3:$Q$3258,"&gt;0"),
AVERAGEIFS($Q$3:$Q$3258, $X$3:$X$3258, 1, $C$3:$C$3258, $AB52,$E$3:$E$3258,$AO$2,$Q$3:$Q$3258,"&gt;0")),0)</f>
        <v>1</v>
      </c>
      <c r="AS52" s="56">
        <f>IFERROR(IF('Country Prioritization'!$C$5='Filter inputs'!$B$4,
AVERAGEIFS($R$3:$R$3258, $X$3:$X$3258, 1, $C$3:$C$3258, $AB52,$E$3:$E$3258,$AO$2,$R$3:$R$3258,"&gt;0"),
AVERAGEIFS($R$3:$R$3258, $X$3:$X$3258, 1, $C$3:$C$3258, $AB52,$E$3:$E$3258,$AO$2,$R$3:$R$3258,"&gt;0")),0)</f>
        <v>5</v>
      </c>
      <c r="AV52" t="s">
        <v>185</v>
      </c>
      <c r="AW52">
        <f>IF('Vaccine Prioritization'!$C$4='Filter inputs'!$B$4,
IF($AW$2="2020-2030",AVERAGEIFS($I$3:$I$3258,$Y$3:$Y$3258,1,$C$3:$C$3258,$AV52),AVERAGEIFS($I$3:$I$3258,$Y$3:$Y$3258,1,$C$3:$C$3258,$AV52,$F$3:$F$3258,$AW$2)),
IF($AW$2="2020-2030",AVERAGEIFS($N$3:$N$3258,$Y$3:$Y$3258,1,$C$3:$C$3258,$AV52),AVERAGEIFS($N$3:$N$3258,$Y$3:$Y$3258,1,$C$3:$C$3258,$AV52,$F$3:$F$3258,$AW$2)))</f>
        <v>0.18460855276207475</v>
      </c>
      <c r="AX52">
        <f>IF('Vaccine Prioritization'!$C$4='Filter inputs'!$B$4,
IF($AW$2="2020-2030",AVERAGEIFS($I$3:$I$3258,$Y$3:$Y$3258,1,$C$3:$C$3258,$AV52,$E$3:$E$3258, AX$3),AVERAGEIFS($I$3:$I$3258,$Y$3:$Y$3258,1,$C$3:$C$3258,$AV52,$F$3:$F$3258,$AW$2,$E$3:$E$3258, AX$3)), IF($AW$2="2020-2030",AVERAGEIFS($N$3:$N$3258,$Y$3:$Y$3258,1,$C$3:$C$3258,$AV52,$E$3:$E$3258, AX$3),AVERAGEIFS($N$3:$N$3258,$Y$3:$Y$3258,1,$C$3:$C$3258,$AV52,$F$3:$F$3258,$AW$2,$E$3:$E$3258, AX$3)))</f>
        <v>0.26202925741816413</v>
      </c>
      <c r="AY52">
        <f>IF('Vaccine Prioritization'!$C$4='Filter inputs'!$B$4,
IF($AW$2="2020-2030",AVERAGEIFS($I$3:$I$3258,$Y$3:$Y$3258,1,$C$3:$C$3258,$AV52,$E$3:$E$3258, AY$3),AVERAGEIFS($I$3:$I$3258,$Y$3:$Y$3258,1,$C$3:$C$3258,$AV52,$F$3:$F$3258,$AW$2,$E$3:$E$3258, AY$3)), IF($AW$2="2020-2030",AVERAGEIFS($N$3:$N$3258,$Y$3:$Y$3258,1,$C$3:$C$3258,$AV52,$E$3:$E$3258, AY$3),AVERAGEIFS($N$3:$N$3258,$Y$3:$Y$3258,1,$C$3:$C$3258,$AV52,$F$3:$F$3258,$AW$2,$E$3:$E$3258, AY$3)))</f>
        <v>0.26682364125488972</v>
      </c>
      <c r="AZ52">
        <f>IF('Vaccine Prioritization'!$C$4='Filter inputs'!$B$4,
IF($AW$2="2020-2030",AVERAGEIFS($I$3:$I$3258,$Y$3:$Y$3258,1,$C$3:$C$3258,$AV52,$E$3:$E$3258, AZ$3),AVERAGEIFS($I$3:$I$3258,$Y$3:$Y$3258,1,$C$3:$C$3258,$AV52,$F$3:$F$3258,$AW$2,$E$3:$E$3258, AZ$3)), IF($AW$2="2020-2030",AVERAGEIFS($N$3:$N$3258,$Y$3:$Y$3258,1,$C$3:$C$3258,$AV52,$E$3:$E$3258, AZ$3),AVERAGEIFS($N$3:$N$3258,$Y$3:$Y$3258,1,$C$3:$C$3258,$AV52,$F$3:$F$3258,$AW$2,$E$3:$E$3258, AZ$3)))</f>
        <v>0.13153155745234932</v>
      </c>
      <c r="BA52">
        <f>IF('Vaccine Prioritization'!$C$4='Filter inputs'!$B$4,
IF($AW$2="2020-2030",AVERAGEIFS($I$3:$I$3258,$Y$3:$Y$3258,1,$C$3:$C$3258,$AV52,$E$3:$E$3258, BA$3),AVERAGEIFS($I$3:$I$3258,$Y$3:$Y$3258,1,$C$3:$C$3258,$AV52,$F$3:$F$3258,$AW$2,$E$3:$E$3258, BA$3)), IF($AW$2="2020-2030",AVERAGEIFS($N$3:$N$3258,$Y$3:$Y$3258,1,$C$3:$C$3258,$AV52,$E$3:$E$3258, BA$3),AVERAGEIFS($N$3:$N$3258,$Y$3:$Y$3258,1,$C$3:$C$3258,$AV52,$F$3:$F$3258,$AW$2,$E$3:$E$3258, BA$3)))</f>
        <v>7.8049754922895689E-2</v>
      </c>
      <c r="BC52" s="3">
        <f t="shared" si="6"/>
        <v>2</v>
      </c>
      <c r="BD52" s="3">
        <f t="shared" si="7"/>
        <v>1</v>
      </c>
      <c r="BE52" s="3">
        <f t="shared" si="8"/>
        <v>3</v>
      </c>
      <c r="BF52" s="3">
        <f t="shared" si="9"/>
        <v>4</v>
      </c>
      <c r="BG52" s="3"/>
      <c r="BH52" s="3">
        <f t="shared" si="12"/>
        <v>2</v>
      </c>
      <c r="BI52" t="s">
        <v>185</v>
      </c>
      <c r="BJ52" s="2" t="str">
        <f t="shared" si="13"/>
        <v>Nicaragua</v>
      </c>
      <c r="BK52">
        <f t="shared" si="10"/>
        <v>0.18460855276207475</v>
      </c>
      <c r="BL52" s="3" cm="1">
        <f t="array" ref="BL52">COUNTIF($BK$4:$BK$77, "&gt;"&amp;$BK52)+SUM(IF($BK52=$BK$4:$BK52, 1, 0))</f>
        <v>60</v>
      </c>
      <c r="BM52" s="3">
        <f>IF(COUNTIFS($BC52:BC52,BC52)&gt;1,BC52+COUNTIFS($BC52:BC52,BC52)-1,BC52)</f>
        <v>2</v>
      </c>
      <c r="BN52" s="3">
        <f>IF(COUNTIFS($BC52:BD52,BD52)&gt;1,BD52+COUNTIFS($BC52:BD52,BD52)-1,BD52)</f>
        <v>1</v>
      </c>
      <c r="BO52" s="3">
        <f>IF(COUNTIFS($BC52:BE52,BE52)&gt;1,BE52+COUNTIFS($BC52:BE52,BE52)-1,BE52)</f>
        <v>3</v>
      </c>
      <c r="BP52" s="3">
        <f>IF(COUNTIFS($BC52:BF52,BF52)&gt;1,BF52+COUNTIFS($BC52:BF52,BF52)-1,BF52)</f>
        <v>4</v>
      </c>
      <c r="BR52" s="3" t="str" cm="1">
        <f t="array" ref="BR52">INDEX($AX$3:$BA$3,BM52)</f>
        <v>Pcv3</v>
      </c>
      <c r="BS52" s="3" t="str" cm="1">
        <f t="array" ref="BS52">INDEX($AX$3:$BA$3,BN52)</f>
        <v>Hib3</v>
      </c>
      <c r="BT52" s="3" t="str" cm="1">
        <f t="array" ref="BT52">INDEX($AX$3:$BA$3,BO52)</f>
        <v>MCV2</v>
      </c>
      <c r="BU52" s="3" t="str" cm="1">
        <f t="array" ref="BU52">INDEX($AX$3:$BA$3,BP52)</f>
        <v>RotaC</v>
      </c>
    </row>
    <row r="53" spans="1:73" x14ac:dyDescent="0.3">
      <c r="A53" t="str">
        <f t="shared" si="0"/>
        <v>AFRICAMRTHib32020</v>
      </c>
      <c r="B53" t="s">
        <v>3</v>
      </c>
      <c r="C53" t="s">
        <v>140</v>
      </c>
      <c r="D53" t="s">
        <v>36</v>
      </c>
      <c r="E53" t="s">
        <v>82</v>
      </c>
      <c r="F53">
        <v>2020</v>
      </c>
      <c r="G53" t="s">
        <v>196</v>
      </c>
      <c r="H53" s="11" cm="1">
        <f t="array" ref="H53">_xlfn.IFS(G53="&gt;70%",1,G53="60-70%",70%,G53="50-60%",60%,G53="&lt;50%",50%)</f>
        <v>1</v>
      </c>
      <c r="I53" s="47">
        <v>0.56752322823944956</v>
      </c>
      <c r="J53">
        <v>7</v>
      </c>
      <c r="K53">
        <v>4</v>
      </c>
      <c r="L53" t="s">
        <v>196</v>
      </c>
      <c r="M53" s="11" cm="1">
        <f t="array" ref="M53">_xlfn.IFS(L53="&gt;70%",1,L53="60-70%",70%,L53="50-60%",60%,L53="&lt;50%",50%)</f>
        <v>1</v>
      </c>
      <c r="N53" s="47">
        <v>0.53462880056336637</v>
      </c>
      <c r="O53">
        <v>7</v>
      </c>
      <c r="P53">
        <v>4</v>
      </c>
      <c r="Q53">
        <v>7</v>
      </c>
      <c r="R53">
        <v>2</v>
      </c>
      <c r="S53" t="s">
        <v>104</v>
      </c>
      <c r="T53" t="s">
        <v>109</v>
      </c>
      <c r="V53">
        <v>20</v>
      </c>
      <c r="W53">
        <v>20</v>
      </c>
      <c r="X53">
        <f>IF(AND(OR('Country Prioritization'!$C$4 = 'Filter inputs'!$A$4,'Country Prioritization'!$C$4=$B53),
OR('Country Prioritization'!$C$6='Filter inputs'!$C$4,'Country Prioritization'!$C$6=$S53),
OR( 'Country Prioritization'!$C$7='Filter inputs'!$D$4, 'Country Prioritization'!$C$7=$T53),
OR('Country Prioritization'!$C$8='Filter inputs'!$E$4, 'Country Prioritization'!$C$8=$F53), OR(AND('Country Prioritization'!$C$5='Filter inputs'!$B$4,H53&lt;=$X$1),AND('Country Prioritization'!$C$5='Filter inputs'!$B$5,M53&lt;=$X$1))),1,0)</f>
        <v>1</v>
      </c>
      <c r="Y53">
        <f>IF(OR('Vaccine Prioritization'!$C$5='Filter inputs'!$E$4, 'Vaccine Prioritization'!$C$5=$F53),1,0)</f>
        <v>1</v>
      </c>
      <c r="AA53" t="s">
        <v>136</v>
      </c>
      <c r="AB53" s="2" t="str">
        <f t="shared" si="11"/>
        <v>Niger</v>
      </c>
      <c r="AC53">
        <f>IFERROR(IF('Country Prioritization'!$C$5='Filter inputs'!$B$4,
AVERAGEIFS($V$3:$V$3258, $X$3:$X$3258, 1, $C$3:$C$3258, $AB53),
AVERAGEIFS($W$3:$W$3258, $X$3:$X$3258, 1, $C$3:$C$3258, $AB53)),0)</f>
        <v>33</v>
      </c>
      <c r="AD53">
        <f>IFERROR(IF('Country Prioritization'!$C$5='Filter inputs'!$B$4,
AVERAGEIFS($V$3:$V$3258, $X$3:$X$3258, 1, $C$3:$C$3258, $AB53,$E$3:$E$3258, $AD$3 ),
AVERAGEIFS($W$3:$W$3258, $X$3:$X$3258, 1, $C$3:$C$3258, $AB53, $E$3:$E$3258, $AD$3 )),0)</f>
        <v>34</v>
      </c>
      <c r="AE53">
        <f>IFERROR(IF('Country Prioritization'!$C$5='Filter inputs'!$B$4,
AVERAGEIFS($V$3:$V$3258, $X$3:$X$3258, 1, $C$3:$C$3258, $AB53,$E$3:$E$3258, $AE$3 ),
AVERAGEIFS($W$3:$W$3258, $X$3:$X$3258, 1, $C$3:$C$3258, $AB53, $E$3:$E$3258, $AE$3 )),0)</f>
        <v>33.18181818181818</v>
      </c>
      <c r="AF53">
        <f>IFERROR(IF('Country Prioritization'!$C$5='Filter inputs'!$B$4,
AVERAGEIFS($V$3:$V$3258, $X$3:$X$3258, 1, $C$3:$C$3258, $AB53,$E$3:$E$3258, $AF$3 ),
AVERAGEIFS($W$3:$W$3258, $X$3:$X$3258, 1, $C$3:$C$3258, $AB53, $E$3:$E$3258, $AF$3 )),0)</f>
        <v>33.81818181818182</v>
      </c>
      <c r="AG53">
        <f>IFERROR(IF('Country Prioritization'!$C$5='Filter inputs'!$B$4,
AVERAGEIFS($V$3:$V$3258, $X$3:$X$3258, 1, $C$3:$C$3258, $AB53,$E$3:$E$3258, $AG$3 ),
AVERAGEIFS($W$3:$W$3258, $X$3:$X$3258, 1, $C$3:$C$3258, $AB53, $E$3:$E$3258, $AG$3 )),0)</f>
        <v>31</v>
      </c>
      <c r="AI53" s="3" cm="1">
        <f t="array" ref="AI53">COUNTIF($AC$4:$AC$77, "&gt;"&amp;$AC53)+SUM(IF($AC53=$AC$4:$AC53, 1, 0))</f>
        <v>8</v>
      </c>
      <c r="AJ53" s="3" cm="1">
        <f t="array" ref="AJ53">IF(AD53=0,0,COUNTIF(AD$4:AD$77, "&gt;"&amp;AD53)+SUM(IF(AD53=AD$4:AD53, 1, 0)))</f>
        <v>7</v>
      </c>
      <c r="AK53" s="3" cm="1">
        <f t="array" ref="AK53">IF(AE53=0,0,COUNTIF(AE$4:AE$77, "&gt;"&amp;AE53)+SUM(IF(AE53=AE$4:AE53, 1, 0)))</f>
        <v>10</v>
      </c>
      <c r="AL53" s="3" cm="1">
        <f t="array" ref="AL53">IF(AF53=0,0,COUNTIF(AF$4:AF$77, "&gt;"&amp;AF53)+SUM(IF(AF53=AF$4:AF53, 1, 0)))</f>
        <v>7</v>
      </c>
      <c r="AM53" s="3" cm="1">
        <f t="array" ref="AM53">IF(AG53=0,0,COUNTIF(AG$4:AG$77, "&gt;"&amp;AG53)+SUM(IF(AG53=AG$4:AG53, 1, 0)))</f>
        <v>12</v>
      </c>
      <c r="AO53" s="55">
        <f t="shared" si="5"/>
        <v>33.18181818181818</v>
      </c>
      <c r="AP53" s="55">
        <f>IFERROR(IF('Country Prioritization'!$C$5='Filter inputs'!$B$4,
AVERAGEIFS($K$3:$K$3258, $X$3:$X$3258, 1, $C$3:$C$3258, $AB53,$E$3:$E$3258,$AO$2,$K$3:$K$3258,"&gt;0"),
AVERAGEIFS($P$3:$P$3258, $X$3:$X$3258, 1, $C$3:$C$3258, $AB53,$E$3:$E$3258,$AO$2,$P$3:$P$3258,"&gt;0")),0)</f>
        <v>9.7272727272727266</v>
      </c>
      <c r="AQ53" s="56">
        <f>IFERROR(IF('Country Prioritization'!$C$5='Filter inputs'!$B$4,
AVERAGEIFS($J$3:$J$3258, $X$3:$X$3258, 1, $C$3:$C$3258, $AB53,$E$3:$E$3258,$AO$2,$J$3:$J$3258,"&gt;0"),
AVERAGEIFS($O$3:$O$3258, $X$3:$X$3258, 1, $C$3:$C$3258, $AB53,$E$3:$E$3258,$AO$2,$O$3:$O$3258,"&gt;0")),0)</f>
        <v>6.4545454545454541</v>
      </c>
      <c r="AR53" s="56">
        <f>IFERROR(IF('Country Prioritization'!$C$5='Filter inputs'!$B$4,
AVERAGEIFS($Q$3:$Q$3258, $X$3:$X$3258, 1, $C$3:$C$3258, $AB53,$E$3:$E$3258,$AO$2,$Q$3:$Q$3258,"&gt;0"),
AVERAGEIFS($Q$3:$Q$3258, $X$3:$X$3258, 1, $C$3:$C$3258, $AB53,$E$3:$E$3258,$AO$2,$Q$3:$Q$3258,"&gt;0")),0)</f>
        <v>8</v>
      </c>
      <c r="AS53" s="56">
        <f>IFERROR(IF('Country Prioritization'!$C$5='Filter inputs'!$B$4,
AVERAGEIFS($R$3:$R$3258, $X$3:$X$3258, 1, $C$3:$C$3258, $AB53,$E$3:$E$3258,$AO$2,$R$3:$R$3258,"&gt;0"),
AVERAGEIFS($R$3:$R$3258, $X$3:$X$3258, 1, $C$3:$C$3258, $AB53,$E$3:$E$3258,$AO$2,$R$3:$R$3258,"&gt;0")),0)</f>
        <v>9</v>
      </c>
      <c r="AV53" t="s">
        <v>136</v>
      </c>
      <c r="AW53">
        <f>IF('Vaccine Prioritization'!$C$4='Filter inputs'!$B$4,
IF($AW$2="2020-2030",AVERAGEIFS($I$3:$I$3258,$Y$3:$Y$3258,1,$C$3:$C$3258,$AV53),AVERAGEIFS($I$3:$I$3258,$Y$3:$Y$3258,1,$C$3:$C$3258,$AV53,$F$3:$F$3258,$AW$2)),
IF($AW$2="2020-2030",AVERAGEIFS($N$3:$N$3258,$Y$3:$Y$3258,1,$C$3:$C$3258,$AV53),AVERAGEIFS($N$3:$N$3258,$Y$3:$Y$3258,1,$C$3:$C$3258,$AV53,$F$3:$F$3258,$AW$2)))</f>
        <v>6.1502663195484191</v>
      </c>
      <c r="AX53">
        <f>IF('Vaccine Prioritization'!$C$4='Filter inputs'!$B$4,
IF($AW$2="2020-2030",AVERAGEIFS($I$3:$I$3258,$Y$3:$Y$3258,1,$C$3:$C$3258,$AV53,$E$3:$E$3258, AX$3),AVERAGEIFS($I$3:$I$3258,$Y$3:$Y$3258,1,$C$3:$C$3258,$AV53,$F$3:$F$3258,$AW$2,$E$3:$E$3258, AX$3)), IF($AW$2="2020-2030",AVERAGEIFS($N$3:$N$3258,$Y$3:$Y$3258,1,$C$3:$C$3258,$AV53,$E$3:$E$3258, AX$3),AVERAGEIFS($N$3:$N$3258,$Y$3:$Y$3258,1,$C$3:$C$3258,$AV53,$F$3:$F$3258,$AW$2,$E$3:$E$3258, AX$3)))</f>
        <v>11.255355240028152</v>
      </c>
      <c r="AY53">
        <f>IF('Vaccine Prioritization'!$C$4='Filter inputs'!$B$4,
IF($AW$2="2020-2030",AVERAGEIFS($I$3:$I$3258,$Y$3:$Y$3258,1,$C$3:$C$3258,$AV53,$E$3:$E$3258, AY$3),AVERAGEIFS($I$3:$I$3258,$Y$3:$Y$3258,1,$C$3:$C$3258,$AV53,$F$3:$F$3258,$AW$2,$E$3:$E$3258, AY$3)), IF($AW$2="2020-2030",AVERAGEIFS($N$3:$N$3258,$Y$3:$Y$3258,1,$C$3:$C$3258,$AV53,$E$3:$E$3258, AY$3),AVERAGEIFS($N$3:$N$3258,$Y$3:$Y$3258,1,$C$3:$C$3258,$AV53,$F$3:$F$3258,$AW$2,$E$3:$E$3258, AY$3)))</f>
        <v>9.892609172819343</v>
      </c>
      <c r="AZ53">
        <f>IF('Vaccine Prioritization'!$C$4='Filter inputs'!$B$4,
IF($AW$2="2020-2030",AVERAGEIFS($I$3:$I$3258,$Y$3:$Y$3258,1,$C$3:$C$3258,$AV53,$E$3:$E$3258, AZ$3),AVERAGEIFS($I$3:$I$3258,$Y$3:$Y$3258,1,$C$3:$C$3258,$AV53,$F$3:$F$3258,$AW$2,$E$3:$E$3258, AZ$3)), IF($AW$2="2020-2030",AVERAGEIFS($N$3:$N$3258,$Y$3:$Y$3258,1,$C$3:$C$3258,$AV53,$E$3:$E$3258, AZ$3),AVERAGEIFS($N$3:$N$3258,$Y$3:$Y$3258,1,$C$3:$C$3258,$AV53,$F$3:$F$3258,$AW$2,$E$3:$E$3258, AZ$3)))</f>
        <v>1.2151096635297671</v>
      </c>
      <c r="BA53">
        <f>IF('Vaccine Prioritization'!$C$4='Filter inputs'!$B$4,
IF($AW$2="2020-2030",AVERAGEIFS($I$3:$I$3258,$Y$3:$Y$3258,1,$C$3:$C$3258,$AV53,$E$3:$E$3258, BA$3),AVERAGEIFS($I$3:$I$3258,$Y$3:$Y$3258,1,$C$3:$C$3258,$AV53,$F$3:$F$3258,$AW$2,$E$3:$E$3258, BA$3)), IF($AW$2="2020-2030",AVERAGEIFS($N$3:$N$3258,$Y$3:$Y$3258,1,$C$3:$C$3258,$AV53,$E$3:$E$3258, BA$3),AVERAGEIFS($N$3:$N$3258,$Y$3:$Y$3258,1,$C$3:$C$3258,$AV53,$F$3:$F$3258,$AW$2,$E$3:$E$3258, BA$3)))</f>
        <v>2.2379912018164139</v>
      </c>
      <c r="BC53" s="3">
        <f t="shared" si="6"/>
        <v>1</v>
      </c>
      <c r="BD53" s="3">
        <f t="shared" si="7"/>
        <v>2</v>
      </c>
      <c r="BE53" s="3">
        <f t="shared" si="8"/>
        <v>4</v>
      </c>
      <c r="BF53" s="3">
        <f t="shared" si="9"/>
        <v>3</v>
      </c>
      <c r="BG53" s="3"/>
      <c r="BH53" s="3">
        <f t="shared" si="12"/>
        <v>1</v>
      </c>
      <c r="BI53" t="s">
        <v>136</v>
      </c>
      <c r="BJ53" s="2" t="str">
        <f t="shared" si="13"/>
        <v>Niger</v>
      </c>
      <c r="BK53">
        <f t="shared" si="10"/>
        <v>6.1502663195484191</v>
      </c>
      <c r="BL53" s="3" cm="1">
        <f t="array" ref="BL53">COUNTIF($BK$4:$BK$77, "&gt;"&amp;$BK53)+SUM(IF($BK53=$BK$4:$BK53, 1, 0))</f>
        <v>8</v>
      </c>
      <c r="BM53" s="3">
        <f>IF(COUNTIFS($BC53:BC53,BC53)&gt;1,BC53+COUNTIFS($BC53:BC53,BC53)-1,BC53)</f>
        <v>1</v>
      </c>
      <c r="BN53" s="3">
        <f>IF(COUNTIFS($BC53:BD53,BD53)&gt;1,BD53+COUNTIFS($BC53:BD53,BD53)-1,BD53)</f>
        <v>2</v>
      </c>
      <c r="BO53" s="3">
        <f>IF(COUNTIFS($BC53:BE53,BE53)&gt;1,BE53+COUNTIFS($BC53:BE53,BE53)-1,BE53)</f>
        <v>4</v>
      </c>
      <c r="BP53" s="3">
        <f>IF(COUNTIFS($BC53:BF53,BF53)&gt;1,BF53+COUNTIFS($BC53:BF53,BF53)-1,BF53)</f>
        <v>3</v>
      </c>
      <c r="BR53" s="3" t="str" cm="1">
        <f t="array" ref="BR53">INDEX($AX$3:$BA$3,BM53)</f>
        <v>Hib3</v>
      </c>
      <c r="BS53" s="3" t="str" cm="1">
        <f t="array" ref="BS53">INDEX($AX$3:$BA$3,BN53)</f>
        <v>Pcv3</v>
      </c>
      <c r="BT53" s="3" t="str" cm="1">
        <f t="array" ref="BT53">INDEX($AX$3:$BA$3,BO53)</f>
        <v>RotaC</v>
      </c>
      <c r="BU53" s="3" t="str" cm="1">
        <f t="array" ref="BU53">INDEX($AX$3:$BA$3,BP53)</f>
        <v>MCV2</v>
      </c>
    </row>
    <row r="54" spans="1:73" x14ac:dyDescent="0.3">
      <c r="A54" t="str">
        <f t="shared" si="0"/>
        <v>AFRICAZWEHib32020</v>
      </c>
      <c r="B54" t="s">
        <v>3</v>
      </c>
      <c r="C54" t="s">
        <v>148</v>
      </c>
      <c r="D54" t="s">
        <v>44</v>
      </c>
      <c r="E54" t="s">
        <v>82</v>
      </c>
      <c r="F54">
        <v>2020</v>
      </c>
      <c r="G54" t="s">
        <v>196</v>
      </c>
      <c r="H54" s="11" cm="1">
        <f t="array" ref="H54">_xlfn.IFS(G54="&gt;70%",1,G54="60-70%",70%,G54="50-60%",60%,G54="&lt;50%",50%)</f>
        <v>1</v>
      </c>
      <c r="I54" s="47">
        <v>0.46297796323300328</v>
      </c>
      <c r="J54">
        <v>5</v>
      </c>
      <c r="K54">
        <v>3</v>
      </c>
      <c r="L54" t="s">
        <v>196</v>
      </c>
      <c r="M54" s="11" cm="1">
        <f t="array" ref="M54">_xlfn.IFS(L54="&gt;70%",1,L54="60-70%",70%,L54="50-60%",60%,L54="&lt;50%",50%)</f>
        <v>1</v>
      </c>
      <c r="N54" s="47">
        <v>0.49249013061363256</v>
      </c>
      <c r="O54">
        <v>6</v>
      </c>
      <c r="P54">
        <v>4</v>
      </c>
      <c r="Q54">
        <v>7</v>
      </c>
      <c r="R54">
        <v>2</v>
      </c>
      <c r="S54" t="s">
        <v>104</v>
      </c>
      <c r="T54" t="s">
        <v>109</v>
      </c>
      <c r="V54">
        <v>17</v>
      </c>
      <c r="W54">
        <v>19</v>
      </c>
      <c r="X54">
        <f>IF(AND(OR('Country Prioritization'!$C$4 = 'Filter inputs'!$A$4,'Country Prioritization'!$C$4=$B54),
OR('Country Prioritization'!$C$6='Filter inputs'!$C$4,'Country Prioritization'!$C$6=$S54),
OR( 'Country Prioritization'!$C$7='Filter inputs'!$D$4, 'Country Prioritization'!$C$7=$T54),
OR('Country Prioritization'!$C$8='Filter inputs'!$E$4, 'Country Prioritization'!$C$8=$F54), OR(AND('Country Prioritization'!$C$5='Filter inputs'!$B$4,H54&lt;=$X$1),AND('Country Prioritization'!$C$5='Filter inputs'!$B$5,M54&lt;=$X$1))),1,0)</f>
        <v>1</v>
      </c>
      <c r="Y54">
        <f>IF(OR('Vaccine Prioritization'!$C$5='Filter inputs'!$E$4, 'Vaccine Prioritization'!$C$5=$F54),1,0)</f>
        <v>1</v>
      </c>
      <c r="AA54" t="s">
        <v>113</v>
      </c>
      <c r="AB54" s="2" t="str">
        <f t="shared" si="11"/>
        <v>Nigeria</v>
      </c>
      <c r="AC54">
        <f>IFERROR(IF('Country Prioritization'!$C$5='Filter inputs'!$B$4,
AVERAGEIFS($V$3:$V$3258, $X$3:$X$3258, 1, $C$3:$C$3258, $AB54),
AVERAGEIFS($W$3:$W$3258, $X$3:$X$3258, 1, $C$3:$C$3258, $AB54)),0)</f>
        <v>34.022727272727273</v>
      </c>
      <c r="AD54">
        <f>IFERROR(IF('Country Prioritization'!$C$5='Filter inputs'!$B$4,
AVERAGEIFS($V$3:$V$3258, $X$3:$X$3258, 1, $C$3:$C$3258, $AB54,$E$3:$E$3258, $AD$3 ),
AVERAGEIFS($W$3:$W$3258, $X$3:$X$3258, 1, $C$3:$C$3258, $AB54, $E$3:$E$3258, $AD$3 )),0)</f>
        <v>35</v>
      </c>
      <c r="AE54">
        <f>IFERROR(IF('Country Prioritization'!$C$5='Filter inputs'!$B$4,
AVERAGEIFS($V$3:$V$3258, $X$3:$X$3258, 1, $C$3:$C$3258, $AB54,$E$3:$E$3258, $AE$3 ),
AVERAGEIFS($W$3:$W$3258, $X$3:$X$3258, 1, $C$3:$C$3258, $AB54, $E$3:$E$3258, $AE$3 )),0)</f>
        <v>34.18181818181818</v>
      </c>
      <c r="AF54">
        <f>IFERROR(IF('Country Prioritization'!$C$5='Filter inputs'!$B$4,
AVERAGEIFS($V$3:$V$3258, $X$3:$X$3258, 1, $C$3:$C$3258, $AB54,$E$3:$E$3258, $AF$3 ),
AVERAGEIFS($W$3:$W$3258, $X$3:$X$3258, 1, $C$3:$C$3258, $AB54, $E$3:$E$3258, $AF$3 )),0)</f>
        <v>34.909090909090907</v>
      </c>
      <c r="AG54">
        <f>IFERROR(IF('Country Prioritization'!$C$5='Filter inputs'!$B$4,
AVERAGEIFS($V$3:$V$3258, $X$3:$X$3258, 1, $C$3:$C$3258, $AB54,$E$3:$E$3258, $AG$3 ),
AVERAGEIFS($W$3:$W$3258, $X$3:$X$3258, 1, $C$3:$C$3258, $AB54, $E$3:$E$3258, $AG$3 )),0)</f>
        <v>32</v>
      </c>
      <c r="AI54" s="3" cm="1">
        <f t="array" ref="AI54">COUNTIF($AC$4:$AC$77, "&gt;"&amp;$AC54)+SUM(IF($AC54=$AC$4:$AC54, 1, 0))</f>
        <v>6</v>
      </c>
      <c r="AJ54" s="3" cm="1">
        <f t="array" ref="AJ54">IF(AD54=0,0,COUNTIF(AD$4:AD$77, "&gt;"&amp;AD54)+SUM(IF(AD54=AD$4:AD54, 1, 0)))</f>
        <v>6</v>
      </c>
      <c r="AK54" s="3" cm="1">
        <f t="array" ref="AK54">IF(AE54=0,0,COUNTIF(AE$4:AE$77, "&gt;"&amp;AE54)+SUM(IF(AE54=AE$4:AE54, 1, 0)))</f>
        <v>8</v>
      </c>
      <c r="AL54" s="3" cm="1">
        <f t="array" ref="AL54">IF(AF54=0,0,COUNTIF(AF$4:AF$77, "&gt;"&amp;AF54)+SUM(IF(AF54=AF$4:AF54, 1, 0)))</f>
        <v>5</v>
      </c>
      <c r="AM54" s="3" cm="1">
        <f t="array" ref="AM54">IF(AG54=0,0,COUNTIF(AG$4:AG$77, "&gt;"&amp;AG54)+SUM(IF(AG54=AG$4:AG54, 1, 0)))</f>
        <v>8</v>
      </c>
      <c r="AO54" s="55">
        <f t="shared" si="5"/>
        <v>34.18181818181818</v>
      </c>
      <c r="AP54" s="55">
        <f>IFERROR(IF('Country Prioritization'!$C$5='Filter inputs'!$B$4,
AVERAGEIFS($K$3:$K$3258, $X$3:$X$3258, 1, $C$3:$C$3258, $AB54,$E$3:$E$3258,$AO$2,$K$3:$K$3258,"&gt;0"),
AVERAGEIFS($P$3:$P$3258, $X$3:$X$3258, 1, $C$3:$C$3258, $AB54,$E$3:$E$3258,$AO$2,$P$3:$P$3258,"&gt;0")),0)</f>
        <v>10</v>
      </c>
      <c r="AQ54" s="56">
        <f>IFERROR(IF('Country Prioritization'!$C$5='Filter inputs'!$B$4,
AVERAGEIFS($J$3:$J$3258, $X$3:$X$3258, 1, $C$3:$C$3258, $AB54,$E$3:$E$3258,$AO$2,$J$3:$J$3258,"&gt;0"),
AVERAGEIFS($O$3:$O$3258, $X$3:$X$3258, 1, $C$3:$C$3258, $AB54,$E$3:$E$3258,$AO$2,$O$3:$O$3258,"&gt;0")),0)</f>
        <v>9.1818181818181817</v>
      </c>
      <c r="AR54" s="56">
        <f>IFERROR(IF('Country Prioritization'!$C$5='Filter inputs'!$B$4,
AVERAGEIFS($Q$3:$Q$3258, $X$3:$X$3258, 1, $C$3:$C$3258, $AB54,$E$3:$E$3258,$AO$2,$Q$3:$Q$3258,"&gt;0"),
AVERAGEIFS($Q$3:$Q$3258, $X$3:$X$3258, 1, $C$3:$C$3258, $AB54,$E$3:$E$3258,$AO$2,$Q$3:$Q$3258,"&gt;0")),0)</f>
        <v>10</v>
      </c>
      <c r="AS54" s="56">
        <f>IFERROR(IF('Country Prioritization'!$C$5='Filter inputs'!$B$4,
AVERAGEIFS($R$3:$R$3258, $X$3:$X$3258, 1, $C$3:$C$3258, $AB54,$E$3:$E$3258,$AO$2,$R$3:$R$3258,"&gt;0"),
AVERAGEIFS($R$3:$R$3258, $X$3:$X$3258, 1, $C$3:$C$3258, $AB54,$E$3:$E$3258,$AO$2,$R$3:$R$3258,"&gt;0")),0)</f>
        <v>5</v>
      </c>
      <c r="AV54" t="s">
        <v>113</v>
      </c>
      <c r="AW54">
        <f>IF('Vaccine Prioritization'!$C$4='Filter inputs'!$B$4,
IF($AW$2="2020-2030",AVERAGEIFS($I$3:$I$3258,$Y$3:$Y$3258,1,$C$3:$C$3258,$AV54),AVERAGEIFS($I$3:$I$3258,$Y$3:$Y$3258,1,$C$3:$C$3258,$AV54,$F$3:$F$3258,$AW$2)),
IF($AW$2="2020-2030",AVERAGEIFS($N$3:$N$3258,$Y$3:$Y$3258,1,$C$3:$C$3258,$AV54),AVERAGEIFS($N$3:$N$3258,$Y$3:$Y$3258,1,$C$3:$C$3258,$AV54,$F$3:$F$3258,$AW$2)))</f>
        <v>13.969054298584943</v>
      </c>
      <c r="AX54">
        <f>IF('Vaccine Prioritization'!$C$4='Filter inputs'!$B$4,
IF($AW$2="2020-2030",AVERAGEIFS($I$3:$I$3258,$Y$3:$Y$3258,1,$C$3:$C$3258,$AV54,$E$3:$E$3258, AX$3),AVERAGEIFS($I$3:$I$3258,$Y$3:$Y$3258,1,$C$3:$C$3258,$AV54,$F$3:$F$3258,$AW$2,$E$3:$E$3258, AX$3)), IF($AW$2="2020-2030",AVERAGEIFS($N$3:$N$3258,$Y$3:$Y$3258,1,$C$3:$C$3258,$AV54,$E$3:$E$3258, AX$3),AVERAGEIFS($N$3:$N$3258,$Y$3:$Y$3258,1,$C$3:$C$3258,$AV54,$F$3:$F$3258,$AW$2,$E$3:$E$3258, AX$3)))</f>
        <v>19.635575860731919</v>
      </c>
      <c r="AY54">
        <f>IF('Vaccine Prioritization'!$C$4='Filter inputs'!$B$4,
IF($AW$2="2020-2030",AVERAGEIFS($I$3:$I$3258,$Y$3:$Y$3258,1,$C$3:$C$3258,$AV54,$E$3:$E$3258, AY$3),AVERAGEIFS($I$3:$I$3258,$Y$3:$Y$3258,1,$C$3:$C$3258,$AV54,$F$3:$F$3258,$AW$2,$E$3:$E$3258, AY$3)), IF($AW$2="2020-2030",AVERAGEIFS($N$3:$N$3258,$Y$3:$Y$3258,1,$C$3:$C$3258,$AV54,$E$3:$E$3258, AY$3),AVERAGEIFS($N$3:$N$3258,$Y$3:$Y$3258,1,$C$3:$C$3258,$AV54,$F$3:$F$3258,$AW$2,$E$3:$E$3258, AY$3)))</f>
        <v>18.286745407388185</v>
      </c>
      <c r="AZ54">
        <f>IF('Vaccine Prioritization'!$C$4='Filter inputs'!$B$4,
IF($AW$2="2020-2030",AVERAGEIFS($I$3:$I$3258,$Y$3:$Y$3258,1,$C$3:$C$3258,$AV54,$E$3:$E$3258, AZ$3),AVERAGEIFS($I$3:$I$3258,$Y$3:$Y$3258,1,$C$3:$C$3258,$AV54,$F$3:$F$3258,$AW$2,$E$3:$E$3258, AZ$3)), IF($AW$2="2020-2030",AVERAGEIFS($N$3:$N$3258,$Y$3:$Y$3258,1,$C$3:$C$3258,$AV54,$E$3:$E$3258, AZ$3),AVERAGEIFS($N$3:$N$3258,$Y$3:$Y$3258,1,$C$3:$C$3258,$AV54,$F$3:$F$3258,$AW$2,$E$3:$E$3258, AZ$3)))</f>
        <v>12.592265131322467</v>
      </c>
      <c r="BA54">
        <f>IF('Vaccine Prioritization'!$C$4='Filter inputs'!$B$4,
IF($AW$2="2020-2030",AVERAGEIFS($I$3:$I$3258,$Y$3:$Y$3258,1,$C$3:$C$3258,$AV54,$E$3:$E$3258, BA$3),AVERAGEIFS($I$3:$I$3258,$Y$3:$Y$3258,1,$C$3:$C$3258,$AV54,$F$3:$F$3258,$AW$2,$E$3:$E$3258, BA$3)), IF($AW$2="2020-2030",AVERAGEIFS($N$3:$N$3258,$Y$3:$Y$3258,1,$C$3:$C$3258,$AV54,$E$3:$E$3258, BA$3),AVERAGEIFS($N$3:$N$3258,$Y$3:$Y$3258,1,$C$3:$C$3258,$AV54,$F$3:$F$3258,$AW$2,$E$3:$E$3258, BA$3)))</f>
        <v>5.3616307948971835</v>
      </c>
      <c r="BC54" s="3">
        <f t="shared" si="6"/>
        <v>1</v>
      </c>
      <c r="BD54" s="3">
        <f t="shared" si="7"/>
        <v>2</v>
      </c>
      <c r="BE54" s="3">
        <f t="shared" si="8"/>
        <v>3</v>
      </c>
      <c r="BF54" s="3">
        <f t="shared" si="9"/>
        <v>4</v>
      </c>
      <c r="BG54" s="3"/>
      <c r="BH54" s="3">
        <f t="shared" si="12"/>
        <v>1</v>
      </c>
      <c r="BI54" t="s">
        <v>113</v>
      </c>
      <c r="BJ54" s="2" t="str">
        <f t="shared" si="13"/>
        <v>Nigeria</v>
      </c>
      <c r="BK54">
        <f t="shared" si="10"/>
        <v>13.969054298584943</v>
      </c>
      <c r="BL54" s="3" cm="1">
        <f t="array" ref="BL54">COUNTIF($BK$4:$BK$77, "&gt;"&amp;$BK54)+SUM(IF($BK54=$BK$4:$BK54, 1, 0))</f>
        <v>5</v>
      </c>
      <c r="BM54" s="3">
        <f>IF(COUNTIFS($BC54:BC54,BC54)&gt;1,BC54+COUNTIFS($BC54:BC54,BC54)-1,BC54)</f>
        <v>1</v>
      </c>
      <c r="BN54" s="3">
        <f>IF(COUNTIFS($BC54:BD54,BD54)&gt;1,BD54+COUNTIFS($BC54:BD54,BD54)-1,BD54)</f>
        <v>2</v>
      </c>
      <c r="BO54" s="3">
        <f>IF(COUNTIFS($BC54:BE54,BE54)&gt;1,BE54+COUNTIFS($BC54:BE54,BE54)-1,BE54)</f>
        <v>3</v>
      </c>
      <c r="BP54" s="3">
        <f>IF(COUNTIFS($BC54:BF54,BF54)&gt;1,BF54+COUNTIFS($BC54:BF54,BF54)-1,BF54)</f>
        <v>4</v>
      </c>
      <c r="BR54" s="3" t="str" cm="1">
        <f t="array" ref="BR54">INDEX($AX$3:$BA$3,BM54)</f>
        <v>Hib3</v>
      </c>
      <c r="BS54" s="3" t="str" cm="1">
        <f t="array" ref="BS54">INDEX($AX$3:$BA$3,BN54)</f>
        <v>Pcv3</v>
      </c>
      <c r="BT54" s="3" t="str" cm="1">
        <f t="array" ref="BT54">INDEX($AX$3:$BA$3,BO54)</f>
        <v>MCV2</v>
      </c>
      <c r="BU54" s="3" t="str" cm="1">
        <f t="array" ref="BU54">INDEX($AX$3:$BA$3,BP54)</f>
        <v>RotaC</v>
      </c>
    </row>
    <row r="55" spans="1:73" x14ac:dyDescent="0.3">
      <c r="A55" t="str">
        <f t="shared" si="0"/>
        <v>AFRICACOGHib32020</v>
      </c>
      <c r="B55" t="s">
        <v>3</v>
      </c>
      <c r="C55" t="s">
        <v>128</v>
      </c>
      <c r="D55" t="s">
        <v>24</v>
      </c>
      <c r="E55" t="s">
        <v>82</v>
      </c>
      <c r="F55">
        <v>2020</v>
      </c>
      <c r="G55" t="s">
        <v>196</v>
      </c>
      <c r="H55" s="11" cm="1">
        <f t="array" ref="H55">_xlfn.IFS(G55="&gt;70%",1,G55="60-70%",70%,G55="50-60%",60%,G55="&lt;50%",50%)</f>
        <v>1</v>
      </c>
      <c r="I55" s="47">
        <v>0.57882829196622687</v>
      </c>
      <c r="J55">
        <v>7</v>
      </c>
      <c r="K55">
        <v>4</v>
      </c>
      <c r="L55" t="s">
        <v>197</v>
      </c>
      <c r="M55" s="11" cm="1">
        <f t="array" ref="M55">_xlfn.IFS(L55="&gt;70%",1,L55="60-70%",70%,L55="50-60%",60%,L55="&lt;50%",50%)</f>
        <v>0.7</v>
      </c>
      <c r="N55" s="47">
        <v>0.46126917266298789</v>
      </c>
      <c r="O55">
        <v>8</v>
      </c>
      <c r="P55">
        <v>3</v>
      </c>
      <c r="Q55">
        <v>8</v>
      </c>
      <c r="R55">
        <v>2</v>
      </c>
      <c r="S55" t="s">
        <v>104</v>
      </c>
      <c r="T55" t="s">
        <v>109</v>
      </c>
      <c r="V55">
        <v>21</v>
      </c>
      <c r="W55">
        <v>21</v>
      </c>
      <c r="X55">
        <f>IF(AND(OR('Country Prioritization'!$C$4 = 'Filter inputs'!$A$4,'Country Prioritization'!$C$4=$B55),
OR('Country Prioritization'!$C$6='Filter inputs'!$C$4,'Country Prioritization'!$C$6=$S55),
OR( 'Country Prioritization'!$C$7='Filter inputs'!$D$4, 'Country Prioritization'!$C$7=$T55),
OR('Country Prioritization'!$C$8='Filter inputs'!$E$4, 'Country Prioritization'!$C$8=$F55), OR(AND('Country Prioritization'!$C$5='Filter inputs'!$B$4,H55&lt;=$X$1),AND('Country Prioritization'!$C$5='Filter inputs'!$B$5,M55&lt;=$X$1))),1,0)</f>
        <v>1</v>
      </c>
      <c r="Y55">
        <f>IF(OR('Vaccine Prioritization'!$C$5='Filter inputs'!$E$4, 'Vaccine Prioritization'!$C$5=$F55),1,0)</f>
        <v>1</v>
      </c>
      <c r="AA55" t="s">
        <v>141</v>
      </c>
      <c r="AB55" s="2" t="str">
        <f t="shared" si="11"/>
        <v>Pakistan</v>
      </c>
      <c r="AC55">
        <f>IFERROR(IF('Country Prioritization'!$C$5='Filter inputs'!$B$4,
AVERAGEIFS($V$3:$V$3258, $X$3:$X$3258, 1, $C$3:$C$3258, $AB55),
AVERAGEIFS($W$3:$W$3258, $X$3:$X$3258, 1, $C$3:$C$3258, $AB55)),0)</f>
        <v>21.09090909090909</v>
      </c>
      <c r="AD55">
        <f>IFERROR(IF('Country Prioritization'!$C$5='Filter inputs'!$B$4,
AVERAGEIFS($V$3:$V$3258, $X$3:$X$3258, 1, $C$3:$C$3258, $AB55,$E$3:$E$3258, $AD$3 ),
AVERAGEIFS($W$3:$W$3258, $X$3:$X$3258, 1, $C$3:$C$3258, $AB55, $E$3:$E$3258, $AD$3 )),0)</f>
        <v>21.363636363636363</v>
      </c>
      <c r="AE55">
        <f>IFERROR(IF('Country Prioritization'!$C$5='Filter inputs'!$B$4,
AVERAGEIFS($V$3:$V$3258, $X$3:$X$3258, 1, $C$3:$C$3258, $AB55,$E$3:$E$3258, $AE$3 ),
AVERAGEIFS($W$3:$W$3258, $X$3:$X$3258, 1, $C$3:$C$3258, $AB55, $E$3:$E$3258, $AE$3 )),0)</f>
        <v>20.363636363636363</v>
      </c>
      <c r="AF55">
        <f>IFERROR(IF('Country Prioritization'!$C$5='Filter inputs'!$B$4,
AVERAGEIFS($V$3:$V$3258, $X$3:$X$3258, 1, $C$3:$C$3258, $AB55,$E$3:$E$3258, $AF$3 ),
AVERAGEIFS($W$3:$W$3258, $X$3:$X$3258, 1, $C$3:$C$3258, $AB55, $E$3:$E$3258, $AF$3 )),0)</f>
        <v>22.636363636363637</v>
      </c>
      <c r="AG55">
        <f>IFERROR(IF('Country Prioritization'!$C$5='Filter inputs'!$B$4,
AVERAGEIFS($V$3:$V$3258, $X$3:$X$3258, 1, $C$3:$C$3258, $AB55,$E$3:$E$3258, $AG$3 ),
AVERAGEIFS($W$3:$W$3258, $X$3:$X$3258, 1, $C$3:$C$3258, $AB55, $E$3:$E$3258, $AG$3 )),0)</f>
        <v>20</v>
      </c>
      <c r="AI55" s="3" cm="1">
        <f t="array" ref="AI55">COUNTIF($AC$4:$AC$77, "&gt;"&amp;$AC55)+SUM(IF($AC55=$AC$4:$AC55, 1, 0))</f>
        <v>47</v>
      </c>
      <c r="AJ55" s="3" cm="1">
        <f t="array" ref="AJ55">IF(AD55=0,0,COUNTIF(AD$4:AD$77, "&gt;"&amp;AD55)+SUM(IF(AD55=AD$4:AD55, 1, 0)))</f>
        <v>45</v>
      </c>
      <c r="AK55" s="3" cm="1">
        <f t="array" ref="AK55">IF(AE55=0,0,COUNTIF(AE$4:AE$77, "&gt;"&amp;AE55)+SUM(IF(AE55=AE$4:AE55, 1, 0)))</f>
        <v>51</v>
      </c>
      <c r="AL55" s="3" cm="1">
        <f t="array" ref="AL55">IF(AF55=0,0,COUNTIF(AF$4:AF$77, "&gt;"&amp;AF55)+SUM(IF(AF55=AF$4:AF55, 1, 0)))</f>
        <v>40</v>
      </c>
      <c r="AM55" s="3" cm="1">
        <f t="array" ref="AM55">IF(AG55=0,0,COUNTIF(AG$4:AG$77, "&gt;"&amp;AG55)+SUM(IF(AG55=AG$4:AG55, 1, 0)))</f>
        <v>55</v>
      </c>
      <c r="AO55" s="55">
        <f t="shared" si="5"/>
        <v>20.363636363636363</v>
      </c>
      <c r="AP55" s="55">
        <f>IFERROR(IF('Country Prioritization'!$C$5='Filter inputs'!$B$4,
AVERAGEIFS($K$3:$K$3258, $X$3:$X$3258, 1, $C$3:$C$3258, $AB55,$E$3:$E$3258,$AO$2,$K$3:$K$3258,"&gt;0"),
AVERAGEIFS($P$3:$P$3258, $X$3:$X$3258, 1, $C$3:$C$3258, $AB55,$E$3:$E$3258,$AO$2,$P$3:$P$3258,"&gt;0")),0)</f>
        <v>10</v>
      </c>
      <c r="AQ55" s="56">
        <f>IFERROR(IF('Country Prioritization'!$C$5='Filter inputs'!$B$4,
AVERAGEIFS($J$3:$J$3258, $X$3:$X$3258, 1, $C$3:$C$3258, $AB55,$E$3:$E$3258,$AO$2,$J$3:$J$3258,"&gt;0"),
AVERAGEIFS($O$3:$O$3258, $X$3:$X$3258, 1, $C$3:$C$3258, $AB55,$E$3:$E$3258,$AO$2,$O$3:$O$3258,"&gt;0")),0)</f>
        <v>5.3636363636363633</v>
      </c>
      <c r="AR55" s="56">
        <f>IFERROR(IF('Country Prioritization'!$C$5='Filter inputs'!$B$4,
AVERAGEIFS($Q$3:$Q$3258, $X$3:$X$3258, 1, $C$3:$C$3258, $AB55,$E$3:$E$3258,$AO$2,$Q$3:$Q$3258,"&gt;0"),
AVERAGEIFS($Q$3:$Q$3258, $X$3:$X$3258, 1, $C$3:$C$3258, $AB55,$E$3:$E$3258,$AO$2,$Q$3:$Q$3258,"&gt;0")),0)</f>
        <v>3</v>
      </c>
      <c r="AS55" s="56">
        <f>IFERROR(IF('Country Prioritization'!$C$5='Filter inputs'!$B$4,
AVERAGEIFS($R$3:$R$3258, $X$3:$X$3258, 1, $C$3:$C$3258, $AB55,$E$3:$E$3258,$AO$2,$R$3:$R$3258,"&gt;0"),
AVERAGEIFS($R$3:$R$3258, $X$3:$X$3258, 1, $C$3:$C$3258, $AB55,$E$3:$E$3258,$AO$2,$R$3:$R$3258,"&gt;0")),0)</f>
        <v>2</v>
      </c>
      <c r="AV55" t="s">
        <v>141</v>
      </c>
      <c r="AW55">
        <f>IF('Vaccine Prioritization'!$C$4='Filter inputs'!$B$4,
IF($AW$2="2020-2030",AVERAGEIFS($I$3:$I$3258,$Y$3:$Y$3258,1,$C$3:$C$3258,$AV55),AVERAGEIFS($I$3:$I$3258,$Y$3:$Y$3258,1,$C$3:$C$3258,$AV55,$F$3:$F$3258,$AW$2)),
IF($AW$2="2020-2030",AVERAGEIFS($N$3:$N$3258,$Y$3:$Y$3258,1,$C$3:$C$3258,$AV55),AVERAGEIFS($N$3:$N$3258,$Y$3:$Y$3258,1,$C$3:$C$3258,$AV55,$F$3:$F$3258,$AW$2)))</f>
        <v>19.327470932407639</v>
      </c>
      <c r="AX55">
        <f>IF('Vaccine Prioritization'!$C$4='Filter inputs'!$B$4,
IF($AW$2="2020-2030",AVERAGEIFS($I$3:$I$3258,$Y$3:$Y$3258,1,$C$3:$C$3258,$AV55,$E$3:$E$3258, AX$3),AVERAGEIFS($I$3:$I$3258,$Y$3:$Y$3258,1,$C$3:$C$3258,$AV55,$F$3:$F$3258,$AW$2,$E$3:$E$3258, AX$3)), IF($AW$2="2020-2030",AVERAGEIFS($N$3:$N$3258,$Y$3:$Y$3258,1,$C$3:$C$3258,$AV55,$E$3:$E$3258, AX$3),AVERAGEIFS($N$3:$N$3258,$Y$3:$Y$3258,1,$C$3:$C$3258,$AV55,$F$3:$F$3258,$AW$2,$E$3:$E$3258, AX$3)))</f>
        <v>30.375537851240246</v>
      </c>
      <c r="AY55">
        <f>IF('Vaccine Prioritization'!$C$4='Filter inputs'!$B$4,
IF($AW$2="2020-2030",AVERAGEIFS($I$3:$I$3258,$Y$3:$Y$3258,1,$C$3:$C$3258,$AV55,$E$3:$E$3258, AY$3),AVERAGEIFS($I$3:$I$3258,$Y$3:$Y$3258,1,$C$3:$C$3258,$AV55,$F$3:$F$3258,$AW$2,$E$3:$E$3258, AY$3)), IF($AW$2="2020-2030",AVERAGEIFS($N$3:$N$3258,$Y$3:$Y$3258,1,$C$3:$C$3258,$AV55,$E$3:$E$3258, AY$3),AVERAGEIFS($N$3:$N$3258,$Y$3:$Y$3258,1,$C$3:$C$3258,$AV55,$F$3:$F$3258,$AW$2,$E$3:$E$3258, AY$3)))</f>
        <v>25.770171796002604</v>
      </c>
      <c r="AZ55">
        <f>IF('Vaccine Prioritization'!$C$4='Filter inputs'!$B$4,
IF($AW$2="2020-2030",AVERAGEIFS($I$3:$I$3258,$Y$3:$Y$3258,1,$C$3:$C$3258,$AV55,$E$3:$E$3258, AZ$3),AVERAGEIFS($I$3:$I$3258,$Y$3:$Y$3258,1,$C$3:$C$3258,$AV55,$F$3:$F$3258,$AW$2,$E$3:$E$3258, AZ$3)), IF($AW$2="2020-2030",AVERAGEIFS($N$3:$N$3258,$Y$3:$Y$3258,1,$C$3:$C$3258,$AV55,$E$3:$E$3258, AZ$3),AVERAGEIFS($N$3:$N$3258,$Y$3:$Y$3258,1,$C$3:$C$3258,$AV55,$F$3:$F$3258,$AW$2,$E$3:$E$3258, AZ$3)))</f>
        <v>13.669130422359045</v>
      </c>
      <c r="BA55">
        <f>IF('Vaccine Prioritization'!$C$4='Filter inputs'!$B$4,
IF($AW$2="2020-2030",AVERAGEIFS($I$3:$I$3258,$Y$3:$Y$3258,1,$C$3:$C$3258,$AV55,$E$3:$E$3258, BA$3),AVERAGEIFS($I$3:$I$3258,$Y$3:$Y$3258,1,$C$3:$C$3258,$AV55,$F$3:$F$3258,$AW$2,$E$3:$E$3258, BA$3)), IF($AW$2="2020-2030",AVERAGEIFS($N$3:$N$3258,$Y$3:$Y$3258,1,$C$3:$C$3258,$AV55,$E$3:$E$3258, BA$3),AVERAGEIFS($N$3:$N$3258,$Y$3:$Y$3258,1,$C$3:$C$3258,$AV55,$F$3:$F$3258,$AW$2,$E$3:$E$3258, BA$3)))</f>
        <v>7.495043660028645</v>
      </c>
      <c r="BC55" s="3">
        <f t="shared" si="6"/>
        <v>1</v>
      </c>
      <c r="BD55" s="3">
        <f t="shared" si="7"/>
        <v>2</v>
      </c>
      <c r="BE55" s="3">
        <f t="shared" si="8"/>
        <v>3</v>
      </c>
      <c r="BF55" s="3">
        <f t="shared" si="9"/>
        <v>4</v>
      </c>
      <c r="BG55" s="3"/>
      <c r="BH55" s="3">
        <f t="shared" si="12"/>
        <v>3</v>
      </c>
      <c r="BI55" t="s">
        <v>141</v>
      </c>
      <c r="BJ55" s="2" t="str">
        <f t="shared" si="13"/>
        <v>Pakistan</v>
      </c>
      <c r="BK55">
        <f t="shared" si="10"/>
        <v>19.327470932407639</v>
      </c>
      <c r="BL55" s="3" cm="1">
        <f t="array" ref="BL55">COUNTIF($BK$4:$BK$77, "&gt;"&amp;$BK55)+SUM(IF($BK55=$BK$4:$BK55, 1, 0))</f>
        <v>2</v>
      </c>
      <c r="BM55" s="3">
        <f>IF(COUNTIFS($BC55:BC55,BC55)&gt;1,BC55+COUNTIFS($BC55:BC55,BC55)-1,BC55)</f>
        <v>1</v>
      </c>
      <c r="BN55" s="3">
        <f>IF(COUNTIFS($BC55:BD55,BD55)&gt;1,BD55+COUNTIFS($BC55:BD55,BD55)-1,BD55)</f>
        <v>2</v>
      </c>
      <c r="BO55" s="3">
        <f>IF(COUNTIFS($BC55:BE55,BE55)&gt;1,BE55+COUNTIFS($BC55:BE55,BE55)-1,BE55)</f>
        <v>3</v>
      </c>
      <c r="BP55" s="3">
        <f>IF(COUNTIFS($BC55:BF55,BF55)&gt;1,BF55+COUNTIFS($BC55:BF55,BF55)-1,BF55)</f>
        <v>4</v>
      </c>
      <c r="BR55" s="3" t="str" cm="1">
        <f t="array" ref="BR55">INDEX($AX$3:$BA$3,BM55)</f>
        <v>Hib3</v>
      </c>
      <c r="BS55" s="3" t="str" cm="1">
        <f t="array" ref="BS55">INDEX($AX$3:$BA$3,BN55)</f>
        <v>Pcv3</v>
      </c>
      <c r="BT55" s="3" t="str" cm="1">
        <f t="array" ref="BT55">INDEX($AX$3:$BA$3,BO55)</f>
        <v>MCV2</v>
      </c>
      <c r="BU55" s="3" t="str" cm="1">
        <f t="array" ref="BU55">INDEX($AX$3:$BA$3,BP55)</f>
        <v>RotaC</v>
      </c>
    </row>
    <row r="56" spans="1:73" x14ac:dyDescent="0.3">
      <c r="A56" t="str">
        <f t="shared" si="0"/>
        <v>AMERICAHNDHib32020</v>
      </c>
      <c r="B56" t="s">
        <v>22</v>
      </c>
      <c r="C56" t="s">
        <v>165</v>
      </c>
      <c r="D56" t="s">
        <v>61</v>
      </c>
      <c r="E56" t="s">
        <v>82</v>
      </c>
      <c r="F56">
        <v>2020</v>
      </c>
      <c r="G56" t="s">
        <v>196</v>
      </c>
      <c r="H56" s="11" cm="1">
        <f t="array" ref="H56">_xlfn.IFS(G56="&gt;70%",1,G56="60-70%",70%,G56="50-60%",60%,G56="&lt;50%",50%)</f>
        <v>1</v>
      </c>
      <c r="I56" s="47">
        <v>0.34658760193283483</v>
      </c>
      <c r="J56">
        <v>6</v>
      </c>
      <c r="K56">
        <v>3</v>
      </c>
      <c r="L56" t="s">
        <v>196</v>
      </c>
      <c r="M56" s="11" cm="1">
        <f t="array" ref="M56">_xlfn.IFS(L56="&gt;70%",1,L56="60-70%",70%,L56="50-60%",60%,L56="&lt;50%",50%)</f>
        <v>1</v>
      </c>
      <c r="N56" s="47">
        <v>0.3979519013861747</v>
      </c>
      <c r="O56">
        <v>3</v>
      </c>
      <c r="P56">
        <v>3</v>
      </c>
      <c r="Q56">
        <v>4</v>
      </c>
      <c r="R56">
        <v>11</v>
      </c>
      <c r="S56" t="s">
        <v>104</v>
      </c>
      <c r="T56" t="s">
        <v>108</v>
      </c>
      <c r="V56">
        <v>24</v>
      </c>
      <c r="W56">
        <v>21</v>
      </c>
      <c r="X56">
        <f>IF(AND(OR('Country Prioritization'!$C$4 = 'Filter inputs'!$A$4,'Country Prioritization'!$C$4=$B56),
OR('Country Prioritization'!$C$6='Filter inputs'!$C$4,'Country Prioritization'!$C$6=$S56),
OR( 'Country Prioritization'!$C$7='Filter inputs'!$D$4, 'Country Prioritization'!$C$7=$T56),
OR('Country Prioritization'!$C$8='Filter inputs'!$E$4, 'Country Prioritization'!$C$8=$F56), OR(AND('Country Prioritization'!$C$5='Filter inputs'!$B$4,H56&lt;=$X$1),AND('Country Prioritization'!$C$5='Filter inputs'!$B$5,M56&lt;=$X$1))),1,0)</f>
        <v>1</v>
      </c>
      <c r="Y56">
        <f>IF(OR('Vaccine Prioritization'!$C$5='Filter inputs'!$E$4, 'Vaccine Prioritization'!$C$5=$F56),1,0)</f>
        <v>1</v>
      </c>
      <c r="AA56" t="s">
        <v>121</v>
      </c>
      <c r="AB56" s="2" t="str">
        <f t="shared" si="11"/>
        <v>Papua New Guinea</v>
      </c>
      <c r="AC56">
        <f>IFERROR(IF('Country Prioritization'!$C$5='Filter inputs'!$B$4,
AVERAGEIFS($V$3:$V$3258, $X$3:$X$3258, 1, $C$3:$C$3258, $AB56),
AVERAGEIFS($W$3:$W$3258, $X$3:$X$3258, 1, $C$3:$C$3258, $AB56)),0)</f>
        <v>23.931818181818183</v>
      </c>
      <c r="AD56">
        <f>IFERROR(IF('Country Prioritization'!$C$5='Filter inputs'!$B$4,
AVERAGEIFS($V$3:$V$3258, $X$3:$X$3258, 1, $C$3:$C$3258, $AB56,$E$3:$E$3258, $AD$3 ),
AVERAGEIFS($W$3:$W$3258, $X$3:$X$3258, 1, $C$3:$C$3258, $AB56, $E$3:$E$3258, $AD$3 )),0)</f>
        <v>24</v>
      </c>
      <c r="AE56">
        <f>IFERROR(IF('Country Prioritization'!$C$5='Filter inputs'!$B$4,
AVERAGEIFS($V$3:$V$3258, $X$3:$X$3258, 1, $C$3:$C$3258, $AB56,$E$3:$E$3258, $AE$3 ),
AVERAGEIFS($W$3:$W$3258, $X$3:$X$3258, 1, $C$3:$C$3258, $AB56, $E$3:$E$3258, $AE$3 )),0)</f>
        <v>23.363636363636363</v>
      </c>
      <c r="AF56">
        <f>IFERROR(IF('Country Prioritization'!$C$5='Filter inputs'!$B$4,
AVERAGEIFS($V$3:$V$3258, $X$3:$X$3258, 1, $C$3:$C$3258, $AB56,$E$3:$E$3258, $AF$3 ),
AVERAGEIFS($W$3:$W$3258, $X$3:$X$3258, 1, $C$3:$C$3258, $AB56, $E$3:$E$3258, $AF$3 )),0)</f>
        <v>24.363636363636363</v>
      </c>
      <c r="AG56">
        <f>IFERROR(IF('Country Prioritization'!$C$5='Filter inputs'!$B$4,
AVERAGEIFS($V$3:$V$3258, $X$3:$X$3258, 1, $C$3:$C$3258, $AB56,$E$3:$E$3258, $AG$3 ),
AVERAGEIFS($W$3:$W$3258, $X$3:$X$3258, 1, $C$3:$C$3258, $AB56, $E$3:$E$3258, $AG$3 )),0)</f>
        <v>24</v>
      </c>
      <c r="AI56" s="3" cm="1">
        <f t="array" ref="AI56">COUNTIF($AC$4:$AC$77, "&gt;"&amp;$AC56)+SUM(IF($AC56=$AC$4:$AC56, 1, 0))</f>
        <v>33</v>
      </c>
      <c r="AJ56" s="3" cm="1">
        <f t="array" ref="AJ56">IF(AD56=0,0,COUNTIF(AD$4:AD$77, "&gt;"&amp;AD56)+SUM(IF(AD56=AD$4:AD56, 1, 0)))</f>
        <v>36</v>
      </c>
      <c r="AK56" s="3" cm="1">
        <f t="array" ref="AK56">IF(AE56=0,0,COUNTIF(AE$4:AE$77, "&gt;"&amp;AE56)+SUM(IF(AE56=AE$4:AE56, 1, 0)))</f>
        <v>37</v>
      </c>
      <c r="AL56" s="3" cm="1">
        <f t="array" ref="AL56">IF(AF56=0,0,COUNTIF(AF$4:AF$77, "&gt;"&amp;AF56)+SUM(IF(AF56=AF$4:AF56, 1, 0)))</f>
        <v>32</v>
      </c>
      <c r="AM56" s="3" cm="1">
        <f t="array" ref="AM56">IF(AG56=0,0,COUNTIF(AG$4:AG$77, "&gt;"&amp;AG56)+SUM(IF(AG56=AG$4:AG56, 1, 0)))</f>
        <v>37</v>
      </c>
      <c r="AO56" s="55">
        <f t="shared" si="5"/>
        <v>23.363636363636363</v>
      </c>
      <c r="AP56" s="55">
        <f>IFERROR(IF('Country Prioritization'!$C$5='Filter inputs'!$B$4,
AVERAGEIFS($K$3:$K$3258, $X$3:$X$3258, 1, $C$3:$C$3258, $AB56,$E$3:$E$3258,$AO$2,$K$3:$K$3258,"&gt;0"),
AVERAGEIFS($P$3:$P$3258, $X$3:$X$3258, 1, $C$3:$C$3258, $AB56,$E$3:$E$3258,$AO$2,$P$3:$P$3258,"&gt;0")),0)</f>
        <v>4</v>
      </c>
      <c r="AQ56" s="56">
        <f>IFERROR(IF('Country Prioritization'!$C$5='Filter inputs'!$B$4,
AVERAGEIFS($J$3:$J$3258, $X$3:$X$3258, 1, $C$3:$C$3258, $AB56,$E$3:$E$3258,$AO$2,$J$3:$J$3258,"&gt;0"),
AVERAGEIFS($O$3:$O$3258, $X$3:$X$3258, 1, $C$3:$C$3258, $AB56,$E$3:$E$3258,$AO$2,$O$3:$O$3258,"&gt;0")),0)</f>
        <v>8.3636363636363633</v>
      </c>
      <c r="AR56" s="56">
        <f>IFERROR(IF('Country Prioritization'!$C$5='Filter inputs'!$B$4,
AVERAGEIFS($Q$3:$Q$3258, $X$3:$X$3258, 1, $C$3:$C$3258, $AB56,$E$3:$E$3258,$AO$2,$Q$3:$Q$3258,"&gt;0"),
AVERAGEIFS($Q$3:$Q$3258, $X$3:$X$3258, 1, $C$3:$C$3258, $AB56,$E$3:$E$3258,$AO$2,$Q$3:$Q$3258,"&gt;0")),0)</f>
        <v>6</v>
      </c>
      <c r="AS56" s="56">
        <f>IFERROR(IF('Country Prioritization'!$C$5='Filter inputs'!$B$4,
AVERAGEIFS($R$3:$R$3258, $X$3:$X$3258, 1, $C$3:$C$3258, $AB56,$E$3:$E$3258,$AO$2,$R$3:$R$3258,"&gt;0"),
AVERAGEIFS($R$3:$R$3258, $X$3:$X$3258, 1, $C$3:$C$3258, $AB56,$E$3:$E$3258,$AO$2,$R$3:$R$3258,"&gt;0")),0)</f>
        <v>5</v>
      </c>
      <c r="AV56" t="s">
        <v>121</v>
      </c>
      <c r="AW56">
        <f>IF('Vaccine Prioritization'!$C$4='Filter inputs'!$B$4,
IF($AW$2="2020-2030",AVERAGEIFS($I$3:$I$3258,$Y$3:$Y$3258,1,$C$3:$C$3258,$AV56),AVERAGEIFS($I$3:$I$3258,$Y$3:$Y$3258,1,$C$3:$C$3258,$AV56,$F$3:$F$3258,$AW$2)),
IF($AW$2="2020-2030",AVERAGEIFS($N$3:$N$3258,$Y$3:$Y$3258,1,$C$3:$C$3258,$AV56),AVERAGEIFS($N$3:$N$3258,$Y$3:$Y$3258,1,$C$3:$C$3258,$AV56,$F$3:$F$3258,$AW$2)))</f>
        <v>0.62177861798887613</v>
      </c>
      <c r="AX56">
        <f>IF('Vaccine Prioritization'!$C$4='Filter inputs'!$B$4,
IF($AW$2="2020-2030",AVERAGEIFS($I$3:$I$3258,$Y$3:$Y$3258,1,$C$3:$C$3258,$AV56,$E$3:$E$3258, AX$3),AVERAGEIFS($I$3:$I$3258,$Y$3:$Y$3258,1,$C$3:$C$3258,$AV56,$F$3:$F$3258,$AW$2,$E$3:$E$3258, AX$3)), IF($AW$2="2020-2030",AVERAGEIFS($N$3:$N$3258,$Y$3:$Y$3258,1,$C$3:$C$3258,$AV56,$E$3:$E$3258, AX$3),AVERAGEIFS($N$3:$N$3258,$Y$3:$Y$3258,1,$C$3:$C$3258,$AV56,$F$3:$F$3258,$AW$2,$E$3:$E$3258, AX$3)))</f>
        <v>0.75644704343359803</v>
      </c>
      <c r="AY56">
        <f>IF('Vaccine Prioritization'!$C$4='Filter inputs'!$B$4,
IF($AW$2="2020-2030",AVERAGEIFS($I$3:$I$3258,$Y$3:$Y$3258,1,$C$3:$C$3258,$AV56,$E$3:$E$3258, AY$3),AVERAGEIFS($I$3:$I$3258,$Y$3:$Y$3258,1,$C$3:$C$3258,$AV56,$F$3:$F$3258,$AW$2,$E$3:$E$3258, AY$3)), IF($AW$2="2020-2030",AVERAGEIFS($N$3:$N$3258,$Y$3:$Y$3258,1,$C$3:$C$3258,$AV56,$E$3:$E$3258, AY$3),AVERAGEIFS($N$3:$N$3258,$Y$3:$Y$3258,1,$C$3:$C$3258,$AV56,$F$3:$F$3258,$AW$2,$E$3:$E$3258, AY$3)))</f>
        <v>0.7163696501388318</v>
      </c>
      <c r="AZ56">
        <f>IF('Vaccine Prioritization'!$C$4='Filter inputs'!$B$4,
IF($AW$2="2020-2030",AVERAGEIFS($I$3:$I$3258,$Y$3:$Y$3258,1,$C$3:$C$3258,$AV56,$E$3:$E$3258, AZ$3),AVERAGEIFS($I$3:$I$3258,$Y$3:$Y$3258,1,$C$3:$C$3258,$AV56,$F$3:$F$3258,$AW$2,$E$3:$E$3258, AZ$3)), IF($AW$2="2020-2030",AVERAGEIFS($N$3:$N$3258,$Y$3:$Y$3258,1,$C$3:$C$3258,$AV56,$E$3:$E$3258, AZ$3),AVERAGEIFS($N$3:$N$3258,$Y$3:$Y$3258,1,$C$3:$C$3258,$AV56,$F$3:$F$3258,$AW$2,$E$3:$E$3258, AZ$3)))</f>
        <v>0.48287907444065309</v>
      </c>
      <c r="BA56">
        <f>IF('Vaccine Prioritization'!$C$4='Filter inputs'!$B$4,
IF($AW$2="2020-2030",AVERAGEIFS($I$3:$I$3258,$Y$3:$Y$3258,1,$C$3:$C$3258,$AV56,$E$3:$E$3258, BA$3),AVERAGEIFS($I$3:$I$3258,$Y$3:$Y$3258,1,$C$3:$C$3258,$AV56,$F$3:$F$3258,$AW$2,$E$3:$E$3258, BA$3)), IF($AW$2="2020-2030",AVERAGEIFS($N$3:$N$3258,$Y$3:$Y$3258,1,$C$3:$C$3258,$AV56,$E$3:$E$3258, BA$3),AVERAGEIFS($N$3:$N$3258,$Y$3:$Y$3258,1,$C$3:$C$3258,$AV56,$F$3:$F$3258,$AW$2,$E$3:$E$3258, BA$3)))</f>
        <v>0.53141870394242152</v>
      </c>
      <c r="BC56" s="3">
        <f t="shared" si="6"/>
        <v>1</v>
      </c>
      <c r="BD56" s="3">
        <f t="shared" si="7"/>
        <v>2</v>
      </c>
      <c r="BE56" s="3">
        <f t="shared" si="8"/>
        <v>4</v>
      </c>
      <c r="BF56" s="3">
        <f t="shared" si="9"/>
        <v>3</v>
      </c>
      <c r="BG56" s="3"/>
      <c r="BH56" s="3">
        <f t="shared" si="12"/>
        <v>5</v>
      </c>
      <c r="BI56" t="s">
        <v>121</v>
      </c>
      <c r="BJ56" s="2" t="str">
        <f t="shared" si="13"/>
        <v>Papua New Guinea</v>
      </c>
      <c r="BK56">
        <f t="shared" si="10"/>
        <v>0.62177861798887613</v>
      </c>
      <c r="BL56" s="3" cm="1">
        <f t="array" ref="BL56">COUNTIF($BK$4:$BK$77, "&gt;"&amp;$BK56)+SUM(IF($BK56=$BK$4:$BK56, 1, 0))</f>
        <v>47</v>
      </c>
      <c r="BM56" s="3">
        <f>IF(COUNTIFS($BC56:BC56,BC56)&gt;1,BC56+COUNTIFS($BC56:BC56,BC56)-1,BC56)</f>
        <v>1</v>
      </c>
      <c r="BN56" s="3">
        <f>IF(COUNTIFS($BC56:BD56,BD56)&gt;1,BD56+COUNTIFS($BC56:BD56,BD56)-1,BD56)</f>
        <v>2</v>
      </c>
      <c r="BO56" s="3">
        <f>IF(COUNTIFS($BC56:BE56,BE56)&gt;1,BE56+COUNTIFS($BC56:BE56,BE56)-1,BE56)</f>
        <v>4</v>
      </c>
      <c r="BP56" s="3">
        <f>IF(COUNTIFS($BC56:BF56,BF56)&gt;1,BF56+COUNTIFS($BC56:BF56,BF56)-1,BF56)</f>
        <v>3</v>
      </c>
      <c r="BR56" s="3" t="str" cm="1">
        <f t="array" ref="BR56">INDEX($AX$3:$BA$3,BM56)</f>
        <v>Hib3</v>
      </c>
      <c r="BS56" s="3" t="str" cm="1">
        <f t="array" ref="BS56">INDEX($AX$3:$BA$3,BN56)</f>
        <v>Pcv3</v>
      </c>
      <c r="BT56" s="3" t="str" cm="1">
        <f t="array" ref="BT56">INDEX($AX$3:$BA$3,BO56)</f>
        <v>RotaC</v>
      </c>
      <c r="BU56" s="3" t="str" cm="1">
        <f t="array" ref="BU56">INDEX($AX$3:$BA$3,BP56)</f>
        <v>MCV2</v>
      </c>
    </row>
    <row r="57" spans="1:73" x14ac:dyDescent="0.3">
      <c r="A57" t="str">
        <f t="shared" si="0"/>
        <v>ASIALKAHib32020</v>
      </c>
      <c r="B57" t="s">
        <v>13</v>
      </c>
      <c r="C57" t="s">
        <v>180</v>
      </c>
      <c r="D57" t="s">
        <v>76</v>
      </c>
      <c r="E57" t="s">
        <v>82</v>
      </c>
      <c r="F57">
        <v>2020</v>
      </c>
      <c r="G57" t="s">
        <v>196</v>
      </c>
      <c r="H57" s="11" cm="1">
        <f t="array" ref="H57">_xlfn.IFS(G57="&gt;70%",1,G57="60-70%",70%,G57="50-60%",60%,G57="&lt;50%",50%)</f>
        <v>1</v>
      </c>
      <c r="I57" s="47">
        <v>0.3343781018676148</v>
      </c>
      <c r="J57">
        <v>1</v>
      </c>
      <c r="K57">
        <v>3</v>
      </c>
      <c r="L57" t="s">
        <v>196</v>
      </c>
      <c r="M57" s="11" cm="1">
        <f t="array" ref="M57">_xlfn.IFS(L57="&gt;70%",1,L57="60-70%",70%,L57="50-60%",60%,L57="&lt;50%",50%)</f>
        <v>1</v>
      </c>
      <c r="N57" s="47">
        <v>0.36030175494367733</v>
      </c>
      <c r="O57">
        <v>1</v>
      </c>
      <c r="P57">
        <v>3</v>
      </c>
      <c r="Q57">
        <v>1</v>
      </c>
      <c r="R57">
        <v>11</v>
      </c>
      <c r="S57" t="s">
        <v>104</v>
      </c>
      <c r="T57" t="s">
        <v>108</v>
      </c>
      <c r="V57">
        <v>16</v>
      </c>
      <c r="W57">
        <v>16</v>
      </c>
      <c r="X57">
        <f>IF(AND(OR('Country Prioritization'!$C$4 = 'Filter inputs'!$A$4,'Country Prioritization'!$C$4=$B57),
OR('Country Prioritization'!$C$6='Filter inputs'!$C$4,'Country Prioritization'!$C$6=$S57),
OR( 'Country Prioritization'!$C$7='Filter inputs'!$D$4, 'Country Prioritization'!$C$7=$T57),
OR('Country Prioritization'!$C$8='Filter inputs'!$E$4, 'Country Prioritization'!$C$8=$F57), OR(AND('Country Prioritization'!$C$5='Filter inputs'!$B$4,H57&lt;=$X$1),AND('Country Prioritization'!$C$5='Filter inputs'!$B$5,M57&lt;=$X$1))),1,0)</f>
        <v>1</v>
      </c>
      <c r="Y57">
        <f>IF(OR('Vaccine Prioritization'!$C$5='Filter inputs'!$E$4, 'Vaccine Prioritization'!$C$5=$F57),1,0)</f>
        <v>1</v>
      </c>
      <c r="AA57" t="s">
        <v>179</v>
      </c>
      <c r="AB57" s="2" t="str">
        <f t="shared" si="11"/>
        <v>Rwanda</v>
      </c>
      <c r="AC57">
        <f>IFERROR(IF('Country Prioritization'!$C$5='Filter inputs'!$B$4,
AVERAGEIFS($V$3:$V$3258, $X$3:$X$3258, 1, $C$3:$C$3258, $AB57),
AVERAGEIFS($W$3:$W$3258, $X$3:$X$3258, 1, $C$3:$C$3258, $AB57)),0)</f>
        <v>24.65909090909091</v>
      </c>
      <c r="AD57">
        <f>IFERROR(IF('Country Prioritization'!$C$5='Filter inputs'!$B$4,
AVERAGEIFS($V$3:$V$3258, $X$3:$X$3258, 1, $C$3:$C$3258, $AB57,$E$3:$E$3258, $AD$3 ),
AVERAGEIFS($W$3:$W$3258, $X$3:$X$3258, 1, $C$3:$C$3258, $AB57, $E$3:$E$3258, $AD$3 )),0)</f>
        <v>25</v>
      </c>
      <c r="AE57">
        <f>IFERROR(IF('Country Prioritization'!$C$5='Filter inputs'!$B$4,
AVERAGEIFS($V$3:$V$3258, $X$3:$X$3258, 1, $C$3:$C$3258, $AB57,$E$3:$E$3258, $AE$3 ),
AVERAGEIFS($W$3:$W$3258, $X$3:$X$3258, 1, $C$3:$C$3258, $AB57, $E$3:$E$3258, $AE$3 )),0)</f>
        <v>25</v>
      </c>
      <c r="AF57">
        <f>IFERROR(IF('Country Prioritization'!$C$5='Filter inputs'!$B$4,
AVERAGEIFS($V$3:$V$3258, $X$3:$X$3258, 1, $C$3:$C$3258, $AB57,$E$3:$E$3258, $AF$3 ),
AVERAGEIFS($W$3:$W$3258, $X$3:$X$3258, 1, $C$3:$C$3258, $AB57, $E$3:$E$3258, $AF$3 )),0)</f>
        <v>24.636363636363637</v>
      </c>
      <c r="AG57">
        <f>IFERROR(IF('Country Prioritization'!$C$5='Filter inputs'!$B$4,
AVERAGEIFS($V$3:$V$3258, $X$3:$X$3258, 1, $C$3:$C$3258, $AB57,$E$3:$E$3258, $AG$3 ),
AVERAGEIFS($W$3:$W$3258, $X$3:$X$3258, 1, $C$3:$C$3258, $AB57, $E$3:$E$3258, $AG$3 )),0)</f>
        <v>24</v>
      </c>
      <c r="AI57" s="3" cm="1">
        <f t="array" ref="AI57">COUNTIF($AC$4:$AC$77, "&gt;"&amp;$AC57)+SUM(IF($AC57=$AC$4:$AC57, 1, 0))</f>
        <v>29</v>
      </c>
      <c r="AJ57" s="3" cm="1">
        <f t="array" ref="AJ57">IF(AD57=0,0,COUNTIF(AD$4:AD$77, "&gt;"&amp;AD57)+SUM(IF(AD57=AD$4:AD57, 1, 0)))</f>
        <v>30</v>
      </c>
      <c r="AK57" s="3" cm="1">
        <f t="array" ref="AK57">IF(AE57=0,0,COUNTIF(AE$4:AE$77, "&gt;"&amp;AE57)+SUM(IF(AE57=AE$4:AE57, 1, 0)))</f>
        <v>31</v>
      </c>
      <c r="AL57" s="3" cm="1">
        <f t="array" ref="AL57">IF(AF57=0,0,COUNTIF(AF$4:AF$77, "&gt;"&amp;AF57)+SUM(IF(AF57=AF$4:AF57, 1, 0)))</f>
        <v>30</v>
      </c>
      <c r="AM57" s="3" cm="1">
        <f t="array" ref="AM57">IF(AG57=0,0,COUNTIF(AG$4:AG$77, "&gt;"&amp;AG57)+SUM(IF(AG57=AG$4:AG57, 1, 0)))</f>
        <v>38</v>
      </c>
      <c r="AO57" s="55">
        <f t="shared" si="5"/>
        <v>25</v>
      </c>
      <c r="AP57" s="55">
        <f>IFERROR(IF('Country Prioritization'!$C$5='Filter inputs'!$B$4,
AVERAGEIFS($K$3:$K$3258, $X$3:$X$3258, 1, $C$3:$C$3258, $AB57,$E$3:$E$3258,$AO$2,$K$3:$K$3258,"&gt;0"),
AVERAGEIFS($P$3:$P$3258, $X$3:$X$3258, 1, $C$3:$C$3258, $AB57,$E$3:$E$3258,$AO$2,$P$3:$P$3258,"&gt;0")),0)</f>
        <v>7</v>
      </c>
      <c r="AQ57" s="56">
        <f>IFERROR(IF('Country Prioritization'!$C$5='Filter inputs'!$B$4,
AVERAGEIFS($J$3:$J$3258, $X$3:$X$3258, 1, $C$3:$C$3258, $AB57,$E$3:$E$3258,$AO$2,$J$3:$J$3258,"&gt;0"),
AVERAGEIFS($O$3:$O$3258, $X$3:$X$3258, 1, $C$3:$C$3258, $AB57,$E$3:$E$3258,$AO$2,$O$3:$O$3258,"&gt;0")),0)</f>
        <v>1</v>
      </c>
      <c r="AR57" s="56">
        <f>IFERROR(IF('Country Prioritization'!$C$5='Filter inputs'!$B$4,
AVERAGEIFS($Q$3:$Q$3258, $X$3:$X$3258, 1, $C$3:$C$3258, $AB57,$E$3:$E$3258,$AO$2,$Q$3:$Q$3258,"&gt;0"),
AVERAGEIFS($Q$3:$Q$3258, $X$3:$X$3258, 1, $C$3:$C$3258, $AB57,$E$3:$E$3258,$AO$2,$Q$3:$Q$3258,"&gt;0")),0)</f>
        <v>8</v>
      </c>
      <c r="AS57" s="56">
        <f>IFERROR(IF('Country Prioritization'!$C$5='Filter inputs'!$B$4,
AVERAGEIFS($R$3:$R$3258, $X$3:$X$3258, 1, $C$3:$C$3258, $AB57,$E$3:$E$3258,$AO$2,$R$3:$R$3258,"&gt;0"),
AVERAGEIFS($R$3:$R$3258, $X$3:$X$3258, 1, $C$3:$C$3258, $AB57,$E$3:$E$3258,$AO$2,$R$3:$R$3258,"&gt;0")),0)</f>
        <v>9</v>
      </c>
      <c r="AV57" t="s">
        <v>179</v>
      </c>
      <c r="AW57">
        <f>IF('Vaccine Prioritization'!$C$4='Filter inputs'!$B$4,
IF($AW$2="2020-2030",AVERAGEIFS($I$3:$I$3258,$Y$3:$Y$3258,1,$C$3:$C$3258,$AV57),AVERAGEIFS($I$3:$I$3258,$Y$3:$Y$3258,1,$C$3:$C$3258,$AV57,$F$3:$F$3258,$AW$2)),
IF($AW$2="2020-2030",AVERAGEIFS($N$3:$N$3258,$Y$3:$Y$3258,1,$C$3:$C$3258,$AV57),AVERAGEIFS($N$3:$N$3258,$Y$3:$Y$3258,1,$C$3:$C$3258,$AV57,$F$3:$F$3258,$AW$2)))</f>
        <v>1.6921110410763385</v>
      </c>
      <c r="AX57">
        <f>IF('Vaccine Prioritization'!$C$4='Filter inputs'!$B$4,
IF($AW$2="2020-2030",AVERAGEIFS($I$3:$I$3258,$Y$3:$Y$3258,1,$C$3:$C$3258,$AV57,$E$3:$E$3258, AX$3),AVERAGEIFS($I$3:$I$3258,$Y$3:$Y$3258,1,$C$3:$C$3258,$AV57,$F$3:$F$3258,$AW$2,$E$3:$E$3258, AX$3)), IF($AW$2="2020-2030",AVERAGEIFS($N$3:$N$3258,$Y$3:$Y$3258,1,$C$3:$C$3258,$AV57,$E$3:$E$3258, AX$3),AVERAGEIFS($N$3:$N$3258,$Y$3:$Y$3258,1,$C$3:$C$3258,$AV57,$F$3:$F$3258,$AW$2,$E$3:$E$3258, AX$3)))</f>
        <v>3.4573996008141261</v>
      </c>
      <c r="AY57">
        <f>IF('Vaccine Prioritization'!$C$4='Filter inputs'!$B$4,
IF($AW$2="2020-2030",AVERAGEIFS($I$3:$I$3258,$Y$3:$Y$3258,1,$C$3:$C$3258,$AV57,$E$3:$E$3258, AY$3),AVERAGEIFS($I$3:$I$3258,$Y$3:$Y$3258,1,$C$3:$C$3258,$AV57,$F$3:$F$3258,$AW$2,$E$3:$E$3258, AY$3)), IF($AW$2="2020-2030",AVERAGEIFS($N$3:$N$3258,$Y$3:$Y$3258,1,$C$3:$C$3258,$AV57,$E$3:$E$3258, AY$3),AVERAGEIFS($N$3:$N$3258,$Y$3:$Y$3258,1,$C$3:$C$3258,$AV57,$F$3:$F$3258,$AW$2,$E$3:$E$3258, AY$3)))</f>
        <v>2.4054065588565781</v>
      </c>
      <c r="AZ57">
        <f>IF('Vaccine Prioritization'!$C$4='Filter inputs'!$B$4,
IF($AW$2="2020-2030",AVERAGEIFS($I$3:$I$3258,$Y$3:$Y$3258,1,$C$3:$C$3258,$AV57,$E$3:$E$3258, AZ$3),AVERAGEIFS($I$3:$I$3258,$Y$3:$Y$3258,1,$C$3:$C$3258,$AV57,$F$3:$F$3258,$AW$2,$E$3:$E$3258, AZ$3)), IF($AW$2="2020-2030",AVERAGEIFS($N$3:$N$3258,$Y$3:$Y$3258,1,$C$3:$C$3258,$AV57,$E$3:$E$3258, AZ$3),AVERAGEIFS($N$3:$N$3258,$Y$3:$Y$3258,1,$C$3:$C$3258,$AV57,$F$3:$F$3258,$AW$2,$E$3:$E$3258, AZ$3)))</f>
        <v>0.33009181210155253</v>
      </c>
      <c r="BA57">
        <f>IF('Vaccine Prioritization'!$C$4='Filter inputs'!$B$4,
IF($AW$2="2020-2030",AVERAGEIFS($I$3:$I$3258,$Y$3:$Y$3258,1,$C$3:$C$3258,$AV57,$E$3:$E$3258, BA$3),AVERAGEIFS($I$3:$I$3258,$Y$3:$Y$3258,1,$C$3:$C$3258,$AV57,$F$3:$F$3258,$AW$2,$E$3:$E$3258, BA$3)), IF($AW$2="2020-2030",AVERAGEIFS($N$3:$N$3258,$Y$3:$Y$3258,1,$C$3:$C$3258,$AV57,$E$3:$E$3258, BA$3),AVERAGEIFS($N$3:$N$3258,$Y$3:$Y$3258,1,$C$3:$C$3258,$AV57,$F$3:$F$3258,$AW$2,$E$3:$E$3258, BA$3)))</f>
        <v>0.57554619253309847</v>
      </c>
      <c r="BC57" s="3">
        <f t="shared" si="6"/>
        <v>1</v>
      </c>
      <c r="BD57" s="3">
        <f t="shared" si="7"/>
        <v>2</v>
      </c>
      <c r="BE57" s="3">
        <f t="shared" si="8"/>
        <v>4</v>
      </c>
      <c r="BF57" s="3">
        <f t="shared" si="9"/>
        <v>3</v>
      </c>
      <c r="BG57" s="3"/>
      <c r="BH57" s="3">
        <f t="shared" si="12"/>
        <v>1</v>
      </c>
      <c r="BI57" t="s">
        <v>179</v>
      </c>
      <c r="BJ57" s="2" t="str">
        <f t="shared" si="13"/>
        <v>Rwanda</v>
      </c>
      <c r="BK57">
        <f t="shared" si="10"/>
        <v>1.6921110410763385</v>
      </c>
      <c r="BL57" s="3" cm="1">
        <f t="array" ref="BL57">COUNTIF($BK$4:$BK$77, "&gt;"&amp;$BK57)+SUM(IF($BK57=$BK$4:$BK57, 1, 0))</f>
        <v>28</v>
      </c>
      <c r="BM57" s="3">
        <f>IF(COUNTIFS($BC57:BC57,BC57)&gt;1,BC57+COUNTIFS($BC57:BC57,BC57)-1,BC57)</f>
        <v>1</v>
      </c>
      <c r="BN57" s="3">
        <f>IF(COUNTIFS($BC57:BD57,BD57)&gt;1,BD57+COUNTIFS($BC57:BD57,BD57)-1,BD57)</f>
        <v>2</v>
      </c>
      <c r="BO57" s="3">
        <f>IF(COUNTIFS($BC57:BE57,BE57)&gt;1,BE57+COUNTIFS($BC57:BE57,BE57)-1,BE57)</f>
        <v>4</v>
      </c>
      <c r="BP57" s="3">
        <f>IF(COUNTIFS($BC57:BF57,BF57)&gt;1,BF57+COUNTIFS($BC57:BF57,BF57)-1,BF57)</f>
        <v>3</v>
      </c>
      <c r="BR57" s="3" t="str" cm="1">
        <f t="array" ref="BR57">INDEX($AX$3:$BA$3,BM57)</f>
        <v>Hib3</v>
      </c>
      <c r="BS57" s="3" t="str" cm="1">
        <f t="array" ref="BS57">INDEX($AX$3:$BA$3,BN57)</f>
        <v>Pcv3</v>
      </c>
      <c r="BT57" s="3" t="str" cm="1">
        <f t="array" ref="BT57">INDEX($AX$3:$BA$3,BO57)</f>
        <v>RotaC</v>
      </c>
      <c r="BU57" s="3" t="str" cm="1">
        <f t="array" ref="BU57">INDEX($AX$3:$BA$3,BP57)</f>
        <v>MCV2</v>
      </c>
    </row>
    <row r="58" spans="1:73" x14ac:dyDescent="0.3">
      <c r="A58" t="str">
        <f t="shared" si="0"/>
        <v>EUROPEUKRHib32020</v>
      </c>
      <c r="B58" t="s">
        <v>9</v>
      </c>
      <c r="C58" t="s">
        <v>117</v>
      </c>
      <c r="D58" t="s">
        <v>10</v>
      </c>
      <c r="E58" t="s">
        <v>82</v>
      </c>
      <c r="F58">
        <v>2020</v>
      </c>
      <c r="G58" t="s">
        <v>196</v>
      </c>
      <c r="H58" s="11" cm="1">
        <f t="array" ref="H58">_xlfn.IFS(G58="&gt;70%",1,G58="60-70%",70%,G58="50-60%",60%,G58="&lt;50%",50%)</f>
        <v>1</v>
      </c>
      <c r="I58" s="47">
        <v>0.60912511588889562</v>
      </c>
      <c r="J58">
        <v>7</v>
      </c>
      <c r="K58">
        <v>4</v>
      </c>
      <c r="L58" t="s">
        <v>199</v>
      </c>
      <c r="M58" s="11" cm="1">
        <f t="array" ref="M58">_xlfn.IFS(L58="&gt;70%",1,L58="60-70%",70%,L58="50-60%",60%,L58="&lt;50%",50%)</f>
        <v>0.5</v>
      </c>
      <c r="N58" s="47">
        <v>0.33568377198401023</v>
      </c>
      <c r="O58">
        <v>10</v>
      </c>
      <c r="P58">
        <v>3</v>
      </c>
      <c r="Q58">
        <v>1</v>
      </c>
      <c r="R58">
        <v>11</v>
      </c>
      <c r="S58" t="s">
        <v>104</v>
      </c>
      <c r="T58" t="s">
        <v>108</v>
      </c>
      <c r="V58">
        <v>23</v>
      </c>
      <c r="W58">
        <v>25</v>
      </c>
      <c r="X58">
        <f>IF(AND(OR('Country Prioritization'!$C$4 = 'Filter inputs'!$A$4,'Country Prioritization'!$C$4=$B58),
OR('Country Prioritization'!$C$6='Filter inputs'!$C$4,'Country Prioritization'!$C$6=$S58),
OR( 'Country Prioritization'!$C$7='Filter inputs'!$D$4, 'Country Prioritization'!$C$7=$T58),
OR('Country Prioritization'!$C$8='Filter inputs'!$E$4, 'Country Prioritization'!$C$8=$F58), OR(AND('Country Prioritization'!$C$5='Filter inputs'!$B$4,H58&lt;=$X$1),AND('Country Prioritization'!$C$5='Filter inputs'!$B$5,M58&lt;=$X$1))),1,0)</f>
        <v>1</v>
      </c>
      <c r="Y58">
        <f>IF(OR('Vaccine Prioritization'!$C$5='Filter inputs'!$E$4, 'Vaccine Prioritization'!$C$5=$F58),1,0)</f>
        <v>1</v>
      </c>
      <c r="AA58" t="s">
        <v>173</v>
      </c>
      <c r="AB58" s="2" t="str">
        <f t="shared" si="11"/>
        <v>Sao Tome and Principe</v>
      </c>
      <c r="AC58">
        <f>IFERROR(IF('Country Prioritization'!$C$5='Filter inputs'!$B$4,
AVERAGEIFS($V$3:$V$3258, $X$3:$X$3258, 1, $C$3:$C$3258, $AB58),
AVERAGEIFS($W$3:$W$3258, $X$3:$X$3258, 1, $C$3:$C$3258, $AB58)),0)</f>
        <v>12.386363636363637</v>
      </c>
      <c r="AD58">
        <f>IFERROR(IF('Country Prioritization'!$C$5='Filter inputs'!$B$4,
AVERAGEIFS($V$3:$V$3258, $X$3:$X$3258, 1, $C$3:$C$3258, $AB58,$E$3:$E$3258, $AD$3 ),
AVERAGEIFS($W$3:$W$3258, $X$3:$X$3258, 1, $C$3:$C$3258, $AB58, $E$3:$E$3258, $AD$3 )),0)</f>
        <v>12</v>
      </c>
      <c r="AE58">
        <f>IFERROR(IF('Country Prioritization'!$C$5='Filter inputs'!$B$4,
AVERAGEIFS($V$3:$V$3258, $X$3:$X$3258, 1, $C$3:$C$3258, $AB58,$E$3:$E$3258, $AE$3 ),
AVERAGEIFS($W$3:$W$3258, $X$3:$X$3258, 1, $C$3:$C$3258, $AB58, $E$3:$E$3258, $AE$3 )),0)</f>
        <v>12</v>
      </c>
      <c r="AF58">
        <f>IFERROR(IF('Country Prioritization'!$C$5='Filter inputs'!$B$4,
AVERAGEIFS($V$3:$V$3258, $X$3:$X$3258, 1, $C$3:$C$3258, $AB58,$E$3:$E$3258, $AF$3 ),
AVERAGEIFS($W$3:$W$3258, $X$3:$X$3258, 1, $C$3:$C$3258, $AB58, $E$3:$E$3258, $AF$3 )),0)</f>
        <v>14</v>
      </c>
      <c r="AG58">
        <f>IFERROR(IF('Country Prioritization'!$C$5='Filter inputs'!$B$4,
AVERAGEIFS($V$3:$V$3258, $X$3:$X$3258, 1, $C$3:$C$3258, $AB58,$E$3:$E$3258, $AG$3 ),
AVERAGEIFS($W$3:$W$3258, $X$3:$X$3258, 1, $C$3:$C$3258, $AB58, $E$3:$E$3258, $AG$3 )),0)</f>
        <v>11.545454545454545</v>
      </c>
      <c r="AI58" s="3" cm="1">
        <f t="array" ref="AI58">COUNTIF($AC$4:$AC$77, "&gt;"&amp;$AC58)+SUM(IF($AC58=$AC$4:$AC58, 1, 0))</f>
        <v>73</v>
      </c>
      <c r="AJ58" s="3" cm="1">
        <f t="array" ref="AJ58">IF(AD58=0,0,COUNTIF(AD$4:AD$77, "&gt;"&amp;AD58)+SUM(IF(AD58=AD$4:AD58, 1, 0)))</f>
        <v>73</v>
      </c>
      <c r="AK58" s="3" cm="1">
        <f t="array" ref="AK58">IF(AE58=0,0,COUNTIF(AE$4:AE$77, "&gt;"&amp;AE58)+SUM(IF(AE58=AE$4:AE58, 1, 0)))</f>
        <v>72</v>
      </c>
      <c r="AL58" s="3" cm="1">
        <f t="array" ref="AL58">IF(AF58=0,0,COUNTIF(AF$4:AF$77, "&gt;"&amp;AF58)+SUM(IF(AF58=AF$4:AF58, 1, 0)))</f>
        <v>70</v>
      </c>
      <c r="AM58" s="3" cm="1">
        <f t="array" ref="AM58">IF(AG58=0,0,COUNTIF(AG$4:AG$77, "&gt;"&amp;AG58)+SUM(IF(AG58=AG$4:AG58, 1, 0)))</f>
        <v>73</v>
      </c>
      <c r="AO58" s="55">
        <f t="shared" si="5"/>
        <v>12</v>
      </c>
      <c r="AP58" s="55">
        <f>IFERROR(IF('Country Prioritization'!$C$5='Filter inputs'!$B$4,
AVERAGEIFS($K$3:$K$3258, $X$3:$X$3258, 1, $C$3:$C$3258, $AB58,$E$3:$E$3258,$AO$2,$K$3:$K$3258,"&gt;0"),
AVERAGEIFS($P$3:$P$3258, $X$3:$X$3258, 1, $C$3:$C$3258, $AB58,$E$3:$E$3258,$AO$2,$P$3:$P$3258,"&gt;0")),0)</f>
        <v>1</v>
      </c>
      <c r="AQ58" s="56">
        <f>IFERROR(IF('Country Prioritization'!$C$5='Filter inputs'!$B$4,
AVERAGEIFS($J$3:$J$3258, $X$3:$X$3258, 1, $C$3:$C$3258, $AB58,$E$3:$E$3258,$AO$2,$J$3:$J$3258,"&gt;0"),
AVERAGEIFS($O$3:$O$3258, $X$3:$X$3258, 1, $C$3:$C$3258, $AB58,$E$3:$E$3258,$AO$2,$O$3:$O$3258,"&gt;0")),0)</f>
        <v>2</v>
      </c>
      <c r="AR58" s="56">
        <f>IFERROR(IF('Country Prioritization'!$C$5='Filter inputs'!$B$4,
AVERAGEIFS($Q$3:$Q$3258, $X$3:$X$3258, 1, $C$3:$C$3258, $AB58,$E$3:$E$3258,$AO$2,$Q$3:$Q$3258,"&gt;0"),
AVERAGEIFS($Q$3:$Q$3258, $X$3:$X$3258, 1, $C$3:$C$3258, $AB58,$E$3:$E$3258,$AO$2,$Q$3:$Q$3258,"&gt;0")),0)</f>
        <v>4</v>
      </c>
      <c r="AS58" s="56">
        <f>IFERROR(IF('Country Prioritization'!$C$5='Filter inputs'!$B$4,
AVERAGEIFS($R$3:$R$3258, $X$3:$X$3258, 1, $C$3:$C$3258, $AB58,$E$3:$E$3258,$AO$2,$R$3:$R$3258,"&gt;0"),
AVERAGEIFS($R$3:$R$3258, $X$3:$X$3258, 1, $C$3:$C$3258, $AB58,$E$3:$E$3258,$AO$2,$R$3:$R$3258,"&gt;0")),0)</f>
        <v>5</v>
      </c>
      <c r="AV58" t="s">
        <v>173</v>
      </c>
      <c r="AW58">
        <f>IF('Vaccine Prioritization'!$C$4='Filter inputs'!$B$4,
IF($AW$2="2020-2030",AVERAGEIFS($I$3:$I$3258,$Y$3:$Y$3258,1,$C$3:$C$3258,$AV58),AVERAGEIFS($I$3:$I$3258,$Y$3:$Y$3258,1,$C$3:$C$3258,$AV58,$F$3:$F$3258,$AW$2)),
IF($AW$2="2020-2030",AVERAGEIFS($N$3:$N$3258,$Y$3:$Y$3258,1,$C$3:$C$3258,$AV58),AVERAGEIFS($N$3:$N$3258,$Y$3:$Y$3258,1,$C$3:$C$3258,$AV58,$F$3:$F$3258,$AW$2)))</f>
        <v>8.3106815664744822E-3</v>
      </c>
      <c r="AX58">
        <f>IF('Vaccine Prioritization'!$C$4='Filter inputs'!$B$4,
IF($AW$2="2020-2030",AVERAGEIFS($I$3:$I$3258,$Y$3:$Y$3258,1,$C$3:$C$3258,$AV58,$E$3:$E$3258, AX$3),AVERAGEIFS($I$3:$I$3258,$Y$3:$Y$3258,1,$C$3:$C$3258,$AV58,$F$3:$F$3258,$AW$2,$E$3:$E$3258, AX$3)), IF($AW$2="2020-2030",AVERAGEIFS($N$3:$N$3258,$Y$3:$Y$3258,1,$C$3:$C$3258,$AV58,$E$3:$E$3258, AX$3),AVERAGEIFS($N$3:$N$3258,$Y$3:$Y$3258,1,$C$3:$C$3258,$AV58,$F$3:$F$3258,$AW$2,$E$3:$E$3258, AX$3)))</f>
        <v>1.1864319947781766E-2</v>
      </c>
      <c r="AY58">
        <f>IF('Vaccine Prioritization'!$C$4='Filter inputs'!$B$4,
IF($AW$2="2020-2030",AVERAGEIFS($I$3:$I$3258,$Y$3:$Y$3258,1,$C$3:$C$3258,$AV58,$E$3:$E$3258, AY$3),AVERAGEIFS($I$3:$I$3258,$Y$3:$Y$3258,1,$C$3:$C$3258,$AV58,$F$3:$F$3258,$AW$2,$E$3:$E$3258, AY$3)), IF($AW$2="2020-2030",AVERAGEIFS($N$3:$N$3258,$Y$3:$Y$3258,1,$C$3:$C$3258,$AV58,$E$3:$E$3258, AY$3),AVERAGEIFS($N$3:$N$3258,$Y$3:$Y$3258,1,$C$3:$C$3258,$AV58,$F$3:$F$3258,$AW$2,$E$3:$E$3258, AY$3)))</f>
        <v>1.0951901883484735E-2</v>
      </c>
      <c r="AZ58">
        <f>IF('Vaccine Prioritization'!$C$4='Filter inputs'!$B$4,
IF($AW$2="2020-2030",AVERAGEIFS($I$3:$I$3258,$Y$3:$Y$3258,1,$C$3:$C$3258,$AV58,$E$3:$E$3258, AZ$3),AVERAGEIFS($I$3:$I$3258,$Y$3:$Y$3258,1,$C$3:$C$3258,$AV58,$F$3:$F$3258,$AW$2,$E$3:$E$3258, AZ$3)), IF($AW$2="2020-2030",AVERAGEIFS($N$3:$N$3258,$Y$3:$Y$3258,1,$C$3:$C$3258,$AV58,$E$3:$E$3258, AZ$3),AVERAGEIFS($N$3:$N$3258,$Y$3:$Y$3258,1,$C$3:$C$3258,$AV58,$F$3:$F$3258,$AW$2,$E$3:$E$3258, AZ$3)))</f>
        <v>8.3285202978893094E-3</v>
      </c>
      <c r="BA58">
        <f>IF('Vaccine Prioritization'!$C$4='Filter inputs'!$B$4,
IF($AW$2="2020-2030",AVERAGEIFS($I$3:$I$3258,$Y$3:$Y$3258,1,$C$3:$C$3258,$AV58,$E$3:$E$3258, BA$3),AVERAGEIFS($I$3:$I$3258,$Y$3:$Y$3258,1,$C$3:$C$3258,$AV58,$F$3:$F$3258,$AW$2,$E$3:$E$3258, BA$3)), IF($AW$2="2020-2030",AVERAGEIFS($N$3:$N$3258,$Y$3:$Y$3258,1,$C$3:$C$3258,$AV58,$E$3:$E$3258, BA$3),AVERAGEIFS($N$3:$N$3258,$Y$3:$Y$3258,1,$C$3:$C$3258,$AV58,$F$3:$F$3258,$AW$2,$E$3:$E$3258, BA$3)))</f>
        <v>2.0979841367421113E-3</v>
      </c>
      <c r="BC58" s="3">
        <f t="shared" si="6"/>
        <v>1</v>
      </c>
      <c r="BD58" s="3">
        <f t="shared" si="7"/>
        <v>2</v>
      </c>
      <c r="BE58" s="3">
        <f t="shared" si="8"/>
        <v>3</v>
      </c>
      <c r="BF58" s="3">
        <f t="shared" si="9"/>
        <v>4</v>
      </c>
      <c r="BG58" s="3"/>
      <c r="BH58" s="3">
        <f t="shared" si="12"/>
        <v>1</v>
      </c>
      <c r="BI58" t="s">
        <v>173</v>
      </c>
      <c r="BJ58" s="2" t="str">
        <f t="shared" si="13"/>
        <v>Sao Tome and Principe</v>
      </c>
      <c r="BK58">
        <f t="shared" si="10"/>
        <v>8.3106815664744822E-3</v>
      </c>
      <c r="BL58" s="3" cm="1">
        <f t="array" ref="BL58">COUNTIF($BK$4:$BK$77, "&gt;"&amp;$BK58)+SUM(IF($BK58=$BK$4:$BK58, 1, 0))</f>
        <v>74</v>
      </c>
      <c r="BM58" s="3">
        <f>IF(COUNTIFS($BC58:BC58,BC58)&gt;1,BC58+COUNTIFS($BC58:BC58,BC58)-1,BC58)</f>
        <v>1</v>
      </c>
      <c r="BN58" s="3">
        <f>IF(COUNTIFS($BC58:BD58,BD58)&gt;1,BD58+COUNTIFS($BC58:BD58,BD58)-1,BD58)</f>
        <v>2</v>
      </c>
      <c r="BO58" s="3">
        <f>IF(COUNTIFS($BC58:BE58,BE58)&gt;1,BE58+COUNTIFS($BC58:BE58,BE58)-1,BE58)</f>
        <v>3</v>
      </c>
      <c r="BP58" s="3">
        <f>IF(COUNTIFS($BC58:BF58,BF58)&gt;1,BF58+COUNTIFS($BC58:BF58,BF58)-1,BF58)</f>
        <v>4</v>
      </c>
      <c r="BR58" s="3" t="str" cm="1">
        <f t="array" ref="BR58">INDEX($AX$3:$BA$3,BM58)</f>
        <v>Hib3</v>
      </c>
      <c r="BS58" s="3" t="str" cm="1">
        <f t="array" ref="BS58">INDEX($AX$3:$BA$3,BN58)</f>
        <v>Pcv3</v>
      </c>
      <c r="BT58" s="3" t="str" cm="1">
        <f t="array" ref="BT58">INDEX($AX$3:$BA$3,BO58)</f>
        <v>MCV2</v>
      </c>
      <c r="BU58" s="3" t="str" cm="1">
        <f t="array" ref="BU58">INDEX($AX$3:$BA$3,BP58)</f>
        <v>RotaC</v>
      </c>
    </row>
    <row r="59" spans="1:73" x14ac:dyDescent="0.3">
      <c r="A59" t="str">
        <f t="shared" si="0"/>
        <v>AFRICACAFHib32020</v>
      </c>
      <c r="B59" t="s">
        <v>3</v>
      </c>
      <c r="C59" t="s">
        <v>114</v>
      </c>
      <c r="D59" t="s">
        <v>6</v>
      </c>
      <c r="E59" t="s">
        <v>82</v>
      </c>
      <c r="F59">
        <v>2020</v>
      </c>
      <c r="G59" t="s">
        <v>199</v>
      </c>
      <c r="H59" s="11" cm="1">
        <f t="array" ref="H59">_xlfn.IFS(G59="&gt;70%",1,G59="60-70%",70%,G59="50-60%",60%,G59="&lt;50%",50%)</f>
        <v>0.5</v>
      </c>
      <c r="I59" s="47">
        <v>0.40569594993083496</v>
      </c>
      <c r="J59">
        <v>10</v>
      </c>
      <c r="K59">
        <v>3</v>
      </c>
      <c r="L59" t="s">
        <v>199</v>
      </c>
      <c r="M59" s="11" cm="1">
        <f t="array" ref="M59">_xlfn.IFS(L59="&gt;70%",1,L59="60-70%",70%,L59="50-60%",60%,L59="&lt;50%",50%)</f>
        <v>0.5</v>
      </c>
      <c r="N59" s="47">
        <v>0.33548032717569648</v>
      </c>
      <c r="O59">
        <v>10</v>
      </c>
      <c r="P59">
        <v>3</v>
      </c>
      <c r="Q59">
        <v>10</v>
      </c>
      <c r="R59">
        <v>9</v>
      </c>
      <c r="S59" t="s">
        <v>103</v>
      </c>
      <c r="T59" t="s">
        <v>106</v>
      </c>
      <c r="V59">
        <v>32</v>
      </c>
      <c r="W59">
        <v>32</v>
      </c>
      <c r="X59">
        <f>IF(AND(OR('Country Prioritization'!$C$4 = 'Filter inputs'!$A$4,'Country Prioritization'!$C$4=$B59),
OR('Country Prioritization'!$C$6='Filter inputs'!$C$4,'Country Prioritization'!$C$6=$S59),
OR( 'Country Prioritization'!$C$7='Filter inputs'!$D$4, 'Country Prioritization'!$C$7=$T59),
OR('Country Prioritization'!$C$8='Filter inputs'!$E$4, 'Country Prioritization'!$C$8=$F59), OR(AND('Country Prioritization'!$C$5='Filter inputs'!$B$4,H59&lt;=$X$1),AND('Country Prioritization'!$C$5='Filter inputs'!$B$5,M59&lt;=$X$1))),1,0)</f>
        <v>1</v>
      </c>
      <c r="Y59">
        <f>IF(OR('Vaccine Prioritization'!$C$5='Filter inputs'!$E$4, 'Vaccine Prioritization'!$C$5=$F59),1,0)</f>
        <v>1</v>
      </c>
      <c r="AA59" t="s">
        <v>164</v>
      </c>
      <c r="AB59" s="2" t="str">
        <f t="shared" si="11"/>
        <v>Senegal</v>
      </c>
      <c r="AC59">
        <f>IFERROR(IF('Country Prioritization'!$C$5='Filter inputs'!$B$4,
AVERAGEIFS($V$3:$V$3258, $X$3:$X$3258, 1, $C$3:$C$3258, $AB59),
AVERAGEIFS($W$3:$W$3258, $X$3:$X$3258, 1, $C$3:$C$3258, $AB59)),0)</f>
        <v>14.090909090909092</v>
      </c>
      <c r="AD59">
        <f>IFERROR(IF('Country Prioritization'!$C$5='Filter inputs'!$B$4,
AVERAGEIFS($V$3:$V$3258, $X$3:$X$3258, 1, $C$3:$C$3258, $AB59,$E$3:$E$3258, $AD$3 ),
AVERAGEIFS($W$3:$W$3258, $X$3:$X$3258, 1, $C$3:$C$3258, $AB59, $E$3:$E$3258, $AD$3 )),0)</f>
        <v>14</v>
      </c>
      <c r="AE59">
        <f>IFERROR(IF('Country Prioritization'!$C$5='Filter inputs'!$B$4,
AVERAGEIFS($V$3:$V$3258, $X$3:$X$3258, 1, $C$3:$C$3258, $AB59,$E$3:$E$3258, $AE$3 ),
AVERAGEIFS($W$3:$W$3258, $X$3:$X$3258, 1, $C$3:$C$3258, $AB59, $E$3:$E$3258, $AE$3 )),0)</f>
        <v>13.363636363636363</v>
      </c>
      <c r="AF59">
        <f>IFERROR(IF('Country Prioritization'!$C$5='Filter inputs'!$B$4,
AVERAGEIFS($V$3:$V$3258, $X$3:$X$3258, 1, $C$3:$C$3258, $AB59,$E$3:$E$3258, $AF$3 ),
AVERAGEIFS($W$3:$W$3258, $X$3:$X$3258, 1, $C$3:$C$3258, $AB59, $E$3:$E$3258, $AF$3 )),0)</f>
        <v>16</v>
      </c>
      <c r="AG59">
        <f>IFERROR(IF('Country Prioritization'!$C$5='Filter inputs'!$B$4,
AVERAGEIFS($V$3:$V$3258, $X$3:$X$3258, 1, $C$3:$C$3258, $AB59,$E$3:$E$3258, $AG$3 ),
AVERAGEIFS($W$3:$W$3258, $X$3:$X$3258, 1, $C$3:$C$3258, $AB59, $E$3:$E$3258, $AG$3 )),0)</f>
        <v>13</v>
      </c>
      <c r="AI59" s="3" cm="1">
        <f t="array" ref="AI59">COUNTIF($AC$4:$AC$77, "&gt;"&amp;$AC59)+SUM(IF($AC59=$AC$4:$AC59, 1, 0))</f>
        <v>70</v>
      </c>
      <c r="AJ59" s="3" cm="1">
        <f t="array" ref="AJ59">IF(AD59=0,0,COUNTIF(AD$4:AD$77, "&gt;"&amp;AD59)+SUM(IF(AD59=AD$4:AD59, 1, 0)))</f>
        <v>70</v>
      </c>
      <c r="AK59" s="3" cm="1">
        <f t="array" ref="AK59">IF(AE59=0,0,COUNTIF(AE$4:AE$77, "&gt;"&amp;AE59)+SUM(IF(AE59=AE$4:AE59, 1, 0)))</f>
        <v>71</v>
      </c>
      <c r="AL59" s="3" cm="1">
        <f t="array" ref="AL59">IF(AF59=0,0,COUNTIF(AF$4:AF$77, "&gt;"&amp;AF59)+SUM(IF(AF59=AF$4:AF59, 1, 0)))</f>
        <v>66</v>
      </c>
      <c r="AM59" s="3" cm="1">
        <f t="array" ref="AM59">IF(AG59=0,0,COUNTIF(AG$4:AG$77, "&gt;"&amp;AG59)+SUM(IF(AG59=AG$4:AG59, 1, 0)))</f>
        <v>72</v>
      </c>
      <c r="AO59" s="55">
        <f t="shared" si="5"/>
        <v>13.363636363636363</v>
      </c>
      <c r="AP59" s="55">
        <f>IFERROR(IF('Country Prioritization'!$C$5='Filter inputs'!$B$4,
AVERAGEIFS($K$3:$K$3258, $X$3:$X$3258, 1, $C$3:$C$3258, $AB59,$E$3:$E$3258,$AO$2,$K$3:$K$3258,"&gt;0"),
AVERAGEIFS($P$3:$P$3258, $X$3:$X$3258, 1, $C$3:$C$3258, $AB59,$E$3:$E$3258,$AO$2,$P$3:$P$3258,"&gt;0")),0)</f>
        <v>7</v>
      </c>
      <c r="AQ59" s="56">
        <f>IFERROR(IF('Country Prioritization'!$C$5='Filter inputs'!$B$4,
AVERAGEIFS($J$3:$J$3258, $X$3:$X$3258, 1, $C$3:$C$3258, $AB59,$E$3:$E$3258,$AO$2,$J$3:$J$3258,"&gt;0"),
AVERAGEIFS($O$3:$O$3258, $X$3:$X$3258, 1, $C$3:$C$3258, $AB59,$E$3:$E$3258,$AO$2,$O$3:$O$3258,"&gt;0")),0)</f>
        <v>3.3636363636363638</v>
      </c>
      <c r="AR59" s="56">
        <f>IFERROR(IF('Country Prioritization'!$C$5='Filter inputs'!$B$4,
AVERAGEIFS($Q$3:$Q$3258, $X$3:$X$3258, 1, $C$3:$C$3258, $AB59,$E$3:$E$3258,$AO$2,$Q$3:$Q$3258,"&gt;0"),
AVERAGEIFS($Q$3:$Q$3258, $X$3:$X$3258, 1, $C$3:$C$3258, $AB59,$E$3:$E$3258,$AO$2,$Q$3:$Q$3258,"&gt;0")),0)</f>
        <v>1</v>
      </c>
      <c r="AS59" s="56">
        <f>IFERROR(IF('Country Prioritization'!$C$5='Filter inputs'!$B$4,
AVERAGEIFS($R$3:$R$3258, $X$3:$X$3258, 1, $C$3:$C$3258, $AB59,$E$3:$E$3258,$AO$2,$R$3:$R$3258,"&gt;0"),
AVERAGEIFS($R$3:$R$3258, $X$3:$X$3258, 1, $C$3:$C$3258, $AB59,$E$3:$E$3258,$AO$2,$R$3:$R$3258,"&gt;0")),0)</f>
        <v>2</v>
      </c>
      <c r="AV59" t="s">
        <v>164</v>
      </c>
      <c r="AW59">
        <f>IF('Vaccine Prioritization'!$C$4='Filter inputs'!$B$4,
IF($AW$2="2020-2030",AVERAGEIFS($I$3:$I$3258,$Y$3:$Y$3258,1,$C$3:$C$3258,$AV59),AVERAGEIFS($I$3:$I$3258,$Y$3:$Y$3258,1,$C$3:$C$3258,$AV59,$F$3:$F$3258,$AW$2)),
IF($AW$2="2020-2030",AVERAGEIFS($N$3:$N$3258,$Y$3:$Y$3258,1,$C$3:$C$3258,$AV59),AVERAGEIFS($N$3:$N$3258,$Y$3:$Y$3258,1,$C$3:$C$3258,$AV59,$F$3:$F$3258,$AW$2)))</f>
        <v>1.8788574291907059</v>
      </c>
      <c r="AX59">
        <f>IF('Vaccine Prioritization'!$C$4='Filter inputs'!$B$4,
IF($AW$2="2020-2030",AVERAGEIFS($I$3:$I$3258,$Y$3:$Y$3258,1,$C$3:$C$3258,$AV59,$E$3:$E$3258, AX$3),AVERAGEIFS($I$3:$I$3258,$Y$3:$Y$3258,1,$C$3:$C$3258,$AV59,$F$3:$F$3258,$AW$2,$E$3:$E$3258, AX$3)), IF($AW$2="2020-2030",AVERAGEIFS($N$3:$N$3258,$Y$3:$Y$3258,1,$C$3:$C$3258,$AV59,$E$3:$E$3258, AX$3),AVERAGEIFS($N$3:$N$3258,$Y$3:$Y$3258,1,$C$3:$C$3258,$AV59,$F$3:$F$3258,$AW$2,$E$3:$E$3258, AX$3)))</f>
        <v>3.3559123976970424</v>
      </c>
      <c r="AY59">
        <f>IF('Vaccine Prioritization'!$C$4='Filter inputs'!$B$4,
IF($AW$2="2020-2030",AVERAGEIFS($I$3:$I$3258,$Y$3:$Y$3258,1,$C$3:$C$3258,$AV59,$E$3:$E$3258, AY$3),AVERAGEIFS($I$3:$I$3258,$Y$3:$Y$3258,1,$C$3:$C$3258,$AV59,$F$3:$F$3258,$AW$2,$E$3:$E$3258, AY$3)), IF($AW$2="2020-2030",AVERAGEIFS($N$3:$N$3258,$Y$3:$Y$3258,1,$C$3:$C$3258,$AV59,$E$3:$E$3258, AY$3),AVERAGEIFS($N$3:$N$3258,$Y$3:$Y$3258,1,$C$3:$C$3258,$AV59,$F$3:$F$3258,$AW$2,$E$3:$E$3258, AY$3)))</f>
        <v>2.7302731036518888</v>
      </c>
      <c r="AZ59">
        <f>IF('Vaccine Prioritization'!$C$4='Filter inputs'!$B$4,
IF($AW$2="2020-2030",AVERAGEIFS($I$3:$I$3258,$Y$3:$Y$3258,1,$C$3:$C$3258,$AV59,$E$3:$E$3258, AZ$3),AVERAGEIFS($I$3:$I$3258,$Y$3:$Y$3258,1,$C$3:$C$3258,$AV59,$F$3:$F$3258,$AW$2,$E$3:$E$3258, AZ$3)), IF($AW$2="2020-2030",AVERAGEIFS($N$3:$N$3258,$Y$3:$Y$3258,1,$C$3:$C$3258,$AV59,$E$3:$E$3258, AZ$3),AVERAGEIFS($N$3:$N$3258,$Y$3:$Y$3258,1,$C$3:$C$3258,$AV59,$F$3:$F$3258,$AW$2,$E$3:$E$3258, AZ$3)))</f>
        <v>0.66645982204506737</v>
      </c>
      <c r="BA59">
        <f>IF('Vaccine Prioritization'!$C$4='Filter inputs'!$B$4,
IF($AW$2="2020-2030",AVERAGEIFS($I$3:$I$3258,$Y$3:$Y$3258,1,$C$3:$C$3258,$AV59,$E$3:$E$3258, BA$3),AVERAGEIFS($I$3:$I$3258,$Y$3:$Y$3258,1,$C$3:$C$3258,$AV59,$F$3:$F$3258,$AW$2,$E$3:$E$3258, BA$3)), IF($AW$2="2020-2030",AVERAGEIFS($N$3:$N$3258,$Y$3:$Y$3258,1,$C$3:$C$3258,$AV59,$E$3:$E$3258, BA$3),AVERAGEIFS($N$3:$N$3258,$Y$3:$Y$3258,1,$C$3:$C$3258,$AV59,$F$3:$F$3258,$AW$2,$E$3:$E$3258, BA$3)))</f>
        <v>0.76278439336882642</v>
      </c>
      <c r="BC59" s="3">
        <f t="shared" si="6"/>
        <v>1</v>
      </c>
      <c r="BD59" s="3">
        <f t="shared" si="7"/>
        <v>2</v>
      </c>
      <c r="BE59" s="3">
        <f t="shared" si="8"/>
        <v>4</v>
      </c>
      <c r="BF59" s="3">
        <f t="shared" si="9"/>
        <v>3</v>
      </c>
      <c r="BG59" s="3"/>
      <c r="BH59" s="3">
        <f t="shared" si="12"/>
        <v>1</v>
      </c>
      <c r="BI59" t="s">
        <v>164</v>
      </c>
      <c r="BJ59" s="2" t="str">
        <f t="shared" si="13"/>
        <v>Senegal</v>
      </c>
      <c r="BK59">
        <f t="shared" si="10"/>
        <v>1.8788574291907059</v>
      </c>
      <c r="BL59" s="3" cm="1">
        <f t="array" ref="BL59">COUNTIF($BK$4:$BK$77, "&gt;"&amp;$BK59)+SUM(IF($BK59=$BK$4:$BK59, 1, 0))</f>
        <v>26</v>
      </c>
      <c r="BM59" s="3">
        <f>IF(COUNTIFS($BC59:BC59,BC59)&gt;1,BC59+COUNTIFS($BC59:BC59,BC59)-1,BC59)</f>
        <v>1</v>
      </c>
      <c r="BN59" s="3">
        <f>IF(COUNTIFS($BC59:BD59,BD59)&gt;1,BD59+COUNTIFS($BC59:BD59,BD59)-1,BD59)</f>
        <v>2</v>
      </c>
      <c r="BO59" s="3">
        <f>IF(COUNTIFS($BC59:BE59,BE59)&gt;1,BE59+COUNTIFS($BC59:BE59,BE59)-1,BE59)</f>
        <v>4</v>
      </c>
      <c r="BP59" s="3">
        <f>IF(COUNTIFS($BC59:BF59,BF59)&gt;1,BF59+COUNTIFS($BC59:BF59,BF59)-1,BF59)</f>
        <v>3</v>
      </c>
      <c r="BR59" s="3" t="str" cm="1">
        <f t="array" ref="BR59">INDEX($AX$3:$BA$3,BM59)</f>
        <v>Hib3</v>
      </c>
      <c r="BS59" s="3" t="str" cm="1">
        <f t="array" ref="BS59">INDEX($AX$3:$BA$3,BN59)</f>
        <v>Pcv3</v>
      </c>
      <c r="BT59" s="3" t="str" cm="1">
        <f t="array" ref="BT59">INDEX($AX$3:$BA$3,BO59)</f>
        <v>RotaC</v>
      </c>
      <c r="BU59" s="3" t="str" cm="1">
        <f t="array" ref="BU59">INDEX($AX$3:$BA$3,BP59)</f>
        <v>MCV2</v>
      </c>
    </row>
    <row r="60" spans="1:73" x14ac:dyDescent="0.3">
      <c r="A60" t="str">
        <f t="shared" si="0"/>
        <v>ASIATLSHib32020</v>
      </c>
      <c r="B60" t="s">
        <v>13</v>
      </c>
      <c r="C60" t="s">
        <v>160</v>
      </c>
      <c r="D60" t="s">
        <v>56</v>
      </c>
      <c r="E60" t="s">
        <v>82</v>
      </c>
      <c r="F60">
        <v>2020</v>
      </c>
      <c r="G60" t="s">
        <v>196</v>
      </c>
      <c r="H60" s="11" cm="1">
        <f t="array" ref="H60">_xlfn.IFS(G60="&gt;70%",1,G60="60-70%",70%,G60="50-60%",60%,G60="&lt;50%",50%)</f>
        <v>1</v>
      </c>
      <c r="I60" s="47">
        <v>0.24882037664688939</v>
      </c>
      <c r="J60">
        <v>7</v>
      </c>
      <c r="K60">
        <v>3</v>
      </c>
      <c r="L60" t="s">
        <v>196</v>
      </c>
      <c r="M60" s="11" cm="1">
        <f t="array" ref="M60">_xlfn.IFS(L60="&gt;70%",1,L60="60-70%",70%,L60="50-60%",60%,L60="&lt;50%",50%)</f>
        <v>1</v>
      </c>
      <c r="N60" s="47">
        <v>0.2900011495356038</v>
      </c>
      <c r="O60">
        <v>5</v>
      </c>
      <c r="P60">
        <v>3</v>
      </c>
      <c r="Q60">
        <v>2</v>
      </c>
      <c r="R60">
        <v>11</v>
      </c>
      <c r="S60" t="s">
        <v>104</v>
      </c>
      <c r="T60" t="s">
        <v>108</v>
      </c>
      <c r="V60">
        <v>23</v>
      </c>
      <c r="W60">
        <v>21</v>
      </c>
      <c r="X60">
        <f>IF(AND(OR('Country Prioritization'!$C$4 = 'Filter inputs'!$A$4,'Country Prioritization'!$C$4=$B60),
OR('Country Prioritization'!$C$6='Filter inputs'!$C$4,'Country Prioritization'!$C$6=$S60),
OR( 'Country Prioritization'!$C$7='Filter inputs'!$D$4, 'Country Prioritization'!$C$7=$T60),
OR('Country Prioritization'!$C$8='Filter inputs'!$E$4, 'Country Prioritization'!$C$8=$F60), OR(AND('Country Prioritization'!$C$5='Filter inputs'!$B$4,H60&lt;=$X$1),AND('Country Prioritization'!$C$5='Filter inputs'!$B$5,M60&lt;=$X$1))),1,0)</f>
        <v>1</v>
      </c>
      <c r="Y60">
        <f>IF(OR('Vaccine Prioritization'!$C$5='Filter inputs'!$E$4, 'Vaccine Prioritization'!$C$5=$F60),1,0)</f>
        <v>1</v>
      </c>
      <c r="AA60" t="s">
        <v>154</v>
      </c>
      <c r="AB60" s="2" t="str">
        <f t="shared" si="11"/>
        <v>Sierra Leone</v>
      </c>
      <c r="AC60">
        <f>IFERROR(IF('Country Prioritization'!$C$5='Filter inputs'!$B$4,
AVERAGEIFS($V$3:$V$3258, $X$3:$X$3258, 1, $C$3:$C$3258, $AB60),
AVERAGEIFS($W$3:$W$3258, $X$3:$X$3258, 1, $C$3:$C$3258, $AB60)),0)</f>
        <v>28.90909090909091</v>
      </c>
      <c r="AD60">
        <f>IFERROR(IF('Country Prioritization'!$C$5='Filter inputs'!$B$4,
AVERAGEIFS($V$3:$V$3258, $X$3:$X$3258, 1, $C$3:$C$3258, $AB60,$E$3:$E$3258, $AD$3 ),
AVERAGEIFS($W$3:$W$3258, $X$3:$X$3258, 1, $C$3:$C$3258, $AB60, $E$3:$E$3258, $AD$3 )),0)</f>
        <v>29</v>
      </c>
      <c r="AE60">
        <f>IFERROR(IF('Country Prioritization'!$C$5='Filter inputs'!$B$4,
AVERAGEIFS($V$3:$V$3258, $X$3:$X$3258, 1, $C$3:$C$3258, $AB60,$E$3:$E$3258, $AE$3 ),
AVERAGEIFS($W$3:$W$3258, $X$3:$X$3258, 1, $C$3:$C$3258, $AB60, $E$3:$E$3258, $AE$3 )),0)</f>
        <v>28.363636363636363</v>
      </c>
      <c r="AF60">
        <f>IFERROR(IF('Country Prioritization'!$C$5='Filter inputs'!$B$4,
AVERAGEIFS($V$3:$V$3258, $X$3:$X$3258, 1, $C$3:$C$3258, $AB60,$E$3:$E$3258, $AF$3 ),
AVERAGEIFS($W$3:$W$3258, $X$3:$X$3258, 1, $C$3:$C$3258, $AB60, $E$3:$E$3258, $AF$3 )),0)</f>
        <v>31.272727272727273</v>
      </c>
      <c r="AG60">
        <f>IFERROR(IF('Country Prioritization'!$C$5='Filter inputs'!$B$4,
AVERAGEIFS($V$3:$V$3258, $X$3:$X$3258, 1, $C$3:$C$3258, $AB60,$E$3:$E$3258, $AG$3 ),
AVERAGEIFS($W$3:$W$3258, $X$3:$X$3258, 1, $C$3:$C$3258, $AB60, $E$3:$E$3258, $AG$3 )),0)</f>
        <v>27</v>
      </c>
      <c r="AI60" s="3" cm="1">
        <f t="array" ref="AI60">COUNTIF($AC$4:$AC$77, "&gt;"&amp;$AC60)+SUM(IF($AC60=$AC$4:$AC60, 1, 0))</f>
        <v>18</v>
      </c>
      <c r="AJ60" s="3" cm="1">
        <f t="array" ref="AJ60">IF(AD60=0,0,COUNTIF(AD$4:AD$77, "&gt;"&amp;AD60)+SUM(IF(AD60=AD$4:AD60, 1, 0)))</f>
        <v>17</v>
      </c>
      <c r="AK60" s="3" cm="1">
        <f t="array" ref="AK60">IF(AE60=0,0,COUNTIF(AE$4:AE$77, "&gt;"&amp;AE60)+SUM(IF(AE60=AE$4:AE60, 1, 0)))</f>
        <v>17</v>
      </c>
      <c r="AL60" s="3" cm="1">
        <f t="array" ref="AL60">IF(AF60=0,0,COUNTIF(AF$4:AF$77, "&gt;"&amp;AF60)+SUM(IF(AF60=AF$4:AF60, 1, 0)))</f>
        <v>17</v>
      </c>
      <c r="AM60" s="3" cm="1">
        <f t="array" ref="AM60">IF(AG60=0,0,COUNTIF(AG$4:AG$77, "&gt;"&amp;AG60)+SUM(IF(AG60=AG$4:AG60, 1, 0)))</f>
        <v>23</v>
      </c>
      <c r="AO60" s="55">
        <f t="shared" si="5"/>
        <v>28.363636363636363</v>
      </c>
      <c r="AP60" s="55">
        <f>IFERROR(IF('Country Prioritization'!$C$5='Filter inputs'!$B$4,
AVERAGEIFS($K$3:$K$3258, $X$3:$X$3258, 1, $C$3:$C$3258, $AB60,$E$3:$E$3258,$AO$2,$K$3:$K$3258,"&gt;0"),
AVERAGEIFS($P$3:$P$3258, $X$3:$X$3258, 1, $C$3:$C$3258, $AB60,$E$3:$E$3258,$AO$2,$P$3:$P$3258,"&gt;0")),0)</f>
        <v>5</v>
      </c>
      <c r="AQ60" s="56">
        <f>IFERROR(IF('Country Prioritization'!$C$5='Filter inputs'!$B$4,
AVERAGEIFS($J$3:$J$3258, $X$3:$X$3258, 1, $C$3:$C$3258, $AB60,$E$3:$E$3258,$AO$2,$J$3:$J$3258,"&gt;0"),
AVERAGEIFS($O$3:$O$3258, $X$3:$X$3258, 1, $C$3:$C$3258, $AB60,$E$3:$E$3258,$AO$2,$O$3:$O$3258,"&gt;0")),0)</f>
        <v>4.3636363636363633</v>
      </c>
      <c r="AR60" s="56">
        <f>IFERROR(IF('Country Prioritization'!$C$5='Filter inputs'!$B$4,
AVERAGEIFS($Q$3:$Q$3258, $X$3:$X$3258, 1, $C$3:$C$3258, $AB60,$E$3:$E$3258,$AO$2,$Q$3:$Q$3258,"&gt;0"),
AVERAGEIFS($Q$3:$Q$3258, $X$3:$X$3258, 1, $C$3:$C$3258, $AB60,$E$3:$E$3258,$AO$2,$Q$3:$Q$3258,"&gt;0")),0)</f>
        <v>10</v>
      </c>
      <c r="AS60" s="56">
        <f>IFERROR(IF('Country Prioritization'!$C$5='Filter inputs'!$B$4,
AVERAGEIFS($R$3:$R$3258, $X$3:$X$3258, 1, $C$3:$C$3258, $AB60,$E$3:$E$3258,$AO$2,$R$3:$R$3258,"&gt;0"),
AVERAGEIFS($R$3:$R$3258, $X$3:$X$3258, 1, $C$3:$C$3258, $AB60,$E$3:$E$3258,$AO$2,$R$3:$R$3258,"&gt;0")),0)</f>
        <v>9</v>
      </c>
      <c r="AV60" t="s">
        <v>154</v>
      </c>
      <c r="AW60">
        <f>IF('Vaccine Prioritization'!$C$4='Filter inputs'!$B$4,
IF($AW$2="2020-2030",AVERAGEIFS($I$3:$I$3258,$Y$3:$Y$3258,1,$C$3:$C$3258,$AV60),AVERAGEIFS($I$3:$I$3258,$Y$3:$Y$3258,1,$C$3:$C$3258,$AV60,$F$3:$F$3258,$AW$2)),
IF($AW$2="2020-2030",AVERAGEIFS($N$3:$N$3258,$Y$3:$Y$3258,1,$C$3:$C$3258,$AV60),AVERAGEIFS($N$3:$N$3258,$Y$3:$Y$3258,1,$C$3:$C$3258,$AV60,$F$3:$F$3258,$AW$2)))</f>
        <v>0.88312675323837098</v>
      </c>
      <c r="AX60">
        <f>IF('Vaccine Prioritization'!$C$4='Filter inputs'!$B$4,
IF($AW$2="2020-2030",AVERAGEIFS($I$3:$I$3258,$Y$3:$Y$3258,1,$C$3:$C$3258,$AV60,$E$3:$E$3258, AX$3),AVERAGEIFS($I$3:$I$3258,$Y$3:$Y$3258,1,$C$3:$C$3258,$AV60,$F$3:$F$3258,$AW$2,$E$3:$E$3258, AX$3)), IF($AW$2="2020-2030",AVERAGEIFS($N$3:$N$3258,$Y$3:$Y$3258,1,$C$3:$C$3258,$AV60,$E$3:$E$3258, AX$3),AVERAGEIFS($N$3:$N$3258,$Y$3:$Y$3258,1,$C$3:$C$3258,$AV60,$F$3:$F$3258,$AW$2,$E$3:$E$3258, AX$3)))</f>
        <v>1.5206092514314606</v>
      </c>
      <c r="AY60">
        <f>IF('Vaccine Prioritization'!$C$4='Filter inputs'!$B$4,
IF($AW$2="2020-2030",AVERAGEIFS($I$3:$I$3258,$Y$3:$Y$3258,1,$C$3:$C$3258,$AV60,$E$3:$E$3258, AY$3),AVERAGEIFS($I$3:$I$3258,$Y$3:$Y$3258,1,$C$3:$C$3258,$AV60,$F$3:$F$3258,$AW$2,$E$3:$E$3258, AY$3)), IF($AW$2="2020-2030",AVERAGEIFS($N$3:$N$3258,$Y$3:$Y$3258,1,$C$3:$C$3258,$AV60,$E$3:$E$3258, AY$3),AVERAGEIFS($N$3:$N$3258,$Y$3:$Y$3258,1,$C$3:$C$3258,$AV60,$F$3:$F$3258,$AW$2,$E$3:$E$3258, AY$3)))</f>
        <v>1.2908167595136781</v>
      </c>
      <c r="AZ60">
        <f>IF('Vaccine Prioritization'!$C$4='Filter inputs'!$B$4,
IF($AW$2="2020-2030",AVERAGEIFS($I$3:$I$3258,$Y$3:$Y$3258,1,$C$3:$C$3258,$AV60,$E$3:$E$3258, AZ$3),AVERAGEIFS($I$3:$I$3258,$Y$3:$Y$3258,1,$C$3:$C$3258,$AV60,$F$3:$F$3258,$AW$2,$E$3:$E$3258, AZ$3)), IF($AW$2="2020-2030",AVERAGEIFS($N$3:$N$3258,$Y$3:$Y$3258,1,$C$3:$C$3258,$AV60,$E$3:$E$3258, AZ$3),AVERAGEIFS($N$3:$N$3258,$Y$3:$Y$3258,1,$C$3:$C$3258,$AV60,$F$3:$F$3258,$AW$2,$E$3:$E$3258, AZ$3)))</f>
        <v>0.4982891480668597</v>
      </c>
      <c r="BA60">
        <f>IF('Vaccine Prioritization'!$C$4='Filter inputs'!$B$4,
IF($AW$2="2020-2030",AVERAGEIFS($I$3:$I$3258,$Y$3:$Y$3258,1,$C$3:$C$3258,$AV60,$E$3:$E$3258, BA$3),AVERAGEIFS($I$3:$I$3258,$Y$3:$Y$3258,1,$C$3:$C$3258,$AV60,$F$3:$F$3258,$AW$2,$E$3:$E$3258, BA$3)), IF($AW$2="2020-2030",AVERAGEIFS($N$3:$N$3258,$Y$3:$Y$3258,1,$C$3:$C$3258,$AV60,$E$3:$E$3258, BA$3),AVERAGEIFS($N$3:$N$3258,$Y$3:$Y$3258,1,$C$3:$C$3258,$AV60,$F$3:$F$3258,$AW$2,$E$3:$E$3258, BA$3)))</f>
        <v>0.22279185394148565</v>
      </c>
      <c r="BC60" s="3">
        <f t="shared" si="6"/>
        <v>1</v>
      </c>
      <c r="BD60" s="3">
        <f t="shared" si="7"/>
        <v>2</v>
      </c>
      <c r="BE60" s="3">
        <f t="shared" si="8"/>
        <v>3</v>
      </c>
      <c r="BF60" s="3">
        <f t="shared" si="9"/>
        <v>4</v>
      </c>
      <c r="BG60" s="3"/>
      <c r="BH60" s="3">
        <f t="shared" si="12"/>
        <v>1</v>
      </c>
      <c r="BI60" t="s">
        <v>154</v>
      </c>
      <c r="BJ60" s="2" t="str">
        <f t="shared" si="13"/>
        <v>Sierra Leone</v>
      </c>
      <c r="BK60">
        <f t="shared" si="10"/>
        <v>0.88312675323837098</v>
      </c>
      <c r="BL60" s="3" cm="1">
        <f t="array" ref="BL60">COUNTIF($BK$4:$BK$77, "&gt;"&amp;$BK60)+SUM(IF($BK60=$BK$4:$BK60, 1, 0))</f>
        <v>42</v>
      </c>
      <c r="BM60" s="3">
        <f>IF(COUNTIFS($BC60:BC60,BC60)&gt;1,BC60+COUNTIFS($BC60:BC60,BC60)-1,BC60)</f>
        <v>1</v>
      </c>
      <c r="BN60" s="3">
        <f>IF(COUNTIFS($BC60:BD60,BD60)&gt;1,BD60+COUNTIFS($BC60:BD60,BD60)-1,BD60)</f>
        <v>2</v>
      </c>
      <c r="BO60" s="3">
        <f>IF(COUNTIFS($BC60:BE60,BE60)&gt;1,BE60+COUNTIFS($BC60:BE60,BE60)-1,BE60)</f>
        <v>3</v>
      </c>
      <c r="BP60" s="3">
        <f>IF(COUNTIFS($BC60:BF60,BF60)&gt;1,BF60+COUNTIFS($BC60:BF60,BF60)-1,BF60)</f>
        <v>4</v>
      </c>
      <c r="BR60" s="3" t="str" cm="1">
        <f t="array" ref="BR60">INDEX($AX$3:$BA$3,BM60)</f>
        <v>Hib3</v>
      </c>
      <c r="BS60" s="3" t="str" cm="1">
        <f t="array" ref="BS60">INDEX($AX$3:$BA$3,BN60)</f>
        <v>Pcv3</v>
      </c>
      <c r="BT60" s="3" t="str" cm="1">
        <f t="array" ref="BT60">INDEX($AX$3:$BA$3,BO60)</f>
        <v>MCV2</v>
      </c>
      <c r="BU60" s="3" t="str" cm="1">
        <f t="array" ref="BU60">INDEX($AX$3:$BA$3,BP60)</f>
        <v>RotaC</v>
      </c>
    </row>
    <row r="61" spans="1:73" x14ac:dyDescent="0.3">
      <c r="A61" t="str">
        <f t="shared" si="0"/>
        <v>AFRICAGMBHib32020</v>
      </c>
      <c r="B61" t="s">
        <v>3</v>
      </c>
      <c r="C61" t="s">
        <v>156</v>
      </c>
      <c r="D61" t="s">
        <v>52</v>
      </c>
      <c r="E61" t="s">
        <v>82</v>
      </c>
      <c r="F61">
        <v>2020</v>
      </c>
      <c r="G61" t="s">
        <v>196</v>
      </c>
      <c r="H61" s="11" cm="1">
        <f t="array" ref="H61">_xlfn.IFS(G61="&gt;70%",1,G61="60-70%",70%,G61="50-60%",60%,G61="&lt;50%",50%)</f>
        <v>1</v>
      </c>
      <c r="I61" s="47">
        <v>0.28101956910294151</v>
      </c>
      <c r="J61">
        <v>6</v>
      </c>
      <c r="K61">
        <v>3</v>
      </c>
      <c r="L61" t="s">
        <v>196</v>
      </c>
      <c r="M61" s="11" cm="1">
        <f t="array" ref="M61">_xlfn.IFS(L61="&gt;70%",1,L61="60-70%",70%,L61="50-60%",60%,L61="&lt;50%",50%)</f>
        <v>1</v>
      </c>
      <c r="N61" s="47">
        <v>0.28623548976739249</v>
      </c>
      <c r="O61">
        <v>4</v>
      </c>
      <c r="P61">
        <v>3</v>
      </c>
      <c r="Q61">
        <v>6</v>
      </c>
      <c r="R61">
        <v>9</v>
      </c>
      <c r="S61" t="s">
        <v>103</v>
      </c>
      <c r="T61" t="s">
        <v>106</v>
      </c>
      <c r="V61">
        <v>24</v>
      </c>
      <c r="W61">
        <v>22</v>
      </c>
      <c r="X61">
        <f>IF(AND(OR('Country Prioritization'!$C$4 = 'Filter inputs'!$A$4,'Country Prioritization'!$C$4=$B61),
OR('Country Prioritization'!$C$6='Filter inputs'!$C$4,'Country Prioritization'!$C$6=$S61),
OR( 'Country Prioritization'!$C$7='Filter inputs'!$D$4, 'Country Prioritization'!$C$7=$T61),
OR('Country Prioritization'!$C$8='Filter inputs'!$E$4, 'Country Prioritization'!$C$8=$F61), OR(AND('Country Prioritization'!$C$5='Filter inputs'!$B$4,H61&lt;=$X$1),AND('Country Prioritization'!$C$5='Filter inputs'!$B$5,M61&lt;=$X$1))),1,0)</f>
        <v>1</v>
      </c>
      <c r="Y61">
        <f>IF(OR('Vaccine Prioritization'!$C$5='Filter inputs'!$E$4, 'Vaccine Prioritization'!$C$5=$F61),1,0)</f>
        <v>1</v>
      </c>
      <c r="AA61" t="s">
        <v>150</v>
      </c>
      <c r="AB61" s="2" t="str">
        <f t="shared" si="11"/>
        <v>Solomon Islands</v>
      </c>
      <c r="AC61">
        <f>IFERROR(IF('Country Prioritization'!$C$5='Filter inputs'!$B$4,
AVERAGEIFS($V$3:$V$3258, $X$3:$X$3258, 1, $C$3:$C$3258, $AB61),
AVERAGEIFS($W$3:$W$3258, $X$3:$X$3258, 1, $C$3:$C$3258, $AB61)),0)</f>
        <v>12.954545454545455</v>
      </c>
      <c r="AD61">
        <f>IFERROR(IF('Country Prioritization'!$C$5='Filter inputs'!$B$4,
AVERAGEIFS($V$3:$V$3258, $X$3:$X$3258, 1, $C$3:$C$3258, $AB61,$E$3:$E$3258, $AD$3 ),
AVERAGEIFS($W$3:$W$3258, $X$3:$X$3258, 1, $C$3:$C$3258, $AB61, $E$3:$E$3258, $AD$3 )),0)</f>
        <v>12.818181818181818</v>
      </c>
      <c r="AE61">
        <f>IFERROR(IF('Country Prioritization'!$C$5='Filter inputs'!$B$4,
AVERAGEIFS($V$3:$V$3258, $X$3:$X$3258, 1, $C$3:$C$3258, $AB61,$E$3:$E$3258, $AE$3 ),
AVERAGEIFS($W$3:$W$3258, $X$3:$X$3258, 1, $C$3:$C$3258, $AB61, $E$3:$E$3258, $AE$3 )),0)</f>
        <v>12</v>
      </c>
      <c r="AF61">
        <f>IFERROR(IF('Country Prioritization'!$C$5='Filter inputs'!$B$4,
AVERAGEIFS($V$3:$V$3258, $X$3:$X$3258, 1, $C$3:$C$3258, $AB61,$E$3:$E$3258, $AF$3 ),
AVERAGEIFS($W$3:$W$3258, $X$3:$X$3258, 1, $C$3:$C$3258, $AB61, $E$3:$E$3258, $AF$3 )),0)</f>
        <v>12</v>
      </c>
      <c r="AG61">
        <f>IFERROR(IF('Country Prioritization'!$C$5='Filter inputs'!$B$4,
AVERAGEIFS($V$3:$V$3258, $X$3:$X$3258, 1, $C$3:$C$3258, $AB61,$E$3:$E$3258, $AG$3 ),
AVERAGEIFS($W$3:$W$3258, $X$3:$X$3258, 1, $C$3:$C$3258, $AB61, $E$3:$E$3258, $AG$3 )),0)</f>
        <v>15</v>
      </c>
      <c r="AI61" s="3" cm="1">
        <f t="array" ref="AI61">COUNTIF($AC$4:$AC$77, "&gt;"&amp;$AC61)+SUM(IF($AC61=$AC$4:$AC61, 1, 0))</f>
        <v>72</v>
      </c>
      <c r="AJ61" s="3" cm="1">
        <f t="array" ref="AJ61">IF(AD61=0,0,COUNTIF(AD$4:AD$77, "&gt;"&amp;AD61)+SUM(IF(AD61=AD$4:AD61, 1, 0)))</f>
        <v>71</v>
      </c>
      <c r="AK61" s="3" cm="1">
        <f t="array" ref="AK61">IF(AE61=0,0,COUNTIF(AE$4:AE$77, "&gt;"&amp;AE61)+SUM(IF(AE61=AE$4:AE61, 1, 0)))</f>
        <v>73</v>
      </c>
      <c r="AL61" s="3" cm="1">
        <f t="array" ref="AL61">IF(AF61=0,0,COUNTIF(AF$4:AF$77, "&gt;"&amp;AF61)+SUM(IF(AF61=AF$4:AF61, 1, 0)))</f>
        <v>74</v>
      </c>
      <c r="AM61" s="3" cm="1">
        <f t="array" ref="AM61">IF(AG61=0,0,COUNTIF(AG$4:AG$77, "&gt;"&amp;AG61)+SUM(IF(AG61=AG$4:AG61, 1, 0)))</f>
        <v>69</v>
      </c>
      <c r="AO61" s="55">
        <f t="shared" si="5"/>
        <v>12</v>
      </c>
      <c r="AP61" s="55">
        <f>IFERROR(IF('Country Prioritization'!$C$5='Filter inputs'!$B$4,
AVERAGEIFS($K$3:$K$3258, $X$3:$X$3258, 1, $C$3:$C$3258, $AB61,$E$3:$E$3258,$AO$2,$K$3:$K$3258,"&gt;0"),
AVERAGEIFS($P$3:$P$3258, $X$3:$X$3258, 1, $C$3:$C$3258, $AB61,$E$3:$E$3258,$AO$2,$P$3:$P$3258,"&gt;0")),0)</f>
        <v>1</v>
      </c>
      <c r="AQ61" s="56">
        <f>IFERROR(IF('Country Prioritization'!$C$5='Filter inputs'!$B$4,
AVERAGEIFS($J$3:$J$3258, $X$3:$X$3258, 1, $C$3:$C$3258, $AB61,$E$3:$E$3258,$AO$2,$J$3:$J$3258,"&gt;0"),
AVERAGEIFS($O$3:$O$3258, $X$3:$X$3258, 1, $C$3:$C$3258, $AB61,$E$3:$E$3258,$AO$2,$O$3:$O$3258,"&gt;0")),0)</f>
        <v>5</v>
      </c>
      <c r="AR61" s="56">
        <f>IFERROR(IF('Country Prioritization'!$C$5='Filter inputs'!$B$4,
AVERAGEIFS($Q$3:$Q$3258, $X$3:$X$3258, 1, $C$3:$C$3258, $AB61,$E$3:$E$3258,$AO$2,$Q$3:$Q$3258,"&gt;0"),
AVERAGEIFS($Q$3:$Q$3258, $X$3:$X$3258, 1, $C$3:$C$3258, $AB61,$E$3:$E$3258,$AO$2,$Q$3:$Q$3258,"&gt;0")),0)</f>
        <v>1</v>
      </c>
      <c r="AS61" s="56">
        <f>IFERROR(IF('Country Prioritization'!$C$5='Filter inputs'!$B$4,
AVERAGEIFS($R$3:$R$3258, $X$3:$X$3258, 1, $C$3:$C$3258, $AB61,$E$3:$E$3258,$AO$2,$R$3:$R$3258,"&gt;0"),
AVERAGEIFS($R$3:$R$3258, $X$3:$X$3258, 1, $C$3:$C$3258, $AB61,$E$3:$E$3258,$AO$2,$R$3:$R$3258,"&gt;0")),0)</f>
        <v>5</v>
      </c>
      <c r="AV61" t="s">
        <v>150</v>
      </c>
      <c r="AW61">
        <f>IF('Vaccine Prioritization'!$C$4='Filter inputs'!$B$4,
IF($AW$2="2020-2030",AVERAGEIFS($I$3:$I$3258,$Y$3:$Y$3258,1,$C$3:$C$3258,$AV61),AVERAGEIFS($I$3:$I$3258,$Y$3:$Y$3258,1,$C$3:$C$3258,$AV61,$F$3:$F$3258,$AW$2)),
IF($AW$2="2020-2030",AVERAGEIFS($N$3:$N$3258,$Y$3:$Y$3258,1,$C$3:$C$3258,$AV61),AVERAGEIFS($N$3:$N$3258,$Y$3:$Y$3258,1,$C$3:$C$3258,$AV61,$F$3:$F$3258,$AW$2)))</f>
        <v>3.6390617591107025E-2</v>
      </c>
      <c r="AX61">
        <f>IF('Vaccine Prioritization'!$C$4='Filter inputs'!$B$4,
IF($AW$2="2020-2030",AVERAGEIFS($I$3:$I$3258,$Y$3:$Y$3258,1,$C$3:$C$3258,$AV61,$E$3:$E$3258, AX$3),AVERAGEIFS($I$3:$I$3258,$Y$3:$Y$3258,1,$C$3:$C$3258,$AV61,$F$3:$F$3258,$AW$2,$E$3:$E$3258, AX$3)), IF($AW$2="2020-2030",AVERAGEIFS($N$3:$N$3258,$Y$3:$Y$3258,1,$C$3:$C$3258,$AV61,$E$3:$E$3258, AX$3),AVERAGEIFS($N$3:$N$3258,$Y$3:$Y$3258,1,$C$3:$C$3258,$AV61,$F$3:$F$3258,$AW$2,$E$3:$E$3258, AX$3)))</f>
        <v>5.3636422890420012E-2</v>
      </c>
      <c r="AY61">
        <f>IF('Vaccine Prioritization'!$C$4='Filter inputs'!$B$4,
IF($AW$2="2020-2030",AVERAGEIFS($I$3:$I$3258,$Y$3:$Y$3258,1,$C$3:$C$3258,$AV61,$E$3:$E$3258, AY$3),AVERAGEIFS($I$3:$I$3258,$Y$3:$Y$3258,1,$C$3:$C$3258,$AV61,$F$3:$F$3258,$AW$2,$E$3:$E$3258, AY$3)), IF($AW$2="2020-2030",AVERAGEIFS($N$3:$N$3258,$Y$3:$Y$3258,1,$C$3:$C$3258,$AV61,$E$3:$E$3258, AY$3),AVERAGEIFS($N$3:$N$3258,$Y$3:$Y$3258,1,$C$3:$C$3258,$AV61,$F$3:$F$3258,$AW$2,$E$3:$E$3258, AY$3)))</f>
        <v>5.1887344310914192E-2</v>
      </c>
      <c r="AZ61">
        <f>IF('Vaccine Prioritization'!$C$4='Filter inputs'!$B$4,
IF($AW$2="2020-2030",AVERAGEIFS($I$3:$I$3258,$Y$3:$Y$3258,1,$C$3:$C$3258,$AV61,$E$3:$E$3258, AZ$3),AVERAGEIFS($I$3:$I$3258,$Y$3:$Y$3258,1,$C$3:$C$3258,$AV61,$F$3:$F$3258,$AW$2,$E$3:$E$3258, AZ$3)), IF($AW$2="2020-2030",AVERAGEIFS($N$3:$N$3258,$Y$3:$Y$3258,1,$C$3:$C$3258,$AV61,$E$3:$E$3258, AZ$3),AVERAGEIFS($N$3:$N$3258,$Y$3:$Y$3258,1,$C$3:$C$3258,$AV61,$F$3:$F$3258,$AW$2,$E$3:$E$3258, AZ$3)))</f>
        <v>4.338146481350379E-3</v>
      </c>
      <c r="BA61">
        <f>IF('Vaccine Prioritization'!$C$4='Filter inputs'!$B$4,
IF($AW$2="2020-2030",AVERAGEIFS($I$3:$I$3258,$Y$3:$Y$3258,1,$C$3:$C$3258,$AV61,$E$3:$E$3258, BA$3),AVERAGEIFS($I$3:$I$3258,$Y$3:$Y$3258,1,$C$3:$C$3258,$AV61,$F$3:$F$3258,$AW$2,$E$3:$E$3258, BA$3)), IF($AW$2="2020-2030",AVERAGEIFS($N$3:$N$3258,$Y$3:$Y$3258,1,$C$3:$C$3258,$AV61,$E$3:$E$3258, BA$3),AVERAGEIFS($N$3:$N$3258,$Y$3:$Y$3258,1,$C$3:$C$3258,$AV61,$F$3:$F$3258,$AW$2,$E$3:$E$3258, BA$3)))</f>
        <v>3.5700556681743545E-2</v>
      </c>
      <c r="BC61" s="3">
        <f t="shared" si="6"/>
        <v>1</v>
      </c>
      <c r="BD61" s="3">
        <f t="shared" si="7"/>
        <v>2</v>
      </c>
      <c r="BE61" s="3">
        <f t="shared" si="8"/>
        <v>4</v>
      </c>
      <c r="BF61" s="3">
        <f t="shared" si="9"/>
        <v>3</v>
      </c>
      <c r="BG61" s="3"/>
      <c r="BH61" s="3">
        <f t="shared" si="12"/>
        <v>5</v>
      </c>
      <c r="BI61" t="s">
        <v>150</v>
      </c>
      <c r="BJ61" s="2" t="str">
        <f t="shared" si="13"/>
        <v>Solomon Islands</v>
      </c>
      <c r="BK61">
        <f t="shared" si="10"/>
        <v>3.6390617591107025E-2</v>
      </c>
      <c r="BL61" s="3" cm="1">
        <f t="array" ref="BL61">COUNTIF($BK$4:$BK$77, "&gt;"&amp;$BK61)+SUM(IF($BK61=$BK$4:$BK61, 1, 0))</f>
        <v>71</v>
      </c>
      <c r="BM61" s="3">
        <f>IF(COUNTIFS($BC61:BC61,BC61)&gt;1,BC61+COUNTIFS($BC61:BC61,BC61)-1,BC61)</f>
        <v>1</v>
      </c>
      <c r="BN61" s="3">
        <f>IF(COUNTIFS($BC61:BD61,BD61)&gt;1,BD61+COUNTIFS($BC61:BD61,BD61)-1,BD61)</f>
        <v>2</v>
      </c>
      <c r="BO61" s="3">
        <f>IF(COUNTIFS($BC61:BE61,BE61)&gt;1,BE61+COUNTIFS($BC61:BE61,BE61)-1,BE61)</f>
        <v>4</v>
      </c>
      <c r="BP61" s="3">
        <f>IF(COUNTIFS($BC61:BF61,BF61)&gt;1,BF61+COUNTIFS($BC61:BF61,BF61)-1,BF61)</f>
        <v>3</v>
      </c>
      <c r="BR61" s="3" t="str" cm="1">
        <f t="array" ref="BR61">INDEX($AX$3:$BA$3,BM61)</f>
        <v>Hib3</v>
      </c>
      <c r="BS61" s="3" t="str" cm="1">
        <f t="array" ref="BS61">INDEX($AX$3:$BA$3,BN61)</f>
        <v>Pcv3</v>
      </c>
      <c r="BT61" s="3" t="str" cm="1">
        <f t="array" ref="BT61">INDEX($AX$3:$BA$3,BO61)</f>
        <v>RotaC</v>
      </c>
      <c r="BU61" s="3" t="str" cm="1">
        <f t="array" ref="BU61">INDEX($AX$3:$BA$3,BP61)</f>
        <v>MCV2</v>
      </c>
    </row>
    <row r="62" spans="1:73" x14ac:dyDescent="0.3">
      <c r="A62" t="str">
        <f t="shared" si="0"/>
        <v>AMERICANICHib32020</v>
      </c>
      <c r="B62" t="s">
        <v>22</v>
      </c>
      <c r="C62" t="s">
        <v>185</v>
      </c>
      <c r="D62" t="s">
        <v>81</v>
      </c>
      <c r="E62" t="s">
        <v>82</v>
      </c>
      <c r="F62">
        <v>2020</v>
      </c>
      <c r="G62" t="s">
        <v>196</v>
      </c>
      <c r="H62" s="11" cm="1">
        <f t="array" ref="H62">_xlfn.IFS(G62="&gt;70%",1,G62="60-70%",70%,G62="50-60%",60%,G62="&lt;50%",50%)</f>
        <v>1</v>
      </c>
      <c r="I62" s="47">
        <v>0.22805324433729887</v>
      </c>
      <c r="J62">
        <v>1</v>
      </c>
      <c r="K62">
        <v>2</v>
      </c>
      <c r="L62" t="s">
        <v>196</v>
      </c>
      <c r="M62" s="11" cm="1">
        <f t="array" ref="M62">_xlfn.IFS(L62="&gt;70%",1,L62="60-70%",70%,L62="50-60%",60%,L62="&lt;50%",50%)</f>
        <v>1</v>
      </c>
      <c r="N62" s="47">
        <v>0.24805696815823688</v>
      </c>
      <c r="O62">
        <v>1</v>
      </c>
      <c r="P62">
        <v>2</v>
      </c>
      <c r="Q62">
        <v>1</v>
      </c>
      <c r="R62">
        <v>5</v>
      </c>
      <c r="S62" t="s">
        <v>104</v>
      </c>
      <c r="T62" t="s">
        <v>107</v>
      </c>
      <c r="V62">
        <v>9</v>
      </c>
      <c r="W62">
        <v>9</v>
      </c>
      <c r="X62">
        <f>IF(AND(OR('Country Prioritization'!$C$4 = 'Filter inputs'!$A$4,'Country Prioritization'!$C$4=$B62),
OR('Country Prioritization'!$C$6='Filter inputs'!$C$4,'Country Prioritization'!$C$6=$S62),
OR( 'Country Prioritization'!$C$7='Filter inputs'!$D$4, 'Country Prioritization'!$C$7=$T62),
OR('Country Prioritization'!$C$8='Filter inputs'!$E$4, 'Country Prioritization'!$C$8=$F62), OR(AND('Country Prioritization'!$C$5='Filter inputs'!$B$4,H62&lt;=$X$1),AND('Country Prioritization'!$C$5='Filter inputs'!$B$5,M62&lt;=$X$1))),1,0)</f>
        <v>1</v>
      </c>
      <c r="Y62">
        <f>IF(OR('Vaccine Prioritization'!$C$5='Filter inputs'!$E$4, 'Vaccine Prioritization'!$C$5=$F62),1,0)</f>
        <v>1</v>
      </c>
      <c r="AA62" t="s">
        <v>112</v>
      </c>
      <c r="AB62" s="2" t="str">
        <f t="shared" si="11"/>
        <v>Somalia</v>
      </c>
      <c r="AC62">
        <f>IFERROR(IF('Country Prioritization'!$C$5='Filter inputs'!$B$4,
AVERAGEIFS($V$3:$V$3258, $X$3:$X$3258, 1, $C$3:$C$3258, $AB62),
AVERAGEIFS($W$3:$W$3258, $X$3:$X$3258, 1, $C$3:$C$3258, $AB62)),0)</f>
        <v>33.06818181818182</v>
      </c>
      <c r="AD62">
        <f>IFERROR(IF('Country Prioritization'!$C$5='Filter inputs'!$B$4,
AVERAGEIFS($V$3:$V$3258, $X$3:$X$3258, 1, $C$3:$C$3258, $AB62,$E$3:$E$3258, $AD$3 ),
AVERAGEIFS($W$3:$W$3258, $X$3:$X$3258, 1, $C$3:$C$3258, $AB62, $E$3:$E$3258, $AD$3 )),0)</f>
        <v>33</v>
      </c>
      <c r="AE62">
        <f>IFERROR(IF('Country Prioritization'!$C$5='Filter inputs'!$B$4,
AVERAGEIFS($V$3:$V$3258, $X$3:$X$3258, 1, $C$3:$C$3258, $AB62,$E$3:$E$3258, $AE$3 ),
AVERAGEIFS($W$3:$W$3258, $X$3:$X$3258, 1, $C$3:$C$3258, $AB62, $E$3:$E$3258, $AE$3 )),0)</f>
        <v>34.545454545454547</v>
      </c>
      <c r="AF62">
        <f>IFERROR(IF('Country Prioritization'!$C$5='Filter inputs'!$B$4,
AVERAGEIFS($V$3:$V$3258, $X$3:$X$3258, 1, $C$3:$C$3258, $AB62,$E$3:$E$3258, $AF$3 ),
AVERAGEIFS($W$3:$W$3258, $X$3:$X$3258, 1, $C$3:$C$3258, $AB62, $E$3:$E$3258, $AF$3 )),0)</f>
        <v>32.727272727272727</v>
      </c>
      <c r="AG62">
        <f>IFERROR(IF('Country Prioritization'!$C$5='Filter inputs'!$B$4,
AVERAGEIFS($V$3:$V$3258, $X$3:$X$3258, 1, $C$3:$C$3258, $AB62,$E$3:$E$3258, $AG$3 ),
AVERAGEIFS($W$3:$W$3258, $X$3:$X$3258, 1, $C$3:$C$3258, $AB62, $E$3:$E$3258, $AG$3 )),0)</f>
        <v>32</v>
      </c>
      <c r="AI62" s="3" cm="1">
        <f t="array" ref="AI62">COUNTIF($AC$4:$AC$77, "&gt;"&amp;$AC62)+SUM(IF($AC62=$AC$4:$AC62, 1, 0))</f>
        <v>7</v>
      </c>
      <c r="AJ62" s="3" cm="1">
        <f t="array" ref="AJ62">IF(AD62=0,0,COUNTIF(AD$4:AD$77, "&gt;"&amp;AD62)+SUM(IF(AD62=AD$4:AD62, 1, 0)))</f>
        <v>9</v>
      </c>
      <c r="AK62" s="3" cm="1">
        <f t="array" ref="AK62">IF(AE62=0,0,COUNTIF(AE$4:AE$77, "&gt;"&amp;AE62)+SUM(IF(AE62=AE$4:AE62, 1, 0)))</f>
        <v>5</v>
      </c>
      <c r="AL62" s="3" cm="1">
        <f t="array" ref="AL62">IF(AF62=0,0,COUNTIF(AF$4:AF$77, "&gt;"&amp;AF62)+SUM(IF(AF62=AF$4:AF62, 1, 0)))</f>
        <v>12</v>
      </c>
      <c r="AM62" s="3" cm="1">
        <f t="array" ref="AM62">IF(AG62=0,0,COUNTIF(AG$4:AG$77, "&gt;"&amp;AG62)+SUM(IF(AG62=AG$4:AG62, 1, 0)))</f>
        <v>9</v>
      </c>
      <c r="AO62" s="55">
        <f t="shared" si="5"/>
        <v>34.545454545454547</v>
      </c>
      <c r="AP62" s="55">
        <f>IFERROR(IF('Country Prioritization'!$C$5='Filter inputs'!$B$4,
AVERAGEIFS($K$3:$K$3258, $X$3:$X$3258, 1, $C$3:$C$3258, $AB62,$E$3:$E$3258,$AO$2,$K$3:$K$3258,"&gt;0"),
AVERAGEIFS($P$3:$P$3258, $X$3:$X$3258, 1, $C$3:$C$3258, $AB62,$E$3:$E$3258,$AO$2,$P$3:$P$3258,"&gt;0")),0)</f>
        <v>7</v>
      </c>
      <c r="AQ62" s="56">
        <f>IFERROR(IF('Country Prioritization'!$C$5='Filter inputs'!$B$4,
AVERAGEIFS($J$3:$J$3258, $X$3:$X$3258, 1, $C$3:$C$3258, $AB62,$E$3:$E$3258,$AO$2,$J$3:$J$3258,"&gt;0"),
AVERAGEIFS($O$3:$O$3258, $X$3:$X$3258, 1, $C$3:$C$3258, $AB62,$E$3:$E$3258,$AO$2,$O$3:$O$3258,"&gt;0")),0)</f>
        <v>9.545454545454545</v>
      </c>
      <c r="AR62" s="56">
        <f>IFERROR(IF('Country Prioritization'!$C$5='Filter inputs'!$B$4,
AVERAGEIFS($Q$3:$Q$3258, $X$3:$X$3258, 1, $C$3:$C$3258, $AB62,$E$3:$E$3258,$AO$2,$Q$3:$Q$3258,"&gt;0"),
AVERAGEIFS($Q$3:$Q$3258, $X$3:$X$3258, 1, $C$3:$C$3258, $AB62,$E$3:$E$3258,$AO$2,$Q$3:$Q$3258,"&gt;0")),0)</f>
        <v>9</v>
      </c>
      <c r="AS62" s="56">
        <f>IFERROR(IF('Country Prioritization'!$C$5='Filter inputs'!$B$4,
AVERAGEIFS($R$3:$R$3258, $X$3:$X$3258, 1, $C$3:$C$3258, $AB62,$E$3:$E$3258,$AO$2,$R$3:$R$3258,"&gt;0"),
AVERAGEIFS($R$3:$R$3258, $X$3:$X$3258, 1, $C$3:$C$3258, $AB62,$E$3:$E$3258,$AO$2,$R$3:$R$3258,"&gt;0")),0)</f>
        <v>9</v>
      </c>
      <c r="AV62" t="s">
        <v>112</v>
      </c>
      <c r="AW62">
        <f>IF('Vaccine Prioritization'!$C$4='Filter inputs'!$B$4,
IF($AW$2="2020-2030",AVERAGEIFS($I$3:$I$3258,$Y$3:$Y$3258,1,$C$3:$C$3258,$AV62),AVERAGEIFS($I$3:$I$3258,$Y$3:$Y$3258,1,$C$3:$C$3258,$AV62,$F$3:$F$3258,$AW$2)),
IF($AW$2="2020-2030",AVERAGEIFS($N$3:$N$3258,$Y$3:$Y$3258,1,$C$3:$C$3258,$AV62),AVERAGEIFS($N$3:$N$3258,$Y$3:$Y$3258,1,$C$3:$C$3258,$AV62,$F$3:$F$3258,$AW$2)))</f>
        <v>1.1825567422775185</v>
      </c>
      <c r="AX62">
        <f>IF('Vaccine Prioritization'!$C$4='Filter inputs'!$B$4,
IF($AW$2="2020-2030",AVERAGEIFS($I$3:$I$3258,$Y$3:$Y$3258,1,$C$3:$C$3258,$AV62,$E$3:$E$3258, AX$3),AVERAGEIFS($I$3:$I$3258,$Y$3:$Y$3258,1,$C$3:$C$3258,$AV62,$F$3:$F$3258,$AW$2,$E$3:$E$3258, AX$3)), IF($AW$2="2020-2030",AVERAGEIFS($N$3:$N$3258,$Y$3:$Y$3258,1,$C$3:$C$3258,$AV62,$E$3:$E$3258, AX$3),AVERAGEIFS($N$3:$N$3258,$Y$3:$Y$3258,1,$C$3:$C$3258,$AV62,$F$3:$F$3258,$AW$2,$E$3:$E$3258, AX$3)))</f>
        <v>1.1914003964188391</v>
      </c>
      <c r="AY62">
        <f>IF('Vaccine Prioritization'!$C$4='Filter inputs'!$B$4,
IF($AW$2="2020-2030",AVERAGEIFS($I$3:$I$3258,$Y$3:$Y$3258,1,$C$3:$C$3258,$AV62,$E$3:$E$3258, AY$3),AVERAGEIFS($I$3:$I$3258,$Y$3:$Y$3258,1,$C$3:$C$3258,$AV62,$F$3:$F$3258,$AW$2,$E$3:$E$3258, AY$3)), IF($AW$2="2020-2030",AVERAGEIFS($N$3:$N$3258,$Y$3:$Y$3258,1,$C$3:$C$3258,$AV62,$E$3:$E$3258, AY$3),AVERAGEIFS($N$3:$N$3258,$Y$3:$Y$3258,1,$C$3:$C$3258,$AV62,$F$3:$F$3258,$AW$2,$E$3:$E$3258, AY$3)))</f>
        <v>2.5310106378941626</v>
      </c>
      <c r="AZ62">
        <f>IF('Vaccine Prioritization'!$C$4='Filter inputs'!$B$4,
IF($AW$2="2020-2030",AVERAGEIFS($I$3:$I$3258,$Y$3:$Y$3258,1,$C$3:$C$3258,$AV62,$E$3:$E$3258, AZ$3),AVERAGEIFS($I$3:$I$3258,$Y$3:$Y$3258,1,$C$3:$C$3258,$AV62,$F$3:$F$3258,$AW$2,$E$3:$E$3258, AZ$3)), IF($AW$2="2020-2030",AVERAGEIFS($N$3:$N$3258,$Y$3:$Y$3258,1,$C$3:$C$3258,$AV62,$E$3:$E$3258, AZ$3),AVERAGEIFS($N$3:$N$3258,$Y$3:$Y$3258,1,$C$3:$C$3258,$AV62,$F$3:$F$3258,$AW$2,$E$3:$E$3258, AZ$3)))</f>
        <v>0.41487565515488017</v>
      </c>
      <c r="BA62">
        <f>IF('Vaccine Prioritization'!$C$4='Filter inputs'!$B$4,
IF($AW$2="2020-2030",AVERAGEIFS($I$3:$I$3258,$Y$3:$Y$3258,1,$C$3:$C$3258,$AV62,$E$3:$E$3258, BA$3),AVERAGEIFS($I$3:$I$3258,$Y$3:$Y$3258,1,$C$3:$C$3258,$AV62,$F$3:$F$3258,$AW$2,$E$3:$E$3258, BA$3)), IF($AW$2="2020-2030",AVERAGEIFS($N$3:$N$3258,$Y$3:$Y$3258,1,$C$3:$C$3258,$AV62,$E$3:$E$3258, BA$3),AVERAGEIFS($N$3:$N$3258,$Y$3:$Y$3258,1,$C$3:$C$3258,$AV62,$F$3:$F$3258,$AW$2,$E$3:$E$3258, BA$3)))</f>
        <v>0.59294027964219231</v>
      </c>
      <c r="BC62" s="3">
        <f t="shared" si="6"/>
        <v>2</v>
      </c>
      <c r="BD62" s="3">
        <f t="shared" si="7"/>
        <v>1</v>
      </c>
      <c r="BE62" s="3">
        <f t="shared" si="8"/>
        <v>4</v>
      </c>
      <c r="BF62" s="3">
        <f t="shared" si="9"/>
        <v>3</v>
      </c>
      <c r="BG62" s="3"/>
      <c r="BH62" s="3">
        <f t="shared" si="12"/>
        <v>1</v>
      </c>
      <c r="BI62" t="s">
        <v>112</v>
      </c>
      <c r="BJ62" s="2" t="str">
        <f t="shared" si="13"/>
        <v>Somalia</v>
      </c>
      <c r="BK62">
        <f t="shared" si="10"/>
        <v>1.1825567422775185</v>
      </c>
      <c r="BL62" s="3" cm="1">
        <f t="array" ref="BL62">COUNTIF($BK$4:$BK$77, "&gt;"&amp;$BK62)+SUM(IF($BK62=$BK$4:$BK62, 1, 0))</f>
        <v>38</v>
      </c>
      <c r="BM62" s="3">
        <f>IF(COUNTIFS($BC62:BC62,BC62)&gt;1,BC62+COUNTIFS($BC62:BC62,BC62)-1,BC62)</f>
        <v>2</v>
      </c>
      <c r="BN62" s="3">
        <f>IF(COUNTIFS($BC62:BD62,BD62)&gt;1,BD62+COUNTIFS($BC62:BD62,BD62)-1,BD62)</f>
        <v>1</v>
      </c>
      <c r="BO62" s="3">
        <f>IF(COUNTIFS($BC62:BE62,BE62)&gt;1,BE62+COUNTIFS($BC62:BE62,BE62)-1,BE62)</f>
        <v>4</v>
      </c>
      <c r="BP62" s="3">
        <f>IF(COUNTIFS($BC62:BF62,BF62)&gt;1,BF62+COUNTIFS($BC62:BF62,BF62)-1,BF62)</f>
        <v>3</v>
      </c>
      <c r="BR62" s="3" t="str" cm="1">
        <f t="array" ref="BR62">INDEX($AX$3:$BA$3,BM62)</f>
        <v>Pcv3</v>
      </c>
      <c r="BS62" s="3" t="str" cm="1">
        <f t="array" ref="BS62">INDEX($AX$3:$BA$3,BN62)</f>
        <v>Hib3</v>
      </c>
      <c r="BT62" s="3" t="str" cm="1">
        <f t="array" ref="BT62">INDEX($AX$3:$BA$3,BO62)</f>
        <v>RotaC</v>
      </c>
      <c r="BU62" s="3" t="str" cm="1">
        <f t="array" ref="BU62">INDEX($AX$3:$BA$3,BP62)</f>
        <v>MCV2</v>
      </c>
    </row>
    <row r="63" spans="1:73" x14ac:dyDescent="0.3">
      <c r="A63" t="str">
        <f t="shared" si="0"/>
        <v>AFRICAGNBHib32020</v>
      </c>
      <c r="B63" t="s">
        <v>3</v>
      </c>
      <c r="C63" t="s">
        <v>138</v>
      </c>
      <c r="D63" t="s">
        <v>34</v>
      </c>
      <c r="E63" t="s">
        <v>82</v>
      </c>
      <c r="F63">
        <v>2020</v>
      </c>
      <c r="G63" t="s">
        <v>196</v>
      </c>
      <c r="H63" s="11" cm="1">
        <f t="array" ref="H63">_xlfn.IFS(G63="&gt;70%",1,G63="60-70%",70%,G63="50-60%",60%,G63="&lt;50%",50%)</f>
        <v>1</v>
      </c>
      <c r="I63" s="47">
        <v>0.19882391511403588</v>
      </c>
      <c r="J63">
        <v>7</v>
      </c>
      <c r="K63">
        <v>2</v>
      </c>
      <c r="L63" t="s">
        <v>196</v>
      </c>
      <c r="M63" s="11" cm="1">
        <f t="array" ref="M63">_xlfn.IFS(L63="&gt;70%",1,L63="60-70%",70%,L63="50-60%",60%,L63="&lt;50%",50%)</f>
        <v>1</v>
      </c>
      <c r="N63" s="47">
        <v>0.19863148203709535</v>
      </c>
      <c r="O63">
        <v>7</v>
      </c>
      <c r="P63">
        <v>2</v>
      </c>
      <c r="Q63">
        <v>9</v>
      </c>
      <c r="R63">
        <v>9</v>
      </c>
      <c r="S63" t="s">
        <v>103</v>
      </c>
      <c r="T63" t="s">
        <v>106</v>
      </c>
      <c r="V63">
        <v>27</v>
      </c>
      <c r="W63">
        <v>27</v>
      </c>
      <c r="X63">
        <f>IF(AND(OR('Country Prioritization'!$C$4 = 'Filter inputs'!$A$4,'Country Prioritization'!$C$4=$B63),
OR('Country Prioritization'!$C$6='Filter inputs'!$C$4,'Country Prioritization'!$C$6=$S63),
OR( 'Country Prioritization'!$C$7='Filter inputs'!$D$4, 'Country Prioritization'!$C$7=$T63),
OR('Country Prioritization'!$C$8='Filter inputs'!$E$4, 'Country Prioritization'!$C$8=$F63), OR(AND('Country Prioritization'!$C$5='Filter inputs'!$B$4,H63&lt;=$X$1),AND('Country Prioritization'!$C$5='Filter inputs'!$B$5,M63&lt;=$X$1))),1,0)</f>
        <v>1</v>
      </c>
      <c r="Y63">
        <f>IF(OR('Vaccine Prioritization'!$C$5='Filter inputs'!$E$4, 'Vaccine Prioritization'!$C$5=$F63),1,0)</f>
        <v>1</v>
      </c>
      <c r="AA63" t="s">
        <v>115</v>
      </c>
      <c r="AB63" s="2" t="str">
        <f t="shared" si="11"/>
        <v>South Sudan</v>
      </c>
      <c r="AC63">
        <f>IFERROR(IF('Country Prioritization'!$C$5='Filter inputs'!$B$4,
AVERAGEIFS($V$3:$V$3258, $X$3:$X$3258, 1, $C$3:$C$3258, $AB63),
AVERAGEIFS($W$3:$W$3258, $X$3:$X$3258, 1, $C$3:$C$3258, $AB63)),0)</f>
        <v>27.613636363636363</v>
      </c>
      <c r="AD63">
        <f>IFERROR(IF('Country Prioritization'!$C$5='Filter inputs'!$B$4,
AVERAGEIFS($V$3:$V$3258, $X$3:$X$3258, 1, $C$3:$C$3258, $AB63,$E$3:$E$3258, $AD$3 ),
AVERAGEIFS($W$3:$W$3258, $X$3:$X$3258, 1, $C$3:$C$3258, $AB63, $E$3:$E$3258, $AD$3 )),0)</f>
        <v>29</v>
      </c>
      <c r="AE63">
        <f>IFERROR(IF('Country Prioritization'!$C$5='Filter inputs'!$B$4,
AVERAGEIFS($V$3:$V$3258, $X$3:$X$3258, 1, $C$3:$C$3258, $AB63,$E$3:$E$3258, $AE$3 ),
AVERAGEIFS($W$3:$W$3258, $X$3:$X$3258, 1, $C$3:$C$3258, $AB63, $E$3:$E$3258, $AE$3 )),0)</f>
        <v>27.727272727272727</v>
      </c>
      <c r="AF63">
        <f>IFERROR(IF('Country Prioritization'!$C$5='Filter inputs'!$B$4,
AVERAGEIFS($V$3:$V$3258, $X$3:$X$3258, 1, $C$3:$C$3258, $AB63,$E$3:$E$3258, $AF$3 ),
AVERAGEIFS($W$3:$W$3258, $X$3:$X$3258, 1, $C$3:$C$3258, $AB63, $E$3:$E$3258, $AF$3 )),0)</f>
        <v>27.727272727272727</v>
      </c>
      <c r="AG63">
        <f>IFERROR(IF('Country Prioritization'!$C$5='Filter inputs'!$B$4,
AVERAGEIFS($V$3:$V$3258, $X$3:$X$3258, 1, $C$3:$C$3258, $AB63,$E$3:$E$3258, $AG$3 ),
AVERAGEIFS($W$3:$W$3258, $X$3:$X$3258, 1, $C$3:$C$3258, $AB63, $E$3:$E$3258, $AG$3 )),0)</f>
        <v>26</v>
      </c>
      <c r="AI63" s="3" cm="1">
        <f t="array" ref="AI63">COUNTIF($AC$4:$AC$77, "&gt;"&amp;$AC63)+SUM(IF($AC63=$AC$4:$AC63, 1, 0))</f>
        <v>25</v>
      </c>
      <c r="AJ63" s="3" cm="1">
        <f t="array" ref="AJ63">IF(AD63=0,0,COUNTIF(AD$4:AD$77, "&gt;"&amp;AD63)+SUM(IF(AD63=AD$4:AD63, 1, 0)))</f>
        <v>18</v>
      </c>
      <c r="AK63" s="3" cm="1">
        <f t="array" ref="AK63">IF(AE63=0,0,COUNTIF(AE$4:AE$77, "&gt;"&amp;AE63)+SUM(IF(AE63=AE$4:AE63, 1, 0)))</f>
        <v>22</v>
      </c>
      <c r="AL63" s="3" cm="1">
        <f t="array" ref="AL63">IF(AF63=0,0,COUNTIF(AF$4:AF$77, "&gt;"&amp;AF63)+SUM(IF(AF63=AF$4:AF63, 1, 0)))</f>
        <v>24</v>
      </c>
      <c r="AM63" s="3" cm="1">
        <f t="array" ref="AM63">IF(AG63=0,0,COUNTIF(AG$4:AG$77, "&gt;"&amp;AG63)+SUM(IF(AG63=AG$4:AG63, 1, 0)))</f>
        <v>30</v>
      </c>
      <c r="AO63" s="55">
        <f t="shared" si="5"/>
        <v>27.727272727272727</v>
      </c>
      <c r="AP63" s="55">
        <f>IFERROR(IF('Country Prioritization'!$C$5='Filter inputs'!$B$4,
AVERAGEIFS($K$3:$K$3258, $X$3:$X$3258, 1, $C$3:$C$3258, $AB63,$E$3:$E$3258,$AO$2,$K$3:$K$3258,"&gt;0"),
AVERAGEIFS($P$3:$P$3258, $X$3:$X$3258, 1, $C$3:$C$3258, $AB63,$E$3:$E$3258,$AO$2,$P$3:$P$3258,"&gt;0")),0)</f>
        <v>5.3636363636363633</v>
      </c>
      <c r="AQ63" s="56">
        <f>IFERROR(IF('Country Prioritization'!$C$5='Filter inputs'!$B$4,
AVERAGEIFS($J$3:$J$3258, $X$3:$X$3258, 1, $C$3:$C$3258, $AB63,$E$3:$E$3258,$AO$2,$J$3:$J$3258,"&gt;0"),
AVERAGEIFS($O$3:$O$3258, $X$3:$X$3258, 1, $C$3:$C$3258, $AB63,$E$3:$E$3258,$AO$2,$O$3:$O$3258,"&gt;0")),0)</f>
        <v>9.3636363636363633</v>
      </c>
      <c r="AR63" s="56">
        <f>IFERROR(IF('Country Prioritization'!$C$5='Filter inputs'!$B$4,
AVERAGEIFS($Q$3:$Q$3258, $X$3:$X$3258, 1, $C$3:$C$3258, $AB63,$E$3:$E$3258,$AO$2,$Q$3:$Q$3258,"&gt;0"),
AVERAGEIFS($Q$3:$Q$3258, $X$3:$X$3258, 1, $C$3:$C$3258, $AB63,$E$3:$E$3258,$AO$2,$Q$3:$Q$3258,"&gt;0")),0)</f>
        <v>4</v>
      </c>
      <c r="AS63" s="56">
        <f>IFERROR(IF('Country Prioritization'!$C$5='Filter inputs'!$B$4,
AVERAGEIFS($R$3:$R$3258, $X$3:$X$3258, 1, $C$3:$C$3258, $AB63,$E$3:$E$3258,$AO$2,$R$3:$R$3258,"&gt;0"),
AVERAGEIFS($R$3:$R$3258, $X$3:$X$3258, 1, $C$3:$C$3258, $AB63,$E$3:$E$3258,$AO$2,$R$3:$R$3258,"&gt;0")),0)</f>
        <v>9</v>
      </c>
      <c r="AV63" t="s">
        <v>115</v>
      </c>
      <c r="AW63">
        <f>IF('Vaccine Prioritization'!$C$4='Filter inputs'!$B$4,
IF($AW$2="2020-2030",AVERAGEIFS($I$3:$I$3258,$Y$3:$Y$3258,1,$C$3:$C$3258,$AV63),AVERAGEIFS($I$3:$I$3258,$Y$3:$Y$3258,1,$C$3:$C$3258,$AV63,$F$3:$F$3258,$AW$2)),
IF($AW$2="2020-2030",AVERAGEIFS($N$3:$N$3258,$Y$3:$Y$3258,1,$C$3:$C$3258,$AV63),AVERAGEIFS($N$3:$N$3258,$Y$3:$Y$3258,1,$C$3:$C$3258,$AV63,$F$3:$F$3258,$AW$2)))</f>
        <v>1.0619634343192865</v>
      </c>
      <c r="AX63">
        <f>IF('Vaccine Prioritization'!$C$4='Filter inputs'!$B$4,
IF($AW$2="2020-2030",AVERAGEIFS($I$3:$I$3258,$Y$3:$Y$3258,1,$C$3:$C$3258,$AV63,$E$3:$E$3258, AX$3),AVERAGEIFS($I$3:$I$3258,$Y$3:$Y$3258,1,$C$3:$C$3258,$AV63,$F$3:$F$3258,$AW$2,$E$3:$E$3258, AX$3)), IF($AW$2="2020-2030",AVERAGEIFS($N$3:$N$3258,$Y$3:$Y$3258,1,$C$3:$C$3258,$AV63,$E$3:$E$3258, AX$3),AVERAGEIFS($N$3:$N$3258,$Y$3:$Y$3258,1,$C$3:$C$3258,$AV63,$F$3:$F$3258,$AW$2,$E$3:$E$3258, AX$3)))</f>
        <v>1.8409885967992308</v>
      </c>
      <c r="AY63">
        <f>IF('Vaccine Prioritization'!$C$4='Filter inputs'!$B$4,
IF($AW$2="2020-2030",AVERAGEIFS($I$3:$I$3258,$Y$3:$Y$3258,1,$C$3:$C$3258,$AV63,$E$3:$E$3258, AY$3),AVERAGEIFS($I$3:$I$3258,$Y$3:$Y$3258,1,$C$3:$C$3258,$AV63,$F$3:$F$3258,$AW$2,$E$3:$E$3258, AY$3)), IF($AW$2="2020-2030",AVERAGEIFS($N$3:$N$3258,$Y$3:$Y$3258,1,$C$3:$C$3258,$AV63,$E$3:$E$3258, AY$3),AVERAGEIFS($N$3:$N$3258,$Y$3:$Y$3258,1,$C$3:$C$3258,$AV63,$F$3:$F$3258,$AW$2,$E$3:$E$3258, AY$3)))</f>
        <v>1.5453811137851987</v>
      </c>
      <c r="AZ63">
        <f>IF('Vaccine Prioritization'!$C$4='Filter inputs'!$B$4,
IF($AW$2="2020-2030",AVERAGEIFS($I$3:$I$3258,$Y$3:$Y$3258,1,$C$3:$C$3258,$AV63,$E$3:$E$3258, AZ$3),AVERAGEIFS($I$3:$I$3258,$Y$3:$Y$3258,1,$C$3:$C$3258,$AV63,$F$3:$F$3258,$AW$2,$E$3:$E$3258, AZ$3)), IF($AW$2="2020-2030",AVERAGEIFS($N$3:$N$3258,$Y$3:$Y$3258,1,$C$3:$C$3258,$AV63,$E$3:$E$3258, AZ$3),AVERAGEIFS($N$3:$N$3258,$Y$3:$Y$3258,1,$C$3:$C$3258,$AV63,$F$3:$F$3258,$AW$2,$E$3:$E$3258, AZ$3)))</f>
        <v>0.49947909099359111</v>
      </c>
      <c r="BA63">
        <f>IF('Vaccine Prioritization'!$C$4='Filter inputs'!$B$4,
IF($AW$2="2020-2030",AVERAGEIFS($I$3:$I$3258,$Y$3:$Y$3258,1,$C$3:$C$3258,$AV63,$E$3:$E$3258, BA$3),AVERAGEIFS($I$3:$I$3258,$Y$3:$Y$3258,1,$C$3:$C$3258,$AV63,$F$3:$F$3258,$AW$2,$E$3:$E$3258, BA$3)), IF($AW$2="2020-2030",AVERAGEIFS($N$3:$N$3258,$Y$3:$Y$3258,1,$C$3:$C$3258,$AV63,$E$3:$E$3258, BA$3),AVERAGEIFS($N$3:$N$3258,$Y$3:$Y$3258,1,$C$3:$C$3258,$AV63,$F$3:$F$3258,$AW$2,$E$3:$E$3258, BA$3)))</f>
        <v>0.36200493569912612</v>
      </c>
      <c r="BC63" s="3">
        <f t="shared" si="6"/>
        <v>1</v>
      </c>
      <c r="BD63" s="3">
        <f t="shared" si="7"/>
        <v>2</v>
      </c>
      <c r="BE63" s="3">
        <f t="shared" si="8"/>
        <v>3</v>
      </c>
      <c r="BF63" s="3">
        <f t="shared" si="9"/>
        <v>4</v>
      </c>
      <c r="BG63" s="3"/>
      <c r="BH63" s="3">
        <f t="shared" si="12"/>
        <v>1</v>
      </c>
      <c r="BI63" t="s">
        <v>115</v>
      </c>
      <c r="BJ63" s="2" t="str">
        <f t="shared" si="13"/>
        <v>South Sudan</v>
      </c>
      <c r="BK63">
        <f t="shared" si="10"/>
        <v>1.0619634343192865</v>
      </c>
      <c r="BL63" s="3" cm="1">
        <f t="array" ref="BL63">COUNTIF($BK$4:$BK$77, "&gt;"&amp;$BK63)+SUM(IF($BK63=$BK$4:$BK63, 1, 0))</f>
        <v>40</v>
      </c>
      <c r="BM63" s="3">
        <f>IF(COUNTIFS($BC63:BC63,BC63)&gt;1,BC63+COUNTIFS($BC63:BC63,BC63)-1,BC63)</f>
        <v>1</v>
      </c>
      <c r="BN63" s="3">
        <f>IF(COUNTIFS($BC63:BD63,BD63)&gt;1,BD63+COUNTIFS($BC63:BD63,BD63)-1,BD63)</f>
        <v>2</v>
      </c>
      <c r="BO63" s="3">
        <f>IF(COUNTIFS($BC63:BE63,BE63)&gt;1,BE63+COUNTIFS($BC63:BE63,BE63)-1,BE63)</f>
        <v>3</v>
      </c>
      <c r="BP63" s="3">
        <f>IF(COUNTIFS($BC63:BF63,BF63)&gt;1,BF63+COUNTIFS($BC63:BF63,BF63)-1,BF63)</f>
        <v>4</v>
      </c>
      <c r="BR63" s="3" t="str" cm="1">
        <f t="array" ref="BR63">INDEX($AX$3:$BA$3,BM63)</f>
        <v>Hib3</v>
      </c>
      <c r="BS63" s="3" t="str" cm="1">
        <f t="array" ref="BS63">INDEX($AX$3:$BA$3,BN63)</f>
        <v>Pcv3</v>
      </c>
      <c r="BT63" s="3" t="str" cm="1">
        <f t="array" ref="BT63">INDEX($AX$3:$BA$3,BO63)</f>
        <v>MCV2</v>
      </c>
      <c r="BU63" s="3" t="str" cm="1">
        <f t="array" ref="BU63">INDEX($AX$3:$BA$3,BP63)</f>
        <v>RotaC</v>
      </c>
    </row>
    <row r="64" spans="1:73" x14ac:dyDescent="0.3">
      <c r="A64" t="str">
        <f t="shared" si="0"/>
        <v>ASIAMNGHib32020</v>
      </c>
      <c r="B64" t="s">
        <v>13</v>
      </c>
      <c r="C64" t="s">
        <v>174</v>
      </c>
      <c r="D64" t="s">
        <v>70</v>
      </c>
      <c r="E64" t="s">
        <v>82</v>
      </c>
      <c r="F64">
        <v>2020</v>
      </c>
      <c r="G64" t="s">
        <v>196</v>
      </c>
      <c r="H64" s="11" cm="1">
        <f t="array" ref="H64">_xlfn.IFS(G64="&gt;70%",1,G64="60-70%",70%,G64="50-60%",60%,G64="&lt;50%",50%)</f>
        <v>1</v>
      </c>
      <c r="I64" s="47">
        <v>0.18067643862695695</v>
      </c>
      <c r="J64">
        <v>1</v>
      </c>
      <c r="K64">
        <v>2</v>
      </c>
      <c r="L64" t="s">
        <v>196</v>
      </c>
      <c r="M64" s="11" cm="1">
        <f t="array" ref="M64">_xlfn.IFS(L64="&gt;70%",1,L64="60-70%",70%,L64="50-60%",60%,L64="&lt;50%",50%)</f>
        <v>1</v>
      </c>
      <c r="N64" s="47">
        <v>0.19485439454153927</v>
      </c>
      <c r="O64">
        <v>2</v>
      </c>
      <c r="P64">
        <v>2</v>
      </c>
      <c r="Q64">
        <v>5</v>
      </c>
      <c r="R64">
        <v>11</v>
      </c>
      <c r="S64" t="s">
        <v>104</v>
      </c>
      <c r="T64" t="s">
        <v>108</v>
      </c>
      <c r="V64">
        <v>19</v>
      </c>
      <c r="W64">
        <v>20</v>
      </c>
      <c r="X64">
        <f>IF(AND(OR('Country Prioritization'!$C$4 = 'Filter inputs'!$A$4,'Country Prioritization'!$C$4=$B64),
OR('Country Prioritization'!$C$6='Filter inputs'!$C$4,'Country Prioritization'!$C$6=$S64),
OR( 'Country Prioritization'!$C$7='Filter inputs'!$D$4, 'Country Prioritization'!$C$7=$T64),
OR('Country Prioritization'!$C$8='Filter inputs'!$E$4, 'Country Prioritization'!$C$8=$F64), OR(AND('Country Prioritization'!$C$5='Filter inputs'!$B$4,H64&lt;=$X$1),AND('Country Prioritization'!$C$5='Filter inputs'!$B$5,M64&lt;=$X$1))),1,0)</f>
        <v>1</v>
      </c>
      <c r="Y64">
        <f>IF(OR('Vaccine Prioritization'!$C$5='Filter inputs'!$E$4, 'Vaccine Prioritization'!$C$5=$F64),1,0)</f>
        <v>1</v>
      </c>
      <c r="AA64" t="s">
        <v>180</v>
      </c>
      <c r="AB64" s="2" t="str">
        <f t="shared" si="11"/>
        <v>Sri Lanka</v>
      </c>
      <c r="AC64">
        <f>IFERROR(IF('Country Prioritization'!$C$5='Filter inputs'!$B$4,
AVERAGEIFS($V$3:$V$3258, $X$3:$X$3258, 1, $C$3:$C$3258, $AB64),
AVERAGEIFS($W$3:$W$3258, $X$3:$X$3258, 1, $C$3:$C$3258, $AB64)),0)</f>
        <v>21.227272727272727</v>
      </c>
      <c r="AD64">
        <f>IFERROR(IF('Country Prioritization'!$C$5='Filter inputs'!$B$4,
AVERAGEIFS($V$3:$V$3258, $X$3:$X$3258, 1, $C$3:$C$3258, $AB64,$E$3:$E$3258, $AD$3 ),
AVERAGEIFS($W$3:$W$3258, $X$3:$X$3258, 1, $C$3:$C$3258, $AB64, $E$3:$E$3258, $AD$3 )),0)</f>
        <v>16</v>
      </c>
      <c r="AE64">
        <f>IFERROR(IF('Country Prioritization'!$C$5='Filter inputs'!$B$4,
AVERAGEIFS($V$3:$V$3258, $X$3:$X$3258, 1, $C$3:$C$3258, $AB64,$E$3:$E$3258, $AE$3 ),
AVERAGEIFS($W$3:$W$3258, $X$3:$X$3258, 1, $C$3:$C$3258, $AB64, $E$3:$E$3258, $AE$3 )),0)</f>
        <v>23.90909090909091</v>
      </c>
      <c r="AF64">
        <f>IFERROR(IF('Country Prioritization'!$C$5='Filter inputs'!$B$4,
AVERAGEIFS($V$3:$V$3258, $X$3:$X$3258, 1, $C$3:$C$3258, $AB64,$E$3:$E$3258, $AF$3 ),
AVERAGEIFS($W$3:$W$3258, $X$3:$X$3258, 1, $C$3:$C$3258, $AB64, $E$3:$E$3258, $AF$3 )),0)</f>
        <v>17.90909090909091</v>
      </c>
      <c r="AG64">
        <f>IFERROR(IF('Country Prioritization'!$C$5='Filter inputs'!$B$4,
AVERAGEIFS($V$3:$V$3258, $X$3:$X$3258, 1, $C$3:$C$3258, $AB64,$E$3:$E$3258, $AG$3 ),
AVERAGEIFS($W$3:$W$3258, $X$3:$X$3258, 1, $C$3:$C$3258, $AB64, $E$3:$E$3258, $AG$3 )),0)</f>
        <v>27.09090909090909</v>
      </c>
      <c r="AI64" s="3" cm="1">
        <f t="array" ref="AI64">COUNTIF($AC$4:$AC$77, "&gt;"&amp;$AC64)+SUM(IF($AC64=$AC$4:$AC64, 1, 0))</f>
        <v>46</v>
      </c>
      <c r="AJ64" s="3" cm="1">
        <f t="array" ref="AJ64">IF(AD64=0,0,COUNTIF(AD$4:AD$77, "&gt;"&amp;AD64)+SUM(IF(AD64=AD$4:AD64, 1, 0)))</f>
        <v>66</v>
      </c>
      <c r="AK64" s="3" cm="1">
        <f t="array" ref="AK64">IF(AE64=0,0,COUNTIF(AE$4:AE$77, "&gt;"&amp;AE64)+SUM(IF(AE64=AE$4:AE64, 1, 0)))</f>
        <v>35</v>
      </c>
      <c r="AL64" s="3" cm="1">
        <f t="array" ref="AL64">IF(AF64=0,0,COUNTIF(AF$4:AF$77, "&gt;"&amp;AF64)+SUM(IF(AF64=AF$4:AF64, 1, 0)))</f>
        <v>56</v>
      </c>
      <c r="AM64" s="3" cm="1">
        <f t="array" ref="AM64">IF(AG64=0,0,COUNTIF(AG$4:AG$77, "&gt;"&amp;AG64)+SUM(IF(AG64=AG$4:AG64, 1, 0)))</f>
        <v>19</v>
      </c>
      <c r="AO64" s="55">
        <f t="shared" si="5"/>
        <v>23.90909090909091</v>
      </c>
      <c r="AP64" s="55">
        <f>IFERROR(IF('Country Prioritization'!$C$5='Filter inputs'!$B$4,
AVERAGEIFS($K$3:$K$3258, $X$3:$X$3258, 1, $C$3:$C$3258, $AB64,$E$3:$E$3258,$AO$2,$K$3:$K$3258,"&gt;0"),
AVERAGEIFS($P$3:$P$3258, $X$3:$X$3258, 1, $C$3:$C$3258, $AB64,$E$3:$E$3258,$AO$2,$P$3:$P$3258,"&gt;0")),0)</f>
        <v>4.9090909090909092</v>
      </c>
      <c r="AQ64" s="56">
        <f>IFERROR(IF('Country Prioritization'!$C$5='Filter inputs'!$B$4,
AVERAGEIFS($J$3:$J$3258, $X$3:$X$3258, 1, $C$3:$C$3258, $AB64,$E$3:$E$3258,$AO$2,$J$3:$J$3258,"&gt;0"),
AVERAGEIFS($O$3:$O$3258, $X$3:$X$3258, 1, $C$3:$C$3258, $AB64,$E$3:$E$3258,$AO$2,$O$3:$O$3258,"&gt;0")),0)</f>
        <v>7</v>
      </c>
      <c r="AR64" s="56">
        <f>IFERROR(IF('Country Prioritization'!$C$5='Filter inputs'!$B$4,
AVERAGEIFS($Q$3:$Q$3258, $X$3:$X$3258, 1, $C$3:$C$3258, $AB64,$E$3:$E$3258,$AO$2,$Q$3:$Q$3258,"&gt;0"),
AVERAGEIFS($Q$3:$Q$3258, $X$3:$X$3258, 1, $C$3:$C$3258, $AB64,$E$3:$E$3258,$AO$2,$Q$3:$Q$3258,"&gt;0")),0)</f>
        <v>1</v>
      </c>
      <c r="AS64" s="56">
        <f>IFERROR(IF('Country Prioritization'!$C$5='Filter inputs'!$B$4,
AVERAGEIFS($R$3:$R$3258, $X$3:$X$3258, 1, $C$3:$C$3258, $AB64,$E$3:$E$3258,$AO$2,$R$3:$R$3258,"&gt;0"),
AVERAGEIFS($R$3:$R$3258, $X$3:$X$3258, 1, $C$3:$C$3258, $AB64,$E$3:$E$3258,$AO$2,$R$3:$R$3258,"&gt;0")),0)</f>
        <v>11</v>
      </c>
      <c r="AV64" t="s">
        <v>180</v>
      </c>
      <c r="AW64">
        <f>IF('Vaccine Prioritization'!$C$4='Filter inputs'!$B$4,
IF($AW$2="2020-2030",AVERAGEIFS($I$3:$I$3258,$Y$3:$Y$3258,1,$C$3:$C$3258,$AV64),AVERAGEIFS($I$3:$I$3258,$Y$3:$Y$3258,1,$C$3:$C$3258,$AV64,$F$3:$F$3258,$AW$2)),
IF($AW$2="2020-2030",AVERAGEIFS($N$3:$N$3258,$Y$3:$Y$3258,1,$C$3:$C$3258,$AV64),AVERAGEIFS($N$3:$N$3258,$Y$3:$Y$3258,1,$C$3:$C$3258,$AV64,$F$3:$F$3258,$AW$2)))</f>
        <v>0.67002069011133758</v>
      </c>
      <c r="AX64">
        <f>IF('Vaccine Prioritization'!$C$4='Filter inputs'!$B$4,
IF($AW$2="2020-2030",AVERAGEIFS($I$3:$I$3258,$Y$3:$Y$3258,1,$C$3:$C$3258,$AV64,$E$3:$E$3258, AX$3),AVERAGEIFS($I$3:$I$3258,$Y$3:$Y$3258,1,$C$3:$C$3258,$AV64,$F$3:$F$3258,$AW$2,$E$3:$E$3258, AX$3)), IF($AW$2="2020-2030",AVERAGEIFS($N$3:$N$3258,$Y$3:$Y$3258,1,$C$3:$C$3258,$AV64,$E$3:$E$3258, AX$3),AVERAGEIFS($N$3:$N$3258,$Y$3:$Y$3258,1,$C$3:$C$3258,$AV64,$F$3:$F$3258,$AW$2,$E$3:$E$3258, AX$3)))</f>
        <v>0.36630059591733721</v>
      </c>
      <c r="AY64">
        <f>IF('Vaccine Prioritization'!$C$4='Filter inputs'!$B$4,
IF($AW$2="2020-2030",AVERAGEIFS($I$3:$I$3258,$Y$3:$Y$3258,1,$C$3:$C$3258,$AV64,$E$3:$E$3258, AY$3),AVERAGEIFS($I$3:$I$3258,$Y$3:$Y$3258,1,$C$3:$C$3258,$AV64,$F$3:$F$3258,$AW$2,$E$3:$E$3258, AY$3)), IF($AW$2="2020-2030",AVERAGEIFS($N$3:$N$3258,$Y$3:$Y$3258,1,$C$3:$C$3258,$AV64,$E$3:$E$3258, AY$3),AVERAGEIFS($N$3:$N$3258,$Y$3:$Y$3258,1,$C$3:$C$3258,$AV64,$F$3:$F$3258,$AW$2,$E$3:$E$3258, AY$3)))</f>
        <v>1.3070870400997068</v>
      </c>
      <c r="AZ64">
        <f>IF('Vaccine Prioritization'!$C$4='Filter inputs'!$B$4,
IF($AW$2="2020-2030",AVERAGEIFS($I$3:$I$3258,$Y$3:$Y$3258,1,$C$3:$C$3258,$AV64,$E$3:$E$3258, AZ$3),AVERAGEIFS($I$3:$I$3258,$Y$3:$Y$3258,1,$C$3:$C$3258,$AV64,$F$3:$F$3258,$AW$2,$E$3:$E$3258, AZ$3)), IF($AW$2="2020-2030",AVERAGEIFS($N$3:$N$3258,$Y$3:$Y$3258,1,$C$3:$C$3258,$AV64,$E$3:$E$3258, AZ$3),AVERAGEIFS($N$3:$N$3258,$Y$3:$Y$3258,1,$C$3:$C$3258,$AV64,$F$3:$F$3258,$AW$2,$E$3:$E$3258, AZ$3)))</f>
        <v>0.36783579675395417</v>
      </c>
      <c r="BA64">
        <f>IF('Vaccine Prioritization'!$C$4='Filter inputs'!$B$4,
IF($AW$2="2020-2030",AVERAGEIFS($I$3:$I$3258,$Y$3:$Y$3258,1,$C$3:$C$3258,$AV64,$E$3:$E$3258, BA$3),AVERAGEIFS($I$3:$I$3258,$Y$3:$Y$3258,1,$C$3:$C$3258,$AV64,$F$3:$F$3258,$AW$2,$E$3:$E$3258, BA$3)), IF($AW$2="2020-2030",AVERAGEIFS($N$3:$N$3258,$Y$3:$Y$3258,1,$C$3:$C$3258,$AV64,$E$3:$E$3258, BA$3),AVERAGEIFS($N$3:$N$3258,$Y$3:$Y$3258,1,$C$3:$C$3258,$AV64,$F$3:$F$3258,$AW$2,$E$3:$E$3258, BA$3)))</f>
        <v>0.63885932767435161</v>
      </c>
      <c r="BC64" s="3">
        <f t="shared" si="6"/>
        <v>4</v>
      </c>
      <c r="BD64" s="3">
        <f t="shared" si="7"/>
        <v>1</v>
      </c>
      <c r="BE64" s="3">
        <f t="shared" si="8"/>
        <v>3</v>
      </c>
      <c r="BF64" s="3">
        <f t="shared" si="9"/>
        <v>2</v>
      </c>
      <c r="BG64" s="3"/>
      <c r="BH64" s="3">
        <f t="shared" si="12"/>
        <v>3</v>
      </c>
      <c r="BI64" t="s">
        <v>180</v>
      </c>
      <c r="BJ64" s="2" t="str">
        <f t="shared" si="13"/>
        <v>Sri Lanka</v>
      </c>
      <c r="BK64">
        <f t="shared" si="10"/>
        <v>0.67002069011133758</v>
      </c>
      <c r="BL64" s="3" cm="1">
        <f t="array" ref="BL64">COUNTIF($BK$4:$BK$77, "&gt;"&amp;$BK64)+SUM(IF($BK64=$BK$4:$BK64, 1, 0))</f>
        <v>46</v>
      </c>
      <c r="BM64" s="3">
        <f>IF(COUNTIFS($BC64:BC64,BC64)&gt;1,BC64+COUNTIFS($BC64:BC64,BC64)-1,BC64)</f>
        <v>4</v>
      </c>
      <c r="BN64" s="3">
        <f>IF(COUNTIFS($BC64:BD64,BD64)&gt;1,BD64+COUNTIFS($BC64:BD64,BD64)-1,BD64)</f>
        <v>1</v>
      </c>
      <c r="BO64" s="3">
        <f>IF(COUNTIFS($BC64:BE64,BE64)&gt;1,BE64+COUNTIFS($BC64:BE64,BE64)-1,BE64)</f>
        <v>3</v>
      </c>
      <c r="BP64" s="3">
        <f>IF(COUNTIFS($BC64:BF64,BF64)&gt;1,BF64+COUNTIFS($BC64:BF64,BF64)-1,BF64)</f>
        <v>2</v>
      </c>
      <c r="BR64" s="3" t="str" cm="1">
        <f t="array" ref="BR64">INDEX($AX$3:$BA$3,BM64)</f>
        <v>RotaC</v>
      </c>
      <c r="BS64" s="3" t="str" cm="1">
        <f t="array" ref="BS64">INDEX($AX$3:$BA$3,BN64)</f>
        <v>Hib3</v>
      </c>
      <c r="BT64" s="3" t="str" cm="1">
        <f t="array" ref="BT64">INDEX($AX$3:$BA$3,BO64)</f>
        <v>MCV2</v>
      </c>
      <c r="BU64" s="3" t="str" cm="1">
        <f t="array" ref="BU64">INDEX($AX$3:$BA$3,BP64)</f>
        <v>Pcv3</v>
      </c>
    </row>
    <row r="65" spans="1:73" x14ac:dyDescent="0.3">
      <c r="A65" t="str">
        <f t="shared" si="0"/>
        <v>AFRICACOMHib32020</v>
      </c>
      <c r="B65" t="s">
        <v>3</v>
      </c>
      <c r="C65" t="s">
        <v>153</v>
      </c>
      <c r="D65" t="s">
        <v>49</v>
      </c>
      <c r="E65" t="s">
        <v>82</v>
      </c>
      <c r="F65">
        <v>2020</v>
      </c>
      <c r="G65" t="s">
        <v>196</v>
      </c>
      <c r="H65" s="11" cm="1">
        <f t="array" ref="H65">_xlfn.IFS(G65="&gt;70%",1,G65="60-70%",70%,G65="50-60%",60%,G65="&lt;50%",50%)</f>
        <v>1</v>
      </c>
      <c r="I65" s="47">
        <v>0.20912628168424896</v>
      </c>
      <c r="J65">
        <v>5</v>
      </c>
      <c r="K65">
        <v>2</v>
      </c>
      <c r="L65" t="s">
        <v>196</v>
      </c>
      <c r="M65" s="11" cm="1">
        <f t="array" ref="M65">_xlfn.IFS(L65="&gt;70%",1,L65="60-70%",70%,L65="50-60%",60%,L65="&lt;50%",50%)</f>
        <v>1</v>
      </c>
      <c r="N65" s="47">
        <v>0.18348658386098401</v>
      </c>
      <c r="O65">
        <v>5</v>
      </c>
      <c r="P65">
        <v>2</v>
      </c>
      <c r="Q65">
        <v>3</v>
      </c>
      <c r="R65">
        <v>2</v>
      </c>
      <c r="S65" t="s">
        <v>104</v>
      </c>
      <c r="T65" t="s">
        <v>109</v>
      </c>
      <c r="V65">
        <v>12</v>
      </c>
      <c r="W65">
        <v>12</v>
      </c>
      <c r="X65">
        <f>IF(AND(OR('Country Prioritization'!$C$4 = 'Filter inputs'!$A$4,'Country Prioritization'!$C$4=$B65),
OR('Country Prioritization'!$C$6='Filter inputs'!$C$4,'Country Prioritization'!$C$6=$S65),
OR( 'Country Prioritization'!$C$7='Filter inputs'!$D$4, 'Country Prioritization'!$C$7=$T65),
OR('Country Prioritization'!$C$8='Filter inputs'!$E$4, 'Country Prioritization'!$C$8=$F65), OR(AND('Country Prioritization'!$C$5='Filter inputs'!$B$4,H65&lt;=$X$1),AND('Country Prioritization'!$C$5='Filter inputs'!$B$5,M65&lt;=$X$1))),1,0)</f>
        <v>1</v>
      </c>
      <c r="Y65">
        <f>IF(OR('Vaccine Prioritization'!$C$5='Filter inputs'!$E$4, 'Vaccine Prioritization'!$C$5=$F65),1,0)</f>
        <v>1</v>
      </c>
      <c r="AA65" t="s">
        <v>149</v>
      </c>
      <c r="AB65" s="2" t="str">
        <f t="shared" si="11"/>
        <v>Sudan</v>
      </c>
      <c r="AC65">
        <f>IFERROR(IF('Country Prioritization'!$C$5='Filter inputs'!$B$4,
AVERAGEIFS($V$3:$V$3258, $X$3:$X$3258, 1, $C$3:$C$3258, $AB65),
AVERAGEIFS($W$3:$W$3258, $X$3:$X$3258, 1, $C$3:$C$3258, $AB65)),0)</f>
        <v>21.59090909090909</v>
      </c>
      <c r="AD65">
        <f>IFERROR(IF('Country Prioritization'!$C$5='Filter inputs'!$B$4,
AVERAGEIFS($V$3:$V$3258, $X$3:$X$3258, 1, $C$3:$C$3258, $AB65,$E$3:$E$3258, $AD$3 ),
AVERAGEIFS($W$3:$W$3258, $X$3:$X$3258, 1, $C$3:$C$3258, $AB65, $E$3:$E$3258, $AD$3 )),0)</f>
        <v>22</v>
      </c>
      <c r="AE65">
        <f>IFERROR(IF('Country Prioritization'!$C$5='Filter inputs'!$B$4,
AVERAGEIFS($V$3:$V$3258, $X$3:$X$3258, 1, $C$3:$C$3258, $AB65,$E$3:$E$3258, $AE$3 ),
AVERAGEIFS($W$3:$W$3258, $X$3:$X$3258, 1, $C$3:$C$3258, $AB65, $E$3:$E$3258, $AE$3 )),0)</f>
        <v>21.454545454545453</v>
      </c>
      <c r="AF65">
        <f>IFERROR(IF('Country Prioritization'!$C$5='Filter inputs'!$B$4,
AVERAGEIFS($V$3:$V$3258, $X$3:$X$3258, 1, $C$3:$C$3258, $AB65,$E$3:$E$3258, $AF$3 ),
AVERAGEIFS($W$3:$W$3258, $X$3:$X$3258, 1, $C$3:$C$3258, $AB65, $E$3:$E$3258, $AF$3 )),0)</f>
        <v>21.90909090909091</v>
      </c>
      <c r="AG65">
        <f>IFERROR(IF('Country Prioritization'!$C$5='Filter inputs'!$B$4,
AVERAGEIFS($V$3:$V$3258, $X$3:$X$3258, 1, $C$3:$C$3258, $AB65,$E$3:$E$3258, $AG$3 ),
AVERAGEIFS($W$3:$W$3258, $X$3:$X$3258, 1, $C$3:$C$3258, $AB65, $E$3:$E$3258, $AG$3 )),0)</f>
        <v>21</v>
      </c>
      <c r="AI65" s="3" cm="1">
        <f t="array" ref="AI65">COUNTIF($AC$4:$AC$77, "&gt;"&amp;$AC65)+SUM(IF($AC65=$AC$4:$AC65, 1, 0))</f>
        <v>45</v>
      </c>
      <c r="AJ65" s="3" cm="1">
        <f t="array" ref="AJ65">IF(AD65=0,0,COUNTIF(AD$4:AD$77, "&gt;"&amp;AD65)+SUM(IF(AD65=AD$4:AD65, 1, 0)))</f>
        <v>43</v>
      </c>
      <c r="AK65" s="3" cm="1">
        <f t="array" ref="AK65">IF(AE65=0,0,COUNTIF(AE$4:AE$77, "&gt;"&amp;AE65)+SUM(IF(AE65=AE$4:AE65, 1, 0)))</f>
        <v>46</v>
      </c>
      <c r="AL65" s="3" cm="1">
        <f t="array" ref="AL65">IF(AF65=0,0,COUNTIF(AF$4:AF$77, "&gt;"&amp;AF65)+SUM(IF(AF65=AF$4:AF65, 1, 0)))</f>
        <v>44</v>
      </c>
      <c r="AM65" s="3" cm="1">
        <f t="array" ref="AM65">IF(AG65=0,0,COUNTIF(AG$4:AG$77, "&gt;"&amp;AG65)+SUM(IF(AG65=AG$4:AG65, 1, 0)))</f>
        <v>52</v>
      </c>
      <c r="AO65" s="55">
        <f t="shared" si="5"/>
        <v>21.454545454545453</v>
      </c>
      <c r="AP65" s="55">
        <f>IFERROR(IF('Country Prioritization'!$C$5='Filter inputs'!$B$4,
AVERAGEIFS($K$3:$K$3258, $X$3:$X$3258, 1, $C$3:$C$3258, $AB65,$E$3:$E$3258,$AO$2,$K$3:$K$3258,"&gt;0"),
AVERAGEIFS($P$3:$P$3258, $X$3:$X$3258, 1, $C$3:$C$3258, $AB65,$E$3:$E$3258,$AO$2,$P$3:$P$3258,"&gt;0")),0)</f>
        <v>9</v>
      </c>
      <c r="AQ65" s="56">
        <f>IFERROR(IF('Country Prioritization'!$C$5='Filter inputs'!$B$4,
AVERAGEIFS($J$3:$J$3258, $X$3:$X$3258, 1, $C$3:$C$3258, $AB65,$E$3:$E$3258,$AO$2,$J$3:$J$3258,"&gt;0"),
AVERAGEIFS($O$3:$O$3258, $X$3:$X$3258, 1, $C$3:$C$3258, $AB65,$E$3:$E$3258,$AO$2,$O$3:$O$3258,"&gt;0")),0)</f>
        <v>4.4545454545454541</v>
      </c>
      <c r="AR65" s="56">
        <f>IFERROR(IF('Country Prioritization'!$C$5='Filter inputs'!$B$4,
AVERAGEIFS($Q$3:$Q$3258, $X$3:$X$3258, 1, $C$3:$C$3258, $AB65,$E$3:$E$3258,$AO$2,$Q$3:$Q$3258,"&gt;0"),
AVERAGEIFS($Q$3:$Q$3258, $X$3:$X$3258, 1, $C$3:$C$3258, $AB65,$E$3:$E$3258,$AO$2,$Q$3:$Q$3258,"&gt;0")),0)</f>
        <v>5</v>
      </c>
      <c r="AS65" s="56">
        <f>IFERROR(IF('Country Prioritization'!$C$5='Filter inputs'!$B$4,
AVERAGEIFS($R$3:$R$3258, $X$3:$X$3258, 1, $C$3:$C$3258, $AB65,$E$3:$E$3258,$AO$2,$R$3:$R$3258,"&gt;0"),
AVERAGEIFS($R$3:$R$3258, $X$3:$X$3258, 1, $C$3:$C$3258, $AB65,$E$3:$E$3258,$AO$2,$R$3:$R$3258,"&gt;0")),0)</f>
        <v>3</v>
      </c>
      <c r="AV65" t="s">
        <v>149</v>
      </c>
      <c r="AW65">
        <f>IF('Vaccine Prioritization'!$C$4='Filter inputs'!$B$4,
IF($AW$2="2020-2030",AVERAGEIFS($I$3:$I$3258,$Y$3:$Y$3258,1,$C$3:$C$3258,$AV65),AVERAGEIFS($I$3:$I$3258,$Y$3:$Y$3258,1,$C$3:$C$3258,$AV65,$F$3:$F$3258,$AW$2)),
IF($AW$2="2020-2030",AVERAGEIFS($N$3:$N$3258,$Y$3:$Y$3258,1,$C$3:$C$3258,$AV65),AVERAGEIFS($N$3:$N$3258,$Y$3:$Y$3258,1,$C$3:$C$3258,$AV65,$F$3:$F$3258,$AW$2)))</f>
        <v>5.4039894447957337</v>
      </c>
      <c r="AX65">
        <f>IF('Vaccine Prioritization'!$C$4='Filter inputs'!$B$4,
IF($AW$2="2020-2030",AVERAGEIFS($I$3:$I$3258,$Y$3:$Y$3258,1,$C$3:$C$3258,$AV65,$E$3:$E$3258, AX$3),AVERAGEIFS($I$3:$I$3258,$Y$3:$Y$3258,1,$C$3:$C$3258,$AV65,$F$3:$F$3258,$AW$2,$E$3:$E$3258, AX$3)), IF($AW$2="2020-2030",AVERAGEIFS($N$3:$N$3258,$Y$3:$Y$3258,1,$C$3:$C$3258,$AV65,$E$3:$E$3258, AX$3),AVERAGEIFS($N$3:$N$3258,$Y$3:$Y$3258,1,$C$3:$C$3258,$AV65,$F$3:$F$3258,$AW$2,$E$3:$E$3258, AX$3)))</f>
        <v>9.1959487825185988</v>
      </c>
      <c r="AY65">
        <f>IF('Vaccine Prioritization'!$C$4='Filter inputs'!$B$4,
IF($AW$2="2020-2030",AVERAGEIFS($I$3:$I$3258,$Y$3:$Y$3258,1,$C$3:$C$3258,$AV65,$E$3:$E$3258, AY$3),AVERAGEIFS($I$3:$I$3258,$Y$3:$Y$3258,1,$C$3:$C$3258,$AV65,$F$3:$F$3258,$AW$2,$E$3:$E$3258, AY$3)), IF($AW$2="2020-2030",AVERAGEIFS($N$3:$N$3258,$Y$3:$Y$3258,1,$C$3:$C$3258,$AV65,$E$3:$E$3258, AY$3),AVERAGEIFS($N$3:$N$3258,$Y$3:$Y$3258,1,$C$3:$C$3258,$AV65,$F$3:$F$3258,$AW$2,$E$3:$E$3258, AY$3)))</f>
        <v>8.2353656532520674</v>
      </c>
      <c r="AZ65">
        <f>IF('Vaccine Prioritization'!$C$4='Filter inputs'!$B$4,
IF($AW$2="2020-2030",AVERAGEIFS($I$3:$I$3258,$Y$3:$Y$3258,1,$C$3:$C$3258,$AV65,$E$3:$E$3258, AZ$3),AVERAGEIFS($I$3:$I$3258,$Y$3:$Y$3258,1,$C$3:$C$3258,$AV65,$F$3:$F$3258,$AW$2,$E$3:$E$3258, AZ$3)), IF($AW$2="2020-2030",AVERAGEIFS($N$3:$N$3258,$Y$3:$Y$3258,1,$C$3:$C$3258,$AV65,$E$3:$E$3258, AZ$3),AVERAGEIFS($N$3:$N$3258,$Y$3:$Y$3258,1,$C$3:$C$3258,$AV65,$F$3:$F$3258,$AW$2,$E$3:$E$3258, AZ$3)))</f>
        <v>2.2526932128389285</v>
      </c>
      <c r="BA65">
        <f>IF('Vaccine Prioritization'!$C$4='Filter inputs'!$B$4,
IF($AW$2="2020-2030",AVERAGEIFS($I$3:$I$3258,$Y$3:$Y$3258,1,$C$3:$C$3258,$AV65,$E$3:$E$3258, BA$3),AVERAGEIFS($I$3:$I$3258,$Y$3:$Y$3258,1,$C$3:$C$3258,$AV65,$F$3:$F$3258,$AW$2,$E$3:$E$3258, BA$3)), IF($AW$2="2020-2030",AVERAGEIFS($N$3:$N$3258,$Y$3:$Y$3258,1,$C$3:$C$3258,$AV65,$E$3:$E$3258, BA$3),AVERAGEIFS($N$3:$N$3258,$Y$3:$Y$3258,1,$C$3:$C$3258,$AV65,$F$3:$F$3258,$AW$2,$E$3:$E$3258, BA$3)))</f>
        <v>1.9319501305733362</v>
      </c>
      <c r="BC65" s="3">
        <f t="shared" si="6"/>
        <v>1</v>
      </c>
      <c r="BD65" s="3">
        <f t="shared" si="7"/>
        <v>2</v>
      </c>
      <c r="BE65" s="3">
        <f t="shared" si="8"/>
        <v>3</v>
      </c>
      <c r="BF65" s="3">
        <f t="shared" si="9"/>
        <v>4</v>
      </c>
      <c r="BG65" s="3"/>
      <c r="BH65" s="3">
        <f t="shared" si="12"/>
        <v>1</v>
      </c>
      <c r="BI65" t="s">
        <v>149</v>
      </c>
      <c r="BJ65" s="2" t="str">
        <f t="shared" si="13"/>
        <v>Sudan</v>
      </c>
      <c r="BK65">
        <f t="shared" si="10"/>
        <v>5.4039894447957337</v>
      </c>
      <c r="BL65" s="3" cm="1">
        <f t="array" ref="BL65">COUNTIF($BK$4:$BK$77, "&gt;"&amp;$BK65)+SUM(IF($BK65=$BK$4:$BK65, 1, 0))</f>
        <v>9</v>
      </c>
      <c r="BM65" s="3">
        <f>IF(COUNTIFS($BC65:BC65,BC65)&gt;1,BC65+COUNTIFS($BC65:BC65,BC65)-1,BC65)</f>
        <v>1</v>
      </c>
      <c r="BN65" s="3">
        <f>IF(COUNTIFS($BC65:BD65,BD65)&gt;1,BD65+COUNTIFS($BC65:BD65,BD65)-1,BD65)</f>
        <v>2</v>
      </c>
      <c r="BO65" s="3">
        <f>IF(COUNTIFS($BC65:BE65,BE65)&gt;1,BE65+COUNTIFS($BC65:BE65,BE65)-1,BE65)</f>
        <v>3</v>
      </c>
      <c r="BP65" s="3">
        <f>IF(COUNTIFS($BC65:BF65,BF65)&gt;1,BF65+COUNTIFS($BC65:BF65,BF65)-1,BF65)</f>
        <v>4</v>
      </c>
      <c r="BR65" s="3" t="str" cm="1">
        <f t="array" ref="BR65">INDEX($AX$3:$BA$3,BM65)</f>
        <v>Hib3</v>
      </c>
      <c r="BS65" s="3" t="str" cm="1">
        <f t="array" ref="BS65">INDEX($AX$3:$BA$3,BN65)</f>
        <v>Pcv3</v>
      </c>
      <c r="BT65" s="3" t="str" cm="1">
        <f t="array" ref="BT65">INDEX($AX$3:$BA$3,BO65)</f>
        <v>MCV2</v>
      </c>
      <c r="BU65" s="3" t="str" cm="1">
        <f t="array" ref="BU65">INDEX($AX$3:$BA$3,BP65)</f>
        <v>RotaC</v>
      </c>
    </row>
    <row r="66" spans="1:73" x14ac:dyDescent="0.3">
      <c r="A66" t="str">
        <f t="shared" si="0"/>
        <v>ASIAARMHib32020</v>
      </c>
      <c r="B66" t="s">
        <v>13</v>
      </c>
      <c r="C66" t="s">
        <v>168</v>
      </c>
      <c r="D66" t="s">
        <v>64</v>
      </c>
      <c r="E66" t="s">
        <v>82</v>
      </c>
      <c r="F66">
        <v>2020</v>
      </c>
      <c r="G66" t="s">
        <v>196</v>
      </c>
      <c r="H66" s="11" cm="1">
        <f t="array" ref="H66">_xlfn.IFS(G66="&gt;70%",1,G66="60-70%",70%,G66="50-60%",60%,G66="&lt;50%",50%)</f>
        <v>1</v>
      </c>
      <c r="I66" s="47">
        <v>0.12093685342955056</v>
      </c>
      <c r="J66">
        <v>4</v>
      </c>
      <c r="K66">
        <v>2</v>
      </c>
      <c r="L66" t="s">
        <v>196</v>
      </c>
      <c r="M66" s="11" cm="1">
        <f t="array" ref="M66">_xlfn.IFS(L66="&gt;70%",1,L66="60-70%",70%,L66="50-60%",60%,L66="&lt;50%",50%)</f>
        <v>1</v>
      </c>
      <c r="N66" s="47">
        <v>0.13452939384447321</v>
      </c>
      <c r="O66">
        <v>3</v>
      </c>
      <c r="P66">
        <v>2</v>
      </c>
      <c r="Q66">
        <v>2</v>
      </c>
      <c r="R66">
        <v>10</v>
      </c>
      <c r="S66" t="s">
        <v>105</v>
      </c>
      <c r="T66" t="s">
        <v>108</v>
      </c>
      <c r="V66">
        <v>18</v>
      </c>
      <c r="W66">
        <v>17</v>
      </c>
      <c r="X66">
        <f>IF(AND(OR('Country Prioritization'!$C$4 = 'Filter inputs'!$A$4,'Country Prioritization'!$C$4=$B66),
OR('Country Prioritization'!$C$6='Filter inputs'!$C$4,'Country Prioritization'!$C$6=$S66),
OR( 'Country Prioritization'!$C$7='Filter inputs'!$D$4, 'Country Prioritization'!$C$7=$T66),
OR('Country Prioritization'!$C$8='Filter inputs'!$E$4, 'Country Prioritization'!$C$8=$F66), OR(AND('Country Prioritization'!$C$5='Filter inputs'!$B$4,H66&lt;=$X$1),AND('Country Prioritization'!$C$5='Filter inputs'!$B$5,M66&lt;=$X$1))),1,0)</f>
        <v>1</v>
      </c>
      <c r="Y66">
        <f>IF(OR('Vaccine Prioritization'!$C$5='Filter inputs'!$E$4, 'Vaccine Prioritization'!$C$5=$F66),1,0)</f>
        <v>1</v>
      </c>
      <c r="AA66" t="s">
        <v>122</v>
      </c>
      <c r="AB66" s="2" t="str">
        <f t="shared" si="11"/>
        <v>Syria</v>
      </c>
      <c r="AC66">
        <f>IFERROR(IF('Country Prioritization'!$C$5='Filter inputs'!$B$4,
AVERAGEIFS($V$3:$V$3258, $X$3:$X$3258, 1, $C$3:$C$3258, $AB66),
AVERAGEIFS($W$3:$W$3258, $X$3:$X$3258, 1, $C$3:$C$3258, $AB66)),0)</f>
        <v>25.795454545454547</v>
      </c>
      <c r="AD66">
        <f>IFERROR(IF('Country Prioritization'!$C$5='Filter inputs'!$B$4,
AVERAGEIFS($V$3:$V$3258, $X$3:$X$3258, 1, $C$3:$C$3258, $AB66,$E$3:$E$3258, $AD$3 ),
AVERAGEIFS($W$3:$W$3258, $X$3:$X$3258, 1, $C$3:$C$3258, $AB66, $E$3:$E$3258, $AD$3 )),0)</f>
        <v>26</v>
      </c>
      <c r="AE66">
        <f>IFERROR(IF('Country Prioritization'!$C$5='Filter inputs'!$B$4,
AVERAGEIFS($V$3:$V$3258, $X$3:$X$3258, 1, $C$3:$C$3258, $AB66,$E$3:$E$3258, $AE$3 ),
AVERAGEIFS($W$3:$W$3258, $X$3:$X$3258, 1, $C$3:$C$3258, $AB66, $E$3:$E$3258, $AE$3 )),0)</f>
        <v>26.181818181818183</v>
      </c>
      <c r="AF66">
        <f>IFERROR(IF('Country Prioritization'!$C$5='Filter inputs'!$B$4,
AVERAGEIFS($V$3:$V$3258, $X$3:$X$3258, 1, $C$3:$C$3258, $AB66,$E$3:$E$3258, $AF$3 ),
AVERAGEIFS($W$3:$W$3258, $X$3:$X$3258, 1, $C$3:$C$3258, $AB66, $E$3:$E$3258, $AF$3 )),0)</f>
        <v>24</v>
      </c>
      <c r="AG66">
        <f>IFERROR(IF('Country Prioritization'!$C$5='Filter inputs'!$B$4,
AVERAGEIFS($V$3:$V$3258, $X$3:$X$3258, 1, $C$3:$C$3258, $AB66,$E$3:$E$3258, $AG$3 ),
AVERAGEIFS($W$3:$W$3258, $X$3:$X$3258, 1, $C$3:$C$3258, $AB66, $E$3:$E$3258, $AG$3 )),0)</f>
        <v>27</v>
      </c>
      <c r="AI66" s="3" cm="1">
        <f t="array" ref="AI66">COUNTIF($AC$4:$AC$77, "&gt;"&amp;$AC66)+SUM(IF($AC66=$AC$4:$AC66, 1, 0))</f>
        <v>27</v>
      </c>
      <c r="AJ66" s="3" cm="1">
        <f t="array" ref="AJ66">IF(AD66=0,0,COUNTIF(AD$4:AD$77, "&gt;"&amp;AD66)+SUM(IF(AD66=AD$4:AD66, 1, 0)))</f>
        <v>28</v>
      </c>
      <c r="AK66" s="3" cm="1">
        <f t="array" ref="AK66">IF(AE66=0,0,COUNTIF(AE$4:AE$77, "&gt;"&amp;AE66)+SUM(IF(AE66=AE$4:AE66, 1, 0)))</f>
        <v>28</v>
      </c>
      <c r="AL66" s="3" cm="1">
        <f t="array" ref="AL66">IF(AF66=0,0,COUNTIF(AF$4:AF$77, "&gt;"&amp;AF66)+SUM(IF(AF66=AF$4:AF66, 1, 0)))</f>
        <v>34</v>
      </c>
      <c r="AM66" s="3" cm="1">
        <f t="array" ref="AM66">IF(AG66=0,0,COUNTIF(AG$4:AG$77, "&gt;"&amp;AG66)+SUM(IF(AG66=AG$4:AG66, 1, 0)))</f>
        <v>24</v>
      </c>
      <c r="AO66" s="55">
        <f t="shared" si="5"/>
        <v>26.18181818181818</v>
      </c>
      <c r="AP66" s="55">
        <f>IFERROR(IF('Country Prioritization'!$C$5='Filter inputs'!$B$4,
AVERAGEIFS($K$3:$K$3258, $X$3:$X$3258, 1, $C$3:$C$3258, $AB66,$E$3:$E$3258,$AO$2,$K$3:$K$3258,"&gt;0"),
AVERAGEIFS($P$3:$P$3258, $X$3:$X$3258, 1, $C$3:$C$3258, $AB66,$E$3:$E$3258,$AO$2,$P$3:$P$3258,"&gt;0")),0)</f>
        <v>5.3636363636363633</v>
      </c>
      <c r="AQ66" s="56">
        <f>IFERROR(IF('Country Prioritization'!$C$5='Filter inputs'!$B$4,
AVERAGEIFS($J$3:$J$3258, $X$3:$X$3258, 1, $C$3:$C$3258, $AB66,$E$3:$E$3258,$AO$2,$J$3:$J$3258,"&gt;0"),
AVERAGEIFS($O$3:$O$3258, $X$3:$X$3258, 1, $C$3:$C$3258, $AB66,$E$3:$E$3258,$AO$2,$O$3:$O$3258,"&gt;0")),0)</f>
        <v>9.8181818181818183</v>
      </c>
      <c r="AR66" s="56">
        <f>IFERROR(IF('Country Prioritization'!$C$5='Filter inputs'!$B$4,
AVERAGEIFS($Q$3:$Q$3258, $X$3:$X$3258, 1, $C$3:$C$3258, $AB66,$E$3:$E$3258,$AO$2,$Q$3:$Q$3258,"&gt;0"),
AVERAGEIFS($Q$3:$Q$3258, $X$3:$X$3258, 1, $C$3:$C$3258, $AB66,$E$3:$E$3258,$AO$2,$Q$3:$Q$3258,"&gt;0")),0)</f>
        <v>2</v>
      </c>
      <c r="AS66" s="56">
        <f>IFERROR(IF('Country Prioritization'!$C$5='Filter inputs'!$B$4,
AVERAGEIFS($R$3:$R$3258, $X$3:$X$3258, 1, $C$3:$C$3258, $AB66,$E$3:$E$3258,$AO$2,$R$3:$R$3258,"&gt;0"),
AVERAGEIFS($R$3:$R$3258, $X$3:$X$3258, 1, $C$3:$C$3258, $AB66,$E$3:$E$3258,$AO$2,$R$3:$R$3258,"&gt;0")),0)</f>
        <v>9</v>
      </c>
      <c r="AV66" t="s">
        <v>122</v>
      </c>
      <c r="AW66">
        <f>IF('Vaccine Prioritization'!$C$4='Filter inputs'!$B$4,
IF($AW$2="2020-2030",AVERAGEIFS($I$3:$I$3258,$Y$3:$Y$3258,1,$C$3:$C$3258,$AV66),AVERAGEIFS($I$3:$I$3258,$Y$3:$Y$3258,1,$C$3:$C$3258,$AV66,$F$3:$F$3258,$AW$2)),
IF($AW$2="2020-2030",AVERAGEIFS($N$3:$N$3258,$Y$3:$Y$3258,1,$C$3:$C$3258,$AV66),AVERAGEIFS($N$3:$N$3258,$Y$3:$Y$3258,1,$C$3:$C$3258,$AV66,$F$3:$F$3258,$AW$2)))</f>
        <v>1.2019659466462664</v>
      </c>
      <c r="AX66">
        <f>IF('Vaccine Prioritization'!$C$4='Filter inputs'!$B$4,
IF($AW$2="2020-2030",AVERAGEIFS($I$3:$I$3258,$Y$3:$Y$3258,1,$C$3:$C$3258,$AV66,$E$3:$E$3258, AX$3),AVERAGEIFS($I$3:$I$3258,$Y$3:$Y$3258,1,$C$3:$C$3258,$AV66,$F$3:$F$3258,$AW$2,$E$3:$E$3258, AX$3)), IF($AW$2="2020-2030",AVERAGEIFS($N$3:$N$3258,$Y$3:$Y$3258,1,$C$3:$C$3258,$AV66,$E$3:$E$3258, AX$3),AVERAGEIFS($N$3:$N$3258,$Y$3:$Y$3258,1,$C$3:$C$3258,$AV66,$F$3:$F$3258,$AW$2,$E$3:$E$3258, AX$3)))</f>
        <v>2.0366536518918252</v>
      </c>
      <c r="AY66">
        <f>IF('Vaccine Prioritization'!$C$4='Filter inputs'!$B$4,
IF($AW$2="2020-2030",AVERAGEIFS($I$3:$I$3258,$Y$3:$Y$3258,1,$C$3:$C$3258,$AV66,$E$3:$E$3258, AY$3),AVERAGEIFS($I$3:$I$3258,$Y$3:$Y$3258,1,$C$3:$C$3258,$AV66,$F$3:$F$3258,$AW$2,$E$3:$E$3258, AY$3)), IF($AW$2="2020-2030",AVERAGEIFS($N$3:$N$3258,$Y$3:$Y$3258,1,$C$3:$C$3258,$AV66,$E$3:$E$3258, AY$3),AVERAGEIFS($N$3:$N$3258,$Y$3:$Y$3258,1,$C$3:$C$3258,$AV66,$F$3:$F$3258,$AW$2,$E$3:$E$3258, AY$3)))</f>
        <v>1.6166206470341193</v>
      </c>
      <c r="AZ66">
        <f>IF('Vaccine Prioritization'!$C$4='Filter inputs'!$B$4,
IF($AW$2="2020-2030",AVERAGEIFS($I$3:$I$3258,$Y$3:$Y$3258,1,$C$3:$C$3258,$AV66,$E$3:$E$3258, AZ$3),AVERAGEIFS($I$3:$I$3258,$Y$3:$Y$3258,1,$C$3:$C$3258,$AV66,$F$3:$F$3258,$AW$2,$E$3:$E$3258, AZ$3)), IF($AW$2="2020-2030",AVERAGEIFS($N$3:$N$3258,$Y$3:$Y$3258,1,$C$3:$C$3258,$AV66,$E$3:$E$3258, AZ$3),AVERAGEIFS($N$3:$N$3258,$Y$3:$Y$3258,1,$C$3:$C$3258,$AV66,$F$3:$F$3258,$AW$2,$E$3:$E$3258, AZ$3)))</f>
        <v>0.61924611575502009</v>
      </c>
      <c r="BA66">
        <f>IF('Vaccine Prioritization'!$C$4='Filter inputs'!$B$4,
IF($AW$2="2020-2030",AVERAGEIFS($I$3:$I$3258,$Y$3:$Y$3258,1,$C$3:$C$3258,$AV66,$E$3:$E$3258, BA$3),AVERAGEIFS($I$3:$I$3258,$Y$3:$Y$3258,1,$C$3:$C$3258,$AV66,$F$3:$F$3258,$AW$2,$E$3:$E$3258, BA$3)), IF($AW$2="2020-2030",AVERAGEIFS($N$3:$N$3258,$Y$3:$Y$3258,1,$C$3:$C$3258,$AV66,$E$3:$E$3258, BA$3),AVERAGEIFS($N$3:$N$3258,$Y$3:$Y$3258,1,$C$3:$C$3258,$AV66,$F$3:$F$3258,$AW$2,$E$3:$E$3258, BA$3)))</f>
        <v>0.53534337190410042</v>
      </c>
      <c r="BC66" s="3">
        <f t="shared" si="6"/>
        <v>1</v>
      </c>
      <c r="BD66" s="3">
        <f t="shared" si="7"/>
        <v>2</v>
      </c>
      <c r="BE66" s="3">
        <f t="shared" si="8"/>
        <v>3</v>
      </c>
      <c r="BF66" s="3">
        <f t="shared" si="9"/>
        <v>4</v>
      </c>
      <c r="BG66" s="3"/>
      <c r="BH66" s="3">
        <f t="shared" si="12"/>
        <v>3</v>
      </c>
      <c r="BI66" t="s">
        <v>122</v>
      </c>
      <c r="BJ66" s="2" t="str">
        <f t="shared" si="13"/>
        <v>Syria</v>
      </c>
      <c r="BK66">
        <f t="shared" si="10"/>
        <v>1.2019659466462664</v>
      </c>
      <c r="BL66" s="3" cm="1">
        <f t="array" ref="BL66">COUNTIF($BK$4:$BK$77, "&gt;"&amp;$BK66)+SUM(IF($BK66=$BK$4:$BK66, 1, 0))</f>
        <v>36</v>
      </c>
      <c r="BM66" s="3">
        <f>IF(COUNTIFS($BC66:BC66,BC66)&gt;1,BC66+COUNTIFS($BC66:BC66,BC66)-1,BC66)</f>
        <v>1</v>
      </c>
      <c r="BN66" s="3">
        <f>IF(COUNTIFS($BC66:BD66,BD66)&gt;1,BD66+COUNTIFS($BC66:BD66,BD66)-1,BD66)</f>
        <v>2</v>
      </c>
      <c r="BO66" s="3">
        <f>IF(COUNTIFS($BC66:BE66,BE66)&gt;1,BE66+COUNTIFS($BC66:BE66,BE66)-1,BE66)</f>
        <v>3</v>
      </c>
      <c r="BP66" s="3">
        <f>IF(COUNTIFS($BC66:BF66,BF66)&gt;1,BF66+COUNTIFS($BC66:BF66,BF66)-1,BF66)</f>
        <v>4</v>
      </c>
      <c r="BR66" s="3" t="str" cm="1">
        <f t="array" ref="BR66">INDEX($AX$3:$BA$3,BM66)</f>
        <v>Hib3</v>
      </c>
      <c r="BS66" s="3" t="str" cm="1">
        <f t="array" ref="BS66">INDEX($AX$3:$BA$3,BN66)</f>
        <v>Pcv3</v>
      </c>
      <c r="BT66" s="3" t="str" cm="1">
        <f t="array" ref="BT66">INDEX($AX$3:$BA$3,BO66)</f>
        <v>MCV2</v>
      </c>
      <c r="BU66" s="3" t="str" cm="1">
        <f t="array" ref="BU66">INDEX($AX$3:$BA$3,BP66)</f>
        <v>RotaC</v>
      </c>
    </row>
    <row r="67" spans="1:73" x14ac:dyDescent="0.3">
      <c r="A67" t="str">
        <f t="shared" si="0"/>
        <v>AFRICADJIHib32020</v>
      </c>
      <c r="B67" t="s">
        <v>3</v>
      </c>
      <c r="C67" t="s">
        <v>124</v>
      </c>
      <c r="D67" t="s">
        <v>19</v>
      </c>
      <c r="E67" t="s">
        <v>82</v>
      </c>
      <c r="F67">
        <v>2020</v>
      </c>
      <c r="G67" t="s">
        <v>196</v>
      </c>
      <c r="H67" s="11" cm="1">
        <f t="array" ref="H67">_xlfn.IFS(G67="&gt;70%",1,G67="60-70%",70%,G67="50-60%",60%,G67="&lt;50%",50%)</f>
        <v>1</v>
      </c>
      <c r="I67" s="47">
        <v>0.14649039536894737</v>
      </c>
      <c r="J67">
        <v>6</v>
      </c>
      <c r="K67">
        <v>2</v>
      </c>
      <c r="L67" t="s">
        <v>198</v>
      </c>
      <c r="M67" s="11" cm="1">
        <f t="array" ref="M67">_xlfn.IFS(L67="&gt;70%",1,L67="60-70%",70%,L67="50-60%",60%,L67="&lt;50%",50%)</f>
        <v>0.6</v>
      </c>
      <c r="N67" s="47">
        <v>0.1295917023080338</v>
      </c>
      <c r="O67">
        <v>9</v>
      </c>
      <c r="P67">
        <v>2</v>
      </c>
      <c r="Q67">
        <v>7</v>
      </c>
      <c r="R67">
        <v>2</v>
      </c>
      <c r="S67" t="s">
        <v>104</v>
      </c>
      <c r="T67" t="s">
        <v>109</v>
      </c>
      <c r="V67">
        <v>17</v>
      </c>
      <c r="W67">
        <v>20</v>
      </c>
      <c r="X67">
        <f>IF(AND(OR('Country Prioritization'!$C$4 = 'Filter inputs'!$A$4,'Country Prioritization'!$C$4=$B67),
OR('Country Prioritization'!$C$6='Filter inputs'!$C$4,'Country Prioritization'!$C$6=$S67),
OR( 'Country Prioritization'!$C$7='Filter inputs'!$D$4, 'Country Prioritization'!$C$7=$T67),
OR('Country Prioritization'!$C$8='Filter inputs'!$E$4, 'Country Prioritization'!$C$8=$F67), OR(AND('Country Prioritization'!$C$5='Filter inputs'!$B$4,H67&lt;=$X$1),AND('Country Prioritization'!$C$5='Filter inputs'!$B$5,M67&lt;=$X$1))),1,0)</f>
        <v>1</v>
      </c>
      <c r="Y67">
        <f>IF(OR('Vaccine Prioritization'!$C$5='Filter inputs'!$E$4, 'Vaccine Prioritization'!$C$5=$F67),1,0)</f>
        <v>1</v>
      </c>
      <c r="AA67" t="s">
        <v>172</v>
      </c>
      <c r="AB67" s="2" t="str">
        <f t="shared" si="11"/>
        <v>Tajikistan</v>
      </c>
      <c r="AC67">
        <f>IFERROR(IF('Country Prioritization'!$C$5='Filter inputs'!$B$4,
AVERAGEIFS($V$3:$V$3258, $X$3:$X$3258, 1, $C$3:$C$3258, $AB67),
AVERAGEIFS($W$3:$W$3258, $X$3:$X$3258, 1, $C$3:$C$3258, $AB67)),0)</f>
        <v>22.204545454545453</v>
      </c>
      <c r="AD67">
        <f>IFERROR(IF('Country Prioritization'!$C$5='Filter inputs'!$B$4,
AVERAGEIFS($V$3:$V$3258, $X$3:$X$3258, 1, $C$3:$C$3258, $AB67,$E$3:$E$3258, $AD$3 ),
AVERAGEIFS($W$3:$W$3258, $X$3:$X$3258, 1, $C$3:$C$3258, $AB67, $E$3:$E$3258, $AD$3 )),0)</f>
        <v>22</v>
      </c>
      <c r="AE67">
        <f>IFERROR(IF('Country Prioritization'!$C$5='Filter inputs'!$B$4,
AVERAGEIFS($V$3:$V$3258, $X$3:$X$3258, 1, $C$3:$C$3258, $AB67,$E$3:$E$3258, $AE$3 ),
AVERAGEIFS($W$3:$W$3258, $X$3:$X$3258, 1, $C$3:$C$3258, $AB67, $E$3:$E$3258, $AE$3 )),0)</f>
        <v>26.818181818181817</v>
      </c>
      <c r="AF67">
        <f>IFERROR(IF('Country Prioritization'!$C$5='Filter inputs'!$B$4,
AVERAGEIFS($V$3:$V$3258, $X$3:$X$3258, 1, $C$3:$C$3258, $AB67,$E$3:$E$3258, $AF$3 ),
AVERAGEIFS($W$3:$W$3258, $X$3:$X$3258, 1, $C$3:$C$3258, $AB67, $E$3:$E$3258, $AF$3 )),0)</f>
        <v>18</v>
      </c>
      <c r="AG67">
        <f>IFERROR(IF('Country Prioritization'!$C$5='Filter inputs'!$B$4,
AVERAGEIFS($V$3:$V$3258, $X$3:$X$3258, 1, $C$3:$C$3258, $AB67,$E$3:$E$3258, $AG$3 ),
AVERAGEIFS($W$3:$W$3258, $X$3:$X$3258, 1, $C$3:$C$3258, $AB67, $E$3:$E$3258, $AG$3 )),0)</f>
        <v>22</v>
      </c>
      <c r="AI67" s="3" cm="1">
        <f t="array" ref="AI67">COUNTIF($AC$4:$AC$77, "&gt;"&amp;$AC67)+SUM(IF($AC67=$AC$4:$AC67, 1, 0))</f>
        <v>42</v>
      </c>
      <c r="AJ67" s="3" cm="1">
        <f t="array" ref="AJ67">IF(AD67=0,0,COUNTIF(AD$4:AD$77, "&gt;"&amp;AD67)+SUM(IF(AD67=AD$4:AD67, 1, 0)))</f>
        <v>44</v>
      </c>
      <c r="AK67" s="3" cm="1">
        <f t="array" ref="AK67">IF(AE67=0,0,COUNTIF(AE$4:AE$77, "&gt;"&amp;AE67)+SUM(IF(AE67=AE$4:AE67, 1, 0)))</f>
        <v>26</v>
      </c>
      <c r="AL67" s="3" cm="1">
        <f t="array" ref="AL67">IF(AF67=0,0,COUNTIF(AF$4:AF$77, "&gt;"&amp;AF67)+SUM(IF(AF67=AF$4:AF67, 1, 0)))</f>
        <v>55</v>
      </c>
      <c r="AM67" s="3" cm="1">
        <f t="array" ref="AM67">IF(AG67=0,0,COUNTIF(AG$4:AG$77, "&gt;"&amp;AG67)+SUM(IF(AG67=AG$4:AG67, 1, 0)))</f>
        <v>47</v>
      </c>
      <c r="AO67" s="55">
        <f t="shared" si="5"/>
        <v>26.818181818181817</v>
      </c>
      <c r="AP67" s="55">
        <f>IFERROR(IF('Country Prioritization'!$C$5='Filter inputs'!$B$4,
AVERAGEIFS($K$3:$K$3258, $X$3:$X$3258, 1, $C$3:$C$3258, $AB67,$E$3:$E$3258,$AO$2,$K$3:$K$3258,"&gt;0"),
AVERAGEIFS($P$3:$P$3258, $X$3:$X$3258, 1, $C$3:$C$3258, $AB67,$E$3:$E$3258,$AO$2,$P$3:$P$3258,"&gt;0")),0)</f>
        <v>4.3636363636363633</v>
      </c>
      <c r="AQ67" s="56">
        <f>IFERROR(IF('Country Prioritization'!$C$5='Filter inputs'!$B$4,
AVERAGEIFS($J$3:$J$3258, $X$3:$X$3258, 1, $C$3:$C$3258, $AB67,$E$3:$E$3258,$AO$2,$J$3:$J$3258,"&gt;0"),
AVERAGEIFS($O$3:$O$3258, $X$3:$X$3258, 1, $C$3:$C$3258, $AB67,$E$3:$E$3258,$AO$2,$O$3:$O$3258,"&gt;0")),0)</f>
        <v>7.4545454545454541</v>
      </c>
      <c r="AR67" s="56">
        <f>IFERROR(IF('Country Prioritization'!$C$5='Filter inputs'!$B$4,
AVERAGEIFS($Q$3:$Q$3258, $X$3:$X$3258, 1, $C$3:$C$3258, $AB67,$E$3:$E$3258,$AO$2,$Q$3:$Q$3258,"&gt;0"),
AVERAGEIFS($Q$3:$Q$3258, $X$3:$X$3258, 1, $C$3:$C$3258, $AB67,$E$3:$E$3258,$AO$2,$Q$3:$Q$3258,"&gt;0")),0)</f>
        <v>6</v>
      </c>
      <c r="AS67" s="56">
        <f>IFERROR(IF('Country Prioritization'!$C$5='Filter inputs'!$B$4,
AVERAGEIFS($R$3:$R$3258, $X$3:$X$3258, 1, $C$3:$C$3258, $AB67,$E$3:$E$3258,$AO$2,$R$3:$R$3258,"&gt;0"),
AVERAGEIFS($R$3:$R$3258, $X$3:$X$3258, 1, $C$3:$C$3258, $AB67,$E$3:$E$3258,$AO$2,$R$3:$R$3258,"&gt;0")),0)</f>
        <v>9</v>
      </c>
      <c r="AV67" t="s">
        <v>172</v>
      </c>
      <c r="AW67">
        <f>IF('Vaccine Prioritization'!$C$4='Filter inputs'!$B$4,
IF($AW$2="2020-2030",AVERAGEIFS($I$3:$I$3258,$Y$3:$Y$3258,1,$C$3:$C$3258,$AV67),AVERAGEIFS($I$3:$I$3258,$Y$3:$Y$3258,1,$C$3:$C$3258,$AV67,$F$3:$F$3258,$AW$2)),
IF($AW$2="2020-2030",AVERAGEIFS($N$3:$N$3258,$Y$3:$Y$3258,1,$C$3:$C$3258,$AV67),AVERAGEIFS($N$3:$N$3258,$Y$3:$Y$3258,1,$C$3:$C$3258,$AV67,$F$3:$F$3258,$AW$2)))</f>
        <v>0.71955682991320746</v>
      </c>
      <c r="AX67">
        <f>IF('Vaccine Prioritization'!$C$4='Filter inputs'!$B$4,
IF($AW$2="2020-2030",AVERAGEIFS($I$3:$I$3258,$Y$3:$Y$3258,1,$C$3:$C$3258,$AV67,$E$3:$E$3258, AX$3),AVERAGEIFS($I$3:$I$3258,$Y$3:$Y$3258,1,$C$3:$C$3258,$AV67,$F$3:$F$3258,$AW$2,$E$3:$E$3258, AX$3)), IF($AW$2="2020-2030",AVERAGEIFS($N$3:$N$3258,$Y$3:$Y$3258,1,$C$3:$C$3258,$AV67,$E$3:$E$3258, AX$3),AVERAGEIFS($N$3:$N$3258,$Y$3:$Y$3258,1,$C$3:$C$3258,$AV67,$F$3:$F$3258,$AW$2,$E$3:$E$3258, AX$3)))</f>
        <v>1.4667322222721624</v>
      </c>
      <c r="AY67">
        <f>IF('Vaccine Prioritization'!$C$4='Filter inputs'!$B$4,
IF($AW$2="2020-2030",AVERAGEIFS($I$3:$I$3258,$Y$3:$Y$3258,1,$C$3:$C$3258,$AV67,$E$3:$E$3258, AY$3),AVERAGEIFS($I$3:$I$3258,$Y$3:$Y$3258,1,$C$3:$C$3258,$AV67,$F$3:$F$3258,$AW$2,$E$3:$E$3258, AY$3)), IF($AW$2="2020-2030",AVERAGEIFS($N$3:$N$3258,$Y$3:$Y$3258,1,$C$3:$C$3258,$AV67,$E$3:$E$3258, AY$3),AVERAGEIFS($N$3:$N$3258,$Y$3:$Y$3258,1,$C$3:$C$3258,$AV67,$F$3:$F$3258,$AW$2,$E$3:$E$3258, AY$3)))</f>
        <v>0.99902537141113656</v>
      </c>
      <c r="AZ67">
        <f>IF('Vaccine Prioritization'!$C$4='Filter inputs'!$B$4,
IF($AW$2="2020-2030",AVERAGEIFS($I$3:$I$3258,$Y$3:$Y$3258,1,$C$3:$C$3258,$AV67,$E$3:$E$3258, AZ$3),AVERAGEIFS($I$3:$I$3258,$Y$3:$Y$3258,1,$C$3:$C$3258,$AV67,$F$3:$F$3258,$AW$2,$E$3:$E$3258, AZ$3)), IF($AW$2="2020-2030",AVERAGEIFS($N$3:$N$3258,$Y$3:$Y$3258,1,$C$3:$C$3258,$AV67,$E$3:$E$3258, AZ$3),AVERAGEIFS($N$3:$N$3258,$Y$3:$Y$3258,1,$C$3:$C$3258,$AV67,$F$3:$F$3258,$AW$2,$E$3:$E$3258, AZ$3)))</f>
        <v>5.4414559692385074E-2</v>
      </c>
      <c r="BA67">
        <f>IF('Vaccine Prioritization'!$C$4='Filter inputs'!$B$4,
IF($AW$2="2020-2030",AVERAGEIFS($I$3:$I$3258,$Y$3:$Y$3258,1,$C$3:$C$3258,$AV67,$E$3:$E$3258, BA$3),AVERAGEIFS($I$3:$I$3258,$Y$3:$Y$3258,1,$C$3:$C$3258,$AV67,$F$3:$F$3258,$AW$2,$E$3:$E$3258, BA$3)), IF($AW$2="2020-2030",AVERAGEIFS($N$3:$N$3258,$Y$3:$Y$3258,1,$C$3:$C$3258,$AV67,$E$3:$E$3258, BA$3),AVERAGEIFS($N$3:$N$3258,$Y$3:$Y$3258,1,$C$3:$C$3258,$AV67,$F$3:$F$3258,$AW$2,$E$3:$E$3258, BA$3)))</f>
        <v>0.3580551662771449</v>
      </c>
      <c r="BC67" s="3">
        <f t="shared" si="6"/>
        <v>1</v>
      </c>
      <c r="BD67" s="3">
        <f t="shared" si="7"/>
        <v>2</v>
      </c>
      <c r="BE67" s="3">
        <f t="shared" si="8"/>
        <v>4</v>
      </c>
      <c r="BF67" s="3">
        <f t="shared" si="9"/>
        <v>3</v>
      </c>
      <c r="BG67" s="3"/>
      <c r="BH67" s="3">
        <f t="shared" si="12"/>
        <v>3</v>
      </c>
      <c r="BI67" t="s">
        <v>172</v>
      </c>
      <c r="BJ67" s="2" t="str">
        <f t="shared" si="13"/>
        <v>Tajikistan</v>
      </c>
      <c r="BK67">
        <f t="shared" si="10"/>
        <v>0.71955682991320746</v>
      </c>
      <c r="BL67" s="3" cm="1">
        <f t="array" ref="BL67">COUNTIF($BK$4:$BK$77, "&gt;"&amp;$BK67)+SUM(IF($BK67=$BK$4:$BK67, 1, 0))</f>
        <v>45</v>
      </c>
      <c r="BM67" s="3">
        <f>IF(COUNTIFS($BC67:BC67,BC67)&gt;1,BC67+COUNTIFS($BC67:BC67,BC67)-1,BC67)</f>
        <v>1</v>
      </c>
      <c r="BN67" s="3">
        <f>IF(COUNTIFS($BC67:BD67,BD67)&gt;1,BD67+COUNTIFS($BC67:BD67,BD67)-1,BD67)</f>
        <v>2</v>
      </c>
      <c r="BO67" s="3">
        <f>IF(COUNTIFS($BC67:BE67,BE67)&gt;1,BE67+COUNTIFS($BC67:BE67,BE67)-1,BE67)</f>
        <v>4</v>
      </c>
      <c r="BP67" s="3">
        <f>IF(COUNTIFS($BC67:BF67,BF67)&gt;1,BF67+COUNTIFS($BC67:BF67,BF67)-1,BF67)</f>
        <v>3</v>
      </c>
      <c r="BR67" s="3" t="str" cm="1">
        <f t="array" ref="BR67">INDEX($AX$3:$BA$3,BM67)</f>
        <v>Hib3</v>
      </c>
      <c r="BS67" s="3" t="str" cm="1">
        <f t="array" ref="BS67">INDEX($AX$3:$BA$3,BN67)</f>
        <v>Pcv3</v>
      </c>
      <c r="BT67" s="3" t="str" cm="1">
        <f t="array" ref="BT67">INDEX($AX$3:$BA$3,BO67)</f>
        <v>RotaC</v>
      </c>
      <c r="BU67" s="3" t="str" cm="1">
        <f t="array" ref="BU67">INDEX($AX$3:$BA$3,BP67)</f>
        <v>MCV2</v>
      </c>
    </row>
    <row r="68" spans="1:73" x14ac:dyDescent="0.3">
      <c r="A68" t="str">
        <f t="shared" ref="A68:A131" si="14">_xlfn.CONCAT(B68,D68,E68,F68)</f>
        <v>AMERICACUBHib32020</v>
      </c>
      <c r="B68" t="s">
        <v>22</v>
      </c>
      <c r="C68" t="s">
        <v>175</v>
      </c>
      <c r="D68" t="s">
        <v>71</v>
      </c>
      <c r="E68" t="s">
        <v>82</v>
      </c>
      <c r="F68">
        <v>2020</v>
      </c>
      <c r="G68" t="s">
        <v>196</v>
      </c>
      <c r="H68" s="11" cm="1">
        <f t="array" ref="H68">_xlfn.IFS(G68="&gt;70%",1,G68="60-70%",70%,G68="50-60%",60%,G68="&lt;50%",50%)</f>
        <v>1</v>
      </c>
      <c r="I68" s="47">
        <v>0.11440010000894116</v>
      </c>
      <c r="J68">
        <v>1</v>
      </c>
      <c r="K68">
        <v>2</v>
      </c>
      <c r="L68" t="s">
        <v>196</v>
      </c>
      <c r="M68" s="11" cm="1">
        <f t="array" ref="M68">_xlfn.IFS(L68="&gt;70%",1,L68="60-70%",70%,L68="50-60%",60%,L68="&lt;50%",50%)</f>
        <v>1</v>
      </c>
      <c r="N68" s="47">
        <v>0.11785987434015266</v>
      </c>
      <c r="O68">
        <v>2</v>
      </c>
      <c r="P68">
        <v>2</v>
      </c>
      <c r="Q68">
        <v>1</v>
      </c>
      <c r="R68">
        <v>10</v>
      </c>
      <c r="S68" t="s">
        <v>105</v>
      </c>
      <c r="T68" t="s">
        <v>108</v>
      </c>
      <c r="V68">
        <v>14</v>
      </c>
      <c r="W68">
        <v>15</v>
      </c>
      <c r="X68">
        <f>IF(AND(OR('Country Prioritization'!$C$4 = 'Filter inputs'!$A$4,'Country Prioritization'!$C$4=$B68),
OR('Country Prioritization'!$C$6='Filter inputs'!$C$4,'Country Prioritization'!$C$6=$S68),
OR( 'Country Prioritization'!$C$7='Filter inputs'!$D$4, 'Country Prioritization'!$C$7=$T68),
OR('Country Prioritization'!$C$8='Filter inputs'!$E$4, 'Country Prioritization'!$C$8=$F68), OR(AND('Country Prioritization'!$C$5='Filter inputs'!$B$4,H68&lt;=$X$1),AND('Country Prioritization'!$C$5='Filter inputs'!$B$5,M68&lt;=$X$1))),1,0)</f>
        <v>1</v>
      </c>
      <c r="Y68">
        <f>IF(OR('Vaccine Prioritization'!$C$5='Filter inputs'!$E$4, 'Vaccine Prioritization'!$C$5=$F68),1,0)</f>
        <v>1</v>
      </c>
      <c r="AA68" t="s">
        <v>161</v>
      </c>
      <c r="AB68" s="2" t="str">
        <f t="shared" ref="AB68:AB77" si="15">IF(SUMIFS($X:$X,$C:$C,$AA68) &gt;= 1, $AA68, "-")</f>
        <v>Tanzania</v>
      </c>
      <c r="AC68">
        <f>IFERROR(IF('Country Prioritization'!$C$5='Filter inputs'!$B$4,
AVERAGEIFS($V$3:$V$3258, $X$3:$X$3258, 1, $C$3:$C$3258, $AB68),
AVERAGEIFS($W$3:$W$3258, $X$3:$X$3258, 1, $C$3:$C$3258, $AB68)),0)</f>
        <v>28</v>
      </c>
      <c r="AD68">
        <f>IFERROR(IF('Country Prioritization'!$C$5='Filter inputs'!$B$4,
AVERAGEIFS($V$3:$V$3258, $X$3:$X$3258, 1, $C$3:$C$3258, $AB68,$E$3:$E$3258, $AD$3 ),
AVERAGEIFS($W$3:$W$3258, $X$3:$X$3258, 1, $C$3:$C$3258, $AB68, $E$3:$E$3258, $AD$3 )),0)</f>
        <v>28</v>
      </c>
      <c r="AE68">
        <f>IFERROR(IF('Country Prioritization'!$C$5='Filter inputs'!$B$4,
AVERAGEIFS($V$3:$V$3258, $X$3:$X$3258, 1, $C$3:$C$3258, $AB68,$E$3:$E$3258, $AE$3 ),
AVERAGEIFS($W$3:$W$3258, $X$3:$X$3258, 1, $C$3:$C$3258, $AB68, $E$3:$E$3258, $AE$3 )),0)</f>
        <v>27.363636363636363</v>
      </c>
      <c r="AF68">
        <f>IFERROR(IF('Country Prioritization'!$C$5='Filter inputs'!$B$4,
AVERAGEIFS($V$3:$V$3258, $X$3:$X$3258, 1, $C$3:$C$3258, $AB68,$E$3:$E$3258, $AF$3 ),
AVERAGEIFS($W$3:$W$3258, $X$3:$X$3258, 1, $C$3:$C$3258, $AB68, $E$3:$E$3258, $AF$3 )),0)</f>
        <v>29.636363636363637</v>
      </c>
      <c r="AG68">
        <f>IFERROR(IF('Country Prioritization'!$C$5='Filter inputs'!$B$4,
AVERAGEIFS($V$3:$V$3258, $X$3:$X$3258, 1, $C$3:$C$3258, $AB68,$E$3:$E$3258, $AG$3 ),
AVERAGEIFS($W$3:$W$3258, $X$3:$X$3258, 1, $C$3:$C$3258, $AB68, $E$3:$E$3258, $AG$3 )),0)</f>
        <v>27</v>
      </c>
      <c r="AI68" s="3" cm="1">
        <f t="array" ref="AI68">COUNTIF($AC$4:$AC$77, "&gt;"&amp;$AC68)+SUM(IF($AC68=$AC$4:$AC68, 1, 0))</f>
        <v>21</v>
      </c>
      <c r="AJ68" s="3" cm="1">
        <f t="array" ref="AJ68">IF(AD68=0,0,COUNTIF(AD$4:AD$77, "&gt;"&amp;AD68)+SUM(IF(AD68=AD$4:AD68, 1, 0)))</f>
        <v>23</v>
      </c>
      <c r="AK68" s="3" cm="1">
        <f t="array" ref="AK68">IF(AE68=0,0,COUNTIF(AE$4:AE$77, "&gt;"&amp;AE68)+SUM(IF(AE68=AE$4:AE68, 1, 0)))</f>
        <v>23</v>
      </c>
      <c r="AL68" s="3" cm="1">
        <f t="array" ref="AL68">IF(AF68=0,0,COUNTIF(AF$4:AF$77, "&gt;"&amp;AF68)+SUM(IF(AF68=AF$4:AF68, 1, 0)))</f>
        <v>19</v>
      </c>
      <c r="AM68" s="3" cm="1">
        <f t="array" ref="AM68">IF(AG68=0,0,COUNTIF(AG$4:AG$77, "&gt;"&amp;AG68)+SUM(IF(AG68=AG$4:AG68, 1, 0)))</f>
        <v>25</v>
      </c>
      <c r="AO68" s="55">
        <f t="shared" si="5"/>
        <v>27.363636363636363</v>
      </c>
      <c r="AP68" s="55">
        <f>IFERROR(IF('Country Prioritization'!$C$5='Filter inputs'!$B$4,
AVERAGEIFS($K$3:$K$3258, $X$3:$X$3258, 1, $C$3:$C$3258, $AB68,$E$3:$E$3258,$AO$2,$K$3:$K$3258,"&gt;0"),
AVERAGEIFS($P$3:$P$3258, $X$3:$X$3258, 1, $C$3:$C$3258, $AB68,$E$3:$E$3258,$AO$2,$P$3:$P$3258,"&gt;0")),0)</f>
        <v>9</v>
      </c>
      <c r="AQ68" s="56">
        <f>IFERROR(IF('Country Prioritization'!$C$5='Filter inputs'!$B$4,
AVERAGEIFS($J$3:$J$3258, $X$3:$X$3258, 1, $C$3:$C$3258, $AB68,$E$3:$E$3258,$AO$2,$J$3:$J$3258,"&gt;0"),
AVERAGEIFS($O$3:$O$3258, $X$3:$X$3258, 1, $C$3:$C$3258, $AB68,$E$3:$E$3258,$AO$2,$O$3:$O$3258,"&gt;0")),0)</f>
        <v>3.3636363636363638</v>
      </c>
      <c r="AR68" s="56">
        <f>IFERROR(IF('Country Prioritization'!$C$5='Filter inputs'!$B$4,
AVERAGEIFS($Q$3:$Q$3258, $X$3:$X$3258, 1, $C$3:$C$3258, $AB68,$E$3:$E$3258,$AO$2,$Q$3:$Q$3258,"&gt;0"),
AVERAGEIFS($Q$3:$Q$3258, $X$3:$X$3258, 1, $C$3:$C$3258, $AB68,$E$3:$E$3258,$AO$2,$Q$3:$Q$3258,"&gt;0")),0)</f>
        <v>7</v>
      </c>
      <c r="AS68" s="56">
        <f>IFERROR(IF('Country Prioritization'!$C$5='Filter inputs'!$B$4,
AVERAGEIFS($R$3:$R$3258, $X$3:$X$3258, 1, $C$3:$C$3258, $AB68,$E$3:$E$3258,$AO$2,$R$3:$R$3258,"&gt;0"),
AVERAGEIFS($R$3:$R$3258, $X$3:$X$3258, 1, $C$3:$C$3258, $AB68,$E$3:$E$3258,$AO$2,$R$3:$R$3258,"&gt;0")),0)</f>
        <v>8</v>
      </c>
      <c r="AV68" t="s">
        <v>161</v>
      </c>
      <c r="AW68">
        <f>IF('Vaccine Prioritization'!$C$4='Filter inputs'!$B$4,
IF($AW$2="2020-2030",AVERAGEIFS($I$3:$I$3258,$Y$3:$Y$3258,1,$C$3:$C$3258,$AV68),AVERAGEIFS($I$3:$I$3258,$Y$3:$Y$3258,1,$C$3:$C$3258,$AV68,$F$3:$F$3258,$AW$2)),
IF($AW$2="2020-2030",AVERAGEIFS($N$3:$N$3258,$Y$3:$Y$3258,1,$C$3:$C$3258,$AV68),AVERAGEIFS($N$3:$N$3258,$Y$3:$Y$3258,1,$C$3:$C$3258,$AV68,$F$3:$F$3258,$AW$2)))</f>
        <v>4.4789616542337347</v>
      </c>
      <c r="AX68">
        <f>IF('Vaccine Prioritization'!$C$4='Filter inputs'!$B$4,
IF($AW$2="2020-2030",AVERAGEIFS($I$3:$I$3258,$Y$3:$Y$3258,1,$C$3:$C$3258,$AV68,$E$3:$E$3258, AX$3),AVERAGEIFS($I$3:$I$3258,$Y$3:$Y$3258,1,$C$3:$C$3258,$AV68,$F$3:$F$3258,$AW$2,$E$3:$E$3258, AX$3)), IF($AW$2="2020-2030",AVERAGEIFS($N$3:$N$3258,$Y$3:$Y$3258,1,$C$3:$C$3258,$AV68,$E$3:$E$3258, AX$3),AVERAGEIFS($N$3:$N$3258,$Y$3:$Y$3258,1,$C$3:$C$3258,$AV68,$F$3:$F$3258,$AW$2,$E$3:$E$3258, AX$3)))</f>
        <v>7.5942838262374783</v>
      </c>
      <c r="AY68">
        <f>IF('Vaccine Prioritization'!$C$4='Filter inputs'!$B$4,
IF($AW$2="2020-2030",AVERAGEIFS($I$3:$I$3258,$Y$3:$Y$3258,1,$C$3:$C$3258,$AV68,$E$3:$E$3258, AY$3),AVERAGEIFS($I$3:$I$3258,$Y$3:$Y$3258,1,$C$3:$C$3258,$AV68,$F$3:$F$3258,$AW$2,$E$3:$E$3258, AY$3)), IF($AW$2="2020-2030",AVERAGEIFS($N$3:$N$3258,$Y$3:$Y$3258,1,$C$3:$C$3258,$AV68,$E$3:$E$3258, AY$3),AVERAGEIFS($N$3:$N$3258,$Y$3:$Y$3258,1,$C$3:$C$3258,$AV68,$F$3:$F$3258,$AW$2,$E$3:$E$3258, AY$3)))</f>
        <v>6.2902604117660132</v>
      </c>
      <c r="AZ68">
        <f>IF('Vaccine Prioritization'!$C$4='Filter inputs'!$B$4,
IF($AW$2="2020-2030",AVERAGEIFS($I$3:$I$3258,$Y$3:$Y$3258,1,$C$3:$C$3258,$AV68,$E$3:$E$3258, AZ$3),AVERAGEIFS($I$3:$I$3258,$Y$3:$Y$3258,1,$C$3:$C$3258,$AV68,$F$3:$F$3258,$AW$2,$E$3:$E$3258, AZ$3)), IF($AW$2="2020-2030",AVERAGEIFS($N$3:$N$3258,$Y$3:$Y$3258,1,$C$3:$C$3258,$AV68,$E$3:$E$3258, AZ$3),AVERAGEIFS($N$3:$N$3258,$Y$3:$Y$3258,1,$C$3:$C$3258,$AV68,$F$3:$F$3258,$AW$2,$E$3:$E$3258, AZ$3)))</f>
        <v>1.9104937348262312</v>
      </c>
      <c r="BA68">
        <f>IF('Vaccine Prioritization'!$C$4='Filter inputs'!$B$4,
IF($AW$2="2020-2030",AVERAGEIFS($I$3:$I$3258,$Y$3:$Y$3258,1,$C$3:$C$3258,$AV68,$E$3:$E$3258, BA$3),AVERAGEIFS($I$3:$I$3258,$Y$3:$Y$3258,1,$C$3:$C$3258,$AV68,$F$3:$F$3258,$AW$2,$E$3:$E$3258, BA$3)), IF($AW$2="2020-2030",AVERAGEIFS($N$3:$N$3258,$Y$3:$Y$3258,1,$C$3:$C$3258,$AV68,$E$3:$E$3258, BA$3),AVERAGEIFS($N$3:$N$3258,$Y$3:$Y$3258,1,$C$3:$C$3258,$AV68,$F$3:$F$3258,$AW$2,$E$3:$E$3258, BA$3)))</f>
        <v>2.1208086441052156</v>
      </c>
      <c r="BC68" s="3">
        <f t="shared" si="6"/>
        <v>1</v>
      </c>
      <c r="BD68" s="3">
        <f t="shared" si="7"/>
        <v>2</v>
      </c>
      <c r="BE68" s="3">
        <f t="shared" si="8"/>
        <v>4</v>
      </c>
      <c r="BF68" s="3">
        <f t="shared" si="9"/>
        <v>3</v>
      </c>
      <c r="BG68" s="3"/>
      <c r="BH68" s="3">
        <f t="shared" ref="BH68:BH77" si="16">INDEX(BX:BX,MATCH(
INDEX(B:B,MATCH(BI68,C:C,0)),BW:BW,0))</f>
        <v>1</v>
      </c>
      <c r="BI68" t="s">
        <v>161</v>
      </c>
      <c r="BJ68" s="2" t="str">
        <f t="shared" ref="BJ68:BJ77" si="17">IF(SUMIFS($Y:$Y,$C:$C,$BI68) &gt;= 1, $BI68, "-")</f>
        <v>Tanzania</v>
      </c>
      <c r="BK68">
        <f t="shared" si="10"/>
        <v>4.4789616542337347</v>
      </c>
      <c r="BL68" s="3" cm="1">
        <f t="array" ref="BL68">COUNTIF($BK$4:$BK$77, "&gt;"&amp;$BK68)+SUM(IF($BK68=$BK$4:$BK68, 1, 0))</f>
        <v>10</v>
      </c>
      <c r="BM68" s="3">
        <f>IF(COUNTIFS($BC68:BC68,BC68)&gt;1,BC68+COUNTIFS($BC68:BC68,BC68)-1,BC68)</f>
        <v>1</v>
      </c>
      <c r="BN68" s="3">
        <f>IF(COUNTIFS($BC68:BD68,BD68)&gt;1,BD68+COUNTIFS($BC68:BD68,BD68)-1,BD68)</f>
        <v>2</v>
      </c>
      <c r="BO68" s="3">
        <f>IF(COUNTIFS($BC68:BE68,BE68)&gt;1,BE68+COUNTIFS($BC68:BE68,BE68)-1,BE68)</f>
        <v>4</v>
      </c>
      <c r="BP68" s="3">
        <f>IF(COUNTIFS($BC68:BF68,BF68)&gt;1,BF68+COUNTIFS($BC68:BF68,BF68)-1,BF68)</f>
        <v>3</v>
      </c>
      <c r="BR68" s="3" t="str" cm="1">
        <f t="array" ref="BR68">INDEX($AX$3:$BA$3,BM68)</f>
        <v>Hib3</v>
      </c>
      <c r="BS68" s="3" t="str" cm="1">
        <f t="array" ref="BS68">INDEX($AX$3:$BA$3,BN68)</f>
        <v>Pcv3</v>
      </c>
      <c r="BT68" s="3" t="str" cm="1">
        <f t="array" ref="BT68">INDEX($AX$3:$BA$3,BO68)</f>
        <v>RotaC</v>
      </c>
      <c r="BU68" s="3" t="str" cm="1">
        <f t="array" ref="BU68">INDEX($AX$3:$BA$3,BP68)</f>
        <v>MCV2</v>
      </c>
    </row>
    <row r="69" spans="1:73" x14ac:dyDescent="0.3">
      <c r="A69" t="str">
        <f t="shared" si="14"/>
        <v>AFRICALSOHib32020</v>
      </c>
      <c r="B69" t="s">
        <v>3</v>
      </c>
      <c r="C69" t="s">
        <v>178</v>
      </c>
      <c r="D69" t="s">
        <v>74</v>
      </c>
      <c r="E69" t="s">
        <v>82</v>
      </c>
      <c r="F69">
        <v>2020</v>
      </c>
      <c r="G69" t="s">
        <v>196</v>
      </c>
      <c r="H69" s="11" cm="1">
        <f t="array" ref="H69">_xlfn.IFS(G69="&gt;70%",1,G69="60-70%",70%,G69="50-60%",60%,G69="&lt;50%",50%)</f>
        <v>1</v>
      </c>
      <c r="I69" s="47">
        <v>9.4401248544412758E-2</v>
      </c>
      <c r="J69">
        <v>6</v>
      </c>
      <c r="K69">
        <v>2</v>
      </c>
      <c r="L69" t="s">
        <v>196</v>
      </c>
      <c r="M69" s="11" cm="1">
        <f t="array" ref="M69">_xlfn.IFS(L69="&gt;70%",1,L69="60-70%",70%,L69="50-60%",60%,L69="&lt;50%",50%)</f>
        <v>1</v>
      </c>
      <c r="N69" s="47">
        <v>0.10522271336316226</v>
      </c>
      <c r="O69">
        <v>2</v>
      </c>
      <c r="P69">
        <v>2</v>
      </c>
      <c r="Q69">
        <v>9</v>
      </c>
      <c r="R69">
        <v>2</v>
      </c>
      <c r="S69" t="s">
        <v>104</v>
      </c>
      <c r="T69" t="s">
        <v>109</v>
      </c>
      <c r="V69">
        <v>19</v>
      </c>
      <c r="W69">
        <v>15</v>
      </c>
      <c r="X69">
        <f>IF(AND(OR('Country Prioritization'!$C$4 = 'Filter inputs'!$A$4,'Country Prioritization'!$C$4=$B69),
OR('Country Prioritization'!$C$6='Filter inputs'!$C$4,'Country Prioritization'!$C$6=$S69),
OR( 'Country Prioritization'!$C$7='Filter inputs'!$D$4, 'Country Prioritization'!$C$7=$T69),
OR('Country Prioritization'!$C$8='Filter inputs'!$E$4, 'Country Prioritization'!$C$8=$F69), OR(AND('Country Prioritization'!$C$5='Filter inputs'!$B$4,H69&lt;=$X$1),AND('Country Prioritization'!$C$5='Filter inputs'!$B$5,M69&lt;=$X$1))),1,0)</f>
        <v>1</v>
      </c>
      <c r="Y69">
        <f>IF(OR('Vaccine Prioritization'!$C$5='Filter inputs'!$E$4, 'Vaccine Prioritization'!$C$5=$F69),1,0)</f>
        <v>1</v>
      </c>
      <c r="AA69" t="s">
        <v>160</v>
      </c>
      <c r="AB69" s="2" t="str">
        <f t="shared" si="15"/>
        <v>Timor-Leste</v>
      </c>
      <c r="AC69">
        <f>IFERROR(IF('Country Prioritization'!$C$5='Filter inputs'!$B$4,
AVERAGEIFS($V$3:$V$3258, $X$3:$X$3258, 1, $C$3:$C$3258, $AB69),
AVERAGEIFS($W$3:$W$3258, $X$3:$X$3258, 1, $C$3:$C$3258, $AB69)),0)</f>
        <v>22.545454545454547</v>
      </c>
      <c r="AD69">
        <f>IFERROR(IF('Country Prioritization'!$C$5='Filter inputs'!$B$4,
AVERAGEIFS($V$3:$V$3258, $X$3:$X$3258, 1, $C$3:$C$3258, $AB69,$E$3:$E$3258, $AD$3 ),
AVERAGEIFS($W$3:$W$3258, $X$3:$X$3258, 1, $C$3:$C$3258, $AB69, $E$3:$E$3258, $AD$3 )),0)</f>
        <v>20.181818181818183</v>
      </c>
      <c r="AE69">
        <f>IFERROR(IF('Country Prioritization'!$C$5='Filter inputs'!$B$4,
AVERAGEIFS($V$3:$V$3258, $X$3:$X$3258, 1, $C$3:$C$3258, $AB69,$E$3:$E$3258, $AE$3 ),
AVERAGEIFS($W$3:$W$3258, $X$3:$X$3258, 1, $C$3:$C$3258, $AB69, $E$3:$E$3258, $AE$3 )),0)</f>
        <v>25</v>
      </c>
      <c r="AF69">
        <f>IFERROR(IF('Country Prioritization'!$C$5='Filter inputs'!$B$4,
AVERAGEIFS($V$3:$V$3258, $X$3:$X$3258, 1, $C$3:$C$3258, $AB69,$E$3:$E$3258, $AF$3 ),
AVERAGEIFS($W$3:$W$3258, $X$3:$X$3258, 1, $C$3:$C$3258, $AB69, $E$3:$E$3258, $AF$3 )),0)</f>
        <v>22</v>
      </c>
      <c r="AG69">
        <f>IFERROR(IF('Country Prioritization'!$C$5='Filter inputs'!$B$4,
AVERAGEIFS($V$3:$V$3258, $X$3:$X$3258, 1, $C$3:$C$3258, $AB69,$E$3:$E$3258, $AG$3 ),
AVERAGEIFS($W$3:$W$3258, $X$3:$X$3258, 1, $C$3:$C$3258, $AB69, $E$3:$E$3258, $AG$3 )),0)</f>
        <v>23</v>
      </c>
      <c r="AI69" s="3" cm="1">
        <f t="array" ref="AI69">COUNTIF($AC$4:$AC$77, "&gt;"&amp;$AC69)+SUM(IF($AC69=$AC$4:$AC69, 1, 0))</f>
        <v>39</v>
      </c>
      <c r="AJ69" s="3" cm="1">
        <f t="array" ref="AJ69">IF(AD69=0,0,COUNTIF(AD$4:AD$77, "&gt;"&amp;AD69)+SUM(IF(AD69=AD$4:AD69, 1, 0)))</f>
        <v>49</v>
      </c>
      <c r="AK69" s="3" cm="1">
        <f t="array" ref="AK69">IF(AE69=0,0,COUNTIF(AE$4:AE$77, "&gt;"&amp;AE69)+SUM(IF(AE69=AE$4:AE69, 1, 0)))</f>
        <v>32</v>
      </c>
      <c r="AL69" s="3" cm="1">
        <f t="array" ref="AL69">IF(AF69=0,0,COUNTIF(AF$4:AF$77, "&gt;"&amp;AF69)+SUM(IF(AF69=AF$4:AF69, 1, 0)))</f>
        <v>43</v>
      </c>
      <c r="AM69" s="3" cm="1">
        <f t="array" ref="AM69">IF(AG69=0,0,COUNTIF(AG$4:AG$77, "&gt;"&amp;AG69)+SUM(IF(AG69=AG$4:AG69, 1, 0)))</f>
        <v>42</v>
      </c>
      <c r="AO69" s="55">
        <f t="shared" ref="AO69:AO77" si="18">SUM(AP69:AS69)</f>
        <v>25</v>
      </c>
      <c r="AP69" s="55">
        <f>IFERROR(IF('Country Prioritization'!$C$5='Filter inputs'!$B$4,
AVERAGEIFS($K$3:$K$3258, $X$3:$X$3258, 1, $C$3:$C$3258, $AB69,$E$3:$E$3258,$AO$2,$K$3:$K$3258,"&gt;0"),
AVERAGEIFS($P$3:$P$3258, $X$3:$X$3258, 1, $C$3:$C$3258, $AB69,$E$3:$E$3258,$AO$2,$P$3:$P$3258,"&gt;0")),0)</f>
        <v>2</v>
      </c>
      <c r="AQ69" s="56">
        <f>IFERROR(IF('Country Prioritization'!$C$5='Filter inputs'!$B$4,
AVERAGEIFS($J$3:$J$3258, $X$3:$X$3258, 1, $C$3:$C$3258, $AB69,$E$3:$E$3258,$AO$2,$J$3:$J$3258,"&gt;0"),
AVERAGEIFS($O$3:$O$3258, $X$3:$X$3258, 1, $C$3:$C$3258, $AB69,$E$3:$E$3258,$AO$2,$O$3:$O$3258,"&gt;0")),0)</f>
        <v>10</v>
      </c>
      <c r="AR69" s="56">
        <f>IFERROR(IF('Country Prioritization'!$C$5='Filter inputs'!$B$4,
AVERAGEIFS($Q$3:$Q$3258, $X$3:$X$3258, 1, $C$3:$C$3258, $AB69,$E$3:$E$3258,$AO$2,$Q$3:$Q$3258,"&gt;0"),
AVERAGEIFS($Q$3:$Q$3258, $X$3:$X$3258, 1, $C$3:$C$3258, $AB69,$E$3:$E$3258,$AO$2,$Q$3:$Q$3258,"&gt;0")),0)</f>
        <v>2</v>
      </c>
      <c r="AS69" s="56">
        <f>IFERROR(IF('Country Prioritization'!$C$5='Filter inputs'!$B$4,
AVERAGEIFS($R$3:$R$3258, $X$3:$X$3258, 1, $C$3:$C$3258, $AB69,$E$3:$E$3258,$AO$2,$R$3:$R$3258,"&gt;0"),
AVERAGEIFS($R$3:$R$3258, $X$3:$X$3258, 1, $C$3:$C$3258, $AB69,$E$3:$E$3258,$AO$2,$R$3:$R$3258,"&gt;0")),0)</f>
        <v>11</v>
      </c>
      <c r="AV69" t="s">
        <v>160</v>
      </c>
      <c r="AW69">
        <f>IF('Vaccine Prioritization'!$C$4='Filter inputs'!$B$4,
IF($AW$2="2020-2030",AVERAGEIFS($I$3:$I$3258,$Y$3:$Y$3258,1,$C$3:$C$3258,$AV69),AVERAGEIFS($I$3:$I$3258,$Y$3:$Y$3258,1,$C$3:$C$3258,$AV69,$F$3:$F$3258,$AW$2)),
IF($AW$2="2020-2030",AVERAGEIFS($N$3:$N$3258,$Y$3:$Y$3258,1,$C$3:$C$3258,$AV69),AVERAGEIFS($N$3:$N$3258,$Y$3:$Y$3258,1,$C$3:$C$3258,$AV69,$F$3:$F$3258,$AW$2)))</f>
        <v>0.13727778011612263</v>
      </c>
      <c r="AX69">
        <f>IF('Vaccine Prioritization'!$C$4='Filter inputs'!$B$4,
IF($AW$2="2020-2030",AVERAGEIFS($I$3:$I$3258,$Y$3:$Y$3258,1,$C$3:$C$3258,$AV69,$E$3:$E$3258, AX$3),AVERAGEIFS($I$3:$I$3258,$Y$3:$Y$3258,1,$C$3:$C$3258,$AV69,$F$3:$F$3258,$AW$2,$E$3:$E$3258, AX$3)), IF($AW$2="2020-2030",AVERAGEIFS($N$3:$N$3258,$Y$3:$Y$3258,1,$C$3:$C$3258,$AV69,$E$3:$E$3258, AX$3),AVERAGEIFS($N$3:$N$3258,$Y$3:$Y$3258,1,$C$3:$C$3258,$AV69,$F$3:$F$3258,$AW$2,$E$3:$E$3258, AX$3)))</f>
        <v>0.33005218767188993</v>
      </c>
      <c r="AY69">
        <f>IF('Vaccine Prioritization'!$C$4='Filter inputs'!$B$4,
IF($AW$2="2020-2030",AVERAGEIFS($I$3:$I$3258,$Y$3:$Y$3258,1,$C$3:$C$3258,$AV69,$E$3:$E$3258, AY$3),AVERAGEIFS($I$3:$I$3258,$Y$3:$Y$3258,1,$C$3:$C$3258,$AV69,$F$3:$F$3258,$AW$2,$E$3:$E$3258, AY$3)), IF($AW$2="2020-2030",AVERAGEIFS($N$3:$N$3258,$Y$3:$Y$3258,1,$C$3:$C$3258,$AV69,$E$3:$E$3258, AY$3),AVERAGEIFS($N$3:$N$3258,$Y$3:$Y$3258,1,$C$3:$C$3258,$AV69,$F$3:$F$3258,$AW$2,$E$3:$E$3258, AY$3)))</f>
        <v>0.12589179508324674</v>
      </c>
      <c r="AZ69">
        <f>IF('Vaccine Prioritization'!$C$4='Filter inputs'!$B$4,
IF($AW$2="2020-2030",AVERAGEIFS($I$3:$I$3258,$Y$3:$Y$3258,1,$C$3:$C$3258,$AV69,$E$3:$E$3258, AZ$3),AVERAGEIFS($I$3:$I$3258,$Y$3:$Y$3258,1,$C$3:$C$3258,$AV69,$F$3:$F$3258,$AW$2,$E$3:$E$3258, AZ$3)), IF($AW$2="2020-2030",AVERAGEIFS($N$3:$N$3258,$Y$3:$Y$3258,1,$C$3:$C$3258,$AV69,$E$3:$E$3258, AZ$3),AVERAGEIFS($N$3:$N$3258,$Y$3:$Y$3258,1,$C$3:$C$3258,$AV69,$F$3:$F$3258,$AW$2,$E$3:$E$3258, AZ$3)))</f>
        <v>4.9772401725533544E-2</v>
      </c>
      <c r="BA69">
        <f>IF('Vaccine Prioritization'!$C$4='Filter inputs'!$B$4,
IF($AW$2="2020-2030",AVERAGEIFS($I$3:$I$3258,$Y$3:$Y$3258,1,$C$3:$C$3258,$AV69,$E$3:$E$3258, BA$3),AVERAGEIFS($I$3:$I$3258,$Y$3:$Y$3258,1,$C$3:$C$3258,$AV69,$F$3:$F$3258,$AW$2,$E$3:$E$3258, BA$3)), IF($AW$2="2020-2030",AVERAGEIFS($N$3:$N$3258,$Y$3:$Y$3258,1,$C$3:$C$3258,$AV69,$E$3:$E$3258, BA$3),AVERAGEIFS($N$3:$N$3258,$Y$3:$Y$3258,1,$C$3:$C$3258,$AV69,$F$3:$F$3258,$AW$2,$E$3:$E$3258, BA$3)))</f>
        <v>4.3394735983820334E-2</v>
      </c>
      <c r="BC69" s="3">
        <f t="shared" ref="BC69:BC77" si="19">_xlfn.RANK.EQ(AX69,$AX69:$BA69)</f>
        <v>1</v>
      </c>
      <c r="BD69" s="3">
        <f t="shared" ref="BD69:BD77" si="20">_xlfn.RANK.EQ(AY69,$AX69:$BA69)</f>
        <v>2</v>
      </c>
      <c r="BE69" s="3">
        <f t="shared" ref="BE69:BE77" si="21">_xlfn.RANK.EQ(AZ69,$AX69:$BA69)</f>
        <v>3</v>
      </c>
      <c r="BF69" s="3">
        <f t="shared" ref="BF69:BF77" si="22">_xlfn.RANK.EQ(BA69,$AX69:$BA69)</f>
        <v>4</v>
      </c>
      <c r="BG69" s="3"/>
      <c r="BH69" s="3">
        <f t="shared" si="16"/>
        <v>3</v>
      </c>
      <c r="BI69" t="s">
        <v>160</v>
      </c>
      <c r="BJ69" s="2" t="str">
        <f t="shared" si="17"/>
        <v>Timor-Leste</v>
      </c>
      <c r="BK69">
        <f t="shared" ref="BK69:BK77" si="23">IFERROR(INDEX($AW$4:$AW$77,MATCH(BJ69,$AV$4:$AV$77,0)),"-")</f>
        <v>0.13727778011612263</v>
      </c>
      <c r="BL69" s="3" cm="1">
        <f t="array" ref="BL69">COUNTIF($BK$4:$BK$77, "&gt;"&amp;$BK69)+SUM(IF($BK69=$BK$4:$BK69, 1, 0))</f>
        <v>63</v>
      </c>
      <c r="BM69" s="3">
        <f>IF(COUNTIFS($BC69:BC69,BC69)&gt;1,BC69+COUNTIFS($BC69:BC69,BC69)-1,BC69)</f>
        <v>1</v>
      </c>
      <c r="BN69" s="3">
        <f>IF(COUNTIFS($BC69:BD69,BD69)&gt;1,BD69+COUNTIFS($BC69:BD69,BD69)-1,BD69)</f>
        <v>2</v>
      </c>
      <c r="BO69" s="3">
        <f>IF(COUNTIFS($BC69:BE69,BE69)&gt;1,BE69+COUNTIFS($BC69:BE69,BE69)-1,BE69)</f>
        <v>3</v>
      </c>
      <c r="BP69" s="3">
        <f>IF(COUNTIFS($BC69:BF69,BF69)&gt;1,BF69+COUNTIFS($BC69:BF69,BF69)-1,BF69)</f>
        <v>4</v>
      </c>
      <c r="BR69" s="3" t="str" cm="1">
        <f t="array" ref="BR69">INDEX($AX$3:$BA$3,BM69)</f>
        <v>Hib3</v>
      </c>
      <c r="BS69" s="3" t="str" cm="1">
        <f t="array" ref="BS69">INDEX($AX$3:$BA$3,BN69)</f>
        <v>Pcv3</v>
      </c>
      <c r="BT69" s="3" t="str" cm="1">
        <f t="array" ref="BT69">INDEX($AX$3:$BA$3,BO69)</f>
        <v>MCV2</v>
      </c>
      <c r="BU69" s="3" t="str" cm="1">
        <f t="array" ref="BU69">INDEX($AX$3:$BA$3,BP69)</f>
        <v>RotaC</v>
      </c>
    </row>
    <row r="70" spans="1:73" x14ac:dyDescent="0.3">
      <c r="A70" t="str">
        <f t="shared" si="14"/>
        <v>ASIABTNHib32020</v>
      </c>
      <c r="B70" t="s">
        <v>13</v>
      </c>
      <c r="C70" t="s">
        <v>184</v>
      </c>
      <c r="D70" t="s">
        <v>80</v>
      </c>
      <c r="E70" t="s">
        <v>82</v>
      </c>
      <c r="F70">
        <v>2020</v>
      </c>
      <c r="G70" t="s">
        <v>196</v>
      </c>
      <c r="H70" s="11" cm="1">
        <f t="array" ref="H70">_xlfn.IFS(G70="&gt;70%",1,G70="60-70%",70%,G70="50-60%",60%,G70="&lt;50%",50%)</f>
        <v>1</v>
      </c>
      <c r="I70" s="47">
        <v>7.1105001030512968E-2</v>
      </c>
      <c r="J70">
        <v>2</v>
      </c>
      <c r="K70">
        <v>1</v>
      </c>
      <c r="L70" t="s">
        <v>196</v>
      </c>
      <c r="M70" s="11" cm="1">
        <f t="array" ref="M70">_xlfn.IFS(L70="&gt;70%",1,L70="60-70%",70%,L70="50-60%",60%,L70="&lt;50%",50%)</f>
        <v>1</v>
      </c>
      <c r="N70" s="47">
        <v>0.10017442316129425</v>
      </c>
      <c r="O70">
        <v>1</v>
      </c>
      <c r="P70">
        <v>1</v>
      </c>
      <c r="Q70">
        <v>4</v>
      </c>
      <c r="R70">
        <v>11</v>
      </c>
      <c r="S70" t="s">
        <v>104</v>
      </c>
      <c r="T70" t="s">
        <v>108</v>
      </c>
      <c r="V70">
        <v>18</v>
      </c>
      <c r="W70">
        <v>17</v>
      </c>
      <c r="X70">
        <f>IF(AND(OR('Country Prioritization'!$C$4 = 'Filter inputs'!$A$4,'Country Prioritization'!$C$4=$B70),
OR('Country Prioritization'!$C$6='Filter inputs'!$C$4,'Country Prioritization'!$C$6=$S70),
OR( 'Country Prioritization'!$C$7='Filter inputs'!$D$4, 'Country Prioritization'!$C$7=$T70),
OR('Country Prioritization'!$C$8='Filter inputs'!$E$4, 'Country Prioritization'!$C$8=$F70), OR(AND('Country Prioritization'!$C$5='Filter inputs'!$B$4,H70&lt;=$X$1),AND('Country Prioritization'!$C$5='Filter inputs'!$B$5,M70&lt;=$X$1))),1,0)</f>
        <v>1</v>
      </c>
      <c r="Y70">
        <f>IF(OR('Vaccine Prioritization'!$C$5='Filter inputs'!$E$4, 'Vaccine Prioritization'!$C$5=$F70),1,0)</f>
        <v>1</v>
      </c>
      <c r="AA70" t="s">
        <v>155</v>
      </c>
      <c r="AB70" s="2" t="str">
        <f t="shared" si="15"/>
        <v>Togo</v>
      </c>
      <c r="AC70">
        <f>IFERROR(IF('Country Prioritization'!$C$5='Filter inputs'!$B$4,
AVERAGEIFS($V$3:$V$3258, $X$3:$X$3258, 1, $C$3:$C$3258, $AB70),
AVERAGEIFS($W$3:$W$3258, $X$3:$X$3258, 1, $C$3:$C$3258, $AB70)),0)</f>
        <v>23.727272727272727</v>
      </c>
      <c r="AD70">
        <f>IFERROR(IF('Country Prioritization'!$C$5='Filter inputs'!$B$4,
AVERAGEIFS($V$3:$V$3258, $X$3:$X$3258, 1, $C$3:$C$3258, $AB70,$E$3:$E$3258, $AD$3 ),
AVERAGEIFS($W$3:$W$3258, $X$3:$X$3258, 1, $C$3:$C$3258, $AB70, $E$3:$E$3258, $AD$3 )),0)</f>
        <v>24</v>
      </c>
      <c r="AE70">
        <f>IFERROR(IF('Country Prioritization'!$C$5='Filter inputs'!$B$4,
AVERAGEIFS($V$3:$V$3258, $X$3:$X$3258, 1, $C$3:$C$3258, $AB70,$E$3:$E$3258, $AE$3 ),
AVERAGEIFS($W$3:$W$3258, $X$3:$X$3258, 1, $C$3:$C$3258, $AB70, $E$3:$E$3258, $AE$3 )),0)</f>
        <v>23.181818181818183</v>
      </c>
      <c r="AF70">
        <f>IFERROR(IF('Country Prioritization'!$C$5='Filter inputs'!$B$4,
AVERAGEIFS($V$3:$V$3258, $X$3:$X$3258, 1, $C$3:$C$3258, $AB70,$E$3:$E$3258, $AF$3 ),
AVERAGEIFS($W$3:$W$3258, $X$3:$X$3258, 1, $C$3:$C$3258, $AB70, $E$3:$E$3258, $AF$3 )),0)</f>
        <v>25.727272727272727</v>
      </c>
      <c r="AG70">
        <f>IFERROR(IF('Country Prioritization'!$C$5='Filter inputs'!$B$4,
AVERAGEIFS($V$3:$V$3258, $X$3:$X$3258, 1, $C$3:$C$3258, $AB70,$E$3:$E$3258, $AG$3 ),
AVERAGEIFS($W$3:$W$3258, $X$3:$X$3258, 1, $C$3:$C$3258, $AB70, $E$3:$E$3258, $AG$3 )),0)</f>
        <v>22</v>
      </c>
      <c r="AI70" s="3" cm="1">
        <f t="array" ref="AI70">COUNTIF($AC$4:$AC$77, "&gt;"&amp;$AC70)+SUM(IF($AC70=$AC$4:$AC70, 1, 0))</f>
        <v>35</v>
      </c>
      <c r="AJ70" s="3" cm="1">
        <f t="array" ref="AJ70">IF(AD70=0,0,COUNTIF(AD$4:AD$77, "&gt;"&amp;AD70)+SUM(IF(AD70=AD$4:AD70, 1, 0)))</f>
        <v>37</v>
      </c>
      <c r="AK70" s="3" cm="1">
        <f t="array" ref="AK70">IF(AE70=0,0,COUNTIF(AE$4:AE$77, "&gt;"&amp;AE70)+SUM(IF(AE70=AE$4:AE70, 1, 0)))</f>
        <v>40</v>
      </c>
      <c r="AL70" s="3" cm="1">
        <f t="array" ref="AL70">IF(AF70=0,0,COUNTIF(AF$4:AF$77, "&gt;"&amp;AF70)+SUM(IF(AF70=AF$4:AF70, 1, 0)))</f>
        <v>28</v>
      </c>
      <c r="AM70" s="3" cm="1">
        <f t="array" ref="AM70">IF(AG70=0,0,COUNTIF(AG$4:AG$77, "&gt;"&amp;AG70)+SUM(IF(AG70=AG$4:AG70, 1, 0)))</f>
        <v>48</v>
      </c>
      <c r="AO70" s="55">
        <f t="shared" si="18"/>
        <v>23.18181818181818</v>
      </c>
      <c r="AP70" s="55">
        <f>IFERROR(IF('Country Prioritization'!$C$5='Filter inputs'!$B$4,
AVERAGEIFS($K$3:$K$3258, $X$3:$X$3258, 1, $C$3:$C$3258, $AB70,$E$3:$E$3258,$AO$2,$K$3:$K$3258,"&gt;0"),
AVERAGEIFS($P$3:$P$3258, $X$3:$X$3258, 1, $C$3:$C$3258, $AB70,$E$3:$E$3258,$AO$2,$P$3:$P$3258,"&gt;0")),0)</f>
        <v>4</v>
      </c>
      <c r="AQ70" s="56">
        <f>IFERROR(IF('Country Prioritization'!$C$5='Filter inputs'!$B$4,
AVERAGEIFS($J$3:$J$3258, $X$3:$X$3258, 1, $C$3:$C$3258, $AB70,$E$3:$E$3258,$AO$2,$J$3:$J$3258,"&gt;0"),
AVERAGEIFS($O$3:$O$3258, $X$3:$X$3258, 1, $C$3:$C$3258, $AB70,$E$3:$E$3258,$AO$2,$O$3:$O$3258,"&gt;0")),0)</f>
        <v>4.1818181818181817</v>
      </c>
      <c r="AR70" s="56">
        <f>IFERROR(IF('Country Prioritization'!$C$5='Filter inputs'!$B$4,
AVERAGEIFS($Q$3:$Q$3258, $X$3:$X$3258, 1, $C$3:$C$3258, $AB70,$E$3:$E$3258,$AO$2,$Q$3:$Q$3258,"&gt;0"),
AVERAGEIFS($Q$3:$Q$3258, $X$3:$X$3258, 1, $C$3:$C$3258, $AB70,$E$3:$E$3258,$AO$2,$Q$3:$Q$3258,"&gt;0")),0)</f>
        <v>6</v>
      </c>
      <c r="AS70" s="56">
        <f>IFERROR(IF('Country Prioritization'!$C$5='Filter inputs'!$B$4,
AVERAGEIFS($R$3:$R$3258, $X$3:$X$3258, 1, $C$3:$C$3258, $AB70,$E$3:$E$3258,$AO$2,$R$3:$R$3258,"&gt;0"),
AVERAGEIFS($R$3:$R$3258, $X$3:$X$3258, 1, $C$3:$C$3258, $AB70,$E$3:$E$3258,$AO$2,$R$3:$R$3258,"&gt;0")),0)</f>
        <v>9</v>
      </c>
      <c r="AV70" t="s">
        <v>155</v>
      </c>
      <c r="AW70">
        <f>IF('Vaccine Prioritization'!$C$4='Filter inputs'!$B$4,
IF($AW$2="2020-2030",AVERAGEIFS($I$3:$I$3258,$Y$3:$Y$3258,1,$C$3:$C$3258,$AV70),AVERAGEIFS($I$3:$I$3258,$Y$3:$Y$3258,1,$C$3:$C$3258,$AV70,$F$3:$F$3258,$AW$2)),
IF($AW$2="2020-2030",AVERAGEIFS($N$3:$N$3258,$Y$3:$Y$3258,1,$C$3:$C$3258,$AV70),AVERAGEIFS($N$3:$N$3258,$Y$3:$Y$3258,1,$C$3:$C$3258,$AV70,$F$3:$F$3258,$AW$2)))</f>
        <v>0.53265981677071816</v>
      </c>
      <c r="AX70">
        <f>IF('Vaccine Prioritization'!$C$4='Filter inputs'!$B$4,
IF($AW$2="2020-2030",AVERAGEIFS($I$3:$I$3258,$Y$3:$Y$3258,1,$C$3:$C$3258,$AV70,$E$3:$E$3258, AX$3),AVERAGEIFS($I$3:$I$3258,$Y$3:$Y$3258,1,$C$3:$C$3258,$AV70,$F$3:$F$3258,$AW$2,$E$3:$E$3258, AX$3)), IF($AW$2="2020-2030",AVERAGEIFS($N$3:$N$3258,$Y$3:$Y$3258,1,$C$3:$C$3258,$AV70,$E$3:$E$3258, AX$3),AVERAGEIFS($N$3:$N$3258,$Y$3:$Y$3258,1,$C$3:$C$3258,$AV70,$F$3:$F$3258,$AW$2,$E$3:$E$3258, AX$3)))</f>
        <v>0.72165818785030522</v>
      </c>
      <c r="AY70">
        <f>IF('Vaccine Prioritization'!$C$4='Filter inputs'!$B$4,
IF($AW$2="2020-2030",AVERAGEIFS($I$3:$I$3258,$Y$3:$Y$3258,1,$C$3:$C$3258,$AV70,$E$3:$E$3258, AY$3),AVERAGEIFS($I$3:$I$3258,$Y$3:$Y$3258,1,$C$3:$C$3258,$AV70,$F$3:$F$3258,$AW$2,$E$3:$E$3258, AY$3)), IF($AW$2="2020-2030",AVERAGEIFS($N$3:$N$3258,$Y$3:$Y$3258,1,$C$3:$C$3258,$AV70,$E$3:$E$3258, AY$3),AVERAGEIFS($N$3:$N$3258,$Y$3:$Y$3258,1,$C$3:$C$3258,$AV70,$F$3:$F$3258,$AW$2,$E$3:$E$3258, AY$3)))</f>
        <v>0.6607796736378263</v>
      </c>
      <c r="AZ70">
        <f>IF('Vaccine Prioritization'!$C$4='Filter inputs'!$B$4,
IF($AW$2="2020-2030",AVERAGEIFS($I$3:$I$3258,$Y$3:$Y$3258,1,$C$3:$C$3258,$AV70,$E$3:$E$3258, AZ$3),AVERAGEIFS($I$3:$I$3258,$Y$3:$Y$3258,1,$C$3:$C$3258,$AV70,$F$3:$F$3258,$AW$2,$E$3:$E$3258, AZ$3)), IF($AW$2="2020-2030",AVERAGEIFS($N$3:$N$3258,$Y$3:$Y$3258,1,$C$3:$C$3258,$AV70,$E$3:$E$3258, AZ$3),AVERAGEIFS($N$3:$N$3258,$Y$3:$Y$3258,1,$C$3:$C$3258,$AV70,$F$3:$F$3258,$AW$2,$E$3:$E$3258, AZ$3)))</f>
        <v>0.54149983361380982</v>
      </c>
      <c r="BA70">
        <f>IF('Vaccine Prioritization'!$C$4='Filter inputs'!$B$4,
IF($AW$2="2020-2030",AVERAGEIFS($I$3:$I$3258,$Y$3:$Y$3258,1,$C$3:$C$3258,$AV70,$E$3:$E$3258, BA$3),AVERAGEIFS($I$3:$I$3258,$Y$3:$Y$3258,1,$C$3:$C$3258,$AV70,$F$3:$F$3258,$AW$2,$E$3:$E$3258, BA$3)), IF($AW$2="2020-2030",AVERAGEIFS($N$3:$N$3258,$Y$3:$Y$3258,1,$C$3:$C$3258,$AV70,$E$3:$E$3258, BA$3),AVERAGEIFS($N$3:$N$3258,$Y$3:$Y$3258,1,$C$3:$C$3258,$AV70,$F$3:$F$3258,$AW$2,$E$3:$E$3258, BA$3)))</f>
        <v>0.20670157198093159</v>
      </c>
      <c r="BC70" s="3">
        <f t="shared" si="19"/>
        <v>1</v>
      </c>
      <c r="BD70" s="3">
        <f t="shared" si="20"/>
        <v>2</v>
      </c>
      <c r="BE70" s="3">
        <f t="shared" si="21"/>
        <v>3</v>
      </c>
      <c r="BF70" s="3">
        <f t="shared" si="22"/>
        <v>4</v>
      </c>
      <c r="BG70" s="3"/>
      <c r="BH70" s="3">
        <f t="shared" si="16"/>
        <v>1</v>
      </c>
      <c r="BI70" t="s">
        <v>155</v>
      </c>
      <c r="BJ70" s="2" t="str">
        <f t="shared" si="17"/>
        <v>Togo</v>
      </c>
      <c r="BK70">
        <f t="shared" si="23"/>
        <v>0.53265981677071816</v>
      </c>
      <c r="BL70" s="3" cm="1">
        <f t="array" ref="BL70">COUNTIF($BK$4:$BK$77, "&gt;"&amp;$BK70)+SUM(IF($BK70=$BK$4:$BK70, 1, 0))</f>
        <v>49</v>
      </c>
      <c r="BM70" s="3">
        <f>IF(COUNTIFS($BC70:BC70,BC70)&gt;1,BC70+COUNTIFS($BC70:BC70,BC70)-1,BC70)</f>
        <v>1</v>
      </c>
      <c r="BN70" s="3">
        <f>IF(COUNTIFS($BC70:BD70,BD70)&gt;1,BD70+COUNTIFS($BC70:BD70,BD70)-1,BD70)</f>
        <v>2</v>
      </c>
      <c r="BO70" s="3">
        <f>IF(COUNTIFS($BC70:BE70,BE70)&gt;1,BE70+COUNTIFS($BC70:BE70,BE70)-1,BE70)</f>
        <v>3</v>
      </c>
      <c r="BP70" s="3">
        <f>IF(COUNTIFS($BC70:BF70,BF70)&gt;1,BF70+COUNTIFS($BC70:BF70,BF70)-1,BF70)</f>
        <v>4</v>
      </c>
      <c r="BR70" s="3" t="str" cm="1">
        <f t="array" ref="BR70">INDEX($AX$3:$BA$3,BM70)</f>
        <v>Hib3</v>
      </c>
      <c r="BS70" s="3" t="str" cm="1">
        <f t="array" ref="BS70">INDEX($AX$3:$BA$3,BN70)</f>
        <v>Pcv3</v>
      </c>
      <c r="BT70" s="3" t="str" cm="1">
        <f t="array" ref="BT70">INDEX($AX$3:$BA$3,BO70)</f>
        <v>MCV2</v>
      </c>
      <c r="BU70" s="3" t="str" cm="1">
        <f t="array" ref="BU70">INDEX($AX$3:$BA$3,BP70)</f>
        <v>RotaC</v>
      </c>
    </row>
    <row r="71" spans="1:73" x14ac:dyDescent="0.3">
      <c r="A71" t="str">
        <f t="shared" si="14"/>
        <v>ASIAGEOHib32020</v>
      </c>
      <c r="B71" t="s">
        <v>13</v>
      </c>
      <c r="C71" t="s">
        <v>159</v>
      </c>
      <c r="D71" t="s">
        <v>55</v>
      </c>
      <c r="E71" t="s">
        <v>82</v>
      </c>
      <c r="F71">
        <v>2020</v>
      </c>
      <c r="G71" t="s">
        <v>196</v>
      </c>
      <c r="H71" s="11" cm="1">
        <f t="array" ref="H71">_xlfn.IFS(G71="&gt;70%",1,G71="60-70%",70%,G71="50-60%",60%,G71="&lt;50%",50%)</f>
        <v>1</v>
      </c>
      <c r="I71" s="47">
        <v>7.0969171529490505E-2</v>
      </c>
      <c r="J71">
        <v>3</v>
      </c>
      <c r="K71">
        <v>1</v>
      </c>
      <c r="L71" t="s">
        <v>196</v>
      </c>
      <c r="M71" s="11" cm="1">
        <f t="array" ref="M71">_xlfn.IFS(L71="&gt;70%",1,L71="60-70%",70%,L71="50-60%",60%,L71="&lt;50%",50%)</f>
        <v>1</v>
      </c>
      <c r="N71" s="47">
        <v>6.6214938025907388E-2</v>
      </c>
      <c r="O71">
        <v>4</v>
      </c>
      <c r="P71">
        <v>1</v>
      </c>
      <c r="Q71">
        <v>3</v>
      </c>
      <c r="R71">
        <v>10</v>
      </c>
      <c r="S71" t="s">
        <v>105</v>
      </c>
      <c r="T71" t="s">
        <v>108</v>
      </c>
      <c r="V71">
        <v>17</v>
      </c>
      <c r="W71">
        <v>18</v>
      </c>
      <c r="X71">
        <f>IF(AND(OR('Country Prioritization'!$C$4 = 'Filter inputs'!$A$4,'Country Prioritization'!$C$4=$B71),
OR('Country Prioritization'!$C$6='Filter inputs'!$C$4,'Country Prioritization'!$C$6=$S71),
OR( 'Country Prioritization'!$C$7='Filter inputs'!$D$4, 'Country Prioritization'!$C$7=$T71),
OR('Country Prioritization'!$C$8='Filter inputs'!$E$4, 'Country Prioritization'!$C$8=$F71), OR(AND('Country Prioritization'!$C$5='Filter inputs'!$B$4,H71&lt;=$X$1),AND('Country Prioritization'!$C$5='Filter inputs'!$B$5,M71&lt;=$X$1))),1,0)</f>
        <v>1</v>
      </c>
      <c r="Y71">
        <f>IF(OR('Vaccine Prioritization'!$C$5='Filter inputs'!$E$4, 'Vaccine Prioritization'!$C$5=$F71),1,0)</f>
        <v>1</v>
      </c>
      <c r="AA71" t="s">
        <v>147</v>
      </c>
      <c r="AB71" s="2" t="str">
        <f t="shared" si="15"/>
        <v>Uganda</v>
      </c>
      <c r="AC71">
        <f>IFERROR(IF('Country Prioritization'!$C$5='Filter inputs'!$B$4,
AVERAGEIFS($V$3:$V$3258, $X$3:$X$3258, 1, $C$3:$C$3258, $AB71),
AVERAGEIFS($W$3:$W$3258, $X$3:$X$3258, 1, $C$3:$C$3258, $AB71)),0)</f>
        <v>29.022727272727273</v>
      </c>
      <c r="AD71">
        <f>IFERROR(IF('Country Prioritization'!$C$5='Filter inputs'!$B$4,
AVERAGEIFS($V$3:$V$3258, $X$3:$X$3258, 1, $C$3:$C$3258, $AB71,$E$3:$E$3258, $AD$3 ),
AVERAGEIFS($W$3:$W$3258, $X$3:$X$3258, 1, $C$3:$C$3258, $AB71, $E$3:$E$3258, $AD$3 )),0)</f>
        <v>28.181818181818183</v>
      </c>
      <c r="AE71">
        <f>IFERROR(IF('Country Prioritization'!$C$5='Filter inputs'!$B$4,
AVERAGEIFS($V$3:$V$3258, $X$3:$X$3258, 1, $C$3:$C$3258, $AB71,$E$3:$E$3258, $AE$3 ),
AVERAGEIFS($W$3:$W$3258, $X$3:$X$3258, 1, $C$3:$C$3258, $AB71, $E$3:$E$3258, $AE$3 )),0)</f>
        <v>28</v>
      </c>
      <c r="AF71">
        <f>IFERROR(IF('Country Prioritization'!$C$5='Filter inputs'!$B$4,
AVERAGEIFS($V$3:$V$3258, $X$3:$X$3258, 1, $C$3:$C$3258, $AB71,$E$3:$E$3258, $AF$3 ),
AVERAGEIFS($W$3:$W$3258, $X$3:$X$3258, 1, $C$3:$C$3258, $AB71, $E$3:$E$3258, $AF$3 )),0)</f>
        <v>32.909090909090907</v>
      </c>
      <c r="AG71">
        <f>IFERROR(IF('Country Prioritization'!$C$5='Filter inputs'!$B$4,
AVERAGEIFS($V$3:$V$3258, $X$3:$X$3258, 1, $C$3:$C$3258, $AB71,$E$3:$E$3258, $AG$3 ),
AVERAGEIFS($W$3:$W$3258, $X$3:$X$3258, 1, $C$3:$C$3258, $AB71, $E$3:$E$3258, $AG$3 )),0)</f>
        <v>27</v>
      </c>
      <c r="AI71" s="3" cm="1">
        <f t="array" ref="AI71">COUNTIF($AC$4:$AC$77, "&gt;"&amp;$AC71)+SUM(IF($AC71=$AC$4:$AC71, 1, 0))</f>
        <v>17</v>
      </c>
      <c r="AJ71" s="3" cm="1">
        <f t="array" ref="AJ71">IF(AD71=0,0,COUNTIF(AD$4:AD$77, "&gt;"&amp;AD71)+SUM(IF(AD71=AD$4:AD71, 1, 0)))</f>
        <v>21</v>
      </c>
      <c r="AK71" s="3" cm="1">
        <f t="array" ref="AK71">IF(AE71=0,0,COUNTIF(AE$4:AE$77, "&gt;"&amp;AE71)+SUM(IF(AE71=AE$4:AE71, 1, 0)))</f>
        <v>20</v>
      </c>
      <c r="AL71" s="3" cm="1">
        <f t="array" ref="AL71">IF(AF71=0,0,COUNTIF(AF$4:AF$77, "&gt;"&amp;AF71)+SUM(IF(AF71=AF$4:AF71, 1, 0)))</f>
        <v>9</v>
      </c>
      <c r="AM71" s="3" cm="1">
        <f t="array" ref="AM71">IF(AG71=0,0,COUNTIF(AG$4:AG$77, "&gt;"&amp;AG71)+SUM(IF(AG71=AG$4:AG71, 1, 0)))</f>
        <v>26</v>
      </c>
      <c r="AO71" s="55">
        <f t="shared" si="18"/>
        <v>28</v>
      </c>
      <c r="AP71" s="55">
        <f>IFERROR(IF('Country Prioritization'!$C$5='Filter inputs'!$B$4,
AVERAGEIFS($K$3:$K$3258, $X$3:$X$3258, 1, $C$3:$C$3258, $AB71,$E$3:$E$3258,$AO$2,$K$3:$K$3258,"&gt;0"),
AVERAGEIFS($P$3:$P$3258, $X$3:$X$3258, 1, $C$3:$C$3258, $AB71,$E$3:$E$3258,$AO$2,$P$3:$P$3258,"&gt;0")),0)</f>
        <v>8</v>
      </c>
      <c r="AQ71" s="56">
        <f>IFERROR(IF('Country Prioritization'!$C$5='Filter inputs'!$B$4,
AVERAGEIFS($J$3:$J$3258, $X$3:$X$3258, 1, $C$3:$C$3258, $AB71,$E$3:$E$3258,$AO$2,$J$3:$J$3258,"&gt;0"),
AVERAGEIFS($O$3:$O$3258, $X$3:$X$3258, 1, $C$3:$C$3258, $AB71,$E$3:$E$3258,$AO$2,$O$3:$O$3258,"&gt;0")),0)</f>
        <v>5</v>
      </c>
      <c r="AR71" s="56">
        <f>IFERROR(IF('Country Prioritization'!$C$5='Filter inputs'!$B$4,
AVERAGEIFS($Q$3:$Q$3258, $X$3:$X$3258, 1, $C$3:$C$3258, $AB71,$E$3:$E$3258,$AO$2,$Q$3:$Q$3258,"&gt;0"),
AVERAGEIFS($Q$3:$Q$3258, $X$3:$X$3258, 1, $C$3:$C$3258, $AB71,$E$3:$E$3258,$AO$2,$Q$3:$Q$3258,"&gt;0")),0)</f>
        <v>6</v>
      </c>
      <c r="AS71" s="56">
        <f>IFERROR(IF('Country Prioritization'!$C$5='Filter inputs'!$B$4,
AVERAGEIFS($R$3:$R$3258, $X$3:$X$3258, 1, $C$3:$C$3258, $AB71,$E$3:$E$3258,$AO$2,$R$3:$R$3258,"&gt;0"),
AVERAGEIFS($R$3:$R$3258, $X$3:$X$3258, 1, $C$3:$C$3258, $AB71,$E$3:$E$3258,$AO$2,$R$3:$R$3258,"&gt;0")),0)</f>
        <v>9</v>
      </c>
      <c r="AV71" t="s">
        <v>147</v>
      </c>
      <c r="AW71">
        <f>IF('Vaccine Prioritization'!$C$4='Filter inputs'!$B$4,
IF($AW$2="2020-2030",AVERAGEIFS($I$3:$I$3258,$Y$3:$Y$3258,1,$C$3:$C$3258,$AV71),AVERAGEIFS($I$3:$I$3258,$Y$3:$Y$3258,1,$C$3:$C$3258,$AV71,$F$3:$F$3258,$AW$2)),
IF($AW$2="2020-2030",AVERAGEIFS($N$3:$N$3258,$Y$3:$Y$3258,1,$C$3:$C$3258,$AV71),AVERAGEIFS($N$3:$N$3258,$Y$3:$Y$3258,1,$C$3:$C$3258,$AV71,$F$3:$F$3258,$AW$2)))</f>
        <v>2.9518821971946783</v>
      </c>
      <c r="AX71">
        <f>IF('Vaccine Prioritization'!$C$4='Filter inputs'!$B$4,
IF($AW$2="2020-2030",AVERAGEIFS($I$3:$I$3258,$Y$3:$Y$3258,1,$C$3:$C$3258,$AV71,$E$3:$E$3258, AX$3),AVERAGEIFS($I$3:$I$3258,$Y$3:$Y$3258,1,$C$3:$C$3258,$AV71,$F$3:$F$3258,$AW$2,$E$3:$E$3258, AX$3)), IF($AW$2="2020-2030",AVERAGEIFS($N$3:$N$3258,$Y$3:$Y$3258,1,$C$3:$C$3258,$AV71,$E$3:$E$3258, AX$3),AVERAGEIFS($N$3:$N$3258,$Y$3:$Y$3258,1,$C$3:$C$3258,$AV71,$F$3:$F$3258,$AW$2,$E$3:$E$3258, AX$3)))</f>
        <v>4.7672223311574138</v>
      </c>
      <c r="AY71">
        <f>IF('Vaccine Prioritization'!$C$4='Filter inputs'!$B$4,
IF($AW$2="2020-2030",AVERAGEIFS($I$3:$I$3258,$Y$3:$Y$3258,1,$C$3:$C$3258,$AV71,$E$3:$E$3258, AY$3),AVERAGEIFS($I$3:$I$3258,$Y$3:$Y$3258,1,$C$3:$C$3258,$AV71,$F$3:$F$3258,$AW$2,$E$3:$E$3258, AY$3)), IF($AW$2="2020-2030",AVERAGEIFS($N$3:$N$3258,$Y$3:$Y$3258,1,$C$3:$C$3258,$AV71,$E$3:$E$3258, AY$3),AVERAGEIFS($N$3:$N$3258,$Y$3:$Y$3258,1,$C$3:$C$3258,$AV71,$F$3:$F$3258,$AW$2,$E$3:$E$3258, AY$3)))</f>
        <v>3.9842810606060755</v>
      </c>
      <c r="AZ71">
        <f>IF('Vaccine Prioritization'!$C$4='Filter inputs'!$B$4,
IF($AW$2="2020-2030",AVERAGEIFS($I$3:$I$3258,$Y$3:$Y$3258,1,$C$3:$C$3258,$AV71,$E$3:$E$3258, AZ$3),AVERAGEIFS($I$3:$I$3258,$Y$3:$Y$3258,1,$C$3:$C$3258,$AV71,$F$3:$F$3258,$AW$2,$E$3:$E$3258, AZ$3)), IF($AW$2="2020-2030",AVERAGEIFS($N$3:$N$3258,$Y$3:$Y$3258,1,$C$3:$C$3258,$AV71,$E$3:$E$3258, AZ$3),AVERAGEIFS($N$3:$N$3258,$Y$3:$Y$3258,1,$C$3:$C$3258,$AV71,$F$3:$F$3258,$AW$2,$E$3:$E$3258, AZ$3)))</f>
        <v>2.1012492057171688</v>
      </c>
      <c r="BA71">
        <f>IF('Vaccine Prioritization'!$C$4='Filter inputs'!$B$4,
IF($AW$2="2020-2030",AVERAGEIFS($I$3:$I$3258,$Y$3:$Y$3258,1,$C$3:$C$3258,$AV71,$E$3:$E$3258, BA$3),AVERAGEIFS($I$3:$I$3258,$Y$3:$Y$3258,1,$C$3:$C$3258,$AV71,$F$3:$F$3258,$AW$2,$E$3:$E$3258, BA$3)), IF($AW$2="2020-2030",AVERAGEIFS($N$3:$N$3258,$Y$3:$Y$3258,1,$C$3:$C$3258,$AV71,$E$3:$E$3258, BA$3),AVERAGEIFS($N$3:$N$3258,$Y$3:$Y$3258,1,$C$3:$C$3258,$AV71,$F$3:$F$3258,$AW$2,$E$3:$E$3258, BA$3)))</f>
        <v>0.95477619129805413</v>
      </c>
      <c r="BC71" s="3">
        <f t="shared" si="19"/>
        <v>1</v>
      </c>
      <c r="BD71" s="3">
        <f t="shared" si="20"/>
        <v>2</v>
      </c>
      <c r="BE71" s="3">
        <f t="shared" si="21"/>
        <v>3</v>
      </c>
      <c r="BF71" s="3">
        <f t="shared" si="22"/>
        <v>4</v>
      </c>
      <c r="BG71" s="3"/>
      <c r="BH71" s="3">
        <f t="shared" si="16"/>
        <v>1</v>
      </c>
      <c r="BI71" t="s">
        <v>147</v>
      </c>
      <c r="BJ71" s="2" t="str">
        <f t="shared" si="17"/>
        <v>Uganda</v>
      </c>
      <c r="BK71">
        <f t="shared" si="23"/>
        <v>2.9518821971946783</v>
      </c>
      <c r="BL71" s="3" cm="1">
        <f t="array" ref="BL71">COUNTIF($BK$4:$BK$77, "&gt;"&amp;$BK71)+SUM(IF($BK71=$BK$4:$BK71, 1, 0))</f>
        <v>18</v>
      </c>
      <c r="BM71" s="3">
        <f>IF(COUNTIFS($BC71:BC71,BC71)&gt;1,BC71+COUNTIFS($BC71:BC71,BC71)-1,BC71)</f>
        <v>1</v>
      </c>
      <c r="BN71" s="3">
        <f>IF(COUNTIFS($BC71:BD71,BD71)&gt;1,BD71+COUNTIFS($BC71:BD71,BD71)-1,BD71)</f>
        <v>2</v>
      </c>
      <c r="BO71" s="3">
        <f>IF(COUNTIFS($BC71:BE71,BE71)&gt;1,BE71+COUNTIFS($BC71:BE71,BE71)-1,BE71)</f>
        <v>3</v>
      </c>
      <c r="BP71" s="3">
        <f>IF(COUNTIFS($BC71:BF71,BF71)&gt;1,BF71+COUNTIFS($BC71:BF71,BF71)-1,BF71)</f>
        <v>4</v>
      </c>
      <c r="BR71" s="3" t="str" cm="1">
        <f t="array" ref="BR71">INDEX($AX$3:$BA$3,BM71)</f>
        <v>Hib3</v>
      </c>
      <c r="BS71" s="3" t="str" cm="1">
        <f t="array" ref="BS71">INDEX($AX$3:$BA$3,BN71)</f>
        <v>Pcv3</v>
      </c>
      <c r="BT71" s="3" t="str" cm="1">
        <f t="array" ref="BT71">INDEX($AX$3:$BA$3,BO71)</f>
        <v>MCV2</v>
      </c>
      <c r="BU71" s="3" t="str" cm="1">
        <f t="array" ref="BU71">INDEX($AX$3:$BA$3,BP71)</f>
        <v>RotaC</v>
      </c>
    </row>
    <row r="72" spans="1:73" x14ac:dyDescent="0.3">
      <c r="A72" t="str">
        <f t="shared" si="14"/>
        <v>EUROPEMDAHib32020</v>
      </c>
      <c r="B72" t="s">
        <v>9</v>
      </c>
      <c r="C72" t="s">
        <v>130</v>
      </c>
      <c r="D72" t="s">
        <v>26</v>
      </c>
      <c r="E72" t="s">
        <v>82</v>
      </c>
      <c r="F72">
        <v>2020</v>
      </c>
      <c r="G72" t="s">
        <v>196</v>
      </c>
      <c r="H72" s="11" cm="1">
        <f t="array" ref="H72">_xlfn.IFS(G72="&gt;70%",1,G72="60-70%",70%,G72="50-60%",60%,G72="&lt;50%",50%)</f>
        <v>1</v>
      </c>
      <c r="I72" s="47">
        <v>7.7174995553589879E-2</v>
      </c>
      <c r="J72">
        <v>5</v>
      </c>
      <c r="K72">
        <v>1</v>
      </c>
      <c r="L72" t="s">
        <v>197</v>
      </c>
      <c r="M72" s="11" cm="1">
        <f t="array" ref="M72">_xlfn.IFS(L72="&gt;70%",1,L72="60-70%",70%,L72="50-60%",60%,L72="&lt;50%",50%)</f>
        <v>0.7</v>
      </c>
      <c r="N72" s="47">
        <v>5.6805214448342592E-2</v>
      </c>
      <c r="O72">
        <v>8</v>
      </c>
      <c r="P72">
        <v>1</v>
      </c>
      <c r="Q72">
        <v>2</v>
      </c>
      <c r="R72">
        <v>11</v>
      </c>
      <c r="S72" t="s">
        <v>104</v>
      </c>
      <c r="T72" t="s">
        <v>108</v>
      </c>
      <c r="V72">
        <v>19</v>
      </c>
      <c r="W72">
        <v>22</v>
      </c>
      <c r="X72">
        <f>IF(AND(OR('Country Prioritization'!$C$4 = 'Filter inputs'!$A$4,'Country Prioritization'!$C$4=$B72),
OR('Country Prioritization'!$C$6='Filter inputs'!$C$4,'Country Prioritization'!$C$6=$S72),
OR( 'Country Prioritization'!$C$7='Filter inputs'!$D$4, 'Country Prioritization'!$C$7=$T72),
OR('Country Prioritization'!$C$8='Filter inputs'!$E$4, 'Country Prioritization'!$C$8=$F72), OR(AND('Country Prioritization'!$C$5='Filter inputs'!$B$4,H72&lt;=$X$1),AND('Country Prioritization'!$C$5='Filter inputs'!$B$5,M72&lt;=$X$1))),1,0)</f>
        <v>1</v>
      </c>
      <c r="Y72">
        <f>IF(OR('Vaccine Prioritization'!$C$5='Filter inputs'!$E$4, 'Vaccine Prioritization'!$C$5=$F72),1,0)</f>
        <v>1</v>
      </c>
      <c r="AA72" t="s">
        <v>117</v>
      </c>
      <c r="AB72" s="2" t="str">
        <f t="shared" si="15"/>
        <v>Ukraine</v>
      </c>
      <c r="AC72">
        <f>IFERROR(IF('Country Prioritization'!$C$5='Filter inputs'!$B$4,
AVERAGEIFS($V$3:$V$3258, $X$3:$X$3258, 1, $C$3:$C$3258, $AB72),
AVERAGEIFS($W$3:$W$3258, $X$3:$X$3258, 1, $C$3:$C$3258, $AB72)),0)</f>
        <v>23.90909090909091</v>
      </c>
      <c r="AD72">
        <f>IFERROR(IF('Country Prioritization'!$C$5='Filter inputs'!$B$4,
AVERAGEIFS($V$3:$V$3258, $X$3:$X$3258, 1, $C$3:$C$3258, $AB72,$E$3:$E$3258, $AD$3 ),
AVERAGEIFS($W$3:$W$3258, $X$3:$X$3258, 1, $C$3:$C$3258, $AB72, $E$3:$E$3258, $AD$3 )),0)</f>
        <v>25</v>
      </c>
      <c r="AE72">
        <f>IFERROR(IF('Country Prioritization'!$C$5='Filter inputs'!$B$4,
AVERAGEIFS($V$3:$V$3258, $X$3:$X$3258, 1, $C$3:$C$3258, $AB72,$E$3:$E$3258, $AE$3 ),
AVERAGEIFS($W$3:$W$3258, $X$3:$X$3258, 1, $C$3:$C$3258, $AB72, $E$3:$E$3258, $AE$3 )),0)</f>
        <v>24.818181818181817</v>
      </c>
      <c r="AF72">
        <f>IFERROR(IF('Country Prioritization'!$C$5='Filter inputs'!$B$4,
AVERAGEIFS($V$3:$V$3258, $X$3:$X$3258, 1, $C$3:$C$3258, $AB72,$E$3:$E$3258, $AF$3 ),
AVERAGEIFS($W$3:$W$3258, $X$3:$X$3258, 1, $C$3:$C$3258, $AB72, $E$3:$E$3258, $AF$3 )),0)</f>
        <v>19.818181818181817</v>
      </c>
      <c r="AG72">
        <f>IFERROR(IF('Country Prioritization'!$C$5='Filter inputs'!$B$4,
AVERAGEIFS($V$3:$V$3258, $X$3:$X$3258, 1, $C$3:$C$3258, $AB72,$E$3:$E$3258, $AG$3 ),
AVERAGEIFS($W$3:$W$3258, $X$3:$X$3258, 1, $C$3:$C$3258, $AB72, $E$3:$E$3258, $AG$3 )),0)</f>
        <v>26</v>
      </c>
      <c r="AI72" s="3" cm="1">
        <f t="array" ref="AI72">COUNTIF($AC$4:$AC$77, "&gt;"&amp;$AC72)+SUM(IF($AC72=$AC$4:$AC72, 1, 0))</f>
        <v>34</v>
      </c>
      <c r="AJ72" s="3" cm="1">
        <f t="array" ref="AJ72">IF(AD72=0,0,COUNTIF(AD$4:AD$77, "&gt;"&amp;AD72)+SUM(IF(AD72=AD$4:AD72, 1, 0)))</f>
        <v>31</v>
      </c>
      <c r="AK72" s="3" cm="1">
        <f t="array" ref="AK72">IF(AE72=0,0,COUNTIF(AE$4:AE$77, "&gt;"&amp;AE72)+SUM(IF(AE72=AE$4:AE72, 1, 0)))</f>
        <v>33</v>
      </c>
      <c r="AL72" s="3" cm="1">
        <f t="array" ref="AL72">IF(AF72=0,0,COUNTIF(AF$4:AF$77, "&gt;"&amp;AF72)+SUM(IF(AF72=AF$4:AF72, 1, 0)))</f>
        <v>50</v>
      </c>
      <c r="AM72" s="3" cm="1">
        <f t="array" ref="AM72">IF(AG72=0,0,COUNTIF(AG$4:AG$77, "&gt;"&amp;AG72)+SUM(IF(AG72=AG$4:AG72, 1, 0)))</f>
        <v>31</v>
      </c>
      <c r="AO72" s="55">
        <f t="shared" si="18"/>
        <v>24.81818181818182</v>
      </c>
      <c r="AP72" s="55">
        <f>IFERROR(IF('Country Prioritization'!$C$5='Filter inputs'!$B$4,
AVERAGEIFS($K$3:$K$3258, $X$3:$X$3258, 1, $C$3:$C$3258, $AB72,$E$3:$E$3258,$AO$2,$K$3:$K$3258,"&gt;0"),
AVERAGEIFS($P$3:$P$3258, $X$3:$X$3258, 1, $C$3:$C$3258, $AB72,$E$3:$E$3258,$AO$2,$P$3:$P$3258,"&gt;0")),0)</f>
        <v>3.4545454545454546</v>
      </c>
      <c r="AQ72" s="56">
        <f>IFERROR(IF('Country Prioritization'!$C$5='Filter inputs'!$B$4,
AVERAGEIFS($J$3:$J$3258, $X$3:$X$3258, 1, $C$3:$C$3258, $AB72,$E$3:$E$3258,$AO$2,$J$3:$J$3258,"&gt;0"),
AVERAGEIFS($O$3:$O$3258, $X$3:$X$3258, 1, $C$3:$C$3258, $AB72,$E$3:$E$3258,$AO$2,$O$3:$O$3258,"&gt;0")),0)</f>
        <v>9.3636363636363633</v>
      </c>
      <c r="AR72" s="56">
        <f>IFERROR(IF('Country Prioritization'!$C$5='Filter inputs'!$B$4,
AVERAGEIFS($Q$3:$Q$3258, $X$3:$X$3258, 1, $C$3:$C$3258, $AB72,$E$3:$E$3258,$AO$2,$Q$3:$Q$3258,"&gt;0"),
AVERAGEIFS($Q$3:$Q$3258, $X$3:$X$3258, 1, $C$3:$C$3258, $AB72,$E$3:$E$3258,$AO$2,$Q$3:$Q$3258,"&gt;0")),0)</f>
        <v>1</v>
      </c>
      <c r="AS72" s="56">
        <f>IFERROR(IF('Country Prioritization'!$C$5='Filter inputs'!$B$4,
AVERAGEIFS($R$3:$R$3258, $X$3:$X$3258, 1, $C$3:$C$3258, $AB72,$E$3:$E$3258,$AO$2,$R$3:$R$3258,"&gt;0"),
AVERAGEIFS($R$3:$R$3258, $X$3:$X$3258, 1, $C$3:$C$3258, $AB72,$E$3:$E$3258,$AO$2,$R$3:$R$3258,"&gt;0")),0)</f>
        <v>11</v>
      </c>
      <c r="AV72" t="s">
        <v>117</v>
      </c>
      <c r="AW72">
        <f>IF('Vaccine Prioritization'!$C$4='Filter inputs'!$B$4,
IF($AW$2="2020-2030",AVERAGEIFS($I$3:$I$3258,$Y$3:$Y$3258,1,$C$3:$C$3258,$AV72),AVERAGEIFS($I$3:$I$3258,$Y$3:$Y$3258,1,$C$3:$C$3258,$AV72,$F$3:$F$3258,$AW$2)),
IF($AW$2="2020-2030",AVERAGEIFS($N$3:$N$3258,$Y$3:$Y$3258,1,$C$3:$C$3258,$AV72),AVERAGEIFS($N$3:$N$3258,$Y$3:$Y$3258,1,$C$3:$C$3258,$AV72,$F$3:$F$3258,$AW$2)))</f>
        <v>0.32732042998839678</v>
      </c>
      <c r="AX72">
        <f>IF('Vaccine Prioritization'!$C$4='Filter inputs'!$B$4,
IF($AW$2="2020-2030",AVERAGEIFS($I$3:$I$3258,$Y$3:$Y$3258,1,$C$3:$C$3258,$AV72,$E$3:$E$3258, AX$3),AVERAGEIFS($I$3:$I$3258,$Y$3:$Y$3258,1,$C$3:$C$3258,$AV72,$F$3:$F$3258,$AW$2,$E$3:$E$3258, AX$3)), IF($AW$2="2020-2030",AVERAGEIFS($N$3:$N$3258,$Y$3:$Y$3258,1,$C$3:$C$3258,$AV72,$E$3:$E$3258, AX$3),AVERAGEIFS($N$3:$N$3258,$Y$3:$Y$3258,1,$C$3:$C$3258,$AV72,$F$3:$F$3258,$AW$2,$E$3:$E$3258, AX$3)))</f>
        <v>0.35975563218664069</v>
      </c>
      <c r="AY72">
        <f>IF('Vaccine Prioritization'!$C$4='Filter inputs'!$B$4,
IF($AW$2="2020-2030",AVERAGEIFS($I$3:$I$3258,$Y$3:$Y$3258,1,$C$3:$C$3258,$AV72,$E$3:$E$3258, AY$3),AVERAGEIFS($I$3:$I$3258,$Y$3:$Y$3258,1,$C$3:$C$3258,$AV72,$F$3:$F$3258,$AW$2,$E$3:$E$3258, AY$3)), IF($AW$2="2020-2030",AVERAGEIFS($N$3:$N$3258,$Y$3:$Y$3258,1,$C$3:$C$3258,$AV72,$E$3:$E$3258, AY$3),AVERAGEIFS($N$3:$N$3258,$Y$3:$Y$3258,1,$C$3:$C$3258,$AV72,$F$3:$F$3258,$AW$2,$E$3:$E$3258, AY$3)))</f>
        <v>0.43839079022469252</v>
      </c>
      <c r="AZ72">
        <f>IF('Vaccine Prioritization'!$C$4='Filter inputs'!$B$4,
IF($AW$2="2020-2030",AVERAGEIFS($I$3:$I$3258,$Y$3:$Y$3258,1,$C$3:$C$3258,$AV72,$E$3:$E$3258, AZ$3),AVERAGEIFS($I$3:$I$3258,$Y$3:$Y$3258,1,$C$3:$C$3258,$AV72,$F$3:$F$3258,$AW$2,$E$3:$E$3258, AZ$3)), IF($AW$2="2020-2030",AVERAGEIFS($N$3:$N$3258,$Y$3:$Y$3258,1,$C$3:$C$3258,$AV72,$E$3:$E$3258, AZ$3),AVERAGEIFS($N$3:$N$3258,$Y$3:$Y$3258,1,$C$3:$C$3258,$AV72,$F$3:$F$3258,$AW$2,$E$3:$E$3258, AZ$3)))</f>
        <v>0.31548886536726112</v>
      </c>
      <c r="BA72">
        <f>IF('Vaccine Prioritization'!$C$4='Filter inputs'!$B$4,
IF($AW$2="2020-2030",AVERAGEIFS($I$3:$I$3258,$Y$3:$Y$3258,1,$C$3:$C$3258,$AV72,$E$3:$E$3258, BA$3),AVERAGEIFS($I$3:$I$3258,$Y$3:$Y$3258,1,$C$3:$C$3258,$AV72,$F$3:$F$3258,$AW$2,$E$3:$E$3258, BA$3)), IF($AW$2="2020-2030",AVERAGEIFS($N$3:$N$3258,$Y$3:$Y$3258,1,$C$3:$C$3258,$AV72,$E$3:$E$3258, BA$3),AVERAGEIFS($N$3:$N$3258,$Y$3:$Y$3258,1,$C$3:$C$3258,$AV72,$F$3:$F$3258,$AW$2,$E$3:$E$3258, BA$3)))</f>
        <v>0.19564643217499247</v>
      </c>
      <c r="BC72" s="3">
        <f t="shared" si="19"/>
        <v>2</v>
      </c>
      <c r="BD72" s="3">
        <f t="shared" si="20"/>
        <v>1</v>
      </c>
      <c r="BE72" s="3">
        <f t="shared" si="21"/>
        <v>3</v>
      </c>
      <c r="BF72" s="3">
        <f t="shared" si="22"/>
        <v>4</v>
      </c>
      <c r="BG72" s="3"/>
      <c r="BH72" s="3">
        <f t="shared" si="16"/>
        <v>4</v>
      </c>
      <c r="BI72" t="s">
        <v>117</v>
      </c>
      <c r="BJ72" s="2" t="str">
        <f t="shared" si="17"/>
        <v>Ukraine</v>
      </c>
      <c r="BK72">
        <f t="shared" si="23"/>
        <v>0.32732042998839678</v>
      </c>
      <c r="BL72" s="3" cm="1">
        <f t="array" ref="BL72">COUNTIF($BK$4:$BK$77, "&gt;"&amp;$BK72)+SUM(IF($BK72=$BK$4:$BK72, 1, 0))</f>
        <v>55</v>
      </c>
      <c r="BM72" s="3">
        <f>IF(COUNTIFS($BC72:BC72,BC72)&gt;1,BC72+COUNTIFS($BC72:BC72,BC72)-1,BC72)</f>
        <v>2</v>
      </c>
      <c r="BN72" s="3">
        <f>IF(COUNTIFS($BC72:BD72,BD72)&gt;1,BD72+COUNTIFS($BC72:BD72,BD72)-1,BD72)</f>
        <v>1</v>
      </c>
      <c r="BO72" s="3">
        <f>IF(COUNTIFS($BC72:BE72,BE72)&gt;1,BE72+COUNTIFS($BC72:BE72,BE72)-1,BE72)</f>
        <v>3</v>
      </c>
      <c r="BP72" s="3">
        <f>IF(COUNTIFS($BC72:BF72,BF72)&gt;1,BF72+COUNTIFS($BC72:BF72,BF72)-1,BF72)</f>
        <v>4</v>
      </c>
      <c r="BR72" s="3" t="str" cm="1">
        <f t="array" ref="BR72">INDEX($AX$3:$BA$3,BM72)</f>
        <v>Pcv3</v>
      </c>
      <c r="BS72" s="3" t="str" cm="1">
        <f t="array" ref="BS72">INDEX($AX$3:$BA$3,BN72)</f>
        <v>Hib3</v>
      </c>
      <c r="BT72" s="3" t="str" cm="1">
        <f t="array" ref="BT72">INDEX($AX$3:$BA$3,BO72)</f>
        <v>MCV2</v>
      </c>
      <c r="BU72" s="3" t="str" cm="1">
        <f t="array" ref="BU72">INDEX($AX$3:$BA$3,BP72)</f>
        <v>RotaC</v>
      </c>
    </row>
    <row r="73" spans="1:73" x14ac:dyDescent="0.3">
      <c r="A73" t="str">
        <f t="shared" si="14"/>
        <v>OCEANIASLBHib32020</v>
      </c>
      <c r="B73" t="s">
        <v>15</v>
      </c>
      <c r="C73" t="s">
        <v>150</v>
      </c>
      <c r="D73" t="s">
        <v>46</v>
      </c>
      <c r="E73" t="s">
        <v>82</v>
      </c>
      <c r="F73">
        <v>2020</v>
      </c>
      <c r="G73" t="s">
        <v>196</v>
      </c>
      <c r="H73" s="11" cm="1">
        <f t="array" ref="H73">_xlfn.IFS(G73="&gt;70%",1,G73="60-70%",70%,G73="50-60%",60%,G73="&lt;50%",50%)</f>
        <v>1</v>
      </c>
      <c r="I73" s="47">
        <v>5.0346484098089027E-2</v>
      </c>
      <c r="J73">
        <v>3</v>
      </c>
      <c r="K73">
        <v>1</v>
      </c>
      <c r="L73" t="s">
        <v>196</v>
      </c>
      <c r="M73" s="11" cm="1">
        <f t="array" ref="M73">_xlfn.IFS(L73="&gt;70%",1,L73="60-70%",70%,L73="50-60%",60%,L73="&lt;50%",50%)</f>
        <v>1</v>
      </c>
      <c r="N73" s="47">
        <v>4.7757908884709425E-2</v>
      </c>
      <c r="O73">
        <v>5</v>
      </c>
      <c r="P73">
        <v>1</v>
      </c>
      <c r="Q73">
        <v>1</v>
      </c>
      <c r="R73">
        <v>5</v>
      </c>
      <c r="S73" t="s">
        <v>104</v>
      </c>
      <c r="T73" t="s">
        <v>107</v>
      </c>
      <c r="V73">
        <v>10</v>
      </c>
      <c r="W73">
        <v>12</v>
      </c>
      <c r="X73">
        <f>IF(AND(OR('Country Prioritization'!$C$4 = 'Filter inputs'!$A$4,'Country Prioritization'!$C$4=$B73),
OR('Country Prioritization'!$C$6='Filter inputs'!$C$4,'Country Prioritization'!$C$6=$S73),
OR( 'Country Prioritization'!$C$7='Filter inputs'!$D$4, 'Country Prioritization'!$C$7=$T73),
OR('Country Prioritization'!$C$8='Filter inputs'!$E$4, 'Country Prioritization'!$C$8=$F73), OR(AND('Country Prioritization'!$C$5='Filter inputs'!$B$4,H73&lt;=$X$1),AND('Country Prioritization'!$C$5='Filter inputs'!$B$5,M73&lt;=$X$1))),1,0)</f>
        <v>1</v>
      </c>
      <c r="Y73">
        <f>IF(OR('Vaccine Prioritization'!$C$5='Filter inputs'!$E$4, 'Vaccine Prioritization'!$C$5=$F73),1,0)</f>
        <v>1</v>
      </c>
      <c r="AA73" t="s">
        <v>176</v>
      </c>
      <c r="AB73" s="2" t="str">
        <f t="shared" si="15"/>
        <v>Uzbekistan</v>
      </c>
      <c r="AC73">
        <f>IFERROR(IF('Country Prioritization'!$C$5='Filter inputs'!$B$4,
AVERAGEIFS($V$3:$V$3258, $X$3:$X$3258, 1, $C$3:$C$3258, $AB73),
AVERAGEIFS($W$3:$W$3258, $X$3:$X$3258, 1, $C$3:$C$3258, $AB73)),0)</f>
        <v>15.363636363636363</v>
      </c>
      <c r="AD73">
        <f>IFERROR(IF('Country Prioritization'!$C$5='Filter inputs'!$B$4,
AVERAGEIFS($V$3:$V$3258, $X$3:$X$3258, 1, $C$3:$C$3258, $AB73,$E$3:$E$3258, $AD$3 ),
AVERAGEIFS($W$3:$W$3258, $X$3:$X$3258, 1, $C$3:$C$3258, $AB73, $E$3:$E$3258, $AD$3 )),0)</f>
        <v>16</v>
      </c>
      <c r="AE73">
        <f>IFERROR(IF('Country Prioritization'!$C$5='Filter inputs'!$B$4,
AVERAGEIFS($V$3:$V$3258, $X$3:$X$3258, 1, $C$3:$C$3258, $AB73,$E$3:$E$3258, $AE$3 ),
AVERAGEIFS($W$3:$W$3258, $X$3:$X$3258, 1, $C$3:$C$3258, $AB73, $E$3:$E$3258, $AE$3 )),0)</f>
        <v>15</v>
      </c>
      <c r="AF73">
        <f>IFERROR(IF('Country Prioritization'!$C$5='Filter inputs'!$B$4,
AVERAGEIFS($V$3:$V$3258, $X$3:$X$3258, 1, $C$3:$C$3258, $AB73,$E$3:$E$3258, $AF$3 ),
AVERAGEIFS($W$3:$W$3258, $X$3:$X$3258, 1, $C$3:$C$3258, $AB73, $E$3:$E$3258, $AF$3 )),0)</f>
        <v>13</v>
      </c>
      <c r="AG73">
        <f>IFERROR(IF('Country Prioritization'!$C$5='Filter inputs'!$B$4,
AVERAGEIFS($V$3:$V$3258, $X$3:$X$3258, 1, $C$3:$C$3258, $AB73,$E$3:$E$3258, $AG$3 ),
AVERAGEIFS($W$3:$W$3258, $X$3:$X$3258, 1, $C$3:$C$3258, $AB73, $E$3:$E$3258, $AG$3 )),0)</f>
        <v>17.454545454545453</v>
      </c>
      <c r="AI73" s="3" cm="1">
        <f t="array" ref="AI73">COUNTIF($AC$4:$AC$77, "&gt;"&amp;$AC73)+SUM(IF($AC73=$AC$4:$AC73, 1, 0))</f>
        <v>68</v>
      </c>
      <c r="AJ73" s="3" cm="1">
        <f t="array" ref="AJ73">IF(AD73=0,0,COUNTIF(AD$4:AD$77, "&gt;"&amp;AD73)+SUM(IF(AD73=AD$4:AD73, 1, 0)))</f>
        <v>67</v>
      </c>
      <c r="AK73" s="3" cm="1">
        <f t="array" ref="AK73">IF(AE73=0,0,COUNTIF(AE$4:AE$77, "&gt;"&amp;AE73)+SUM(IF(AE73=AE$4:AE73, 1, 0)))</f>
        <v>69</v>
      </c>
      <c r="AL73" s="3" cm="1">
        <f t="array" ref="AL73">IF(AF73=0,0,COUNTIF(AF$4:AF$77, "&gt;"&amp;AF73)+SUM(IF(AF73=AF$4:AF73, 1, 0)))</f>
        <v>71</v>
      </c>
      <c r="AM73" s="3" cm="1">
        <f t="array" ref="AM73">IF(AG73=0,0,COUNTIF(AG$4:AG$77, "&gt;"&amp;AG73)+SUM(IF(AG73=AG$4:AG73, 1, 0)))</f>
        <v>60</v>
      </c>
      <c r="AO73" s="55">
        <f t="shared" si="18"/>
        <v>15</v>
      </c>
      <c r="AP73" s="55">
        <f>IFERROR(IF('Country Prioritization'!$C$5='Filter inputs'!$B$4,
AVERAGEIFS($K$3:$K$3258, $X$3:$X$3258, 1, $C$3:$C$3258, $AB73,$E$3:$E$3258,$AO$2,$K$3:$K$3258,"&gt;0"),
AVERAGEIFS($P$3:$P$3258, $X$3:$X$3258, 1, $C$3:$C$3258, $AB73,$E$3:$E$3258,$AO$2,$P$3:$P$3258,"&gt;0")),0)</f>
        <v>5.0909090909090908</v>
      </c>
      <c r="AQ73" s="56">
        <f>IFERROR(IF('Country Prioritization'!$C$5='Filter inputs'!$B$4,
AVERAGEIFS($J$3:$J$3258, $X$3:$X$3258, 1, $C$3:$C$3258, $AB73,$E$3:$E$3258,$AO$2,$J$3:$J$3258,"&gt;0"),
AVERAGEIFS($O$3:$O$3258, $X$3:$X$3258, 1, $C$3:$C$3258, $AB73,$E$3:$E$3258,$AO$2,$O$3:$O$3258,"&gt;0")),0)</f>
        <v>1.9090909090909092</v>
      </c>
      <c r="AR73" s="56">
        <f>IFERROR(IF('Country Prioritization'!$C$5='Filter inputs'!$B$4,
AVERAGEIFS($Q$3:$Q$3258, $X$3:$X$3258, 1, $C$3:$C$3258, $AB73,$E$3:$E$3258,$AO$2,$Q$3:$Q$3258,"&gt;0"),
AVERAGEIFS($Q$3:$Q$3258, $X$3:$X$3258, 1, $C$3:$C$3258, $AB73,$E$3:$E$3258,$AO$2,$Q$3:$Q$3258,"&gt;0")),0)</f>
        <v>3</v>
      </c>
      <c r="AS73" s="56">
        <f>IFERROR(IF('Country Prioritization'!$C$5='Filter inputs'!$B$4,
AVERAGEIFS($R$3:$R$3258, $X$3:$X$3258, 1, $C$3:$C$3258, $AB73,$E$3:$E$3258,$AO$2,$R$3:$R$3258,"&gt;0"),
AVERAGEIFS($R$3:$R$3258, $X$3:$X$3258, 1, $C$3:$C$3258, $AB73,$E$3:$E$3258,$AO$2,$R$3:$R$3258,"&gt;0")),0)</f>
        <v>5</v>
      </c>
      <c r="AV73" t="s">
        <v>176</v>
      </c>
      <c r="AW73">
        <f>IF('Vaccine Prioritization'!$C$4='Filter inputs'!$B$4,
IF($AW$2="2020-2030",AVERAGEIFS($I$3:$I$3258,$Y$3:$Y$3258,1,$C$3:$C$3258,$AV73),AVERAGEIFS($I$3:$I$3258,$Y$3:$Y$3258,1,$C$3:$C$3258,$AV73,$F$3:$F$3258,$AW$2)),
IF($AW$2="2020-2030",AVERAGEIFS($N$3:$N$3258,$Y$3:$Y$3258,1,$C$3:$C$3258,$AV73),AVERAGEIFS($N$3:$N$3258,$Y$3:$Y$3258,1,$C$3:$C$3258,$AV73,$F$3:$F$3258,$AW$2)))</f>
        <v>1.1892094335347501</v>
      </c>
      <c r="AX73">
        <f>IF('Vaccine Prioritization'!$C$4='Filter inputs'!$B$4,
IF($AW$2="2020-2030",AVERAGEIFS($I$3:$I$3258,$Y$3:$Y$3258,1,$C$3:$C$3258,$AV73,$E$3:$E$3258, AX$3),AVERAGEIFS($I$3:$I$3258,$Y$3:$Y$3258,1,$C$3:$C$3258,$AV73,$F$3:$F$3258,$AW$2,$E$3:$E$3258, AX$3)), IF($AW$2="2020-2030",AVERAGEIFS($N$3:$N$3258,$Y$3:$Y$3258,1,$C$3:$C$3258,$AV73,$E$3:$E$3258, AX$3),AVERAGEIFS($N$3:$N$3258,$Y$3:$Y$3258,1,$C$3:$C$3258,$AV73,$F$3:$F$3258,$AW$2,$E$3:$E$3258, AX$3)))</f>
        <v>1.9106128925887065</v>
      </c>
      <c r="AY73">
        <f>IF('Vaccine Prioritization'!$C$4='Filter inputs'!$B$4,
IF($AW$2="2020-2030",AVERAGEIFS($I$3:$I$3258,$Y$3:$Y$3258,1,$C$3:$C$3258,$AV73,$E$3:$E$3258, AY$3),AVERAGEIFS($I$3:$I$3258,$Y$3:$Y$3258,1,$C$3:$C$3258,$AV73,$F$3:$F$3258,$AW$2,$E$3:$E$3258, AY$3)), IF($AW$2="2020-2030",AVERAGEIFS($N$3:$N$3258,$Y$3:$Y$3258,1,$C$3:$C$3258,$AV73,$E$3:$E$3258, AY$3),AVERAGEIFS($N$3:$N$3258,$Y$3:$Y$3258,1,$C$3:$C$3258,$AV73,$F$3:$F$3258,$AW$2,$E$3:$E$3258, AY$3)))</f>
        <v>1.544484231475886</v>
      </c>
      <c r="AZ73">
        <f>IF('Vaccine Prioritization'!$C$4='Filter inputs'!$B$4,
IF($AW$2="2020-2030",AVERAGEIFS($I$3:$I$3258,$Y$3:$Y$3258,1,$C$3:$C$3258,$AV73,$E$3:$E$3258, AZ$3),AVERAGEIFS($I$3:$I$3258,$Y$3:$Y$3258,1,$C$3:$C$3258,$AV73,$F$3:$F$3258,$AW$2,$E$3:$E$3258, AZ$3)), IF($AW$2="2020-2030",AVERAGEIFS($N$3:$N$3258,$Y$3:$Y$3258,1,$C$3:$C$3258,$AV73,$E$3:$E$3258, AZ$3),AVERAGEIFS($N$3:$N$3258,$Y$3:$Y$3258,1,$C$3:$C$3258,$AV73,$F$3:$F$3258,$AW$2,$E$3:$E$3258, AZ$3)))</f>
        <v>0.24206930863567463</v>
      </c>
      <c r="BA73">
        <f>IF('Vaccine Prioritization'!$C$4='Filter inputs'!$B$4,
IF($AW$2="2020-2030",AVERAGEIFS($I$3:$I$3258,$Y$3:$Y$3258,1,$C$3:$C$3258,$AV73,$E$3:$E$3258, BA$3),AVERAGEIFS($I$3:$I$3258,$Y$3:$Y$3258,1,$C$3:$C$3258,$AV73,$F$3:$F$3258,$AW$2,$E$3:$E$3258, BA$3)), IF($AW$2="2020-2030",AVERAGEIFS($N$3:$N$3258,$Y$3:$Y$3258,1,$C$3:$C$3258,$AV73,$E$3:$E$3258, BA$3),AVERAGEIFS($N$3:$N$3258,$Y$3:$Y$3258,1,$C$3:$C$3258,$AV73,$F$3:$F$3258,$AW$2,$E$3:$E$3258, BA$3)))</f>
        <v>1.0596713014387318</v>
      </c>
      <c r="BC73" s="3">
        <f t="shared" si="19"/>
        <v>1</v>
      </c>
      <c r="BD73" s="3">
        <f t="shared" si="20"/>
        <v>2</v>
      </c>
      <c r="BE73" s="3">
        <f t="shared" si="21"/>
        <v>4</v>
      </c>
      <c r="BF73" s="3">
        <f t="shared" si="22"/>
        <v>3</v>
      </c>
      <c r="BG73" s="3"/>
      <c r="BH73" s="3">
        <f t="shared" si="16"/>
        <v>3</v>
      </c>
      <c r="BI73" t="s">
        <v>176</v>
      </c>
      <c r="BJ73" s="2" t="str">
        <f t="shared" si="17"/>
        <v>Uzbekistan</v>
      </c>
      <c r="BK73">
        <f t="shared" si="23"/>
        <v>1.1892094335347501</v>
      </c>
      <c r="BL73" s="3" cm="1">
        <f t="array" ref="BL73">COUNTIF($BK$4:$BK$77, "&gt;"&amp;$BK73)+SUM(IF($BK73=$BK$4:$BK73, 1, 0))</f>
        <v>37</v>
      </c>
      <c r="BM73" s="3">
        <f>IF(COUNTIFS($BC73:BC73,BC73)&gt;1,BC73+COUNTIFS($BC73:BC73,BC73)-1,BC73)</f>
        <v>1</v>
      </c>
      <c r="BN73" s="3">
        <f>IF(COUNTIFS($BC73:BD73,BD73)&gt;1,BD73+COUNTIFS($BC73:BD73,BD73)-1,BD73)</f>
        <v>2</v>
      </c>
      <c r="BO73" s="3">
        <f>IF(COUNTIFS($BC73:BE73,BE73)&gt;1,BE73+COUNTIFS($BC73:BE73,BE73)-1,BE73)</f>
        <v>4</v>
      </c>
      <c r="BP73" s="3">
        <f>IF(COUNTIFS($BC73:BF73,BF73)&gt;1,BF73+COUNTIFS($BC73:BF73,BF73)-1,BF73)</f>
        <v>3</v>
      </c>
      <c r="BR73" s="3" t="str" cm="1">
        <f t="array" ref="BR73">INDEX($AX$3:$BA$3,BM73)</f>
        <v>Hib3</v>
      </c>
      <c r="BS73" s="3" t="str" cm="1">
        <f t="array" ref="BS73">INDEX($AX$3:$BA$3,BN73)</f>
        <v>Pcv3</v>
      </c>
      <c r="BT73" s="3" t="str" cm="1">
        <f t="array" ref="BT73">INDEX($AX$3:$BA$3,BO73)</f>
        <v>RotaC</v>
      </c>
      <c r="BU73" s="3" t="str" cm="1">
        <f t="array" ref="BU73">INDEX($AX$3:$BA$3,BP73)</f>
        <v>MCV2</v>
      </c>
    </row>
    <row r="74" spans="1:73" x14ac:dyDescent="0.3">
      <c r="A74" t="str">
        <f t="shared" si="14"/>
        <v>OCEANIAKIRHib32020</v>
      </c>
      <c r="B74" t="s">
        <v>15</v>
      </c>
      <c r="C74" t="s">
        <v>129</v>
      </c>
      <c r="D74" t="s">
        <v>25</v>
      </c>
      <c r="E74" t="s">
        <v>82</v>
      </c>
      <c r="F74">
        <v>2020</v>
      </c>
      <c r="G74" t="s">
        <v>196</v>
      </c>
      <c r="H74" s="11" cm="1">
        <f t="array" ref="H74">_xlfn.IFS(G74="&gt;70%",1,G74="60-70%",70%,G74="50-60%",60%,G74="&lt;50%",50%)</f>
        <v>1</v>
      </c>
      <c r="I74" s="47">
        <v>2.6718356867085701E-2</v>
      </c>
      <c r="J74">
        <v>2</v>
      </c>
      <c r="K74">
        <v>1</v>
      </c>
      <c r="L74" t="s">
        <v>197</v>
      </c>
      <c r="M74" s="11" cm="1">
        <f t="array" ref="M74">_xlfn.IFS(L74="&gt;70%",1,L74="60-70%",70%,L74="50-60%",60%,L74="&lt;50%",50%)</f>
        <v>0.7</v>
      </c>
      <c r="N74" s="47">
        <v>2.0329311090035964E-2</v>
      </c>
      <c r="O74">
        <v>8</v>
      </c>
      <c r="P74">
        <v>1</v>
      </c>
      <c r="Q74">
        <v>5</v>
      </c>
      <c r="R74">
        <v>11</v>
      </c>
      <c r="S74" t="s">
        <v>104</v>
      </c>
      <c r="T74" t="s">
        <v>108</v>
      </c>
      <c r="V74">
        <v>19</v>
      </c>
      <c r="W74">
        <v>25</v>
      </c>
      <c r="X74">
        <f>IF(AND(OR('Country Prioritization'!$C$4 = 'Filter inputs'!$A$4,'Country Prioritization'!$C$4=$B74),
OR('Country Prioritization'!$C$6='Filter inputs'!$C$4,'Country Prioritization'!$C$6=$S74),
OR( 'Country Prioritization'!$C$7='Filter inputs'!$D$4, 'Country Prioritization'!$C$7=$T74),
OR('Country Prioritization'!$C$8='Filter inputs'!$E$4, 'Country Prioritization'!$C$8=$F74), OR(AND('Country Prioritization'!$C$5='Filter inputs'!$B$4,H74&lt;=$X$1),AND('Country Prioritization'!$C$5='Filter inputs'!$B$5,M74&lt;=$X$1))),1,0)</f>
        <v>1</v>
      </c>
      <c r="Y74">
        <f>IF(OR('Vaccine Prioritization'!$C$5='Filter inputs'!$E$4, 'Vaccine Prioritization'!$C$5=$F74),1,0)</f>
        <v>1</v>
      </c>
      <c r="AA74" t="s">
        <v>152</v>
      </c>
      <c r="AB74" s="2" t="str">
        <f t="shared" si="15"/>
        <v>Viet Nam</v>
      </c>
      <c r="AC74">
        <f>IFERROR(IF('Country Prioritization'!$C$5='Filter inputs'!$B$4,
AVERAGEIFS($V$3:$V$3258, $X$3:$X$3258, 1, $C$3:$C$3258, $AB74),
AVERAGEIFS($W$3:$W$3258, $X$3:$X$3258, 1, $C$3:$C$3258, $AB74)),0)</f>
        <v>32.454545454545453</v>
      </c>
      <c r="AD74">
        <f>IFERROR(IF('Country Prioritization'!$C$5='Filter inputs'!$B$4,
AVERAGEIFS($V$3:$V$3258, $X$3:$X$3258, 1, $C$3:$C$3258, $AB74,$E$3:$E$3258, $AD$3 ),
AVERAGEIFS($W$3:$W$3258, $X$3:$X$3258, 1, $C$3:$C$3258, $AB74, $E$3:$E$3258, $AD$3 )),0)</f>
        <v>28</v>
      </c>
      <c r="AE74">
        <f>IFERROR(IF('Country Prioritization'!$C$5='Filter inputs'!$B$4,
AVERAGEIFS($V$3:$V$3258, $X$3:$X$3258, 1, $C$3:$C$3258, $AB74,$E$3:$E$3258, $AE$3 ),
AVERAGEIFS($W$3:$W$3258, $X$3:$X$3258, 1, $C$3:$C$3258, $AB74, $E$3:$E$3258, $AE$3 )),0)</f>
        <v>34.81818181818182</v>
      </c>
      <c r="AF74">
        <f>IFERROR(IF('Country Prioritization'!$C$5='Filter inputs'!$B$4,
AVERAGEIFS($V$3:$V$3258, $X$3:$X$3258, 1, $C$3:$C$3258, $AB74,$E$3:$E$3258, $AF$3 ),
AVERAGEIFS($W$3:$W$3258, $X$3:$X$3258, 1, $C$3:$C$3258, $AB74, $E$3:$E$3258, $AF$3 )),0)</f>
        <v>29</v>
      </c>
      <c r="AG74">
        <f>IFERROR(IF('Country Prioritization'!$C$5='Filter inputs'!$B$4,
AVERAGEIFS($V$3:$V$3258, $X$3:$X$3258, 1, $C$3:$C$3258, $AB74,$E$3:$E$3258, $AG$3 ),
AVERAGEIFS($W$3:$W$3258, $X$3:$X$3258, 1, $C$3:$C$3258, $AB74, $E$3:$E$3258, $AG$3 )),0)</f>
        <v>38</v>
      </c>
      <c r="AI74" s="3" cm="1">
        <f t="array" ref="AI74">COUNTIF($AC$4:$AC$77, "&gt;"&amp;$AC74)+SUM(IF($AC74=$AC$4:$AC74, 1, 0))</f>
        <v>10</v>
      </c>
      <c r="AJ74" s="3" cm="1">
        <f t="array" ref="AJ74">IF(AD74=0,0,COUNTIF(AD$4:AD$77, "&gt;"&amp;AD74)+SUM(IF(AD74=AD$4:AD74, 1, 0)))</f>
        <v>24</v>
      </c>
      <c r="AK74" s="3" cm="1">
        <f t="array" ref="AK74">IF(AE74=0,0,COUNTIF(AE$4:AE$77, "&gt;"&amp;AE74)+SUM(IF(AE74=AE$4:AE74, 1, 0)))</f>
        <v>4</v>
      </c>
      <c r="AL74" s="3" cm="1">
        <f t="array" ref="AL74">IF(AF74=0,0,COUNTIF(AF$4:AF$77, "&gt;"&amp;AF74)+SUM(IF(AF74=AF$4:AF74, 1, 0)))</f>
        <v>20</v>
      </c>
      <c r="AM74" s="3" cm="1">
        <f t="array" ref="AM74">IF(AG74=0,0,COUNTIF(AG$4:AG$77, "&gt;"&amp;AG74)+SUM(IF(AG74=AG$4:AG74, 1, 0)))</f>
        <v>1</v>
      </c>
      <c r="AO74" s="55">
        <f t="shared" si="18"/>
        <v>34.81818181818182</v>
      </c>
      <c r="AP74" s="55">
        <f>IFERROR(IF('Country Prioritization'!$C$5='Filter inputs'!$B$4,
AVERAGEIFS($K$3:$K$3258, $X$3:$X$3258, 1, $C$3:$C$3258, $AB74,$E$3:$E$3258,$AO$2,$K$3:$K$3258,"&gt;0"),
AVERAGEIFS($P$3:$P$3258, $X$3:$X$3258, 1, $C$3:$C$3258, $AB74,$E$3:$E$3258,$AO$2,$P$3:$P$3258,"&gt;0")),0)</f>
        <v>8.1818181818181817</v>
      </c>
      <c r="AQ74" s="56">
        <f>IFERROR(IF('Country Prioritization'!$C$5='Filter inputs'!$B$4,
AVERAGEIFS($J$3:$J$3258, $X$3:$X$3258, 1, $C$3:$C$3258, $AB74,$E$3:$E$3258,$AO$2,$J$3:$J$3258,"&gt;0"),
AVERAGEIFS($O$3:$O$3258, $X$3:$X$3258, 1, $C$3:$C$3258, $AB74,$E$3:$E$3258,$AO$2,$O$3:$O$3258,"&gt;0")),0)</f>
        <v>8.6363636363636367</v>
      </c>
      <c r="AR74" s="56">
        <f>IFERROR(IF('Country Prioritization'!$C$5='Filter inputs'!$B$4,
AVERAGEIFS($Q$3:$Q$3258, $X$3:$X$3258, 1, $C$3:$C$3258, $AB74,$E$3:$E$3258,$AO$2,$Q$3:$Q$3258,"&gt;0"),
AVERAGEIFS($Q$3:$Q$3258, $X$3:$X$3258, 1, $C$3:$C$3258, $AB74,$E$3:$E$3258,$AO$2,$Q$3:$Q$3258,"&gt;0")),0)</f>
        <v>7</v>
      </c>
      <c r="AS74" s="56">
        <f>IFERROR(IF('Country Prioritization'!$C$5='Filter inputs'!$B$4,
AVERAGEIFS($R$3:$R$3258, $X$3:$X$3258, 1, $C$3:$C$3258, $AB74,$E$3:$E$3258,$AO$2,$R$3:$R$3258,"&gt;0"),
AVERAGEIFS($R$3:$R$3258, $X$3:$X$3258, 1, $C$3:$C$3258, $AB74,$E$3:$E$3258,$AO$2,$R$3:$R$3258,"&gt;0")),0)</f>
        <v>11</v>
      </c>
      <c r="AV74" t="s">
        <v>152</v>
      </c>
      <c r="AW74">
        <f>IF('Vaccine Prioritization'!$C$4='Filter inputs'!$B$4,
IF($AW$2="2020-2030",AVERAGEIFS($I$3:$I$3258,$Y$3:$Y$3258,1,$C$3:$C$3258,$AV74),AVERAGEIFS($I$3:$I$3258,$Y$3:$Y$3258,1,$C$3:$C$3258,$AV74,$F$3:$F$3258,$AW$2)),
IF($AW$2="2020-2030",AVERAGEIFS($N$3:$N$3258,$Y$3:$Y$3258,1,$C$3:$C$3258,$AV74),AVERAGEIFS($N$3:$N$3258,$Y$3:$Y$3258,1,$C$3:$C$3258,$AV74,$F$3:$F$3258,$AW$2)))</f>
        <v>3.2886541305987196</v>
      </c>
      <c r="AX74">
        <f>IF('Vaccine Prioritization'!$C$4='Filter inputs'!$B$4,
IF($AW$2="2020-2030",AVERAGEIFS($I$3:$I$3258,$Y$3:$Y$3258,1,$C$3:$C$3258,$AV74,$E$3:$E$3258, AX$3),AVERAGEIFS($I$3:$I$3258,$Y$3:$Y$3258,1,$C$3:$C$3258,$AV74,$F$3:$F$3258,$AW$2,$E$3:$E$3258, AX$3)), IF($AW$2="2020-2030",AVERAGEIFS($N$3:$N$3258,$Y$3:$Y$3258,1,$C$3:$C$3258,$AV74,$E$3:$E$3258, AX$3),AVERAGEIFS($N$3:$N$3258,$Y$3:$Y$3258,1,$C$3:$C$3258,$AV74,$F$3:$F$3258,$AW$2,$E$3:$E$3258, AX$3)))</f>
        <v>1.4154828722797124</v>
      </c>
      <c r="AY74">
        <f>IF('Vaccine Prioritization'!$C$4='Filter inputs'!$B$4,
IF($AW$2="2020-2030",AVERAGEIFS($I$3:$I$3258,$Y$3:$Y$3258,1,$C$3:$C$3258,$AV74,$E$3:$E$3258, AY$3),AVERAGEIFS($I$3:$I$3258,$Y$3:$Y$3258,1,$C$3:$C$3258,$AV74,$F$3:$F$3258,$AW$2,$E$3:$E$3258, AY$3)), IF($AW$2="2020-2030",AVERAGEIFS($N$3:$N$3258,$Y$3:$Y$3258,1,$C$3:$C$3258,$AV74,$E$3:$E$3258, AY$3),AVERAGEIFS($N$3:$N$3258,$Y$3:$Y$3258,1,$C$3:$C$3258,$AV74,$F$3:$F$3258,$AW$2,$E$3:$E$3258, AY$3)))</f>
        <v>6.5364328958649596</v>
      </c>
      <c r="AZ74">
        <f>IF('Vaccine Prioritization'!$C$4='Filter inputs'!$B$4,
IF($AW$2="2020-2030",AVERAGEIFS($I$3:$I$3258,$Y$3:$Y$3258,1,$C$3:$C$3258,$AV74,$E$3:$E$3258, AZ$3),AVERAGEIFS($I$3:$I$3258,$Y$3:$Y$3258,1,$C$3:$C$3258,$AV74,$F$3:$F$3258,$AW$2,$E$3:$E$3258, AZ$3)), IF($AW$2="2020-2030",AVERAGEIFS($N$3:$N$3258,$Y$3:$Y$3258,1,$C$3:$C$3258,$AV74,$E$3:$E$3258, AZ$3),AVERAGEIFS($N$3:$N$3258,$Y$3:$Y$3258,1,$C$3:$C$3258,$AV74,$F$3:$F$3258,$AW$2,$E$3:$E$3258, AZ$3)))</f>
        <v>2.2601426054425842</v>
      </c>
      <c r="BA74">
        <f>IF('Vaccine Prioritization'!$C$4='Filter inputs'!$B$4,
IF($AW$2="2020-2030",AVERAGEIFS($I$3:$I$3258,$Y$3:$Y$3258,1,$C$3:$C$3258,$AV74,$E$3:$E$3258, BA$3),AVERAGEIFS($I$3:$I$3258,$Y$3:$Y$3258,1,$C$3:$C$3258,$AV74,$F$3:$F$3258,$AW$2,$E$3:$E$3258, BA$3)), IF($AW$2="2020-2030",AVERAGEIFS($N$3:$N$3258,$Y$3:$Y$3258,1,$C$3:$C$3258,$AV74,$E$3:$E$3258, BA$3),AVERAGEIFS($N$3:$N$3258,$Y$3:$Y$3258,1,$C$3:$C$3258,$AV74,$F$3:$F$3258,$AW$2,$E$3:$E$3258, BA$3)))</f>
        <v>2.9425581488076231</v>
      </c>
      <c r="BC74" s="3">
        <f t="shared" si="19"/>
        <v>4</v>
      </c>
      <c r="BD74" s="3">
        <f t="shared" si="20"/>
        <v>1</v>
      </c>
      <c r="BE74" s="3">
        <f t="shared" si="21"/>
        <v>3</v>
      </c>
      <c r="BF74" s="3">
        <f t="shared" si="22"/>
        <v>2</v>
      </c>
      <c r="BG74" s="3"/>
      <c r="BH74" s="3">
        <f t="shared" si="16"/>
        <v>3</v>
      </c>
      <c r="BI74" t="s">
        <v>152</v>
      </c>
      <c r="BJ74" s="2" t="str">
        <f t="shared" si="17"/>
        <v>Viet Nam</v>
      </c>
      <c r="BK74">
        <f t="shared" si="23"/>
        <v>3.2886541305987196</v>
      </c>
      <c r="BL74" s="3" cm="1">
        <f t="array" ref="BL74">COUNTIF($BK$4:$BK$77, "&gt;"&amp;$BK74)+SUM(IF($BK74=$BK$4:$BK74, 1, 0))</f>
        <v>15</v>
      </c>
      <c r="BM74" s="3">
        <f>IF(COUNTIFS($BC74:BC74,BC74)&gt;1,BC74+COUNTIFS($BC74:BC74,BC74)-1,BC74)</f>
        <v>4</v>
      </c>
      <c r="BN74" s="3">
        <f>IF(COUNTIFS($BC74:BD74,BD74)&gt;1,BD74+COUNTIFS($BC74:BD74,BD74)-1,BD74)</f>
        <v>1</v>
      </c>
      <c r="BO74" s="3">
        <f>IF(COUNTIFS($BC74:BE74,BE74)&gt;1,BE74+COUNTIFS($BC74:BE74,BE74)-1,BE74)</f>
        <v>3</v>
      </c>
      <c r="BP74" s="3">
        <f>IF(COUNTIFS($BC74:BF74,BF74)&gt;1,BF74+COUNTIFS($BC74:BF74,BF74)-1,BF74)</f>
        <v>2</v>
      </c>
      <c r="BR74" s="3" t="str" cm="1">
        <f t="array" ref="BR74">INDEX($AX$3:$BA$3,BM74)</f>
        <v>RotaC</v>
      </c>
      <c r="BS74" s="3" t="str" cm="1">
        <f t="array" ref="BS74">INDEX($AX$3:$BA$3,BN74)</f>
        <v>Hib3</v>
      </c>
      <c r="BT74" s="3" t="str" cm="1">
        <f t="array" ref="BT74">INDEX($AX$3:$BA$3,BO74)</f>
        <v>MCV2</v>
      </c>
      <c r="BU74" s="3" t="str" cm="1">
        <f t="array" ref="BU74">INDEX($AX$3:$BA$3,BP74)</f>
        <v>Pcv3</v>
      </c>
    </row>
    <row r="75" spans="1:73" x14ac:dyDescent="0.3">
      <c r="A75" t="str">
        <f t="shared" si="14"/>
        <v>AMERICAGUYHib32020</v>
      </c>
      <c r="B75" t="s">
        <v>22</v>
      </c>
      <c r="C75" t="s">
        <v>170</v>
      </c>
      <c r="D75" t="s">
        <v>66</v>
      </c>
      <c r="E75" t="s">
        <v>82</v>
      </c>
      <c r="F75">
        <v>2020</v>
      </c>
      <c r="G75" t="s">
        <v>196</v>
      </c>
      <c r="H75" s="11" cm="1">
        <f t="array" ref="H75">_xlfn.IFS(G75="&gt;70%",1,G75="60-70%",70%,G75="50-60%",60%,G75="&lt;50%",50%)</f>
        <v>1</v>
      </c>
      <c r="I75" s="47">
        <v>1.9740691002549503E-2</v>
      </c>
      <c r="J75">
        <v>1</v>
      </c>
      <c r="K75">
        <v>1</v>
      </c>
      <c r="L75" t="s">
        <v>196</v>
      </c>
      <c r="M75" s="11" cm="1">
        <f t="array" ref="M75">_xlfn.IFS(L75="&gt;70%",1,L75="60-70%",70%,L75="50-60%",60%,L75="&lt;50%",50%)</f>
        <v>1</v>
      </c>
      <c r="N75" s="47">
        <v>1.9328510641809044E-2</v>
      </c>
      <c r="O75">
        <v>3</v>
      </c>
      <c r="P75">
        <v>1</v>
      </c>
      <c r="Q75">
        <v>4</v>
      </c>
      <c r="R75">
        <v>10</v>
      </c>
      <c r="S75" t="s">
        <v>105</v>
      </c>
      <c r="T75" t="s">
        <v>108</v>
      </c>
      <c r="V75">
        <v>16</v>
      </c>
      <c r="W75">
        <v>18</v>
      </c>
      <c r="X75">
        <f>IF(AND(OR('Country Prioritization'!$C$4 = 'Filter inputs'!$A$4,'Country Prioritization'!$C$4=$B75),
OR('Country Prioritization'!$C$6='Filter inputs'!$C$4,'Country Prioritization'!$C$6=$S75),
OR( 'Country Prioritization'!$C$7='Filter inputs'!$D$4, 'Country Prioritization'!$C$7=$T75),
OR('Country Prioritization'!$C$8='Filter inputs'!$E$4, 'Country Prioritization'!$C$8=$F75), OR(AND('Country Prioritization'!$C$5='Filter inputs'!$B$4,H75&lt;=$X$1),AND('Country Prioritization'!$C$5='Filter inputs'!$B$5,M75&lt;=$X$1))),1,0)</f>
        <v>1</v>
      </c>
      <c r="Y75">
        <f>IF(OR('Vaccine Prioritization'!$C$5='Filter inputs'!$E$4, 'Vaccine Prioritization'!$C$5=$F75),1,0)</f>
        <v>1</v>
      </c>
      <c r="AA75" t="s">
        <v>123</v>
      </c>
      <c r="AB75" s="2" t="str">
        <f t="shared" si="15"/>
        <v>Yemen</v>
      </c>
      <c r="AC75">
        <f>IFERROR(IF('Country Prioritization'!$C$5='Filter inputs'!$B$4,
AVERAGEIFS($V$3:$V$3258, $X$3:$X$3258, 1, $C$3:$C$3258, $AB75),
AVERAGEIFS($W$3:$W$3258, $X$3:$X$3258, 1, $C$3:$C$3258, $AB75)),0)</f>
        <v>27.818181818181817</v>
      </c>
      <c r="AD75">
        <f>IFERROR(IF('Country Prioritization'!$C$5='Filter inputs'!$B$4,
AVERAGEIFS($V$3:$V$3258, $X$3:$X$3258, 1, $C$3:$C$3258, $AB75,$E$3:$E$3258, $AD$3 ),
AVERAGEIFS($W$3:$W$3258, $X$3:$X$3258, 1, $C$3:$C$3258, $AB75, $E$3:$E$3258, $AD$3 )),0)</f>
        <v>29</v>
      </c>
      <c r="AE75">
        <f>IFERROR(IF('Country Prioritization'!$C$5='Filter inputs'!$B$4,
AVERAGEIFS($V$3:$V$3258, $X$3:$X$3258, 1, $C$3:$C$3258, $AB75,$E$3:$E$3258, $AE$3 ),
AVERAGEIFS($W$3:$W$3258, $X$3:$X$3258, 1, $C$3:$C$3258, $AB75, $E$3:$E$3258, $AE$3 )),0)</f>
        <v>28.272727272727273</v>
      </c>
      <c r="AF75">
        <f>IFERROR(IF('Country Prioritization'!$C$5='Filter inputs'!$B$4,
AVERAGEIFS($V$3:$V$3258, $X$3:$X$3258, 1, $C$3:$C$3258, $AB75,$E$3:$E$3258, $AF$3 ),
AVERAGEIFS($W$3:$W$3258, $X$3:$X$3258, 1, $C$3:$C$3258, $AB75, $E$3:$E$3258, $AF$3 )),0)</f>
        <v>27</v>
      </c>
      <c r="AG75">
        <f>IFERROR(IF('Country Prioritization'!$C$5='Filter inputs'!$B$4,
AVERAGEIFS($V$3:$V$3258, $X$3:$X$3258, 1, $C$3:$C$3258, $AB75,$E$3:$E$3258, $AG$3 ),
AVERAGEIFS($W$3:$W$3258, $X$3:$X$3258, 1, $C$3:$C$3258, $AB75, $E$3:$E$3258, $AG$3 )),0)</f>
        <v>27</v>
      </c>
      <c r="AI75" s="3" cm="1">
        <f t="array" ref="AI75">COUNTIF($AC$4:$AC$77, "&gt;"&amp;$AC75)+SUM(IF($AC75=$AC$4:$AC75, 1, 0))</f>
        <v>24</v>
      </c>
      <c r="AJ75" s="3" cm="1">
        <f t="array" ref="AJ75">IF(AD75=0,0,COUNTIF(AD$4:AD$77, "&gt;"&amp;AD75)+SUM(IF(AD75=AD$4:AD75, 1, 0)))</f>
        <v>19</v>
      </c>
      <c r="AK75" s="3" cm="1">
        <f t="array" ref="AK75">IF(AE75=0,0,COUNTIF(AE$4:AE$77, "&gt;"&amp;AE75)+SUM(IF(AE75=AE$4:AE75, 1, 0)))</f>
        <v>18</v>
      </c>
      <c r="AL75" s="3" cm="1">
        <f t="array" ref="AL75">IF(AF75=0,0,COUNTIF(AF$4:AF$77, "&gt;"&amp;AF75)+SUM(IF(AF75=AF$4:AF75, 1, 0)))</f>
        <v>26</v>
      </c>
      <c r="AM75" s="3" cm="1">
        <f t="array" ref="AM75">IF(AG75=0,0,COUNTIF(AG$4:AG$77, "&gt;"&amp;AG75)+SUM(IF(AG75=AG$4:AG75, 1, 0)))</f>
        <v>27</v>
      </c>
      <c r="AO75" s="55">
        <f t="shared" si="18"/>
        <v>28.272727272727273</v>
      </c>
      <c r="AP75" s="55">
        <f>IFERROR(IF('Country Prioritization'!$C$5='Filter inputs'!$B$4,
AVERAGEIFS($K$3:$K$3258, $X$3:$X$3258, 1, $C$3:$C$3258, $AB75,$E$3:$E$3258,$AO$2,$K$3:$K$3258,"&gt;0"),
AVERAGEIFS($P$3:$P$3258, $X$3:$X$3258, 1, $C$3:$C$3258, $AB75,$E$3:$E$3258,$AO$2,$P$3:$P$3258,"&gt;0")),0)</f>
        <v>8</v>
      </c>
      <c r="AQ75" s="56">
        <f>IFERROR(IF('Country Prioritization'!$C$5='Filter inputs'!$B$4,
AVERAGEIFS($J$3:$J$3258, $X$3:$X$3258, 1, $C$3:$C$3258, $AB75,$E$3:$E$3258,$AO$2,$J$3:$J$3258,"&gt;0"),
AVERAGEIFS($O$3:$O$3258, $X$3:$X$3258, 1, $C$3:$C$3258, $AB75,$E$3:$E$3258,$AO$2,$O$3:$O$3258,"&gt;0")),0)</f>
        <v>8.2727272727272734</v>
      </c>
      <c r="AR75" s="56">
        <f>IFERROR(IF('Country Prioritization'!$C$5='Filter inputs'!$B$4,
AVERAGEIFS($Q$3:$Q$3258, $X$3:$X$3258, 1, $C$3:$C$3258, $AB75,$E$3:$E$3258,$AO$2,$Q$3:$Q$3258,"&gt;0"),
AVERAGEIFS($Q$3:$Q$3258, $X$3:$X$3258, 1, $C$3:$C$3258, $AB75,$E$3:$E$3258,$AO$2,$Q$3:$Q$3258,"&gt;0")),0)</f>
        <v>3</v>
      </c>
      <c r="AS75" s="56">
        <f>IFERROR(IF('Country Prioritization'!$C$5='Filter inputs'!$B$4,
AVERAGEIFS($R$3:$R$3258, $X$3:$X$3258, 1, $C$3:$C$3258, $AB75,$E$3:$E$3258,$AO$2,$R$3:$R$3258,"&gt;0"),
AVERAGEIFS($R$3:$R$3258, $X$3:$X$3258, 1, $C$3:$C$3258, $AB75,$E$3:$E$3258,$AO$2,$R$3:$R$3258,"&gt;0")),0)</f>
        <v>9</v>
      </c>
      <c r="AV75" t="s">
        <v>123</v>
      </c>
      <c r="AW75">
        <f>IF('Vaccine Prioritization'!$C$4='Filter inputs'!$B$4,
IF($AW$2="2020-2030",AVERAGEIFS($I$3:$I$3258,$Y$3:$Y$3258,1,$C$3:$C$3258,$AV75),AVERAGEIFS($I$3:$I$3258,$Y$3:$Y$3258,1,$C$3:$C$3258,$AV75,$F$3:$F$3258,$AW$2)),
IF($AW$2="2020-2030",AVERAGEIFS($N$3:$N$3258,$Y$3:$Y$3258,1,$C$3:$C$3258,$AV75),AVERAGEIFS($N$3:$N$3258,$Y$3:$Y$3258,1,$C$3:$C$3258,$AV75,$F$3:$F$3258,$AW$2)))</f>
        <v>2.8018999393719368</v>
      </c>
      <c r="AX75">
        <f>IF('Vaccine Prioritization'!$C$4='Filter inputs'!$B$4,
IF($AW$2="2020-2030",AVERAGEIFS($I$3:$I$3258,$Y$3:$Y$3258,1,$C$3:$C$3258,$AV75,$E$3:$E$3258, AX$3),AVERAGEIFS($I$3:$I$3258,$Y$3:$Y$3258,1,$C$3:$C$3258,$AV75,$F$3:$F$3258,$AW$2,$E$3:$E$3258, AX$3)), IF($AW$2="2020-2030",AVERAGEIFS($N$3:$N$3258,$Y$3:$Y$3258,1,$C$3:$C$3258,$AV75,$E$3:$E$3258, AX$3),AVERAGEIFS($N$3:$N$3258,$Y$3:$Y$3258,1,$C$3:$C$3258,$AV75,$F$3:$F$3258,$AW$2,$E$3:$E$3258, AX$3)))</f>
        <v>4.1094190870730847</v>
      </c>
      <c r="AY75">
        <f>IF('Vaccine Prioritization'!$C$4='Filter inputs'!$B$4,
IF($AW$2="2020-2030",AVERAGEIFS($I$3:$I$3258,$Y$3:$Y$3258,1,$C$3:$C$3258,$AV75,$E$3:$E$3258, AY$3),AVERAGEIFS($I$3:$I$3258,$Y$3:$Y$3258,1,$C$3:$C$3258,$AV75,$F$3:$F$3258,$AW$2,$E$3:$E$3258, AY$3)), IF($AW$2="2020-2030",AVERAGEIFS($N$3:$N$3258,$Y$3:$Y$3258,1,$C$3:$C$3258,$AV75,$E$3:$E$3258, AY$3),AVERAGEIFS($N$3:$N$3258,$Y$3:$Y$3258,1,$C$3:$C$3258,$AV75,$F$3:$F$3258,$AW$2,$E$3:$E$3258, AY$3)))</f>
        <v>3.7025704322717008</v>
      </c>
      <c r="AZ75">
        <f>IF('Vaccine Prioritization'!$C$4='Filter inputs'!$B$4,
IF($AW$2="2020-2030",AVERAGEIFS($I$3:$I$3258,$Y$3:$Y$3258,1,$C$3:$C$3258,$AV75,$E$3:$E$3258, AZ$3),AVERAGEIFS($I$3:$I$3258,$Y$3:$Y$3258,1,$C$3:$C$3258,$AV75,$F$3:$F$3258,$AW$2,$E$3:$E$3258, AZ$3)), IF($AW$2="2020-2030",AVERAGEIFS($N$3:$N$3258,$Y$3:$Y$3258,1,$C$3:$C$3258,$AV75,$E$3:$E$3258, AZ$3),AVERAGEIFS($N$3:$N$3258,$Y$3:$Y$3258,1,$C$3:$C$3258,$AV75,$F$3:$F$3258,$AW$2,$E$3:$E$3258, AZ$3)))</f>
        <v>1.1025958057931193</v>
      </c>
      <c r="BA75">
        <f>IF('Vaccine Prioritization'!$C$4='Filter inputs'!$B$4,
IF($AW$2="2020-2030",AVERAGEIFS($I$3:$I$3258,$Y$3:$Y$3258,1,$C$3:$C$3258,$AV75,$E$3:$E$3258, BA$3),AVERAGEIFS($I$3:$I$3258,$Y$3:$Y$3258,1,$C$3:$C$3258,$AV75,$F$3:$F$3258,$AW$2,$E$3:$E$3258, BA$3)), IF($AW$2="2020-2030",AVERAGEIFS($N$3:$N$3258,$Y$3:$Y$3258,1,$C$3:$C$3258,$AV75,$E$3:$E$3258, BA$3),AVERAGEIFS($N$3:$N$3258,$Y$3:$Y$3258,1,$C$3:$C$3258,$AV75,$F$3:$F$3258,$AW$2,$E$3:$E$3258, BA$3)))</f>
        <v>2.2930144323498411</v>
      </c>
      <c r="BC75" s="3">
        <f t="shared" si="19"/>
        <v>1</v>
      </c>
      <c r="BD75" s="3">
        <f t="shared" si="20"/>
        <v>2</v>
      </c>
      <c r="BE75" s="3">
        <f t="shared" si="21"/>
        <v>4</v>
      </c>
      <c r="BF75" s="3">
        <f t="shared" si="22"/>
        <v>3</v>
      </c>
      <c r="BG75" s="3"/>
      <c r="BH75" s="3">
        <f t="shared" si="16"/>
        <v>3</v>
      </c>
      <c r="BI75" t="s">
        <v>123</v>
      </c>
      <c r="BJ75" s="2" t="str">
        <f t="shared" si="17"/>
        <v>Yemen</v>
      </c>
      <c r="BK75">
        <f t="shared" si="23"/>
        <v>2.8018999393719368</v>
      </c>
      <c r="BL75" s="3" cm="1">
        <f t="array" ref="BL75">COUNTIF($BK$4:$BK$77, "&gt;"&amp;$BK75)+SUM(IF($BK75=$BK$4:$BK75, 1, 0))</f>
        <v>20</v>
      </c>
      <c r="BM75" s="3">
        <f>IF(COUNTIFS($BC75:BC75,BC75)&gt;1,BC75+COUNTIFS($BC75:BC75,BC75)-1,BC75)</f>
        <v>1</v>
      </c>
      <c r="BN75" s="3">
        <f>IF(COUNTIFS($BC75:BD75,BD75)&gt;1,BD75+COUNTIFS($BC75:BD75,BD75)-1,BD75)</f>
        <v>2</v>
      </c>
      <c r="BO75" s="3">
        <f>IF(COUNTIFS($BC75:BE75,BE75)&gt;1,BE75+COUNTIFS($BC75:BE75,BE75)-1,BE75)</f>
        <v>4</v>
      </c>
      <c r="BP75" s="3">
        <f>IF(COUNTIFS($BC75:BF75,BF75)&gt;1,BF75+COUNTIFS($BC75:BF75,BF75)-1,BF75)</f>
        <v>3</v>
      </c>
      <c r="BR75" s="3" t="str" cm="1">
        <f t="array" ref="BR75">INDEX($AX$3:$BA$3,BM75)</f>
        <v>Hib3</v>
      </c>
      <c r="BS75" s="3" t="str" cm="1">
        <f t="array" ref="BS75">INDEX($AX$3:$BA$3,BN75)</f>
        <v>Pcv3</v>
      </c>
      <c r="BT75" s="3" t="str" cm="1">
        <f t="array" ref="BT75">INDEX($AX$3:$BA$3,BO75)</f>
        <v>RotaC</v>
      </c>
      <c r="BU75" s="3" t="str" cm="1">
        <f t="array" ref="BU75">INDEX($AX$3:$BA$3,BP75)</f>
        <v>MCV2</v>
      </c>
    </row>
    <row r="76" spans="1:73" x14ac:dyDescent="0.3">
      <c r="A76" t="str">
        <f t="shared" si="14"/>
        <v>AFRICASTPHib32020</v>
      </c>
      <c r="B76" t="s">
        <v>3</v>
      </c>
      <c r="C76" t="s">
        <v>173</v>
      </c>
      <c r="D76" t="s">
        <v>69</v>
      </c>
      <c r="E76" t="s">
        <v>82</v>
      </c>
      <c r="F76">
        <v>2020</v>
      </c>
      <c r="G76" t="s">
        <v>196</v>
      </c>
      <c r="H76" s="11" cm="1">
        <f t="array" ref="H76">_xlfn.IFS(G76="&gt;70%",1,G76="60-70%",70%,G76="50-60%",60%,G76="&lt;50%",50%)</f>
        <v>1</v>
      </c>
      <c r="I76" s="47">
        <v>1.0789593819763049E-2</v>
      </c>
      <c r="J76">
        <v>2</v>
      </c>
      <c r="K76">
        <v>1</v>
      </c>
      <c r="L76" t="s">
        <v>196</v>
      </c>
      <c r="M76" s="11" cm="1">
        <f t="array" ref="M76">_xlfn.IFS(L76="&gt;70%",1,L76="60-70%",70%,L76="50-60%",60%,L76="&lt;50%",50%)</f>
        <v>1</v>
      </c>
      <c r="N76" s="47">
        <v>1.0987649049382283E-2</v>
      </c>
      <c r="O76">
        <v>2</v>
      </c>
      <c r="P76">
        <v>1</v>
      </c>
      <c r="Q76">
        <v>4</v>
      </c>
      <c r="R76">
        <v>5</v>
      </c>
      <c r="S76" t="s">
        <v>104</v>
      </c>
      <c r="T76" t="s">
        <v>107</v>
      </c>
      <c r="V76">
        <v>12</v>
      </c>
      <c r="W76">
        <v>12</v>
      </c>
      <c r="X76">
        <f>IF(AND(OR('Country Prioritization'!$C$4 = 'Filter inputs'!$A$4,'Country Prioritization'!$C$4=$B76),
OR('Country Prioritization'!$C$6='Filter inputs'!$C$4,'Country Prioritization'!$C$6=$S76),
OR( 'Country Prioritization'!$C$7='Filter inputs'!$D$4, 'Country Prioritization'!$C$7=$T76),
OR('Country Prioritization'!$C$8='Filter inputs'!$E$4, 'Country Prioritization'!$C$8=$F76), OR(AND('Country Prioritization'!$C$5='Filter inputs'!$B$4,H76&lt;=$X$1),AND('Country Prioritization'!$C$5='Filter inputs'!$B$5,M76&lt;=$X$1))),1,0)</f>
        <v>1</v>
      </c>
      <c r="Y76">
        <f>IF(OR('Vaccine Prioritization'!$C$5='Filter inputs'!$E$4, 'Vaccine Prioritization'!$C$5=$F76),1,0)</f>
        <v>1</v>
      </c>
      <c r="AA76" t="s">
        <v>182</v>
      </c>
      <c r="AB76" s="2" t="str">
        <f t="shared" si="15"/>
        <v>Zambia</v>
      </c>
      <c r="AC76">
        <f>IFERROR(IF('Country Prioritization'!$C$5='Filter inputs'!$B$4,
AVERAGEIFS($V$3:$V$3258, $X$3:$X$3258, 1, $C$3:$C$3258, $AB76),
AVERAGEIFS($W$3:$W$3258, $X$3:$X$3258, 1, $C$3:$C$3258, $AB76)),0)</f>
        <v>20.772727272727273</v>
      </c>
      <c r="AD76">
        <f>IFERROR(IF('Country Prioritization'!$C$5='Filter inputs'!$B$4,
AVERAGEIFS($V$3:$V$3258, $X$3:$X$3258, 1, $C$3:$C$3258, $AB76,$E$3:$E$3258, $AD$3 ),
AVERAGEIFS($W$3:$W$3258, $X$3:$X$3258, 1, $C$3:$C$3258, $AB76, $E$3:$E$3258, $AD$3 )),0)</f>
        <v>19</v>
      </c>
      <c r="AE76">
        <f>IFERROR(IF('Country Prioritization'!$C$5='Filter inputs'!$B$4,
AVERAGEIFS($V$3:$V$3258, $X$3:$X$3258, 1, $C$3:$C$3258, $AB76,$E$3:$E$3258, $AE$3 ),
AVERAGEIFS($W$3:$W$3258, $X$3:$X$3258, 1, $C$3:$C$3258, $AB76, $E$3:$E$3258, $AE$3 )),0)</f>
        <v>19</v>
      </c>
      <c r="AF76">
        <f>IFERROR(IF('Country Prioritization'!$C$5='Filter inputs'!$B$4,
AVERAGEIFS($V$3:$V$3258, $X$3:$X$3258, 1, $C$3:$C$3258, $AB76,$E$3:$E$3258, $AF$3 ),
AVERAGEIFS($W$3:$W$3258, $X$3:$X$3258, 1, $C$3:$C$3258, $AB76, $E$3:$E$3258, $AF$3 )),0)</f>
        <v>26.09090909090909</v>
      </c>
      <c r="AG76">
        <f>IFERROR(IF('Country Prioritization'!$C$5='Filter inputs'!$B$4,
AVERAGEIFS($V$3:$V$3258, $X$3:$X$3258, 1, $C$3:$C$3258, $AB76,$E$3:$E$3258, $AG$3 ),
AVERAGEIFS($W$3:$W$3258, $X$3:$X$3258, 1, $C$3:$C$3258, $AB76, $E$3:$E$3258, $AG$3 )),0)</f>
        <v>19</v>
      </c>
      <c r="AI76" s="3" cm="1">
        <f t="array" ref="AI76">COUNTIF($AC$4:$AC$77, "&gt;"&amp;$AC76)+SUM(IF($AC76=$AC$4:$AC76, 1, 0))</f>
        <v>50</v>
      </c>
      <c r="AJ76" s="3" cm="1">
        <f t="array" ref="AJ76">IF(AD76=0,0,COUNTIF(AD$4:AD$77, "&gt;"&amp;AD76)+SUM(IF(AD76=AD$4:AD76, 1, 0)))</f>
        <v>56</v>
      </c>
      <c r="AK76" s="3" cm="1">
        <f t="array" ref="AK76">IF(AE76=0,0,COUNTIF(AE$4:AE$77, "&gt;"&amp;AE76)+SUM(IF(AE76=AE$4:AE76, 1, 0)))</f>
        <v>55</v>
      </c>
      <c r="AL76" s="3" cm="1">
        <f t="array" ref="AL76">IF(AF76=0,0,COUNTIF(AF$4:AF$77, "&gt;"&amp;AF76)+SUM(IF(AF76=AF$4:AF76, 1, 0)))</f>
        <v>27</v>
      </c>
      <c r="AM76" s="3" cm="1">
        <f t="array" ref="AM76">IF(AG76=0,0,COUNTIF(AG$4:AG$77, "&gt;"&amp;AG76)+SUM(IF(AG76=AG$4:AG76, 1, 0)))</f>
        <v>59</v>
      </c>
      <c r="AO76" s="55">
        <f t="shared" si="18"/>
        <v>19</v>
      </c>
      <c r="AP76" s="55">
        <f>IFERROR(IF('Country Prioritization'!$C$5='Filter inputs'!$B$4,
AVERAGEIFS($K$3:$K$3258, $X$3:$X$3258, 1, $C$3:$C$3258, $AB76,$E$3:$E$3258,$AO$2,$K$3:$K$3258,"&gt;0"),
AVERAGEIFS($P$3:$P$3258, $X$3:$X$3258, 1, $C$3:$C$3258, $AB76,$E$3:$E$3258,$AO$2,$P$3:$P$3258,"&gt;0")),0)</f>
        <v>7</v>
      </c>
      <c r="AQ76" s="56">
        <f>IFERROR(IF('Country Prioritization'!$C$5='Filter inputs'!$B$4,
AVERAGEIFS($J$3:$J$3258, $X$3:$X$3258, 1, $C$3:$C$3258, $AB76,$E$3:$E$3258,$AO$2,$J$3:$J$3258,"&gt;0"),
AVERAGEIFS($O$3:$O$3258, $X$3:$X$3258, 1, $C$3:$C$3258, $AB76,$E$3:$E$3258,$AO$2,$O$3:$O$3258,"&gt;0")),0)</f>
        <v>1</v>
      </c>
      <c r="AR76" s="56">
        <f>IFERROR(IF('Country Prioritization'!$C$5='Filter inputs'!$B$4,
AVERAGEIFS($Q$3:$Q$3258, $X$3:$X$3258, 1, $C$3:$C$3258, $AB76,$E$3:$E$3258,$AO$2,$Q$3:$Q$3258,"&gt;0"),
AVERAGEIFS($Q$3:$Q$3258, $X$3:$X$3258, 1, $C$3:$C$3258, $AB76,$E$3:$E$3258,$AO$2,$Q$3:$Q$3258,"&gt;0")),0)</f>
        <v>9</v>
      </c>
      <c r="AS76" s="56">
        <f>IFERROR(IF('Country Prioritization'!$C$5='Filter inputs'!$B$4,
AVERAGEIFS($R$3:$R$3258, $X$3:$X$3258, 1, $C$3:$C$3258, $AB76,$E$3:$E$3258,$AO$2,$R$3:$R$3258,"&gt;0"),
AVERAGEIFS($R$3:$R$3258, $X$3:$X$3258, 1, $C$3:$C$3258, $AB76,$E$3:$E$3258,$AO$2,$R$3:$R$3258,"&gt;0")),0)</f>
        <v>2</v>
      </c>
      <c r="AV76" t="s">
        <v>182</v>
      </c>
      <c r="AW76">
        <f>IF('Vaccine Prioritization'!$C$4='Filter inputs'!$B$4,
IF($AW$2="2020-2030",AVERAGEIFS($I$3:$I$3258,$Y$3:$Y$3258,1,$C$3:$C$3258,$AV76),AVERAGEIFS($I$3:$I$3258,$Y$3:$Y$3258,1,$C$3:$C$3258,$AV76,$F$3:$F$3258,$AW$2)),
IF($AW$2="2020-2030",AVERAGEIFS($N$3:$N$3258,$Y$3:$Y$3258,1,$C$3:$C$3258,$AV76),AVERAGEIFS($N$3:$N$3258,$Y$3:$Y$3258,1,$C$3:$C$3258,$AV76,$F$3:$F$3258,$AW$2)))</f>
        <v>1.8889422165401493</v>
      </c>
      <c r="AX76">
        <f>IF('Vaccine Prioritization'!$C$4='Filter inputs'!$B$4,
IF($AW$2="2020-2030",AVERAGEIFS($I$3:$I$3258,$Y$3:$Y$3258,1,$C$3:$C$3258,$AV76,$E$3:$E$3258, AX$3),AVERAGEIFS($I$3:$I$3258,$Y$3:$Y$3258,1,$C$3:$C$3258,$AV76,$F$3:$F$3258,$AW$2,$E$3:$E$3258, AX$3)), IF($AW$2="2020-2030",AVERAGEIFS($N$3:$N$3258,$Y$3:$Y$3258,1,$C$3:$C$3258,$AV76,$E$3:$E$3258, AX$3),AVERAGEIFS($N$3:$N$3258,$Y$3:$Y$3258,1,$C$3:$C$3258,$AV76,$F$3:$F$3258,$AW$2,$E$3:$E$3258, AX$3)))</f>
        <v>2.8917807096849009</v>
      </c>
      <c r="AY76">
        <f>IF('Vaccine Prioritization'!$C$4='Filter inputs'!$B$4,
IF($AW$2="2020-2030",AVERAGEIFS($I$3:$I$3258,$Y$3:$Y$3258,1,$C$3:$C$3258,$AV76,$E$3:$E$3258, AY$3),AVERAGEIFS($I$3:$I$3258,$Y$3:$Y$3258,1,$C$3:$C$3258,$AV76,$F$3:$F$3258,$AW$2,$E$3:$E$3258, AY$3)), IF($AW$2="2020-2030",AVERAGEIFS($N$3:$N$3258,$Y$3:$Y$3258,1,$C$3:$C$3258,$AV76,$E$3:$E$3258, AY$3),AVERAGEIFS($N$3:$N$3258,$Y$3:$Y$3258,1,$C$3:$C$3258,$AV76,$F$3:$F$3258,$AW$2,$E$3:$E$3258, AY$3)))</f>
        <v>2.3958713820202093</v>
      </c>
      <c r="AZ76">
        <f>IF('Vaccine Prioritization'!$C$4='Filter inputs'!$B$4,
IF($AW$2="2020-2030",AVERAGEIFS($I$3:$I$3258,$Y$3:$Y$3258,1,$C$3:$C$3258,$AV76,$E$3:$E$3258, AZ$3),AVERAGEIFS($I$3:$I$3258,$Y$3:$Y$3258,1,$C$3:$C$3258,$AV76,$F$3:$F$3258,$AW$2,$E$3:$E$3258, AZ$3)), IF($AW$2="2020-2030",AVERAGEIFS($N$3:$N$3258,$Y$3:$Y$3258,1,$C$3:$C$3258,$AV76,$E$3:$E$3258, AZ$3),AVERAGEIFS($N$3:$N$3258,$Y$3:$Y$3258,1,$C$3:$C$3258,$AV76,$F$3:$F$3258,$AW$2,$E$3:$E$3258, AZ$3)))</f>
        <v>1.4438265075647279</v>
      </c>
      <c r="BA76">
        <f>IF('Vaccine Prioritization'!$C$4='Filter inputs'!$B$4,
IF($AW$2="2020-2030",AVERAGEIFS($I$3:$I$3258,$Y$3:$Y$3258,1,$C$3:$C$3258,$AV76,$E$3:$E$3258, BA$3),AVERAGEIFS($I$3:$I$3258,$Y$3:$Y$3258,1,$C$3:$C$3258,$AV76,$F$3:$F$3258,$AW$2,$E$3:$E$3258, BA$3)), IF($AW$2="2020-2030",AVERAGEIFS($N$3:$N$3258,$Y$3:$Y$3258,1,$C$3:$C$3258,$AV76,$E$3:$E$3258, BA$3),AVERAGEIFS($N$3:$N$3258,$Y$3:$Y$3258,1,$C$3:$C$3258,$AV76,$F$3:$F$3258,$AW$2,$E$3:$E$3258, BA$3)))</f>
        <v>0.82429026689075824</v>
      </c>
      <c r="BC76" s="3">
        <f t="shared" si="19"/>
        <v>1</v>
      </c>
      <c r="BD76" s="3">
        <f t="shared" si="20"/>
        <v>2</v>
      </c>
      <c r="BE76" s="3">
        <f t="shared" si="21"/>
        <v>3</v>
      </c>
      <c r="BF76" s="3">
        <f t="shared" si="22"/>
        <v>4</v>
      </c>
      <c r="BG76" s="3"/>
      <c r="BH76" s="3">
        <f t="shared" si="16"/>
        <v>1</v>
      </c>
      <c r="BI76" t="s">
        <v>182</v>
      </c>
      <c r="BJ76" s="2" t="str">
        <f t="shared" si="17"/>
        <v>Zambia</v>
      </c>
      <c r="BK76">
        <f t="shared" si="23"/>
        <v>1.8889422165401493</v>
      </c>
      <c r="BL76" s="3" cm="1">
        <f t="array" ref="BL76">COUNTIF($BK$4:$BK$77, "&gt;"&amp;$BK76)+SUM(IF($BK76=$BK$4:$BK76, 1, 0))</f>
        <v>25</v>
      </c>
      <c r="BM76" s="3">
        <f>IF(COUNTIFS($BC76:BC76,BC76)&gt;1,BC76+COUNTIFS($BC76:BC76,BC76)-1,BC76)</f>
        <v>1</v>
      </c>
      <c r="BN76" s="3">
        <f>IF(COUNTIFS($BC76:BD76,BD76)&gt;1,BD76+COUNTIFS($BC76:BD76,BD76)-1,BD76)</f>
        <v>2</v>
      </c>
      <c r="BO76" s="3">
        <f>IF(COUNTIFS($BC76:BE76,BE76)&gt;1,BE76+COUNTIFS($BC76:BE76,BE76)-1,BE76)</f>
        <v>3</v>
      </c>
      <c r="BP76" s="3">
        <f>IF(COUNTIFS($BC76:BF76,BF76)&gt;1,BF76+COUNTIFS($BC76:BF76,BF76)-1,BF76)</f>
        <v>4</v>
      </c>
      <c r="BR76" s="3" t="str" cm="1">
        <f t="array" ref="BR76">INDEX($AX$3:$BA$3,BM76)</f>
        <v>Hib3</v>
      </c>
      <c r="BS76" s="3" t="str" cm="1">
        <f t="array" ref="BS76">INDEX($AX$3:$BA$3,BN76)</f>
        <v>Pcv3</v>
      </c>
      <c r="BT76" s="3" t="str" cm="1">
        <f t="array" ref="BT76">INDEX($AX$3:$BA$3,BO76)</f>
        <v>MCV2</v>
      </c>
      <c r="BU76" s="3" t="str" cm="1">
        <f t="array" ref="BU76">INDEX($AX$3:$BA$3,BP76)</f>
        <v>RotaC</v>
      </c>
    </row>
    <row r="77" spans="1:73" x14ac:dyDescent="0.3">
      <c r="A77" t="str">
        <f t="shared" si="14"/>
        <v>ASIAINDHib32021</v>
      </c>
      <c r="B77" t="s">
        <v>13</v>
      </c>
      <c r="C77" t="s">
        <v>146</v>
      </c>
      <c r="D77" t="s">
        <v>42</v>
      </c>
      <c r="E77" t="s">
        <v>82</v>
      </c>
      <c r="F77">
        <v>2021</v>
      </c>
      <c r="G77" t="s">
        <v>196</v>
      </c>
      <c r="H77" s="11" cm="1">
        <f t="array" ref="H77">_xlfn.IFS(G77="&gt;70%",1,G77="60-70%",70%,G77="50-60%",60%,G77="&lt;50%",50%)</f>
        <v>1</v>
      </c>
      <c r="I77" s="47">
        <v>155.16058268736768</v>
      </c>
      <c r="J77">
        <v>5</v>
      </c>
      <c r="K77">
        <v>10</v>
      </c>
      <c r="L77" t="s">
        <v>196</v>
      </c>
      <c r="M77" s="11" cm="1">
        <f t="array" ref="M77">_xlfn.IFS(L77="&gt;70%",1,L77="60-70%",70%,L77="50-60%",60%,L77="&lt;50%",50%)</f>
        <v>1</v>
      </c>
      <c r="N77" s="47">
        <v>163.60455660336112</v>
      </c>
      <c r="O77">
        <v>6</v>
      </c>
      <c r="P77">
        <v>10</v>
      </c>
      <c r="Q77">
        <v>3</v>
      </c>
      <c r="R77">
        <v>5</v>
      </c>
      <c r="S77" t="s">
        <v>104</v>
      </c>
      <c r="T77" t="s">
        <v>107</v>
      </c>
      <c r="V77">
        <v>23</v>
      </c>
      <c r="W77">
        <v>24</v>
      </c>
      <c r="X77">
        <f>IF(AND(OR('Country Prioritization'!$C$4 = 'Filter inputs'!$A$4,'Country Prioritization'!$C$4=$B77),
OR('Country Prioritization'!$C$6='Filter inputs'!$C$4,'Country Prioritization'!$C$6=$S77),
OR( 'Country Prioritization'!$C$7='Filter inputs'!$D$4, 'Country Prioritization'!$C$7=$T77),
OR('Country Prioritization'!$C$8='Filter inputs'!$E$4, 'Country Prioritization'!$C$8=$F77), OR(AND('Country Prioritization'!$C$5='Filter inputs'!$B$4,H77&lt;=$X$1),AND('Country Prioritization'!$C$5='Filter inputs'!$B$5,M77&lt;=$X$1))),1,0)</f>
        <v>1</v>
      </c>
      <c r="Y77">
        <f>IF(OR('Vaccine Prioritization'!$C$5='Filter inputs'!$E$4, 'Vaccine Prioritization'!$C$5=$F77),1,0)</f>
        <v>1</v>
      </c>
      <c r="AA77" t="s">
        <v>148</v>
      </c>
      <c r="AB77" s="2" t="str">
        <f t="shared" si="15"/>
        <v>Zimbabwe</v>
      </c>
      <c r="AC77">
        <f>IFERROR(IF('Country Prioritization'!$C$5='Filter inputs'!$B$4,
AVERAGEIFS($V$3:$V$3258, $X$3:$X$3258, 1, $C$3:$C$3258, $AB77),
AVERAGEIFS($W$3:$W$3258, $X$3:$X$3258, 1, $C$3:$C$3258, $AB77)),0)</f>
        <v>18.477272727272727</v>
      </c>
      <c r="AD77">
        <f>IFERROR(IF('Country Prioritization'!$C$5='Filter inputs'!$B$4,
AVERAGEIFS($V$3:$V$3258, $X$3:$X$3258, 1, $C$3:$C$3258, $AB77,$E$3:$E$3258, $AD$3 ),
AVERAGEIFS($W$3:$W$3258, $X$3:$X$3258, 1, $C$3:$C$3258, $AB77, $E$3:$E$3258, $AD$3 )),0)</f>
        <v>19</v>
      </c>
      <c r="AE77">
        <f>IFERROR(IF('Country Prioritization'!$C$5='Filter inputs'!$B$4,
AVERAGEIFS($V$3:$V$3258, $X$3:$X$3258, 1, $C$3:$C$3258, $AB77,$E$3:$E$3258, $AE$3 ),
AVERAGEIFS($W$3:$W$3258, $X$3:$X$3258, 1, $C$3:$C$3258, $AB77, $E$3:$E$3258, $AE$3 )),0)</f>
        <v>17.363636363636363</v>
      </c>
      <c r="AF77">
        <f>IFERROR(IF('Country Prioritization'!$C$5='Filter inputs'!$B$4,
AVERAGEIFS($V$3:$V$3258, $X$3:$X$3258, 1, $C$3:$C$3258, $AB77,$E$3:$E$3258, $AF$3 ),
AVERAGEIFS($W$3:$W$3258, $X$3:$X$3258, 1, $C$3:$C$3258, $AB77, $E$3:$E$3258, $AF$3 )),0)</f>
        <v>21.545454545454547</v>
      </c>
      <c r="AG77">
        <f>IFERROR(IF('Country Prioritization'!$C$5='Filter inputs'!$B$4,
AVERAGEIFS($V$3:$V$3258, $X$3:$X$3258, 1, $C$3:$C$3258, $AB77,$E$3:$E$3258, $AG$3 ),
AVERAGEIFS($W$3:$W$3258, $X$3:$X$3258, 1, $C$3:$C$3258, $AB77, $E$3:$E$3258, $AG$3 )),0)</f>
        <v>16</v>
      </c>
      <c r="AI77" s="3" cm="1">
        <f t="array" ref="AI77">COUNTIF($AC$4:$AC$77, "&gt;"&amp;$AC77)+SUM(IF($AC77=$AC$4:$AC77, 1, 0))</f>
        <v>58</v>
      </c>
      <c r="AJ77" s="3" cm="1">
        <f t="array" ref="AJ77">IF(AD77=0,0,COUNTIF(AD$4:AD$77, "&gt;"&amp;AD77)+SUM(IF(AD77=AD$4:AD77, 1, 0)))</f>
        <v>57</v>
      </c>
      <c r="AK77" s="3" cm="1">
        <f t="array" ref="AK77">IF(AE77=0,0,COUNTIF(AE$4:AE$77, "&gt;"&amp;AE77)+SUM(IF(AE77=AE$4:AE77, 1, 0)))</f>
        <v>62</v>
      </c>
      <c r="AL77" s="3" cm="1">
        <f t="array" ref="AL77">IF(AF77=0,0,COUNTIF(AF$4:AF$77, "&gt;"&amp;AF77)+SUM(IF(AF77=AF$4:AF77, 1, 0)))</f>
        <v>46</v>
      </c>
      <c r="AM77" s="3" cm="1">
        <f t="array" ref="AM77">IF(AG77=0,0,COUNTIF(AG$4:AG$77, "&gt;"&amp;AG77)+SUM(IF(AG77=AG$4:AG77, 1, 0)))</f>
        <v>67</v>
      </c>
      <c r="AO77" s="55">
        <f t="shared" si="18"/>
        <v>17.363636363636363</v>
      </c>
      <c r="AP77" s="55">
        <f>IFERROR(IF('Country Prioritization'!$C$5='Filter inputs'!$B$4,
AVERAGEIFS($K$3:$K$3258, $X$3:$X$3258, 1, $C$3:$C$3258, $AB77,$E$3:$E$3258,$AO$2,$K$3:$K$3258,"&gt;0"),
AVERAGEIFS($P$3:$P$3258, $X$3:$X$3258, 1, $C$3:$C$3258, $AB77,$E$3:$E$3258,$AO$2,$P$3:$P$3258,"&gt;0")),0)</f>
        <v>3.2727272727272729</v>
      </c>
      <c r="AQ77" s="56">
        <f>IFERROR(IF('Country Prioritization'!$C$5='Filter inputs'!$B$4,
AVERAGEIFS($J$3:$J$3258, $X$3:$X$3258, 1, $C$3:$C$3258, $AB77,$E$3:$E$3258,$AO$2,$J$3:$J$3258,"&gt;0"),
AVERAGEIFS($O$3:$O$3258, $X$3:$X$3258, 1, $C$3:$C$3258, $AB77,$E$3:$E$3258,$AO$2,$O$3:$O$3258,"&gt;0")),0)</f>
        <v>5.0909090909090908</v>
      </c>
      <c r="AR77" s="56">
        <f>IFERROR(IF('Country Prioritization'!$C$5='Filter inputs'!$B$4,
AVERAGEIFS($Q$3:$Q$3258, $X$3:$X$3258, 1, $C$3:$C$3258, $AB77,$E$3:$E$3258,$AO$2,$Q$3:$Q$3258,"&gt;0"),
AVERAGEIFS($Q$3:$Q$3258, $X$3:$X$3258, 1, $C$3:$C$3258, $AB77,$E$3:$E$3258,$AO$2,$Q$3:$Q$3258,"&gt;0")),0)</f>
        <v>7</v>
      </c>
      <c r="AS77" s="56">
        <f>IFERROR(IF('Country Prioritization'!$C$5='Filter inputs'!$B$4,
AVERAGEIFS($R$3:$R$3258, $X$3:$X$3258, 1, $C$3:$C$3258, $AB77,$E$3:$E$3258,$AO$2,$R$3:$R$3258,"&gt;0"),
AVERAGEIFS($R$3:$R$3258, $X$3:$X$3258, 1, $C$3:$C$3258, $AB77,$E$3:$E$3258,$AO$2,$R$3:$R$3258,"&gt;0")),0)</f>
        <v>2</v>
      </c>
      <c r="AV77" t="s">
        <v>148</v>
      </c>
      <c r="AW77">
        <f>IF('Vaccine Prioritization'!$C$4='Filter inputs'!$B$4,
IF($AW$2="2020-2030",AVERAGEIFS($I$3:$I$3258,$Y$3:$Y$3258,1,$C$3:$C$3258,$AV77),AVERAGEIFS($I$3:$I$3258,$Y$3:$Y$3258,1,$C$3:$C$3258,$AV77,$F$3:$F$3258,$AW$2)),
IF($AW$2="2020-2030",AVERAGEIFS($N$3:$N$3258,$Y$3:$Y$3258,1,$C$3:$C$3258,$AV77),AVERAGEIFS($N$3:$N$3258,$Y$3:$Y$3258,1,$C$3:$C$3258,$AV77,$F$3:$F$3258,$AW$2)))</f>
        <v>0.54669775500383477</v>
      </c>
      <c r="AX77">
        <f>IF('Vaccine Prioritization'!$C$4='Filter inputs'!$B$4,
IF($AW$2="2020-2030",AVERAGEIFS($I$3:$I$3258,$Y$3:$Y$3258,1,$C$3:$C$3258,$AV77,$E$3:$E$3258, AX$3),AVERAGEIFS($I$3:$I$3258,$Y$3:$Y$3258,1,$C$3:$C$3258,$AV77,$F$3:$F$3258,$AW$2,$E$3:$E$3258, AX$3)), IF($AW$2="2020-2030",AVERAGEIFS($N$3:$N$3258,$Y$3:$Y$3258,1,$C$3:$C$3258,$AV77,$E$3:$E$3258, AX$3),AVERAGEIFS($N$3:$N$3258,$Y$3:$Y$3258,1,$C$3:$C$3258,$AV77,$F$3:$F$3258,$AW$2,$E$3:$E$3258, AX$3)))</f>
        <v>0.56186779754522065</v>
      </c>
      <c r="AY77">
        <f>IF('Vaccine Prioritization'!$C$4='Filter inputs'!$B$4,
IF($AW$2="2020-2030",AVERAGEIFS($I$3:$I$3258,$Y$3:$Y$3258,1,$C$3:$C$3258,$AV77,$E$3:$E$3258, AY$3),AVERAGEIFS($I$3:$I$3258,$Y$3:$Y$3258,1,$C$3:$C$3258,$AV77,$F$3:$F$3258,$AW$2,$E$3:$E$3258, AY$3)), IF($AW$2="2020-2030",AVERAGEIFS($N$3:$N$3258,$Y$3:$Y$3258,1,$C$3:$C$3258,$AV77,$E$3:$E$3258, AY$3),AVERAGEIFS($N$3:$N$3258,$Y$3:$Y$3258,1,$C$3:$C$3258,$AV77,$F$3:$F$3258,$AW$2,$E$3:$E$3258, AY$3)))</f>
        <v>0.49304550141999642</v>
      </c>
      <c r="AZ77">
        <f>IF('Vaccine Prioritization'!$C$4='Filter inputs'!$B$4,
IF($AW$2="2020-2030",AVERAGEIFS($I$3:$I$3258,$Y$3:$Y$3258,1,$C$3:$C$3258,$AV77,$E$3:$E$3258, AZ$3),AVERAGEIFS($I$3:$I$3258,$Y$3:$Y$3258,1,$C$3:$C$3258,$AV77,$F$3:$F$3258,$AW$2,$E$3:$E$3258, AZ$3)), IF($AW$2="2020-2030",AVERAGEIFS($N$3:$N$3258,$Y$3:$Y$3258,1,$C$3:$C$3258,$AV77,$E$3:$E$3258, AZ$3),AVERAGEIFS($N$3:$N$3258,$Y$3:$Y$3258,1,$C$3:$C$3258,$AV77,$F$3:$F$3258,$AW$2,$E$3:$E$3258, AZ$3)))</f>
        <v>0.99150534502862542</v>
      </c>
      <c r="BA77">
        <f>IF('Vaccine Prioritization'!$C$4='Filter inputs'!$B$4,
IF($AW$2="2020-2030",AVERAGEIFS($I$3:$I$3258,$Y$3:$Y$3258,1,$C$3:$C$3258,$AV77,$E$3:$E$3258, BA$3),AVERAGEIFS($I$3:$I$3258,$Y$3:$Y$3258,1,$C$3:$C$3258,$AV77,$F$3:$F$3258,$AW$2,$E$3:$E$3258, BA$3)), IF($AW$2="2020-2030",AVERAGEIFS($N$3:$N$3258,$Y$3:$Y$3258,1,$C$3:$C$3258,$AV77,$E$3:$E$3258, BA$3),AVERAGEIFS($N$3:$N$3258,$Y$3:$Y$3258,1,$C$3:$C$3258,$AV77,$F$3:$F$3258,$AW$2,$E$3:$E$3258, BA$3)))</f>
        <v>0.1403723760214963</v>
      </c>
      <c r="BC77" s="3">
        <f t="shared" si="19"/>
        <v>2</v>
      </c>
      <c r="BD77" s="3">
        <f t="shared" si="20"/>
        <v>3</v>
      </c>
      <c r="BE77" s="3">
        <f t="shared" si="21"/>
        <v>1</v>
      </c>
      <c r="BF77" s="3">
        <f t="shared" si="22"/>
        <v>4</v>
      </c>
      <c r="BG77" s="3"/>
      <c r="BH77" s="3">
        <f t="shared" si="16"/>
        <v>1</v>
      </c>
      <c r="BI77" t="s">
        <v>148</v>
      </c>
      <c r="BJ77" s="2" t="str">
        <f t="shared" si="17"/>
        <v>Zimbabwe</v>
      </c>
      <c r="BK77">
        <f t="shared" si="23"/>
        <v>0.54669775500383477</v>
      </c>
      <c r="BL77" s="3" cm="1">
        <f t="array" ref="BL77">COUNTIF($BK$4:$BK$77, "&gt;"&amp;$BK77)+SUM(IF($BK77=$BK$4:$BK77, 1, 0))</f>
        <v>48</v>
      </c>
      <c r="BM77" s="3">
        <f>IF(COUNTIFS($BC77:BC77,BC77)&gt;1,BC77+COUNTIFS($BC77:BC77,BC77)-1,BC77)</f>
        <v>2</v>
      </c>
      <c r="BN77" s="3">
        <f>IF(COUNTIFS($BC77:BD77,BD77)&gt;1,BD77+COUNTIFS($BC77:BD77,BD77)-1,BD77)</f>
        <v>3</v>
      </c>
      <c r="BO77" s="3">
        <f>IF(COUNTIFS($BC77:BE77,BE77)&gt;1,BE77+COUNTIFS($BC77:BE77,BE77)-1,BE77)</f>
        <v>1</v>
      </c>
      <c r="BP77" s="3">
        <f>IF(COUNTIFS($BC77:BF77,BF77)&gt;1,BF77+COUNTIFS($BC77:BF77,BF77)-1,BF77)</f>
        <v>4</v>
      </c>
      <c r="BR77" s="3" t="str" cm="1">
        <f t="array" ref="BR77">INDEX($AX$3:$BA$3,BM77)</f>
        <v>Pcv3</v>
      </c>
      <c r="BS77" s="3" t="str" cm="1">
        <f t="array" ref="BS77">INDEX($AX$3:$BA$3,BN77)</f>
        <v>MCV2</v>
      </c>
      <c r="BT77" s="3" t="str" cm="1">
        <f t="array" ref="BT77">INDEX($AX$3:$BA$3,BO77)</f>
        <v>Hib3</v>
      </c>
      <c r="BU77" s="3" t="str" cm="1">
        <f t="array" ref="BU77">INDEX($AX$3:$BA$3,BP77)</f>
        <v>RotaC</v>
      </c>
    </row>
    <row r="78" spans="1:73" x14ac:dyDescent="0.3">
      <c r="A78" t="str">
        <f t="shared" si="14"/>
        <v>ASIABGDHib32021</v>
      </c>
      <c r="B78" t="s">
        <v>13</v>
      </c>
      <c r="C78" t="s">
        <v>169</v>
      </c>
      <c r="D78" t="s">
        <v>65</v>
      </c>
      <c r="E78" t="s">
        <v>82</v>
      </c>
      <c r="F78">
        <v>2021</v>
      </c>
      <c r="G78" t="s">
        <v>196</v>
      </c>
      <c r="H78" s="11" cm="1">
        <f t="array" ref="H78">_xlfn.IFS(G78="&gt;70%",1,G78="60-70%",70%,G78="50-60%",60%,G78="&lt;50%",50%)</f>
        <v>1</v>
      </c>
      <c r="I78" s="47">
        <v>27.71742321473392</v>
      </c>
      <c r="J78">
        <v>1</v>
      </c>
      <c r="K78">
        <v>10</v>
      </c>
      <c r="L78" t="s">
        <v>196</v>
      </c>
      <c r="M78" s="11" cm="1">
        <f t="array" ref="M78">_xlfn.IFS(L78="&gt;70%",1,L78="60-70%",70%,L78="50-60%",60%,L78="&lt;50%",50%)</f>
        <v>1</v>
      </c>
      <c r="N78" s="47">
        <v>29.446864113140727</v>
      </c>
      <c r="O78">
        <v>3</v>
      </c>
      <c r="P78">
        <v>10</v>
      </c>
      <c r="Q78">
        <v>2</v>
      </c>
      <c r="R78">
        <v>2</v>
      </c>
      <c r="S78" t="s">
        <v>104</v>
      </c>
      <c r="T78" t="s">
        <v>109</v>
      </c>
      <c r="V78">
        <v>15</v>
      </c>
      <c r="W78">
        <v>17</v>
      </c>
      <c r="X78">
        <f>IF(AND(OR('Country Prioritization'!$C$4 = 'Filter inputs'!$A$4,'Country Prioritization'!$C$4=$B78),
OR('Country Prioritization'!$C$6='Filter inputs'!$C$4,'Country Prioritization'!$C$6=$S78),
OR( 'Country Prioritization'!$C$7='Filter inputs'!$D$4, 'Country Prioritization'!$C$7=$T78),
OR('Country Prioritization'!$C$8='Filter inputs'!$E$4, 'Country Prioritization'!$C$8=$F78), OR(AND('Country Prioritization'!$C$5='Filter inputs'!$B$4,H78&lt;=$X$1),AND('Country Prioritization'!$C$5='Filter inputs'!$B$5,M78&lt;=$X$1))),1,0)</f>
        <v>1</v>
      </c>
      <c r="Y78">
        <f>IF(OR('Vaccine Prioritization'!$C$5='Filter inputs'!$E$4, 'Vaccine Prioritization'!$C$5=$F78),1,0)</f>
        <v>1</v>
      </c>
    </row>
    <row r="79" spans="1:73" x14ac:dyDescent="0.3">
      <c r="A79" t="str">
        <f t="shared" si="14"/>
        <v>ASIAPAKHib32021</v>
      </c>
      <c r="B79" t="s">
        <v>13</v>
      </c>
      <c r="C79" t="s">
        <v>141</v>
      </c>
      <c r="D79" t="s">
        <v>37</v>
      </c>
      <c r="E79" t="s">
        <v>82</v>
      </c>
      <c r="F79">
        <v>2021</v>
      </c>
      <c r="G79" t="s">
        <v>197</v>
      </c>
      <c r="H79" s="11" cm="1">
        <f t="array" ref="H79">_xlfn.IFS(G79="&gt;70%",1,G79="60-70%",70%,G79="50-60%",60%,G79="&lt;50%",50%)</f>
        <v>0.7</v>
      </c>
      <c r="I79" s="47">
        <v>22.810252361797033</v>
      </c>
      <c r="J79">
        <v>8</v>
      </c>
      <c r="K79">
        <v>10</v>
      </c>
      <c r="L79" t="s">
        <v>196</v>
      </c>
      <c r="M79" s="11" cm="1">
        <f t="array" ref="M79">_xlfn.IFS(L79="&gt;70%",1,L79="60-70%",70%,L79="50-60%",60%,L79="&lt;50%",50%)</f>
        <v>1</v>
      </c>
      <c r="N79" s="47">
        <v>27.667277583888819</v>
      </c>
      <c r="O79">
        <v>7</v>
      </c>
      <c r="P79">
        <v>10</v>
      </c>
      <c r="Q79">
        <v>3</v>
      </c>
      <c r="R79">
        <v>2</v>
      </c>
      <c r="S79" t="s">
        <v>104</v>
      </c>
      <c r="T79" t="s">
        <v>109</v>
      </c>
      <c r="V79">
        <v>23</v>
      </c>
      <c r="W79">
        <v>22</v>
      </c>
      <c r="X79">
        <f>IF(AND(OR('Country Prioritization'!$C$4 = 'Filter inputs'!$A$4,'Country Prioritization'!$C$4=$B79),
OR('Country Prioritization'!$C$6='Filter inputs'!$C$4,'Country Prioritization'!$C$6=$S79),
OR( 'Country Prioritization'!$C$7='Filter inputs'!$D$4, 'Country Prioritization'!$C$7=$T79),
OR('Country Prioritization'!$C$8='Filter inputs'!$E$4, 'Country Prioritization'!$C$8=$F79), OR(AND('Country Prioritization'!$C$5='Filter inputs'!$B$4,H79&lt;=$X$1),AND('Country Prioritization'!$C$5='Filter inputs'!$B$5,M79&lt;=$X$1))),1,0)</f>
        <v>1</v>
      </c>
      <c r="Y79">
        <f>IF(OR('Vaccine Prioritization'!$C$5='Filter inputs'!$E$4, 'Vaccine Prioritization'!$C$5=$F79),1,0)</f>
        <v>1</v>
      </c>
    </row>
    <row r="80" spans="1:73" x14ac:dyDescent="0.3">
      <c r="A80" t="str">
        <f t="shared" si="14"/>
        <v>AFRICAETHHib32021</v>
      </c>
      <c r="B80" t="s">
        <v>3</v>
      </c>
      <c r="C80" t="s">
        <v>125</v>
      </c>
      <c r="D80" t="s">
        <v>20</v>
      </c>
      <c r="E80" t="s">
        <v>82</v>
      </c>
      <c r="F80">
        <v>2021</v>
      </c>
      <c r="G80" t="s">
        <v>197</v>
      </c>
      <c r="H80" s="11" cm="1">
        <f t="array" ref="H80">_xlfn.IFS(G80="&gt;70%",1,G80="60-70%",70%,G80="50-60%",60%,G80="&lt;50%",50%)</f>
        <v>0.7</v>
      </c>
      <c r="I80" s="47">
        <v>21.767503415933813</v>
      </c>
      <c r="J80">
        <v>9</v>
      </c>
      <c r="K80">
        <v>10</v>
      </c>
      <c r="L80" t="s">
        <v>197</v>
      </c>
      <c r="M80" s="11" cm="1">
        <f t="array" ref="M80">_xlfn.IFS(L80="&gt;70%",1,L80="60-70%",70%,L80="50-60%",60%,L80="&lt;50%",50%)</f>
        <v>0.7</v>
      </c>
      <c r="N80" s="47">
        <v>20.747042588764863</v>
      </c>
      <c r="O80">
        <v>9</v>
      </c>
      <c r="P80">
        <v>10</v>
      </c>
      <c r="Q80">
        <v>9</v>
      </c>
      <c r="R80">
        <v>9</v>
      </c>
      <c r="S80" t="s">
        <v>103</v>
      </c>
      <c r="T80" t="s">
        <v>106</v>
      </c>
      <c r="V80">
        <v>37</v>
      </c>
      <c r="W80">
        <v>37</v>
      </c>
      <c r="X80">
        <f>IF(AND(OR('Country Prioritization'!$C$4 = 'Filter inputs'!$A$4,'Country Prioritization'!$C$4=$B80),
OR('Country Prioritization'!$C$6='Filter inputs'!$C$4,'Country Prioritization'!$C$6=$S80),
OR( 'Country Prioritization'!$C$7='Filter inputs'!$D$4, 'Country Prioritization'!$C$7=$T80),
OR('Country Prioritization'!$C$8='Filter inputs'!$E$4, 'Country Prioritization'!$C$8=$F80), OR(AND('Country Prioritization'!$C$5='Filter inputs'!$B$4,H80&lt;=$X$1),AND('Country Prioritization'!$C$5='Filter inputs'!$B$5,M80&lt;=$X$1))),1,0)</f>
        <v>1</v>
      </c>
      <c r="Y80">
        <f>IF(OR('Vaccine Prioritization'!$C$5='Filter inputs'!$E$4, 'Vaccine Prioritization'!$C$5=$F80),1,0)</f>
        <v>1</v>
      </c>
    </row>
    <row r="81" spans="1:25" x14ac:dyDescent="0.3">
      <c r="A81" t="str">
        <f t="shared" si="14"/>
        <v>AFRICANGAHib32021</v>
      </c>
      <c r="B81" t="s">
        <v>3</v>
      </c>
      <c r="C81" t="s">
        <v>113</v>
      </c>
      <c r="D81" t="s">
        <v>5</v>
      </c>
      <c r="E81" t="s">
        <v>82</v>
      </c>
      <c r="F81">
        <v>2021</v>
      </c>
      <c r="G81" t="s">
        <v>198</v>
      </c>
      <c r="H81" s="11" cm="1">
        <f t="array" ref="H81">_xlfn.IFS(G81="&gt;70%",1,G81="60-70%",70%,G81="50-60%",60%,G81="&lt;50%",50%)</f>
        <v>0.6</v>
      </c>
      <c r="I81" s="47">
        <v>20.091847269539095</v>
      </c>
      <c r="J81">
        <v>9</v>
      </c>
      <c r="K81">
        <v>10</v>
      </c>
      <c r="L81" t="s">
        <v>199</v>
      </c>
      <c r="M81" s="11" cm="1">
        <f t="array" ref="M81">_xlfn.IFS(L81="&gt;70%",1,L81="60-70%",70%,L81="50-60%",60%,L81="&lt;50%",50%)</f>
        <v>0.5</v>
      </c>
      <c r="N81" s="47">
        <v>15.783804792200513</v>
      </c>
      <c r="O81">
        <v>10</v>
      </c>
      <c r="P81">
        <v>10</v>
      </c>
      <c r="Q81">
        <v>10</v>
      </c>
      <c r="R81">
        <v>5</v>
      </c>
      <c r="S81" t="s">
        <v>104</v>
      </c>
      <c r="T81" t="s">
        <v>107</v>
      </c>
      <c r="V81">
        <v>34</v>
      </c>
      <c r="W81">
        <v>35</v>
      </c>
      <c r="X81">
        <f>IF(AND(OR('Country Prioritization'!$C$4 = 'Filter inputs'!$A$4,'Country Prioritization'!$C$4=$B81),
OR('Country Prioritization'!$C$6='Filter inputs'!$C$4,'Country Prioritization'!$C$6=$S81),
OR( 'Country Prioritization'!$C$7='Filter inputs'!$D$4, 'Country Prioritization'!$C$7=$T81),
OR('Country Prioritization'!$C$8='Filter inputs'!$E$4, 'Country Prioritization'!$C$8=$F81), OR(AND('Country Prioritization'!$C$5='Filter inputs'!$B$4,H81&lt;=$X$1),AND('Country Prioritization'!$C$5='Filter inputs'!$B$5,M81&lt;=$X$1))),1,0)</f>
        <v>1</v>
      </c>
      <c r="Y81">
        <f>IF(OR('Vaccine Prioritization'!$C$5='Filter inputs'!$E$4, 'Vaccine Prioritization'!$C$5=$F81),1,0)</f>
        <v>1</v>
      </c>
    </row>
    <row r="82" spans="1:25" x14ac:dyDescent="0.3">
      <c r="A82" t="str">
        <f t="shared" si="14"/>
        <v>AFRICACODHib32021</v>
      </c>
      <c r="B82" t="s">
        <v>3</v>
      </c>
      <c r="C82" t="s">
        <v>134</v>
      </c>
      <c r="D82" t="s">
        <v>30</v>
      </c>
      <c r="E82" t="s">
        <v>82</v>
      </c>
      <c r="F82">
        <v>2021</v>
      </c>
      <c r="G82" t="s">
        <v>198</v>
      </c>
      <c r="H82" s="11" cm="1">
        <f t="array" ref="H82">_xlfn.IFS(G82="&gt;70%",1,G82="60-70%",70%,G82="50-60%",60%,G82="&lt;50%",50%)</f>
        <v>0.6</v>
      </c>
      <c r="I82" s="47">
        <v>10.082915475259936</v>
      </c>
      <c r="J82">
        <v>9</v>
      </c>
      <c r="K82">
        <v>10</v>
      </c>
      <c r="L82" t="s">
        <v>196</v>
      </c>
      <c r="M82" s="11" cm="1">
        <f t="array" ref="M82">_xlfn.IFS(L82="&gt;70%",1,L82="60-70%",70%,L82="50-60%",60%,L82="&lt;50%",50%)</f>
        <v>1</v>
      </c>
      <c r="N82" s="47">
        <v>13.783219747153629</v>
      </c>
      <c r="O82">
        <v>7</v>
      </c>
      <c r="P82">
        <v>10</v>
      </c>
      <c r="Q82">
        <v>10</v>
      </c>
      <c r="R82">
        <v>9</v>
      </c>
      <c r="S82" t="s">
        <v>103</v>
      </c>
      <c r="T82" t="s">
        <v>106</v>
      </c>
      <c r="V82">
        <v>38</v>
      </c>
      <c r="W82">
        <v>36</v>
      </c>
      <c r="X82">
        <f>IF(AND(OR('Country Prioritization'!$C$4 = 'Filter inputs'!$A$4,'Country Prioritization'!$C$4=$B82),
OR('Country Prioritization'!$C$6='Filter inputs'!$C$4,'Country Prioritization'!$C$6=$S82),
OR( 'Country Prioritization'!$C$7='Filter inputs'!$D$4, 'Country Prioritization'!$C$7=$T82),
OR('Country Prioritization'!$C$8='Filter inputs'!$E$4, 'Country Prioritization'!$C$8=$F82), OR(AND('Country Prioritization'!$C$5='Filter inputs'!$B$4,H82&lt;=$X$1),AND('Country Prioritization'!$C$5='Filter inputs'!$B$5,M82&lt;=$X$1))),1,0)</f>
        <v>1</v>
      </c>
      <c r="Y82">
        <f>IF(OR('Vaccine Prioritization'!$C$5='Filter inputs'!$E$4, 'Vaccine Prioritization'!$C$5=$F82),1,0)</f>
        <v>1</v>
      </c>
    </row>
    <row r="83" spans="1:25" x14ac:dyDescent="0.3">
      <c r="A83" t="str">
        <f t="shared" si="14"/>
        <v>ASIAIDNHib32021</v>
      </c>
      <c r="B83" t="s">
        <v>13</v>
      </c>
      <c r="C83" t="s">
        <v>133</v>
      </c>
      <c r="D83" t="s">
        <v>29</v>
      </c>
      <c r="E83" t="s">
        <v>82</v>
      </c>
      <c r="F83">
        <v>2021</v>
      </c>
      <c r="G83" t="s">
        <v>196</v>
      </c>
      <c r="H83" s="11" cm="1">
        <f t="array" ref="H83">_xlfn.IFS(G83="&gt;70%",1,G83="60-70%",70%,G83="50-60%",60%,G83="&lt;50%",50%)</f>
        <v>1</v>
      </c>
      <c r="I83" s="47">
        <v>14.516497235044566</v>
      </c>
      <c r="J83">
        <v>6</v>
      </c>
      <c r="K83">
        <v>10</v>
      </c>
      <c r="L83" t="s">
        <v>196</v>
      </c>
      <c r="M83" s="11" cm="1">
        <f t="array" ref="M83">_xlfn.IFS(L83="&gt;70%",1,L83="60-70%",70%,L83="50-60%",60%,L83="&lt;50%",50%)</f>
        <v>1</v>
      </c>
      <c r="N83" s="47">
        <v>13.37324712556366</v>
      </c>
      <c r="O83">
        <v>8</v>
      </c>
      <c r="P83">
        <v>10</v>
      </c>
      <c r="Q83">
        <v>2</v>
      </c>
      <c r="R83">
        <v>10</v>
      </c>
      <c r="S83" t="s">
        <v>105</v>
      </c>
      <c r="T83" t="s">
        <v>108</v>
      </c>
      <c r="V83">
        <v>28</v>
      </c>
      <c r="W83">
        <v>30</v>
      </c>
      <c r="X83">
        <f>IF(AND(OR('Country Prioritization'!$C$4 = 'Filter inputs'!$A$4,'Country Prioritization'!$C$4=$B83),
OR('Country Prioritization'!$C$6='Filter inputs'!$C$4,'Country Prioritization'!$C$6=$S83),
OR( 'Country Prioritization'!$C$7='Filter inputs'!$D$4, 'Country Prioritization'!$C$7=$T83),
OR('Country Prioritization'!$C$8='Filter inputs'!$E$4, 'Country Prioritization'!$C$8=$F83), OR(AND('Country Prioritization'!$C$5='Filter inputs'!$B$4,H83&lt;=$X$1),AND('Country Prioritization'!$C$5='Filter inputs'!$B$5,M83&lt;=$X$1))),1,0)</f>
        <v>1</v>
      </c>
      <c r="Y83">
        <f>IF(OR('Vaccine Prioritization'!$C$5='Filter inputs'!$E$4, 'Vaccine Prioritization'!$C$5=$F83),1,0)</f>
        <v>1</v>
      </c>
    </row>
    <row r="84" spans="1:25" x14ac:dyDescent="0.3">
      <c r="A84" t="str">
        <f t="shared" si="14"/>
        <v>AFRICANERHib32021</v>
      </c>
      <c r="B84" t="s">
        <v>3</v>
      </c>
      <c r="C84" t="s">
        <v>136</v>
      </c>
      <c r="D84" t="s">
        <v>32</v>
      </c>
      <c r="E84" t="s">
        <v>82</v>
      </c>
      <c r="F84">
        <v>2021</v>
      </c>
      <c r="G84" t="s">
        <v>196</v>
      </c>
      <c r="H84" s="11" cm="1">
        <f t="array" ref="H84">_xlfn.IFS(G84="&gt;70%",1,G84="60-70%",70%,G84="50-60%",60%,G84="&lt;50%",50%)</f>
        <v>1</v>
      </c>
      <c r="I84" s="47">
        <v>8.9373738426323595</v>
      </c>
      <c r="J84">
        <v>7</v>
      </c>
      <c r="K84">
        <v>10</v>
      </c>
      <c r="L84" t="s">
        <v>196</v>
      </c>
      <c r="M84" s="11" cm="1">
        <f t="array" ref="M84">_xlfn.IFS(L84="&gt;70%",1,L84="60-70%",70%,L84="50-60%",60%,L84="&lt;50%",50%)</f>
        <v>1</v>
      </c>
      <c r="N84" s="47">
        <v>9.1445777596345188</v>
      </c>
      <c r="O84">
        <v>7</v>
      </c>
      <c r="P84">
        <v>10</v>
      </c>
      <c r="Q84">
        <v>8</v>
      </c>
      <c r="R84">
        <v>9</v>
      </c>
      <c r="S84" t="s">
        <v>103</v>
      </c>
      <c r="T84" t="s">
        <v>106</v>
      </c>
      <c r="V84">
        <v>34</v>
      </c>
      <c r="W84">
        <v>34</v>
      </c>
      <c r="X84">
        <f>IF(AND(OR('Country Prioritization'!$C$4 = 'Filter inputs'!$A$4,'Country Prioritization'!$C$4=$B84),
OR('Country Prioritization'!$C$6='Filter inputs'!$C$4,'Country Prioritization'!$C$6=$S84),
OR( 'Country Prioritization'!$C$7='Filter inputs'!$D$4, 'Country Prioritization'!$C$7=$T84),
OR('Country Prioritization'!$C$8='Filter inputs'!$E$4, 'Country Prioritization'!$C$8=$F84), OR(AND('Country Prioritization'!$C$5='Filter inputs'!$B$4,H84&lt;=$X$1),AND('Country Prioritization'!$C$5='Filter inputs'!$B$5,M84&lt;=$X$1))),1,0)</f>
        <v>1</v>
      </c>
      <c r="Y84">
        <f>IF(OR('Vaccine Prioritization'!$C$5='Filter inputs'!$E$4, 'Vaccine Prioritization'!$C$5=$F84),1,0)</f>
        <v>1</v>
      </c>
    </row>
    <row r="85" spans="1:25" x14ac:dyDescent="0.3">
      <c r="A85" t="str">
        <f t="shared" si="14"/>
        <v>AFRICASDNHib32021</v>
      </c>
      <c r="B85" t="s">
        <v>3</v>
      </c>
      <c r="C85" t="s">
        <v>149</v>
      </c>
      <c r="D85" t="s">
        <v>45</v>
      </c>
      <c r="E85" t="s">
        <v>82</v>
      </c>
      <c r="F85">
        <v>2021</v>
      </c>
      <c r="G85" t="s">
        <v>196</v>
      </c>
      <c r="H85" s="11" cm="1">
        <f t="array" ref="H85">_xlfn.IFS(G85="&gt;70%",1,G85="60-70%",70%,G85="50-60%",60%,G85="&lt;50%",50%)</f>
        <v>1</v>
      </c>
      <c r="I85" s="47">
        <v>8.0033434122109934</v>
      </c>
      <c r="J85">
        <v>4</v>
      </c>
      <c r="K85">
        <v>9</v>
      </c>
      <c r="L85" t="s">
        <v>196</v>
      </c>
      <c r="M85" s="11" cm="1">
        <f t="array" ref="M85">_xlfn.IFS(L85="&gt;70%",1,L85="60-70%",70%,L85="50-60%",60%,L85="&lt;50%",50%)</f>
        <v>1</v>
      </c>
      <c r="N85" s="47">
        <v>8.2077449420215807</v>
      </c>
      <c r="O85">
        <v>5</v>
      </c>
      <c r="P85">
        <v>9</v>
      </c>
      <c r="Q85">
        <v>5</v>
      </c>
      <c r="R85">
        <v>3</v>
      </c>
      <c r="S85" t="s">
        <v>103</v>
      </c>
      <c r="T85" t="s">
        <v>109</v>
      </c>
      <c r="V85">
        <v>21</v>
      </c>
      <c r="W85">
        <v>22</v>
      </c>
      <c r="X85">
        <f>IF(AND(OR('Country Prioritization'!$C$4 = 'Filter inputs'!$A$4,'Country Prioritization'!$C$4=$B85),
OR('Country Prioritization'!$C$6='Filter inputs'!$C$4,'Country Prioritization'!$C$6=$S85),
OR( 'Country Prioritization'!$C$7='Filter inputs'!$D$4, 'Country Prioritization'!$C$7=$T85),
OR('Country Prioritization'!$C$8='Filter inputs'!$E$4, 'Country Prioritization'!$C$8=$F85), OR(AND('Country Prioritization'!$C$5='Filter inputs'!$B$4,H85&lt;=$X$1),AND('Country Prioritization'!$C$5='Filter inputs'!$B$5,M85&lt;=$X$1))),1,0)</f>
        <v>1</v>
      </c>
      <c r="Y85">
        <f>IF(OR('Vaccine Prioritization'!$C$5='Filter inputs'!$E$4, 'Vaccine Prioritization'!$C$5=$F85),1,0)</f>
        <v>1</v>
      </c>
    </row>
    <row r="86" spans="1:25" x14ac:dyDescent="0.3">
      <c r="A86" t="str">
        <f t="shared" si="14"/>
        <v>AFRICATZAHib32021</v>
      </c>
      <c r="B86" t="s">
        <v>3</v>
      </c>
      <c r="C86" t="s">
        <v>161</v>
      </c>
      <c r="D86" t="s">
        <v>57</v>
      </c>
      <c r="E86" t="s">
        <v>82</v>
      </c>
      <c r="F86">
        <v>2021</v>
      </c>
      <c r="G86" t="s">
        <v>196</v>
      </c>
      <c r="H86" s="11" cm="1">
        <f t="array" ref="H86">_xlfn.IFS(G86="&gt;70%",1,G86="60-70%",70%,G86="50-60%",60%,G86="&lt;50%",50%)</f>
        <v>1</v>
      </c>
      <c r="I86" s="47">
        <v>5.8035283670989495</v>
      </c>
      <c r="J86">
        <v>5</v>
      </c>
      <c r="K86">
        <v>9</v>
      </c>
      <c r="L86" t="s">
        <v>196</v>
      </c>
      <c r="M86" s="11" cm="1">
        <f t="array" ref="M86">_xlfn.IFS(L86="&gt;70%",1,L86="60-70%",70%,L86="50-60%",60%,L86="&lt;50%",50%)</f>
        <v>1</v>
      </c>
      <c r="N86" s="47">
        <v>6.6364145735266362</v>
      </c>
      <c r="O86">
        <v>4</v>
      </c>
      <c r="P86">
        <v>9</v>
      </c>
      <c r="Q86">
        <v>7</v>
      </c>
      <c r="R86">
        <v>8</v>
      </c>
      <c r="S86" t="s">
        <v>104</v>
      </c>
      <c r="T86" t="s">
        <v>106</v>
      </c>
      <c r="V86">
        <v>29</v>
      </c>
      <c r="W86">
        <v>28</v>
      </c>
      <c r="X86">
        <f>IF(AND(OR('Country Prioritization'!$C$4 = 'Filter inputs'!$A$4,'Country Prioritization'!$C$4=$B86),
OR('Country Prioritization'!$C$6='Filter inputs'!$C$4,'Country Prioritization'!$C$6=$S86),
OR( 'Country Prioritization'!$C$7='Filter inputs'!$D$4, 'Country Prioritization'!$C$7=$T86),
OR('Country Prioritization'!$C$8='Filter inputs'!$E$4, 'Country Prioritization'!$C$8=$F86), OR(AND('Country Prioritization'!$C$5='Filter inputs'!$B$4,H86&lt;=$X$1),AND('Country Prioritization'!$C$5='Filter inputs'!$B$5,M86&lt;=$X$1))),1,0)</f>
        <v>1</v>
      </c>
      <c r="Y86">
        <f>IF(OR('Vaccine Prioritization'!$C$5='Filter inputs'!$E$4, 'Vaccine Prioritization'!$C$5=$F86),1,0)</f>
        <v>1</v>
      </c>
    </row>
    <row r="87" spans="1:25" x14ac:dyDescent="0.3">
      <c r="A87" t="str">
        <f t="shared" si="14"/>
        <v>AFRICAAGOHib32021</v>
      </c>
      <c r="B87" t="s">
        <v>3</v>
      </c>
      <c r="C87" t="s">
        <v>116</v>
      </c>
      <c r="D87" t="s">
        <v>8</v>
      </c>
      <c r="E87" t="s">
        <v>82</v>
      </c>
      <c r="F87">
        <v>2021</v>
      </c>
      <c r="G87" t="s">
        <v>198</v>
      </c>
      <c r="H87" s="11" cm="1">
        <f t="array" ref="H87">_xlfn.IFS(G87="&gt;70%",1,G87="60-70%",70%,G87="50-60%",60%,G87="&lt;50%",50%)</f>
        <v>0.6</v>
      </c>
      <c r="I87" s="47">
        <v>6.351063226143296</v>
      </c>
      <c r="J87">
        <v>10</v>
      </c>
      <c r="K87">
        <v>9</v>
      </c>
      <c r="L87" t="s">
        <v>199</v>
      </c>
      <c r="M87" s="11" cm="1">
        <f t="array" ref="M87">_xlfn.IFS(L87="&gt;70%",1,L87="60-70%",70%,L87="50-60%",60%,L87="&lt;50%",50%)</f>
        <v>0.5</v>
      </c>
      <c r="N87" s="47">
        <v>5.3239932011450497</v>
      </c>
      <c r="O87">
        <v>10</v>
      </c>
      <c r="P87">
        <v>9</v>
      </c>
      <c r="Q87">
        <v>9</v>
      </c>
      <c r="R87">
        <v>11</v>
      </c>
      <c r="S87" t="s">
        <v>104</v>
      </c>
      <c r="T87" t="s">
        <v>108</v>
      </c>
      <c r="V87">
        <v>39</v>
      </c>
      <c r="W87">
        <v>39</v>
      </c>
      <c r="X87">
        <f>IF(AND(OR('Country Prioritization'!$C$4 = 'Filter inputs'!$A$4,'Country Prioritization'!$C$4=$B87),
OR('Country Prioritization'!$C$6='Filter inputs'!$C$4,'Country Prioritization'!$C$6=$S87),
OR( 'Country Prioritization'!$C$7='Filter inputs'!$D$4, 'Country Prioritization'!$C$7=$T87),
OR('Country Prioritization'!$C$8='Filter inputs'!$E$4, 'Country Prioritization'!$C$8=$F87), OR(AND('Country Prioritization'!$C$5='Filter inputs'!$B$4,H87&lt;=$X$1),AND('Country Prioritization'!$C$5='Filter inputs'!$B$5,M87&lt;=$X$1))),1,0)</f>
        <v>1</v>
      </c>
      <c r="Y87">
        <f>IF(OR('Vaccine Prioritization'!$C$5='Filter inputs'!$E$4, 'Vaccine Prioritization'!$C$5=$F87),1,0)</f>
        <v>1</v>
      </c>
    </row>
    <row r="88" spans="1:25" x14ac:dyDescent="0.3">
      <c r="A88" t="str">
        <f t="shared" si="14"/>
        <v>ASIAAFGHib32021</v>
      </c>
      <c r="B88" t="s">
        <v>13</v>
      </c>
      <c r="C88" t="s">
        <v>120</v>
      </c>
      <c r="D88" t="s">
        <v>14</v>
      </c>
      <c r="E88" t="s">
        <v>82</v>
      </c>
      <c r="F88">
        <v>2021</v>
      </c>
      <c r="G88" t="s">
        <v>197</v>
      </c>
      <c r="H88" s="11" cm="1">
        <f t="array" ref="H88">_xlfn.IFS(G88="&gt;70%",1,G88="60-70%",70%,G88="50-60%",60%,G88="&lt;50%",50%)</f>
        <v>0.7</v>
      </c>
      <c r="I88" s="47">
        <v>5.5383572431800756</v>
      </c>
      <c r="J88">
        <v>9</v>
      </c>
      <c r="K88">
        <v>9</v>
      </c>
      <c r="L88" t="s">
        <v>198</v>
      </c>
      <c r="M88" s="11" cm="1">
        <f t="array" ref="M88">_xlfn.IFS(L88="&gt;70%",1,L88="60-70%",70%,L88="50-60%",60%,L88="&lt;50%",50%)</f>
        <v>0.6</v>
      </c>
      <c r="N88" s="47">
        <v>4.8466532920214851</v>
      </c>
      <c r="O88">
        <v>9</v>
      </c>
      <c r="P88">
        <v>9</v>
      </c>
      <c r="Q88">
        <v>8</v>
      </c>
      <c r="R88">
        <v>9</v>
      </c>
      <c r="S88" t="s">
        <v>103</v>
      </c>
      <c r="T88" t="s">
        <v>106</v>
      </c>
      <c r="V88">
        <v>35</v>
      </c>
      <c r="W88">
        <v>35</v>
      </c>
      <c r="X88">
        <f>IF(AND(OR('Country Prioritization'!$C$4 = 'Filter inputs'!$A$4,'Country Prioritization'!$C$4=$B88),
OR('Country Prioritization'!$C$6='Filter inputs'!$C$4,'Country Prioritization'!$C$6=$S88),
OR( 'Country Prioritization'!$C$7='Filter inputs'!$D$4, 'Country Prioritization'!$C$7=$T88),
OR('Country Prioritization'!$C$8='Filter inputs'!$E$4, 'Country Prioritization'!$C$8=$F88), OR(AND('Country Prioritization'!$C$5='Filter inputs'!$B$4,H88&lt;=$X$1),AND('Country Prioritization'!$C$5='Filter inputs'!$B$5,M88&lt;=$X$1))),1,0)</f>
        <v>1</v>
      </c>
      <c r="Y88">
        <f>IF(OR('Vaccine Prioritization'!$C$5='Filter inputs'!$E$4, 'Vaccine Prioritization'!$C$5=$F88),1,0)</f>
        <v>1</v>
      </c>
    </row>
    <row r="89" spans="1:25" x14ac:dyDescent="0.3">
      <c r="A89" t="str">
        <f t="shared" si="14"/>
        <v>AFRICAMOZHib32021</v>
      </c>
      <c r="B89" t="s">
        <v>3</v>
      </c>
      <c r="C89" t="s">
        <v>181</v>
      </c>
      <c r="D89" t="s">
        <v>77</v>
      </c>
      <c r="E89" t="s">
        <v>82</v>
      </c>
      <c r="F89">
        <v>2021</v>
      </c>
      <c r="G89" t="s">
        <v>196</v>
      </c>
      <c r="H89" s="11" cm="1">
        <f t="array" ref="H89">_xlfn.IFS(G89="&gt;70%",1,G89="60-70%",70%,G89="50-60%",60%,G89="&lt;50%",50%)</f>
        <v>1</v>
      </c>
      <c r="I89" s="47">
        <v>3.7143405679876671</v>
      </c>
      <c r="J89">
        <v>6</v>
      </c>
      <c r="K89">
        <v>8</v>
      </c>
      <c r="L89" t="s">
        <v>196</v>
      </c>
      <c r="M89" s="11" cm="1">
        <f t="array" ref="M89">_xlfn.IFS(L89="&gt;70%",1,L89="60-70%",70%,L89="50-60%",60%,L89="&lt;50%",50%)</f>
        <v>1</v>
      </c>
      <c r="N89" s="47">
        <v>4.760154307395303</v>
      </c>
      <c r="O89">
        <v>1</v>
      </c>
      <c r="P89">
        <v>9</v>
      </c>
      <c r="Q89">
        <v>10</v>
      </c>
      <c r="R89">
        <v>9</v>
      </c>
      <c r="S89" t="s">
        <v>103</v>
      </c>
      <c r="T89" t="s">
        <v>106</v>
      </c>
      <c r="V89">
        <v>33</v>
      </c>
      <c r="W89">
        <v>29</v>
      </c>
      <c r="X89">
        <f>IF(AND(OR('Country Prioritization'!$C$4 = 'Filter inputs'!$A$4,'Country Prioritization'!$C$4=$B89),
OR('Country Prioritization'!$C$6='Filter inputs'!$C$4,'Country Prioritization'!$C$6=$S89),
OR( 'Country Prioritization'!$C$7='Filter inputs'!$D$4, 'Country Prioritization'!$C$7=$T89),
OR('Country Prioritization'!$C$8='Filter inputs'!$E$4, 'Country Prioritization'!$C$8=$F89), OR(AND('Country Prioritization'!$C$5='Filter inputs'!$B$4,H89&lt;=$X$1),AND('Country Prioritization'!$C$5='Filter inputs'!$B$5,M89&lt;=$X$1))),1,0)</f>
        <v>1</v>
      </c>
      <c r="Y89">
        <f>IF(OR('Vaccine Prioritization'!$C$5='Filter inputs'!$E$4, 'Vaccine Prioritization'!$C$5=$F89),1,0)</f>
        <v>1</v>
      </c>
    </row>
    <row r="90" spans="1:25" x14ac:dyDescent="0.3">
      <c r="A90" t="str">
        <f t="shared" si="14"/>
        <v>AFRICACMRHib32021</v>
      </c>
      <c r="B90" t="s">
        <v>3</v>
      </c>
      <c r="C90" t="s">
        <v>151</v>
      </c>
      <c r="D90" t="s">
        <v>47</v>
      </c>
      <c r="E90" t="s">
        <v>82</v>
      </c>
      <c r="F90">
        <v>2021</v>
      </c>
      <c r="G90" t="s">
        <v>197</v>
      </c>
      <c r="H90" s="11" cm="1">
        <f t="array" ref="H90">_xlfn.IFS(G90="&gt;70%",1,G90="60-70%",70%,G90="50-60%",60%,G90="&lt;50%",50%)</f>
        <v>0.7</v>
      </c>
      <c r="I90" s="47">
        <v>3.0555456898887519</v>
      </c>
      <c r="J90">
        <v>9</v>
      </c>
      <c r="K90">
        <v>8</v>
      </c>
      <c r="L90" t="s">
        <v>196</v>
      </c>
      <c r="M90" s="11" cm="1">
        <f t="array" ref="M90">_xlfn.IFS(L90="&gt;70%",1,L90="60-70%",70%,L90="50-60%",60%,L90="&lt;50%",50%)</f>
        <v>1</v>
      </c>
      <c r="N90" s="47">
        <v>4.7565486793467215</v>
      </c>
      <c r="O90">
        <v>5</v>
      </c>
      <c r="P90">
        <v>9</v>
      </c>
      <c r="Q90">
        <v>8</v>
      </c>
      <c r="R90">
        <v>2</v>
      </c>
      <c r="S90" t="s">
        <v>104</v>
      </c>
      <c r="T90" t="s">
        <v>109</v>
      </c>
      <c r="V90">
        <v>27</v>
      </c>
      <c r="W90">
        <v>24</v>
      </c>
      <c r="X90">
        <f>IF(AND(OR('Country Prioritization'!$C$4 = 'Filter inputs'!$A$4,'Country Prioritization'!$C$4=$B90),
OR('Country Prioritization'!$C$6='Filter inputs'!$C$4,'Country Prioritization'!$C$6=$S90),
OR( 'Country Prioritization'!$C$7='Filter inputs'!$D$4, 'Country Prioritization'!$C$7=$T90),
OR('Country Prioritization'!$C$8='Filter inputs'!$E$4, 'Country Prioritization'!$C$8=$F90), OR(AND('Country Prioritization'!$C$5='Filter inputs'!$B$4,H90&lt;=$X$1),AND('Country Prioritization'!$C$5='Filter inputs'!$B$5,M90&lt;=$X$1))),1,0)</f>
        <v>1</v>
      </c>
      <c r="Y90">
        <f>IF(OR('Vaccine Prioritization'!$C$5='Filter inputs'!$E$4, 'Vaccine Prioritization'!$C$5=$F90),1,0)</f>
        <v>1</v>
      </c>
    </row>
    <row r="91" spans="1:25" x14ac:dyDescent="0.3">
      <c r="A91" t="str">
        <f t="shared" si="14"/>
        <v>ASIAMMRHib32021</v>
      </c>
      <c r="B91" t="s">
        <v>13</v>
      </c>
      <c r="C91" t="s">
        <v>131</v>
      </c>
      <c r="D91" t="s">
        <v>27</v>
      </c>
      <c r="E91" t="s">
        <v>82</v>
      </c>
      <c r="F91">
        <v>2021</v>
      </c>
      <c r="G91" t="s">
        <v>196</v>
      </c>
      <c r="H91" s="11" cm="1">
        <f t="array" ref="H91">_xlfn.IFS(G91="&gt;70%",1,G91="60-70%",70%,G91="50-60%",60%,G91="&lt;50%",50%)</f>
        <v>1</v>
      </c>
      <c r="I91" s="47">
        <v>5.3633282924577586</v>
      </c>
      <c r="J91">
        <v>5</v>
      </c>
      <c r="K91">
        <v>9</v>
      </c>
      <c r="L91" t="s">
        <v>196</v>
      </c>
      <c r="M91" s="11" cm="1">
        <f t="array" ref="M91">_xlfn.IFS(L91="&gt;70%",1,L91="60-70%",70%,L91="50-60%",60%,L91="&lt;50%",50%)</f>
        <v>1</v>
      </c>
      <c r="N91" s="47">
        <v>4.7428742873390917</v>
      </c>
      <c r="O91">
        <v>8</v>
      </c>
      <c r="P91">
        <v>9</v>
      </c>
      <c r="Q91">
        <v>10</v>
      </c>
      <c r="R91">
        <v>2</v>
      </c>
      <c r="S91" t="s">
        <v>104</v>
      </c>
      <c r="T91" t="s">
        <v>109</v>
      </c>
      <c r="V91">
        <v>26</v>
      </c>
      <c r="W91">
        <v>29</v>
      </c>
      <c r="X91">
        <f>IF(AND(OR('Country Prioritization'!$C$4 = 'Filter inputs'!$A$4,'Country Prioritization'!$C$4=$B91),
OR('Country Prioritization'!$C$6='Filter inputs'!$C$4,'Country Prioritization'!$C$6=$S91),
OR( 'Country Prioritization'!$C$7='Filter inputs'!$D$4, 'Country Prioritization'!$C$7=$T91),
OR('Country Prioritization'!$C$8='Filter inputs'!$E$4, 'Country Prioritization'!$C$8=$F91), OR(AND('Country Prioritization'!$C$5='Filter inputs'!$B$4,H91&lt;=$X$1),AND('Country Prioritization'!$C$5='Filter inputs'!$B$5,M91&lt;=$X$1))),1,0)</f>
        <v>1</v>
      </c>
      <c r="Y91">
        <f>IF(OR('Vaccine Prioritization'!$C$5='Filter inputs'!$E$4, 'Vaccine Prioritization'!$C$5=$F91),1,0)</f>
        <v>1</v>
      </c>
    </row>
    <row r="92" spans="1:25" x14ac:dyDescent="0.3">
      <c r="A92" t="str">
        <f t="shared" si="14"/>
        <v>AFRICAMLIHib32021</v>
      </c>
      <c r="B92" t="s">
        <v>3</v>
      </c>
      <c r="C92" t="s">
        <v>126</v>
      </c>
      <c r="D92" t="s">
        <v>21</v>
      </c>
      <c r="E92" t="s">
        <v>82</v>
      </c>
      <c r="F92">
        <v>2021</v>
      </c>
      <c r="G92" t="s">
        <v>197</v>
      </c>
      <c r="H92" s="11" cm="1">
        <f t="array" ref="H92">_xlfn.IFS(G92="&gt;70%",1,G92="60-70%",70%,G92="50-60%",60%,G92="&lt;50%",50%)</f>
        <v>0.7</v>
      </c>
      <c r="I92" s="47">
        <v>4.4371051745744978</v>
      </c>
      <c r="J92">
        <v>8</v>
      </c>
      <c r="K92">
        <v>9</v>
      </c>
      <c r="L92" t="s">
        <v>197</v>
      </c>
      <c r="M92" s="11" cm="1">
        <f t="array" ref="M92">_xlfn.IFS(L92="&gt;70%",1,L92="60-70%",70%,L92="50-60%",60%,L92="&lt;50%",50%)</f>
        <v>0.7</v>
      </c>
      <c r="N92" s="47">
        <v>4.4293811840631419</v>
      </c>
      <c r="O92">
        <v>9</v>
      </c>
      <c r="P92">
        <v>8</v>
      </c>
      <c r="Q92">
        <v>8</v>
      </c>
      <c r="R92">
        <v>9</v>
      </c>
      <c r="S92" t="s">
        <v>103</v>
      </c>
      <c r="T92" t="s">
        <v>106</v>
      </c>
      <c r="V92">
        <v>34</v>
      </c>
      <c r="W92">
        <v>34</v>
      </c>
      <c r="X92">
        <f>IF(AND(OR('Country Prioritization'!$C$4 = 'Filter inputs'!$A$4,'Country Prioritization'!$C$4=$B92),
OR('Country Prioritization'!$C$6='Filter inputs'!$C$4,'Country Prioritization'!$C$6=$S92),
OR( 'Country Prioritization'!$C$7='Filter inputs'!$D$4, 'Country Prioritization'!$C$7=$T92),
OR('Country Prioritization'!$C$8='Filter inputs'!$E$4, 'Country Prioritization'!$C$8=$F92), OR(AND('Country Prioritization'!$C$5='Filter inputs'!$B$4,H92&lt;=$X$1),AND('Country Prioritization'!$C$5='Filter inputs'!$B$5,M92&lt;=$X$1))),1,0)</f>
        <v>1</v>
      </c>
      <c r="Y92">
        <f>IF(OR('Vaccine Prioritization'!$C$5='Filter inputs'!$E$4, 'Vaccine Prioritization'!$C$5=$F92),1,0)</f>
        <v>1</v>
      </c>
    </row>
    <row r="93" spans="1:25" x14ac:dyDescent="0.3">
      <c r="A93" t="str">
        <f t="shared" si="14"/>
        <v>ASIANPLHib32021</v>
      </c>
      <c r="B93" t="s">
        <v>13</v>
      </c>
      <c r="C93" t="s">
        <v>157</v>
      </c>
      <c r="D93" t="s">
        <v>53</v>
      </c>
      <c r="E93" t="s">
        <v>82</v>
      </c>
      <c r="F93">
        <v>2021</v>
      </c>
      <c r="G93" t="s">
        <v>196</v>
      </c>
      <c r="H93" s="11" cm="1">
        <f t="array" ref="H93">_xlfn.IFS(G93="&gt;70%",1,G93="60-70%",70%,G93="50-60%",60%,G93="&lt;50%",50%)</f>
        <v>1</v>
      </c>
      <c r="I93" s="47">
        <v>3.8604400119297586</v>
      </c>
      <c r="J93">
        <v>4</v>
      </c>
      <c r="K93">
        <v>8</v>
      </c>
      <c r="L93" t="s">
        <v>196</v>
      </c>
      <c r="M93" s="11" cm="1">
        <f t="array" ref="M93">_xlfn.IFS(L93="&gt;70%",1,L93="60-70%",70%,L93="50-60%",60%,L93="&lt;50%",50%)</f>
        <v>1</v>
      </c>
      <c r="N93" s="47">
        <v>4.4288656164158411</v>
      </c>
      <c r="O93">
        <v>4</v>
      </c>
      <c r="P93">
        <v>8</v>
      </c>
      <c r="Q93">
        <v>6</v>
      </c>
      <c r="R93">
        <v>8</v>
      </c>
      <c r="S93" t="s">
        <v>104</v>
      </c>
      <c r="T93" t="s">
        <v>106</v>
      </c>
      <c r="V93">
        <v>26</v>
      </c>
      <c r="W93">
        <v>26</v>
      </c>
      <c r="X93">
        <f>IF(AND(OR('Country Prioritization'!$C$4 = 'Filter inputs'!$A$4,'Country Prioritization'!$C$4=$B93),
OR('Country Prioritization'!$C$6='Filter inputs'!$C$4,'Country Prioritization'!$C$6=$S93),
OR( 'Country Prioritization'!$C$7='Filter inputs'!$D$4, 'Country Prioritization'!$C$7=$T93),
OR('Country Prioritization'!$C$8='Filter inputs'!$E$4, 'Country Prioritization'!$C$8=$F93), OR(AND('Country Prioritization'!$C$5='Filter inputs'!$B$4,H93&lt;=$X$1),AND('Country Prioritization'!$C$5='Filter inputs'!$B$5,M93&lt;=$X$1))),1,0)</f>
        <v>1</v>
      </c>
      <c r="Y93">
        <f>IF(OR('Vaccine Prioritization'!$C$5='Filter inputs'!$E$4, 'Vaccine Prioritization'!$C$5=$F93),1,0)</f>
        <v>1</v>
      </c>
    </row>
    <row r="94" spans="1:25" x14ac:dyDescent="0.3">
      <c r="A94" t="str">
        <f t="shared" si="14"/>
        <v>AFRICAUGAHib32021</v>
      </c>
      <c r="B94" t="s">
        <v>3</v>
      </c>
      <c r="C94" t="s">
        <v>147</v>
      </c>
      <c r="D94" t="s">
        <v>43</v>
      </c>
      <c r="E94" t="s">
        <v>82</v>
      </c>
      <c r="F94">
        <v>2021</v>
      </c>
      <c r="G94" t="s">
        <v>196</v>
      </c>
      <c r="H94" s="11" cm="1">
        <f t="array" ref="H94">_xlfn.IFS(G94="&gt;70%",1,G94="60-70%",70%,G94="50-60%",60%,G94="&lt;50%",50%)</f>
        <v>1</v>
      </c>
      <c r="I94" s="47">
        <v>4.1859744159156538</v>
      </c>
      <c r="J94">
        <v>4</v>
      </c>
      <c r="K94">
        <v>9</v>
      </c>
      <c r="L94" t="s">
        <v>196</v>
      </c>
      <c r="M94" s="11" cm="1">
        <f t="array" ref="M94">_xlfn.IFS(L94="&gt;70%",1,L94="60-70%",70%,L94="50-60%",60%,L94="&lt;50%",50%)</f>
        <v>1</v>
      </c>
      <c r="N94" s="47">
        <v>4.0785601155153328</v>
      </c>
      <c r="O94">
        <v>6</v>
      </c>
      <c r="P94">
        <v>8</v>
      </c>
      <c r="Q94">
        <v>6</v>
      </c>
      <c r="R94">
        <v>9</v>
      </c>
      <c r="S94" t="s">
        <v>103</v>
      </c>
      <c r="T94" t="s">
        <v>106</v>
      </c>
      <c r="V94">
        <v>28</v>
      </c>
      <c r="W94">
        <v>29</v>
      </c>
      <c r="X94">
        <f>IF(AND(OR('Country Prioritization'!$C$4 = 'Filter inputs'!$A$4,'Country Prioritization'!$C$4=$B94),
OR('Country Prioritization'!$C$6='Filter inputs'!$C$4,'Country Prioritization'!$C$6=$S94),
OR( 'Country Prioritization'!$C$7='Filter inputs'!$D$4, 'Country Prioritization'!$C$7=$T94),
OR('Country Prioritization'!$C$8='Filter inputs'!$E$4, 'Country Prioritization'!$C$8=$F94), OR(AND('Country Prioritization'!$C$5='Filter inputs'!$B$4,H94&lt;=$X$1),AND('Country Prioritization'!$C$5='Filter inputs'!$B$5,M94&lt;=$X$1))),1,0)</f>
        <v>1</v>
      </c>
      <c r="Y94">
        <f>IF(OR('Vaccine Prioritization'!$C$5='Filter inputs'!$E$4, 'Vaccine Prioritization'!$C$5=$F94),1,0)</f>
        <v>1</v>
      </c>
    </row>
    <row r="95" spans="1:25" x14ac:dyDescent="0.3">
      <c r="A95" t="str">
        <f t="shared" si="14"/>
        <v>AFRICAMDGHib32021</v>
      </c>
      <c r="B95" t="s">
        <v>3</v>
      </c>
      <c r="C95" t="s">
        <v>145</v>
      </c>
      <c r="D95" t="s">
        <v>41</v>
      </c>
      <c r="E95" t="s">
        <v>82</v>
      </c>
      <c r="F95">
        <v>2021</v>
      </c>
      <c r="G95" t="s">
        <v>196</v>
      </c>
      <c r="H95" s="11" cm="1">
        <f t="array" ref="H95">_xlfn.IFS(G95="&gt;70%",1,G95="60-70%",70%,G95="50-60%",60%,G95="&lt;50%",50%)</f>
        <v>1</v>
      </c>
      <c r="I95" s="47">
        <v>3.2741235479552002</v>
      </c>
      <c r="J95">
        <v>8</v>
      </c>
      <c r="K95">
        <v>8</v>
      </c>
      <c r="L95" t="s">
        <v>196</v>
      </c>
      <c r="M95" s="11" cm="1">
        <f t="array" ref="M95">_xlfn.IFS(L95="&gt;70%",1,L95="60-70%",70%,L95="50-60%",60%,L95="&lt;50%",50%)</f>
        <v>1</v>
      </c>
      <c r="N95" s="47">
        <v>3.9701462590149776</v>
      </c>
      <c r="O95">
        <v>6</v>
      </c>
      <c r="P95">
        <v>8</v>
      </c>
      <c r="Q95">
        <v>7</v>
      </c>
      <c r="R95">
        <v>9</v>
      </c>
      <c r="S95" t="s">
        <v>103</v>
      </c>
      <c r="T95" t="s">
        <v>106</v>
      </c>
      <c r="V95">
        <v>32</v>
      </c>
      <c r="W95">
        <v>30</v>
      </c>
      <c r="X95">
        <f>IF(AND(OR('Country Prioritization'!$C$4 = 'Filter inputs'!$A$4,'Country Prioritization'!$C$4=$B95),
OR('Country Prioritization'!$C$6='Filter inputs'!$C$4,'Country Prioritization'!$C$6=$S95),
OR( 'Country Prioritization'!$C$7='Filter inputs'!$D$4, 'Country Prioritization'!$C$7=$T95),
OR('Country Prioritization'!$C$8='Filter inputs'!$E$4, 'Country Prioritization'!$C$8=$F95), OR(AND('Country Prioritization'!$C$5='Filter inputs'!$B$4,H95&lt;=$X$1),AND('Country Prioritization'!$C$5='Filter inputs'!$B$5,M95&lt;=$X$1))),1,0)</f>
        <v>1</v>
      </c>
      <c r="Y95">
        <f>IF(OR('Vaccine Prioritization'!$C$5='Filter inputs'!$E$4, 'Vaccine Prioritization'!$C$5=$F95),1,0)</f>
        <v>1</v>
      </c>
    </row>
    <row r="96" spans="1:25" x14ac:dyDescent="0.3">
      <c r="A96" t="str">
        <f t="shared" si="14"/>
        <v>AFRICABFAHib32021</v>
      </c>
      <c r="B96" t="s">
        <v>3</v>
      </c>
      <c r="C96" t="s">
        <v>167</v>
      </c>
      <c r="D96" t="s">
        <v>63</v>
      </c>
      <c r="E96" t="s">
        <v>82</v>
      </c>
      <c r="F96">
        <v>2021</v>
      </c>
      <c r="G96" t="s">
        <v>196</v>
      </c>
      <c r="H96" s="11" cm="1">
        <f t="array" ref="H96">_xlfn.IFS(G96="&gt;70%",1,G96="60-70%",70%,G96="50-60%",60%,G96="&lt;50%",50%)</f>
        <v>1</v>
      </c>
      <c r="I96" s="47">
        <v>2.9748599491373562</v>
      </c>
      <c r="J96">
        <v>5</v>
      </c>
      <c r="K96">
        <v>7</v>
      </c>
      <c r="L96" t="s">
        <v>196</v>
      </c>
      <c r="M96" s="11" cm="1">
        <f t="array" ref="M96">_xlfn.IFS(L96="&gt;70%",1,L96="60-70%",70%,L96="50-60%",60%,L96="&lt;50%",50%)</f>
        <v>1</v>
      </c>
      <c r="N96" s="47">
        <v>3.8153725172900681</v>
      </c>
      <c r="O96">
        <v>3</v>
      </c>
      <c r="P96">
        <v>8</v>
      </c>
      <c r="Q96">
        <v>4</v>
      </c>
      <c r="R96">
        <v>9</v>
      </c>
      <c r="S96" t="s">
        <v>103</v>
      </c>
      <c r="T96" t="s">
        <v>106</v>
      </c>
      <c r="V96">
        <v>25</v>
      </c>
      <c r="W96">
        <v>24</v>
      </c>
      <c r="X96">
        <f>IF(AND(OR('Country Prioritization'!$C$4 = 'Filter inputs'!$A$4,'Country Prioritization'!$C$4=$B96),
OR('Country Prioritization'!$C$6='Filter inputs'!$C$4,'Country Prioritization'!$C$6=$S96),
OR( 'Country Prioritization'!$C$7='Filter inputs'!$D$4, 'Country Prioritization'!$C$7=$T96),
OR('Country Prioritization'!$C$8='Filter inputs'!$E$4, 'Country Prioritization'!$C$8=$F96), OR(AND('Country Prioritization'!$C$5='Filter inputs'!$B$4,H96&lt;=$X$1),AND('Country Prioritization'!$C$5='Filter inputs'!$B$5,M96&lt;=$X$1))),1,0)</f>
        <v>1</v>
      </c>
      <c r="Y96">
        <f>IF(OR('Vaccine Prioritization'!$C$5='Filter inputs'!$E$4, 'Vaccine Prioritization'!$C$5=$F96),1,0)</f>
        <v>1</v>
      </c>
    </row>
    <row r="97" spans="1:25" x14ac:dyDescent="0.3">
      <c r="A97" t="str">
        <f t="shared" si="14"/>
        <v>ASIAYEMHib32021</v>
      </c>
      <c r="B97" t="s">
        <v>13</v>
      </c>
      <c r="C97" t="s">
        <v>123</v>
      </c>
      <c r="D97" t="s">
        <v>18</v>
      </c>
      <c r="E97" t="s">
        <v>82</v>
      </c>
      <c r="F97">
        <v>2021</v>
      </c>
      <c r="G97" t="s">
        <v>197</v>
      </c>
      <c r="H97" s="11" cm="1">
        <f t="array" ref="H97">_xlfn.IFS(G97="&gt;70%",1,G97="60-70%",70%,G97="50-60%",60%,G97="&lt;50%",50%)</f>
        <v>0.7</v>
      </c>
      <c r="I97" s="47">
        <v>3.6134222812535106</v>
      </c>
      <c r="J97">
        <v>8</v>
      </c>
      <c r="K97">
        <v>8</v>
      </c>
      <c r="L97" t="s">
        <v>198</v>
      </c>
      <c r="M97" s="11" cm="1">
        <f t="array" ref="M97">_xlfn.IFS(L97="&gt;70%",1,L97="60-70%",70%,L97="50-60%",60%,L97="&lt;50%",50%)</f>
        <v>0.6</v>
      </c>
      <c r="N97" s="47">
        <v>3.5399416872020306</v>
      </c>
      <c r="O97">
        <v>9</v>
      </c>
      <c r="P97">
        <v>8</v>
      </c>
      <c r="Q97">
        <v>3</v>
      </c>
      <c r="R97">
        <v>9</v>
      </c>
      <c r="S97" t="s">
        <v>103</v>
      </c>
      <c r="T97" t="s">
        <v>106</v>
      </c>
      <c r="V97">
        <v>28</v>
      </c>
      <c r="W97">
        <v>29</v>
      </c>
      <c r="X97">
        <f>IF(AND(OR('Country Prioritization'!$C$4 = 'Filter inputs'!$A$4,'Country Prioritization'!$C$4=$B97),
OR('Country Prioritization'!$C$6='Filter inputs'!$C$4,'Country Prioritization'!$C$6=$S97),
OR( 'Country Prioritization'!$C$7='Filter inputs'!$D$4, 'Country Prioritization'!$C$7=$T97),
OR('Country Prioritization'!$C$8='Filter inputs'!$E$4, 'Country Prioritization'!$C$8=$F97), OR(AND('Country Prioritization'!$C$5='Filter inputs'!$B$4,H97&lt;=$X$1),AND('Country Prioritization'!$C$5='Filter inputs'!$B$5,M97&lt;=$X$1))),1,0)</f>
        <v>1</v>
      </c>
      <c r="Y97">
        <f>IF(OR('Vaccine Prioritization'!$C$5='Filter inputs'!$E$4, 'Vaccine Prioritization'!$C$5=$F97),1,0)</f>
        <v>1</v>
      </c>
    </row>
    <row r="98" spans="1:25" x14ac:dyDescent="0.3">
      <c r="A98" t="str">
        <f t="shared" si="14"/>
        <v>AFRICAKENHib32021</v>
      </c>
      <c r="B98" t="s">
        <v>3</v>
      </c>
      <c r="C98" t="s">
        <v>139</v>
      </c>
      <c r="D98" t="s">
        <v>35</v>
      </c>
      <c r="E98" t="s">
        <v>82</v>
      </c>
      <c r="F98">
        <v>2021</v>
      </c>
      <c r="G98" t="s">
        <v>196</v>
      </c>
      <c r="H98" s="11" cm="1">
        <f t="array" ref="H98">_xlfn.IFS(G98="&gt;70%",1,G98="60-70%",70%,G98="50-60%",60%,G98="&lt;50%",50%)</f>
        <v>1</v>
      </c>
      <c r="I98" s="47">
        <v>3.6110916439123724</v>
      </c>
      <c r="J98">
        <v>4</v>
      </c>
      <c r="K98">
        <v>8</v>
      </c>
      <c r="L98" t="s">
        <v>196</v>
      </c>
      <c r="M98" s="11" cm="1">
        <f t="array" ref="M98">_xlfn.IFS(L98="&gt;70%",1,L98="60-70%",70%,L98="50-60%",60%,L98="&lt;50%",50%)</f>
        <v>1</v>
      </c>
      <c r="N98" s="47">
        <v>3.3636251307486429</v>
      </c>
      <c r="O98">
        <v>7</v>
      </c>
      <c r="P98">
        <v>8</v>
      </c>
      <c r="Q98">
        <v>5</v>
      </c>
      <c r="R98">
        <v>2</v>
      </c>
      <c r="S98" t="s">
        <v>104</v>
      </c>
      <c r="T98" t="s">
        <v>109</v>
      </c>
      <c r="V98">
        <v>19</v>
      </c>
      <c r="W98">
        <v>22</v>
      </c>
      <c r="X98">
        <f>IF(AND(OR('Country Prioritization'!$C$4 = 'Filter inputs'!$A$4,'Country Prioritization'!$C$4=$B98),
OR('Country Prioritization'!$C$6='Filter inputs'!$C$4,'Country Prioritization'!$C$6=$S98),
OR( 'Country Prioritization'!$C$7='Filter inputs'!$D$4, 'Country Prioritization'!$C$7=$T98),
OR('Country Prioritization'!$C$8='Filter inputs'!$E$4, 'Country Prioritization'!$C$8=$F98), OR(AND('Country Prioritization'!$C$5='Filter inputs'!$B$4,H98&lt;=$X$1),AND('Country Prioritization'!$C$5='Filter inputs'!$B$5,M98&lt;=$X$1))),1,0)</f>
        <v>1</v>
      </c>
      <c r="Y98">
        <f>IF(OR('Vaccine Prioritization'!$C$5='Filter inputs'!$E$4, 'Vaccine Prioritization'!$C$5=$F98),1,0)</f>
        <v>1</v>
      </c>
    </row>
    <row r="99" spans="1:25" x14ac:dyDescent="0.3">
      <c r="A99" t="str">
        <f t="shared" si="14"/>
        <v>AFRICATCDHib32021</v>
      </c>
      <c r="B99" t="s">
        <v>3</v>
      </c>
      <c r="C99" t="s">
        <v>118</v>
      </c>
      <c r="D99" t="s">
        <v>11</v>
      </c>
      <c r="E99" t="s">
        <v>82</v>
      </c>
      <c r="F99">
        <v>2021</v>
      </c>
      <c r="G99" t="s">
        <v>199</v>
      </c>
      <c r="H99" s="11" cm="1">
        <f t="array" ref="H99">_xlfn.IFS(G99="&gt;70%",1,G99="60-70%",70%,G99="50-60%",60%,G99="&lt;50%",50%)</f>
        <v>0.5</v>
      </c>
      <c r="I99" s="47">
        <v>3.1762356719074378</v>
      </c>
      <c r="J99">
        <v>10</v>
      </c>
      <c r="K99">
        <v>8</v>
      </c>
      <c r="L99" t="s">
        <v>199</v>
      </c>
      <c r="M99" s="11" cm="1">
        <f t="array" ref="M99">_xlfn.IFS(L99="&gt;70%",1,L99="60-70%",70%,L99="50-60%",60%,L99="&lt;50%",50%)</f>
        <v>0.5</v>
      </c>
      <c r="N99" s="47">
        <v>3.3260669921608463</v>
      </c>
      <c r="O99">
        <v>10</v>
      </c>
      <c r="P99">
        <v>7</v>
      </c>
      <c r="Q99">
        <v>9</v>
      </c>
      <c r="R99">
        <v>9</v>
      </c>
      <c r="S99" t="s">
        <v>103</v>
      </c>
      <c r="T99" t="s">
        <v>106</v>
      </c>
      <c r="V99">
        <v>36</v>
      </c>
      <c r="W99">
        <v>35</v>
      </c>
      <c r="X99">
        <f>IF(AND(OR('Country Prioritization'!$C$4 = 'Filter inputs'!$A$4,'Country Prioritization'!$C$4=$B99),
OR('Country Prioritization'!$C$6='Filter inputs'!$C$4,'Country Prioritization'!$C$6=$S99),
OR( 'Country Prioritization'!$C$7='Filter inputs'!$D$4, 'Country Prioritization'!$C$7=$T99),
OR('Country Prioritization'!$C$8='Filter inputs'!$E$4, 'Country Prioritization'!$C$8=$F99), OR(AND('Country Prioritization'!$C$5='Filter inputs'!$B$4,H99&lt;=$X$1),AND('Country Prioritization'!$C$5='Filter inputs'!$B$5,M99&lt;=$X$1))),1,0)</f>
        <v>1</v>
      </c>
      <c r="Y99">
        <f>IF(OR('Vaccine Prioritization'!$C$5='Filter inputs'!$E$4, 'Vaccine Prioritization'!$C$5=$F99),1,0)</f>
        <v>1</v>
      </c>
    </row>
    <row r="100" spans="1:25" x14ac:dyDescent="0.3">
      <c r="A100" t="str">
        <f t="shared" si="14"/>
        <v>AFRICARWAHib32021</v>
      </c>
      <c r="B100" t="s">
        <v>3</v>
      </c>
      <c r="C100" t="s">
        <v>179</v>
      </c>
      <c r="D100" t="s">
        <v>75</v>
      </c>
      <c r="E100" t="s">
        <v>82</v>
      </c>
      <c r="F100">
        <v>2021</v>
      </c>
      <c r="G100" t="s">
        <v>196</v>
      </c>
      <c r="H100" s="11" cm="1">
        <f t="array" ref="H100">_xlfn.IFS(G100="&gt;70%",1,G100="60-70%",70%,G100="50-60%",60%,G100="&lt;50%",50%)</f>
        <v>1</v>
      </c>
      <c r="I100" s="47">
        <v>2.6241840120371371</v>
      </c>
      <c r="J100">
        <v>1</v>
      </c>
      <c r="K100">
        <v>7</v>
      </c>
      <c r="L100" t="s">
        <v>196</v>
      </c>
      <c r="M100" s="11" cm="1">
        <f t="array" ref="M100">_xlfn.IFS(L100="&gt;70%",1,L100="60-70%",70%,L100="50-60%",60%,L100="&lt;50%",50%)</f>
        <v>1</v>
      </c>
      <c r="N100" s="47">
        <v>3.1055397783493697</v>
      </c>
      <c r="O100">
        <v>1</v>
      </c>
      <c r="P100">
        <v>7</v>
      </c>
      <c r="Q100">
        <v>8</v>
      </c>
      <c r="R100">
        <v>9</v>
      </c>
      <c r="S100" t="s">
        <v>103</v>
      </c>
      <c r="T100" t="s">
        <v>106</v>
      </c>
      <c r="V100">
        <v>25</v>
      </c>
      <c r="W100">
        <v>25</v>
      </c>
      <c r="X100">
        <f>IF(AND(OR('Country Prioritization'!$C$4 = 'Filter inputs'!$A$4,'Country Prioritization'!$C$4=$B100),
OR('Country Prioritization'!$C$6='Filter inputs'!$C$4,'Country Prioritization'!$C$6=$S100),
OR( 'Country Prioritization'!$C$7='Filter inputs'!$D$4, 'Country Prioritization'!$C$7=$T100),
OR('Country Prioritization'!$C$8='Filter inputs'!$E$4, 'Country Prioritization'!$C$8=$F100), OR(AND('Country Prioritization'!$C$5='Filter inputs'!$B$4,H100&lt;=$X$1),AND('Country Prioritization'!$C$5='Filter inputs'!$B$5,M100&lt;=$X$1))),1,0)</f>
        <v>1</v>
      </c>
      <c r="Y100">
        <f>IF(OR('Vaccine Prioritization'!$C$5='Filter inputs'!$E$4, 'Vaccine Prioritization'!$C$5=$F100),1,0)</f>
        <v>1</v>
      </c>
    </row>
    <row r="101" spans="1:25" x14ac:dyDescent="0.3">
      <c r="A101" t="str">
        <f t="shared" si="14"/>
        <v>AFRICASENHib32021</v>
      </c>
      <c r="B101" t="s">
        <v>3</v>
      </c>
      <c r="C101" t="s">
        <v>164</v>
      </c>
      <c r="D101" t="s">
        <v>60</v>
      </c>
      <c r="E101" t="s">
        <v>82</v>
      </c>
      <c r="F101">
        <v>2021</v>
      </c>
      <c r="G101" t="s">
        <v>196</v>
      </c>
      <c r="H101" s="11" cm="1">
        <f t="array" ref="H101">_xlfn.IFS(G101="&gt;70%",1,G101="60-70%",70%,G101="50-60%",60%,G101="&lt;50%",50%)</f>
        <v>1</v>
      </c>
      <c r="I101" s="47">
        <v>2.8516192376366924</v>
      </c>
      <c r="J101">
        <v>4</v>
      </c>
      <c r="K101">
        <v>7</v>
      </c>
      <c r="L101" t="s">
        <v>196</v>
      </c>
      <c r="M101" s="11" cm="1">
        <f t="array" ref="M101">_xlfn.IFS(L101="&gt;70%",1,L101="60-70%",70%,L101="50-60%",60%,L101="&lt;50%",50%)</f>
        <v>1</v>
      </c>
      <c r="N101" s="47">
        <v>3.0039500179483292</v>
      </c>
      <c r="O101">
        <v>4</v>
      </c>
      <c r="P101">
        <v>7</v>
      </c>
      <c r="Q101">
        <v>1</v>
      </c>
      <c r="R101">
        <v>2</v>
      </c>
      <c r="S101" t="s">
        <v>104</v>
      </c>
      <c r="T101" t="s">
        <v>109</v>
      </c>
      <c r="V101">
        <v>14</v>
      </c>
      <c r="W101">
        <v>14</v>
      </c>
      <c r="X101">
        <f>IF(AND(OR('Country Prioritization'!$C$4 = 'Filter inputs'!$A$4,'Country Prioritization'!$C$4=$B101),
OR('Country Prioritization'!$C$6='Filter inputs'!$C$4,'Country Prioritization'!$C$6=$S101),
OR( 'Country Prioritization'!$C$7='Filter inputs'!$D$4, 'Country Prioritization'!$C$7=$T101),
OR('Country Prioritization'!$C$8='Filter inputs'!$E$4, 'Country Prioritization'!$C$8=$F101), OR(AND('Country Prioritization'!$C$5='Filter inputs'!$B$4,H101&lt;=$X$1),AND('Country Prioritization'!$C$5='Filter inputs'!$B$5,M101&lt;=$X$1))),1,0)</f>
        <v>1</v>
      </c>
      <c r="Y101">
        <f>IF(OR('Vaccine Prioritization'!$C$5='Filter inputs'!$E$4, 'Vaccine Prioritization'!$C$5=$F101),1,0)</f>
        <v>1</v>
      </c>
    </row>
    <row r="102" spans="1:25" x14ac:dyDescent="0.3">
      <c r="A102" t="str">
        <f t="shared" si="14"/>
        <v>AFRICAZMBHib32021</v>
      </c>
      <c r="B102" t="s">
        <v>3</v>
      </c>
      <c r="C102" t="s">
        <v>182</v>
      </c>
      <c r="D102" t="s">
        <v>78</v>
      </c>
      <c r="E102" t="s">
        <v>82</v>
      </c>
      <c r="F102">
        <v>2021</v>
      </c>
      <c r="G102" t="s">
        <v>196</v>
      </c>
      <c r="H102" s="11" cm="1">
        <f t="array" ref="H102">_xlfn.IFS(G102="&gt;70%",1,G102="60-70%",70%,G102="50-60%",60%,G102="&lt;50%",50%)</f>
        <v>1</v>
      </c>
      <c r="I102" s="47">
        <v>1.989203837390338</v>
      </c>
      <c r="J102">
        <v>6</v>
      </c>
      <c r="K102">
        <v>7</v>
      </c>
      <c r="L102" t="s">
        <v>196</v>
      </c>
      <c r="M102" s="11" cm="1">
        <f t="array" ref="M102">_xlfn.IFS(L102="&gt;70%",1,L102="60-70%",70%,L102="50-60%",60%,L102="&lt;50%",50%)</f>
        <v>1</v>
      </c>
      <c r="N102" s="47">
        <v>2.5833443856451077</v>
      </c>
      <c r="O102">
        <v>1</v>
      </c>
      <c r="P102">
        <v>7</v>
      </c>
      <c r="Q102">
        <v>9</v>
      </c>
      <c r="R102">
        <v>2</v>
      </c>
      <c r="S102" t="s">
        <v>104</v>
      </c>
      <c r="T102" t="s">
        <v>109</v>
      </c>
      <c r="V102">
        <v>24</v>
      </c>
      <c r="W102">
        <v>19</v>
      </c>
      <c r="X102">
        <f>IF(AND(OR('Country Prioritization'!$C$4 = 'Filter inputs'!$A$4,'Country Prioritization'!$C$4=$B102),
OR('Country Prioritization'!$C$6='Filter inputs'!$C$4,'Country Prioritization'!$C$6=$S102),
OR( 'Country Prioritization'!$C$7='Filter inputs'!$D$4, 'Country Prioritization'!$C$7=$T102),
OR('Country Prioritization'!$C$8='Filter inputs'!$E$4, 'Country Prioritization'!$C$8=$F102), OR(AND('Country Prioritization'!$C$5='Filter inputs'!$B$4,H102&lt;=$X$1),AND('Country Prioritization'!$C$5='Filter inputs'!$B$5,M102&lt;=$X$1))),1,0)</f>
        <v>1</v>
      </c>
      <c r="Y102">
        <f>IF(OR('Vaccine Prioritization'!$C$5='Filter inputs'!$E$4, 'Vaccine Prioritization'!$C$5=$F102),1,0)</f>
        <v>1</v>
      </c>
    </row>
    <row r="103" spans="1:25" x14ac:dyDescent="0.3">
      <c r="A103" t="str">
        <f t="shared" si="14"/>
        <v>ASIAKHMHib32021</v>
      </c>
      <c r="B103" t="s">
        <v>13</v>
      </c>
      <c r="C103" t="s">
        <v>163</v>
      </c>
      <c r="D103" t="s">
        <v>59</v>
      </c>
      <c r="E103" t="s">
        <v>82</v>
      </c>
      <c r="F103">
        <v>2021</v>
      </c>
      <c r="G103" t="s">
        <v>196</v>
      </c>
      <c r="H103" s="11" cm="1">
        <f t="array" ref="H103">_xlfn.IFS(G103="&gt;70%",1,G103="60-70%",70%,G103="50-60%",60%,G103="&lt;50%",50%)</f>
        <v>1</v>
      </c>
      <c r="I103" s="47">
        <v>2.0977332813507177</v>
      </c>
      <c r="J103">
        <v>4</v>
      </c>
      <c r="K103">
        <v>7</v>
      </c>
      <c r="L103" t="s">
        <v>196</v>
      </c>
      <c r="M103" s="11" cm="1">
        <f t="array" ref="M103">_xlfn.IFS(L103="&gt;70%",1,L103="60-70%",70%,L103="50-60%",60%,L103="&lt;50%",50%)</f>
        <v>1</v>
      </c>
      <c r="N103" s="47">
        <v>2.3691597288220225</v>
      </c>
      <c r="O103">
        <v>3</v>
      </c>
      <c r="P103">
        <v>7</v>
      </c>
      <c r="Q103">
        <v>8</v>
      </c>
      <c r="R103">
        <v>2</v>
      </c>
      <c r="S103" t="s">
        <v>104</v>
      </c>
      <c r="T103" t="s">
        <v>109</v>
      </c>
      <c r="V103">
        <v>21</v>
      </c>
      <c r="W103">
        <v>20</v>
      </c>
      <c r="X103">
        <f>IF(AND(OR('Country Prioritization'!$C$4 = 'Filter inputs'!$A$4,'Country Prioritization'!$C$4=$B103),
OR('Country Prioritization'!$C$6='Filter inputs'!$C$4,'Country Prioritization'!$C$6=$S103),
OR( 'Country Prioritization'!$C$7='Filter inputs'!$D$4, 'Country Prioritization'!$C$7=$T103),
OR('Country Prioritization'!$C$8='Filter inputs'!$E$4, 'Country Prioritization'!$C$8=$F103), OR(AND('Country Prioritization'!$C$5='Filter inputs'!$B$4,H103&lt;=$X$1),AND('Country Prioritization'!$C$5='Filter inputs'!$B$5,M103&lt;=$X$1))),1,0)</f>
        <v>1</v>
      </c>
      <c r="Y103">
        <f>IF(OR('Vaccine Prioritization'!$C$5='Filter inputs'!$E$4, 'Vaccine Prioritization'!$C$5=$F103),1,0)</f>
        <v>1</v>
      </c>
    </row>
    <row r="104" spans="1:25" x14ac:dyDescent="0.3">
      <c r="A104" t="str">
        <f t="shared" si="14"/>
        <v>AMERICABOLHib32021</v>
      </c>
      <c r="B104" t="s">
        <v>22</v>
      </c>
      <c r="C104" t="s">
        <v>162</v>
      </c>
      <c r="D104" t="s">
        <v>58</v>
      </c>
      <c r="E104" t="s">
        <v>82</v>
      </c>
      <c r="F104">
        <v>2021</v>
      </c>
      <c r="G104" t="s">
        <v>197</v>
      </c>
      <c r="H104" s="11" cm="1">
        <f t="array" ref="H104">_xlfn.IFS(G104="&gt;70%",1,G104="60-70%",70%,G104="50-60%",60%,G104="&lt;50%",50%)</f>
        <v>0.7</v>
      </c>
      <c r="I104" s="47">
        <v>1.4897674079272638</v>
      </c>
      <c r="J104">
        <v>8</v>
      </c>
      <c r="K104">
        <v>6</v>
      </c>
      <c r="L104" t="s">
        <v>196</v>
      </c>
      <c r="M104" s="11" cm="1">
        <f t="array" ref="M104">_xlfn.IFS(L104="&gt;70%",1,L104="60-70%",70%,L104="50-60%",60%,L104="&lt;50%",50%)</f>
        <v>1</v>
      </c>
      <c r="N104" s="47">
        <v>2.1123058536435551</v>
      </c>
      <c r="O104">
        <v>4</v>
      </c>
      <c r="P104">
        <v>7</v>
      </c>
      <c r="Q104">
        <v>4</v>
      </c>
      <c r="R104">
        <v>11</v>
      </c>
      <c r="S104" t="s">
        <v>104</v>
      </c>
      <c r="T104" t="s">
        <v>108</v>
      </c>
      <c r="V104">
        <v>29</v>
      </c>
      <c r="W104">
        <v>26</v>
      </c>
      <c r="X104">
        <f>IF(AND(OR('Country Prioritization'!$C$4 = 'Filter inputs'!$A$4,'Country Prioritization'!$C$4=$B104),
OR('Country Prioritization'!$C$6='Filter inputs'!$C$4,'Country Prioritization'!$C$6=$S104),
OR( 'Country Prioritization'!$C$7='Filter inputs'!$D$4, 'Country Prioritization'!$C$7=$T104),
OR('Country Prioritization'!$C$8='Filter inputs'!$E$4, 'Country Prioritization'!$C$8=$F104), OR(AND('Country Prioritization'!$C$5='Filter inputs'!$B$4,H104&lt;=$X$1),AND('Country Prioritization'!$C$5='Filter inputs'!$B$5,M104&lt;=$X$1))),1,0)</f>
        <v>1</v>
      </c>
      <c r="Y104">
        <f>IF(OR('Vaccine Prioritization'!$C$5='Filter inputs'!$E$4, 'Vaccine Prioritization'!$C$5=$F104),1,0)</f>
        <v>1</v>
      </c>
    </row>
    <row r="105" spans="1:25" x14ac:dyDescent="0.3">
      <c r="A105" t="str">
        <f t="shared" si="14"/>
        <v>AFRICABDIHib32021</v>
      </c>
      <c r="B105" t="s">
        <v>3</v>
      </c>
      <c r="C105" t="s">
        <v>171</v>
      </c>
      <c r="D105" t="s">
        <v>67</v>
      </c>
      <c r="E105" t="s">
        <v>82</v>
      </c>
      <c r="F105">
        <v>2021</v>
      </c>
      <c r="G105" t="s">
        <v>196</v>
      </c>
      <c r="H105" s="11" cm="1">
        <f t="array" ref="H105">_xlfn.IFS(G105="&gt;70%",1,G105="60-70%",70%,G105="50-60%",60%,G105="&lt;50%",50%)</f>
        <v>1</v>
      </c>
      <c r="I105" s="47">
        <v>1.7861035653733928</v>
      </c>
      <c r="J105">
        <v>3</v>
      </c>
      <c r="K105">
        <v>7</v>
      </c>
      <c r="L105" t="s">
        <v>196</v>
      </c>
      <c r="M105" s="11" cm="1">
        <f t="array" ref="M105">_xlfn.IFS(L105="&gt;70%",1,L105="60-70%",70%,L105="50-60%",60%,L105="&lt;50%",50%)</f>
        <v>1</v>
      </c>
      <c r="N105" s="47">
        <v>2.0598302600424558</v>
      </c>
      <c r="O105">
        <v>2</v>
      </c>
      <c r="P105">
        <v>7</v>
      </c>
      <c r="Q105">
        <v>5</v>
      </c>
      <c r="R105">
        <v>9</v>
      </c>
      <c r="S105" t="s">
        <v>103</v>
      </c>
      <c r="T105" t="s">
        <v>106</v>
      </c>
      <c r="V105">
        <v>24</v>
      </c>
      <c r="W105">
        <v>23</v>
      </c>
      <c r="X105">
        <f>IF(AND(OR('Country Prioritization'!$C$4 = 'Filter inputs'!$A$4,'Country Prioritization'!$C$4=$B105),
OR('Country Prioritization'!$C$6='Filter inputs'!$C$4,'Country Prioritization'!$C$6=$S105),
OR( 'Country Prioritization'!$C$7='Filter inputs'!$D$4, 'Country Prioritization'!$C$7=$T105),
OR('Country Prioritization'!$C$8='Filter inputs'!$E$4, 'Country Prioritization'!$C$8=$F105), OR(AND('Country Prioritization'!$C$5='Filter inputs'!$B$4,H105&lt;=$X$1),AND('Country Prioritization'!$C$5='Filter inputs'!$B$5,M105&lt;=$X$1))),1,0)</f>
        <v>1</v>
      </c>
      <c r="Y105">
        <f>IF(OR('Vaccine Prioritization'!$C$5='Filter inputs'!$E$4, 'Vaccine Prioritization'!$C$5=$F105),1,0)</f>
        <v>1</v>
      </c>
    </row>
    <row r="106" spans="1:25" x14ac:dyDescent="0.3">
      <c r="A106" t="str">
        <f t="shared" si="14"/>
        <v>AMERICAHTIHib32021</v>
      </c>
      <c r="B106" t="s">
        <v>22</v>
      </c>
      <c r="C106" t="s">
        <v>127</v>
      </c>
      <c r="D106" t="s">
        <v>23</v>
      </c>
      <c r="E106" t="s">
        <v>82</v>
      </c>
      <c r="F106">
        <v>2021</v>
      </c>
      <c r="G106" t="s">
        <v>199</v>
      </c>
      <c r="H106" s="11" cm="1">
        <f t="array" ref="H106">_xlfn.IFS(G106="&gt;70%",1,G106="60-70%",70%,G106="50-60%",60%,G106="&lt;50%",50%)</f>
        <v>0.5</v>
      </c>
      <c r="I106" s="47">
        <v>1.3717603324369081</v>
      </c>
      <c r="J106">
        <v>10</v>
      </c>
      <c r="K106">
        <v>5</v>
      </c>
      <c r="L106" t="s">
        <v>197</v>
      </c>
      <c r="M106" s="11" cm="1">
        <f t="array" ref="M106">_xlfn.IFS(L106="&gt;70%",1,L106="60-70%",70%,L106="50-60%",60%,L106="&lt;50%",50%)</f>
        <v>0.7</v>
      </c>
      <c r="N106" s="47">
        <v>1.938168539276778</v>
      </c>
      <c r="O106">
        <v>8</v>
      </c>
      <c r="P106">
        <v>7</v>
      </c>
      <c r="Q106">
        <v>5</v>
      </c>
      <c r="R106">
        <v>9</v>
      </c>
      <c r="S106" t="s">
        <v>103</v>
      </c>
      <c r="T106" t="s">
        <v>106</v>
      </c>
      <c r="V106">
        <v>29</v>
      </c>
      <c r="W106">
        <v>29</v>
      </c>
      <c r="X106">
        <f>IF(AND(OR('Country Prioritization'!$C$4 = 'Filter inputs'!$A$4,'Country Prioritization'!$C$4=$B106),
OR('Country Prioritization'!$C$6='Filter inputs'!$C$4,'Country Prioritization'!$C$6=$S106),
OR( 'Country Prioritization'!$C$7='Filter inputs'!$D$4, 'Country Prioritization'!$C$7=$T106),
OR('Country Prioritization'!$C$8='Filter inputs'!$E$4, 'Country Prioritization'!$C$8=$F106), OR(AND('Country Prioritization'!$C$5='Filter inputs'!$B$4,H106&lt;=$X$1),AND('Country Prioritization'!$C$5='Filter inputs'!$B$5,M106&lt;=$X$1))),1,0)</f>
        <v>1</v>
      </c>
      <c r="Y106">
        <f>IF(OR('Vaccine Prioritization'!$C$5='Filter inputs'!$E$4, 'Vaccine Prioritization'!$C$5=$F106),1,0)</f>
        <v>1</v>
      </c>
    </row>
    <row r="107" spans="1:25" x14ac:dyDescent="0.3">
      <c r="A107" t="str">
        <f t="shared" si="14"/>
        <v>AFRICABENHib32021</v>
      </c>
      <c r="B107" t="s">
        <v>3</v>
      </c>
      <c r="C107" t="s">
        <v>132</v>
      </c>
      <c r="D107" t="s">
        <v>28</v>
      </c>
      <c r="E107" t="s">
        <v>82</v>
      </c>
      <c r="F107">
        <v>2021</v>
      </c>
      <c r="G107" t="s">
        <v>197</v>
      </c>
      <c r="H107" s="11" cm="1">
        <f t="array" ref="H107">_xlfn.IFS(G107="&gt;70%",1,G107="60-70%",70%,G107="50-60%",60%,G107="&lt;50%",50%)</f>
        <v>0.7</v>
      </c>
      <c r="I107" s="47">
        <v>1.7800689141307771</v>
      </c>
      <c r="J107">
        <v>8</v>
      </c>
      <c r="K107">
        <v>7</v>
      </c>
      <c r="L107" t="s">
        <v>196</v>
      </c>
      <c r="M107" s="11" cm="1">
        <f t="array" ref="M107">_xlfn.IFS(L107="&gt;70%",1,L107="60-70%",70%,L107="50-60%",60%,L107="&lt;50%",50%)</f>
        <v>1</v>
      </c>
      <c r="N107" s="47">
        <v>1.9322419839199587</v>
      </c>
      <c r="O107">
        <v>8</v>
      </c>
      <c r="P107">
        <v>6</v>
      </c>
      <c r="Q107">
        <v>2</v>
      </c>
      <c r="R107">
        <v>8</v>
      </c>
      <c r="S107" t="s">
        <v>104</v>
      </c>
      <c r="T107" t="s">
        <v>106</v>
      </c>
      <c r="V107">
        <v>25</v>
      </c>
      <c r="W107">
        <v>24</v>
      </c>
      <c r="X107">
        <f>IF(AND(OR('Country Prioritization'!$C$4 = 'Filter inputs'!$A$4,'Country Prioritization'!$C$4=$B107),
OR('Country Prioritization'!$C$6='Filter inputs'!$C$4,'Country Prioritization'!$C$6=$S107),
OR( 'Country Prioritization'!$C$7='Filter inputs'!$D$4, 'Country Prioritization'!$C$7=$T107),
OR('Country Prioritization'!$C$8='Filter inputs'!$E$4, 'Country Prioritization'!$C$8=$F107), OR(AND('Country Prioritization'!$C$5='Filter inputs'!$B$4,H107&lt;=$X$1),AND('Country Prioritization'!$C$5='Filter inputs'!$B$5,M107&lt;=$X$1))),1,0)</f>
        <v>1</v>
      </c>
      <c r="Y107">
        <f>IF(OR('Vaccine Prioritization'!$C$5='Filter inputs'!$E$4, 'Vaccine Prioritization'!$C$5=$F107),1,0)</f>
        <v>1</v>
      </c>
    </row>
    <row r="108" spans="1:25" x14ac:dyDescent="0.3">
      <c r="A108" t="str">
        <f t="shared" si="14"/>
        <v>AFRICAGHAHib32021</v>
      </c>
      <c r="B108" t="s">
        <v>3</v>
      </c>
      <c r="C108" t="s">
        <v>166</v>
      </c>
      <c r="D108" t="s">
        <v>62</v>
      </c>
      <c r="E108" t="s">
        <v>82</v>
      </c>
      <c r="F108">
        <v>2021</v>
      </c>
      <c r="G108" t="s">
        <v>196</v>
      </c>
      <c r="H108" s="11" cm="1">
        <f t="array" ref="H108">_xlfn.IFS(G108="&gt;70%",1,G108="60-70%",70%,G108="50-60%",60%,G108="&lt;50%",50%)</f>
        <v>1</v>
      </c>
      <c r="I108" s="47">
        <v>1.7194580081322293</v>
      </c>
      <c r="J108">
        <v>2</v>
      </c>
      <c r="K108">
        <v>6</v>
      </c>
      <c r="L108" t="s">
        <v>196</v>
      </c>
      <c r="M108" s="11" cm="1">
        <f t="array" ref="M108">_xlfn.IFS(L108="&gt;70%",1,L108="60-70%",70%,L108="50-60%",60%,L108="&lt;50%",50%)</f>
        <v>1</v>
      </c>
      <c r="N108" s="47">
        <v>1.9262814132676147</v>
      </c>
      <c r="O108">
        <v>3</v>
      </c>
      <c r="P108">
        <v>6</v>
      </c>
      <c r="Q108">
        <v>5</v>
      </c>
      <c r="R108">
        <v>2</v>
      </c>
      <c r="S108" t="s">
        <v>104</v>
      </c>
      <c r="T108" t="s">
        <v>109</v>
      </c>
      <c r="V108">
        <v>15</v>
      </c>
      <c r="W108">
        <v>16</v>
      </c>
      <c r="X108">
        <f>IF(AND(OR('Country Prioritization'!$C$4 = 'Filter inputs'!$A$4,'Country Prioritization'!$C$4=$B108),
OR('Country Prioritization'!$C$6='Filter inputs'!$C$4,'Country Prioritization'!$C$6=$S108),
OR( 'Country Prioritization'!$C$7='Filter inputs'!$D$4, 'Country Prioritization'!$C$7=$T108),
OR('Country Prioritization'!$C$8='Filter inputs'!$E$4, 'Country Prioritization'!$C$8=$F108), OR(AND('Country Prioritization'!$C$5='Filter inputs'!$B$4,H108&lt;=$X$1),AND('Country Prioritization'!$C$5='Filter inputs'!$B$5,M108&lt;=$X$1))),1,0)</f>
        <v>1</v>
      </c>
      <c r="Y108">
        <f>IF(OR('Vaccine Prioritization'!$C$5='Filter inputs'!$E$4, 'Vaccine Prioritization'!$C$5=$F108),1,0)</f>
        <v>1</v>
      </c>
    </row>
    <row r="109" spans="1:25" x14ac:dyDescent="0.3">
      <c r="A109" t="str">
        <f t="shared" si="14"/>
        <v>AFRICACIVHib32021</v>
      </c>
      <c r="B109" t="s">
        <v>3</v>
      </c>
      <c r="C109" t="s">
        <v>142</v>
      </c>
      <c r="D109" t="s">
        <v>38</v>
      </c>
      <c r="E109" t="s">
        <v>82</v>
      </c>
      <c r="F109">
        <v>2021</v>
      </c>
      <c r="G109" t="s">
        <v>196</v>
      </c>
      <c r="H109" s="11" cm="1">
        <f t="array" ref="H109">_xlfn.IFS(G109="&gt;70%",1,G109="60-70%",70%,G109="50-60%",60%,G109="&lt;50%",50%)</f>
        <v>1</v>
      </c>
      <c r="I109" s="47">
        <v>1.7329290638659305</v>
      </c>
      <c r="J109">
        <v>7</v>
      </c>
      <c r="K109">
        <v>6</v>
      </c>
      <c r="L109" t="s">
        <v>196</v>
      </c>
      <c r="M109" s="11" cm="1">
        <f t="array" ref="M109">_xlfn.IFS(L109="&gt;70%",1,L109="60-70%",70%,L109="50-60%",60%,L109="&lt;50%",50%)</f>
        <v>1</v>
      </c>
      <c r="N109" s="47">
        <v>1.9156818433009997</v>
      </c>
      <c r="O109">
        <v>6</v>
      </c>
      <c r="P109">
        <v>6</v>
      </c>
      <c r="Q109">
        <v>5</v>
      </c>
      <c r="R109">
        <v>2</v>
      </c>
      <c r="S109" t="s">
        <v>104</v>
      </c>
      <c r="T109" t="s">
        <v>109</v>
      </c>
      <c r="V109">
        <v>20</v>
      </c>
      <c r="W109">
        <v>19</v>
      </c>
      <c r="X109">
        <f>IF(AND(OR('Country Prioritization'!$C$4 = 'Filter inputs'!$A$4,'Country Prioritization'!$C$4=$B109),
OR('Country Prioritization'!$C$6='Filter inputs'!$C$4,'Country Prioritization'!$C$6=$S109),
OR( 'Country Prioritization'!$C$7='Filter inputs'!$D$4, 'Country Prioritization'!$C$7=$T109),
OR('Country Prioritization'!$C$8='Filter inputs'!$E$4, 'Country Prioritization'!$C$8=$F109), OR(AND('Country Prioritization'!$C$5='Filter inputs'!$B$4,H109&lt;=$X$1),AND('Country Prioritization'!$C$5='Filter inputs'!$B$5,M109&lt;=$X$1))),1,0)</f>
        <v>1</v>
      </c>
      <c r="Y109">
        <f>IF(OR('Vaccine Prioritization'!$C$5='Filter inputs'!$E$4, 'Vaccine Prioritization'!$C$5=$F109),1,0)</f>
        <v>1</v>
      </c>
    </row>
    <row r="110" spans="1:25" x14ac:dyDescent="0.3">
      <c r="A110" t="str">
        <f t="shared" si="14"/>
        <v>ASIASYRHib32021</v>
      </c>
      <c r="B110" t="s">
        <v>13</v>
      </c>
      <c r="C110" t="s">
        <v>122</v>
      </c>
      <c r="D110" t="s">
        <v>17</v>
      </c>
      <c r="E110" t="s">
        <v>82</v>
      </c>
      <c r="F110">
        <v>2021</v>
      </c>
      <c r="G110" t="s">
        <v>198</v>
      </c>
      <c r="H110" s="11" cm="1">
        <f t="array" ref="H110">_xlfn.IFS(G110="&gt;70%",1,G110="60-70%",70%,G110="50-60%",60%,G110="&lt;50%",50%)</f>
        <v>0.6</v>
      </c>
      <c r="I110" s="47">
        <v>1.6663108385951964</v>
      </c>
      <c r="J110">
        <v>9</v>
      </c>
      <c r="K110">
        <v>6</v>
      </c>
      <c r="L110" t="s">
        <v>198</v>
      </c>
      <c r="M110" s="11" cm="1">
        <f t="array" ref="M110">_xlfn.IFS(L110="&gt;70%",1,L110="60-70%",70%,L110="50-60%",60%,L110="&lt;50%",50%)</f>
        <v>0.6</v>
      </c>
      <c r="N110" s="47">
        <v>1.901416835477771</v>
      </c>
      <c r="O110">
        <v>9</v>
      </c>
      <c r="P110">
        <v>6</v>
      </c>
      <c r="Q110">
        <v>2</v>
      </c>
      <c r="R110">
        <v>9</v>
      </c>
      <c r="S110" t="s">
        <v>103</v>
      </c>
      <c r="T110" t="s">
        <v>106</v>
      </c>
      <c r="V110">
        <v>26</v>
      </c>
      <c r="W110">
        <v>26</v>
      </c>
      <c r="X110">
        <f>IF(AND(OR('Country Prioritization'!$C$4 = 'Filter inputs'!$A$4,'Country Prioritization'!$C$4=$B110),
OR('Country Prioritization'!$C$6='Filter inputs'!$C$4,'Country Prioritization'!$C$6=$S110),
OR( 'Country Prioritization'!$C$7='Filter inputs'!$D$4, 'Country Prioritization'!$C$7=$T110),
OR('Country Prioritization'!$C$8='Filter inputs'!$E$4, 'Country Prioritization'!$C$8=$F110), OR(AND('Country Prioritization'!$C$5='Filter inputs'!$B$4,H110&lt;=$X$1),AND('Country Prioritization'!$C$5='Filter inputs'!$B$5,M110&lt;=$X$1))),1,0)</f>
        <v>1</v>
      </c>
      <c r="Y110">
        <f>IF(OR('Vaccine Prioritization'!$C$5='Filter inputs'!$E$4, 'Vaccine Prioritization'!$C$5=$F110),1,0)</f>
        <v>1</v>
      </c>
    </row>
    <row r="111" spans="1:25" x14ac:dyDescent="0.3">
      <c r="A111" t="str">
        <f t="shared" si="14"/>
        <v>ASIAUZBHib32021</v>
      </c>
      <c r="B111" t="s">
        <v>13</v>
      </c>
      <c r="C111" t="s">
        <v>176</v>
      </c>
      <c r="D111" t="s">
        <v>72</v>
      </c>
      <c r="E111" t="s">
        <v>82</v>
      </c>
      <c r="F111">
        <v>2021</v>
      </c>
      <c r="G111" t="s">
        <v>196</v>
      </c>
      <c r="H111" s="11" cm="1">
        <f t="array" ref="H111">_xlfn.IFS(G111="&gt;70%",1,G111="60-70%",70%,G111="50-60%",60%,G111="&lt;50%",50%)</f>
        <v>1</v>
      </c>
      <c r="I111" s="47">
        <v>1.6072487926661112</v>
      </c>
      <c r="J111">
        <v>2</v>
      </c>
      <c r="K111">
        <v>6</v>
      </c>
      <c r="L111" t="s">
        <v>196</v>
      </c>
      <c r="M111" s="11" cm="1">
        <f t="array" ref="M111">_xlfn.IFS(L111="&gt;70%",1,L111="60-70%",70%,L111="50-60%",60%,L111="&lt;50%",50%)</f>
        <v>1</v>
      </c>
      <c r="N111" s="47">
        <v>1.8164582752059928</v>
      </c>
      <c r="O111">
        <v>2</v>
      </c>
      <c r="P111">
        <v>6</v>
      </c>
      <c r="Q111">
        <v>3</v>
      </c>
      <c r="R111">
        <v>5</v>
      </c>
      <c r="S111" t="s">
        <v>104</v>
      </c>
      <c r="T111" t="s">
        <v>107</v>
      </c>
      <c r="V111">
        <v>16</v>
      </c>
      <c r="W111">
        <v>16</v>
      </c>
      <c r="X111">
        <f>IF(AND(OR('Country Prioritization'!$C$4 = 'Filter inputs'!$A$4,'Country Prioritization'!$C$4=$B111),
OR('Country Prioritization'!$C$6='Filter inputs'!$C$4,'Country Prioritization'!$C$6=$S111),
OR( 'Country Prioritization'!$C$7='Filter inputs'!$D$4, 'Country Prioritization'!$C$7=$T111),
OR('Country Prioritization'!$C$8='Filter inputs'!$E$4, 'Country Prioritization'!$C$8=$F111), OR(AND('Country Prioritization'!$C$5='Filter inputs'!$B$4,H111&lt;=$X$1),AND('Country Prioritization'!$C$5='Filter inputs'!$B$5,M111&lt;=$X$1))),1,0)</f>
        <v>1</v>
      </c>
      <c r="Y111">
        <f>IF(OR('Vaccine Prioritization'!$C$5='Filter inputs'!$E$4, 'Vaccine Prioritization'!$C$5=$F111),1,0)</f>
        <v>1</v>
      </c>
    </row>
    <row r="112" spans="1:25" x14ac:dyDescent="0.3">
      <c r="A112" t="str">
        <f t="shared" si="14"/>
        <v>ASIAPRKHib32021</v>
      </c>
      <c r="B112" t="s">
        <v>13</v>
      </c>
      <c r="C112" t="s">
        <v>177</v>
      </c>
      <c r="D112" t="s">
        <v>73</v>
      </c>
      <c r="E112" t="s">
        <v>82</v>
      </c>
      <c r="F112">
        <v>2021</v>
      </c>
      <c r="G112" t="s">
        <v>196</v>
      </c>
      <c r="H112" s="11" cm="1">
        <f t="array" ref="H112">_xlfn.IFS(G112="&gt;70%",1,G112="60-70%",70%,G112="50-60%",60%,G112="&lt;50%",50%)</f>
        <v>1</v>
      </c>
      <c r="I112" s="47">
        <v>1.6121941806088111</v>
      </c>
      <c r="J112">
        <v>2</v>
      </c>
      <c r="K112">
        <v>6</v>
      </c>
      <c r="L112" t="s">
        <v>196</v>
      </c>
      <c r="M112" s="11" cm="1">
        <f t="array" ref="M112">_xlfn.IFS(L112="&gt;70%",1,L112="60-70%",70%,L112="50-60%",60%,L112="&lt;50%",50%)</f>
        <v>1</v>
      </c>
      <c r="N112" s="47">
        <v>1.8095277612144636</v>
      </c>
      <c r="O112">
        <v>2</v>
      </c>
      <c r="P112">
        <v>6</v>
      </c>
      <c r="Q112">
        <v>1</v>
      </c>
      <c r="R112">
        <v>9</v>
      </c>
      <c r="S112" t="s">
        <v>103</v>
      </c>
      <c r="T112" t="s">
        <v>106</v>
      </c>
      <c r="V112">
        <v>18</v>
      </c>
      <c r="W112">
        <v>18</v>
      </c>
      <c r="X112">
        <f>IF(AND(OR('Country Prioritization'!$C$4 = 'Filter inputs'!$A$4,'Country Prioritization'!$C$4=$B112),
OR('Country Prioritization'!$C$6='Filter inputs'!$C$4,'Country Prioritization'!$C$6=$S112),
OR( 'Country Prioritization'!$C$7='Filter inputs'!$D$4, 'Country Prioritization'!$C$7=$T112),
OR('Country Prioritization'!$C$8='Filter inputs'!$E$4, 'Country Prioritization'!$C$8=$F112), OR(AND('Country Prioritization'!$C$5='Filter inputs'!$B$4,H112&lt;=$X$1),AND('Country Prioritization'!$C$5='Filter inputs'!$B$5,M112&lt;=$X$1))),1,0)</f>
        <v>1</v>
      </c>
      <c r="Y112">
        <f>IF(OR('Vaccine Prioritization'!$C$5='Filter inputs'!$E$4, 'Vaccine Prioritization'!$C$5=$F112),1,0)</f>
        <v>1</v>
      </c>
    </row>
    <row r="113" spans="1:25" x14ac:dyDescent="0.3">
      <c r="A113" t="str">
        <f t="shared" si="14"/>
        <v>AFRICASSDHib32021</v>
      </c>
      <c r="B113" t="s">
        <v>3</v>
      </c>
      <c r="C113" t="s">
        <v>115</v>
      </c>
      <c r="D113" t="s">
        <v>7</v>
      </c>
      <c r="E113" t="s">
        <v>82</v>
      </c>
      <c r="F113">
        <v>2021</v>
      </c>
      <c r="G113" t="s">
        <v>199</v>
      </c>
      <c r="H113" s="11" cm="1">
        <f t="array" ref="H113">_xlfn.IFS(G113="&gt;70%",1,G113="60-70%",70%,G113="50-60%",60%,G113="&lt;50%",50%)</f>
        <v>0.5</v>
      </c>
      <c r="I113" s="47">
        <v>1.5968569030019266</v>
      </c>
      <c r="J113">
        <v>10</v>
      </c>
      <c r="K113">
        <v>6</v>
      </c>
      <c r="L113" t="s">
        <v>199</v>
      </c>
      <c r="M113" s="11" cm="1">
        <f t="array" ref="M113">_xlfn.IFS(L113="&gt;70%",1,L113="60-70%",70%,L113="50-60%",60%,L113="&lt;50%",50%)</f>
        <v>0.5</v>
      </c>
      <c r="N113" s="47">
        <v>1.4755016101436533</v>
      </c>
      <c r="O113">
        <v>10</v>
      </c>
      <c r="P113">
        <v>6</v>
      </c>
      <c r="Q113">
        <v>4</v>
      </c>
      <c r="R113">
        <v>9</v>
      </c>
      <c r="S113" t="s">
        <v>103</v>
      </c>
      <c r="T113" t="s">
        <v>106</v>
      </c>
      <c r="V113">
        <v>29</v>
      </c>
      <c r="W113">
        <v>29</v>
      </c>
      <c r="X113">
        <f>IF(AND(OR('Country Prioritization'!$C$4 = 'Filter inputs'!$A$4,'Country Prioritization'!$C$4=$B113),
OR('Country Prioritization'!$C$6='Filter inputs'!$C$4,'Country Prioritization'!$C$6=$S113),
OR( 'Country Prioritization'!$C$7='Filter inputs'!$D$4, 'Country Prioritization'!$C$7=$T113),
OR('Country Prioritization'!$C$8='Filter inputs'!$E$4, 'Country Prioritization'!$C$8=$F113), OR(AND('Country Prioritization'!$C$5='Filter inputs'!$B$4,H113&lt;=$X$1),AND('Country Prioritization'!$C$5='Filter inputs'!$B$5,M113&lt;=$X$1))),1,0)</f>
        <v>1</v>
      </c>
      <c r="Y113">
        <f>IF(OR('Vaccine Prioritization'!$C$5='Filter inputs'!$E$4, 'Vaccine Prioritization'!$C$5=$F113),1,0)</f>
        <v>1</v>
      </c>
    </row>
    <row r="114" spans="1:25" x14ac:dyDescent="0.3">
      <c r="A114" t="str">
        <f t="shared" si="14"/>
        <v>AFRICASLEHib32021</v>
      </c>
      <c r="B114" t="s">
        <v>3</v>
      </c>
      <c r="C114" t="s">
        <v>154</v>
      </c>
      <c r="D114" t="s">
        <v>50</v>
      </c>
      <c r="E114" t="s">
        <v>82</v>
      </c>
      <c r="F114">
        <v>2021</v>
      </c>
      <c r="G114" t="s">
        <v>196</v>
      </c>
      <c r="H114" s="11" cm="1">
        <f t="array" ref="H114">_xlfn.IFS(G114="&gt;70%",1,G114="60-70%",70%,G114="50-60%",60%,G114="&lt;50%",50%)</f>
        <v>1</v>
      </c>
      <c r="I114" s="47">
        <v>1.2389224582165357</v>
      </c>
      <c r="J114">
        <v>3</v>
      </c>
      <c r="K114">
        <v>5</v>
      </c>
      <c r="L114" t="s">
        <v>196</v>
      </c>
      <c r="M114" s="11" cm="1">
        <f t="array" ref="M114">_xlfn.IFS(L114="&gt;70%",1,L114="60-70%",70%,L114="50-60%",60%,L114="&lt;50%",50%)</f>
        <v>1</v>
      </c>
      <c r="N114" s="47">
        <v>1.3698638812461015</v>
      </c>
      <c r="O114">
        <v>5</v>
      </c>
      <c r="P114">
        <v>5</v>
      </c>
      <c r="Q114">
        <v>10</v>
      </c>
      <c r="R114">
        <v>9</v>
      </c>
      <c r="S114" t="s">
        <v>103</v>
      </c>
      <c r="T114" t="s">
        <v>106</v>
      </c>
      <c r="V114">
        <v>27</v>
      </c>
      <c r="W114">
        <v>29</v>
      </c>
      <c r="X114">
        <f>IF(AND(OR('Country Prioritization'!$C$4 = 'Filter inputs'!$A$4,'Country Prioritization'!$C$4=$B114),
OR('Country Prioritization'!$C$6='Filter inputs'!$C$4,'Country Prioritization'!$C$6=$S114),
OR( 'Country Prioritization'!$C$7='Filter inputs'!$D$4, 'Country Prioritization'!$C$7=$T114),
OR('Country Prioritization'!$C$8='Filter inputs'!$E$4, 'Country Prioritization'!$C$8=$F114), OR(AND('Country Prioritization'!$C$5='Filter inputs'!$B$4,H114&lt;=$X$1),AND('Country Prioritization'!$C$5='Filter inputs'!$B$5,M114&lt;=$X$1))),1,0)</f>
        <v>1</v>
      </c>
      <c r="Y114">
        <f>IF(OR('Vaccine Prioritization'!$C$5='Filter inputs'!$E$4, 'Vaccine Prioritization'!$C$5=$F114),1,0)</f>
        <v>1</v>
      </c>
    </row>
    <row r="115" spans="1:25" x14ac:dyDescent="0.3">
      <c r="A115" t="str">
        <f t="shared" si="14"/>
        <v>AFRICAGINHib32021</v>
      </c>
      <c r="B115" t="s">
        <v>3</v>
      </c>
      <c r="C115" t="s">
        <v>119</v>
      </c>
      <c r="D115" t="s">
        <v>12</v>
      </c>
      <c r="E115" t="s">
        <v>82</v>
      </c>
      <c r="F115">
        <v>2021</v>
      </c>
      <c r="G115" t="s">
        <v>199</v>
      </c>
      <c r="H115" s="11" cm="1">
        <f t="array" ref="H115">_xlfn.IFS(G115="&gt;70%",1,G115="60-70%",70%,G115="50-60%",60%,G115="&lt;50%",50%)</f>
        <v>0.5</v>
      </c>
      <c r="I115" s="47">
        <v>1.2504425273654489</v>
      </c>
      <c r="J115">
        <v>10</v>
      </c>
      <c r="K115">
        <v>5</v>
      </c>
      <c r="L115" t="s">
        <v>198</v>
      </c>
      <c r="M115" s="11" cm="1">
        <f t="array" ref="M115">_xlfn.IFS(L115="&gt;70%",1,L115="60-70%",70%,L115="50-60%",60%,L115="&lt;50%",50%)</f>
        <v>0.6</v>
      </c>
      <c r="N115" s="47">
        <v>1.3680875414404969</v>
      </c>
      <c r="O115">
        <v>10</v>
      </c>
      <c r="P115">
        <v>5</v>
      </c>
      <c r="Q115">
        <v>7</v>
      </c>
      <c r="R115">
        <v>9</v>
      </c>
      <c r="S115" t="s">
        <v>103</v>
      </c>
      <c r="T115" t="s">
        <v>106</v>
      </c>
      <c r="V115">
        <v>31</v>
      </c>
      <c r="W115">
        <v>31</v>
      </c>
      <c r="X115">
        <f>IF(AND(OR('Country Prioritization'!$C$4 = 'Filter inputs'!$A$4,'Country Prioritization'!$C$4=$B115),
OR('Country Prioritization'!$C$6='Filter inputs'!$C$4,'Country Prioritization'!$C$6=$S115),
OR( 'Country Prioritization'!$C$7='Filter inputs'!$D$4, 'Country Prioritization'!$C$7=$T115),
OR('Country Prioritization'!$C$8='Filter inputs'!$E$4, 'Country Prioritization'!$C$8=$F115), OR(AND('Country Prioritization'!$C$5='Filter inputs'!$B$4,H115&lt;=$X$1),AND('Country Prioritization'!$C$5='Filter inputs'!$B$5,M115&lt;=$X$1))),1,0)</f>
        <v>1</v>
      </c>
      <c r="Y115">
        <f>IF(OR('Vaccine Prioritization'!$C$5='Filter inputs'!$E$4, 'Vaccine Prioritization'!$C$5=$F115),1,0)</f>
        <v>1</v>
      </c>
    </row>
    <row r="116" spans="1:25" x14ac:dyDescent="0.3">
      <c r="A116" t="str">
        <f t="shared" si="14"/>
        <v>ASIAVNMHib32021</v>
      </c>
      <c r="B116" t="s">
        <v>13</v>
      </c>
      <c r="C116" t="s">
        <v>152</v>
      </c>
      <c r="D116" t="s">
        <v>48</v>
      </c>
      <c r="E116" t="s">
        <v>82</v>
      </c>
      <c r="F116">
        <v>2021</v>
      </c>
      <c r="G116" t="s">
        <v>196</v>
      </c>
      <c r="H116" s="11" cm="1">
        <f t="array" ref="H116">_xlfn.IFS(G116="&gt;70%",1,G116="60-70%",70%,G116="50-60%",60%,G116="&lt;50%",50%)</f>
        <v>1</v>
      </c>
      <c r="I116" s="47">
        <v>1.218615584335498</v>
      </c>
      <c r="J116">
        <v>5</v>
      </c>
      <c r="K116">
        <v>5</v>
      </c>
      <c r="L116" t="s">
        <v>196</v>
      </c>
      <c r="M116" s="11" cm="1">
        <f t="array" ref="M116">_xlfn.IFS(L116="&gt;70%",1,L116="60-70%",70%,L116="50-60%",60%,L116="&lt;50%",50%)</f>
        <v>1</v>
      </c>
      <c r="N116" s="47">
        <v>1.3550233124757813</v>
      </c>
      <c r="O116">
        <v>5</v>
      </c>
      <c r="P116">
        <v>5</v>
      </c>
      <c r="Q116">
        <v>7</v>
      </c>
      <c r="R116">
        <v>11</v>
      </c>
      <c r="S116" t="s">
        <v>104</v>
      </c>
      <c r="T116" t="s">
        <v>108</v>
      </c>
      <c r="V116">
        <v>28</v>
      </c>
      <c r="W116">
        <v>28</v>
      </c>
      <c r="X116">
        <f>IF(AND(OR('Country Prioritization'!$C$4 = 'Filter inputs'!$A$4,'Country Prioritization'!$C$4=$B116),
OR('Country Prioritization'!$C$6='Filter inputs'!$C$4,'Country Prioritization'!$C$6=$S116),
OR( 'Country Prioritization'!$C$7='Filter inputs'!$D$4, 'Country Prioritization'!$C$7=$T116),
OR('Country Prioritization'!$C$8='Filter inputs'!$E$4, 'Country Prioritization'!$C$8=$F116), OR(AND('Country Prioritization'!$C$5='Filter inputs'!$B$4,H116&lt;=$X$1),AND('Country Prioritization'!$C$5='Filter inputs'!$B$5,M116&lt;=$X$1))),1,0)</f>
        <v>1</v>
      </c>
      <c r="Y116">
        <f>IF(OR('Vaccine Prioritization'!$C$5='Filter inputs'!$E$4, 'Vaccine Prioritization'!$C$5=$F116),1,0)</f>
        <v>1</v>
      </c>
    </row>
    <row r="117" spans="1:25" x14ac:dyDescent="0.3">
      <c r="A117" t="str">
        <f t="shared" si="14"/>
        <v>ASIATJKHib32021</v>
      </c>
      <c r="B117" t="s">
        <v>13</v>
      </c>
      <c r="C117" t="s">
        <v>172</v>
      </c>
      <c r="D117" t="s">
        <v>68</v>
      </c>
      <c r="E117" t="s">
        <v>82</v>
      </c>
      <c r="F117">
        <v>2021</v>
      </c>
      <c r="G117" t="s">
        <v>196</v>
      </c>
      <c r="H117" s="11" cm="1">
        <f t="array" ref="H117">_xlfn.IFS(G117="&gt;70%",1,G117="60-70%",70%,G117="50-60%",60%,G117="&lt;50%",50%)</f>
        <v>1</v>
      </c>
      <c r="I117" s="47">
        <v>1.1805882990598884</v>
      </c>
      <c r="J117">
        <v>2</v>
      </c>
      <c r="K117">
        <v>5</v>
      </c>
      <c r="L117" t="s">
        <v>196</v>
      </c>
      <c r="M117" s="11" cm="1">
        <f t="array" ref="M117">_xlfn.IFS(L117="&gt;70%",1,L117="60-70%",70%,L117="50-60%",60%,L117="&lt;50%",50%)</f>
        <v>1</v>
      </c>
      <c r="N117" s="47">
        <v>1.3524532190206613</v>
      </c>
      <c r="O117">
        <v>2</v>
      </c>
      <c r="P117">
        <v>5</v>
      </c>
      <c r="Q117">
        <v>6</v>
      </c>
      <c r="R117">
        <v>9</v>
      </c>
      <c r="S117" t="s">
        <v>103</v>
      </c>
      <c r="T117" t="s">
        <v>106</v>
      </c>
      <c r="V117">
        <v>22</v>
      </c>
      <c r="W117">
        <v>22</v>
      </c>
      <c r="X117">
        <f>IF(AND(OR('Country Prioritization'!$C$4 = 'Filter inputs'!$A$4,'Country Prioritization'!$C$4=$B117),
OR('Country Prioritization'!$C$6='Filter inputs'!$C$4,'Country Prioritization'!$C$6=$S117),
OR( 'Country Prioritization'!$C$7='Filter inputs'!$D$4, 'Country Prioritization'!$C$7=$T117),
OR('Country Prioritization'!$C$8='Filter inputs'!$E$4, 'Country Prioritization'!$C$8=$F117), OR(AND('Country Prioritization'!$C$5='Filter inputs'!$B$4,H117&lt;=$X$1),AND('Country Prioritization'!$C$5='Filter inputs'!$B$5,M117&lt;=$X$1))),1,0)</f>
        <v>1</v>
      </c>
      <c r="Y117">
        <f>IF(OR('Vaccine Prioritization'!$C$5='Filter inputs'!$E$4, 'Vaccine Prioritization'!$C$5=$F117),1,0)</f>
        <v>1</v>
      </c>
    </row>
    <row r="118" spans="1:25" x14ac:dyDescent="0.3">
      <c r="A118" t="str">
        <f t="shared" si="14"/>
        <v>AFRICAERIHib32021</v>
      </c>
      <c r="B118" t="s">
        <v>3</v>
      </c>
      <c r="C118" t="s">
        <v>183</v>
      </c>
      <c r="D118" t="s">
        <v>79</v>
      </c>
      <c r="E118" t="s">
        <v>82</v>
      </c>
      <c r="F118">
        <v>2021</v>
      </c>
      <c r="G118" t="s">
        <v>196</v>
      </c>
      <c r="H118" s="11" cm="1">
        <f t="array" ref="H118">_xlfn.IFS(G118="&gt;70%",1,G118="60-70%",70%,G118="50-60%",60%,G118="&lt;50%",50%)</f>
        <v>1</v>
      </c>
      <c r="I118" s="47">
        <v>0.63853381740710391</v>
      </c>
      <c r="J118">
        <v>2</v>
      </c>
      <c r="K118">
        <v>4</v>
      </c>
      <c r="L118" t="s">
        <v>196</v>
      </c>
      <c r="M118" s="11" cm="1">
        <f t="array" ref="M118">_xlfn.IFS(L118="&gt;70%",1,L118="60-70%",70%,L118="50-60%",60%,L118="&lt;50%",50%)</f>
        <v>1</v>
      </c>
      <c r="N118" s="47">
        <v>1.3231895775476572</v>
      </c>
      <c r="O118">
        <v>1</v>
      </c>
      <c r="P118">
        <v>5</v>
      </c>
      <c r="Q118">
        <v>7</v>
      </c>
      <c r="R118">
        <v>9</v>
      </c>
      <c r="S118" t="s">
        <v>103</v>
      </c>
      <c r="T118" t="s">
        <v>106</v>
      </c>
      <c r="V118">
        <v>22</v>
      </c>
      <c r="W118">
        <v>22</v>
      </c>
      <c r="X118">
        <f>IF(AND(OR('Country Prioritization'!$C$4 = 'Filter inputs'!$A$4,'Country Prioritization'!$C$4=$B118),
OR('Country Prioritization'!$C$6='Filter inputs'!$C$4,'Country Prioritization'!$C$6=$S118),
OR( 'Country Prioritization'!$C$7='Filter inputs'!$D$4, 'Country Prioritization'!$C$7=$T118),
OR('Country Prioritization'!$C$8='Filter inputs'!$E$4, 'Country Prioritization'!$C$8=$F118), OR(AND('Country Prioritization'!$C$5='Filter inputs'!$B$4,H118&lt;=$X$1),AND('Country Prioritization'!$C$5='Filter inputs'!$B$5,M118&lt;=$X$1))),1,0)</f>
        <v>1</v>
      </c>
      <c r="Y118">
        <f>IF(OR('Vaccine Prioritization'!$C$5='Filter inputs'!$E$4, 'Vaccine Prioritization'!$C$5=$F118),1,0)</f>
        <v>1</v>
      </c>
    </row>
    <row r="119" spans="1:25" x14ac:dyDescent="0.3">
      <c r="A119" t="str">
        <f t="shared" si="14"/>
        <v>ASIALAOHib32021</v>
      </c>
      <c r="B119" t="s">
        <v>13</v>
      </c>
      <c r="C119" t="s">
        <v>135</v>
      </c>
      <c r="D119" t="s">
        <v>31</v>
      </c>
      <c r="E119" t="s">
        <v>82</v>
      </c>
      <c r="F119">
        <v>2021</v>
      </c>
      <c r="G119" t="s">
        <v>197</v>
      </c>
      <c r="H119" s="11" cm="1">
        <f t="array" ref="H119">_xlfn.IFS(G119="&gt;70%",1,G119="60-70%",70%,G119="50-60%",60%,G119="&lt;50%",50%)</f>
        <v>0.7</v>
      </c>
      <c r="I119" s="47">
        <v>1.0467709483855461</v>
      </c>
      <c r="J119">
        <v>9</v>
      </c>
      <c r="K119">
        <v>5</v>
      </c>
      <c r="L119" t="s">
        <v>196</v>
      </c>
      <c r="M119" s="11" cm="1">
        <f t="array" ref="M119">_xlfn.IFS(L119="&gt;70%",1,L119="60-70%",70%,L119="50-60%",60%,L119="&lt;50%",50%)</f>
        <v>1</v>
      </c>
      <c r="N119" s="47">
        <v>1.2609848581718655</v>
      </c>
      <c r="O119">
        <v>7</v>
      </c>
      <c r="P119">
        <v>5</v>
      </c>
      <c r="Q119">
        <v>2</v>
      </c>
      <c r="R119">
        <v>5</v>
      </c>
      <c r="S119" t="s">
        <v>104</v>
      </c>
      <c r="T119" t="s">
        <v>107</v>
      </c>
      <c r="V119">
        <v>21</v>
      </c>
      <c r="W119">
        <v>19</v>
      </c>
      <c r="X119">
        <f>IF(AND(OR('Country Prioritization'!$C$4 = 'Filter inputs'!$A$4,'Country Prioritization'!$C$4=$B119),
OR('Country Prioritization'!$C$6='Filter inputs'!$C$4,'Country Prioritization'!$C$6=$S119),
OR( 'Country Prioritization'!$C$7='Filter inputs'!$D$4, 'Country Prioritization'!$C$7=$T119),
OR('Country Prioritization'!$C$8='Filter inputs'!$E$4, 'Country Prioritization'!$C$8=$F119), OR(AND('Country Prioritization'!$C$5='Filter inputs'!$B$4,H119&lt;=$X$1),AND('Country Prioritization'!$C$5='Filter inputs'!$B$5,M119&lt;=$X$1))),1,0)</f>
        <v>1</v>
      </c>
      <c r="Y119">
        <f>IF(OR('Vaccine Prioritization'!$C$5='Filter inputs'!$E$4, 'Vaccine Prioritization'!$C$5=$F119),1,0)</f>
        <v>1</v>
      </c>
    </row>
    <row r="120" spans="1:25" x14ac:dyDescent="0.3">
      <c r="A120" t="str">
        <f t="shared" si="14"/>
        <v>AFRICAMWIHib32021</v>
      </c>
      <c r="B120" t="s">
        <v>3</v>
      </c>
      <c r="C120" t="s">
        <v>158</v>
      </c>
      <c r="D120" t="s">
        <v>54</v>
      </c>
      <c r="E120" t="s">
        <v>82</v>
      </c>
      <c r="F120">
        <v>2021</v>
      </c>
      <c r="G120" t="s">
        <v>196</v>
      </c>
      <c r="H120" s="11" cm="1">
        <f t="array" ref="H120">_xlfn.IFS(G120="&gt;70%",1,G120="60-70%",70%,G120="50-60%",60%,G120="&lt;50%",50%)</f>
        <v>1</v>
      </c>
      <c r="I120" s="47">
        <v>1.153957113102086</v>
      </c>
      <c r="J120">
        <v>3</v>
      </c>
      <c r="K120">
        <v>5</v>
      </c>
      <c r="L120" t="s">
        <v>196</v>
      </c>
      <c r="M120" s="11" cm="1">
        <f t="array" ref="M120">_xlfn.IFS(L120="&gt;70%",1,L120="60-70%",70%,L120="50-60%",60%,L120="&lt;50%",50%)</f>
        <v>1</v>
      </c>
      <c r="N120" s="47">
        <v>1.2052485292923463</v>
      </c>
      <c r="O120">
        <v>4</v>
      </c>
      <c r="P120">
        <v>5</v>
      </c>
      <c r="Q120">
        <v>10</v>
      </c>
      <c r="R120">
        <v>9</v>
      </c>
      <c r="S120" t="s">
        <v>103</v>
      </c>
      <c r="T120" t="s">
        <v>106</v>
      </c>
      <c r="V120">
        <v>27</v>
      </c>
      <c r="W120">
        <v>28</v>
      </c>
      <c r="X120">
        <f>IF(AND(OR('Country Prioritization'!$C$4 = 'Filter inputs'!$A$4,'Country Prioritization'!$C$4=$B120),
OR('Country Prioritization'!$C$6='Filter inputs'!$C$4,'Country Prioritization'!$C$6=$S120),
OR( 'Country Prioritization'!$C$7='Filter inputs'!$D$4, 'Country Prioritization'!$C$7=$T120),
OR('Country Prioritization'!$C$8='Filter inputs'!$E$4, 'Country Prioritization'!$C$8=$F120), OR(AND('Country Prioritization'!$C$5='Filter inputs'!$B$4,H120&lt;=$X$1),AND('Country Prioritization'!$C$5='Filter inputs'!$B$5,M120&lt;=$X$1))),1,0)</f>
        <v>1</v>
      </c>
      <c r="Y120">
        <f>IF(OR('Vaccine Prioritization'!$C$5='Filter inputs'!$E$4, 'Vaccine Prioritization'!$C$5=$F120),1,0)</f>
        <v>1</v>
      </c>
    </row>
    <row r="121" spans="1:25" x14ac:dyDescent="0.3">
      <c r="A121" t="str">
        <f t="shared" si="14"/>
        <v>AFRICASOMHib32021</v>
      </c>
      <c r="B121" t="s">
        <v>3</v>
      </c>
      <c r="C121" t="s">
        <v>112</v>
      </c>
      <c r="D121" t="s">
        <v>4</v>
      </c>
      <c r="E121" t="s">
        <v>82</v>
      </c>
      <c r="F121">
        <v>2021</v>
      </c>
      <c r="G121" t="s">
        <v>199</v>
      </c>
      <c r="H121" s="11" cm="1">
        <f t="array" ref="H121">_xlfn.IFS(G121="&gt;70%",1,G121="60-70%",70%,G121="50-60%",60%,G121="&lt;50%",50%)</f>
        <v>0.5</v>
      </c>
      <c r="I121" s="47">
        <v>2.2824682542710484</v>
      </c>
      <c r="J121">
        <v>10</v>
      </c>
      <c r="K121">
        <v>7</v>
      </c>
      <c r="L121" t="s">
        <v>199</v>
      </c>
      <c r="M121" s="11" cm="1">
        <f t="array" ref="M121">_xlfn.IFS(L121="&gt;70%",1,L121="60-70%",70%,L121="50-60%",60%,L121="&lt;50%",50%)</f>
        <v>0.5</v>
      </c>
      <c r="N121" s="47">
        <v>0.95222997306599788</v>
      </c>
      <c r="O121">
        <v>10</v>
      </c>
      <c r="P121">
        <v>5</v>
      </c>
      <c r="Q121">
        <v>9</v>
      </c>
      <c r="R121">
        <v>9</v>
      </c>
      <c r="S121" t="s">
        <v>103</v>
      </c>
      <c r="T121" t="s">
        <v>106</v>
      </c>
      <c r="V121">
        <v>35</v>
      </c>
      <c r="W121">
        <v>33</v>
      </c>
      <c r="X121">
        <f>IF(AND(OR('Country Prioritization'!$C$4 = 'Filter inputs'!$A$4,'Country Prioritization'!$C$4=$B121),
OR('Country Prioritization'!$C$6='Filter inputs'!$C$4,'Country Prioritization'!$C$6=$S121),
OR( 'Country Prioritization'!$C$7='Filter inputs'!$D$4, 'Country Prioritization'!$C$7=$T121),
OR('Country Prioritization'!$C$8='Filter inputs'!$E$4, 'Country Prioritization'!$C$8=$F121), OR(AND('Country Prioritization'!$C$5='Filter inputs'!$B$4,H121&lt;=$X$1),AND('Country Prioritization'!$C$5='Filter inputs'!$B$5,M121&lt;=$X$1))),1,0)</f>
        <v>1</v>
      </c>
      <c r="Y121">
        <f>IF(OR('Vaccine Prioritization'!$C$5='Filter inputs'!$E$4, 'Vaccine Prioritization'!$C$5=$F121),1,0)</f>
        <v>1</v>
      </c>
    </row>
    <row r="122" spans="1:25" x14ac:dyDescent="0.3">
      <c r="A122" t="str">
        <f t="shared" si="14"/>
        <v>ASIAAZEHib32021</v>
      </c>
      <c r="B122" t="s">
        <v>13</v>
      </c>
      <c r="C122" t="s">
        <v>144</v>
      </c>
      <c r="D122" t="s">
        <v>40</v>
      </c>
      <c r="E122" t="s">
        <v>82</v>
      </c>
      <c r="F122">
        <v>2021</v>
      </c>
      <c r="G122" t="s">
        <v>196</v>
      </c>
      <c r="H122" s="11" cm="1">
        <f t="array" ref="H122">_xlfn.IFS(G122="&gt;70%",1,G122="60-70%",70%,G122="50-60%",60%,G122="&lt;50%",50%)</f>
        <v>1</v>
      </c>
      <c r="I122" s="47">
        <v>0.84973663159626267</v>
      </c>
      <c r="J122">
        <v>3</v>
      </c>
      <c r="K122">
        <v>5</v>
      </c>
      <c r="L122" t="s">
        <v>196</v>
      </c>
      <c r="M122" s="11" cm="1">
        <f t="array" ref="M122">_xlfn.IFS(L122="&gt;70%",1,L122="60-70%",70%,L122="50-60%",60%,L122="&lt;50%",50%)</f>
        <v>1</v>
      </c>
      <c r="N122" s="47">
        <v>0.86224200974603149</v>
      </c>
      <c r="O122">
        <v>6</v>
      </c>
      <c r="P122">
        <v>4</v>
      </c>
      <c r="Q122">
        <v>3</v>
      </c>
      <c r="R122">
        <v>10</v>
      </c>
      <c r="S122" t="s">
        <v>105</v>
      </c>
      <c r="T122" t="s">
        <v>108</v>
      </c>
      <c r="V122">
        <v>21</v>
      </c>
      <c r="W122">
        <v>23</v>
      </c>
      <c r="X122">
        <f>IF(AND(OR('Country Prioritization'!$C$4 = 'Filter inputs'!$A$4,'Country Prioritization'!$C$4=$B122),
OR('Country Prioritization'!$C$6='Filter inputs'!$C$4,'Country Prioritization'!$C$6=$S122),
OR( 'Country Prioritization'!$C$7='Filter inputs'!$D$4, 'Country Prioritization'!$C$7=$T122),
OR('Country Prioritization'!$C$8='Filter inputs'!$E$4, 'Country Prioritization'!$C$8=$F122), OR(AND('Country Prioritization'!$C$5='Filter inputs'!$B$4,H122&lt;=$X$1),AND('Country Prioritization'!$C$5='Filter inputs'!$B$5,M122&lt;=$X$1))),1,0)</f>
        <v>1</v>
      </c>
      <c r="Y122">
        <f>IF(OR('Vaccine Prioritization'!$C$5='Filter inputs'!$E$4, 'Vaccine Prioritization'!$C$5=$F122),1,0)</f>
        <v>1</v>
      </c>
    </row>
    <row r="123" spans="1:25" x14ac:dyDescent="0.3">
      <c r="A123" t="str">
        <f t="shared" si="14"/>
        <v>AFRICALBRHib32021</v>
      </c>
      <c r="B123" t="s">
        <v>3</v>
      </c>
      <c r="C123" t="s">
        <v>137</v>
      </c>
      <c r="D123" t="s">
        <v>33</v>
      </c>
      <c r="E123" t="s">
        <v>82</v>
      </c>
      <c r="F123">
        <v>2021</v>
      </c>
      <c r="G123" t="s">
        <v>197</v>
      </c>
      <c r="H123" s="11" cm="1">
        <f t="array" ref="H123">_xlfn.IFS(G123="&gt;70%",1,G123="60-70%",70%,G123="50-60%",60%,G123="&lt;50%",50%)</f>
        <v>0.7</v>
      </c>
      <c r="I123" s="47">
        <v>0.6730977283908145</v>
      </c>
      <c r="J123">
        <v>8</v>
      </c>
      <c r="K123">
        <v>4</v>
      </c>
      <c r="L123" t="s">
        <v>196</v>
      </c>
      <c r="M123" s="11" cm="1">
        <f t="array" ref="M123">_xlfn.IFS(L123="&gt;70%",1,L123="60-70%",70%,L123="50-60%",60%,L123="&lt;50%",50%)</f>
        <v>1</v>
      </c>
      <c r="N123" s="47">
        <v>0.75378601909634746</v>
      </c>
      <c r="O123">
        <v>7</v>
      </c>
      <c r="P123">
        <v>4</v>
      </c>
      <c r="Q123">
        <v>10</v>
      </c>
      <c r="R123">
        <v>9</v>
      </c>
      <c r="S123" t="s">
        <v>103</v>
      </c>
      <c r="T123" t="s">
        <v>106</v>
      </c>
      <c r="V123">
        <v>31</v>
      </c>
      <c r="W123">
        <v>30</v>
      </c>
      <c r="X123">
        <f>IF(AND(OR('Country Prioritization'!$C$4 = 'Filter inputs'!$A$4,'Country Prioritization'!$C$4=$B123),
OR('Country Prioritization'!$C$6='Filter inputs'!$C$4,'Country Prioritization'!$C$6=$S123),
OR( 'Country Prioritization'!$C$7='Filter inputs'!$D$4, 'Country Prioritization'!$C$7=$T123),
OR('Country Prioritization'!$C$8='Filter inputs'!$E$4, 'Country Prioritization'!$C$8=$F123), OR(AND('Country Prioritization'!$C$5='Filter inputs'!$B$4,H123&lt;=$X$1),AND('Country Prioritization'!$C$5='Filter inputs'!$B$5,M123&lt;=$X$1))),1,0)</f>
        <v>1</v>
      </c>
      <c r="Y123">
        <f>IF(OR('Vaccine Prioritization'!$C$5='Filter inputs'!$E$4, 'Vaccine Prioritization'!$C$5=$F123),1,0)</f>
        <v>1</v>
      </c>
    </row>
    <row r="124" spans="1:25" x14ac:dyDescent="0.3">
      <c r="A124" t="str">
        <f t="shared" si="14"/>
        <v>OCEANIAPNGHib32021</v>
      </c>
      <c r="B124" t="s">
        <v>15</v>
      </c>
      <c r="C124" t="s">
        <v>121</v>
      </c>
      <c r="D124" t="s">
        <v>16</v>
      </c>
      <c r="E124" t="s">
        <v>82</v>
      </c>
      <c r="F124">
        <v>2021</v>
      </c>
      <c r="G124" t="s">
        <v>199</v>
      </c>
      <c r="H124" s="11" cm="1">
        <f t="array" ref="H124">_xlfn.IFS(G124="&gt;70%",1,G124="60-70%",70%,G124="50-60%",60%,G124="&lt;50%",50%)</f>
        <v>0.5</v>
      </c>
      <c r="I124" s="47">
        <v>0.37399934420932546</v>
      </c>
      <c r="J124">
        <v>10</v>
      </c>
      <c r="K124">
        <v>3</v>
      </c>
      <c r="L124" t="s">
        <v>198</v>
      </c>
      <c r="M124" s="11" cm="1">
        <f t="array" ref="M124">_xlfn.IFS(L124="&gt;70%",1,L124="60-70%",70%,L124="50-60%",60%,L124="&lt;50%",50%)</f>
        <v>0.6</v>
      </c>
      <c r="N124" s="47">
        <v>0.66055753790527161</v>
      </c>
      <c r="O124">
        <v>9</v>
      </c>
      <c r="P124">
        <v>4</v>
      </c>
      <c r="Q124">
        <v>6</v>
      </c>
      <c r="R124">
        <v>5</v>
      </c>
      <c r="S124" t="s">
        <v>104</v>
      </c>
      <c r="T124" t="s">
        <v>107</v>
      </c>
      <c r="V124">
        <v>24</v>
      </c>
      <c r="W124">
        <v>24</v>
      </c>
      <c r="X124">
        <f>IF(AND(OR('Country Prioritization'!$C$4 = 'Filter inputs'!$A$4,'Country Prioritization'!$C$4=$B124),
OR('Country Prioritization'!$C$6='Filter inputs'!$C$4,'Country Prioritization'!$C$6=$S124),
OR( 'Country Prioritization'!$C$7='Filter inputs'!$D$4, 'Country Prioritization'!$C$7=$T124),
OR('Country Prioritization'!$C$8='Filter inputs'!$E$4, 'Country Prioritization'!$C$8=$F124), OR(AND('Country Prioritization'!$C$5='Filter inputs'!$B$4,H124&lt;=$X$1),AND('Country Prioritization'!$C$5='Filter inputs'!$B$5,M124&lt;=$X$1))),1,0)</f>
        <v>1</v>
      </c>
      <c r="Y124">
        <f>IF(OR('Vaccine Prioritization'!$C$5='Filter inputs'!$E$4, 'Vaccine Prioritization'!$C$5=$F124),1,0)</f>
        <v>1</v>
      </c>
    </row>
    <row r="125" spans="1:25" x14ac:dyDescent="0.3">
      <c r="A125" t="str">
        <f t="shared" si="14"/>
        <v>AFRICATGOHib32021</v>
      </c>
      <c r="B125" t="s">
        <v>3</v>
      </c>
      <c r="C125" t="s">
        <v>155</v>
      </c>
      <c r="D125" t="s">
        <v>51</v>
      </c>
      <c r="E125" t="s">
        <v>82</v>
      </c>
      <c r="F125">
        <v>2021</v>
      </c>
      <c r="G125" t="s">
        <v>196</v>
      </c>
      <c r="H125" s="11" cm="1">
        <f t="array" ref="H125">_xlfn.IFS(G125="&gt;70%",1,G125="60-70%",70%,G125="50-60%",60%,G125="&lt;50%",50%)</f>
        <v>1</v>
      </c>
      <c r="I125" s="47">
        <v>0.58127761634868036</v>
      </c>
      <c r="J125">
        <v>7</v>
      </c>
      <c r="K125">
        <v>4</v>
      </c>
      <c r="L125" t="s">
        <v>196</v>
      </c>
      <c r="M125" s="11" cm="1">
        <f t="array" ref="M125">_xlfn.IFS(L125="&gt;70%",1,L125="60-70%",70%,L125="50-60%",60%,L125="&lt;50%",50%)</f>
        <v>1</v>
      </c>
      <c r="N125" s="47">
        <v>0.65824217844306376</v>
      </c>
      <c r="O125">
        <v>5</v>
      </c>
      <c r="P125">
        <v>4</v>
      </c>
      <c r="Q125">
        <v>6</v>
      </c>
      <c r="R125">
        <v>9</v>
      </c>
      <c r="S125" t="s">
        <v>103</v>
      </c>
      <c r="T125" t="s">
        <v>106</v>
      </c>
      <c r="V125">
        <v>26</v>
      </c>
      <c r="W125">
        <v>24</v>
      </c>
      <c r="X125">
        <f>IF(AND(OR('Country Prioritization'!$C$4 = 'Filter inputs'!$A$4,'Country Prioritization'!$C$4=$B125),
OR('Country Prioritization'!$C$6='Filter inputs'!$C$4,'Country Prioritization'!$C$6=$S125),
OR( 'Country Prioritization'!$C$7='Filter inputs'!$D$4, 'Country Prioritization'!$C$7=$T125),
OR('Country Prioritization'!$C$8='Filter inputs'!$E$4, 'Country Prioritization'!$C$8=$F125), OR(AND('Country Prioritization'!$C$5='Filter inputs'!$B$4,H125&lt;=$X$1),AND('Country Prioritization'!$C$5='Filter inputs'!$B$5,M125&lt;=$X$1))),1,0)</f>
        <v>1</v>
      </c>
      <c r="Y125">
        <f>IF(OR('Vaccine Prioritization'!$C$5='Filter inputs'!$E$4, 'Vaccine Prioritization'!$C$5=$F125),1,0)</f>
        <v>1</v>
      </c>
    </row>
    <row r="126" spans="1:25" x14ac:dyDescent="0.3">
      <c r="A126" t="str">
        <f t="shared" si="14"/>
        <v>ASIAKGZHib32021</v>
      </c>
      <c r="B126" t="s">
        <v>13</v>
      </c>
      <c r="C126" t="s">
        <v>143</v>
      </c>
      <c r="D126" t="s">
        <v>39</v>
      </c>
      <c r="E126" t="s">
        <v>82</v>
      </c>
      <c r="F126">
        <v>2021</v>
      </c>
      <c r="G126" t="s">
        <v>196</v>
      </c>
      <c r="H126" s="11" cm="1">
        <f t="array" ref="H126">_xlfn.IFS(G126="&gt;70%",1,G126="60-70%",70%,G126="50-60%",60%,G126="&lt;50%",50%)</f>
        <v>1</v>
      </c>
      <c r="I126" s="47">
        <v>0.59127685898526339</v>
      </c>
      <c r="J126">
        <v>3</v>
      </c>
      <c r="K126">
        <v>4</v>
      </c>
      <c r="L126" t="s">
        <v>196</v>
      </c>
      <c r="M126" s="11" cm="1">
        <f t="array" ref="M126">_xlfn.IFS(L126="&gt;70%",1,L126="60-70%",70%,L126="50-60%",60%,L126="&lt;50%",50%)</f>
        <v>1</v>
      </c>
      <c r="N126" s="47">
        <v>0.59182282311576062</v>
      </c>
      <c r="O126">
        <v>6</v>
      </c>
      <c r="P126">
        <v>4</v>
      </c>
      <c r="Q126">
        <v>6</v>
      </c>
      <c r="R126">
        <v>2</v>
      </c>
      <c r="S126" t="s">
        <v>104</v>
      </c>
      <c r="T126" t="s">
        <v>109</v>
      </c>
      <c r="V126">
        <v>15</v>
      </c>
      <c r="W126">
        <v>18</v>
      </c>
      <c r="X126">
        <f>IF(AND(OR('Country Prioritization'!$C$4 = 'Filter inputs'!$A$4,'Country Prioritization'!$C$4=$B126),
OR('Country Prioritization'!$C$6='Filter inputs'!$C$4,'Country Prioritization'!$C$6=$S126),
OR( 'Country Prioritization'!$C$7='Filter inputs'!$D$4, 'Country Prioritization'!$C$7=$T126),
OR('Country Prioritization'!$C$8='Filter inputs'!$E$4, 'Country Prioritization'!$C$8=$F126), OR(AND('Country Prioritization'!$C$5='Filter inputs'!$B$4,H126&lt;=$X$1),AND('Country Prioritization'!$C$5='Filter inputs'!$B$5,M126&lt;=$X$1))),1,0)</f>
        <v>1</v>
      </c>
      <c r="Y126">
        <f>IF(OR('Vaccine Prioritization'!$C$5='Filter inputs'!$E$4, 'Vaccine Prioritization'!$C$5=$F126),1,0)</f>
        <v>1</v>
      </c>
    </row>
    <row r="127" spans="1:25" x14ac:dyDescent="0.3">
      <c r="A127" t="str">
        <f t="shared" si="14"/>
        <v>AFRICAMRTHib32021</v>
      </c>
      <c r="B127" t="s">
        <v>3</v>
      </c>
      <c r="C127" t="s">
        <v>140</v>
      </c>
      <c r="D127" t="s">
        <v>36</v>
      </c>
      <c r="E127" t="s">
        <v>82</v>
      </c>
      <c r="F127">
        <v>2021</v>
      </c>
      <c r="G127" t="s">
        <v>196</v>
      </c>
      <c r="H127" s="11" cm="1">
        <f t="array" ref="H127">_xlfn.IFS(G127="&gt;70%",1,G127="60-70%",70%,G127="50-60%",60%,G127="&lt;50%",50%)</f>
        <v>1</v>
      </c>
      <c r="I127" s="47">
        <v>0.55497845400317303</v>
      </c>
      <c r="J127">
        <v>7</v>
      </c>
      <c r="K127">
        <v>4</v>
      </c>
      <c r="L127" t="s">
        <v>196</v>
      </c>
      <c r="M127" s="11" cm="1">
        <f t="array" ref="M127">_xlfn.IFS(L127="&gt;70%",1,L127="60-70%",70%,L127="50-60%",60%,L127="&lt;50%",50%)</f>
        <v>1</v>
      </c>
      <c r="N127" s="47">
        <v>0.55282872226343971</v>
      </c>
      <c r="O127">
        <v>7</v>
      </c>
      <c r="P127">
        <v>4</v>
      </c>
      <c r="Q127">
        <v>7</v>
      </c>
      <c r="R127">
        <v>2</v>
      </c>
      <c r="S127" t="s">
        <v>104</v>
      </c>
      <c r="T127" t="s">
        <v>109</v>
      </c>
      <c r="V127">
        <v>20</v>
      </c>
      <c r="W127">
        <v>20</v>
      </c>
      <c r="X127">
        <f>IF(AND(OR('Country Prioritization'!$C$4 = 'Filter inputs'!$A$4,'Country Prioritization'!$C$4=$B127),
OR('Country Prioritization'!$C$6='Filter inputs'!$C$4,'Country Prioritization'!$C$6=$S127),
OR( 'Country Prioritization'!$C$7='Filter inputs'!$D$4, 'Country Prioritization'!$C$7=$T127),
OR('Country Prioritization'!$C$8='Filter inputs'!$E$4, 'Country Prioritization'!$C$8=$F127), OR(AND('Country Prioritization'!$C$5='Filter inputs'!$B$4,H127&lt;=$X$1),AND('Country Prioritization'!$C$5='Filter inputs'!$B$5,M127&lt;=$X$1))),1,0)</f>
        <v>1</v>
      </c>
      <c r="Y127">
        <f>IF(OR('Vaccine Prioritization'!$C$5='Filter inputs'!$E$4, 'Vaccine Prioritization'!$C$5=$F127),1,0)</f>
        <v>1</v>
      </c>
    </row>
    <row r="128" spans="1:25" x14ac:dyDescent="0.3">
      <c r="A128" t="str">
        <f t="shared" si="14"/>
        <v>AFRICAZWEHib32021</v>
      </c>
      <c r="B128" t="s">
        <v>3</v>
      </c>
      <c r="C128" t="s">
        <v>148</v>
      </c>
      <c r="D128" t="s">
        <v>44</v>
      </c>
      <c r="E128" t="s">
        <v>82</v>
      </c>
      <c r="F128">
        <v>2021</v>
      </c>
      <c r="G128" t="s">
        <v>196</v>
      </c>
      <c r="H128" s="11" cm="1">
        <f t="array" ref="H128">_xlfn.IFS(G128="&gt;70%",1,G128="60-70%",70%,G128="50-60%",60%,G128="&lt;50%",50%)</f>
        <v>1</v>
      </c>
      <c r="I128" s="47">
        <v>0.44531954346974251</v>
      </c>
      <c r="J128">
        <v>5</v>
      </c>
      <c r="K128">
        <v>3</v>
      </c>
      <c r="L128" t="s">
        <v>196</v>
      </c>
      <c r="M128" s="11" cm="1">
        <f t="array" ref="M128">_xlfn.IFS(L128="&gt;70%",1,L128="60-70%",70%,L128="50-60%",60%,L128="&lt;50%",50%)</f>
        <v>1</v>
      </c>
      <c r="N128" s="47">
        <v>0.50623870811925042</v>
      </c>
      <c r="O128">
        <v>6</v>
      </c>
      <c r="P128">
        <v>4</v>
      </c>
      <c r="Q128">
        <v>7</v>
      </c>
      <c r="R128">
        <v>2</v>
      </c>
      <c r="S128" t="s">
        <v>104</v>
      </c>
      <c r="T128" t="s">
        <v>109</v>
      </c>
      <c r="V128">
        <v>17</v>
      </c>
      <c r="W128">
        <v>19</v>
      </c>
      <c r="X128">
        <f>IF(AND(OR('Country Prioritization'!$C$4 = 'Filter inputs'!$A$4,'Country Prioritization'!$C$4=$B128),
OR('Country Prioritization'!$C$6='Filter inputs'!$C$4,'Country Prioritization'!$C$6=$S128),
OR( 'Country Prioritization'!$C$7='Filter inputs'!$D$4, 'Country Prioritization'!$C$7=$T128),
OR('Country Prioritization'!$C$8='Filter inputs'!$E$4, 'Country Prioritization'!$C$8=$F128), OR(AND('Country Prioritization'!$C$5='Filter inputs'!$B$4,H128&lt;=$X$1),AND('Country Prioritization'!$C$5='Filter inputs'!$B$5,M128&lt;=$X$1))),1,0)</f>
        <v>1</v>
      </c>
      <c r="Y128">
        <f>IF(OR('Vaccine Prioritization'!$C$5='Filter inputs'!$E$4, 'Vaccine Prioritization'!$C$5=$F128),1,0)</f>
        <v>1</v>
      </c>
    </row>
    <row r="129" spans="1:25" x14ac:dyDescent="0.3">
      <c r="A129" t="str">
        <f t="shared" si="14"/>
        <v>AFRICACOGHib32021</v>
      </c>
      <c r="B129" t="s">
        <v>3</v>
      </c>
      <c r="C129" t="s">
        <v>128</v>
      </c>
      <c r="D129" t="s">
        <v>24</v>
      </c>
      <c r="E129" t="s">
        <v>82</v>
      </c>
      <c r="F129">
        <v>2021</v>
      </c>
      <c r="G129" t="s">
        <v>196</v>
      </c>
      <c r="H129" s="11" cm="1">
        <f t="array" ref="H129">_xlfn.IFS(G129="&gt;70%",1,G129="60-70%",70%,G129="50-60%",60%,G129="&lt;50%",50%)</f>
        <v>1</v>
      </c>
      <c r="I129" s="47">
        <v>0.56577897735711413</v>
      </c>
      <c r="J129">
        <v>7</v>
      </c>
      <c r="K129">
        <v>4</v>
      </c>
      <c r="L129" t="s">
        <v>197</v>
      </c>
      <c r="M129" s="11" cm="1">
        <f t="array" ref="M129">_xlfn.IFS(L129="&gt;70%",1,L129="60-70%",70%,L129="50-60%",60%,L129="&lt;50%",50%)</f>
        <v>0.7</v>
      </c>
      <c r="N129" s="47">
        <v>0.47576903789278097</v>
      </c>
      <c r="O129">
        <v>8</v>
      </c>
      <c r="P129">
        <v>3</v>
      </c>
      <c r="Q129">
        <v>8</v>
      </c>
      <c r="R129">
        <v>2</v>
      </c>
      <c r="S129" t="s">
        <v>104</v>
      </c>
      <c r="T129" t="s">
        <v>109</v>
      </c>
      <c r="V129">
        <v>21</v>
      </c>
      <c r="W129">
        <v>21</v>
      </c>
      <c r="X129">
        <f>IF(AND(OR('Country Prioritization'!$C$4 = 'Filter inputs'!$A$4,'Country Prioritization'!$C$4=$B129),
OR('Country Prioritization'!$C$6='Filter inputs'!$C$4,'Country Prioritization'!$C$6=$S129),
OR( 'Country Prioritization'!$C$7='Filter inputs'!$D$4, 'Country Prioritization'!$C$7=$T129),
OR('Country Prioritization'!$C$8='Filter inputs'!$E$4, 'Country Prioritization'!$C$8=$F129), OR(AND('Country Prioritization'!$C$5='Filter inputs'!$B$4,H129&lt;=$X$1),AND('Country Prioritization'!$C$5='Filter inputs'!$B$5,M129&lt;=$X$1))),1,0)</f>
        <v>1</v>
      </c>
      <c r="Y129">
        <f>IF(OR('Vaccine Prioritization'!$C$5='Filter inputs'!$E$4, 'Vaccine Prioritization'!$C$5=$F129),1,0)</f>
        <v>1</v>
      </c>
    </row>
    <row r="130" spans="1:25" x14ac:dyDescent="0.3">
      <c r="A130" t="str">
        <f t="shared" si="14"/>
        <v>AMERICAHNDHib32021</v>
      </c>
      <c r="B130" t="s">
        <v>22</v>
      </c>
      <c r="C130" t="s">
        <v>165</v>
      </c>
      <c r="D130" t="s">
        <v>61</v>
      </c>
      <c r="E130" t="s">
        <v>82</v>
      </c>
      <c r="F130">
        <v>2021</v>
      </c>
      <c r="G130" t="s">
        <v>196</v>
      </c>
      <c r="H130" s="11" cm="1">
        <f t="array" ref="H130">_xlfn.IFS(G130="&gt;70%",1,G130="60-70%",70%,G130="50-60%",60%,G130="&lt;50%",50%)</f>
        <v>1</v>
      </c>
      <c r="I130" s="47">
        <v>0.33409820482280167</v>
      </c>
      <c r="J130">
        <v>6</v>
      </c>
      <c r="K130">
        <v>3</v>
      </c>
      <c r="L130" t="s">
        <v>196</v>
      </c>
      <c r="M130" s="11" cm="1">
        <f t="array" ref="M130">_xlfn.IFS(L130="&gt;70%",1,L130="60-70%",70%,L130="50-60%",60%,L130="&lt;50%",50%)</f>
        <v>1</v>
      </c>
      <c r="N130" s="47">
        <v>0.40637336833284504</v>
      </c>
      <c r="O130">
        <v>3</v>
      </c>
      <c r="P130">
        <v>3</v>
      </c>
      <c r="Q130">
        <v>4</v>
      </c>
      <c r="R130">
        <v>11</v>
      </c>
      <c r="S130" t="s">
        <v>104</v>
      </c>
      <c r="T130" t="s">
        <v>108</v>
      </c>
      <c r="V130">
        <v>24</v>
      </c>
      <c r="W130">
        <v>21</v>
      </c>
      <c r="X130">
        <f>IF(AND(OR('Country Prioritization'!$C$4 = 'Filter inputs'!$A$4,'Country Prioritization'!$C$4=$B130),
OR('Country Prioritization'!$C$6='Filter inputs'!$C$4,'Country Prioritization'!$C$6=$S130),
OR( 'Country Prioritization'!$C$7='Filter inputs'!$D$4, 'Country Prioritization'!$C$7=$T130),
OR('Country Prioritization'!$C$8='Filter inputs'!$E$4, 'Country Prioritization'!$C$8=$F130), OR(AND('Country Prioritization'!$C$5='Filter inputs'!$B$4,H130&lt;=$X$1),AND('Country Prioritization'!$C$5='Filter inputs'!$B$5,M130&lt;=$X$1))),1,0)</f>
        <v>1</v>
      </c>
      <c r="Y130">
        <f>IF(OR('Vaccine Prioritization'!$C$5='Filter inputs'!$E$4, 'Vaccine Prioritization'!$C$5=$F130),1,0)</f>
        <v>1</v>
      </c>
    </row>
    <row r="131" spans="1:25" x14ac:dyDescent="0.3">
      <c r="A131" t="str">
        <f t="shared" si="14"/>
        <v>ASIALKAHib32021</v>
      </c>
      <c r="B131" t="s">
        <v>13</v>
      </c>
      <c r="C131" t="s">
        <v>180</v>
      </c>
      <c r="D131" t="s">
        <v>76</v>
      </c>
      <c r="E131" t="s">
        <v>82</v>
      </c>
      <c r="F131">
        <v>2021</v>
      </c>
      <c r="G131" t="s">
        <v>196</v>
      </c>
      <c r="H131" s="11" cm="1">
        <f t="array" ref="H131">_xlfn.IFS(G131="&gt;70%",1,G131="60-70%",70%,G131="50-60%",60%,G131="&lt;50%",50%)</f>
        <v>1</v>
      </c>
      <c r="I131" s="47">
        <v>0.3166084804214595</v>
      </c>
      <c r="J131">
        <v>1</v>
      </c>
      <c r="K131">
        <v>3</v>
      </c>
      <c r="L131" t="s">
        <v>196</v>
      </c>
      <c r="M131" s="11" cm="1">
        <f t="array" ref="M131">_xlfn.IFS(L131="&gt;70%",1,L131="60-70%",70%,L131="50-60%",60%,L131="&lt;50%",50%)</f>
        <v>1</v>
      </c>
      <c r="N131" s="47">
        <v>0.36195646994305075</v>
      </c>
      <c r="O131">
        <v>1</v>
      </c>
      <c r="P131">
        <v>3</v>
      </c>
      <c r="Q131">
        <v>1</v>
      </c>
      <c r="R131">
        <v>11</v>
      </c>
      <c r="S131" t="s">
        <v>104</v>
      </c>
      <c r="T131" t="s">
        <v>108</v>
      </c>
      <c r="V131">
        <v>16</v>
      </c>
      <c r="W131">
        <v>16</v>
      </c>
      <c r="X131">
        <f>IF(AND(OR('Country Prioritization'!$C$4 = 'Filter inputs'!$A$4,'Country Prioritization'!$C$4=$B131),
OR('Country Prioritization'!$C$6='Filter inputs'!$C$4,'Country Prioritization'!$C$6=$S131),
OR( 'Country Prioritization'!$C$7='Filter inputs'!$D$4, 'Country Prioritization'!$C$7=$T131),
OR('Country Prioritization'!$C$8='Filter inputs'!$E$4, 'Country Prioritization'!$C$8=$F131), OR(AND('Country Prioritization'!$C$5='Filter inputs'!$B$4,H131&lt;=$X$1),AND('Country Prioritization'!$C$5='Filter inputs'!$B$5,M131&lt;=$X$1))),1,0)</f>
        <v>1</v>
      </c>
      <c r="Y131">
        <f>IF(OR('Vaccine Prioritization'!$C$5='Filter inputs'!$E$4, 'Vaccine Prioritization'!$C$5=$F131),1,0)</f>
        <v>1</v>
      </c>
    </row>
    <row r="132" spans="1:25" x14ac:dyDescent="0.3">
      <c r="A132" t="str">
        <f t="shared" ref="A132:A195" si="24">_xlfn.CONCAT(B132,D132,E132,F132)</f>
        <v>EUROPEUKRHib32021</v>
      </c>
      <c r="B132" t="s">
        <v>9</v>
      </c>
      <c r="C132" t="s">
        <v>117</v>
      </c>
      <c r="D132" t="s">
        <v>10</v>
      </c>
      <c r="E132" t="s">
        <v>82</v>
      </c>
      <c r="F132">
        <v>2021</v>
      </c>
      <c r="G132" t="s">
        <v>196</v>
      </c>
      <c r="H132" s="11" cm="1">
        <f t="array" ref="H132">_xlfn.IFS(G132="&gt;70%",1,G132="60-70%",70%,G132="50-60%",60%,G132="&lt;50%",50%)</f>
        <v>1</v>
      </c>
      <c r="I132" s="47">
        <v>0.57684438708343788</v>
      </c>
      <c r="J132">
        <v>7</v>
      </c>
      <c r="K132">
        <v>4</v>
      </c>
      <c r="L132" t="s">
        <v>199</v>
      </c>
      <c r="M132" s="11" cm="1">
        <f t="array" ref="M132">_xlfn.IFS(L132="&gt;70%",1,L132="60-70%",70%,L132="50-60%",60%,L132="&lt;50%",50%)</f>
        <v>0.5</v>
      </c>
      <c r="N132" s="47">
        <v>0.34734090386866745</v>
      </c>
      <c r="O132">
        <v>10</v>
      </c>
      <c r="P132">
        <v>3</v>
      </c>
      <c r="Q132">
        <v>1</v>
      </c>
      <c r="R132">
        <v>11</v>
      </c>
      <c r="S132" t="s">
        <v>104</v>
      </c>
      <c r="T132" t="s">
        <v>108</v>
      </c>
      <c r="V132">
        <v>23</v>
      </c>
      <c r="W132">
        <v>25</v>
      </c>
      <c r="X132">
        <f>IF(AND(OR('Country Prioritization'!$C$4 = 'Filter inputs'!$A$4,'Country Prioritization'!$C$4=$B132),
OR('Country Prioritization'!$C$6='Filter inputs'!$C$4,'Country Prioritization'!$C$6=$S132),
OR( 'Country Prioritization'!$C$7='Filter inputs'!$D$4, 'Country Prioritization'!$C$7=$T132),
OR('Country Prioritization'!$C$8='Filter inputs'!$E$4, 'Country Prioritization'!$C$8=$F132), OR(AND('Country Prioritization'!$C$5='Filter inputs'!$B$4,H132&lt;=$X$1),AND('Country Prioritization'!$C$5='Filter inputs'!$B$5,M132&lt;=$X$1))),1,0)</f>
        <v>1</v>
      </c>
      <c r="Y132">
        <f>IF(OR('Vaccine Prioritization'!$C$5='Filter inputs'!$E$4, 'Vaccine Prioritization'!$C$5=$F132),1,0)</f>
        <v>1</v>
      </c>
    </row>
    <row r="133" spans="1:25" x14ac:dyDescent="0.3">
      <c r="A133" t="str">
        <f t="shared" si="24"/>
        <v>AFRICACAFHib32021</v>
      </c>
      <c r="B133" t="s">
        <v>3</v>
      </c>
      <c r="C133" t="s">
        <v>114</v>
      </c>
      <c r="D133" t="s">
        <v>6</v>
      </c>
      <c r="E133" t="s">
        <v>82</v>
      </c>
      <c r="F133">
        <v>2021</v>
      </c>
      <c r="G133" t="s">
        <v>199</v>
      </c>
      <c r="H133" s="11" cm="1">
        <f t="array" ref="H133">_xlfn.IFS(G133="&gt;70%",1,G133="60-70%",70%,G133="50-60%",60%,G133="&lt;50%",50%)</f>
        <v>0.5</v>
      </c>
      <c r="I133" s="47">
        <v>0.40772670409630141</v>
      </c>
      <c r="J133">
        <v>10</v>
      </c>
      <c r="K133">
        <v>3</v>
      </c>
      <c r="L133" t="s">
        <v>199</v>
      </c>
      <c r="M133" s="11" cm="1">
        <f t="array" ref="M133">_xlfn.IFS(L133="&gt;70%",1,L133="60-70%",70%,L133="50-60%",60%,L133="&lt;50%",50%)</f>
        <v>0.5</v>
      </c>
      <c r="N133" s="47">
        <v>0.34338518953947123</v>
      </c>
      <c r="O133">
        <v>10</v>
      </c>
      <c r="P133">
        <v>3</v>
      </c>
      <c r="Q133">
        <v>10</v>
      </c>
      <c r="R133">
        <v>9</v>
      </c>
      <c r="S133" t="s">
        <v>103</v>
      </c>
      <c r="T133" t="s">
        <v>106</v>
      </c>
      <c r="V133">
        <v>32</v>
      </c>
      <c r="W133">
        <v>32</v>
      </c>
      <c r="X133">
        <f>IF(AND(OR('Country Prioritization'!$C$4 = 'Filter inputs'!$A$4,'Country Prioritization'!$C$4=$B133),
OR('Country Prioritization'!$C$6='Filter inputs'!$C$4,'Country Prioritization'!$C$6=$S133),
OR( 'Country Prioritization'!$C$7='Filter inputs'!$D$4, 'Country Prioritization'!$C$7=$T133),
OR('Country Prioritization'!$C$8='Filter inputs'!$E$4, 'Country Prioritization'!$C$8=$F133), OR(AND('Country Prioritization'!$C$5='Filter inputs'!$B$4,H133&lt;=$X$1),AND('Country Prioritization'!$C$5='Filter inputs'!$B$5,M133&lt;=$X$1))),1,0)</f>
        <v>1</v>
      </c>
      <c r="Y133">
        <f>IF(OR('Vaccine Prioritization'!$C$5='Filter inputs'!$E$4, 'Vaccine Prioritization'!$C$5=$F133),1,0)</f>
        <v>1</v>
      </c>
    </row>
    <row r="134" spans="1:25" x14ac:dyDescent="0.3">
      <c r="A134" t="str">
        <f t="shared" si="24"/>
        <v>ASIATLSHib32021</v>
      </c>
      <c r="B134" t="s">
        <v>13</v>
      </c>
      <c r="C134" t="s">
        <v>160</v>
      </c>
      <c r="D134" t="s">
        <v>56</v>
      </c>
      <c r="E134" t="s">
        <v>82</v>
      </c>
      <c r="F134">
        <v>2021</v>
      </c>
      <c r="G134" t="s">
        <v>196</v>
      </c>
      <c r="H134" s="11" cm="1">
        <f t="array" ref="H134">_xlfn.IFS(G134="&gt;70%",1,G134="60-70%",70%,G134="50-60%",60%,G134="&lt;50%",50%)</f>
        <v>1</v>
      </c>
      <c r="I134" s="47">
        <v>0.24119682000393713</v>
      </c>
      <c r="J134">
        <v>7</v>
      </c>
      <c r="K134">
        <v>3</v>
      </c>
      <c r="L134" t="s">
        <v>196</v>
      </c>
      <c r="M134" s="11" cm="1">
        <f t="array" ref="M134">_xlfn.IFS(L134="&gt;70%",1,L134="60-70%",70%,L134="50-60%",60%,L134="&lt;50%",50%)</f>
        <v>1</v>
      </c>
      <c r="N134" s="47">
        <v>0.29824864777586801</v>
      </c>
      <c r="O134">
        <v>5</v>
      </c>
      <c r="P134">
        <v>3</v>
      </c>
      <c r="Q134">
        <v>2</v>
      </c>
      <c r="R134">
        <v>11</v>
      </c>
      <c r="S134" t="s">
        <v>104</v>
      </c>
      <c r="T134" t="s">
        <v>108</v>
      </c>
      <c r="V134">
        <v>23</v>
      </c>
      <c r="W134">
        <v>21</v>
      </c>
      <c r="X134">
        <f>IF(AND(OR('Country Prioritization'!$C$4 = 'Filter inputs'!$A$4,'Country Prioritization'!$C$4=$B134),
OR('Country Prioritization'!$C$6='Filter inputs'!$C$4,'Country Prioritization'!$C$6=$S134),
OR( 'Country Prioritization'!$C$7='Filter inputs'!$D$4, 'Country Prioritization'!$C$7=$T134),
OR('Country Prioritization'!$C$8='Filter inputs'!$E$4, 'Country Prioritization'!$C$8=$F134), OR(AND('Country Prioritization'!$C$5='Filter inputs'!$B$4,H134&lt;=$X$1),AND('Country Prioritization'!$C$5='Filter inputs'!$B$5,M134&lt;=$X$1))),1,0)</f>
        <v>1</v>
      </c>
      <c r="Y134">
        <f>IF(OR('Vaccine Prioritization'!$C$5='Filter inputs'!$E$4, 'Vaccine Prioritization'!$C$5=$F134),1,0)</f>
        <v>1</v>
      </c>
    </row>
    <row r="135" spans="1:25" x14ac:dyDescent="0.3">
      <c r="A135" t="str">
        <f t="shared" si="24"/>
        <v>AFRICAGMBHib32021</v>
      </c>
      <c r="B135" t="s">
        <v>3</v>
      </c>
      <c r="C135" t="s">
        <v>156</v>
      </c>
      <c r="D135" t="s">
        <v>52</v>
      </c>
      <c r="E135" t="s">
        <v>82</v>
      </c>
      <c r="F135">
        <v>2021</v>
      </c>
      <c r="G135" t="s">
        <v>196</v>
      </c>
      <c r="H135" s="11" cm="1">
        <f t="array" ref="H135">_xlfn.IFS(G135="&gt;70%",1,G135="60-70%",70%,G135="50-60%",60%,G135="&lt;50%",50%)</f>
        <v>1</v>
      </c>
      <c r="I135" s="47">
        <v>0.27423051507779395</v>
      </c>
      <c r="J135">
        <v>6</v>
      </c>
      <c r="K135">
        <v>3</v>
      </c>
      <c r="L135" t="s">
        <v>196</v>
      </c>
      <c r="M135" s="11" cm="1">
        <f t="array" ref="M135">_xlfn.IFS(L135="&gt;70%",1,L135="60-70%",70%,L135="50-60%",60%,L135="&lt;50%",50%)</f>
        <v>1</v>
      </c>
      <c r="N135" s="47">
        <v>0.29398947213131743</v>
      </c>
      <c r="O135">
        <v>4</v>
      </c>
      <c r="P135">
        <v>3</v>
      </c>
      <c r="Q135">
        <v>6</v>
      </c>
      <c r="R135">
        <v>9</v>
      </c>
      <c r="S135" t="s">
        <v>103</v>
      </c>
      <c r="T135" t="s">
        <v>106</v>
      </c>
      <c r="V135">
        <v>24</v>
      </c>
      <c r="W135">
        <v>22</v>
      </c>
      <c r="X135">
        <f>IF(AND(OR('Country Prioritization'!$C$4 = 'Filter inputs'!$A$4,'Country Prioritization'!$C$4=$B135),
OR('Country Prioritization'!$C$6='Filter inputs'!$C$4,'Country Prioritization'!$C$6=$S135),
OR( 'Country Prioritization'!$C$7='Filter inputs'!$D$4, 'Country Prioritization'!$C$7=$T135),
OR('Country Prioritization'!$C$8='Filter inputs'!$E$4, 'Country Prioritization'!$C$8=$F135), OR(AND('Country Prioritization'!$C$5='Filter inputs'!$B$4,H135&lt;=$X$1),AND('Country Prioritization'!$C$5='Filter inputs'!$B$5,M135&lt;=$X$1))),1,0)</f>
        <v>1</v>
      </c>
      <c r="Y135">
        <f>IF(OR('Vaccine Prioritization'!$C$5='Filter inputs'!$E$4, 'Vaccine Prioritization'!$C$5=$F135),1,0)</f>
        <v>1</v>
      </c>
    </row>
    <row r="136" spans="1:25" x14ac:dyDescent="0.3">
      <c r="A136" t="str">
        <f t="shared" si="24"/>
        <v>AMERICANICHib32021</v>
      </c>
      <c r="B136" t="s">
        <v>22</v>
      </c>
      <c r="C136" t="s">
        <v>185</v>
      </c>
      <c r="D136" t="s">
        <v>81</v>
      </c>
      <c r="E136" t="s">
        <v>82</v>
      </c>
      <c r="F136">
        <v>2021</v>
      </c>
      <c r="G136" t="s">
        <v>196</v>
      </c>
      <c r="H136" s="11" cm="1">
        <f t="array" ref="H136">_xlfn.IFS(G136="&gt;70%",1,G136="60-70%",70%,G136="50-60%",60%,G136="&lt;50%",50%)</f>
        <v>1</v>
      </c>
      <c r="I136" s="47">
        <v>0.2177132335338744</v>
      </c>
      <c r="J136">
        <v>1</v>
      </c>
      <c r="K136">
        <v>2</v>
      </c>
      <c r="L136" t="s">
        <v>196</v>
      </c>
      <c r="M136" s="11" cm="1">
        <f t="array" ref="M136">_xlfn.IFS(L136="&gt;70%",1,L136="60-70%",70%,L136="50-60%",60%,L136="&lt;50%",50%)</f>
        <v>1</v>
      </c>
      <c r="N136" s="47">
        <v>0.25113939608495989</v>
      </c>
      <c r="O136">
        <v>1</v>
      </c>
      <c r="P136">
        <v>2</v>
      </c>
      <c r="Q136">
        <v>1</v>
      </c>
      <c r="R136">
        <v>5</v>
      </c>
      <c r="S136" t="s">
        <v>104</v>
      </c>
      <c r="T136" t="s">
        <v>107</v>
      </c>
      <c r="V136">
        <v>9</v>
      </c>
      <c r="W136">
        <v>9</v>
      </c>
      <c r="X136">
        <f>IF(AND(OR('Country Prioritization'!$C$4 = 'Filter inputs'!$A$4,'Country Prioritization'!$C$4=$B136),
OR('Country Prioritization'!$C$6='Filter inputs'!$C$4,'Country Prioritization'!$C$6=$S136),
OR( 'Country Prioritization'!$C$7='Filter inputs'!$D$4, 'Country Prioritization'!$C$7=$T136),
OR('Country Prioritization'!$C$8='Filter inputs'!$E$4, 'Country Prioritization'!$C$8=$F136), OR(AND('Country Prioritization'!$C$5='Filter inputs'!$B$4,H136&lt;=$X$1),AND('Country Prioritization'!$C$5='Filter inputs'!$B$5,M136&lt;=$X$1))),1,0)</f>
        <v>1</v>
      </c>
      <c r="Y136">
        <f>IF(OR('Vaccine Prioritization'!$C$5='Filter inputs'!$E$4, 'Vaccine Prioritization'!$C$5=$F136),1,0)</f>
        <v>1</v>
      </c>
    </row>
    <row r="137" spans="1:25" x14ac:dyDescent="0.3">
      <c r="A137" t="str">
        <f t="shared" si="24"/>
        <v>AFRICAGNBHib32021</v>
      </c>
      <c r="B137" t="s">
        <v>3</v>
      </c>
      <c r="C137" t="s">
        <v>138</v>
      </c>
      <c r="D137" t="s">
        <v>34</v>
      </c>
      <c r="E137" t="s">
        <v>82</v>
      </c>
      <c r="F137">
        <v>2021</v>
      </c>
      <c r="G137" t="s">
        <v>196</v>
      </c>
      <c r="H137" s="11" cm="1">
        <f t="array" ref="H137">_xlfn.IFS(G137="&gt;70%",1,G137="60-70%",70%,G137="50-60%",60%,G137="&lt;50%",50%)</f>
        <v>1</v>
      </c>
      <c r="I137" s="47">
        <v>0.1935305921626555</v>
      </c>
      <c r="J137">
        <v>7</v>
      </c>
      <c r="K137">
        <v>2</v>
      </c>
      <c r="L137" t="s">
        <v>196</v>
      </c>
      <c r="M137" s="11" cm="1">
        <f t="array" ref="M137">_xlfn.IFS(L137="&gt;70%",1,L137="60-70%",70%,L137="50-60%",60%,L137="&lt;50%",50%)</f>
        <v>1</v>
      </c>
      <c r="N137" s="47">
        <v>0.20575703036853935</v>
      </c>
      <c r="O137">
        <v>7</v>
      </c>
      <c r="P137">
        <v>2</v>
      </c>
      <c r="Q137">
        <v>9</v>
      </c>
      <c r="R137">
        <v>9</v>
      </c>
      <c r="S137" t="s">
        <v>103</v>
      </c>
      <c r="T137" t="s">
        <v>106</v>
      </c>
      <c r="V137">
        <v>27</v>
      </c>
      <c r="W137">
        <v>27</v>
      </c>
      <c r="X137">
        <f>IF(AND(OR('Country Prioritization'!$C$4 = 'Filter inputs'!$A$4,'Country Prioritization'!$C$4=$B137),
OR('Country Prioritization'!$C$6='Filter inputs'!$C$4,'Country Prioritization'!$C$6=$S137),
OR( 'Country Prioritization'!$C$7='Filter inputs'!$D$4, 'Country Prioritization'!$C$7=$T137),
OR('Country Prioritization'!$C$8='Filter inputs'!$E$4, 'Country Prioritization'!$C$8=$F137), OR(AND('Country Prioritization'!$C$5='Filter inputs'!$B$4,H137&lt;=$X$1),AND('Country Prioritization'!$C$5='Filter inputs'!$B$5,M137&lt;=$X$1))),1,0)</f>
        <v>1</v>
      </c>
      <c r="Y137">
        <f>IF(OR('Vaccine Prioritization'!$C$5='Filter inputs'!$E$4, 'Vaccine Prioritization'!$C$5=$F137),1,0)</f>
        <v>1</v>
      </c>
    </row>
    <row r="138" spans="1:25" x14ac:dyDescent="0.3">
      <c r="A138" t="str">
        <f t="shared" si="24"/>
        <v>ASIAMNGHib32021</v>
      </c>
      <c r="B138" t="s">
        <v>13</v>
      </c>
      <c r="C138" t="s">
        <v>174</v>
      </c>
      <c r="D138" t="s">
        <v>70</v>
      </c>
      <c r="E138" t="s">
        <v>82</v>
      </c>
      <c r="F138">
        <v>2021</v>
      </c>
      <c r="G138" t="s">
        <v>196</v>
      </c>
      <c r="H138" s="11" cm="1">
        <f t="array" ref="H138">_xlfn.IFS(G138="&gt;70%",1,G138="60-70%",70%,G138="50-60%",60%,G138="&lt;50%",50%)</f>
        <v>1</v>
      </c>
      <c r="I138" s="47">
        <v>0.17313336519904626</v>
      </c>
      <c r="J138">
        <v>1</v>
      </c>
      <c r="K138">
        <v>2</v>
      </c>
      <c r="L138" t="s">
        <v>196</v>
      </c>
      <c r="M138" s="11" cm="1">
        <f t="array" ref="M138">_xlfn.IFS(L138="&gt;70%",1,L138="60-70%",70%,L138="50-60%",60%,L138="&lt;50%",50%)</f>
        <v>1</v>
      </c>
      <c r="N138" s="47">
        <v>0.1978357254675745</v>
      </c>
      <c r="O138">
        <v>2</v>
      </c>
      <c r="P138">
        <v>2</v>
      </c>
      <c r="Q138">
        <v>5</v>
      </c>
      <c r="R138">
        <v>11</v>
      </c>
      <c r="S138" t="s">
        <v>104</v>
      </c>
      <c r="T138" t="s">
        <v>108</v>
      </c>
      <c r="V138">
        <v>19</v>
      </c>
      <c r="W138">
        <v>20</v>
      </c>
      <c r="X138">
        <f>IF(AND(OR('Country Prioritization'!$C$4 = 'Filter inputs'!$A$4,'Country Prioritization'!$C$4=$B138),
OR('Country Prioritization'!$C$6='Filter inputs'!$C$4,'Country Prioritization'!$C$6=$S138),
OR( 'Country Prioritization'!$C$7='Filter inputs'!$D$4, 'Country Prioritization'!$C$7=$T138),
OR('Country Prioritization'!$C$8='Filter inputs'!$E$4, 'Country Prioritization'!$C$8=$F138), OR(AND('Country Prioritization'!$C$5='Filter inputs'!$B$4,H138&lt;=$X$1),AND('Country Prioritization'!$C$5='Filter inputs'!$B$5,M138&lt;=$X$1))),1,0)</f>
        <v>1</v>
      </c>
      <c r="Y138">
        <f>IF(OR('Vaccine Prioritization'!$C$5='Filter inputs'!$E$4, 'Vaccine Prioritization'!$C$5=$F138),1,0)</f>
        <v>1</v>
      </c>
    </row>
    <row r="139" spans="1:25" x14ac:dyDescent="0.3">
      <c r="A139" t="str">
        <f t="shared" si="24"/>
        <v>AFRICACOMHib32021</v>
      </c>
      <c r="B139" t="s">
        <v>3</v>
      </c>
      <c r="C139" t="s">
        <v>153</v>
      </c>
      <c r="D139" t="s">
        <v>49</v>
      </c>
      <c r="E139" t="s">
        <v>82</v>
      </c>
      <c r="F139">
        <v>2021</v>
      </c>
      <c r="G139" t="s">
        <v>196</v>
      </c>
      <c r="H139" s="11" cm="1">
        <f t="array" ref="H139">_xlfn.IFS(G139="&gt;70%",1,G139="60-70%",70%,G139="50-60%",60%,G139="&lt;50%",50%)</f>
        <v>1</v>
      </c>
      <c r="I139" s="47">
        <v>0.20228609990251525</v>
      </c>
      <c r="J139">
        <v>5</v>
      </c>
      <c r="K139">
        <v>2</v>
      </c>
      <c r="L139" t="s">
        <v>196</v>
      </c>
      <c r="M139" s="11" cm="1">
        <f t="array" ref="M139">_xlfn.IFS(L139="&gt;70%",1,L139="60-70%",70%,L139="50-60%",60%,L139="&lt;50%",50%)</f>
        <v>1</v>
      </c>
      <c r="N139" s="47">
        <v>0.18693457214973744</v>
      </c>
      <c r="O139">
        <v>5</v>
      </c>
      <c r="P139">
        <v>2</v>
      </c>
      <c r="Q139">
        <v>3</v>
      </c>
      <c r="R139">
        <v>2</v>
      </c>
      <c r="S139" t="s">
        <v>104</v>
      </c>
      <c r="T139" t="s">
        <v>109</v>
      </c>
      <c r="V139">
        <v>12</v>
      </c>
      <c r="W139">
        <v>12</v>
      </c>
      <c r="X139">
        <f>IF(AND(OR('Country Prioritization'!$C$4 = 'Filter inputs'!$A$4,'Country Prioritization'!$C$4=$B139),
OR('Country Prioritization'!$C$6='Filter inputs'!$C$4,'Country Prioritization'!$C$6=$S139),
OR( 'Country Prioritization'!$C$7='Filter inputs'!$D$4, 'Country Prioritization'!$C$7=$T139),
OR('Country Prioritization'!$C$8='Filter inputs'!$E$4, 'Country Prioritization'!$C$8=$F139), OR(AND('Country Prioritization'!$C$5='Filter inputs'!$B$4,H139&lt;=$X$1),AND('Country Prioritization'!$C$5='Filter inputs'!$B$5,M139&lt;=$X$1))),1,0)</f>
        <v>1</v>
      </c>
      <c r="Y139">
        <f>IF(OR('Vaccine Prioritization'!$C$5='Filter inputs'!$E$4, 'Vaccine Prioritization'!$C$5=$F139),1,0)</f>
        <v>1</v>
      </c>
    </row>
    <row r="140" spans="1:25" x14ac:dyDescent="0.3">
      <c r="A140" t="str">
        <f t="shared" si="24"/>
        <v>ASIAARMHib32021</v>
      </c>
      <c r="B140" t="s">
        <v>13</v>
      </c>
      <c r="C140" t="s">
        <v>168</v>
      </c>
      <c r="D140" t="s">
        <v>64</v>
      </c>
      <c r="E140" t="s">
        <v>82</v>
      </c>
      <c r="F140">
        <v>2021</v>
      </c>
      <c r="G140" t="s">
        <v>196</v>
      </c>
      <c r="H140" s="11" cm="1">
        <f t="array" ref="H140">_xlfn.IFS(G140="&gt;70%",1,G140="60-70%",70%,G140="50-60%",60%,G140="&lt;50%",50%)</f>
        <v>1</v>
      </c>
      <c r="I140" s="47">
        <v>0.11462834484271106</v>
      </c>
      <c r="J140">
        <v>4</v>
      </c>
      <c r="K140">
        <v>2</v>
      </c>
      <c r="L140" t="s">
        <v>196</v>
      </c>
      <c r="M140" s="11" cm="1">
        <f t="array" ref="M140">_xlfn.IFS(L140="&gt;70%",1,L140="60-70%",70%,L140="50-60%",60%,L140="&lt;50%",50%)</f>
        <v>1</v>
      </c>
      <c r="N140" s="47">
        <v>0.13482874998672315</v>
      </c>
      <c r="O140">
        <v>3</v>
      </c>
      <c r="P140">
        <v>2</v>
      </c>
      <c r="Q140">
        <v>2</v>
      </c>
      <c r="R140">
        <v>10</v>
      </c>
      <c r="S140" t="s">
        <v>105</v>
      </c>
      <c r="T140" t="s">
        <v>108</v>
      </c>
      <c r="V140">
        <v>18</v>
      </c>
      <c r="W140">
        <v>17</v>
      </c>
      <c r="X140">
        <f>IF(AND(OR('Country Prioritization'!$C$4 = 'Filter inputs'!$A$4,'Country Prioritization'!$C$4=$B140),
OR('Country Prioritization'!$C$6='Filter inputs'!$C$4,'Country Prioritization'!$C$6=$S140),
OR( 'Country Prioritization'!$C$7='Filter inputs'!$D$4, 'Country Prioritization'!$C$7=$T140),
OR('Country Prioritization'!$C$8='Filter inputs'!$E$4, 'Country Prioritization'!$C$8=$F140), OR(AND('Country Prioritization'!$C$5='Filter inputs'!$B$4,H140&lt;=$X$1),AND('Country Prioritization'!$C$5='Filter inputs'!$B$5,M140&lt;=$X$1))),1,0)</f>
        <v>1</v>
      </c>
      <c r="Y140">
        <f>IF(OR('Vaccine Prioritization'!$C$5='Filter inputs'!$E$4, 'Vaccine Prioritization'!$C$5=$F140),1,0)</f>
        <v>1</v>
      </c>
    </row>
    <row r="141" spans="1:25" x14ac:dyDescent="0.3">
      <c r="A141" t="str">
        <f t="shared" si="24"/>
        <v>AFRICADJIHib32021</v>
      </c>
      <c r="B141" t="s">
        <v>3</v>
      </c>
      <c r="C141" t="s">
        <v>124</v>
      </c>
      <c r="D141" t="s">
        <v>19</v>
      </c>
      <c r="E141" t="s">
        <v>82</v>
      </c>
      <c r="F141">
        <v>2021</v>
      </c>
      <c r="G141" t="s">
        <v>196</v>
      </c>
      <c r="H141" s="11" cm="1">
        <f t="array" ref="H141">_xlfn.IFS(G141="&gt;70%",1,G141="60-70%",70%,G141="50-60%",60%,G141="&lt;50%",50%)</f>
        <v>1</v>
      </c>
      <c r="I141" s="47">
        <v>0.14114705545193135</v>
      </c>
      <c r="J141">
        <v>6</v>
      </c>
      <c r="K141">
        <v>2</v>
      </c>
      <c r="L141" t="s">
        <v>197</v>
      </c>
      <c r="M141" s="11" cm="1">
        <f t="array" ref="M141">_xlfn.IFS(L141="&gt;70%",1,L141="60-70%",70%,L141="50-60%",60%,L141="&lt;50%",50%)</f>
        <v>0.7</v>
      </c>
      <c r="N141" s="47">
        <v>0.13482699503111484</v>
      </c>
      <c r="O141">
        <v>9</v>
      </c>
      <c r="P141">
        <v>2</v>
      </c>
      <c r="Q141">
        <v>7</v>
      </c>
      <c r="R141">
        <v>2</v>
      </c>
      <c r="S141" t="s">
        <v>104</v>
      </c>
      <c r="T141" t="s">
        <v>109</v>
      </c>
      <c r="V141">
        <v>17</v>
      </c>
      <c r="W141">
        <v>20</v>
      </c>
      <c r="X141">
        <f>IF(AND(OR('Country Prioritization'!$C$4 = 'Filter inputs'!$A$4,'Country Prioritization'!$C$4=$B141),
OR('Country Prioritization'!$C$6='Filter inputs'!$C$4,'Country Prioritization'!$C$6=$S141),
OR( 'Country Prioritization'!$C$7='Filter inputs'!$D$4, 'Country Prioritization'!$C$7=$T141),
OR('Country Prioritization'!$C$8='Filter inputs'!$E$4, 'Country Prioritization'!$C$8=$F141), OR(AND('Country Prioritization'!$C$5='Filter inputs'!$B$4,H141&lt;=$X$1),AND('Country Prioritization'!$C$5='Filter inputs'!$B$5,M141&lt;=$X$1))),1,0)</f>
        <v>1</v>
      </c>
      <c r="Y141">
        <f>IF(OR('Vaccine Prioritization'!$C$5='Filter inputs'!$E$4, 'Vaccine Prioritization'!$C$5=$F141),1,0)</f>
        <v>1</v>
      </c>
    </row>
    <row r="142" spans="1:25" x14ac:dyDescent="0.3">
      <c r="A142" t="str">
        <f t="shared" si="24"/>
        <v>AMERICACUBHib32021</v>
      </c>
      <c r="B142" t="s">
        <v>22</v>
      </c>
      <c r="C142" t="s">
        <v>175</v>
      </c>
      <c r="D142" t="s">
        <v>71</v>
      </c>
      <c r="E142" t="s">
        <v>82</v>
      </c>
      <c r="F142">
        <v>2021</v>
      </c>
      <c r="G142" t="s">
        <v>196</v>
      </c>
      <c r="H142" s="11" cm="1">
        <f t="array" ref="H142">_xlfn.IFS(G142="&gt;70%",1,G142="60-70%",70%,G142="50-60%",60%,G142="&lt;50%",50%)</f>
        <v>1</v>
      </c>
      <c r="I142" s="47">
        <v>0.1078102163745753</v>
      </c>
      <c r="J142">
        <v>1</v>
      </c>
      <c r="K142">
        <v>2</v>
      </c>
      <c r="L142" t="s">
        <v>196</v>
      </c>
      <c r="M142" s="11" cm="1">
        <f t="array" ref="M142">_xlfn.IFS(L142="&gt;70%",1,L142="60-70%",70%,L142="50-60%",60%,L142="&lt;50%",50%)</f>
        <v>1</v>
      </c>
      <c r="N142" s="47">
        <v>0.11783021052589486</v>
      </c>
      <c r="O142">
        <v>2</v>
      </c>
      <c r="P142">
        <v>2</v>
      </c>
      <c r="Q142">
        <v>1</v>
      </c>
      <c r="R142">
        <v>10</v>
      </c>
      <c r="S142" t="s">
        <v>105</v>
      </c>
      <c r="T142" t="s">
        <v>108</v>
      </c>
      <c r="V142">
        <v>14</v>
      </c>
      <c r="W142">
        <v>15</v>
      </c>
      <c r="X142">
        <f>IF(AND(OR('Country Prioritization'!$C$4 = 'Filter inputs'!$A$4,'Country Prioritization'!$C$4=$B142),
OR('Country Prioritization'!$C$6='Filter inputs'!$C$4,'Country Prioritization'!$C$6=$S142),
OR( 'Country Prioritization'!$C$7='Filter inputs'!$D$4, 'Country Prioritization'!$C$7=$T142),
OR('Country Prioritization'!$C$8='Filter inputs'!$E$4, 'Country Prioritization'!$C$8=$F142), OR(AND('Country Prioritization'!$C$5='Filter inputs'!$B$4,H142&lt;=$X$1),AND('Country Prioritization'!$C$5='Filter inputs'!$B$5,M142&lt;=$X$1))),1,0)</f>
        <v>1</v>
      </c>
      <c r="Y142">
        <f>IF(OR('Vaccine Prioritization'!$C$5='Filter inputs'!$E$4, 'Vaccine Prioritization'!$C$5=$F142),1,0)</f>
        <v>1</v>
      </c>
    </row>
    <row r="143" spans="1:25" x14ac:dyDescent="0.3">
      <c r="A143" t="str">
        <f t="shared" si="24"/>
        <v>AFRICALSOHib32021</v>
      </c>
      <c r="B143" t="s">
        <v>3</v>
      </c>
      <c r="C143" t="s">
        <v>178</v>
      </c>
      <c r="D143" t="s">
        <v>74</v>
      </c>
      <c r="E143" t="s">
        <v>82</v>
      </c>
      <c r="F143">
        <v>2021</v>
      </c>
      <c r="G143" t="s">
        <v>196</v>
      </c>
      <c r="H143" s="11" cm="1">
        <f t="array" ref="H143">_xlfn.IFS(G143="&gt;70%",1,G143="60-70%",70%,G143="50-60%",60%,G143="&lt;50%",50%)</f>
        <v>1</v>
      </c>
      <c r="I143" s="47">
        <v>9.0270219719566724E-2</v>
      </c>
      <c r="J143">
        <v>6</v>
      </c>
      <c r="K143">
        <v>2</v>
      </c>
      <c r="L143" t="s">
        <v>196</v>
      </c>
      <c r="M143" s="11" cm="1">
        <f t="array" ref="M143">_xlfn.IFS(L143="&gt;70%",1,L143="60-70%",70%,L143="50-60%",60%,L143="&lt;50%",50%)</f>
        <v>1</v>
      </c>
      <c r="N143" s="47">
        <v>0.10647299335589878</v>
      </c>
      <c r="O143">
        <v>2</v>
      </c>
      <c r="P143">
        <v>2</v>
      </c>
      <c r="Q143">
        <v>9</v>
      </c>
      <c r="R143">
        <v>2</v>
      </c>
      <c r="S143" t="s">
        <v>104</v>
      </c>
      <c r="T143" t="s">
        <v>109</v>
      </c>
      <c r="V143">
        <v>19</v>
      </c>
      <c r="W143">
        <v>15</v>
      </c>
      <c r="X143">
        <f>IF(AND(OR('Country Prioritization'!$C$4 = 'Filter inputs'!$A$4,'Country Prioritization'!$C$4=$B143),
OR('Country Prioritization'!$C$6='Filter inputs'!$C$4,'Country Prioritization'!$C$6=$S143),
OR( 'Country Prioritization'!$C$7='Filter inputs'!$D$4, 'Country Prioritization'!$C$7=$T143),
OR('Country Prioritization'!$C$8='Filter inputs'!$E$4, 'Country Prioritization'!$C$8=$F143), OR(AND('Country Prioritization'!$C$5='Filter inputs'!$B$4,H143&lt;=$X$1),AND('Country Prioritization'!$C$5='Filter inputs'!$B$5,M143&lt;=$X$1))),1,0)</f>
        <v>1</v>
      </c>
      <c r="Y143">
        <f>IF(OR('Vaccine Prioritization'!$C$5='Filter inputs'!$E$4, 'Vaccine Prioritization'!$C$5=$F143),1,0)</f>
        <v>1</v>
      </c>
    </row>
    <row r="144" spans="1:25" x14ac:dyDescent="0.3">
      <c r="A144" t="str">
        <f t="shared" si="24"/>
        <v>ASIABTNHib32021</v>
      </c>
      <c r="B144" t="s">
        <v>13</v>
      </c>
      <c r="C144" t="s">
        <v>184</v>
      </c>
      <c r="D144" t="s">
        <v>80</v>
      </c>
      <c r="E144" t="s">
        <v>82</v>
      </c>
      <c r="F144">
        <v>2021</v>
      </c>
      <c r="G144" t="s">
        <v>196</v>
      </c>
      <c r="H144" s="11" cm="1">
        <f t="array" ref="H144">_xlfn.IFS(G144="&gt;70%",1,G144="60-70%",70%,G144="50-60%",60%,G144="&lt;50%",50%)</f>
        <v>1</v>
      </c>
      <c r="I144" s="47">
        <v>6.784426595454407E-2</v>
      </c>
      <c r="J144">
        <v>2</v>
      </c>
      <c r="K144">
        <v>1</v>
      </c>
      <c r="L144" t="s">
        <v>196</v>
      </c>
      <c r="M144" s="11" cm="1">
        <f t="array" ref="M144">_xlfn.IFS(L144="&gt;70%",1,L144="60-70%",70%,L144="50-60%",60%,L144="&lt;50%",50%)</f>
        <v>1</v>
      </c>
      <c r="N144" s="47">
        <v>0.10140267051673836</v>
      </c>
      <c r="O144">
        <v>1</v>
      </c>
      <c r="P144">
        <v>1</v>
      </c>
      <c r="Q144">
        <v>4</v>
      </c>
      <c r="R144">
        <v>11</v>
      </c>
      <c r="S144" t="s">
        <v>104</v>
      </c>
      <c r="T144" t="s">
        <v>108</v>
      </c>
      <c r="V144">
        <v>18</v>
      </c>
      <c r="W144">
        <v>17</v>
      </c>
      <c r="X144">
        <f>IF(AND(OR('Country Prioritization'!$C$4 = 'Filter inputs'!$A$4,'Country Prioritization'!$C$4=$B144),
OR('Country Prioritization'!$C$6='Filter inputs'!$C$4,'Country Prioritization'!$C$6=$S144),
OR( 'Country Prioritization'!$C$7='Filter inputs'!$D$4, 'Country Prioritization'!$C$7=$T144),
OR('Country Prioritization'!$C$8='Filter inputs'!$E$4, 'Country Prioritization'!$C$8=$F144), OR(AND('Country Prioritization'!$C$5='Filter inputs'!$B$4,H144&lt;=$X$1),AND('Country Prioritization'!$C$5='Filter inputs'!$B$5,M144&lt;=$X$1))),1,0)</f>
        <v>1</v>
      </c>
      <c r="Y144">
        <f>IF(OR('Vaccine Prioritization'!$C$5='Filter inputs'!$E$4, 'Vaccine Prioritization'!$C$5=$F144),1,0)</f>
        <v>1</v>
      </c>
    </row>
    <row r="145" spans="1:25" x14ac:dyDescent="0.3">
      <c r="A145" t="str">
        <f t="shared" si="24"/>
        <v>ASIAGEOHib32021</v>
      </c>
      <c r="B145" t="s">
        <v>13</v>
      </c>
      <c r="C145" t="s">
        <v>159</v>
      </c>
      <c r="D145" t="s">
        <v>55</v>
      </c>
      <c r="E145" t="s">
        <v>82</v>
      </c>
      <c r="F145">
        <v>2021</v>
      </c>
      <c r="G145" t="s">
        <v>196</v>
      </c>
      <c r="H145" s="11" cm="1">
        <f t="array" ref="H145">_xlfn.IFS(G145="&gt;70%",1,G145="60-70%",70%,G145="50-60%",60%,G145="&lt;50%",50%)</f>
        <v>1</v>
      </c>
      <c r="I145" s="47">
        <v>6.6931671816299207E-2</v>
      </c>
      <c r="J145">
        <v>3</v>
      </c>
      <c r="K145">
        <v>1</v>
      </c>
      <c r="L145" t="s">
        <v>196</v>
      </c>
      <c r="M145" s="11" cm="1">
        <f t="array" ref="M145">_xlfn.IFS(L145="&gt;70%",1,L145="60-70%",70%,L145="50-60%",60%,L145="&lt;50%",50%)</f>
        <v>1</v>
      </c>
      <c r="N145" s="47">
        <v>6.628773681804076E-2</v>
      </c>
      <c r="O145">
        <v>4</v>
      </c>
      <c r="P145">
        <v>1</v>
      </c>
      <c r="Q145">
        <v>3</v>
      </c>
      <c r="R145">
        <v>10</v>
      </c>
      <c r="S145" t="s">
        <v>105</v>
      </c>
      <c r="T145" t="s">
        <v>108</v>
      </c>
      <c r="V145">
        <v>17</v>
      </c>
      <c r="W145">
        <v>18</v>
      </c>
      <c r="X145">
        <f>IF(AND(OR('Country Prioritization'!$C$4 = 'Filter inputs'!$A$4,'Country Prioritization'!$C$4=$B145),
OR('Country Prioritization'!$C$6='Filter inputs'!$C$4,'Country Prioritization'!$C$6=$S145),
OR( 'Country Prioritization'!$C$7='Filter inputs'!$D$4, 'Country Prioritization'!$C$7=$T145),
OR('Country Prioritization'!$C$8='Filter inputs'!$E$4, 'Country Prioritization'!$C$8=$F145), OR(AND('Country Prioritization'!$C$5='Filter inputs'!$B$4,H145&lt;=$X$1),AND('Country Prioritization'!$C$5='Filter inputs'!$B$5,M145&lt;=$X$1))),1,0)</f>
        <v>1</v>
      </c>
      <c r="Y145">
        <f>IF(OR('Vaccine Prioritization'!$C$5='Filter inputs'!$E$4, 'Vaccine Prioritization'!$C$5=$F145),1,0)</f>
        <v>1</v>
      </c>
    </row>
    <row r="146" spans="1:25" x14ac:dyDescent="0.3">
      <c r="A146" t="str">
        <f t="shared" si="24"/>
        <v>EUROPEMDAHib32021</v>
      </c>
      <c r="B146" t="s">
        <v>9</v>
      </c>
      <c r="C146" t="s">
        <v>130</v>
      </c>
      <c r="D146" t="s">
        <v>26</v>
      </c>
      <c r="E146" t="s">
        <v>82</v>
      </c>
      <c r="F146">
        <v>2021</v>
      </c>
      <c r="G146" t="s">
        <v>196</v>
      </c>
      <c r="H146" s="11" cm="1">
        <f t="array" ref="H146">_xlfn.IFS(G146="&gt;70%",1,G146="60-70%",70%,G146="50-60%",60%,G146="&lt;50%",50%)</f>
        <v>1</v>
      </c>
      <c r="I146" s="47">
        <v>7.2923810912785436E-2</v>
      </c>
      <c r="J146">
        <v>5</v>
      </c>
      <c r="K146">
        <v>1</v>
      </c>
      <c r="L146" t="s">
        <v>197</v>
      </c>
      <c r="M146" s="11" cm="1">
        <f t="array" ref="M146">_xlfn.IFS(L146="&gt;70%",1,L146="60-70%",70%,L146="50-60%",60%,L146="&lt;50%",50%)</f>
        <v>0.7</v>
      </c>
      <c r="N146" s="47">
        <v>5.718114203266484E-2</v>
      </c>
      <c r="O146">
        <v>8</v>
      </c>
      <c r="P146">
        <v>1</v>
      </c>
      <c r="Q146">
        <v>2</v>
      </c>
      <c r="R146">
        <v>11</v>
      </c>
      <c r="S146" t="s">
        <v>104</v>
      </c>
      <c r="T146" t="s">
        <v>108</v>
      </c>
      <c r="V146">
        <v>19</v>
      </c>
      <c r="W146">
        <v>22</v>
      </c>
      <c r="X146">
        <f>IF(AND(OR('Country Prioritization'!$C$4 = 'Filter inputs'!$A$4,'Country Prioritization'!$C$4=$B146),
OR('Country Prioritization'!$C$6='Filter inputs'!$C$4,'Country Prioritization'!$C$6=$S146),
OR( 'Country Prioritization'!$C$7='Filter inputs'!$D$4, 'Country Prioritization'!$C$7=$T146),
OR('Country Prioritization'!$C$8='Filter inputs'!$E$4, 'Country Prioritization'!$C$8=$F146), OR(AND('Country Prioritization'!$C$5='Filter inputs'!$B$4,H146&lt;=$X$1),AND('Country Prioritization'!$C$5='Filter inputs'!$B$5,M146&lt;=$X$1))),1,0)</f>
        <v>1</v>
      </c>
      <c r="Y146">
        <f>IF(OR('Vaccine Prioritization'!$C$5='Filter inputs'!$E$4, 'Vaccine Prioritization'!$C$5=$F146),1,0)</f>
        <v>1</v>
      </c>
    </row>
    <row r="147" spans="1:25" x14ac:dyDescent="0.3">
      <c r="A147" t="str">
        <f t="shared" si="24"/>
        <v>OCEANIASLBHib32021</v>
      </c>
      <c r="B147" t="s">
        <v>15</v>
      </c>
      <c r="C147" t="s">
        <v>150</v>
      </c>
      <c r="D147" t="s">
        <v>46</v>
      </c>
      <c r="E147" t="s">
        <v>82</v>
      </c>
      <c r="F147">
        <v>2021</v>
      </c>
      <c r="G147" t="s">
        <v>196</v>
      </c>
      <c r="H147" s="11" cm="1">
        <f t="array" ref="H147">_xlfn.IFS(G147="&gt;70%",1,G147="60-70%",70%,G147="50-60%",60%,G147="&lt;50%",50%)</f>
        <v>1</v>
      </c>
      <c r="I147" s="47">
        <v>4.8780454259199905E-2</v>
      </c>
      <c r="J147">
        <v>3</v>
      </c>
      <c r="K147">
        <v>1</v>
      </c>
      <c r="L147" t="s">
        <v>196</v>
      </c>
      <c r="M147" s="11" cm="1">
        <f t="array" ref="M147">_xlfn.IFS(L147="&gt;70%",1,L147="60-70%",70%,L147="50-60%",60%,L147="&lt;50%",50%)</f>
        <v>1</v>
      </c>
      <c r="N147" s="47">
        <v>4.895778306739422E-2</v>
      </c>
      <c r="O147">
        <v>5</v>
      </c>
      <c r="P147">
        <v>1</v>
      </c>
      <c r="Q147">
        <v>1</v>
      </c>
      <c r="R147">
        <v>5</v>
      </c>
      <c r="S147" t="s">
        <v>104</v>
      </c>
      <c r="T147" t="s">
        <v>107</v>
      </c>
      <c r="V147">
        <v>10</v>
      </c>
      <c r="W147">
        <v>12</v>
      </c>
      <c r="X147">
        <f>IF(AND(OR('Country Prioritization'!$C$4 = 'Filter inputs'!$A$4,'Country Prioritization'!$C$4=$B147),
OR('Country Prioritization'!$C$6='Filter inputs'!$C$4,'Country Prioritization'!$C$6=$S147),
OR( 'Country Prioritization'!$C$7='Filter inputs'!$D$4, 'Country Prioritization'!$C$7=$T147),
OR('Country Prioritization'!$C$8='Filter inputs'!$E$4, 'Country Prioritization'!$C$8=$F147), OR(AND('Country Prioritization'!$C$5='Filter inputs'!$B$4,H147&lt;=$X$1),AND('Country Prioritization'!$C$5='Filter inputs'!$B$5,M147&lt;=$X$1))),1,0)</f>
        <v>1</v>
      </c>
      <c r="Y147">
        <f>IF(OR('Vaccine Prioritization'!$C$5='Filter inputs'!$E$4, 'Vaccine Prioritization'!$C$5=$F147),1,0)</f>
        <v>1</v>
      </c>
    </row>
    <row r="148" spans="1:25" x14ac:dyDescent="0.3">
      <c r="A148" t="str">
        <f t="shared" si="24"/>
        <v>OCEANIAKIRHib32021</v>
      </c>
      <c r="B148" t="s">
        <v>15</v>
      </c>
      <c r="C148" t="s">
        <v>129</v>
      </c>
      <c r="D148" t="s">
        <v>25</v>
      </c>
      <c r="E148" t="s">
        <v>82</v>
      </c>
      <c r="F148">
        <v>2021</v>
      </c>
      <c r="G148" t="s">
        <v>196</v>
      </c>
      <c r="H148" s="11" cm="1">
        <f t="array" ref="H148">_xlfn.IFS(G148="&gt;70%",1,G148="60-70%",70%,G148="50-60%",60%,G148="&lt;50%",50%)</f>
        <v>1</v>
      </c>
      <c r="I148" s="47">
        <v>2.5656827273453038E-2</v>
      </c>
      <c r="J148">
        <v>2</v>
      </c>
      <c r="K148">
        <v>1</v>
      </c>
      <c r="L148" t="s">
        <v>197</v>
      </c>
      <c r="M148" s="11" cm="1">
        <f t="array" ref="M148">_xlfn.IFS(L148="&gt;70%",1,L148="60-70%",70%,L148="50-60%",60%,L148="&lt;50%",50%)</f>
        <v>0.7</v>
      </c>
      <c r="N148" s="47">
        <v>2.0990480587173212E-2</v>
      </c>
      <c r="O148">
        <v>8</v>
      </c>
      <c r="P148">
        <v>1</v>
      </c>
      <c r="Q148">
        <v>5</v>
      </c>
      <c r="R148">
        <v>11</v>
      </c>
      <c r="S148" t="s">
        <v>104</v>
      </c>
      <c r="T148" t="s">
        <v>108</v>
      </c>
      <c r="V148">
        <v>19</v>
      </c>
      <c r="W148">
        <v>25</v>
      </c>
      <c r="X148">
        <f>IF(AND(OR('Country Prioritization'!$C$4 = 'Filter inputs'!$A$4,'Country Prioritization'!$C$4=$B148),
OR('Country Prioritization'!$C$6='Filter inputs'!$C$4,'Country Prioritization'!$C$6=$S148),
OR( 'Country Prioritization'!$C$7='Filter inputs'!$D$4, 'Country Prioritization'!$C$7=$T148),
OR('Country Prioritization'!$C$8='Filter inputs'!$E$4, 'Country Prioritization'!$C$8=$F148), OR(AND('Country Prioritization'!$C$5='Filter inputs'!$B$4,H148&lt;=$X$1),AND('Country Prioritization'!$C$5='Filter inputs'!$B$5,M148&lt;=$X$1))),1,0)</f>
        <v>1</v>
      </c>
      <c r="Y148">
        <f>IF(OR('Vaccine Prioritization'!$C$5='Filter inputs'!$E$4, 'Vaccine Prioritization'!$C$5=$F148),1,0)</f>
        <v>1</v>
      </c>
    </row>
    <row r="149" spans="1:25" x14ac:dyDescent="0.3">
      <c r="A149" t="str">
        <f t="shared" si="24"/>
        <v>AMERICAGUYHib32021</v>
      </c>
      <c r="B149" t="s">
        <v>22</v>
      </c>
      <c r="C149" t="s">
        <v>170</v>
      </c>
      <c r="D149" t="s">
        <v>66</v>
      </c>
      <c r="E149" t="s">
        <v>82</v>
      </c>
      <c r="F149">
        <v>2021</v>
      </c>
      <c r="G149" t="s">
        <v>196</v>
      </c>
      <c r="H149" s="11" cm="1">
        <f t="array" ref="H149">_xlfn.IFS(G149="&gt;70%",1,G149="60-70%",70%,G149="50-60%",60%,G149="&lt;50%",50%)</f>
        <v>1</v>
      </c>
      <c r="I149" s="47">
        <v>1.8707802671028662E-2</v>
      </c>
      <c r="J149">
        <v>1</v>
      </c>
      <c r="K149">
        <v>1</v>
      </c>
      <c r="L149" t="s">
        <v>196</v>
      </c>
      <c r="M149" s="11" cm="1">
        <f t="array" ref="M149">_xlfn.IFS(L149="&gt;70%",1,L149="60-70%",70%,L149="50-60%",60%,L149="&lt;50%",50%)</f>
        <v>1</v>
      </c>
      <c r="N149" s="47">
        <v>1.9491351138138071E-2</v>
      </c>
      <c r="O149">
        <v>3</v>
      </c>
      <c r="P149">
        <v>1</v>
      </c>
      <c r="Q149">
        <v>4</v>
      </c>
      <c r="R149">
        <v>10</v>
      </c>
      <c r="S149" t="s">
        <v>105</v>
      </c>
      <c r="T149" t="s">
        <v>108</v>
      </c>
      <c r="V149">
        <v>16</v>
      </c>
      <c r="W149">
        <v>18</v>
      </c>
      <c r="X149">
        <f>IF(AND(OR('Country Prioritization'!$C$4 = 'Filter inputs'!$A$4,'Country Prioritization'!$C$4=$B149),
OR('Country Prioritization'!$C$6='Filter inputs'!$C$4,'Country Prioritization'!$C$6=$S149),
OR( 'Country Prioritization'!$C$7='Filter inputs'!$D$4, 'Country Prioritization'!$C$7=$T149),
OR('Country Prioritization'!$C$8='Filter inputs'!$E$4, 'Country Prioritization'!$C$8=$F149), OR(AND('Country Prioritization'!$C$5='Filter inputs'!$B$4,H149&lt;=$X$1),AND('Country Prioritization'!$C$5='Filter inputs'!$B$5,M149&lt;=$X$1))),1,0)</f>
        <v>1</v>
      </c>
      <c r="Y149">
        <f>IF(OR('Vaccine Prioritization'!$C$5='Filter inputs'!$E$4, 'Vaccine Prioritization'!$C$5=$F149),1,0)</f>
        <v>1</v>
      </c>
    </row>
    <row r="150" spans="1:25" x14ac:dyDescent="0.3">
      <c r="A150" t="str">
        <f t="shared" si="24"/>
        <v>AFRICASTPHib32021</v>
      </c>
      <c r="B150" t="s">
        <v>3</v>
      </c>
      <c r="C150" t="s">
        <v>173</v>
      </c>
      <c r="D150" t="s">
        <v>69</v>
      </c>
      <c r="E150" t="s">
        <v>82</v>
      </c>
      <c r="F150">
        <v>2021</v>
      </c>
      <c r="G150" t="s">
        <v>196</v>
      </c>
      <c r="H150" s="11" cm="1">
        <f t="array" ref="H150">_xlfn.IFS(G150="&gt;70%",1,G150="60-70%",70%,G150="50-60%",60%,G150="&lt;50%",50%)</f>
        <v>1</v>
      </c>
      <c r="I150" s="47">
        <v>1.0390421168221364E-2</v>
      </c>
      <c r="J150">
        <v>2</v>
      </c>
      <c r="K150">
        <v>1</v>
      </c>
      <c r="L150" t="s">
        <v>196</v>
      </c>
      <c r="M150" s="11" cm="1">
        <f t="array" ref="M150">_xlfn.IFS(L150="&gt;70%",1,L150="60-70%",70%,L150="50-60%",60%,L150="&lt;50%",50%)</f>
        <v>1</v>
      </c>
      <c r="N150" s="47">
        <v>1.1168148843188039E-2</v>
      </c>
      <c r="O150">
        <v>2</v>
      </c>
      <c r="P150">
        <v>1</v>
      </c>
      <c r="Q150">
        <v>4</v>
      </c>
      <c r="R150">
        <v>5</v>
      </c>
      <c r="S150" t="s">
        <v>104</v>
      </c>
      <c r="T150" t="s">
        <v>107</v>
      </c>
      <c r="V150">
        <v>12</v>
      </c>
      <c r="W150">
        <v>12</v>
      </c>
      <c r="X150">
        <f>IF(AND(OR('Country Prioritization'!$C$4 = 'Filter inputs'!$A$4,'Country Prioritization'!$C$4=$B150),
OR('Country Prioritization'!$C$6='Filter inputs'!$C$4,'Country Prioritization'!$C$6=$S150),
OR( 'Country Prioritization'!$C$7='Filter inputs'!$D$4, 'Country Prioritization'!$C$7=$T150),
OR('Country Prioritization'!$C$8='Filter inputs'!$E$4, 'Country Prioritization'!$C$8=$F150), OR(AND('Country Prioritization'!$C$5='Filter inputs'!$B$4,H150&lt;=$X$1),AND('Country Prioritization'!$C$5='Filter inputs'!$B$5,M150&lt;=$X$1))),1,0)</f>
        <v>1</v>
      </c>
      <c r="Y150">
        <f>IF(OR('Vaccine Prioritization'!$C$5='Filter inputs'!$E$4, 'Vaccine Prioritization'!$C$5=$F150),1,0)</f>
        <v>1</v>
      </c>
    </row>
    <row r="151" spans="1:25" x14ac:dyDescent="0.3">
      <c r="A151" t="str">
        <f t="shared" si="24"/>
        <v>ASIAINDHib32022</v>
      </c>
      <c r="B151" t="s">
        <v>13</v>
      </c>
      <c r="C151" t="s">
        <v>146</v>
      </c>
      <c r="D151" t="s">
        <v>42</v>
      </c>
      <c r="E151" t="s">
        <v>82</v>
      </c>
      <c r="F151">
        <v>2022</v>
      </c>
      <c r="G151" t="s">
        <v>196</v>
      </c>
      <c r="H151" s="11" cm="1">
        <f t="array" ref="H151">_xlfn.IFS(G151="&gt;70%",1,G151="60-70%",70%,G151="50-60%",60%,G151="&lt;50%",50%)</f>
        <v>1</v>
      </c>
      <c r="I151" s="47">
        <v>148.70329933202936</v>
      </c>
      <c r="J151">
        <v>5</v>
      </c>
      <c r="K151">
        <v>10</v>
      </c>
      <c r="L151" t="s">
        <v>196</v>
      </c>
      <c r="M151" s="11" cm="1">
        <f t="array" ref="M151">_xlfn.IFS(L151="&gt;70%",1,L151="60-70%",70%,L151="50-60%",60%,L151="&lt;50%",50%)</f>
        <v>1</v>
      </c>
      <c r="N151" s="47">
        <v>167.31833664367329</v>
      </c>
      <c r="O151">
        <v>6</v>
      </c>
      <c r="P151">
        <v>10</v>
      </c>
      <c r="Q151">
        <v>3</v>
      </c>
      <c r="R151">
        <v>5</v>
      </c>
      <c r="S151" t="s">
        <v>104</v>
      </c>
      <c r="T151" t="s">
        <v>107</v>
      </c>
      <c r="V151">
        <v>23</v>
      </c>
      <c r="W151">
        <v>24</v>
      </c>
      <c r="X151">
        <f>IF(AND(OR('Country Prioritization'!$C$4 = 'Filter inputs'!$A$4,'Country Prioritization'!$C$4=$B151),
OR('Country Prioritization'!$C$6='Filter inputs'!$C$4,'Country Prioritization'!$C$6=$S151),
OR( 'Country Prioritization'!$C$7='Filter inputs'!$D$4, 'Country Prioritization'!$C$7=$T151),
OR('Country Prioritization'!$C$8='Filter inputs'!$E$4, 'Country Prioritization'!$C$8=$F151), OR(AND('Country Prioritization'!$C$5='Filter inputs'!$B$4,H151&lt;=$X$1),AND('Country Prioritization'!$C$5='Filter inputs'!$B$5,M151&lt;=$X$1))),1,0)</f>
        <v>1</v>
      </c>
      <c r="Y151">
        <f>IF(OR('Vaccine Prioritization'!$C$5='Filter inputs'!$E$4, 'Vaccine Prioritization'!$C$5=$F151),1,0)</f>
        <v>1</v>
      </c>
    </row>
    <row r="152" spans="1:25" x14ac:dyDescent="0.3">
      <c r="A152" t="str">
        <f t="shared" si="24"/>
        <v>ASIABGDHib32022</v>
      </c>
      <c r="B152" t="s">
        <v>13</v>
      </c>
      <c r="C152" t="s">
        <v>169</v>
      </c>
      <c r="D152" t="s">
        <v>65</v>
      </c>
      <c r="E152" t="s">
        <v>82</v>
      </c>
      <c r="F152">
        <v>2022</v>
      </c>
      <c r="G152" t="s">
        <v>196</v>
      </c>
      <c r="H152" s="11" cm="1">
        <f t="array" ref="H152">_xlfn.IFS(G152="&gt;70%",1,G152="60-70%",70%,G152="50-60%",60%,G152="&lt;50%",50%)</f>
        <v>1</v>
      </c>
      <c r="I152" s="47">
        <v>26.474856951821728</v>
      </c>
      <c r="J152">
        <v>1</v>
      </c>
      <c r="K152">
        <v>10</v>
      </c>
      <c r="L152" t="s">
        <v>196</v>
      </c>
      <c r="M152" s="11" cm="1">
        <f t="array" ref="M152">_xlfn.IFS(L152="&gt;70%",1,L152="60-70%",70%,L152="50-60%",60%,L152="&lt;50%",50%)</f>
        <v>1</v>
      </c>
      <c r="N152" s="47">
        <v>29.73520054187771</v>
      </c>
      <c r="O152">
        <v>3</v>
      </c>
      <c r="P152">
        <v>10</v>
      </c>
      <c r="Q152">
        <v>2</v>
      </c>
      <c r="R152">
        <v>2</v>
      </c>
      <c r="S152" t="s">
        <v>104</v>
      </c>
      <c r="T152" t="s">
        <v>109</v>
      </c>
      <c r="V152">
        <v>15</v>
      </c>
      <c r="W152">
        <v>17</v>
      </c>
      <c r="X152">
        <f>IF(AND(OR('Country Prioritization'!$C$4 = 'Filter inputs'!$A$4,'Country Prioritization'!$C$4=$B152),
OR('Country Prioritization'!$C$6='Filter inputs'!$C$4,'Country Prioritization'!$C$6=$S152),
OR( 'Country Prioritization'!$C$7='Filter inputs'!$D$4, 'Country Prioritization'!$C$7=$T152),
OR('Country Prioritization'!$C$8='Filter inputs'!$E$4, 'Country Prioritization'!$C$8=$F152), OR(AND('Country Prioritization'!$C$5='Filter inputs'!$B$4,H152&lt;=$X$1),AND('Country Prioritization'!$C$5='Filter inputs'!$B$5,M152&lt;=$X$1))),1,0)</f>
        <v>1</v>
      </c>
      <c r="Y152">
        <f>IF(OR('Vaccine Prioritization'!$C$5='Filter inputs'!$E$4, 'Vaccine Prioritization'!$C$5=$F152),1,0)</f>
        <v>1</v>
      </c>
    </row>
    <row r="153" spans="1:25" x14ac:dyDescent="0.3">
      <c r="A153" t="str">
        <f t="shared" si="24"/>
        <v>ASIAPAKHib32022</v>
      </c>
      <c r="B153" t="s">
        <v>13</v>
      </c>
      <c r="C153" t="s">
        <v>141</v>
      </c>
      <c r="D153" t="s">
        <v>37</v>
      </c>
      <c r="E153" t="s">
        <v>82</v>
      </c>
      <c r="F153">
        <v>2022</v>
      </c>
      <c r="G153" t="s">
        <v>197</v>
      </c>
      <c r="H153" s="11" cm="1">
        <f t="array" ref="H153">_xlfn.IFS(G153="&gt;70%",1,G153="60-70%",70%,G153="50-60%",60%,G153="&lt;50%",50%)</f>
        <v>0.7</v>
      </c>
      <c r="I153" s="47">
        <v>22.284647050775284</v>
      </c>
      <c r="J153">
        <v>8</v>
      </c>
      <c r="K153">
        <v>10</v>
      </c>
      <c r="L153" t="s">
        <v>196</v>
      </c>
      <c r="M153" s="11" cm="1">
        <f t="array" ref="M153">_xlfn.IFS(L153="&gt;70%",1,L153="60-70%",70%,L153="50-60%",60%,L153="&lt;50%",50%)</f>
        <v>1</v>
      </c>
      <c r="N153" s="47">
        <v>28.364082735951509</v>
      </c>
      <c r="O153">
        <v>7</v>
      </c>
      <c r="P153">
        <v>10</v>
      </c>
      <c r="Q153">
        <v>3</v>
      </c>
      <c r="R153">
        <v>2</v>
      </c>
      <c r="S153" t="s">
        <v>104</v>
      </c>
      <c r="T153" t="s">
        <v>109</v>
      </c>
      <c r="V153">
        <v>23</v>
      </c>
      <c r="W153">
        <v>22</v>
      </c>
      <c r="X153">
        <f>IF(AND(OR('Country Prioritization'!$C$4 = 'Filter inputs'!$A$4,'Country Prioritization'!$C$4=$B153),
OR('Country Prioritization'!$C$6='Filter inputs'!$C$4,'Country Prioritization'!$C$6=$S153),
OR( 'Country Prioritization'!$C$7='Filter inputs'!$D$4, 'Country Prioritization'!$C$7=$T153),
OR('Country Prioritization'!$C$8='Filter inputs'!$E$4, 'Country Prioritization'!$C$8=$F153), OR(AND('Country Prioritization'!$C$5='Filter inputs'!$B$4,H153&lt;=$X$1),AND('Country Prioritization'!$C$5='Filter inputs'!$B$5,M153&lt;=$X$1))),1,0)</f>
        <v>1</v>
      </c>
      <c r="Y153">
        <f>IF(OR('Vaccine Prioritization'!$C$5='Filter inputs'!$E$4, 'Vaccine Prioritization'!$C$5=$F153),1,0)</f>
        <v>1</v>
      </c>
    </row>
    <row r="154" spans="1:25" x14ac:dyDescent="0.3">
      <c r="A154" t="str">
        <f t="shared" si="24"/>
        <v>AFRICAETHHib32022</v>
      </c>
      <c r="B154" t="s">
        <v>3</v>
      </c>
      <c r="C154" t="s">
        <v>125</v>
      </c>
      <c r="D154" t="s">
        <v>20</v>
      </c>
      <c r="E154" t="s">
        <v>82</v>
      </c>
      <c r="F154">
        <v>2022</v>
      </c>
      <c r="G154" t="s">
        <v>197</v>
      </c>
      <c r="H154" s="11" cm="1">
        <f t="array" ref="H154">_xlfn.IFS(G154="&gt;70%",1,G154="60-70%",70%,G154="50-60%",60%,G154="&lt;50%",50%)</f>
        <v>0.7</v>
      </c>
      <c r="I154" s="47">
        <v>21.506400170372309</v>
      </c>
      <c r="J154">
        <v>9</v>
      </c>
      <c r="K154">
        <v>10</v>
      </c>
      <c r="L154" t="s">
        <v>197</v>
      </c>
      <c r="M154" s="11" cm="1">
        <f t="array" ref="M154">_xlfn.IFS(L154="&gt;70%",1,L154="60-70%",70%,L154="50-60%",60%,L154="&lt;50%",50%)</f>
        <v>0.7</v>
      </c>
      <c r="N154" s="47">
        <v>21.873376318761995</v>
      </c>
      <c r="O154">
        <v>9</v>
      </c>
      <c r="P154">
        <v>10</v>
      </c>
      <c r="Q154">
        <v>9</v>
      </c>
      <c r="R154">
        <v>9</v>
      </c>
      <c r="S154" t="s">
        <v>103</v>
      </c>
      <c r="T154" t="s">
        <v>106</v>
      </c>
      <c r="V154">
        <v>37</v>
      </c>
      <c r="W154">
        <v>37</v>
      </c>
      <c r="X154">
        <f>IF(AND(OR('Country Prioritization'!$C$4 = 'Filter inputs'!$A$4,'Country Prioritization'!$C$4=$B154),
OR('Country Prioritization'!$C$6='Filter inputs'!$C$4,'Country Prioritization'!$C$6=$S154),
OR( 'Country Prioritization'!$C$7='Filter inputs'!$D$4, 'Country Prioritization'!$C$7=$T154),
OR('Country Prioritization'!$C$8='Filter inputs'!$E$4, 'Country Prioritization'!$C$8=$F154), OR(AND('Country Prioritization'!$C$5='Filter inputs'!$B$4,H154&lt;=$X$1),AND('Country Prioritization'!$C$5='Filter inputs'!$B$5,M154&lt;=$X$1))),1,0)</f>
        <v>1</v>
      </c>
      <c r="Y154">
        <f>IF(OR('Vaccine Prioritization'!$C$5='Filter inputs'!$E$4, 'Vaccine Prioritization'!$C$5=$F154),1,0)</f>
        <v>1</v>
      </c>
    </row>
    <row r="155" spans="1:25" x14ac:dyDescent="0.3">
      <c r="A155" t="str">
        <f t="shared" si="24"/>
        <v>AFRICANGAHib32022</v>
      </c>
      <c r="B155" t="s">
        <v>3</v>
      </c>
      <c r="C155" t="s">
        <v>113</v>
      </c>
      <c r="D155" t="s">
        <v>5</v>
      </c>
      <c r="E155" t="s">
        <v>82</v>
      </c>
      <c r="F155">
        <v>2022</v>
      </c>
      <c r="G155" t="s">
        <v>198</v>
      </c>
      <c r="H155" s="11" cm="1">
        <f t="array" ref="H155">_xlfn.IFS(G155="&gt;70%",1,G155="60-70%",70%,G155="50-60%",60%,G155="&lt;50%",50%)</f>
        <v>0.6</v>
      </c>
      <c r="I155" s="47">
        <v>20.075927660248269</v>
      </c>
      <c r="J155">
        <v>9</v>
      </c>
      <c r="K155">
        <v>10</v>
      </c>
      <c r="L155" t="s">
        <v>199</v>
      </c>
      <c r="M155" s="11" cm="1">
        <f t="array" ref="M155">_xlfn.IFS(L155="&gt;70%",1,L155="60-70%",70%,L155="50-60%",60%,L155="&lt;50%",50%)</f>
        <v>0.5</v>
      </c>
      <c r="N155" s="47">
        <v>16.632163574261078</v>
      </c>
      <c r="O155">
        <v>10</v>
      </c>
      <c r="P155">
        <v>10</v>
      </c>
      <c r="Q155">
        <v>10</v>
      </c>
      <c r="R155">
        <v>5</v>
      </c>
      <c r="S155" t="s">
        <v>104</v>
      </c>
      <c r="T155" t="s">
        <v>107</v>
      </c>
      <c r="V155">
        <v>34</v>
      </c>
      <c r="W155">
        <v>35</v>
      </c>
      <c r="X155">
        <f>IF(AND(OR('Country Prioritization'!$C$4 = 'Filter inputs'!$A$4,'Country Prioritization'!$C$4=$B155),
OR('Country Prioritization'!$C$6='Filter inputs'!$C$4,'Country Prioritization'!$C$6=$S155),
OR( 'Country Prioritization'!$C$7='Filter inputs'!$D$4, 'Country Prioritization'!$C$7=$T155),
OR('Country Prioritization'!$C$8='Filter inputs'!$E$4, 'Country Prioritization'!$C$8=$F155), OR(AND('Country Prioritization'!$C$5='Filter inputs'!$B$4,H155&lt;=$X$1),AND('Country Prioritization'!$C$5='Filter inputs'!$B$5,M155&lt;=$X$1))),1,0)</f>
        <v>1</v>
      </c>
      <c r="Y155">
        <f>IF(OR('Vaccine Prioritization'!$C$5='Filter inputs'!$E$4, 'Vaccine Prioritization'!$C$5=$F155),1,0)</f>
        <v>1</v>
      </c>
    </row>
    <row r="156" spans="1:25" x14ac:dyDescent="0.3">
      <c r="A156" t="str">
        <f t="shared" si="24"/>
        <v>AFRICACODHib32022</v>
      </c>
      <c r="B156" t="s">
        <v>3</v>
      </c>
      <c r="C156" t="s">
        <v>134</v>
      </c>
      <c r="D156" t="s">
        <v>30</v>
      </c>
      <c r="E156" t="s">
        <v>82</v>
      </c>
      <c r="F156">
        <v>2022</v>
      </c>
      <c r="G156" t="s">
        <v>198</v>
      </c>
      <c r="H156" s="11" cm="1">
        <f t="array" ref="H156">_xlfn.IFS(G156="&gt;70%",1,G156="60-70%",70%,G156="50-60%",60%,G156="&lt;50%",50%)</f>
        <v>0.6</v>
      </c>
      <c r="I156" s="47">
        <v>10.130941493649882</v>
      </c>
      <c r="J156">
        <v>9</v>
      </c>
      <c r="K156">
        <v>10</v>
      </c>
      <c r="L156" t="s">
        <v>196</v>
      </c>
      <c r="M156" s="11" cm="1">
        <f t="array" ref="M156">_xlfn.IFS(L156="&gt;70%",1,L156="60-70%",70%,L156="50-60%",60%,L156="&lt;50%",50%)</f>
        <v>1</v>
      </c>
      <c r="N156" s="47">
        <v>14.296253757783296</v>
      </c>
      <c r="O156">
        <v>7</v>
      </c>
      <c r="P156">
        <v>10</v>
      </c>
      <c r="Q156">
        <v>10</v>
      </c>
      <c r="R156">
        <v>9</v>
      </c>
      <c r="S156" t="s">
        <v>103</v>
      </c>
      <c r="T156" t="s">
        <v>106</v>
      </c>
      <c r="V156">
        <v>38</v>
      </c>
      <c r="W156">
        <v>36</v>
      </c>
      <c r="X156">
        <f>IF(AND(OR('Country Prioritization'!$C$4 = 'Filter inputs'!$A$4,'Country Prioritization'!$C$4=$B156),
OR('Country Prioritization'!$C$6='Filter inputs'!$C$4,'Country Prioritization'!$C$6=$S156),
OR( 'Country Prioritization'!$C$7='Filter inputs'!$D$4, 'Country Prioritization'!$C$7=$T156),
OR('Country Prioritization'!$C$8='Filter inputs'!$E$4, 'Country Prioritization'!$C$8=$F156), OR(AND('Country Prioritization'!$C$5='Filter inputs'!$B$4,H156&lt;=$X$1),AND('Country Prioritization'!$C$5='Filter inputs'!$B$5,M156&lt;=$X$1))),1,0)</f>
        <v>1</v>
      </c>
      <c r="Y156">
        <f>IF(OR('Vaccine Prioritization'!$C$5='Filter inputs'!$E$4, 'Vaccine Prioritization'!$C$5=$F156),1,0)</f>
        <v>1</v>
      </c>
    </row>
    <row r="157" spans="1:25" x14ac:dyDescent="0.3">
      <c r="A157" t="str">
        <f t="shared" si="24"/>
        <v>ASIAIDNHib32022</v>
      </c>
      <c r="B157" t="s">
        <v>13</v>
      </c>
      <c r="C157" t="s">
        <v>133</v>
      </c>
      <c r="D157" t="s">
        <v>29</v>
      </c>
      <c r="E157" t="s">
        <v>82</v>
      </c>
      <c r="F157">
        <v>2022</v>
      </c>
      <c r="G157" t="s">
        <v>196</v>
      </c>
      <c r="H157" s="11" cm="1">
        <f t="array" ref="H157">_xlfn.IFS(G157="&gt;70%",1,G157="60-70%",70%,G157="50-60%",60%,G157="&lt;50%",50%)</f>
        <v>1</v>
      </c>
      <c r="I157" s="47">
        <v>13.965692784225729</v>
      </c>
      <c r="J157">
        <v>6</v>
      </c>
      <c r="K157">
        <v>10</v>
      </c>
      <c r="L157" t="s">
        <v>196</v>
      </c>
      <c r="M157" s="11" cm="1">
        <f t="array" ref="M157">_xlfn.IFS(L157="&gt;70%",1,L157="60-70%",70%,L157="50-60%",60%,L157="&lt;50%",50%)</f>
        <v>1</v>
      </c>
      <c r="N157" s="47">
        <v>13.669108402790544</v>
      </c>
      <c r="O157">
        <v>8</v>
      </c>
      <c r="P157">
        <v>10</v>
      </c>
      <c r="Q157">
        <v>2</v>
      </c>
      <c r="R157">
        <v>10</v>
      </c>
      <c r="S157" t="s">
        <v>105</v>
      </c>
      <c r="T157" t="s">
        <v>108</v>
      </c>
      <c r="V157">
        <v>28</v>
      </c>
      <c r="W157">
        <v>30</v>
      </c>
      <c r="X157">
        <f>IF(AND(OR('Country Prioritization'!$C$4 = 'Filter inputs'!$A$4,'Country Prioritization'!$C$4=$B157),
OR('Country Prioritization'!$C$6='Filter inputs'!$C$4,'Country Prioritization'!$C$6=$S157),
OR( 'Country Prioritization'!$C$7='Filter inputs'!$D$4, 'Country Prioritization'!$C$7=$T157),
OR('Country Prioritization'!$C$8='Filter inputs'!$E$4, 'Country Prioritization'!$C$8=$F157), OR(AND('Country Prioritization'!$C$5='Filter inputs'!$B$4,H157&lt;=$X$1),AND('Country Prioritization'!$C$5='Filter inputs'!$B$5,M157&lt;=$X$1))),1,0)</f>
        <v>1</v>
      </c>
      <c r="Y157">
        <f>IF(OR('Vaccine Prioritization'!$C$5='Filter inputs'!$E$4, 'Vaccine Prioritization'!$C$5=$F157),1,0)</f>
        <v>1</v>
      </c>
    </row>
    <row r="158" spans="1:25" x14ac:dyDescent="0.3">
      <c r="A158" t="str">
        <f t="shared" si="24"/>
        <v>AFRICANERHib32022</v>
      </c>
      <c r="B158" t="s">
        <v>3</v>
      </c>
      <c r="C158" t="s">
        <v>136</v>
      </c>
      <c r="D158" t="s">
        <v>32</v>
      </c>
      <c r="E158" t="s">
        <v>82</v>
      </c>
      <c r="F158">
        <v>2022</v>
      </c>
      <c r="G158" t="s">
        <v>197</v>
      </c>
      <c r="H158" s="11" cm="1">
        <f t="array" ref="H158">_xlfn.IFS(G158="&gt;70%",1,G158="60-70%",70%,G158="50-60%",60%,G158="&lt;50%",50%)</f>
        <v>0.7</v>
      </c>
      <c r="I158" s="47">
        <v>8.8570925157266913</v>
      </c>
      <c r="J158">
        <v>7</v>
      </c>
      <c r="K158">
        <v>10</v>
      </c>
      <c r="L158" t="s">
        <v>196</v>
      </c>
      <c r="M158" s="11" cm="1">
        <f t="array" ref="M158">_xlfn.IFS(L158="&gt;70%",1,L158="60-70%",70%,L158="50-60%",60%,L158="&lt;50%",50%)</f>
        <v>1</v>
      </c>
      <c r="N158" s="47">
        <v>9.6030151132078476</v>
      </c>
      <c r="O158">
        <v>7</v>
      </c>
      <c r="P158">
        <v>10</v>
      </c>
      <c r="Q158">
        <v>8</v>
      </c>
      <c r="R158">
        <v>9</v>
      </c>
      <c r="S158" t="s">
        <v>103</v>
      </c>
      <c r="T158" t="s">
        <v>106</v>
      </c>
      <c r="V158">
        <v>34</v>
      </c>
      <c r="W158">
        <v>34</v>
      </c>
      <c r="X158">
        <f>IF(AND(OR('Country Prioritization'!$C$4 = 'Filter inputs'!$A$4,'Country Prioritization'!$C$4=$B158),
OR('Country Prioritization'!$C$6='Filter inputs'!$C$4,'Country Prioritization'!$C$6=$S158),
OR( 'Country Prioritization'!$C$7='Filter inputs'!$D$4, 'Country Prioritization'!$C$7=$T158),
OR('Country Prioritization'!$C$8='Filter inputs'!$E$4, 'Country Prioritization'!$C$8=$F158), OR(AND('Country Prioritization'!$C$5='Filter inputs'!$B$4,H158&lt;=$X$1),AND('Country Prioritization'!$C$5='Filter inputs'!$B$5,M158&lt;=$X$1))),1,0)</f>
        <v>1</v>
      </c>
      <c r="Y158">
        <f>IF(OR('Vaccine Prioritization'!$C$5='Filter inputs'!$E$4, 'Vaccine Prioritization'!$C$5=$F158),1,0)</f>
        <v>1</v>
      </c>
    </row>
    <row r="159" spans="1:25" x14ac:dyDescent="0.3">
      <c r="A159" t="str">
        <f t="shared" si="24"/>
        <v>AFRICASDNHib32022</v>
      </c>
      <c r="B159" t="s">
        <v>3</v>
      </c>
      <c r="C159" t="s">
        <v>149</v>
      </c>
      <c r="D159" t="s">
        <v>45</v>
      </c>
      <c r="E159" t="s">
        <v>82</v>
      </c>
      <c r="F159">
        <v>2022</v>
      </c>
      <c r="G159" t="s">
        <v>196</v>
      </c>
      <c r="H159" s="11" cm="1">
        <f t="array" ref="H159">_xlfn.IFS(G159="&gt;70%",1,G159="60-70%",70%,G159="50-60%",60%,G159="&lt;50%",50%)</f>
        <v>1</v>
      </c>
      <c r="I159" s="47">
        <v>7.7734688930805742</v>
      </c>
      <c r="J159">
        <v>4</v>
      </c>
      <c r="K159">
        <v>9</v>
      </c>
      <c r="L159" t="s">
        <v>196</v>
      </c>
      <c r="M159" s="11" cm="1">
        <f t="array" ref="M159">_xlfn.IFS(L159="&gt;70%",1,L159="60-70%",70%,L159="50-60%",60%,L159="&lt;50%",50%)</f>
        <v>1</v>
      </c>
      <c r="N159" s="47">
        <v>8.4640963723600002</v>
      </c>
      <c r="O159">
        <v>5</v>
      </c>
      <c r="P159">
        <v>9</v>
      </c>
      <c r="Q159">
        <v>5</v>
      </c>
      <c r="R159">
        <v>3</v>
      </c>
      <c r="S159" t="s">
        <v>103</v>
      </c>
      <c r="T159" t="s">
        <v>109</v>
      </c>
      <c r="V159">
        <v>21</v>
      </c>
      <c r="W159">
        <v>22</v>
      </c>
      <c r="X159">
        <f>IF(AND(OR('Country Prioritization'!$C$4 = 'Filter inputs'!$A$4,'Country Prioritization'!$C$4=$B159),
OR('Country Prioritization'!$C$6='Filter inputs'!$C$4,'Country Prioritization'!$C$6=$S159),
OR( 'Country Prioritization'!$C$7='Filter inputs'!$D$4, 'Country Prioritization'!$C$7=$T159),
OR('Country Prioritization'!$C$8='Filter inputs'!$E$4, 'Country Prioritization'!$C$8=$F159), OR(AND('Country Prioritization'!$C$5='Filter inputs'!$B$4,H159&lt;=$X$1),AND('Country Prioritization'!$C$5='Filter inputs'!$B$5,M159&lt;=$X$1))),1,0)</f>
        <v>1</v>
      </c>
      <c r="Y159">
        <f>IF(OR('Vaccine Prioritization'!$C$5='Filter inputs'!$E$4, 'Vaccine Prioritization'!$C$5=$F159),1,0)</f>
        <v>1</v>
      </c>
    </row>
    <row r="160" spans="1:25" x14ac:dyDescent="0.3">
      <c r="A160" t="str">
        <f t="shared" si="24"/>
        <v>AFRICATZAHib32022</v>
      </c>
      <c r="B160" t="s">
        <v>3</v>
      </c>
      <c r="C160" t="s">
        <v>161</v>
      </c>
      <c r="D160" t="s">
        <v>57</v>
      </c>
      <c r="E160" t="s">
        <v>82</v>
      </c>
      <c r="F160">
        <v>2022</v>
      </c>
      <c r="G160" t="s">
        <v>196</v>
      </c>
      <c r="H160" s="11" cm="1">
        <f t="array" ref="H160">_xlfn.IFS(G160="&gt;70%",1,G160="60-70%",70%,G160="50-60%",60%,G160="&lt;50%",50%)</f>
        <v>1</v>
      </c>
      <c r="I160" s="47">
        <v>5.6769646865904502</v>
      </c>
      <c r="J160">
        <v>5</v>
      </c>
      <c r="K160">
        <v>9</v>
      </c>
      <c r="L160" t="s">
        <v>196</v>
      </c>
      <c r="M160" s="11" cm="1">
        <f t="array" ref="M160">_xlfn.IFS(L160="&gt;70%",1,L160="60-70%",70%,L160="50-60%",60%,L160="&lt;50%",50%)</f>
        <v>1</v>
      </c>
      <c r="N160" s="47">
        <v>6.8670995425205028</v>
      </c>
      <c r="O160">
        <v>4</v>
      </c>
      <c r="P160">
        <v>9</v>
      </c>
      <c r="Q160">
        <v>7</v>
      </c>
      <c r="R160">
        <v>8</v>
      </c>
      <c r="S160" t="s">
        <v>104</v>
      </c>
      <c r="T160" t="s">
        <v>106</v>
      </c>
      <c r="V160">
        <v>29</v>
      </c>
      <c r="W160">
        <v>28</v>
      </c>
      <c r="X160">
        <f>IF(AND(OR('Country Prioritization'!$C$4 = 'Filter inputs'!$A$4,'Country Prioritization'!$C$4=$B160),
OR('Country Prioritization'!$C$6='Filter inputs'!$C$4,'Country Prioritization'!$C$6=$S160),
OR( 'Country Prioritization'!$C$7='Filter inputs'!$D$4, 'Country Prioritization'!$C$7=$T160),
OR('Country Prioritization'!$C$8='Filter inputs'!$E$4, 'Country Prioritization'!$C$8=$F160), OR(AND('Country Prioritization'!$C$5='Filter inputs'!$B$4,H160&lt;=$X$1),AND('Country Prioritization'!$C$5='Filter inputs'!$B$5,M160&lt;=$X$1))),1,0)</f>
        <v>1</v>
      </c>
      <c r="Y160">
        <f>IF(OR('Vaccine Prioritization'!$C$5='Filter inputs'!$E$4, 'Vaccine Prioritization'!$C$5=$F160),1,0)</f>
        <v>1</v>
      </c>
    </row>
    <row r="161" spans="1:25" x14ac:dyDescent="0.3">
      <c r="A161" t="str">
        <f t="shared" si="24"/>
        <v>AFRICAAGOHib32022</v>
      </c>
      <c r="B161" t="s">
        <v>3</v>
      </c>
      <c r="C161" t="s">
        <v>116</v>
      </c>
      <c r="D161" t="s">
        <v>8</v>
      </c>
      <c r="E161" t="s">
        <v>82</v>
      </c>
      <c r="F161">
        <v>2022</v>
      </c>
      <c r="G161" t="s">
        <v>199</v>
      </c>
      <c r="H161" s="11" cm="1">
        <f t="array" ref="H161">_xlfn.IFS(G161="&gt;70%",1,G161="60-70%",70%,G161="50-60%",60%,G161="&lt;50%",50%)</f>
        <v>0.5</v>
      </c>
      <c r="I161" s="47">
        <v>6.4202578271537485</v>
      </c>
      <c r="J161">
        <v>10</v>
      </c>
      <c r="K161">
        <v>9</v>
      </c>
      <c r="L161" t="s">
        <v>199</v>
      </c>
      <c r="M161" s="11" cm="1">
        <f t="array" ref="M161">_xlfn.IFS(L161="&gt;70%",1,L161="60-70%",70%,L161="50-60%",60%,L161="&lt;50%",50%)</f>
        <v>0.5</v>
      </c>
      <c r="N161" s="47">
        <v>5.6757274347460376</v>
      </c>
      <c r="O161">
        <v>10</v>
      </c>
      <c r="P161">
        <v>9</v>
      </c>
      <c r="Q161">
        <v>9</v>
      </c>
      <c r="R161">
        <v>11</v>
      </c>
      <c r="S161" t="s">
        <v>104</v>
      </c>
      <c r="T161" t="s">
        <v>108</v>
      </c>
      <c r="V161">
        <v>39</v>
      </c>
      <c r="W161">
        <v>39</v>
      </c>
      <c r="X161">
        <f>IF(AND(OR('Country Prioritization'!$C$4 = 'Filter inputs'!$A$4,'Country Prioritization'!$C$4=$B161),
OR('Country Prioritization'!$C$6='Filter inputs'!$C$4,'Country Prioritization'!$C$6=$S161),
OR( 'Country Prioritization'!$C$7='Filter inputs'!$D$4, 'Country Prioritization'!$C$7=$T161),
OR('Country Prioritization'!$C$8='Filter inputs'!$E$4, 'Country Prioritization'!$C$8=$F161), OR(AND('Country Prioritization'!$C$5='Filter inputs'!$B$4,H161&lt;=$X$1),AND('Country Prioritization'!$C$5='Filter inputs'!$B$5,M161&lt;=$X$1))),1,0)</f>
        <v>1</v>
      </c>
      <c r="Y161">
        <f>IF(OR('Vaccine Prioritization'!$C$5='Filter inputs'!$E$4, 'Vaccine Prioritization'!$C$5=$F161),1,0)</f>
        <v>1</v>
      </c>
    </row>
    <row r="162" spans="1:25" x14ac:dyDescent="0.3">
      <c r="A162" t="str">
        <f t="shared" si="24"/>
        <v>ASIAAFGHib32022</v>
      </c>
      <c r="B162" t="s">
        <v>13</v>
      </c>
      <c r="C162" t="s">
        <v>120</v>
      </c>
      <c r="D162" t="s">
        <v>14</v>
      </c>
      <c r="E162" t="s">
        <v>82</v>
      </c>
      <c r="F162">
        <v>2022</v>
      </c>
      <c r="G162" t="s">
        <v>198</v>
      </c>
      <c r="H162" s="11" cm="1">
        <f t="array" ref="H162">_xlfn.IFS(G162="&gt;70%",1,G162="60-70%",70%,G162="50-60%",60%,G162="&lt;50%",50%)</f>
        <v>0.6</v>
      </c>
      <c r="I162" s="47">
        <v>5.471676407772895</v>
      </c>
      <c r="J162">
        <v>9</v>
      </c>
      <c r="K162">
        <v>9</v>
      </c>
      <c r="L162" t="s">
        <v>198</v>
      </c>
      <c r="M162" s="11" cm="1">
        <f t="array" ref="M162">_xlfn.IFS(L162="&gt;70%",1,L162="60-70%",70%,L162="50-60%",60%,L162="&lt;50%",50%)</f>
        <v>0.6</v>
      </c>
      <c r="N162" s="47">
        <v>5.1018051554096289</v>
      </c>
      <c r="O162">
        <v>9</v>
      </c>
      <c r="P162">
        <v>9</v>
      </c>
      <c r="Q162">
        <v>8</v>
      </c>
      <c r="R162">
        <v>9</v>
      </c>
      <c r="S162" t="s">
        <v>103</v>
      </c>
      <c r="T162" t="s">
        <v>106</v>
      </c>
      <c r="V162">
        <v>35</v>
      </c>
      <c r="W162">
        <v>35</v>
      </c>
      <c r="X162">
        <f>IF(AND(OR('Country Prioritization'!$C$4 = 'Filter inputs'!$A$4,'Country Prioritization'!$C$4=$B162),
OR('Country Prioritization'!$C$6='Filter inputs'!$C$4,'Country Prioritization'!$C$6=$S162),
OR( 'Country Prioritization'!$C$7='Filter inputs'!$D$4, 'Country Prioritization'!$C$7=$T162),
OR('Country Prioritization'!$C$8='Filter inputs'!$E$4, 'Country Prioritization'!$C$8=$F162), OR(AND('Country Prioritization'!$C$5='Filter inputs'!$B$4,H162&lt;=$X$1),AND('Country Prioritization'!$C$5='Filter inputs'!$B$5,M162&lt;=$X$1))),1,0)</f>
        <v>1</v>
      </c>
      <c r="Y162">
        <f>IF(OR('Vaccine Prioritization'!$C$5='Filter inputs'!$E$4, 'Vaccine Prioritization'!$C$5=$F162),1,0)</f>
        <v>1</v>
      </c>
    </row>
    <row r="163" spans="1:25" x14ac:dyDescent="0.3">
      <c r="A163" t="str">
        <f t="shared" si="24"/>
        <v>AFRICACMRHib32022</v>
      </c>
      <c r="B163" t="s">
        <v>3</v>
      </c>
      <c r="C163" t="s">
        <v>151</v>
      </c>
      <c r="D163" t="s">
        <v>47</v>
      </c>
      <c r="E163" t="s">
        <v>82</v>
      </c>
      <c r="F163">
        <v>2022</v>
      </c>
      <c r="G163" t="s">
        <v>198</v>
      </c>
      <c r="H163" s="11" cm="1">
        <f t="array" ref="H163">_xlfn.IFS(G163="&gt;70%",1,G163="60-70%",70%,G163="50-60%",60%,G163="&lt;50%",50%)</f>
        <v>0.6</v>
      </c>
      <c r="I163" s="47">
        <v>3.0224934733231077</v>
      </c>
      <c r="J163">
        <v>9</v>
      </c>
      <c r="K163">
        <v>8</v>
      </c>
      <c r="L163" t="s">
        <v>196</v>
      </c>
      <c r="M163" s="11" cm="1">
        <f t="array" ref="M163">_xlfn.IFS(L163="&gt;70%",1,L163="60-70%",70%,L163="50-60%",60%,L163="&lt;50%",50%)</f>
        <v>1</v>
      </c>
      <c r="N163" s="47">
        <v>4.8930143684140246</v>
      </c>
      <c r="O163">
        <v>5</v>
      </c>
      <c r="P163">
        <v>9</v>
      </c>
      <c r="Q163">
        <v>8</v>
      </c>
      <c r="R163">
        <v>2</v>
      </c>
      <c r="S163" t="s">
        <v>104</v>
      </c>
      <c r="T163" t="s">
        <v>109</v>
      </c>
      <c r="V163">
        <v>27</v>
      </c>
      <c r="W163">
        <v>24</v>
      </c>
      <c r="X163">
        <f>IF(AND(OR('Country Prioritization'!$C$4 = 'Filter inputs'!$A$4,'Country Prioritization'!$C$4=$B163),
OR('Country Prioritization'!$C$6='Filter inputs'!$C$4,'Country Prioritization'!$C$6=$S163),
OR( 'Country Prioritization'!$C$7='Filter inputs'!$D$4, 'Country Prioritization'!$C$7=$T163),
OR('Country Prioritization'!$C$8='Filter inputs'!$E$4, 'Country Prioritization'!$C$8=$F163), OR(AND('Country Prioritization'!$C$5='Filter inputs'!$B$4,H163&lt;=$X$1),AND('Country Prioritization'!$C$5='Filter inputs'!$B$5,M163&lt;=$X$1))),1,0)</f>
        <v>1</v>
      </c>
      <c r="Y163">
        <f>IF(OR('Vaccine Prioritization'!$C$5='Filter inputs'!$E$4, 'Vaccine Prioritization'!$C$5=$F163),1,0)</f>
        <v>1</v>
      </c>
    </row>
    <row r="164" spans="1:25" x14ac:dyDescent="0.3">
      <c r="A164" t="str">
        <f t="shared" si="24"/>
        <v>AFRICAMOZHib32022</v>
      </c>
      <c r="B164" t="s">
        <v>3</v>
      </c>
      <c r="C164" t="s">
        <v>181</v>
      </c>
      <c r="D164" t="s">
        <v>77</v>
      </c>
      <c r="E164" t="s">
        <v>82</v>
      </c>
      <c r="F164">
        <v>2022</v>
      </c>
      <c r="G164" t="s">
        <v>196</v>
      </c>
      <c r="H164" s="11" cm="1">
        <f t="array" ref="H164">_xlfn.IFS(G164="&gt;70%",1,G164="60-70%",70%,G164="50-60%",60%,G164="&lt;50%",50%)</f>
        <v>1</v>
      </c>
      <c r="I164" s="47">
        <v>3.6336587239600848</v>
      </c>
      <c r="J164">
        <v>6</v>
      </c>
      <c r="K164">
        <v>8</v>
      </c>
      <c r="L164" t="s">
        <v>196</v>
      </c>
      <c r="M164" s="11" cm="1">
        <f t="array" ref="M164">_xlfn.IFS(L164="&gt;70%",1,L164="60-70%",70%,L164="50-60%",60%,L164="&lt;50%",50%)</f>
        <v>1</v>
      </c>
      <c r="N164" s="47">
        <v>4.8716552584308124</v>
      </c>
      <c r="O164">
        <v>1</v>
      </c>
      <c r="P164">
        <v>9</v>
      </c>
      <c r="Q164">
        <v>10</v>
      </c>
      <c r="R164">
        <v>9</v>
      </c>
      <c r="S164" t="s">
        <v>103</v>
      </c>
      <c r="T164" t="s">
        <v>106</v>
      </c>
      <c r="V164">
        <v>33</v>
      </c>
      <c r="W164">
        <v>29</v>
      </c>
      <c r="X164">
        <f>IF(AND(OR('Country Prioritization'!$C$4 = 'Filter inputs'!$A$4,'Country Prioritization'!$C$4=$B164),
OR('Country Prioritization'!$C$6='Filter inputs'!$C$4,'Country Prioritization'!$C$6=$S164),
OR( 'Country Prioritization'!$C$7='Filter inputs'!$D$4, 'Country Prioritization'!$C$7=$T164),
OR('Country Prioritization'!$C$8='Filter inputs'!$E$4, 'Country Prioritization'!$C$8=$F164), OR(AND('Country Prioritization'!$C$5='Filter inputs'!$B$4,H164&lt;=$X$1),AND('Country Prioritization'!$C$5='Filter inputs'!$B$5,M164&lt;=$X$1))),1,0)</f>
        <v>1</v>
      </c>
      <c r="Y164">
        <f>IF(OR('Vaccine Prioritization'!$C$5='Filter inputs'!$E$4, 'Vaccine Prioritization'!$C$5=$F164),1,0)</f>
        <v>1</v>
      </c>
    </row>
    <row r="165" spans="1:25" x14ac:dyDescent="0.3">
      <c r="A165" t="str">
        <f t="shared" si="24"/>
        <v>ASIAMMRHib32022</v>
      </c>
      <c r="B165" t="s">
        <v>13</v>
      </c>
      <c r="C165" t="s">
        <v>131</v>
      </c>
      <c r="D165" t="s">
        <v>27</v>
      </c>
      <c r="E165" t="s">
        <v>82</v>
      </c>
      <c r="F165">
        <v>2022</v>
      </c>
      <c r="G165" t="s">
        <v>196</v>
      </c>
      <c r="H165" s="11" cm="1">
        <f t="array" ref="H165">_xlfn.IFS(G165="&gt;70%",1,G165="60-70%",70%,G165="50-60%",60%,G165="&lt;50%",50%)</f>
        <v>1</v>
      </c>
      <c r="I165" s="47">
        <v>5.1336056576741136</v>
      </c>
      <c r="J165">
        <v>5</v>
      </c>
      <c r="K165">
        <v>9</v>
      </c>
      <c r="L165" t="s">
        <v>196</v>
      </c>
      <c r="M165" s="11" cm="1">
        <f t="array" ref="M165">_xlfn.IFS(L165="&gt;70%",1,L165="60-70%",70%,L165="50-60%",60%,L165="&lt;50%",50%)</f>
        <v>1</v>
      </c>
      <c r="N165" s="47">
        <v>4.8480333698910094</v>
      </c>
      <c r="O165">
        <v>8</v>
      </c>
      <c r="P165">
        <v>9</v>
      </c>
      <c r="Q165">
        <v>10</v>
      </c>
      <c r="R165">
        <v>2</v>
      </c>
      <c r="S165" t="s">
        <v>104</v>
      </c>
      <c r="T165" t="s">
        <v>109</v>
      </c>
      <c r="V165">
        <v>26</v>
      </c>
      <c r="W165">
        <v>29</v>
      </c>
      <c r="X165">
        <f>IF(AND(OR('Country Prioritization'!$C$4 = 'Filter inputs'!$A$4,'Country Prioritization'!$C$4=$B165),
OR('Country Prioritization'!$C$6='Filter inputs'!$C$4,'Country Prioritization'!$C$6=$S165),
OR( 'Country Prioritization'!$C$7='Filter inputs'!$D$4, 'Country Prioritization'!$C$7=$T165),
OR('Country Prioritization'!$C$8='Filter inputs'!$E$4, 'Country Prioritization'!$C$8=$F165), OR(AND('Country Prioritization'!$C$5='Filter inputs'!$B$4,H165&lt;=$X$1),AND('Country Prioritization'!$C$5='Filter inputs'!$B$5,M165&lt;=$X$1))),1,0)</f>
        <v>1</v>
      </c>
      <c r="Y165">
        <f>IF(OR('Vaccine Prioritization'!$C$5='Filter inputs'!$E$4, 'Vaccine Prioritization'!$C$5=$F165),1,0)</f>
        <v>1</v>
      </c>
    </row>
    <row r="166" spans="1:25" x14ac:dyDescent="0.3">
      <c r="A166" t="str">
        <f t="shared" si="24"/>
        <v>AFRICAMLIHib32022</v>
      </c>
      <c r="B166" t="s">
        <v>3</v>
      </c>
      <c r="C166" t="s">
        <v>126</v>
      </c>
      <c r="D166" t="s">
        <v>21</v>
      </c>
      <c r="E166" t="s">
        <v>82</v>
      </c>
      <c r="F166">
        <v>2022</v>
      </c>
      <c r="G166" t="s">
        <v>197</v>
      </c>
      <c r="H166" s="11" cm="1">
        <f t="array" ref="H166">_xlfn.IFS(G166="&gt;70%",1,G166="60-70%",70%,G166="50-60%",60%,G166="&lt;50%",50%)</f>
        <v>0.7</v>
      </c>
      <c r="I166" s="47">
        <v>4.3737194263234329</v>
      </c>
      <c r="J166">
        <v>8</v>
      </c>
      <c r="K166">
        <v>9</v>
      </c>
      <c r="L166" t="s">
        <v>197</v>
      </c>
      <c r="M166" s="11" cm="1">
        <f t="array" ref="M166">_xlfn.IFS(L166="&gt;70%",1,L166="60-70%",70%,L166="50-60%",60%,L166="&lt;50%",50%)</f>
        <v>0.7</v>
      </c>
      <c r="N166" s="47">
        <v>4.6527652011377842</v>
      </c>
      <c r="O166">
        <v>8</v>
      </c>
      <c r="P166">
        <v>8</v>
      </c>
      <c r="Q166">
        <v>8</v>
      </c>
      <c r="R166">
        <v>9</v>
      </c>
      <c r="S166" t="s">
        <v>103</v>
      </c>
      <c r="T166" t="s">
        <v>106</v>
      </c>
      <c r="V166">
        <v>34</v>
      </c>
      <c r="W166">
        <v>33</v>
      </c>
      <c r="X166">
        <f>IF(AND(OR('Country Prioritization'!$C$4 = 'Filter inputs'!$A$4,'Country Prioritization'!$C$4=$B166),
OR('Country Prioritization'!$C$6='Filter inputs'!$C$4,'Country Prioritization'!$C$6=$S166),
OR( 'Country Prioritization'!$C$7='Filter inputs'!$D$4, 'Country Prioritization'!$C$7=$T166),
OR('Country Prioritization'!$C$8='Filter inputs'!$E$4, 'Country Prioritization'!$C$8=$F166), OR(AND('Country Prioritization'!$C$5='Filter inputs'!$B$4,H166&lt;=$X$1),AND('Country Prioritization'!$C$5='Filter inputs'!$B$5,M166&lt;=$X$1))),1,0)</f>
        <v>1</v>
      </c>
      <c r="Y166">
        <f>IF(OR('Vaccine Prioritization'!$C$5='Filter inputs'!$E$4, 'Vaccine Prioritization'!$C$5=$F166),1,0)</f>
        <v>1</v>
      </c>
    </row>
    <row r="167" spans="1:25" x14ac:dyDescent="0.3">
      <c r="A167" t="str">
        <f t="shared" si="24"/>
        <v>ASIANPLHib32022</v>
      </c>
      <c r="B167" t="s">
        <v>13</v>
      </c>
      <c r="C167" t="s">
        <v>157</v>
      </c>
      <c r="D167" t="s">
        <v>53</v>
      </c>
      <c r="E167" t="s">
        <v>82</v>
      </c>
      <c r="F167">
        <v>2022</v>
      </c>
      <c r="G167" t="s">
        <v>196</v>
      </c>
      <c r="H167" s="11" cm="1">
        <f t="array" ref="H167">_xlfn.IFS(G167="&gt;70%",1,G167="60-70%",70%,G167="50-60%",60%,G167="&lt;50%",50%)</f>
        <v>1</v>
      </c>
      <c r="I167" s="47">
        <v>3.729234335764438</v>
      </c>
      <c r="J167">
        <v>4</v>
      </c>
      <c r="K167">
        <v>8</v>
      </c>
      <c r="L167" t="s">
        <v>196</v>
      </c>
      <c r="M167" s="11" cm="1">
        <f t="array" ref="M167">_xlfn.IFS(L167="&gt;70%",1,L167="60-70%",70%,L167="50-60%",60%,L167="&lt;50%",50%)</f>
        <v>1</v>
      </c>
      <c r="N167" s="47">
        <v>4.4939879192887142</v>
      </c>
      <c r="O167">
        <v>4</v>
      </c>
      <c r="P167">
        <v>8</v>
      </c>
      <c r="Q167">
        <v>6</v>
      </c>
      <c r="R167">
        <v>8</v>
      </c>
      <c r="S167" t="s">
        <v>104</v>
      </c>
      <c r="T167" t="s">
        <v>106</v>
      </c>
      <c r="V167">
        <v>26</v>
      </c>
      <c r="W167">
        <v>26</v>
      </c>
      <c r="X167">
        <f>IF(AND(OR('Country Prioritization'!$C$4 = 'Filter inputs'!$A$4,'Country Prioritization'!$C$4=$B167),
OR('Country Prioritization'!$C$6='Filter inputs'!$C$4,'Country Prioritization'!$C$6=$S167),
OR( 'Country Prioritization'!$C$7='Filter inputs'!$D$4, 'Country Prioritization'!$C$7=$T167),
OR('Country Prioritization'!$C$8='Filter inputs'!$E$4, 'Country Prioritization'!$C$8=$F167), OR(AND('Country Prioritization'!$C$5='Filter inputs'!$B$4,H167&lt;=$X$1),AND('Country Prioritization'!$C$5='Filter inputs'!$B$5,M167&lt;=$X$1))),1,0)</f>
        <v>1</v>
      </c>
      <c r="Y167">
        <f>IF(OR('Vaccine Prioritization'!$C$5='Filter inputs'!$E$4, 'Vaccine Prioritization'!$C$5=$F167),1,0)</f>
        <v>1</v>
      </c>
    </row>
    <row r="168" spans="1:25" x14ac:dyDescent="0.3">
      <c r="A168" t="str">
        <f t="shared" si="24"/>
        <v>AFRICAUGAHib32022</v>
      </c>
      <c r="B168" t="s">
        <v>3</v>
      </c>
      <c r="C168" t="s">
        <v>147</v>
      </c>
      <c r="D168" t="s">
        <v>43</v>
      </c>
      <c r="E168" t="s">
        <v>82</v>
      </c>
      <c r="F168">
        <v>2022</v>
      </c>
      <c r="G168" t="s">
        <v>196</v>
      </c>
      <c r="H168" s="11" cm="1">
        <f t="array" ref="H168">_xlfn.IFS(G168="&gt;70%",1,G168="60-70%",70%,G168="50-60%",60%,G168="&lt;50%",50%)</f>
        <v>1</v>
      </c>
      <c r="I168" s="47">
        <v>4.0803431177779457</v>
      </c>
      <c r="J168">
        <v>4</v>
      </c>
      <c r="K168">
        <v>9</v>
      </c>
      <c r="L168" t="s">
        <v>196</v>
      </c>
      <c r="M168" s="11" cm="1">
        <f t="array" ref="M168">_xlfn.IFS(L168="&gt;70%",1,L168="60-70%",70%,L168="50-60%",60%,L168="&lt;50%",50%)</f>
        <v>1</v>
      </c>
      <c r="N168" s="47">
        <v>4.244241211170876</v>
      </c>
      <c r="O168">
        <v>5</v>
      </c>
      <c r="P168">
        <v>8</v>
      </c>
      <c r="Q168">
        <v>6</v>
      </c>
      <c r="R168">
        <v>9</v>
      </c>
      <c r="S168" t="s">
        <v>103</v>
      </c>
      <c r="T168" t="s">
        <v>106</v>
      </c>
      <c r="V168">
        <v>28</v>
      </c>
      <c r="W168">
        <v>28</v>
      </c>
      <c r="X168">
        <f>IF(AND(OR('Country Prioritization'!$C$4 = 'Filter inputs'!$A$4,'Country Prioritization'!$C$4=$B168),
OR('Country Prioritization'!$C$6='Filter inputs'!$C$4,'Country Prioritization'!$C$6=$S168),
OR( 'Country Prioritization'!$C$7='Filter inputs'!$D$4, 'Country Prioritization'!$C$7=$T168),
OR('Country Prioritization'!$C$8='Filter inputs'!$E$4, 'Country Prioritization'!$C$8=$F168), OR(AND('Country Prioritization'!$C$5='Filter inputs'!$B$4,H168&lt;=$X$1),AND('Country Prioritization'!$C$5='Filter inputs'!$B$5,M168&lt;=$X$1))),1,0)</f>
        <v>1</v>
      </c>
      <c r="Y168">
        <f>IF(OR('Vaccine Prioritization'!$C$5='Filter inputs'!$E$4, 'Vaccine Prioritization'!$C$5=$F168),1,0)</f>
        <v>1</v>
      </c>
    </row>
    <row r="169" spans="1:25" x14ac:dyDescent="0.3">
      <c r="A169" t="str">
        <f t="shared" si="24"/>
        <v>AFRICAMDGHib32022</v>
      </c>
      <c r="B169" t="s">
        <v>3</v>
      </c>
      <c r="C169" t="s">
        <v>145</v>
      </c>
      <c r="D169" t="s">
        <v>41</v>
      </c>
      <c r="E169" t="s">
        <v>82</v>
      </c>
      <c r="F169">
        <v>2022</v>
      </c>
      <c r="G169" t="s">
        <v>197</v>
      </c>
      <c r="H169" s="11" cm="1">
        <f t="array" ref="H169">_xlfn.IFS(G169="&gt;70%",1,G169="60-70%",70%,G169="50-60%",60%,G169="&lt;50%",50%)</f>
        <v>0.7</v>
      </c>
      <c r="I169" s="47">
        <v>3.2128954066044169</v>
      </c>
      <c r="J169">
        <v>8</v>
      </c>
      <c r="K169">
        <v>8</v>
      </c>
      <c r="L169" t="s">
        <v>196</v>
      </c>
      <c r="M169" s="11" cm="1">
        <f t="array" ref="M169">_xlfn.IFS(L169="&gt;70%",1,L169="60-70%",70%,L169="50-60%",60%,L169="&lt;50%",50%)</f>
        <v>1</v>
      </c>
      <c r="N169" s="47">
        <v>4.1150562627756626</v>
      </c>
      <c r="O169">
        <v>6</v>
      </c>
      <c r="P169">
        <v>8</v>
      </c>
      <c r="Q169">
        <v>7</v>
      </c>
      <c r="R169">
        <v>9</v>
      </c>
      <c r="S169" t="s">
        <v>103</v>
      </c>
      <c r="T169" t="s">
        <v>106</v>
      </c>
      <c r="V169">
        <v>32</v>
      </c>
      <c r="W169">
        <v>30</v>
      </c>
      <c r="X169">
        <f>IF(AND(OR('Country Prioritization'!$C$4 = 'Filter inputs'!$A$4,'Country Prioritization'!$C$4=$B169),
OR('Country Prioritization'!$C$6='Filter inputs'!$C$4,'Country Prioritization'!$C$6=$S169),
OR( 'Country Prioritization'!$C$7='Filter inputs'!$D$4, 'Country Prioritization'!$C$7=$T169),
OR('Country Prioritization'!$C$8='Filter inputs'!$E$4, 'Country Prioritization'!$C$8=$F169), OR(AND('Country Prioritization'!$C$5='Filter inputs'!$B$4,H169&lt;=$X$1),AND('Country Prioritization'!$C$5='Filter inputs'!$B$5,M169&lt;=$X$1))),1,0)</f>
        <v>1</v>
      </c>
      <c r="Y169">
        <f>IF(OR('Vaccine Prioritization'!$C$5='Filter inputs'!$E$4, 'Vaccine Prioritization'!$C$5=$F169),1,0)</f>
        <v>1</v>
      </c>
    </row>
    <row r="170" spans="1:25" x14ac:dyDescent="0.3">
      <c r="A170" t="str">
        <f t="shared" si="24"/>
        <v>AFRICABFAHib32022</v>
      </c>
      <c r="B170" t="s">
        <v>3</v>
      </c>
      <c r="C170" t="s">
        <v>167</v>
      </c>
      <c r="D170" t="s">
        <v>63</v>
      </c>
      <c r="E170" t="s">
        <v>82</v>
      </c>
      <c r="F170">
        <v>2022</v>
      </c>
      <c r="G170" t="s">
        <v>196</v>
      </c>
      <c r="H170" s="11" cm="1">
        <f t="array" ref="H170">_xlfn.IFS(G170="&gt;70%",1,G170="60-70%",70%,G170="50-60%",60%,G170="&lt;50%",50%)</f>
        <v>1</v>
      </c>
      <c r="I170" s="47">
        <v>2.9038365613210444</v>
      </c>
      <c r="J170">
        <v>5</v>
      </c>
      <c r="K170">
        <v>7</v>
      </c>
      <c r="L170" t="s">
        <v>196</v>
      </c>
      <c r="M170" s="11" cm="1">
        <f t="array" ref="M170">_xlfn.IFS(L170="&gt;70%",1,L170="60-70%",70%,L170="50-60%",60%,L170="&lt;50%",50%)</f>
        <v>1</v>
      </c>
      <c r="N170" s="47">
        <v>3.9434653706211993</v>
      </c>
      <c r="O170">
        <v>3</v>
      </c>
      <c r="P170">
        <v>8</v>
      </c>
      <c r="Q170">
        <v>4</v>
      </c>
      <c r="R170">
        <v>9</v>
      </c>
      <c r="S170" t="s">
        <v>103</v>
      </c>
      <c r="T170" t="s">
        <v>106</v>
      </c>
      <c r="V170">
        <v>25</v>
      </c>
      <c r="W170">
        <v>24</v>
      </c>
      <c r="X170">
        <f>IF(AND(OR('Country Prioritization'!$C$4 = 'Filter inputs'!$A$4,'Country Prioritization'!$C$4=$B170),
OR('Country Prioritization'!$C$6='Filter inputs'!$C$4,'Country Prioritization'!$C$6=$S170),
OR( 'Country Prioritization'!$C$7='Filter inputs'!$D$4, 'Country Prioritization'!$C$7=$T170),
OR('Country Prioritization'!$C$8='Filter inputs'!$E$4, 'Country Prioritization'!$C$8=$F170), OR(AND('Country Prioritization'!$C$5='Filter inputs'!$B$4,H170&lt;=$X$1),AND('Country Prioritization'!$C$5='Filter inputs'!$B$5,M170&lt;=$X$1))),1,0)</f>
        <v>1</v>
      </c>
      <c r="Y170">
        <f>IF(OR('Vaccine Prioritization'!$C$5='Filter inputs'!$E$4, 'Vaccine Prioritization'!$C$5=$F170),1,0)</f>
        <v>1</v>
      </c>
    </row>
    <row r="171" spans="1:25" x14ac:dyDescent="0.3">
      <c r="A171" t="str">
        <f t="shared" si="24"/>
        <v>ASIAYEMHib32022</v>
      </c>
      <c r="B171" t="s">
        <v>13</v>
      </c>
      <c r="C171" t="s">
        <v>123</v>
      </c>
      <c r="D171" t="s">
        <v>18</v>
      </c>
      <c r="E171" t="s">
        <v>82</v>
      </c>
      <c r="F171">
        <v>2022</v>
      </c>
      <c r="G171" t="s">
        <v>197</v>
      </c>
      <c r="H171" s="11" cm="1">
        <f t="array" ref="H171">_xlfn.IFS(G171="&gt;70%",1,G171="60-70%",70%,G171="50-60%",60%,G171="&lt;50%",50%)</f>
        <v>0.7</v>
      </c>
      <c r="I171" s="47">
        <v>3.5448921301752696</v>
      </c>
      <c r="J171">
        <v>8</v>
      </c>
      <c r="K171">
        <v>8</v>
      </c>
      <c r="L171" t="s">
        <v>198</v>
      </c>
      <c r="M171" s="11" cm="1">
        <f t="array" ref="M171">_xlfn.IFS(L171="&gt;70%",1,L171="60-70%",70%,L171="50-60%",60%,L171="&lt;50%",50%)</f>
        <v>0.6</v>
      </c>
      <c r="N171" s="47">
        <v>3.6654924085677365</v>
      </c>
      <c r="O171">
        <v>9</v>
      </c>
      <c r="P171">
        <v>8</v>
      </c>
      <c r="Q171">
        <v>3</v>
      </c>
      <c r="R171">
        <v>9</v>
      </c>
      <c r="S171" t="s">
        <v>103</v>
      </c>
      <c r="T171" t="s">
        <v>106</v>
      </c>
      <c r="V171">
        <v>28</v>
      </c>
      <c r="W171">
        <v>29</v>
      </c>
      <c r="X171">
        <f>IF(AND(OR('Country Prioritization'!$C$4 = 'Filter inputs'!$A$4,'Country Prioritization'!$C$4=$B171),
OR('Country Prioritization'!$C$6='Filter inputs'!$C$4,'Country Prioritization'!$C$6=$S171),
OR( 'Country Prioritization'!$C$7='Filter inputs'!$D$4, 'Country Prioritization'!$C$7=$T171),
OR('Country Prioritization'!$C$8='Filter inputs'!$E$4, 'Country Prioritization'!$C$8=$F171), OR(AND('Country Prioritization'!$C$5='Filter inputs'!$B$4,H171&lt;=$X$1),AND('Country Prioritization'!$C$5='Filter inputs'!$B$5,M171&lt;=$X$1))),1,0)</f>
        <v>1</v>
      </c>
      <c r="Y171">
        <f>IF(OR('Vaccine Prioritization'!$C$5='Filter inputs'!$E$4, 'Vaccine Prioritization'!$C$5=$F171),1,0)</f>
        <v>1</v>
      </c>
    </row>
    <row r="172" spans="1:25" x14ac:dyDescent="0.3">
      <c r="A172" t="str">
        <f t="shared" si="24"/>
        <v>AFRICATCDHib32022</v>
      </c>
      <c r="B172" t="s">
        <v>3</v>
      </c>
      <c r="C172" t="s">
        <v>118</v>
      </c>
      <c r="D172" t="s">
        <v>11</v>
      </c>
      <c r="E172" t="s">
        <v>82</v>
      </c>
      <c r="F172">
        <v>2022</v>
      </c>
      <c r="G172" t="s">
        <v>199</v>
      </c>
      <c r="H172" s="11" cm="1">
        <f t="array" ref="H172">_xlfn.IFS(G172="&gt;70%",1,G172="60-70%",70%,G172="50-60%",60%,G172="&lt;50%",50%)</f>
        <v>0.5</v>
      </c>
      <c r="I172" s="47">
        <v>3.2153426977461907</v>
      </c>
      <c r="J172">
        <v>10</v>
      </c>
      <c r="K172">
        <v>8</v>
      </c>
      <c r="L172" t="s">
        <v>199</v>
      </c>
      <c r="M172" s="11" cm="1">
        <f t="array" ref="M172">_xlfn.IFS(L172="&gt;70%",1,L172="60-70%",70%,L172="50-60%",60%,L172="&lt;50%",50%)</f>
        <v>0.5</v>
      </c>
      <c r="N172" s="47">
        <v>3.5218753577861115</v>
      </c>
      <c r="O172">
        <v>10</v>
      </c>
      <c r="P172">
        <v>8</v>
      </c>
      <c r="Q172">
        <v>9</v>
      </c>
      <c r="R172">
        <v>9</v>
      </c>
      <c r="S172" t="s">
        <v>103</v>
      </c>
      <c r="T172" t="s">
        <v>106</v>
      </c>
      <c r="V172">
        <v>36</v>
      </c>
      <c r="W172">
        <v>36</v>
      </c>
      <c r="X172">
        <f>IF(AND(OR('Country Prioritization'!$C$4 = 'Filter inputs'!$A$4,'Country Prioritization'!$C$4=$B172),
OR('Country Prioritization'!$C$6='Filter inputs'!$C$4,'Country Prioritization'!$C$6=$S172),
OR( 'Country Prioritization'!$C$7='Filter inputs'!$D$4, 'Country Prioritization'!$C$7=$T172),
OR('Country Prioritization'!$C$8='Filter inputs'!$E$4, 'Country Prioritization'!$C$8=$F172), OR(AND('Country Prioritization'!$C$5='Filter inputs'!$B$4,H172&lt;=$X$1),AND('Country Prioritization'!$C$5='Filter inputs'!$B$5,M172&lt;=$X$1))),1,0)</f>
        <v>1</v>
      </c>
      <c r="Y172">
        <f>IF(OR('Vaccine Prioritization'!$C$5='Filter inputs'!$E$4, 'Vaccine Prioritization'!$C$5=$F172),1,0)</f>
        <v>1</v>
      </c>
    </row>
    <row r="173" spans="1:25" x14ac:dyDescent="0.3">
      <c r="A173" t="str">
        <f t="shared" si="24"/>
        <v>AFRICAKENHib32022</v>
      </c>
      <c r="B173" t="s">
        <v>3</v>
      </c>
      <c r="C173" t="s">
        <v>139</v>
      </c>
      <c r="D173" t="s">
        <v>35</v>
      </c>
      <c r="E173" t="s">
        <v>82</v>
      </c>
      <c r="F173">
        <v>2022</v>
      </c>
      <c r="G173" t="s">
        <v>196</v>
      </c>
      <c r="H173" s="11" cm="1">
        <f t="array" ref="H173">_xlfn.IFS(G173="&gt;70%",1,G173="60-70%",70%,G173="50-60%",60%,G173="&lt;50%",50%)</f>
        <v>1</v>
      </c>
      <c r="I173" s="47">
        <v>3.5031451817913632</v>
      </c>
      <c r="J173">
        <v>4</v>
      </c>
      <c r="K173">
        <v>8</v>
      </c>
      <c r="L173" t="s">
        <v>196</v>
      </c>
      <c r="M173" s="11" cm="1">
        <f t="array" ref="M173">_xlfn.IFS(L173="&gt;70%",1,L173="60-70%",70%,L173="50-60%",60%,L173="&lt;50%",50%)</f>
        <v>1</v>
      </c>
      <c r="N173" s="47">
        <v>3.4582449773844601</v>
      </c>
      <c r="O173">
        <v>7</v>
      </c>
      <c r="P173">
        <v>7</v>
      </c>
      <c r="Q173">
        <v>5</v>
      </c>
      <c r="R173">
        <v>2</v>
      </c>
      <c r="S173" t="s">
        <v>104</v>
      </c>
      <c r="T173" t="s">
        <v>109</v>
      </c>
      <c r="V173">
        <v>19</v>
      </c>
      <c r="W173">
        <v>21</v>
      </c>
      <c r="X173">
        <f>IF(AND(OR('Country Prioritization'!$C$4 = 'Filter inputs'!$A$4,'Country Prioritization'!$C$4=$B173),
OR('Country Prioritization'!$C$6='Filter inputs'!$C$4,'Country Prioritization'!$C$6=$S173),
OR( 'Country Prioritization'!$C$7='Filter inputs'!$D$4, 'Country Prioritization'!$C$7=$T173),
OR('Country Prioritization'!$C$8='Filter inputs'!$E$4, 'Country Prioritization'!$C$8=$F173), OR(AND('Country Prioritization'!$C$5='Filter inputs'!$B$4,H173&lt;=$X$1),AND('Country Prioritization'!$C$5='Filter inputs'!$B$5,M173&lt;=$X$1))),1,0)</f>
        <v>1</v>
      </c>
      <c r="Y173">
        <f>IF(OR('Vaccine Prioritization'!$C$5='Filter inputs'!$E$4, 'Vaccine Prioritization'!$C$5=$F173),1,0)</f>
        <v>1</v>
      </c>
    </row>
    <row r="174" spans="1:25" x14ac:dyDescent="0.3">
      <c r="A174" t="str">
        <f t="shared" si="24"/>
        <v>AFRICARWAHib32022</v>
      </c>
      <c r="B174" t="s">
        <v>3</v>
      </c>
      <c r="C174" t="s">
        <v>179</v>
      </c>
      <c r="D174" t="s">
        <v>75</v>
      </c>
      <c r="E174" t="s">
        <v>82</v>
      </c>
      <c r="F174">
        <v>2022</v>
      </c>
      <c r="G174" t="s">
        <v>196</v>
      </c>
      <c r="H174" s="11" cm="1">
        <f t="array" ref="H174">_xlfn.IFS(G174="&gt;70%",1,G174="60-70%",70%,G174="50-60%",60%,G174="&lt;50%",50%)</f>
        <v>1</v>
      </c>
      <c r="I174" s="47">
        <v>2.5435039157437278</v>
      </c>
      <c r="J174">
        <v>1</v>
      </c>
      <c r="K174">
        <v>7</v>
      </c>
      <c r="L174" t="s">
        <v>196</v>
      </c>
      <c r="M174" s="11" cm="1">
        <f t="array" ref="M174">_xlfn.IFS(L174="&gt;70%",1,L174="60-70%",70%,L174="50-60%",60%,L174="&lt;50%",50%)</f>
        <v>1</v>
      </c>
      <c r="N174" s="47">
        <v>3.190485280515535</v>
      </c>
      <c r="O174">
        <v>1</v>
      </c>
      <c r="P174">
        <v>7</v>
      </c>
      <c r="Q174">
        <v>8</v>
      </c>
      <c r="R174">
        <v>9</v>
      </c>
      <c r="S174" t="s">
        <v>103</v>
      </c>
      <c r="T174" t="s">
        <v>106</v>
      </c>
      <c r="V174">
        <v>25</v>
      </c>
      <c r="W174">
        <v>25</v>
      </c>
      <c r="X174">
        <f>IF(AND(OR('Country Prioritization'!$C$4 = 'Filter inputs'!$A$4,'Country Prioritization'!$C$4=$B174),
OR('Country Prioritization'!$C$6='Filter inputs'!$C$4,'Country Prioritization'!$C$6=$S174),
OR( 'Country Prioritization'!$C$7='Filter inputs'!$D$4, 'Country Prioritization'!$C$7=$T174),
OR('Country Prioritization'!$C$8='Filter inputs'!$E$4, 'Country Prioritization'!$C$8=$F174), OR(AND('Country Prioritization'!$C$5='Filter inputs'!$B$4,H174&lt;=$X$1),AND('Country Prioritization'!$C$5='Filter inputs'!$B$5,M174&lt;=$X$1))),1,0)</f>
        <v>1</v>
      </c>
      <c r="Y174">
        <f>IF(OR('Vaccine Prioritization'!$C$5='Filter inputs'!$E$4, 'Vaccine Prioritization'!$C$5=$F174),1,0)</f>
        <v>1</v>
      </c>
    </row>
    <row r="175" spans="1:25" x14ac:dyDescent="0.3">
      <c r="A175" t="str">
        <f t="shared" si="24"/>
        <v>AFRICASENHib32022</v>
      </c>
      <c r="B175" t="s">
        <v>3</v>
      </c>
      <c r="C175" t="s">
        <v>164</v>
      </c>
      <c r="D175" t="s">
        <v>60</v>
      </c>
      <c r="E175" t="s">
        <v>82</v>
      </c>
      <c r="F175">
        <v>2022</v>
      </c>
      <c r="G175" t="s">
        <v>196</v>
      </c>
      <c r="H175" s="11" cm="1">
        <f t="array" ref="H175">_xlfn.IFS(G175="&gt;70%",1,G175="60-70%",70%,G175="50-60%",60%,G175="&lt;50%",50%)</f>
        <v>1</v>
      </c>
      <c r="I175" s="47">
        <v>2.7764447553617044</v>
      </c>
      <c r="J175">
        <v>4</v>
      </c>
      <c r="K175">
        <v>7</v>
      </c>
      <c r="L175" t="s">
        <v>196</v>
      </c>
      <c r="M175" s="11" cm="1">
        <f t="array" ref="M175">_xlfn.IFS(L175="&gt;70%",1,L175="60-70%",70%,L175="50-60%",60%,L175="&lt;50%",50%)</f>
        <v>1</v>
      </c>
      <c r="N175" s="47">
        <v>3.0902613684822158</v>
      </c>
      <c r="O175">
        <v>4</v>
      </c>
      <c r="P175">
        <v>7</v>
      </c>
      <c r="Q175">
        <v>1</v>
      </c>
      <c r="R175">
        <v>2</v>
      </c>
      <c r="S175" t="s">
        <v>104</v>
      </c>
      <c r="T175" t="s">
        <v>109</v>
      </c>
      <c r="V175">
        <v>14</v>
      </c>
      <c r="W175">
        <v>14</v>
      </c>
      <c r="X175">
        <f>IF(AND(OR('Country Prioritization'!$C$4 = 'Filter inputs'!$A$4,'Country Prioritization'!$C$4=$B175),
OR('Country Prioritization'!$C$6='Filter inputs'!$C$4,'Country Prioritization'!$C$6=$S175),
OR( 'Country Prioritization'!$C$7='Filter inputs'!$D$4, 'Country Prioritization'!$C$7=$T175),
OR('Country Prioritization'!$C$8='Filter inputs'!$E$4, 'Country Prioritization'!$C$8=$F175), OR(AND('Country Prioritization'!$C$5='Filter inputs'!$B$4,H175&lt;=$X$1),AND('Country Prioritization'!$C$5='Filter inputs'!$B$5,M175&lt;=$X$1))),1,0)</f>
        <v>1</v>
      </c>
      <c r="Y175">
        <f>IF(OR('Vaccine Prioritization'!$C$5='Filter inputs'!$E$4, 'Vaccine Prioritization'!$C$5=$F175),1,0)</f>
        <v>1</v>
      </c>
    </row>
    <row r="176" spans="1:25" x14ac:dyDescent="0.3">
      <c r="A176" t="str">
        <f t="shared" si="24"/>
        <v>AFRICAZMBHib32022</v>
      </c>
      <c r="B176" t="s">
        <v>3</v>
      </c>
      <c r="C176" t="s">
        <v>182</v>
      </c>
      <c r="D176" t="s">
        <v>78</v>
      </c>
      <c r="E176" t="s">
        <v>82</v>
      </c>
      <c r="F176">
        <v>2022</v>
      </c>
      <c r="G176" t="s">
        <v>196</v>
      </c>
      <c r="H176" s="11" cm="1">
        <f t="array" ref="H176">_xlfn.IFS(G176="&gt;70%",1,G176="60-70%",70%,G176="50-60%",60%,G176="&lt;50%",50%)</f>
        <v>1</v>
      </c>
      <c r="I176" s="47">
        <v>1.9464543046739684</v>
      </c>
      <c r="J176">
        <v>6</v>
      </c>
      <c r="K176">
        <v>7</v>
      </c>
      <c r="L176" t="s">
        <v>196</v>
      </c>
      <c r="M176" s="11" cm="1">
        <f t="array" ref="M176">_xlfn.IFS(L176="&gt;70%",1,L176="60-70%",70%,L176="50-60%",60%,L176="&lt;50%",50%)</f>
        <v>1</v>
      </c>
      <c r="N176" s="47">
        <v>2.6589775481275146</v>
      </c>
      <c r="O176">
        <v>1</v>
      </c>
      <c r="P176">
        <v>7</v>
      </c>
      <c r="Q176">
        <v>9</v>
      </c>
      <c r="R176">
        <v>2</v>
      </c>
      <c r="S176" t="s">
        <v>104</v>
      </c>
      <c r="T176" t="s">
        <v>109</v>
      </c>
      <c r="V176">
        <v>24</v>
      </c>
      <c r="W176">
        <v>19</v>
      </c>
      <c r="X176">
        <f>IF(AND(OR('Country Prioritization'!$C$4 = 'Filter inputs'!$A$4,'Country Prioritization'!$C$4=$B176),
OR('Country Prioritization'!$C$6='Filter inputs'!$C$4,'Country Prioritization'!$C$6=$S176),
OR( 'Country Prioritization'!$C$7='Filter inputs'!$D$4, 'Country Prioritization'!$C$7=$T176),
OR('Country Prioritization'!$C$8='Filter inputs'!$E$4, 'Country Prioritization'!$C$8=$F176), OR(AND('Country Prioritization'!$C$5='Filter inputs'!$B$4,H176&lt;=$X$1),AND('Country Prioritization'!$C$5='Filter inputs'!$B$5,M176&lt;=$X$1))),1,0)</f>
        <v>1</v>
      </c>
      <c r="Y176">
        <f>IF(OR('Vaccine Prioritization'!$C$5='Filter inputs'!$E$4, 'Vaccine Prioritization'!$C$5=$F176),1,0)</f>
        <v>1</v>
      </c>
    </row>
    <row r="177" spans="1:25" x14ac:dyDescent="0.3">
      <c r="A177" t="str">
        <f t="shared" si="24"/>
        <v>ASIAKHMHib32022</v>
      </c>
      <c r="B177" t="s">
        <v>13</v>
      </c>
      <c r="C177" t="s">
        <v>163</v>
      </c>
      <c r="D177" t="s">
        <v>59</v>
      </c>
      <c r="E177" t="s">
        <v>82</v>
      </c>
      <c r="F177">
        <v>2022</v>
      </c>
      <c r="G177" t="s">
        <v>196</v>
      </c>
      <c r="H177" s="11" cm="1">
        <f t="array" ref="H177">_xlfn.IFS(G177="&gt;70%",1,G177="60-70%",70%,G177="50-60%",60%,G177="&lt;50%",50%)</f>
        <v>1</v>
      </c>
      <c r="I177" s="47">
        <v>2.0166142577965234</v>
      </c>
      <c r="J177">
        <v>4</v>
      </c>
      <c r="K177">
        <v>7</v>
      </c>
      <c r="L177" t="s">
        <v>196</v>
      </c>
      <c r="M177" s="11" cm="1">
        <f t="array" ref="M177">_xlfn.IFS(L177="&gt;70%",1,L177="60-70%",70%,L177="50-60%",60%,L177="&lt;50%",50%)</f>
        <v>1</v>
      </c>
      <c r="N177" s="47">
        <v>2.4079007978308593</v>
      </c>
      <c r="O177">
        <v>3</v>
      </c>
      <c r="P177">
        <v>7</v>
      </c>
      <c r="Q177">
        <v>8</v>
      </c>
      <c r="R177">
        <v>2</v>
      </c>
      <c r="S177" t="s">
        <v>104</v>
      </c>
      <c r="T177" t="s">
        <v>109</v>
      </c>
      <c r="V177">
        <v>21</v>
      </c>
      <c r="W177">
        <v>20</v>
      </c>
      <c r="X177">
        <f>IF(AND(OR('Country Prioritization'!$C$4 = 'Filter inputs'!$A$4,'Country Prioritization'!$C$4=$B177),
OR('Country Prioritization'!$C$6='Filter inputs'!$C$4,'Country Prioritization'!$C$6=$S177),
OR( 'Country Prioritization'!$C$7='Filter inputs'!$D$4, 'Country Prioritization'!$C$7=$T177),
OR('Country Prioritization'!$C$8='Filter inputs'!$E$4, 'Country Prioritization'!$C$8=$F177), OR(AND('Country Prioritization'!$C$5='Filter inputs'!$B$4,H177&lt;=$X$1),AND('Country Prioritization'!$C$5='Filter inputs'!$B$5,M177&lt;=$X$1))),1,0)</f>
        <v>1</v>
      </c>
      <c r="Y177">
        <f>IF(OR('Vaccine Prioritization'!$C$5='Filter inputs'!$E$4, 'Vaccine Prioritization'!$C$5=$F177),1,0)</f>
        <v>1</v>
      </c>
    </row>
    <row r="178" spans="1:25" x14ac:dyDescent="0.3">
      <c r="A178" t="str">
        <f t="shared" si="24"/>
        <v>AMERICABOLHib32022</v>
      </c>
      <c r="B178" t="s">
        <v>22</v>
      </c>
      <c r="C178" t="s">
        <v>162</v>
      </c>
      <c r="D178" t="s">
        <v>58</v>
      </c>
      <c r="E178" t="s">
        <v>82</v>
      </c>
      <c r="F178">
        <v>2022</v>
      </c>
      <c r="G178" t="s">
        <v>197</v>
      </c>
      <c r="H178" s="11" cm="1">
        <f t="array" ref="H178">_xlfn.IFS(G178="&gt;70%",1,G178="60-70%",70%,G178="50-60%",60%,G178="&lt;50%",50%)</f>
        <v>0.7</v>
      </c>
      <c r="I178" s="47">
        <v>1.447514832872737</v>
      </c>
      <c r="J178">
        <v>8</v>
      </c>
      <c r="K178">
        <v>6</v>
      </c>
      <c r="L178" t="s">
        <v>196</v>
      </c>
      <c r="M178" s="11" cm="1">
        <f t="array" ref="M178">_xlfn.IFS(L178="&gt;70%",1,L178="60-70%",70%,L178="50-60%",60%,L178="&lt;50%",50%)</f>
        <v>1</v>
      </c>
      <c r="N178" s="47">
        <v>2.1595095555181523</v>
      </c>
      <c r="O178">
        <v>4</v>
      </c>
      <c r="P178">
        <v>7</v>
      </c>
      <c r="Q178">
        <v>4</v>
      </c>
      <c r="R178">
        <v>11</v>
      </c>
      <c r="S178" t="s">
        <v>104</v>
      </c>
      <c r="T178" t="s">
        <v>108</v>
      </c>
      <c r="V178">
        <v>29</v>
      </c>
      <c r="W178">
        <v>26</v>
      </c>
      <c r="X178">
        <f>IF(AND(OR('Country Prioritization'!$C$4 = 'Filter inputs'!$A$4,'Country Prioritization'!$C$4=$B178),
OR('Country Prioritization'!$C$6='Filter inputs'!$C$4,'Country Prioritization'!$C$6=$S178),
OR( 'Country Prioritization'!$C$7='Filter inputs'!$D$4, 'Country Prioritization'!$C$7=$T178),
OR('Country Prioritization'!$C$8='Filter inputs'!$E$4, 'Country Prioritization'!$C$8=$F178), OR(AND('Country Prioritization'!$C$5='Filter inputs'!$B$4,H178&lt;=$X$1),AND('Country Prioritization'!$C$5='Filter inputs'!$B$5,M178&lt;=$X$1))),1,0)</f>
        <v>1</v>
      </c>
      <c r="Y178">
        <f>IF(OR('Vaccine Prioritization'!$C$5='Filter inputs'!$E$4, 'Vaccine Prioritization'!$C$5=$F178),1,0)</f>
        <v>1</v>
      </c>
    </row>
    <row r="179" spans="1:25" x14ac:dyDescent="0.3">
      <c r="A179" t="str">
        <f t="shared" si="24"/>
        <v>AFRICABDIHib32022</v>
      </c>
      <c r="B179" t="s">
        <v>3</v>
      </c>
      <c r="C179" t="s">
        <v>171</v>
      </c>
      <c r="D179" t="s">
        <v>67</v>
      </c>
      <c r="E179" t="s">
        <v>82</v>
      </c>
      <c r="F179">
        <v>2022</v>
      </c>
      <c r="G179" t="s">
        <v>196</v>
      </c>
      <c r="H179" s="11" cm="1">
        <f t="array" ref="H179">_xlfn.IFS(G179="&gt;70%",1,G179="60-70%",70%,G179="50-60%",60%,G179="&lt;50%",50%)</f>
        <v>1</v>
      </c>
      <c r="I179" s="47">
        <v>1.7450260296255573</v>
      </c>
      <c r="J179">
        <v>3</v>
      </c>
      <c r="K179">
        <v>7</v>
      </c>
      <c r="L179" t="s">
        <v>196</v>
      </c>
      <c r="M179" s="11" cm="1">
        <f t="array" ref="M179">_xlfn.IFS(L179="&gt;70%",1,L179="60-70%",70%,L179="50-60%",60%,L179="&lt;50%",50%)</f>
        <v>1</v>
      </c>
      <c r="N179" s="47">
        <v>2.1256434434100382</v>
      </c>
      <c r="O179">
        <v>2</v>
      </c>
      <c r="P179">
        <v>7</v>
      </c>
      <c r="Q179">
        <v>5</v>
      </c>
      <c r="R179">
        <v>9</v>
      </c>
      <c r="S179" t="s">
        <v>103</v>
      </c>
      <c r="T179" t="s">
        <v>106</v>
      </c>
      <c r="V179">
        <v>24</v>
      </c>
      <c r="W179">
        <v>23</v>
      </c>
      <c r="X179">
        <f>IF(AND(OR('Country Prioritization'!$C$4 = 'Filter inputs'!$A$4,'Country Prioritization'!$C$4=$B179),
OR('Country Prioritization'!$C$6='Filter inputs'!$C$4,'Country Prioritization'!$C$6=$S179),
OR( 'Country Prioritization'!$C$7='Filter inputs'!$D$4, 'Country Prioritization'!$C$7=$T179),
OR('Country Prioritization'!$C$8='Filter inputs'!$E$4, 'Country Prioritization'!$C$8=$F179), OR(AND('Country Prioritization'!$C$5='Filter inputs'!$B$4,H179&lt;=$X$1),AND('Country Prioritization'!$C$5='Filter inputs'!$B$5,M179&lt;=$X$1))),1,0)</f>
        <v>1</v>
      </c>
      <c r="Y179">
        <f>IF(OR('Vaccine Prioritization'!$C$5='Filter inputs'!$E$4, 'Vaccine Prioritization'!$C$5=$F179),1,0)</f>
        <v>1</v>
      </c>
    </row>
    <row r="180" spans="1:25" x14ac:dyDescent="0.3">
      <c r="A180" t="str">
        <f t="shared" si="24"/>
        <v>AFRICABENHib32022</v>
      </c>
      <c r="B180" t="s">
        <v>3</v>
      </c>
      <c r="C180" t="s">
        <v>132</v>
      </c>
      <c r="D180" t="s">
        <v>28</v>
      </c>
      <c r="E180" t="s">
        <v>82</v>
      </c>
      <c r="F180">
        <v>2022</v>
      </c>
      <c r="G180" t="s">
        <v>197</v>
      </c>
      <c r="H180" s="11" cm="1">
        <f t="array" ref="H180">_xlfn.IFS(G180="&gt;70%",1,G180="60-70%",70%,G180="50-60%",60%,G180="&lt;50%",50%)</f>
        <v>0.7</v>
      </c>
      <c r="I180" s="47">
        <v>1.7510339186792652</v>
      </c>
      <c r="J180">
        <v>8</v>
      </c>
      <c r="K180">
        <v>7</v>
      </c>
      <c r="L180" t="s">
        <v>196</v>
      </c>
      <c r="M180" s="11" cm="1">
        <f t="array" ref="M180">_xlfn.IFS(L180="&gt;70%",1,L180="60-70%",70%,L180="50-60%",60%,L180="&lt;50%",50%)</f>
        <v>1</v>
      </c>
      <c r="N180" s="47">
        <v>2.0143567134243745</v>
      </c>
      <c r="O180">
        <v>8</v>
      </c>
      <c r="P180">
        <v>7</v>
      </c>
      <c r="Q180">
        <v>2</v>
      </c>
      <c r="R180">
        <v>8</v>
      </c>
      <c r="S180" t="s">
        <v>104</v>
      </c>
      <c r="T180" t="s">
        <v>106</v>
      </c>
      <c r="V180">
        <v>25</v>
      </c>
      <c r="W180">
        <v>25</v>
      </c>
      <c r="X180">
        <f>IF(AND(OR('Country Prioritization'!$C$4 = 'Filter inputs'!$A$4,'Country Prioritization'!$C$4=$B180),
OR('Country Prioritization'!$C$6='Filter inputs'!$C$4,'Country Prioritization'!$C$6=$S180),
OR( 'Country Prioritization'!$C$7='Filter inputs'!$D$4, 'Country Prioritization'!$C$7=$T180),
OR('Country Prioritization'!$C$8='Filter inputs'!$E$4, 'Country Prioritization'!$C$8=$F180), OR(AND('Country Prioritization'!$C$5='Filter inputs'!$B$4,H180&lt;=$X$1),AND('Country Prioritization'!$C$5='Filter inputs'!$B$5,M180&lt;=$X$1))),1,0)</f>
        <v>1</v>
      </c>
      <c r="Y180">
        <f>IF(OR('Vaccine Prioritization'!$C$5='Filter inputs'!$E$4, 'Vaccine Prioritization'!$C$5=$F180),1,0)</f>
        <v>1</v>
      </c>
    </row>
    <row r="181" spans="1:25" x14ac:dyDescent="0.3">
      <c r="A181" t="str">
        <f t="shared" si="24"/>
        <v>AMERICAHTIHib32022</v>
      </c>
      <c r="B181" t="s">
        <v>22</v>
      </c>
      <c r="C181" t="s">
        <v>127</v>
      </c>
      <c r="D181" t="s">
        <v>23</v>
      </c>
      <c r="E181" t="s">
        <v>82</v>
      </c>
      <c r="F181">
        <v>2022</v>
      </c>
      <c r="G181" t="s">
        <v>199</v>
      </c>
      <c r="H181" s="11" cm="1">
        <f t="array" ref="H181">_xlfn.IFS(G181="&gt;70%",1,G181="60-70%",70%,G181="50-60%",60%,G181="&lt;50%",50%)</f>
        <v>0.5</v>
      </c>
      <c r="I181" s="47">
        <v>1.363177453899044</v>
      </c>
      <c r="J181">
        <v>10</v>
      </c>
      <c r="K181">
        <v>5</v>
      </c>
      <c r="L181" t="s">
        <v>197</v>
      </c>
      <c r="M181" s="11" cm="1">
        <f t="array" ref="M181">_xlfn.IFS(L181="&gt;70%",1,L181="60-70%",70%,L181="50-60%",60%,L181="&lt;50%",50%)</f>
        <v>0.7</v>
      </c>
      <c r="N181" s="47">
        <v>1.9855759283376746</v>
      </c>
      <c r="O181">
        <v>9</v>
      </c>
      <c r="P181">
        <v>6</v>
      </c>
      <c r="Q181">
        <v>5</v>
      </c>
      <c r="R181">
        <v>9</v>
      </c>
      <c r="S181" t="s">
        <v>103</v>
      </c>
      <c r="T181" t="s">
        <v>106</v>
      </c>
      <c r="V181">
        <v>29</v>
      </c>
      <c r="W181">
        <v>29</v>
      </c>
      <c r="X181">
        <f>IF(AND(OR('Country Prioritization'!$C$4 = 'Filter inputs'!$A$4,'Country Prioritization'!$C$4=$B181),
OR('Country Prioritization'!$C$6='Filter inputs'!$C$4,'Country Prioritization'!$C$6=$S181),
OR( 'Country Prioritization'!$C$7='Filter inputs'!$D$4, 'Country Prioritization'!$C$7=$T181),
OR('Country Prioritization'!$C$8='Filter inputs'!$E$4, 'Country Prioritization'!$C$8=$F181), OR(AND('Country Prioritization'!$C$5='Filter inputs'!$B$4,H181&lt;=$X$1),AND('Country Prioritization'!$C$5='Filter inputs'!$B$5,M181&lt;=$X$1))),1,0)</f>
        <v>1</v>
      </c>
      <c r="Y181">
        <f>IF(OR('Vaccine Prioritization'!$C$5='Filter inputs'!$E$4, 'Vaccine Prioritization'!$C$5=$F181),1,0)</f>
        <v>1</v>
      </c>
    </row>
    <row r="182" spans="1:25" x14ac:dyDescent="0.3">
      <c r="A182" t="str">
        <f t="shared" si="24"/>
        <v>AFRICACIVHib32022</v>
      </c>
      <c r="B182" t="s">
        <v>3</v>
      </c>
      <c r="C182" t="s">
        <v>142</v>
      </c>
      <c r="D182" t="s">
        <v>38</v>
      </c>
      <c r="E182" t="s">
        <v>82</v>
      </c>
      <c r="F182">
        <v>2022</v>
      </c>
      <c r="G182" t="s">
        <v>196</v>
      </c>
      <c r="H182" s="11" cm="1">
        <f t="array" ref="H182">_xlfn.IFS(G182="&gt;70%",1,G182="60-70%",70%,G182="50-60%",60%,G182="&lt;50%",50%)</f>
        <v>1</v>
      </c>
      <c r="I182" s="47">
        <v>1.6936283653237103</v>
      </c>
      <c r="J182">
        <v>7</v>
      </c>
      <c r="K182">
        <v>6</v>
      </c>
      <c r="L182" t="s">
        <v>196</v>
      </c>
      <c r="M182" s="11" cm="1">
        <f t="array" ref="M182">_xlfn.IFS(L182="&gt;70%",1,L182="60-70%",70%,L182="50-60%",60%,L182="&lt;50%",50%)</f>
        <v>1</v>
      </c>
      <c r="N182" s="47">
        <v>1.9803906937435731</v>
      </c>
      <c r="O182">
        <v>6</v>
      </c>
      <c r="P182">
        <v>6</v>
      </c>
      <c r="Q182">
        <v>5</v>
      </c>
      <c r="R182">
        <v>2</v>
      </c>
      <c r="S182" t="s">
        <v>104</v>
      </c>
      <c r="T182" t="s">
        <v>109</v>
      </c>
      <c r="V182">
        <v>20</v>
      </c>
      <c r="W182">
        <v>19</v>
      </c>
      <c r="X182">
        <f>IF(AND(OR('Country Prioritization'!$C$4 = 'Filter inputs'!$A$4,'Country Prioritization'!$C$4=$B182),
OR('Country Prioritization'!$C$6='Filter inputs'!$C$4,'Country Prioritization'!$C$6=$S182),
OR( 'Country Prioritization'!$C$7='Filter inputs'!$D$4, 'Country Prioritization'!$C$7=$T182),
OR('Country Prioritization'!$C$8='Filter inputs'!$E$4, 'Country Prioritization'!$C$8=$F182), OR(AND('Country Prioritization'!$C$5='Filter inputs'!$B$4,H182&lt;=$X$1),AND('Country Prioritization'!$C$5='Filter inputs'!$B$5,M182&lt;=$X$1))),1,0)</f>
        <v>1</v>
      </c>
      <c r="Y182">
        <f>IF(OR('Vaccine Prioritization'!$C$5='Filter inputs'!$E$4, 'Vaccine Prioritization'!$C$5=$F182),1,0)</f>
        <v>1</v>
      </c>
    </row>
    <row r="183" spans="1:25" x14ac:dyDescent="0.3">
      <c r="A183" t="str">
        <f t="shared" si="24"/>
        <v>AFRICAGHAHib32022</v>
      </c>
      <c r="B183" t="s">
        <v>3</v>
      </c>
      <c r="C183" t="s">
        <v>166</v>
      </c>
      <c r="D183" t="s">
        <v>62</v>
      </c>
      <c r="E183" t="s">
        <v>82</v>
      </c>
      <c r="F183">
        <v>2022</v>
      </c>
      <c r="G183" t="s">
        <v>196</v>
      </c>
      <c r="H183" s="11" cm="1">
        <f t="array" ref="H183">_xlfn.IFS(G183="&gt;70%",1,G183="60-70%",70%,G183="50-60%",60%,G183="&lt;50%",50%)</f>
        <v>1</v>
      </c>
      <c r="I183" s="47">
        <v>1.6616640485195215</v>
      </c>
      <c r="J183">
        <v>2</v>
      </c>
      <c r="K183">
        <v>6</v>
      </c>
      <c r="L183" t="s">
        <v>196</v>
      </c>
      <c r="M183" s="11" cm="1">
        <f t="array" ref="M183">_xlfn.IFS(L183="&gt;70%",1,L183="60-70%",70%,L183="50-60%",60%,L183="&lt;50%",50%)</f>
        <v>1</v>
      </c>
      <c r="N183" s="47">
        <v>1.9689685644609909</v>
      </c>
      <c r="O183">
        <v>3</v>
      </c>
      <c r="P183">
        <v>6</v>
      </c>
      <c r="Q183">
        <v>5</v>
      </c>
      <c r="R183">
        <v>2</v>
      </c>
      <c r="S183" t="s">
        <v>104</v>
      </c>
      <c r="T183" t="s">
        <v>109</v>
      </c>
      <c r="V183">
        <v>15</v>
      </c>
      <c r="W183">
        <v>16</v>
      </c>
      <c r="X183">
        <f>IF(AND(OR('Country Prioritization'!$C$4 = 'Filter inputs'!$A$4,'Country Prioritization'!$C$4=$B183),
OR('Country Prioritization'!$C$6='Filter inputs'!$C$4,'Country Prioritization'!$C$6=$S183),
OR( 'Country Prioritization'!$C$7='Filter inputs'!$D$4, 'Country Prioritization'!$C$7=$T183),
OR('Country Prioritization'!$C$8='Filter inputs'!$E$4, 'Country Prioritization'!$C$8=$F183), OR(AND('Country Prioritization'!$C$5='Filter inputs'!$B$4,H183&lt;=$X$1),AND('Country Prioritization'!$C$5='Filter inputs'!$B$5,M183&lt;=$X$1))),1,0)</f>
        <v>1</v>
      </c>
      <c r="Y183">
        <f>IF(OR('Vaccine Prioritization'!$C$5='Filter inputs'!$E$4, 'Vaccine Prioritization'!$C$5=$F183),1,0)</f>
        <v>1</v>
      </c>
    </row>
    <row r="184" spans="1:25" x14ac:dyDescent="0.3">
      <c r="A184" t="str">
        <f t="shared" si="24"/>
        <v>ASIASYRHib32022</v>
      </c>
      <c r="B184" t="s">
        <v>13</v>
      </c>
      <c r="C184" t="s">
        <v>122</v>
      </c>
      <c r="D184" t="s">
        <v>17</v>
      </c>
      <c r="E184" t="s">
        <v>82</v>
      </c>
      <c r="F184">
        <v>2022</v>
      </c>
      <c r="G184" t="s">
        <v>198</v>
      </c>
      <c r="H184" s="11" cm="1">
        <f t="array" ref="H184">_xlfn.IFS(G184="&gt;70%",1,G184="60-70%",70%,G184="50-60%",60%,G184="&lt;50%",50%)</f>
        <v>0.6</v>
      </c>
      <c r="I184" s="47">
        <v>1.7269111316365466</v>
      </c>
      <c r="J184">
        <v>9</v>
      </c>
      <c r="K184">
        <v>6</v>
      </c>
      <c r="L184" t="s">
        <v>198</v>
      </c>
      <c r="M184" s="11" cm="1">
        <f t="array" ref="M184">_xlfn.IFS(L184="&gt;70%",1,L184="60-70%",70%,L184="50-60%",60%,L184="&lt;50%",50%)</f>
        <v>0.6</v>
      </c>
      <c r="N184" s="47">
        <v>1.9370353901797259</v>
      </c>
      <c r="O184">
        <v>9</v>
      </c>
      <c r="P184">
        <v>6</v>
      </c>
      <c r="Q184">
        <v>2</v>
      </c>
      <c r="R184">
        <v>9</v>
      </c>
      <c r="S184" t="s">
        <v>103</v>
      </c>
      <c r="T184" t="s">
        <v>106</v>
      </c>
      <c r="V184">
        <v>26</v>
      </c>
      <c r="W184">
        <v>26</v>
      </c>
      <c r="X184">
        <f>IF(AND(OR('Country Prioritization'!$C$4 = 'Filter inputs'!$A$4,'Country Prioritization'!$C$4=$B184),
OR('Country Prioritization'!$C$6='Filter inputs'!$C$4,'Country Prioritization'!$C$6=$S184),
OR( 'Country Prioritization'!$C$7='Filter inputs'!$D$4, 'Country Prioritization'!$C$7=$T184),
OR('Country Prioritization'!$C$8='Filter inputs'!$E$4, 'Country Prioritization'!$C$8=$F184), OR(AND('Country Prioritization'!$C$5='Filter inputs'!$B$4,H184&lt;=$X$1),AND('Country Prioritization'!$C$5='Filter inputs'!$B$5,M184&lt;=$X$1))),1,0)</f>
        <v>1</v>
      </c>
      <c r="Y184">
        <f>IF(OR('Vaccine Prioritization'!$C$5='Filter inputs'!$E$4, 'Vaccine Prioritization'!$C$5=$F184),1,0)</f>
        <v>1</v>
      </c>
    </row>
    <row r="185" spans="1:25" x14ac:dyDescent="0.3">
      <c r="A185" t="str">
        <f t="shared" si="24"/>
        <v>ASIAUZBHib32022</v>
      </c>
      <c r="B185" t="s">
        <v>13</v>
      </c>
      <c r="C185" t="s">
        <v>176</v>
      </c>
      <c r="D185" t="s">
        <v>72</v>
      </c>
      <c r="E185" t="s">
        <v>82</v>
      </c>
      <c r="F185">
        <v>2022</v>
      </c>
      <c r="G185" t="s">
        <v>196</v>
      </c>
      <c r="H185" s="11" cm="1">
        <f t="array" ref="H185">_xlfn.IFS(G185="&gt;70%",1,G185="60-70%",70%,G185="50-60%",60%,G185="&lt;50%",50%)</f>
        <v>1</v>
      </c>
      <c r="I185" s="47">
        <v>1.542148937655005</v>
      </c>
      <c r="J185">
        <v>2</v>
      </c>
      <c r="K185">
        <v>6</v>
      </c>
      <c r="L185" t="s">
        <v>196</v>
      </c>
      <c r="M185" s="11" cm="1">
        <f t="array" ref="M185">_xlfn.IFS(L185="&gt;70%",1,L185="60-70%",70%,L185="50-60%",60%,L185="&lt;50%",50%)</f>
        <v>1</v>
      </c>
      <c r="N185" s="47">
        <v>1.8422094855221933</v>
      </c>
      <c r="O185">
        <v>2</v>
      </c>
      <c r="P185">
        <v>6</v>
      </c>
      <c r="Q185">
        <v>3</v>
      </c>
      <c r="R185">
        <v>5</v>
      </c>
      <c r="S185" t="s">
        <v>104</v>
      </c>
      <c r="T185" t="s">
        <v>107</v>
      </c>
      <c r="V185">
        <v>16</v>
      </c>
      <c r="W185">
        <v>16</v>
      </c>
      <c r="X185">
        <f>IF(AND(OR('Country Prioritization'!$C$4 = 'Filter inputs'!$A$4,'Country Prioritization'!$C$4=$B185),
OR('Country Prioritization'!$C$6='Filter inputs'!$C$4,'Country Prioritization'!$C$6=$S185),
OR( 'Country Prioritization'!$C$7='Filter inputs'!$D$4, 'Country Prioritization'!$C$7=$T185),
OR('Country Prioritization'!$C$8='Filter inputs'!$E$4, 'Country Prioritization'!$C$8=$F185), OR(AND('Country Prioritization'!$C$5='Filter inputs'!$B$4,H185&lt;=$X$1),AND('Country Prioritization'!$C$5='Filter inputs'!$B$5,M185&lt;=$X$1))),1,0)</f>
        <v>1</v>
      </c>
      <c r="Y185">
        <f>IF(OR('Vaccine Prioritization'!$C$5='Filter inputs'!$E$4, 'Vaccine Prioritization'!$C$5=$F185),1,0)</f>
        <v>1</v>
      </c>
    </row>
    <row r="186" spans="1:25" x14ac:dyDescent="0.3">
      <c r="A186" t="str">
        <f t="shared" si="24"/>
        <v>ASIAPRKHib32022</v>
      </c>
      <c r="B186" t="s">
        <v>13</v>
      </c>
      <c r="C186" t="s">
        <v>177</v>
      </c>
      <c r="D186" t="s">
        <v>73</v>
      </c>
      <c r="E186" t="s">
        <v>82</v>
      </c>
      <c r="F186">
        <v>2022</v>
      </c>
      <c r="G186" t="s">
        <v>196</v>
      </c>
      <c r="H186" s="11" cm="1">
        <f t="array" ref="H186">_xlfn.IFS(G186="&gt;70%",1,G186="60-70%",70%,G186="50-60%",60%,G186="&lt;50%",50%)</f>
        <v>1</v>
      </c>
      <c r="I186" s="47">
        <v>1.5322132096116543</v>
      </c>
      <c r="J186">
        <v>2</v>
      </c>
      <c r="K186">
        <v>6</v>
      </c>
      <c r="L186" t="s">
        <v>196</v>
      </c>
      <c r="M186" s="11" cm="1">
        <f t="array" ref="M186">_xlfn.IFS(L186="&gt;70%",1,L186="60-70%",70%,L186="50-60%",60%,L186="&lt;50%",50%)</f>
        <v>1</v>
      </c>
      <c r="N186" s="47">
        <v>1.8137540239097674</v>
      </c>
      <c r="O186">
        <v>2</v>
      </c>
      <c r="P186">
        <v>6</v>
      </c>
      <c r="Q186">
        <v>1</v>
      </c>
      <c r="R186">
        <v>9</v>
      </c>
      <c r="S186" t="s">
        <v>103</v>
      </c>
      <c r="T186" t="s">
        <v>106</v>
      </c>
      <c r="V186">
        <v>18</v>
      </c>
      <c r="W186">
        <v>18</v>
      </c>
      <c r="X186">
        <f>IF(AND(OR('Country Prioritization'!$C$4 = 'Filter inputs'!$A$4,'Country Prioritization'!$C$4=$B186),
OR('Country Prioritization'!$C$6='Filter inputs'!$C$4,'Country Prioritization'!$C$6=$S186),
OR( 'Country Prioritization'!$C$7='Filter inputs'!$D$4, 'Country Prioritization'!$C$7=$T186),
OR('Country Prioritization'!$C$8='Filter inputs'!$E$4, 'Country Prioritization'!$C$8=$F186), OR(AND('Country Prioritization'!$C$5='Filter inputs'!$B$4,H186&lt;=$X$1),AND('Country Prioritization'!$C$5='Filter inputs'!$B$5,M186&lt;=$X$1))),1,0)</f>
        <v>1</v>
      </c>
      <c r="Y186">
        <f>IF(OR('Vaccine Prioritization'!$C$5='Filter inputs'!$E$4, 'Vaccine Prioritization'!$C$5=$F186),1,0)</f>
        <v>1</v>
      </c>
    </row>
    <row r="187" spans="1:25" x14ac:dyDescent="0.3">
      <c r="A187" t="str">
        <f t="shared" si="24"/>
        <v>AFRICASSDHib32022</v>
      </c>
      <c r="B187" t="s">
        <v>3</v>
      </c>
      <c r="C187" t="s">
        <v>115</v>
      </c>
      <c r="D187" t="s">
        <v>7</v>
      </c>
      <c r="E187" t="s">
        <v>82</v>
      </c>
      <c r="F187">
        <v>2022</v>
      </c>
      <c r="G187" t="s">
        <v>199</v>
      </c>
      <c r="H187" s="11" cm="1">
        <f t="array" ref="H187">_xlfn.IFS(G187="&gt;70%",1,G187="60-70%",70%,G187="50-60%",60%,G187="&lt;50%",50%)</f>
        <v>0.5</v>
      </c>
      <c r="I187" s="47">
        <v>1.605272095980353</v>
      </c>
      <c r="J187">
        <v>10</v>
      </c>
      <c r="K187">
        <v>6</v>
      </c>
      <c r="L187" t="s">
        <v>199</v>
      </c>
      <c r="M187" s="11" cm="1">
        <f t="array" ref="M187">_xlfn.IFS(L187="&gt;70%",1,L187="60-70%",70%,L187="50-60%",60%,L187="&lt;50%",50%)</f>
        <v>0.5</v>
      </c>
      <c r="N187" s="47">
        <v>1.5543035678502986</v>
      </c>
      <c r="O187">
        <v>10</v>
      </c>
      <c r="P187">
        <v>6</v>
      </c>
      <c r="Q187">
        <v>4</v>
      </c>
      <c r="R187">
        <v>9</v>
      </c>
      <c r="S187" t="s">
        <v>103</v>
      </c>
      <c r="T187" t="s">
        <v>106</v>
      </c>
      <c r="V187">
        <v>29</v>
      </c>
      <c r="W187">
        <v>29</v>
      </c>
      <c r="X187">
        <f>IF(AND(OR('Country Prioritization'!$C$4 = 'Filter inputs'!$A$4,'Country Prioritization'!$C$4=$B187),
OR('Country Prioritization'!$C$6='Filter inputs'!$C$4,'Country Prioritization'!$C$6=$S187),
OR( 'Country Prioritization'!$C$7='Filter inputs'!$D$4, 'Country Prioritization'!$C$7=$T187),
OR('Country Prioritization'!$C$8='Filter inputs'!$E$4, 'Country Prioritization'!$C$8=$F187), OR(AND('Country Prioritization'!$C$5='Filter inputs'!$B$4,H187&lt;=$X$1),AND('Country Prioritization'!$C$5='Filter inputs'!$B$5,M187&lt;=$X$1))),1,0)</f>
        <v>1</v>
      </c>
      <c r="Y187">
        <f>IF(OR('Vaccine Prioritization'!$C$5='Filter inputs'!$E$4, 'Vaccine Prioritization'!$C$5=$F187),1,0)</f>
        <v>1</v>
      </c>
    </row>
    <row r="188" spans="1:25" x14ac:dyDescent="0.3">
      <c r="A188" t="str">
        <f t="shared" si="24"/>
        <v>AFRICAGINHib32022</v>
      </c>
      <c r="B188" t="s">
        <v>3</v>
      </c>
      <c r="C188" t="s">
        <v>119</v>
      </c>
      <c r="D188" t="s">
        <v>12</v>
      </c>
      <c r="E188" t="s">
        <v>82</v>
      </c>
      <c r="F188">
        <v>2022</v>
      </c>
      <c r="G188" t="s">
        <v>199</v>
      </c>
      <c r="H188" s="11" cm="1">
        <f t="array" ref="H188">_xlfn.IFS(G188="&gt;70%",1,G188="60-70%",70%,G188="50-60%",60%,G188="&lt;50%",50%)</f>
        <v>0.5</v>
      </c>
      <c r="I188" s="47">
        <v>1.2688429345553556</v>
      </c>
      <c r="J188">
        <v>10</v>
      </c>
      <c r="K188">
        <v>5</v>
      </c>
      <c r="L188" t="s">
        <v>198</v>
      </c>
      <c r="M188" s="11" cm="1">
        <f t="array" ref="M188">_xlfn.IFS(L188="&gt;70%",1,L188="60-70%",70%,L188="50-60%",60%,L188="&lt;50%",50%)</f>
        <v>0.6</v>
      </c>
      <c r="N188" s="47">
        <v>1.4368678575415885</v>
      </c>
      <c r="O188">
        <v>10</v>
      </c>
      <c r="P188">
        <v>5</v>
      </c>
      <c r="Q188">
        <v>7</v>
      </c>
      <c r="R188">
        <v>9</v>
      </c>
      <c r="S188" t="s">
        <v>103</v>
      </c>
      <c r="T188" t="s">
        <v>106</v>
      </c>
      <c r="V188">
        <v>31</v>
      </c>
      <c r="W188">
        <v>31</v>
      </c>
      <c r="X188">
        <f>IF(AND(OR('Country Prioritization'!$C$4 = 'Filter inputs'!$A$4,'Country Prioritization'!$C$4=$B188),
OR('Country Prioritization'!$C$6='Filter inputs'!$C$4,'Country Prioritization'!$C$6=$S188),
OR( 'Country Prioritization'!$C$7='Filter inputs'!$D$4, 'Country Prioritization'!$C$7=$T188),
OR('Country Prioritization'!$C$8='Filter inputs'!$E$4, 'Country Prioritization'!$C$8=$F188), OR(AND('Country Prioritization'!$C$5='Filter inputs'!$B$4,H188&lt;=$X$1),AND('Country Prioritization'!$C$5='Filter inputs'!$B$5,M188&lt;=$X$1))),1,0)</f>
        <v>1</v>
      </c>
      <c r="Y188">
        <f>IF(OR('Vaccine Prioritization'!$C$5='Filter inputs'!$E$4, 'Vaccine Prioritization'!$C$5=$F188),1,0)</f>
        <v>1</v>
      </c>
    </row>
    <row r="189" spans="1:25" x14ac:dyDescent="0.3">
      <c r="A189" t="str">
        <f t="shared" si="24"/>
        <v>AFRICASLEHib32022</v>
      </c>
      <c r="B189" t="s">
        <v>3</v>
      </c>
      <c r="C189" t="s">
        <v>154</v>
      </c>
      <c r="D189" t="s">
        <v>50</v>
      </c>
      <c r="E189" t="s">
        <v>82</v>
      </c>
      <c r="F189">
        <v>2022</v>
      </c>
      <c r="G189" t="s">
        <v>196</v>
      </c>
      <c r="H189" s="11" cm="1">
        <f t="array" ref="H189">_xlfn.IFS(G189="&gt;70%",1,G189="60-70%",70%,G189="50-60%",60%,G189="&lt;50%",50%)</f>
        <v>1</v>
      </c>
      <c r="I189" s="47">
        <v>1.1976713592738437</v>
      </c>
      <c r="J189">
        <v>3</v>
      </c>
      <c r="K189">
        <v>5</v>
      </c>
      <c r="L189" t="s">
        <v>196</v>
      </c>
      <c r="M189" s="11" cm="1">
        <f t="array" ref="M189">_xlfn.IFS(L189="&gt;70%",1,L189="60-70%",70%,L189="50-60%",60%,L189="&lt;50%",50%)</f>
        <v>1</v>
      </c>
      <c r="N189" s="47">
        <v>1.4079337279997233</v>
      </c>
      <c r="O189">
        <v>5</v>
      </c>
      <c r="P189">
        <v>5</v>
      </c>
      <c r="Q189">
        <v>10</v>
      </c>
      <c r="R189">
        <v>9</v>
      </c>
      <c r="S189" t="s">
        <v>103</v>
      </c>
      <c r="T189" t="s">
        <v>106</v>
      </c>
      <c r="V189">
        <v>27</v>
      </c>
      <c r="W189">
        <v>29</v>
      </c>
      <c r="X189">
        <f>IF(AND(OR('Country Prioritization'!$C$4 = 'Filter inputs'!$A$4,'Country Prioritization'!$C$4=$B189),
OR('Country Prioritization'!$C$6='Filter inputs'!$C$4,'Country Prioritization'!$C$6=$S189),
OR( 'Country Prioritization'!$C$7='Filter inputs'!$D$4, 'Country Prioritization'!$C$7=$T189),
OR('Country Prioritization'!$C$8='Filter inputs'!$E$4, 'Country Prioritization'!$C$8=$F189), OR(AND('Country Prioritization'!$C$5='Filter inputs'!$B$4,H189&lt;=$X$1),AND('Country Prioritization'!$C$5='Filter inputs'!$B$5,M189&lt;=$X$1))),1,0)</f>
        <v>1</v>
      </c>
      <c r="Y189">
        <f>IF(OR('Vaccine Prioritization'!$C$5='Filter inputs'!$E$4, 'Vaccine Prioritization'!$C$5=$F189),1,0)</f>
        <v>1</v>
      </c>
    </row>
    <row r="190" spans="1:25" x14ac:dyDescent="0.3">
      <c r="A190" t="str">
        <f t="shared" si="24"/>
        <v>ASIATJKHib32022</v>
      </c>
      <c r="B190" t="s">
        <v>13</v>
      </c>
      <c r="C190" t="s">
        <v>172</v>
      </c>
      <c r="D190" t="s">
        <v>68</v>
      </c>
      <c r="E190" t="s">
        <v>82</v>
      </c>
      <c r="F190">
        <v>2022</v>
      </c>
      <c r="G190" t="s">
        <v>196</v>
      </c>
      <c r="H190" s="11" cm="1">
        <f t="array" ref="H190">_xlfn.IFS(G190="&gt;70%",1,G190="60-70%",70%,G190="50-60%",60%,G190="&lt;50%",50%)</f>
        <v>1</v>
      </c>
      <c r="I190" s="47">
        <v>1.141369525879639</v>
      </c>
      <c r="J190">
        <v>2</v>
      </c>
      <c r="K190">
        <v>5</v>
      </c>
      <c r="L190" t="s">
        <v>196</v>
      </c>
      <c r="M190" s="11" cm="1">
        <f t="array" ref="M190">_xlfn.IFS(L190="&gt;70%",1,L190="60-70%",70%,L190="50-60%",60%,L190="&lt;50%",50%)</f>
        <v>1</v>
      </c>
      <c r="N190" s="47">
        <v>1.3815624259741877</v>
      </c>
      <c r="O190">
        <v>2</v>
      </c>
      <c r="P190">
        <v>5</v>
      </c>
      <c r="Q190">
        <v>6</v>
      </c>
      <c r="R190">
        <v>9</v>
      </c>
      <c r="S190" t="s">
        <v>103</v>
      </c>
      <c r="T190" t="s">
        <v>106</v>
      </c>
      <c r="V190">
        <v>22</v>
      </c>
      <c r="W190">
        <v>22</v>
      </c>
      <c r="X190">
        <f>IF(AND(OR('Country Prioritization'!$C$4 = 'Filter inputs'!$A$4,'Country Prioritization'!$C$4=$B190),
OR('Country Prioritization'!$C$6='Filter inputs'!$C$4,'Country Prioritization'!$C$6=$S190),
OR( 'Country Prioritization'!$C$7='Filter inputs'!$D$4, 'Country Prioritization'!$C$7=$T190),
OR('Country Prioritization'!$C$8='Filter inputs'!$E$4, 'Country Prioritization'!$C$8=$F190), OR(AND('Country Prioritization'!$C$5='Filter inputs'!$B$4,H190&lt;=$X$1),AND('Country Prioritization'!$C$5='Filter inputs'!$B$5,M190&lt;=$X$1))),1,0)</f>
        <v>1</v>
      </c>
      <c r="Y190">
        <f>IF(OR('Vaccine Prioritization'!$C$5='Filter inputs'!$E$4, 'Vaccine Prioritization'!$C$5=$F190),1,0)</f>
        <v>1</v>
      </c>
    </row>
    <row r="191" spans="1:25" x14ac:dyDescent="0.3">
      <c r="A191" t="str">
        <f t="shared" si="24"/>
        <v>ASIAVNMHib32022</v>
      </c>
      <c r="B191" t="s">
        <v>13</v>
      </c>
      <c r="C191" t="s">
        <v>152</v>
      </c>
      <c r="D191" t="s">
        <v>48</v>
      </c>
      <c r="E191" t="s">
        <v>82</v>
      </c>
      <c r="F191">
        <v>2022</v>
      </c>
      <c r="G191" t="s">
        <v>196</v>
      </c>
      <c r="H191" s="11" cm="1">
        <f t="array" ref="H191">_xlfn.IFS(G191="&gt;70%",1,G191="60-70%",70%,G191="50-60%",60%,G191="&lt;50%",50%)</f>
        <v>1</v>
      </c>
      <c r="I191" s="47">
        <v>1.1673978837902861</v>
      </c>
      <c r="J191">
        <v>5</v>
      </c>
      <c r="K191">
        <v>5</v>
      </c>
      <c r="L191" t="s">
        <v>196</v>
      </c>
      <c r="M191" s="11" cm="1">
        <f t="array" ref="M191">_xlfn.IFS(L191="&gt;70%",1,L191="60-70%",70%,L191="50-60%",60%,L191="&lt;50%",50%)</f>
        <v>1</v>
      </c>
      <c r="N191" s="47">
        <v>1.3722449949971198</v>
      </c>
      <c r="O191">
        <v>5</v>
      </c>
      <c r="P191">
        <v>5</v>
      </c>
      <c r="Q191">
        <v>7</v>
      </c>
      <c r="R191">
        <v>11</v>
      </c>
      <c r="S191" t="s">
        <v>104</v>
      </c>
      <c r="T191" t="s">
        <v>108</v>
      </c>
      <c r="V191">
        <v>28</v>
      </c>
      <c r="W191">
        <v>28</v>
      </c>
      <c r="X191">
        <f>IF(AND(OR('Country Prioritization'!$C$4 = 'Filter inputs'!$A$4,'Country Prioritization'!$C$4=$B191),
OR('Country Prioritization'!$C$6='Filter inputs'!$C$4,'Country Prioritization'!$C$6=$S191),
OR( 'Country Prioritization'!$C$7='Filter inputs'!$D$4, 'Country Prioritization'!$C$7=$T191),
OR('Country Prioritization'!$C$8='Filter inputs'!$E$4, 'Country Prioritization'!$C$8=$F191), OR(AND('Country Prioritization'!$C$5='Filter inputs'!$B$4,H191&lt;=$X$1),AND('Country Prioritization'!$C$5='Filter inputs'!$B$5,M191&lt;=$X$1))),1,0)</f>
        <v>1</v>
      </c>
      <c r="Y191">
        <f>IF(OR('Vaccine Prioritization'!$C$5='Filter inputs'!$E$4, 'Vaccine Prioritization'!$C$5=$F191),1,0)</f>
        <v>1</v>
      </c>
    </row>
    <row r="192" spans="1:25" x14ac:dyDescent="0.3">
      <c r="A192" t="str">
        <f t="shared" si="24"/>
        <v>AFRICAERIHib32022</v>
      </c>
      <c r="B192" t="s">
        <v>3</v>
      </c>
      <c r="C192" t="s">
        <v>183</v>
      </c>
      <c r="D192" t="s">
        <v>79</v>
      </c>
      <c r="E192" t="s">
        <v>82</v>
      </c>
      <c r="F192">
        <v>2022</v>
      </c>
      <c r="G192" t="s">
        <v>196</v>
      </c>
      <c r="H192" s="11" cm="1">
        <f t="array" ref="H192">_xlfn.IFS(G192="&gt;70%",1,G192="60-70%",70%,G192="50-60%",60%,G192="&lt;50%",50%)</f>
        <v>1</v>
      </c>
      <c r="I192" s="47">
        <v>0.61521540052569257</v>
      </c>
      <c r="J192">
        <v>2</v>
      </c>
      <c r="K192">
        <v>4</v>
      </c>
      <c r="L192" t="s">
        <v>196</v>
      </c>
      <c r="M192" s="11" cm="1">
        <f t="array" ref="M192">_xlfn.IFS(L192="&gt;70%",1,L192="60-70%",70%,L192="50-60%",60%,L192="&lt;50%",50%)</f>
        <v>1</v>
      </c>
      <c r="N192" s="47">
        <v>1.3474756673751951</v>
      </c>
      <c r="O192">
        <v>1</v>
      </c>
      <c r="P192">
        <v>5</v>
      </c>
      <c r="Q192">
        <v>7</v>
      </c>
      <c r="R192">
        <v>9</v>
      </c>
      <c r="S192" t="s">
        <v>103</v>
      </c>
      <c r="T192" t="s">
        <v>106</v>
      </c>
      <c r="V192">
        <v>22</v>
      </c>
      <c r="W192">
        <v>22</v>
      </c>
      <c r="X192">
        <f>IF(AND(OR('Country Prioritization'!$C$4 = 'Filter inputs'!$A$4,'Country Prioritization'!$C$4=$B192),
OR('Country Prioritization'!$C$6='Filter inputs'!$C$4,'Country Prioritization'!$C$6=$S192),
OR( 'Country Prioritization'!$C$7='Filter inputs'!$D$4, 'Country Prioritization'!$C$7=$T192),
OR('Country Prioritization'!$C$8='Filter inputs'!$E$4, 'Country Prioritization'!$C$8=$F192), OR(AND('Country Prioritization'!$C$5='Filter inputs'!$B$4,H192&lt;=$X$1),AND('Country Prioritization'!$C$5='Filter inputs'!$B$5,M192&lt;=$X$1))),1,0)</f>
        <v>1</v>
      </c>
      <c r="Y192">
        <f>IF(OR('Vaccine Prioritization'!$C$5='Filter inputs'!$E$4, 'Vaccine Prioritization'!$C$5=$F192),1,0)</f>
        <v>1</v>
      </c>
    </row>
    <row r="193" spans="1:25" x14ac:dyDescent="0.3">
      <c r="A193" t="str">
        <f t="shared" si="24"/>
        <v>ASIALAOHib32022</v>
      </c>
      <c r="B193" t="s">
        <v>13</v>
      </c>
      <c r="C193" t="s">
        <v>135</v>
      </c>
      <c r="D193" t="s">
        <v>31</v>
      </c>
      <c r="E193" t="s">
        <v>82</v>
      </c>
      <c r="F193">
        <v>2022</v>
      </c>
      <c r="G193" t="s">
        <v>197</v>
      </c>
      <c r="H193" s="11" cm="1">
        <f t="array" ref="H193">_xlfn.IFS(G193="&gt;70%",1,G193="60-70%",70%,G193="50-60%",60%,G193="&lt;50%",50%)</f>
        <v>0.7</v>
      </c>
      <c r="I193" s="47">
        <v>1.022979638017709</v>
      </c>
      <c r="J193">
        <v>9</v>
      </c>
      <c r="K193">
        <v>5</v>
      </c>
      <c r="L193" t="s">
        <v>196</v>
      </c>
      <c r="M193" s="11" cm="1">
        <f t="array" ref="M193">_xlfn.IFS(L193="&gt;70%",1,L193="60-70%",70%,L193="50-60%",60%,L193="&lt;50%",50%)</f>
        <v>1</v>
      </c>
      <c r="N193" s="47">
        <v>1.2943308402469145</v>
      </c>
      <c r="O193">
        <v>7</v>
      </c>
      <c r="P193">
        <v>5</v>
      </c>
      <c r="Q193">
        <v>2</v>
      </c>
      <c r="R193">
        <v>5</v>
      </c>
      <c r="S193" t="s">
        <v>104</v>
      </c>
      <c r="T193" t="s">
        <v>107</v>
      </c>
      <c r="V193">
        <v>21</v>
      </c>
      <c r="W193">
        <v>19</v>
      </c>
      <c r="X193">
        <f>IF(AND(OR('Country Prioritization'!$C$4 = 'Filter inputs'!$A$4,'Country Prioritization'!$C$4=$B193),
OR('Country Prioritization'!$C$6='Filter inputs'!$C$4,'Country Prioritization'!$C$6=$S193),
OR( 'Country Prioritization'!$C$7='Filter inputs'!$D$4, 'Country Prioritization'!$C$7=$T193),
OR('Country Prioritization'!$C$8='Filter inputs'!$E$4, 'Country Prioritization'!$C$8=$F193), OR(AND('Country Prioritization'!$C$5='Filter inputs'!$B$4,H193&lt;=$X$1),AND('Country Prioritization'!$C$5='Filter inputs'!$B$5,M193&lt;=$X$1))),1,0)</f>
        <v>1</v>
      </c>
      <c r="Y193">
        <f>IF(OR('Vaccine Prioritization'!$C$5='Filter inputs'!$E$4, 'Vaccine Prioritization'!$C$5=$F193),1,0)</f>
        <v>1</v>
      </c>
    </row>
    <row r="194" spans="1:25" x14ac:dyDescent="0.3">
      <c r="A194" t="str">
        <f t="shared" si="24"/>
        <v>AFRICAMWIHib32022</v>
      </c>
      <c r="B194" t="s">
        <v>3</v>
      </c>
      <c r="C194" t="s">
        <v>158</v>
      </c>
      <c r="D194" t="s">
        <v>54</v>
      </c>
      <c r="E194" t="s">
        <v>82</v>
      </c>
      <c r="F194">
        <v>2022</v>
      </c>
      <c r="G194" t="s">
        <v>196</v>
      </c>
      <c r="H194" s="11" cm="1">
        <f t="array" ref="H194">_xlfn.IFS(G194="&gt;70%",1,G194="60-70%",70%,G194="50-60%",60%,G194="&lt;50%",50%)</f>
        <v>1</v>
      </c>
      <c r="I194" s="47">
        <v>1.1230318903986762</v>
      </c>
      <c r="J194">
        <v>3</v>
      </c>
      <c r="K194">
        <v>5</v>
      </c>
      <c r="L194" t="s">
        <v>196</v>
      </c>
      <c r="M194" s="11" cm="1">
        <f t="array" ref="M194">_xlfn.IFS(L194="&gt;70%",1,L194="60-70%",70%,L194="50-60%",60%,L194="&lt;50%",50%)</f>
        <v>1</v>
      </c>
      <c r="N194" s="47">
        <v>1.2427119567290603</v>
      </c>
      <c r="O194">
        <v>4</v>
      </c>
      <c r="P194">
        <v>5</v>
      </c>
      <c r="Q194">
        <v>10</v>
      </c>
      <c r="R194">
        <v>9</v>
      </c>
      <c r="S194" t="s">
        <v>103</v>
      </c>
      <c r="T194" t="s">
        <v>106</v>
      </c>
      <c r="V194">
        <v>27</v>
      </c>
      <c r="W194">
        <v>28</v>
      </c>
      <c r="X194">
        <f>IF(AND(OR('Country Prioritization'!$C$4 = 'Filter inputs'!$A$4,'Country Prioritization'!$C$4=$B194),
OR('Country Prioritization'!$C$6='Filter inputs'!$C$4,'Country Prioritization'!$C$6=$S194),
OR( 'Country Prioritization'!$C$7='Filter inputs'!$D$4, 'Country Prioritization'!$C$7=$T194),
OR('Country Prioritization'!$C$8='Filter inputs'!$E$4, 'Country Prioritization'!$C$8=$F194), OR(AND('Country Prioritization'!$C$5='Filter inputs'!$B$4,H194&lt;=$X$1),AND('Country Prioritization'!$C$5='Filter inputs'!$B$5,M194&lt;=$X$1))),1,0)</f>
        <v>1</v>
      </c>
      <c r="Y194">
        <f>IF(OR('Vaccine Prioritization'!$C$5='Filter inputs'!$E$4, 'Vaccine Prioritization'!$C$5=$F194),1,0)</f>
        <v>1</v>
      </c>
    </row>
    <row r="195" spans="1:25" x14ac:dyDescent="0.3">
      <c r="A195" t="str">
        <f t="shared" si="24"/>
        <v>AFRICASOMHib32022</v>
      </c>
      <c r="B195" t="s">
        <v>3</v>
      </c>
      <c r="C195" t="s">
        <v>112</v>
      </c>
      <c r="D195" t="s">
        <v>4</v>
      </c>
      <c r="E195" t="s">
        <v>82</v>
      </c>
      <c r="F195">
        <v>2022</v>
      </c>
      <c r="G195" t="s">
        <v>199</v>
      </c>
      <c r="H195" s="11" cm="1">
        <f t="array" ref="H195">_xlfn.IFS(G195="&gt;70%",1,G195="60-70%",70%,G195="50-60%",60%,G195="&lt;50%",50%)</f>
        <v>0.5</v>
      </c>
      <c r="I195" s="47">
        <v>2.3409970929856136</v>
      </c>
      <c r="J195">
        <v>10</v>
      </c>
      <c r="K195">
        <v>7</v>
      </c>
      <c r="L195" t="s">
        <v>199</v>
      </c>
      <c r="M195" s="11" cm="1">
        <f t="array" ref="M195">_xlfn.IFS(L195="&gt;70%",1,L195="60-70%",70%,L195="50-60%",60%,L195="&lt;50%",50%)</f>
        <v>0.5</v>
      </c>
      <c r="N195" s="47">
        <v>1.0045484331751373</v>
      </c>
      <c r="O195">
        <v>10</v>
      </c>
      <c r="P195">
        <v>5</v>
      </c>
      <c r="Q195">
        <v>9</v>
      </c>
      <c r="R195">
        <v>9</v>
      </c>
      <c r="S195" t="s">
        <v>103</v>
      </c>
      <c r="T195" t="s">
        <v>106</v>
      </c>
      <c r="V195">
        <v>35</v>
      </c>
      <c r="W195">
        <v>33</v>
      </c>
      <c r="X195">
        <f>IF(AND(OR('Country Prioritization'!$C$4 = 'Filter inputs'!$A$4,'Country Prioritization'!$C$4=$B195),
OR('Country Prioritization'!$C$6='Filter inputs'!$C$4,'Country Prioritization'!$C$6=$S195),
OR( 'Country Prioritization'!$C$7='Filter inputs'!$D$4, 'Country Prioritization'!$C$7=$T195),
OR('Country Prioritization'!$C$8='Filter inputs'!$E$4, 'Country Prioritization'!$C$8=$F195), OR(AND('Country Prioritization'!$C$5='Filter inputs'!$B$4,H195&lt;=$X$1),AND('Country Prioritization'!$C$5='Filter inputs'!$B$5,M195&lt;=$X$1))),1,0)</f>
        <v>1</v>
      </c>
      <c r="Y195">
        <f>IF(OR('Vaccine Prioritization'!$C$5='Filter inputs'!$E$4, 'Vaccine Prioritization'!$C$5=$F195),1,0)</f>
        <v>1</v>
      </c>
    </row>
    <row r="196" spans="1:25" x14ac:dyDescent="0.3">
      <c r="A196" t="str">
        <f t="shared" ref="A196:A259" si="25">_xlfn.CONCAT(B196,D196,E196,F196)</f>
        <v>ASIAAZEHib32022</v>
      </c>
      <c r="B196" t="s">
        <v>13</v>
      </c>
      <c r="C196" t="s">
        <v>144</v>
      </c>
      <c r="D196" t="s">
        <v>40</v>
      </c>
      <c r="E196" t="s">
        <v>82</v>
      </c>
      <c r="F196">
        <v>2022</v>
      </c>
      <c r="G196" t="s">
        <v>196</v>
      </c>
      <c r="H196" s="11" cm="1">
        <f t="array" ref="H196">_xlfn.IFS(G196="&gt;70%",1,G196="60-70%",70%,G196="50-60%",60%,G196="&lt;50%",50%)</f>
        <v>1</v>
      </c>
      <c r="I196" s="47">
        <v>0.81156064414485873</v>
      </c>
      <c r="J196">
        <v>3</v>
      </c>
      <c r="K196">
        <v>5</v>
      </c>
      <c r="L196" t="s">
        <v>196</v>
      </c>
      <c r="M196" s="11" cm="1">
        <f t="array" ref="M196">_xlfn.IFS(L196="&gt;70%",1,L196="60-70%",70%,L196="50-60%",60%,L196="&lt;50%",50%)</f>
        <v>1</v>
      </c>
      <c r="N196" s="47">
        <v>0.87263312130593096</v>
      </c>
      <c r="O196">
        <v>6</v>
      </c>
      <c r="P196">
        <v>4</v>
      </c>
      <c r="Q196">
        <v>3</v>
      </c>
      <c r="R196">
        <v>10</v>
      </c>
      <c r="S196" t="s">
        <v>105</v>
      </c>
      <c r="T196" t="s">
        <v>108</v>
      </c>
      <c r="V196">
        <v>21</v>
      </c>
      <c r="W196">
        <v>23</v>
      </c>
      <c r="X196">
        <f>IF(AND(OR('Country Prioritization'!$C$4 = 'Filter inputs'!$A$4,'Country Prioritization'!$C$4=$B196),
OR('Country Prioritization'!$C$6='Filter inputs'!$C$4,'Country Prioritization'!$C$6=$S196),
OR( 'Country Prioritization'!$C$7='Filter inputs'!$D$4, 'Country Prioritization'!$C$7=$T196),
OR('Country Prioritization'!$C$8='Filter inputs'!$E$4, 'Country Prioritization'!$C$8=$F196), OR(AND('Country Prioritization'!$C$5='Filter inputs'!$B$4,H196&lt;=$X$1),AND('Country Prioritization'!$C$5='Filter inputs'!$B$5,M196&lt;=$X$1))),1,0)</f>
        <v>1</v>
      </c>
      <c r="Y196">
        <f>IF(OR('Vaccine Prioritization'!$C$5='Filter inputs'!$E$4, 'Vaccine Prioritization'!$C$5=$F196),1,0)</f>
        <v>1</v>
      </c>
    </row>
    <row r="197" spans="1:25" x14ac:dyDescent="0.3">
      <c r="A197" t="str">
        <f t="shared" si="25"/>
        <v>AFRICALBRHib32022</v>
      </c>
      <c r="B197" t="s">
        <v>3</v>
      </c>
      <c r="C197" t="s">
        <v>137</v>
      </c>
      <c r="D197" t="s">
        <v>33</v>
      </c>
      <c r="E197" t="s">
        <v>82</v>
      </c>
      <c r="F197">
        <v>2022</v>
      </c>
      <c r="G197" t="s">
        <v>197</v>
      </c>
      <c r="H197" s="11" cm="1">
        <f t="array" ref="H197">_xlfn.IFS(G197="&gt;70%",1,G197="60-70%",70%,G197="50-60%",60%,G197="&lt;50%",50%)</f>
        <v>0.7</v>
      </c>
      <c r="I197" s="47">
        <v>0.66134157028637353</v>
      </c>
      <c r="J197">
        <v>8</v>
      </c>
      <c r="K197">
        <v>4</v>
      </c>
      <c r="L197" t="s">
        <v>196</v>
      </c>
      <c r="M197" s="11" cm="1">
        <f t="array" ref="M197">_xlfn.IFS(L197="&gt;70%",1,L197="60-70%",70%,L197="50-60%",60%,L197="&lt;50%",50%)</f>
        <v>1</v>
      </c>
      <c r="N197" s="47">
        <v>0.77762790971172324</v>
      </c>
      <c r="O197">
        <v>7</v>
      </c>
      <c r="P197">
        <v>4</v>
      </c>
      <c r="Q197">
        <v>10</v>
      </c>
      <c r="R197">
        <v>9</v>
      </c>
      <c r="S197" t="s">
        <v>103</v>
      </c>
      <c r="T197" t="s">
        <v>106</v>
      </c>
      <c r="V197">
        <v>31</v>
      </c>
      <c r="W197">
        <v>30</v>
      </c>
      <c r="X197">
        <f>IF(AND(OR('Country Prioritization'!$C$4 = 'Filter inputs'!$A$4,'Country Prioritization'!$C$4=$B197),
OR('Country Prioritization'!$C$6='Filter inputs'!$C$4,'Country Prioritization'!$C$6=$S197),
OR( 'Country Prioritization'!$C$7='Filter inputs'!$D$4, 'Country Prioritization'!$C$7=$T197),
OR('Country Prioritization'!$C$8='Filter inputs'!$E$4, 'Country Prioritization'!$C$8=$F197), OR(AND('Country Prioritization'!$C$5='Filter inputs'!$B$4,H197&lt;=$X$1),AND('Country Prioritization'!$C$5='Filter inputs'!$B$5,M197&lt;=$X$1))),1,0)</f>
        <v>1</v>
      </c>
      <c r="Y197">
        <f>IF(OR('Vaccine Prioritization'!$C$5='Filter inputs'!$E$4, 'Vaccine Prioritization'!$C$5=$F197),1,0)</f>
        <v>1</v>
      </c>
    </row>
    <row r="198" spans="1:25" x14ac:dyDescent="0.3">
      <c r="A198" t="str">
        <f t="shared" si="25"/>
        <v>OCEANIAPNGHib32022</v>
      </c>
      <c r="B198" t="s">
        <v>15</v>
      </c>
      <c r="C198" t="s">
        <v>121</v>
      </c>
      <c r="D198" t="s">
        <v>16</v>
      </c>
      <c r="E198" t="s">
        <v>82</v>
      </c>
      <c r="F198">
        <v>2022</v>
      </c>
      <c r="G198" t="s">
        <v>199</v>
      </c>
      <c r="H198" s="11" cm="1">
        <f t="array" ref="H198">_xlfn.IFS(G198="&gt;70%",1,G198="60-70%",70%,G198="50-60%",60%,G198="&lt;50%",50%)</f>
        <v>0.5</v>
      </c>
      <c r="I198" s="47">
        <v>0.38545524701756384</v>
      </c>
      <c r="J198">
        <v>10</v>
      </c>
      <c r="K198">
        <v>3</v>
      </c>
      <c r="L198" t="s">
        <v>198</v>
      </c>
      <c r="M198" s="11" cm="1">
        <f t="array" ref="M198">_xlfn.IFS(L198="&gt;70%",1,L198="60-70%",70%,L198="50-60%",60%,L198="&lt;50%",50%)</f>
        <v>0.6</v>
      </c>
      <c r="N198" s="47">
        <v>0.68398041533633103</v>
      </c>
      <c r="O198">
        <v>9</v>
      </c>
      <c r="P198">
        <v>4</v>
      </c>
      <c r="Q198">
        <v>6</v>
      </c>
      <c r="R198">
        <v>5</v>
      </c>
      <c r="S198" t="s">
        <v>104</v>
      </c>
      <c r="T198" t="s">
        <v>107</v>
      </c>
      <c r="V198">
        <v>24</v>
      </c>
      <c r="W198">
        <v>24</v>
      </c>
      <c r="X198">
        <f>IF(AND(OR('Country Prioritization'!$C$4 = 'Filter inputs'!$A$4,'Country Prioritization'!$C$4=$B198),
OR('Country Prioritization'!$C$6='Filter inputs'!$C$4,'Country Prioritization'!$C$6=$S198),
OR( 'Country Prioritization'!$C$7='Filter inputs'!$D$4, 'Country Prioritization'!$C$7=$T198),
OR('Country Prioritization'!$C$8='Filter inputs'!$E$4, 'Country Prioritization'!$C$8=$F198), OR(AND('Country Prioritization'!$C$5='Filter inputs'!$B$4,H198&lt;=$X$1),AND('Country Prioritization'!$C$5='Filter inputs'!$B$5,M198&lt;=$X$1))),1,0)</f>
        <v>1</v>
      </c>
      <c r="Y198">
        <f>IF(OR('Vaccine Prioritization'!$C$5='Filter inputs'!$E$4, 'Vaccine Prioritization'!$C$5=$F198),1,0)</f>
        <v>1</v>
      </c>
    </row>
    <row r="199" spans="1:25" x14ac:dyDescent="0.3">
      <c r="A199" t="str">
        <f t="shared" si="25"/>
        <v>AFRICATGOHib32022</v>
      </c>
      <c r="B199" t="s">
        <v>3</v>
      </c>
      <c r="C199" t="s">
        <v>155</v>
      </c>
      <c r="D199" t="s">
        <v>51</v>
      </c>
      <c r="E199" t="s">
        <v>82</v>
      </c>
      <c r="F199">
        <v>2022</v>
      </c>
      <c r="G199" t="s">
        <v>196</v>
      </c>
      <c r="H199" s="11" cm="1">
        <f t="array" ref="H199">_xlfn.IFS(G199="&gt;70%",1,G199="60-70%",70%,G199="50-60%",60%,G199="&lt;50%",50%)</f>
        <v>1</v>
      </c>
      <c r="I199" s="47">
        <v>0.56723041335895641</v>
      </c>
      <c r="J199">
        <v>7</v>
      </c>
      <c r="K199">
        <v>4</v>
      </c>
      <c r="L199" t="s">
        <v>196</v>
      </c>
      <c r="M199" s="11" cm="1">
        <f t="array" ref="M199">_xlfn.IFS(L199="&gt;70%",1,L199="60-70%",70%,L199="50-60%",60%,L199="&lt;50%",50%)</f>
        <v>1</v>
      </c>
      <c r="N199" s="47">
        <v>0.67479786047594137</v>
      </c>
      <c r="O199">
        <v>5</v>
      </c>
      <c r="P199">
        <v>4</v>
      </c>
      <c r="Q199">
        <v>6</v>
      </c>
      <c r="R199">
        <v>9</v>
      </c>
      <c r="S199" t="s">
        <v>103</v>
      </c>
      <c r="T199" t="s">
        <v>106</v>
      </c>
      <c r="V199">
        <v>26</v>
      </c>
      <c r="W199">
        <v>24</v>
      </c>
      <c r="X199">
        <f>IF(AND(OR('Country Prioritization'!$C$4 = 'Filter inputs'!$A$4,'Country Prioritization'!$C$4=$B199),
OR('Country Prioritization'!$C$6='Filter inputs'!$C$4,'Country Prioritization'!$C$6=$S199),
OR( 'Country Prioritization'!$C$7='Filter inputs'!$D$4, 'Country Prioritization'!$C$7=$T199),
OR('Country Prioritization'!$C$8='Filter inputs'!$E$4, 'Country Prioritization'!$C$8=$F199), OR(AND('Country Prioritization'!$C$5='Filter inputs'!$B$4,H199&lt;=$X$1),AND('Country Prioritization'!$C$5='Filter inputs'!$B$5,M199&lt;=$X$1))),1,0)</f>
        <v>1</v>
      </c>
      <c r="Y199">
        <f>IF(OR('Vaccine Prioritization'!$C$5='Filter inputs'!$E$4, 'Vaccine Prioritization'!$C$5=$F199),1,0)</f>
        <v>1</v>
      </c>
    </row>
    <row r="200" spans="1:25" x14ac:dyDescent="0.3">
      <c r="A200" t="str">
        <f t="shared" si="25"/>
        <v>ASIAKGZHib32022</v>
      </c>
      <c r="B200" t="s">
        <v>13</v>
      </c>
      <c r="C200" t="s">
        <v>143</v>
      </c>
      <c r="D200" t="s">
        <v>39</v>
      </c>
      <c r="E200" t="s">
        <v>82</v>
      </c>
      <c r="F200">
        <v>2022</v>
      </c>
      <c r="G200" t="s">
        <v>196</v>
      </c>
      <c r="H200" s="11" cm="1">
        <f t="array" ref="H200">_xlfn.IFS(G200="&gt;70%",1,G200="60-70%",70%,G200="50-60%",60%,G200="&lt;50%",50%)</f>
        <v>1</v>
      </c>
      <c r="I200" s="47">
        <v>0.56894887793011584</v>
      </c>
      <c r="J200">
        <v>3</v>
      </c>
      <c r="K200">
        <v>4</v>
      </c>
      <c r="L200" t="s">
        <v>196</v>
      </c>
      <c r="M200" s="11" cm="1">
        <f t="array" ref="M200">_xlfn.IFS(L200="&gt;70%",1,L200="60-70%",70%,L200="50-60%",60%,L200="&lt;50%",50%)</f>
        <v>1</v>
      </c>
      <c r="N200" s="47">
        <v>0.60308337181548521</v>
      </c>
      <c r="O200">
        <v>6</v>
      </c>
      <c r="P200">
        <v>4</v>
      </c>
      <c r="Q200">
        <v>6</v>
      </c>
      <c r="R200">
        <v>2</v>
      </c>
      <c r="S200" t="s">
        <v>104</v>
      </c>
      <c r="T200" t="s">
        <v>109</v>
      </c>
      <c r="V200">
        <v>15</v>
      </c>
      <c r="W200">
        <v>18</v>
      </c>
      <c r="X200">
        <f>IF(AND(OR('Country Prioritization'!$C$4 = 'Filter inputs'!$A$4,'Country Prioritization'!$C$4=$B200),
OR('Country Prioritization'!$C$6='Filter inputs'!$C$4,'Country Prioritization'!$C$6=$S200),
OR( 'Country Prioritization'!$C$7='Filter inputs'!$D$4, 'Country Prioritization'!$C$7=$T200),
OR('Country Prioritization'!$C$8='Filter inputs'!$E$4, 'Country Prioritization'!$C$8=$F200), OR(AND('Country Prioritization'!$C$5='Filter inputs'!$B$4,H200&lt;=$X$1),AND('Country Prioritization'!$C$5='Filter inputs'!$B$5,M200&lt;=$X$1))),1,0)</f>
        <v>1</v>
      </c>
      <c r="Y200">
        <f>IF(OR('Vaccine Prioritization'!$C$5='Filter inputs'!$E$4, 'Vaccine Prioritization'!$C$5=$F200),1,0)</f>
        <v>1</v>
      </c>
    </row>
    <row r="201" spans="1:25" x14ac:dyDescent="0.3">
      <c r="A201" t="str">
        <f t="shared" si="25"/>
        <v>AFRICAMRTHib32022</v>
      </c>
      <c r="B201" t="s">
        <v>3</v>
      </c>
      <c r="C201" t="s">
        <v>140</v>
      </c>
      <c r="D201" t="s">
        <v>36</v>
      </c>
      <c r="E201" t="s">
        <v>82</v>
      </c>
      <c r="F201">
        <v>2022</v>
      </c>
      <c r="G201" t="s">
        <v>197</v>
      </c>
      <c r="H201" s="11" cm="1">
        <f t="array" ref="H201">_xlfn.IFS(G201="&gt;70%",1,G201="60-70%",70%,G201="50-60%",60%,G201="&lt;50%",50%)</f>
        <v>0.7</v>
      </c>
      <c r="I201" s="47">
        <v>0.54398049703629214</v>
      </c>
      <c r="J201">
        <v>7</v>
      </c>
      <c r="K201">
        <v>4</v>
      </c>
      <c r="L201" t="s">
        <v>196</v>
      </c>
      <c r="M201" s="11" cm="1">
        <f t="array" ref="M201">_xlfn.IFS(L201="&gt;70%",1,L201="60-70%",70%,L201="50-60%",60%,L201="&lt;50%",50%)</f>
        <v>1</v>
      </c>
      <c r="N201" s="47">
        <v>0.57130881792143917</v>
      </c>
      <c r="O201">
        <v>7</v>
      </c>
      <c r="P201">
        <v>4</v>
      </c>
      <c r="Q201">
        <v>7</v>
      </c>
      <c r="R201">
        <v>2</v>
      </c>
      <c r="S201" t="s">
        <v>104</v>
      </c>
      <c r="T201" t="s">
        <v>109</v>
      </c>
      <c r="V201">
        <v>20</v>
      </c>
      <c r="W201">
        <v>20</v>
      </c>
      <c r="X201">
        <f>IF(AND(OR('Country Prioritization'!$C$4 = 'Filter inputs'!$A$4,'Country Prioritization'!$C$4=$B201),
OR('Country Prioritization'!$C$6='Filter inputs'!$C$4,'Country Prioritization'!$C$6=$S201),
OR( 'Country Prioritization'!$C$7='Filter inputs'!$D$4, 'Country Prioritization'!$C$7=$T201),
OR('Country Prioritization'!$C$8='Filter inputs'!$E$4, 'Country Prioritization'!$C$8=$F201), OR(AND('Country Prioritization'!$C$5='Filter inputs'!$B$4,H201&lt;=$X$1),AND('Country Prioritization'!$C$5='Filter inputs'!$B$5,M201&lt;=$X$1))),1,0)</f>
        <v>1</v>
      </c>
      <c r="Y201">
        <f>IF(OR('Vaccine Prioritization'!$C$5='Filter inputs'!$E$4, 'Vaccine Prioritization'!$C$5=$F201),1,0)</f>
        <v>1</v>
      </c>
    </row>
    <row r="202" spans="1:25" x14ac:dyDescent="0.3">
      <c r="A202" t="str">
        <f t="shared" si="25"/>
        <v>AFRICAZWEHib32022</v>
      </c>
      <c r="B202" t="s">
        <v>3</v>
      </c>
      <c r="C202" t="s">
        <v>148</v>
      </c>
      <c r="D202" t="s">
        <v>44</v>
      </c>
      <c r="E202" t="s">
        <v>82</v>
      </c>
      <c r="F202">
        <v>2022</v>
      </c>
      <c r="G202" t="s">
        <v>196</v>
      </c>
      <c r="H202" s="11" cm="1">
        <f t="array" ref="H202">_xlfn.IFS(G202="&gt;70%",1,G202="60-70%",70%,G202="50-60%",60%,G202="&lt;50%",50%)</f>
        <v>1</v>
      </c>
      <c r="I202" s="47">
        <v>0.42970094728969599</v>
      </c>
      <c r="J202">
        <v>5</v>
      </c>
      <c r="K202">
        <v>3</v>
      </c>
      <c r="L202" t="s">
        <v>196</v>
      </c>
      <c r="M202" s="11" cm="1">
        <f t="array" ref="M202">_xlfn.IFS(L202="&gt;70%",1,L202="60-70%",70%,L202="50-60%",60%,L202="&lt;50%",50%)</f>
        <v>1</v>
      </c>
      <c r="N202" s="47">
        <v>0.52003833306850178</v>
      </c>
      <c r="O202">
        <v>6</v>
      </c>
      <c r="P202">
        <v>4</v>
      </c>
      <c r="Q202">
        <v>7</v>
      </c>
      <c r="R202">
        <v>2</v>
      </c>
      <c r="S202" t="s">
        <v>104</v>
      </c>
      <c r="T202" t="s">
        <v>109</v>
      </c>
      <c r="V202">
        <v>17</v>
      </c>
      <c r="W202">
        <v>19</v>
      </c>
      <c r="X202">
        <f>IF(AND(OR('Country Prioritization'!$C$4 = 'Filter inputs'!$A$4,'Country Prioritization'!$C$4=$B202),
OR('Country Prioritization'!$C$6='Filter inputs'!$C$4,'Country Prioritization'!$C$6=$S202),
OR( 'Country Prioritization'!$C$7='Filter inputs'!$D$4, 'Country Prioritization'!$C$7=$T202),
OR('Country Prioritization'!$C$8='Filter inputs'!$E$4, 'Country Prioritization'!$C$8=$F202), OR(AND('Country Prioritization'!$C$5='Filter inputs'!$B$4,H202&lt;=$X$1),AND('Country Prioritization'!$C$5='Filter inputs'!$B$5,M202&lt;=$X$1))),1,0)</f>
        <v>1</v>
      </c>
      <c r="Y202">
        <f>IF(OR('Vaccine Prioritization'!$C$5='Filter inputs'!$E$4, 'Vaccine Prioritization'!$C$5=$F202),1,0)</f>
        <v>1</v>
      </c>
    </row>
    <row r="203" spans="1:25" x14ac:dyDescent="0.3">
      <c r="A203" t="str">
        <f t="shared" si="25"/>
        <v>AFRICACOGHib32022</v>
      </c>
      <c r="B203" t="s">
        <v>3</v>
      </c>
      <c r="C203" t="s">
        <v>128</v>
      </c>
      <c r="D203" t="s">
        <v>24</v>
      </c>
      <c r="E203" t="s">
        <v>82</v>
      </c>
      <c r="F203">
        <v>2022</v>
      </c>
      <c r="G203" t="s">
        <v>197</v>
      </c>
      <c r="H203" s="11" cm="1">
        <f t="array" ref="H203">_xlfn.IFS(G203="&gt;70%",1,G203="60-70%",70%,G203="50-60%",60%,G203="&lt;50%",50%)</f>
        <v>0.7</v>
      </c>
      <c r="I203" s="47">
        <v>0.55437491710173803</v>
      </c>
      <c r="J203">
        <v>7</v>
      </c>
      <c r="K203">
        <v>4</v>
      </c>
      <c r="L203" t="s">
        <v>197</v>
      </c>
      <c r="M203" s="11" cm="1">
        <f t="array" ref="M203">_xlfn.IFS(L203="&gt;70%",1,L203="60-70%",70%,L203="50-60%",60%,L203="&lt;50%",50%)</f>
        <v>0.7</v>
      </c>
      <c r="N203" s="47">
        <v>0.48983045334806574</v>
      </c>
      <c r="O203">
        <v>8</v>
      </c>
      <c r="P203">
        <v>3</v>
      </c>
      <c r="Q203">
        <v>8</v>
      </c>
      <c r="R203">
        <v>2</v>
      </c>
      <c r="S203" t="s">
        <v>104</v>
      </c>
      <c r="T203" t="s">
        <v>109</v>
      </c>
      <c r="V203">
        <v>21</v>
      </c>
      <c r="W203">
        <v>21</v>
      </c>
      <c r="X203">
        <f>IF(AND(OR('Country Prioritization'!$C$4 = 'Filter inputs'!$A$4,'Country Prioritization'!$C$4=$B203),
OR('Country Prioritization'!$C$6='Filter inputs'!$C$4,'Country Prioritization'!$C$6=$S203),
OR( 'Country Prioritization'!$C$7='Filter inputs'!$D$4, 'Country Prioritization'!$C$7=$T203),
OR('Country Prioritization'!$C$8='Filter inputs'!$E$4, 'Country Prioritization'!$C$8=$F203), OR(AND('Country Prioritization'!$C$5='Filter inputs'!$B$4,H203&lt;=$X$1),AND('Country Prioritization'!$C$5='Filter inputs'!$B$5,M203&lt;=$X$1))),1,0)</f>
        <v>1</v>
      </c>
      <c r="Y203">
        <f>IF(OR('Vaccine Prioritization'!$C$5='Filter inputs'!$E$4, 'Vaccine Prioritization'!$C$5=$F203),1,0)</f>
        <v>1</v>
      </c>
    </row>
    <row r="204" spans="1:25" x14ac:dyDescent="0.3">
      <c r="A204" t="str">
        <f t="shared" si="25"/>
        <v>AMERICAHNDHib32022</v>
      </c>
      <c r="B204" t="s">
        <v>22</v>
      </c>
      <c r="C204" t="s">
        <v>165</v>
      </c>
      <c r="D204" t="s">
        <v>61</v>
      </c>
      <c r="E204" t="s">
        <v>82</v>
      </c>
      <c r="F204">
        <v>2022</v>
      </c>
      <c r="G204" t="s">
        <v>196</v>
      </c>
      <c r="H204" s="11" cm="1">
        <f t="array" ref="H204">_xlfn.IFS(G204="&gt;70%",1,G204="60-70%",70%,G204="50-60%",60%,G204="&lt;50%",50%)</f>
        <v>1</v>
      </c>
      <c r="I204" s="47">
        <v>0.32286513097112179</v>
      </c>
      <c r="J204">
        <v>6</v>
      </c>
      <c r="K204">
        <v>3</v>
      </c>
      <c r="L204" t="s">
        <v>196</v>
      </c>
      <c r="M204" s="11" cm="1">
        <f t="array" ref="M204">_xlfn.IFS(L204="&gt;70%",1,L204="60-70%",70%,L204="50-60%",60%,L204="&lt;50%",50%)</f>
        <v>1</v>
      </c>
      <c r="N204" s="47">
        <v>0.4148357390466621</v>
      </c>
      <c r="O204">
        <v>3</v>
      </c>
      <c r="P204">
        <v>3</v>
      </c>
      <c r="Q204">
        <v>4</v>
      </c>
      <c r="R204">
        <v>11</v>
      </c>
      <c r="S204" t="s">
        <v>104</v>
      </c>
      <c r="T204" t="s">
        <v>108</v>
      </c>
      <c r="V204">
        <v>24</v>
      </c>
      <c r="W204">
        <v>21</v>
      </c>
      <c r="X204">
        <f>IF(AND(OR('Country Prioritization'!$C$4 = 'Filter inputs'!$A$4,'Country Prioritization'!$C$4=$B204),
OR('Country Prioritization'!$C$6='Filter inputs'!$C$4,'Country Prioritization'!$C$6=$S204),
OR( 'Country Prioritization'!$C$7='Filter inputs'!$D$4, 'Country Prioritization'!$C$7=$T204),
OR('Country Prioritization'!$C$8='Filter inputs'!$E$4, 'Country Prioritization'!$C$8=$F204), OR(AND('Country Prioritization'!$C$5='Filter inputs'!$B$4,H204&lt;=$X$1),AND('Country Prioritization'!$C$5='Filter inputs'!$B$5,M204&lt;=$X$1))),1,0)</f>
        <v>1</v>
      </c>
      <c r="Y204">
        <f>IF(OR('Vaccine Prioritization'!$C$5='Filter inputs'!$E$4, 'Vaccine Prioritization'!$C$5=$F204),1,0)</f>
        <v>1</v>
      </c>
    </row>
    <row r="205" spans="1:25" x14ac:dyDescent="0.3">
      <c r="A205" t="str">
        <f t="shared" si="25"/>
        <v>ASIALKAHib32022</v>
      </c>
      <c r="B205" t="s">
        <v>13</v>
      </c>
      <c r="C205" t="s">
        <v>180</v>
      </c>
      <c r="D205" t="s">
        <v>76</v>
      </c>
      <c r="E205" t="s">
        <v>82</v>
      </c>
      <c r="F205">
        <v>2022</v>
      </c>
      <c r="G205" t="s">
        <v>196</v>
      </c>
      <c r="H205" s="11" cm="1">
        <f t="array" ref="H205">_xlfn.IFS(G205="&gt;70%",1,G205="60-70%",70%,G205="50-60%",60%,G205="&lt;50%",50%)</f>
        <v>1</v>
      </c>
      <c r="I205" s="47">
        <v>0.30052461019382376</v>
      </c>
      <c r="J205">
        <v>1</v>
      </c>
      <c r="K205">
        <v>3</v>
      </c>
      <c r="L205" t="s">
        <v>196</v>
      </c>
      <c r="M205" s="11" cm="1">
        <f t="array" ref="M205">_xlfn.IFS(L205="&gt;70%",1,L205="60-70%",70%,L205="50-60%",60%,L205="&lt;50%",50%)</f>
        <v>1</v>
      </c>
      <c r="N205" s="47">
        <v>0.36344647476283548</v>
      </c>
      <c r="O205">
        <v>1</v>
      </c>
      <c r="P205">
        <v>3</v>
      </c>
      <c r="Q205">
        <v>1</v>
      </c>
      <c r="R205">
        <v>11</v>
      </c>
      <c r="S205" t="s">
        <v>104</v>
      </c>
      <c r="T205" t="s">
        <v>108</v>
      </c>
      <c r="V205">
        <v>16</v>
      </c>
      <c r="W205">
        <v>16</v>
      </c>
      <c r="X205">
        <f>IF(AND(OR('Country Prioritization'!$C$4 = 'Filter inputs'!$A$4,'Country Prioritization'!$C$4=$B205),
OR('Country Prioritization'!$C$6='Filter inputs'!$C$4,'Country Prioritization'!$C$6=$S205),
OR( 'Country Prioritization'!$C$7='Filter inputs'!$D$4, 'Country Prioritization'!$C$7=$T205),
OR('Country Prioritization'!$C$8='Filter inputs'!$E$4, 'Country Prioritization'!$C$8=$F205), OR(AND('Country Prioritization'!$C$5='Filter inputs'!$B$4,H205&lt;=$X$1),AND('Country Prioritization'!$C$5='Filter inputs'!$B$5,M205&lt;=$X$1))),1,0)</f>
        <v>1</v>
      </c>
      <c r="Y205">
        <f>IF(OR('Vaccine Prioritization'!$C$5='Filter inputs'!$E$4, 'Vaccine Prioritization'!$C$5=$F205),1,0)</f>
        <v>1</v>
      </c>
    </row>
    <row r="206" spans="1:25" x14ac:dyDescent="0.3">
      <c r="A206" t="str">
        <f t="shared" si="25"/>
        <v>EUROPEUKRHib32022</v>
      </c>
      <c r="B206" t="s">
        <v>9</v>
      </c>
      <c r="C206" t="s">
        <v>117</v>
      </c>
      <c r="D206" t="s">
        <v>10</v>
      </c>
      <c r="E206" t="s">
        <v>82</v>
      </c>
      <c r="F206">
        <v>2022</v>
      </c>
      <c r="G206" t="s">
        <v>197</v>
      </c>
      <c r="H206" s="11" cm="1">
        <f t="array" ref="H206">_xlfn.IFS(G206="&gt;70%",1,G206="60-70%",70%,G206="50-60%",60%,G206="&lt;50%",50%)</f>
        <v>0.7</v>
      </c>
      <c r="I206" s="47">
        <v>0.54764912260319432</v>
      </c>
      <c r="J206">
        <v>7</v>
      </c>
      <c r="K206">
        <v>4</v>
      </c>
      <c r="L206" t="s">
        <v>199</v>
      </c>
      <c r="M206" s="11" cm="1">
        <f t="array" ref="M206">_xlfn.IFS(L206="&gt;70%",1,L206="60-70%",70%,L206="50-60%",60%,L206="&lt;50%",50%)</f>
        <v>0.5</v>
      </c>
      <c r="N206" s="47">
        <v>0.35503684580473555</v>
      </c>
      <c r="O206">
        <v>10</v>
      </c>
      <c r="P206">
        <v>3</v>
      </c>
      <c r="Q206">
        <v>1</v>
      </c>
      <c r="R206">
        <v>11</v>
      </c>
      <c r="S206" t="s">
        <v>104</v>
      </c>
      <c r="T206" t="s">
        <v>108</v>
      </c>
      <c r="V206">
        <v>23</v>
      </c>
      <c r="W206">
        <v>25</v>
      </c>
      <c r="X206">
        <f>IF(AND(OR('Country Prioritization'!$C$4 = 'Filter inputs'!$A$4,'Country Prioritization'!$C$4=$B206),
OR('Country Prioritization'!$C$6='Filter inputs'!$C$4,'Country Prioritization'!$C$6=$S206),
OR( 'Country Prioritization'!$C$7='Filter inputs'!$D$4, 'Country Prioritization'!$C$7=$T206),
OR('Country Prioritization'!$C$8='Filter inputs'!$E$4, 'Country Prioritization'!$C$8=$F206), OR(AND('Country Prioritization'!$C$5='Filter inputs'!$B$4,H206&lt;=$X$1),AND('Country Prioritization'!$C$5='Filter inputs'!$B$5,M206&lt;=$X$1))),1,0)</f>
        <v>1</v>
      </c>
      <c r="Y206">
        <f>IF(OR('Vaccine Prioritization'!$C$5='Filter inputs'!$E$4, 'Vaccine Prioritization'!$C$5=$F206),1,0)</f>
        <v>1</v>
      </c>
    </row>
    <row r="207" spans="1:25" x14ac:dyDescent="0.3">
      <c r="A207" t="str">
        <f t="shared" si="25"/>
        <v>AFRICACAFHib32022</v>
      </c>
      <c r="B207" t="s">
        <v>3</v>
      </c>
      <c r="C207" t="s">
        <v>114</v>
      </c>
      <c r="D207" t="s">
        <v>6</v>
      </c>
      <c r="E207" t="s">
        <v>82</v>
      </c>
      <c r="F207">
        <v>2022</v>
      </c>
      <c r="G207" t="s">
        <v>199</v>
      </c>
      <c r="H207" s="11" cm="1">
        <f t="array" ref="H207">_xlfn.IFS(G207="&gt;70%",1,G207="60-70%",70%,G207="50-60%",60%,G207="&lt;50%",50%)</f>
        <v>0.5</v>
      </c>
      <c r="I207" s="47">
        <v>0.41064718535806827</v>
      </c>
      <c r="J207">
        <v>10</v>
      </c>
      <c r="K207">
        <v>3</v>
      </c>
      <c r="L207" t="s">
        <v>199</v>
      </c>
      <c r="M207" s="11" cm="1">
        <f t="array" ref="M207">_xlfn.IFS(L207="&gt;70%",1,L207="60-70%",70%,L207="50-60%",60%,L207="&lt;50%",50%)</f>
        <v>0.5</v>
      </c>
      <c r="N207" s="47">
        <v>0.35201843102324093</v>
      </c>
      <c r="O207">
        <v>10</v>
      </c>
      <c r="P207">
        <v>3</v>
      </c>
      <c r="Q207">
        <v>10</v>
      </c>
      <c r="R207">
        <v>9</v>
      </c>
      <c r="S207" t="s">
        <v>103</v>
      </c>
      <c r="T207" t="s">
        <v>106</v>
      </c>
      <c r="V207">
        <v>32</v>
      </c>
      <c r="W207">
        <v>32</v>
      </c>
      <c r="X207">
        <f>IF(AND(OR('Country Prioritization'!$C$4 = 'Filter inputs'!$A$4,'Country Prioritization'!$C$4=$B207),
OR('Country Prioritization'!$C$6='Filter inputs'!$C$4,'Country Prioritization'!$C$6=$S207),
OR( 'Country Prioritization'!$C$7='Filter inputs'!$D$4, 'Country Prioritization'!$C$7=$T207),
OR('Country Prioritization'!$C$8='Filter inputs'!$E$4, 'Country Prioritization'!$C$8=$F207), OR(AND('Country Prioritization'!$C$5='Filter inputs'!$B$4,H207&lt;=$X$1),AND('Country Prioritization'!$C$5='Filter inputs'!$B$5,M207&lt;=$X$1))),1,0)</f>
        <v>1</v>
      </c>
      <c r="Y207">
        <f>IF(OR('Vaccine Prioritization'!$C$5='Filter inputs'!$E$4, 'Vaccine Prioritization'!$C$5=$F207),1,0)</f>
        <v>1</v>
      </c>
    </row>
    <row r="208" spans="1:25" x14ac:dyDescent="0.3">
      <c r="A208" t="str">
        <f t="shared" si="25"/>
        <v>ASIATLSHib32022</v>
      </c>
      <c r="B208" t="s">
        <v>13</v>
      </c>
      <c r="C208" t="s">
        <v>160</v>
      </c>
      <c r="D208" t="s">
        <v>56</v>
      </c>
      <c r="E208" t="s">
        <v>82</v>
      </c>
      <c r="F208">
        <v>2022</v>
      </c>
      <c r="G208" t="s">
        <v>196</v>
      </c>
      <c r="H208" s="11" cm="1">
        <f t="array" ref="H208">_xlfn.IFS(G208="&gt;70%",1,G208="60-70%",70%,G208="50-60%",60%,G208="&lt;50%",50%)</f>
        <v>1</v>
      </c>
      <c r="I208" s="47">
        <v>0.2343870557954171</v>
      </c>
      <c r="J208">
        <v>7</v>
      </c>
      <c r="K208">
        <v>3</v>
      </c>
      <c r="L208" t="s">
        <v>196</v>
      </c>
      <c r="M208" s="11" cm="1">
        <f t="array" ref="M208">_xlfn.IFS(L208="&gt;70%",1,L208="60-70%",70%,L208="50-60%",60%,L208="&lt;50%",50%)</f>
        <v>1</v>
      </c>
      <c r="N208" s="47">
        <v>0.30634342983043322</v>
      </c>
      <c r="O208">
        <v>4</v>
      </c>
      <c r="P208">
        <v>3</v>
      </c>
      <c r="Q208">
        <v>2</v>
      </c>
      <c r="R208">
        <v>11</v>
      </c>
      <c r="S208" t="s">
        <v>104</v>
      </c>
      <c r="T208" t="s">
        <v>108</v>
      </c>
      <c r="V208">
        <v>23</v>
      </c>
      <c r="W208">
        <v>20</v>
      </c>
      <c r="X208">
        <f>IF(AND(OR('Country Prioritization'!$C$4 = 'Filter inputs'!$A$4,'Country Prioritization'!$C$4=$B208),
OR('Country Prioritization'!$C$6='Filter inputs'!$C$4,'Country Prioritization'!$C$6=$S208),
OR( 'Country Prioritization'!$C$7='Filter inputs'!$D$4, 'Country Prioritization'!$C$7=$T208),
OR('Country Prioritization'!$C$8='Filter inputs'!$E$4, 'Country Prioritization'!$C$8=$F208), OR(AND('Country Prioritization'!$C$5='Filter inputs'!$B$4,H208&lt;=$X$1),AND('Country Prioritization'!$C$5='Filter inputs'!$B$5,M208&lt;=$X$1))),1,0)</f>
        <v>1</v>
      </c>
      <c r="Y208">
        <f>IF(OR('Vaccine Prioritization'!$C$5='Filter inputs'!$E$4, 'Vaccine Prioritization'!$C$5=$F208),1,0)</f>
        <v>1</v>
      </c>
    </row>
    <row r="209" spans="1:25" x14ac:dyDescent="0.3">
      <c r="A209" t="str">
        <f t="shared" si="25"/>
        <v>AFRICAGMBHib32022</v>
      </c>
      <c r="B209" t="s">
        <v>3</v>
      </c>
      <c r="C209" t="s">
        <v>156</v>
      </c>
      <c r="D209" t="s">
        <v>52</v>
      </c>
      <c r="E209" t="s">
        <v>82</v>
      </c>
      <c r="F209">
        <v>2022</v>
      </c>
      <c r="G209" t="s">
        <v>196</v>
      </c>
      <c r="H209" s="11" cm="1">
        <f t="array" ref="H209">_xlfn.IFS(G209="&gt;70%",1,G209="60-70%",70%,G209="50-60%",60%,G209="&lt;50%",50%)</f>
        <v>1</v>
      </c>
      <c r="I209" s="47">
        <v>0.26826565911499906</v>
      </c>
      <c r="J209">
        <v>6</v>
      </c>
      <c r="K209">
        <v>3</v>
      </c>
      <c r="L209" t="s">
        <v>196</v>
      </c>
      <c r="M209" s="11" cm="1">
        <f t="array" ref="M209">_xlfn.IFS(L209="&gt;70%",1,L209="60-70%",70%,L209="50-60%",60%,L209="&lt;50%",50%)</f>
        <v>1</v>
      </c>
      <c r="N209" s="47">
        <v>0.30175956484416766</v>
      </c>
      <c r="O209">
        <v>5</v>
      </c>
      <c r="P209">
        <v>3</v>
      </c>
      <c r="Q209">
        <v>6</v>
      </c>
      <c r="R209">
        <v>9</v>
      </c>
      <c r="S209" t="s">
        <v>103</v>
      </c>
      <c r="T209" t="s">
        <v>106</v>
      </c>
      <c r="V209">
        <v>24</v>
      </c>
      <c r="W209">
        <v>23</v>
      </c>
      <c r="X209">
        <f>IF(AND(OR('Country Prioritization'!$C$4 = 'Filter inputs'!$A$4,'Country Prioritization'!$C$4=$B209),
OR('Country Prioritization'!$C$6='Filter inputs'!$C$4,'Country Prioritization'!$C$6=$S209),
OR( 'Country Prioritization'!$C$7='Filter inputs'!$D$4, 'Country Prioritization'!$C$7=$T209),
OR('Country Prioritization'!$C$8='Filter inputs'!$E$4, 'Country Prioritization'!$C$8=$F209), OR(AND('Country Prioritization'!$C$5='Filter inputs'!$B$4,H209&lt;=$X$1),AND('Country Prioritization'!$C$5='Filter inputs'!$B$5,M209&lt;=$X$1))),1,0)</f>
        <v>1</v>
      </c>
      <c r="Y209">
        <f>IF(OR('Vaccine Prioritization'!$C$5='Filter inputs'!$E$4, 'Vaccine Prioritization'!$C$5=$F209),1,0)</f>
        <v>1</v>
      </c>
    </row>
    <row r="210" spans="1:25" x14ac:dyDescent="0.3">
      <c r="A210" t="str">
        <f t="shared" si="25"/>
        <v>AMERICANICHib32022</v>
      </c>
      <c r="B210" t="s">
        <v>22</v>
      </c>
      <c r="C210" t="s">
        <v>185</v>
      </c>
      <c r="D210" t="s">
        <v>81</v>
      </c>
      <c r="E210" t="s">
        <v>82</v>
      </c>
      <c r="F210">
        <v>2022</v>
      </c>
      <c r="G210" t="s">
        <v>196</v>
      </c>
      <c r="H210" s="11" cm="1">
        <f t="array" ref="H210">_xlfn.IFS(G210="&gt;70%",1,G210="60-70%",70%,G210="50-60%",60%,G210="&lt;50%",50%)</f>
        <v>1</v>
      </c>
      <c r="I210" s="47">
        <v>0.20835119413640951</v>
      </c>
      <c r="J210">
        <v>1</v>
      </c>
      <c r="K210">
        <v>2</v>
      </c>
      <c r="L210" t="s">
        <v>196</v>
      </c>
      <c r="M210" s="11" cm="1">
        <f t="array" ref="M210">_xlfn.IFS(L210="&gt;70%",1,L210="60-70%",70%,L210="50-60%",60%,L210="&lt;50%",50%)</f>
        <v>1</v>
      </c>
      <c r="N210" s="47">
        <v>0.2541186689717797</v>
      </c>
      <c r="O210">
        <v>1</v>
      </c>
      <c r="P210">
        <v>2</v>
      </c>
      <c r="Q210">
        <v>1</v>
      </c>
      <c r="R210">
        <v>5</v>
      </c>
      <c r="S210" t="s">
        <v>104</v>
      </c>
      <c r="T210" t="s">
        <v>107</v>
      </c>
      <c r="V210">
        <v>9</v>
      </c>
      <c r="W210">
        <v>9</v>
      </c>
      <c r="X210">
        <f>IF(AND(OR('Country Prioritization'!$C$4 = 'Filter inputs'!$A$4,'Country Prioritization'!$C$4=$B210),
OR('Country Prioritization'!$C$6='Filter inputs'!$C$4,'Country Prioritization'!$C$6=$S210),
OR( 'Country Prioritization'!$C$7='Filter inputs'!$D$4, 'Country Prioritization'!$C$7=$T210),
OR('Country Prioritization'!$C$8='Filter inputs'!$E$4, 'Country Prioritization'!$C$8=$F210), OR(AND('Country Prioritization'!$C$5='Filter inputs'!$B$4,H210&lt;=$X$1),AND('Country Prioritization'!$C$5='Filter inputs'!$B$5,M210&lt;=$X$1))),1,0)</f>
        <v>1</v>
      </c>
      <c r="Y210">
        <f>IF(OR('Vaccine Prioritization'!$C$5='Filter inputs'!$E$4, 'Vaccine Prioritization'!$C$5=$F210),1,0)</f>
        <v>1</v>
      </c>
    </row>
    <row r="211" spans="1:25" x14ac:dyDescent="0.3">
      <c r="A211" t="str">
        <f t="shared" si="25"/>
        <v>AFRICAGNBHib32022</v>
      </c>
      <c r="B211" t="s">
        <v>3</v>
      </c>
      <c r="C211" t="s">
        <v>138</v>
      </c>
      <c r="D211" t="s">
        <v>34</v>
      </c>
      <c r="E211" t="s">
        <v>82</v>
      </c>
      <c r="F211">
        <v>2022</v>
      </c>
      <c r="G211" t="s">
        <v>196</v>
      </c>
      <c r="H211" s="11" cm="1">
        <f t="array" ref="H211">_xlfn.IFS(G211="&gt;70%",1,G211="60-70%",70%,G211="50-60%",60%,G211="&lt;50%",50%)</f>
        <v>1</v>
      </c>
      <c r="I211" s="47">
        <v>0.18882722700821439</v>
      </c>
      <c r="J211">
        <v>7</v>
      </c>
      <c r="K211">
        <v>2</v>
      </c>
      <c r="L211" t="s">
        <v>196</v>
      </c>
      <c r="M211" s="11" cm="1">
        <f t="array" ref="M211">_xlfn.IFS(L211="&gt;70%",1,L211="60-70%",70%,L211="50-60%",60%,L211="&lt;50%",50%)</f>
        <v>1</v>
      </c>
      <c r="N211" s="47">
        <v>0.21292427559570359</v>
      </c>
      <c r="O211">
        <v>7</v>
      </c>
      <c r="P211">
        <v>2</v>
      </c>
      <c r="Q211">
        <v>9</v>
      </c>
      <c r="R211">
        <v>9</v>
      </c>
      <c r="S211" t="s">
        <v>103</v>
      </c>
      <c r="T211" t="s">
        <v>106</v>
      </c>
      <c r="V211">
        <v>27</v>
      </c>
      <c r="W211">
        <v>27</v>
      </c>
      <c r="X211">
        <f>IF(AND(OR('Country Prioritization'!$C$4 = 'Filter inputs'!$A$4,'Country Prioritization'!$C$4=$B211),
OR('Country Prioritization'!$C$6='Filter inputs'!$C$4,'Country Prioritization'!$C$6=$S211),
OR( 'Country Prioritization'!$C$7='Filter inputs'!$D$4, 'Country Prioritization'!$C$7=$T211),
OR('Country Prioritization'!$C$8='Filter inputs'!$E$4, 'Country Prioritization'!$C$8=$F211), OR(AND('Country Prioritization'!$C$5='Filter inputs'!$B$4,H211&lt;=$X$1),AND('Country Prioritization'!$C$5='Filter inputs'!$B$5,M211&lt;=$X$1))),1,0)</f>
        <v>1</v>
      </c>
      <c r="Y211">
        <f>IF(OR('Vaccine Prioritization'!$C$5='Filter inputs'!$E$4, 'Vaccine Prioritization'!$C$5=$F211),1,0)</f>
        <v>1</v>
      </c>
    </row>
    <row r="212" spans="1:25" x14ac:dyDescent="0.3">
      <c r="A212" t="str">
        <f t="shared" si="25"/>
        <v>ASIAMNGHib32022</v>
      </c>
      <c r="B212" t="s">
        <v>13</v>
      </c>
      <c r="C212" t="s">
        <v>174</v>
      </c>
      <c r="D212" t="s">
        <v>70</v>
      </c>
      <c r="E212" t="s">
        <v>82</v>
      </c>
      <c r="F212">
        <v>2022</v>
      </c>
      <c r="G212" t="s">
        <v>196</v>
      </c>
      <c r="H212" s="11" cm="1">
        <f t="array" ref="H212">_xlfn.IFS(G212="&gt;70%",1,G212="60-70%",70%,G212="50-60%",60%,G212="&lt;50%",50%)</f>
        <v>1</v>
      </c>
      <c r="I212" s="47">
        <v>0.16621428754734885</v>
      </c>
      <c r="J212">
        <v>1</v>
      </c>
      <c r="K212">
        <v>2</v>
      </c>
      <c r="L212" t="s">
        <v>196</v>
      </c>
      <c r="M212" s="11" cm="1">
        <f t="array" ref="M212">_xlfn.IFS(L212="&gt;70%",1,L212="60-70%",70%,L212="50-60%",60%,L212="&lt;50%",50%)</f>
        <v>1</v>
      </c>
      <c r="N212" s="47">
        <v>0.20072107720266683</v>
      </c>
      <c r="O212">
        <v>2</v>
      </c>
      <c r="P212">
        <v>2</v>
      </c>
      <c r="Q212">
        <v>5</v>
      </c>
      <c r="R212">
        <v>11</v>
      </c>
      <c r="S212" t="s">
        <v>104</v>
      </c>
      <c r="T212" t="s">
        <v>108</v>
      </c>
      <c r="V212">
        <v>19</v>
      </c>
      <c r="W212">
        <v>20</v>
      </c>
      <c r="X212">
        <f>IF(AND(OR('Country Prioritization'!$C$4 = 'Filter inputs'!$A$4,'Country Prioritization'!$C$4=$B212),
OR('Country Prioritization'!$C$6='Filter inputs'!$C$4,'Country Prioritization'!$C$6=$S212),
OR( 'Country Prioritization'!$C$7='Filter inputs'!$D$4, 'Country Prioritization'!$C$7=$T212),
OR('Country Prioritization'!$C$8='Filter inputs'!$E$4, 'Country Prioritization'!$C$8=$F212), OR(AND('Country Prioritization'!$C$5='Filter inputs'!$B$4,H212&lt;=$X$1),AND('Country Prioritization'!$C$5='Filter inputs'!$B$5,M212&lt;=$X$1))),1,0)</f>
        <v>1</v>
      </c>
      <c r="Y212">
        <f>IF(OR('Vaccine Prioritization'!$C$5='Filter inputs'!$E$4, 'Vaccine Prioritization'!$C$5=$F212),1,0)</f>
        <v>1</v>
      </c>
    </row>
    <row r="213" spans="1:25" x14ac:dyDescent="0.3">
      <c r="A213" t="str">
        <f t="shared" si="25"/>
        <v>AFRICACOMHib32022</v>
      </c>
      <c r="B213" t="s">
        <v>3</v>
      </c>
      <c r="C213" t="s">
        <v>153</v>
      </c>
      <c r="D213" t="s">
        <v>49</v>
      </c>
      <c r="E213" t="s">
        <v>82</v>
      </c>
      <c r="F213">
        <v>2022</v>
      </c>
      <c r="G213" t="s">
        <v>196</v>
      </c>
      <c r="H213" s="11" cm="1">
        <f t="array" ref="H213">_xlfn.IFS(G213="&gt;70%",1,G213="60-70%",70%,G213="50-60%",60%,G213="&lt;50%",50%)</f>
        <v>1</v>
      </c>
      <c r="I213" s="47">
        <v>0.19614265248840301</v>
      </c>
      <c r="J213">
        <v>5</v>
      </c>
      <c r="K213">
        <v>2</v>
      </c>
      <c r="L213" t="s">
        <v>196</v>
      </c>
      <c r="M213" s="11" cm="1">
        <f t="array" ref="M213">_xlfn.IFS(L213="&gt;70%",1,L213="60-70%",70%,L213="50-60%",60%,L213="&lt;50%",50%)</f>
        <v>1</v>
      </c>
      <c r="N213" s="47">
        <v>0.19029091891608882</v>
      </c>
      <c r="O213">
        <v>5</v>
      </c>
      <c r="P213">
        <v>2</v>
      </c>
      <c r="Q213">
        <v>3</v>
      </c>
      <c r="R213">
        <v>2</v>
      </c>
      <c r="S213" t="s">
        <v>104</v>
      </c>
      <c r="T213" t="s">
        <v>109</v>
      </c>
      <c r="V213">
        <v>12</v>
      </c>
      <c r="W213">
        <v>12</v>
      </c>
      <c r="X213">
        <f>IF(AND(OR('Country Prioritization'!$C$4 = 'Filter inputs'!$A$4,'Country Prioritization'!$C$4=$B213),
OR('Country Prioritization'!$C$6='Filter inputs'!$C$4,'Country Prioritization'!$C$6=$S213),
OR( 'Country Prioritization'!$C$7='Filter inputs'!$D$4, 'Country Prioritization'!$C$7=$T213),
OR('Country Prioritization'!$C$8='Filter inputs'!$E$4, 'Country Prioritization'!$C$8=$F213), OR(AND('Country Prioritization'!$C$5='Filter inputs'!$B$4,H213&lt;=$X$1),AND('Country Prioritization'!$C$5='Filter inputs'!$B$5,M213&lt;=$X$1))),1,0)</f>
        <v>1</v>
      </c>
      <c r="Y213">
        <f>IF(OR('Vaccine Prioritization'!$C$5='Filter inputs'!$E$4, 'Vaccine Prioritization'!$C$5=$F213),1,0)</f>
        <v>1</v>
      </c>
    </row>
    <row r="214" spans="1:25" x14ac:dyDescent="0.3">
      <c r="A214" t="str">
        <f t="shared" si="25"/>
        <v>AFRICADJIHib32022</v>
      </c>
      <c r="B214" t="s">
        <v>3</v>
      </c>
      <c r="C214" t="s">
        <v>124</v>
      </c>
      <c r="D214" t="s">
        <v>19</v>
      </c>
      <c r="E214" t="s">
        <v>82</v>
      </c>
      <c r="F214">
        <v>2022</v>
      </c>
      <c r="G214" t="s">
        <v>196</v>
      </c>
      <c r="H214" s="11" cm="1">
        <f t="array" ref="H214">_xlfn.IFS(G214="&gt;70%",1,G214="60-70%",70%,G214="50-60%",60%,G214="&lt;50%",50%)</f>
        <v>1</v>
      </c>
      <c r="I214" s="47">
        <v>0.13630753970667103</v>
      </c>
      <c r="J214">
        <v>6</v>
      </c>
      <c r="K214">
        <v>2</v>
      </c>
      <c r="L214" t="s">
        <v>197</v>
      </c>
      <c r="M214" s="11" cm="1">
        <f t="array" ref="M214">_xlfn.IFS(L214="&gt;70%",1,L214="60-70%",70%,L214="50-60%",60%,L214="&lt;50%",50%)</f>
        <v>0.7</v>
      </c>
      <c r="N214" s="47">
        <v>0.13985760123392921</v>
      </c>
      <c r="O214">
        <v>9</v>
      </c>
      <c r="P214">
        <v>2</v>
      </c>
      <c r="Q214">
        <v>7</v>
      </c>
      <c r="R214">
        <v>2</v>
      </c>
      <c r="S214" t="s">
        <v>104</v>
      </c>
      <c r="T214" t="s">
        <v>109</v>
      </c>
      <c r="V214">
        <v>17</v>
      </c>
      <c r="W214">
        <v>20</v>
      </c>
      <c r="X214">
        <f>IF(AND(OR('Country Prioritization'!$C$4 = 'Filter inputs'!$A$4,'Country Prioritization'!$C$4=$B214),
OR('Country Prioritization'!$C$6='Filter inputs'!$C$4,'Country Prioritization'!$C$6=$S214),
OR( 'Country Prioritization'!$C$7='Filter inputs'!$D$4, 'Country Prioritization'!$C$7=$T214),
OR('Country Prioritization'!$C$8='Filter inputs'!$E$4, 'Country Prioritization'!$C$8=$F214), OR(AND('Country Prioritization'!$C$5='Filter inputs'!$B$4,H214&lt;=$X$1),AND('Country Prioritization'!$C$5='Filter inputs'!$B$5,M214&lt;=$X$1))),1,0)</f>
        <v>1</v>
      </c>
      <c r="Y214">
        <f>IF(OR('Vaccine Prioritization'!$C$5='Filter inputs'!$E$4, 'Vaccine Prioritization'!$C$5=$F214),1,0)</f>
        <v>1</v>
      </c>
    </row>
    <row r="215" spans="1:25" x14ac:dyDescent="0.3">
      <c r="A215" t="str">
        <f t="shared" si="25"/>
        <v>ASIAARMHib32022</v>
      </c>
      <c r="B215" t="s">
        <v>13</v>
      </c>
      <c r="C215" t="s">
        <v>168</v>
      </c>
      <c r="D215" t="s">
        <v>64</v>
      </c>
      <c r="E215" t="s">
        <v>82</v>
      </c>
      <c r="F215">
        <v>2022</v>
      </c>
      <c r="G215" t="s">
        <v>196</v>
      </c>
      <c r="H215" s="11" cm="1">
        <f t="array" ref="H215">_xlfn.IFS(G215="&gt;70%",1,G215="60-70%",70%,G215="50-60%",60%,G215="&lt;50%",50%)</f>
        <v>1</v>
      </c>
      <c r="I215" s="47">
        <v>0.10891030620789301</v>
      </c>
      <c r="J215">
        <v>4</v>
      </c>
      <c r="K215">
        <v>2</v>
      </c>
      <c r="L215" t="s">
        <v>196</v>
      </c>
      <c r="M215" s="11" cm="1">
        <f t="array" ref="M215">_xlfn.IFS(L215="&gt;70%",1,L215="60-70%",70%,L215="50-60%",60%,L215="&lt;50%",50%)</f>
        <v>1</v>
      </c>
      <c r="N215" s="47">
        <v>0.13505557441443811</v>
      </c>
      <c r="O215">
        <v>3</v>
      </c>
      <c r="P215">
        <v>2</v>
      </c>
      <c r="Q215">
        <v>2</v>
      </c>
      <c r="R215">
        <v>10</v>
      </c>
      <c r="S215" t="s">
        <v>105</v>
      </c>
      <c r="T215" t="s">
        <v>108</v>
      </c>
      <c r="V215">
        <v>18</v>
      </c>
      <c r="W215">
        <v>17</v>
      </c>
      <c r="X215">
        <f>IF(AND(OR('Country Prioritization'!$C$4 = 'Filter inputs'!$A$4,'Country Prioritization'!$C$4=$B215),
OR('Country Prioritization'!$C$6='Filter inputs'!$C$4,'Country Prioritization'!$C$6=$S215),
OR( 'Country Prioritization'!$C$7='Filter inputs'!$D$4, 'Country Prioritization'!$C$7=$T215),
OR('Country Prioritization'!$C$8='Filter inputs'!$E$4, 'Country Prioritization'!$C$8=$F215), OR(AND('Country Prioritization'!$C$5='Filter inputs'!$B$4,H215&lt;=$X$1),AND('Country Prioritization'!$C$5='Filter inputs'!$B$5,M215&lt;=$X$1))),1,0)</f>
        <v>1</v>
      </c>
      <c r="Y215">
        <f>IF(OR('Vaccine Prioritization'!$C$5='Filter inputs'!$E$4, 'Vaccine Prioritization'!$C$5=$F215),1,0)</f>
        <v>1</v>
      </c>
    </row>
    <row r="216" spans="1:25" x14ac:dyDescent="0.3">
      <c r="A216" t="str">
        <f t="shared" si="25"/>
        <v>AMERICACUBHib32022</v>
      </c>
      <c r="B216" t="s">
        <v>22</v>
      </c>
      <c r="C216" t="s">
        <v>175</v>
      </c>
      <c r="D216" t="s">
        <v>71</v>
      </c>
      <c r="E216" t="s">
        <v>82</v>
      </c>
      <c r="F216">
        <v>2022</v>
      </c>
      <c r="G216" t="s">
        <v>196</v>
      </c>
      <c r="H216" s="11" cm="1">
        <f t="array" ref="H216">_xlfn.IFS(G216="&gt;70%",1,G216="60-70%",70%,G216="50-60%",60%,G216="&lt;50%",50%)</f>
        <v>1</v>
      </c>
      <c r="I216" s="47">
        <v>0.10185413779328793</v>
      </c>
      <c r="J216">
        <v>1</v>
      </c>
      <c r="K216">
        <v>2</v>
      </c>
      <c r="L216" t="s">
        <v>196</v>
      </c>
      <c r="M216" s="11" cm="1">
        <f t="array" ref="M216">_xlfn.IFS(L216="&gt;70%",1,L216="60-70%",70%,L216="50-60%",60%,L216="&lt;50%",50%)</f>
        <v>1</v>
      </c>
      <c r="N216" s="47">
        <v>0.11776576089784557</v>
      </c>
      <c r="O216">
        <v>2</v>
      </c>
      <c r="P216">
        <v>2</v>
      </c>
      <c r="Q216">
        <v>1</v>
      </c>
      <c r="R216">
        <v>10</v>
      </c>
      <c r="S216" t="s">
        <v>105</v>
      </c>
      <c r="T216" t="s">
        <v>108</v>
      </c>
      <c r="V216">
        <v>14</v>
      </c>
      <c r="W216">
        <v>15</v>
      </c>
      <c r="X216">
        <f>IF(AND(OR('Country Prioritization'!$C$4 = 'Filter inputs'!$A$4,'Country Prioritization'!$C$4=$B216),
OR('Country Prioritization'!$C$6='Filter inputs'!$C$4,'Country Prioritization'!$C$6=$S216),
OR( 'Country Prioritization'!$C$7='Filter inputs'!$D$4, 'Country Prioritization'!$C$7=$T216),
OR('Country Prioritization'!$C$8='Filter inputs'!$E$4, 'Country Prioritization'!$C$8=$F216), OR(AND('Country Prioritization'!$C$5='Filter inputs'!$B$4,H216&lt;=$X$1),AND('Country Prioritization'!$C$5='Filter inputs'!$B$5,M216&lt;=$X$1))),1,0)</f>
        <v>1</v>
      </c>
      <c r="Y216">
        <f>IF(OR('Vaccine Prioritization'!$C$5='Filter inputs'!$E$4, 'Vaccine Prioritization'!$C$5=$F216),1,0)</f>
        <v>1</v>
      </c>
    </row>
    <row r="217" spans="1:25" x14ac:dyDescent="0.3">
      <c r="A217" t="str">
        <f t="shared" si="25"/>
        <v>AFRICALSOHib32022</v>
      </c>
      <c r="B217" t="s">
        <v>3</v>
      </c>
      <c r="C217" t="s">
        <v>178</v>
      </c>
      <c r="D217" t="s">
        <v>74</v>
      </c>
      <c r="E217" t="s">
        <v>82</v>
      </c>
      <c r="F217">
        <v>2022</v>
      </c>
      <c r="G217" t="s">
        <v>196</v>
      </c>
      <c r="H217" s="11" cm="1">
        <f t="array" ref="H217">_xlfn.IFS(G217="&gt;70%",1,G217="60-70%",70%,G217="50-60%",60%,G217="&lt;50%",50%)</f>
        <v>1</v>
      </c>
      <c r="I217" s="47">
        <v>8.6545917738635458E-2</v>
      </c>
      <c r="J217">
        <v>6</v>
      </c>
      <c r="K217">
        <v>2</v>
      </c>
      <c r="L217" t="s">
        <v>196</v>
      </c>
      <c r="M217" s="11" cm="1">
        <f t="array" ref="M217">_xlfn.IFS(L217="&gt;70%",1,L217="60-70%",70%,L217="50-60%",60%,L217="&lt;50%",50%)</f>
        <v>1</v>
      </c>
      <c r="N217" s="47">
        <v>0.10771080890827553</v>
      </c>
      <c r="O217">
        <v>2</v>
      </c>
      <c r="P217">
        <v>2</v>
      </c>
      <c r="Q217">
        <v>9</v>
      </c>
      <c r="R217">
        <v>2</v>
      </c>
      <c r="S217" t="s">
        <v>104</v>
      </c>
      <c r="T217" t="s">
        <v>109</v>
      </c>
      <c r="V217">
        <v>19</v>
      </c>
      <c r="W217">
        <v>15</v>
      </c>
      <c r="X217">
        <f>IF(AND(OR('Country Prioritization'!$C$4 = 'Filter inputs'!$A$4,'Country Prioritization'!$C$4=$B217),
OR('Country Prioritization'!$C$6='Filter inputs'!$C$4,'Country Prioritization'!$C$6=$S217),
OR( 'Country Prioritization'!$C$7='Filter inputs'!$D$4, 'Country Prioritization'!$C$7=$T217),
OR('Country Prioritization'!$C$8='Filter inputs'!$E$4, 'Country Prioritization'!$C$8=$F217), OR(AND('Country Prioritization'!$C$5='Filter inputs'!$B$4,H217&lt;=$X$1),AND('Country Prioritization'!$C$5='Filter inputs'!$B$5,M217&lt;=$X$1))),1,0)</f>
        <v>1</v>
      </c>
      <c r="Y217">
        <f>IF(OR('Vaccine Prioritization'!$C$5='Filter inputs'!$E$4, 'Vaccine Prioritization'!$C$5=$F217),1,0)</f>
        <v>1</v>
      </c>
    </row>
    <row r="218" spans="1:25" x14ac:dyDescent="0.3">
      <c r="A218" t="str">
        <f t="shared" si="25"/>
        <v>ASIABTNHib32022</v>
      </c>
      <c r="B218" t="s">
        <v>13</v>
      </c>
      <c r="C218" t="s">
        <v>184</v>
      </c>
      <c r="D218" t="s">
        <v>80</v>
      </c>
      <c r="E218" t="s">
        <v>82</v>
      </c>
      <c r="F218">
        <v>2022</v>
      </c>
      <c r="G218" t="s">
        <v>196</v>
      </c>
      <c r="H218" s="11" cm="1">
        <f t="array" ref="H218">_xlfn.IFS(G218="&gt;70%",1,G218="60-70%",70%,G218="50-60%",60%,G218="&lt;50%",50%)</f>
        <v>1</v>
      </c>
      <c r="I218" s="47">
        <v>6.488381392552349E-2</v>
      </c>
      <c r="J218">
        <v>2</v>
      </c>
      <c r="K218">
        <v>1</v>
      </c>
      <c r="L218" t="s">
        <v>196</v>
      </c>
      <c r="M218" s="11" cm="1">
        <f t="array" ref="M218">_xlfn.IFS(L218="&gt;70%",1,L218="60-70%",70%,L218="50-60%",60%,L218="&lt;50%",50%)</f>
        <v>1</v>
      </c>
      <c r="N218" s="47">
        <v>0.10258824258883366</v>
      </c>
      <c r="O218">
        <v>1</v>
      </c>
      <c r="P218">
        <v>1</v>
      </c>
      <c r="Q218">
        <v>4</v>
      </c>
      <c r="R218">
        <v>11</v>
      </c>
      <c r="S218" t="s">
        <v>104</v>
      </c>
      <c r="T218" t="s">
        <v>108</v>
      </c>
      <c r="V218">
        <v>18</v>
      </c>
      <c r="W218">
        <v>17</v>
      </c>
      <c r="X218">
        <f>IF(AND(OR('Country Prioritization'!$C$4 = 'Filter inputs'!$A$4,'Country Prioritization'!$C$4=$B218),
OR('Country Prioritization'!$C$6='Filter inputs'!$C$4,'Country Prioritization'!$C$6=$S218),
OR( 'Country Prioritization'!$C$7='Filter inputs'!$D$4, 'Country Prioritization'!$C$7=$T218),
OR('Country Prioritization'!$C$8='Filter inputs'!$E$4, 'Country Prioritization'!$C$8=$F218), OR(AND('Country Prioritization'!$C$5='Filter inputs'!$B$4,H218&lt;=$X$1),AND('Country Prioritization'!$C$5='Filter inputs'!$B$5,M218&lt;=$X$1))),1,0)</f>
        <v>1</v>
      </c>
      <c r="Y218">
        <f>IF(OR('Vaccine Prioritization'!$C$5='Filter inputs'!$E$4, 'Vaccine Prioritization'!$C$5=$F218),1,0)</f>
        <v>1</v>
      </c>
    </row>
    <row r="219" spans="1:25" x14ac:dyDescent="0.3">
      <c r="A219" t="str">
        <f t="shared" si="25"/>
        <v>ASIAGEOHib32022</v>
      </c>
      <c r="B219" t="s">
        <v>13</v>
      </c>
      <c r="C219" t="s">
        <v>159</v>
      </c>
      <c r="D219" t="s">
        <v>55</v>
      </c>
      <c r="E219" t="s">
        <v>82</v>
      </c>
      <c r="F219">
        <v>2022</v>
      </c>
      <c r="G219" t="s">
        <v>196</v>
      </c>
      <c r="H219" s="11" cm="1">
        <f t="array" ref="H219">_xlfn.IFS(G219="&gt;70%",1,G219="60-70%",70%,G219="50-60%",60%,G219="&lt;50%",50%)</f>
        <v>1</v>
      </c>
      <c r="I219" s="47">
        <v>6.3271601812321041E-2</v>
      </c>
      <c r="J219">
        <v>3</v>
      </c>
      <c r="K219">
        <v>1</v>
      </c>
      <c r="L219" t="s">
        <v>196</v>
      </c>
      <c r="M219" s="11" cm="1">
        <f t="array" ref="M219">_xlfn.IFS(L219="&gt;70%",1,L219="60-70%",70%,L219="50-60%",60%,L219="&lt;50%",50%)</f>
        <v>1</v>
      </c>
      <c r="N219" s="47">
        <v>6.6300637343627247E-2</v>
      </c>
      <c r="O219">
        <v>4</v>
      </c>
      <c r="P219">
        <v>1</v>
      </c>
      <c r="Q219">
        <v>3</v>
      </c>
      <c r="R219">
        <v>10</v>
      </c>
      <c r="S219" t="s">
        <v>105</v>
      </c>
      <c r="T219" t="s">
        <v>108</v>
      </c>
      <c r="V219">
        <v>17</v>
      </c>
      <c r="W219">
        <v>18</v>
      </c>
      <c r="X219">
        <f>IF(AND(OR('Country Prioritization'!$C$4 = 'Filter inputs'!$A$4,'Country Prioritization'!$C$4=$B219),
OR('Country Prioritization'!$C$6='Filter inputs'!$C$4,'Country Prioritization'!$C$6=$S219),
OR( 'Country Prioritization'!$C$7='Filter inputs'!$D$4, 'Country Prioritization'!$C$7=$T219),
OR('Country Prioritization'!$C$8='Filter inputs'!$E$4, 'Country Prioritization'!$C$8=$F219), OR(AND('Country Prioritization'!$C$5='Filter inputs'!$B$4,H219&lt;=$X$1),AND('Country Prioritization'!$C$5='Filter inputs'!$B$5,M219&lt;=$X$1))),1,0)</f>
        <v>1</v>
      </c>
      <c r="Y219">
        <f>IF(OR('Vaccine Prioritization'!$C$5='Filter inputs'!$E$4, 'Vaccine Prioritization'!$C$5=$F219),1,0)</f>
        <v>1</v>
      </c>
    </row>
    <row r="220" spans="1:25" x14ac:dyDescent="0.3">
      <c r="A220" t="str">
        <f t="shared" si="25"/>
        <v>EUROPEMDAHib32022</v>
      </c>
      <c r="B220" t="s">
        <v>9</v>
      </c>
      <c r="C220" t="s">
        <v>130</v>
      </c>
      <c r="D220" t="s">
        <v>26</v>
      </c>
      <c r="E220" t="s">
        <v>82</v>
      </c>
      <c r="F220">
        <v>2022</v>
      </c>
      <c r="G220" t="s">
        <v>196</v>
      </c>
      <c r="H220" s="11" cm="1">
        <f t="array" ref="H220">_xlfn.IFS(G220="&gt;70%",1,G220="60-70%",70%,G220="50-60%",60%,G220="&lt;50%",50%)</f>
        <v>1</v>
      </c>
      <c r="I220" s="47">
        <v>6.9081347752185787E-2</v>
      </c>
      <c r="J220">
        <v>5</v>
      </c>
      <c r="K220">
        <v>1</v>
      </c>
      <c r="L220" t="s">
        <v>197</v>
      </c>
      <c r="M220" s="11" cm="1">
        <f t="array" ref="M220">_xlfn.IFS(L220="&gt;70%",1,L220="60-70%",70%,L220="50-60%",60%,L220="&lt;50%",50%)</f>
        <v>0.7</v>
      </c>
      <c r="N220" s="47">
        <v>5.7467905769882581E-2</v>
      </c>
      <c r="O220">
        <v>8</v>
      </c>
      <c r="P220">
        <v>1</v>
      </c>
      <c r="Q220">
        <v>2</v>
      </c>
      <c r="R220">
        <v>11</v>
      </c>
      <c r="S220" t="s">
        <v>104</v>
      </c>
      <c r="T220" t="s">
        <v>108</v>
      </c>
      <c r="V220">
        <v>19</v>
      </c>
      <c r="W220">
        <v>22</v>
      </c>
      <c r="X220">
        <f>IF(AND(OR('Country Prioritization'!$C$4 = 'Filter inputs'!$A$4,'Country Prioritization'!$C$4=$B220),
OR('Country Prioritization'!$C$6='Filter inputs'!$C$4,'Country Prioritization'!$C$6=$S220),
OR( 'Country Prioritization'!$C$7='Filter inputs'!$D$4, 'Country Prioritization'!$C$7=$T220),
OR('Country Prioritization'!$C$8='Filter inputs'!$E$4, 'Country Prioritization'!$C$8=$F220), OR(AND('Country Prioritization'!$C$5='Filter inputs'!$B$4,H220&lt;=$X$1),AND('Country Prioritization'!$C$5='Filter inputs'!$B$5,M220&lt;=$X$1))),1,0)</f>
        <v>1</v>
      </c>
      <c r="Y220">
        <f>IF(OR('Vaccine Prioritization'!$C$5='Filter inputs'!$E$4, 'Vaccine Prioritization'!$C$5=$F220),1,0)</f>
        <v>1</v>
      </c>
    </row>
    <row r="221" spans="1:25" x14ac:dyDescent="0.3">
      <c r="A221" t="str">
        <f t="shared" si="25"/>
        <v>OCEANIASLBHib32022</v>
      </c>
      <c r="B221" t="s">
        <v>15</v>
      </c>
      <c r="C221" t="s">
        <v>150</v>
      </c>
      <c r="D221" t="s">
        <v>46</v>
      </c>
      <c r="E221" t="s">
        <v>82</v>
      </c>
      <c r="F221">
        <v>2022</v>
      </c>
      <c r="G221" t="s">
        <v>196</v>
      </c>
      <c r="H221" s="11" cm="1">
        <f t="array" ref="H221">_xlfn.IFS(G221="&gt;70%",1,G221="60-70%",70%,G221="50-60%",60%,G221="&lt;50%",50%)</f>
        <v>1</v>
      </c>
      <c r="I221" s="47">
        <v>4.7368957288442794E-2</v>
      </c>
      <c r="J221">
        <v>3</v>
      </c>
      <c r="K221">
        <v>1</v>
      </c>
      <c r="L221" t="s">
        <v>196</v>
      </c>
      <c r="M221" s="11" cm="1">
        <f t="array" ref="M221">_xlfn.IFS(L221="&gt;70%",1,L221="60-70%",70%,L221="50-60%",60%,L221="&lt;50%",50%)</f>
        <v>1</v>
      </c>
      <c r="N221" s="47">
        <v>5.0150130011308879E-2</v>
      </c>
      <c r="O221">
        <v>6</v>
      </c>
      <c r="P221">
        <v>1</v>
      </c>
      <c r="Q221">
        <v>1</v>
      </c>
      <c r="R221">
        <v>5</v>
      </c>
      <c r="S221" t="s">
        <v>104</v>
      </c>
      <c r="T221" t="s">
        <v>107</v>
      </c>
      <c r="V221">
        <v>10</v>
      </c>
      <c r="W221">
        <v>13</v>
      </c>
      <c r="X221">
        <f>IF(AND(OR('Country Prioritization'!$C$4 = 'Filter inputs'!$A$4,'Country Prioritization'!$C$4=$B221),
OR('Country Prioritization'!$C$6='Filter inputs'!$C$4,'Country Prioritization'!$C$6=$S221),
OR( 'Country Prioritization'!$C$7='Filter inputs'!$D$4, 'Country Prioritization'!$C$7=$T221),
OR('Country Prioritization'!$C$8='Filter inputs'!$E$4, 'Country Prioritization'!$C$8=$F221), OR(AND('Country Prioritization'!$C$5='Filter inputs'!$B$4,H221&lt;=$X$1),AND('Country Prioritization'!$C$5='Filter inputs'!$B$5,M221&lt;=$X$1))),1,0)</f>
        <v>1</v>
      </c>
      <c r="Y221">
        <f>IF(OR('Vaccine Prioritization'!$C$5='Filter inputs'!$E$4, 'Vaccine Prioritization'!$C$5=$F221),1,0)</f>
        <v>1</v>
      </c>
    </row>
    <row r="222" spans="1:25" x14ac:dyDescent="0.3">
      <c r="A222" t="str">
        <f t="shared" si="25"/>
        <v>OCEANIAKIRHib32022</v>
      </c>
      <c r="B222" t="s">
        <v>15</v>
      </c>
      <c r="C222" t="s">
        <v>129</v>
      </c>
      <c r="D222" t="s">
        <v>25</v>
      </c>
      <c r="E222" t="s">
        <v>82</v>
      </c>
      <c r="F222">
        <v>2022</v>
      </c>
      <c r="G222" t="s">
        <v>196</v>
      </c>
      <c r="H222" s="11" cm="1">
        <f t="array" ref="H222">_xlfn.IFS(G222="&gt;70%",1,G222="60-70%",70%,G222="50-60%",60%,G222="&lt;50%",50%)</f>
        <v>1</v>
      </c>
      <c r="I222" s="47">
        <v>2.4715513756203733E-2</v>
      </c>
      <c r="J222">
        <v>2</v>
      </c>
      <c r="K222">
        <v>1</v>
      </c>
      <c r="L222" t="s">
        <v>197</v>
      </c>
      <c r="M222" s="11" cm="1">
        <f t="array" ref="M222">_xlfn.IFS(L222="&gt;70%",1,L222="60-70%",70%,L222="50-60%",60%,L222="&lt;50%",50%)</f>
        <v>0.7</v>
      </c>
      <c r="N222" s="47">
        <v>2.1642400717281327E-2</v>
      </c>
      <c r="O222">
        <v>8</v>
      </c>
      <c r="P222">
        <v>1</v>
      </c>
      <c r="Q222">
        <v>5</v>
      </c>
      <c r="R222">
        <v>11</v>
      </c>
      <c r="S222" t="s">
        <v>104</v>
      </c>
      <c r="T222" t="s">
        <v>108</v>
      </c>
      <c r="V222">
        <v>19</v>
      </c>
      <c r="W222">
        <v>25</v>
      </c>
      <c r="X222">
        <f>IF(AND(OR('Country Prioritization'!$C$4 = 'Filter inputs'!$A$4,'Country Prioritization'!$C$4=$B222),
OR('Country Prioritization'!$C$6='Filter inputs'!$C$4,'Country Prioritization'!$C$6=$S222),
OR( 'Country Prioritization'!$C$7='Filter inputs'!$D$4, 'Country Prioritization'!$C$7=$T222),
OR('Country Prioritization'!$C$8='Filter inputs'!$E$4, 'Country Prioritization'!$C$8=$F222), OR(AND('Country Prioritization'!$C$5='Filter inputs'!$B$4,H222&lt;=$X$1),AND('Country Prioritization'!$C$5='Filter inputs'!$B$5,M222&lt;=$X$1))),1,0)</f>
        <v>1</v>
      </c>
      <c r="Y222">
        <f>IF(OR('Vaccine Prioritization'!$C$5='Filter inputs'!$E$4, 'Vaccine Prioritization'!$C$5=$F222),1,0)</f>
        <v>1</v>
      </c>
    </row>
    <row r="223" spans="1:25" x14ac:dyDescent="0.3">
      <c r="A223" t="str">
        <f t="shared" si="25"/>
        <v>AMERICAGUYHib32022</v>
      </c>
      <c r="B223" t="s">
        <v>22</v>
      </c>
      <c r="C223" t="s">
        <v>170</v>
      </c>
      <c r="D223" t="s">
        <v>66</v>
      </c>
      <c r="E223" t="s">
        <v>82</v>
      </c>
      <c r="F223">
        <v>2022</v>
      </c>
      <c r="G223" t="s">
        <v>196</v>
      </c>
      <c r="H223" s="11" cm="1">
        <f t="array" ref="H223">_xlfn.IFS(G223="&gt;70%",1,G223="60-70%",70%,G223="50-60%",60%,G223="&lt;50%",50%)</f>
        <v>1</v>
      </c>
      <c r="I223" s="47">
        <v>1.7775831031064816E-2</v>
      </c>
      <c r="J223">
        <v>1</v>
      </c>
      <c r="K223">
        <v>1</v>
      </c>
      <c r="L223" t="s">
        <v>196</v>
      </c>
      <c r="M223" s="11" cm="1">
        <f t="array" ref="M223">_xlfn.IFS(L223="&gt;70%",1,L223="60-70%",70%,L223="50-60%",60%,L223="&lt;50%",50%)</f>
        <v>1</v>
      </c>
      <c r="N223" s="47">
        <v>1.9649760319936111E-2</v>
      </c>
      <c r="O223">
        <v>3</v>
      </c>
      <c r="P223">
        <v>1</v>
      </c>
      <c r="Q223">
        <v>4</v>
      </c>
      <c r="R223">
        <v>10</v>
      </c>
      <c r="S223" t="s">
        <v>105</v>
      </c>
      <c r="T223" t="s">
        <v>108</v>
      </c>
      <c r="V223">
        <v>16</v>
      </c>
      <c r="W223">
        <v>18</v>
      </c>
      <c r="X223">
        <f>IF(AND(OR('Country Prioritization'!$C$4 = 'Filter inputs'!$A$4,'Country Prioritization'!$C$4=$B223),
OR('Country Prioritization'!$C$6='Filter inputs'!$C$4,'Country Prioritization'!$C$6=$S223),
OR( 'Country Prioritization'!$C$7='Filter inputs'!$D$4, 'Country Prioritization'!$C$7=$T223),
OR('Country Prioritization'!$C$8='Filter inputs'!$E$4, 'Country Prioritization'!$C$8=$F223), OR(AND('Country Prioritization'!$C$5='Filter inputs'!$B$4,H223&lt;=$X$1),AND('Country Prioritization'!$C$5='Filter inputs'!$B$5,M223&lt;=$X$1))),1,0)</f>
        <v>1</v>
      </c>
      <c r="Y223">
        <f>IF(OR('Vaccine Prioritization'!$C$5='Filter inputs'!$E$4, 'Vaccine Prioritization'!$C$5=$F223),1,0)</f>
        <v>1</v>
      </c>
    </row>
    <row r="224" spans="1:25" x14ac:dyDescent="0.3">
      <c r="A224" t="str">
        <f t="shared" si="25"/>
        <v>AFRICASTPHib32022</v>
      </c>
      <c r="B224" t="s">
        <v>3</v>
      </c>
      <c r="C224" t="s">
        <v>173</v>
      </c>
      <c r="D224" t="s">
        <v>69</v>
      </c>
      <c r="E224" t="s">
        <v>82</v>
      </c>
      <c r="F224">
        <v>2022</v>
      </c>
      <c r="G224" t="s">
        <v>196</v>
      </c>
      <c r="H224" s="11" cm="1">
        <f t="array" ref="H224">_xlfn.IFS(G224="&gt;70%",1,G224="60-70%",70%,G224="50-60%",60%,G224="&lt;50%",50%)</f>
        <v>1</v>
      </c>
      <c r="I224" s="47">
        <v>1.0034957595159618E-2</v>
      </c>
      <c r="J224">
        <v>2</v>
      </c>
      <c r="K224">
        <v>1</v>
      </c>
      <c r="L224" t="s">
        <v>196</v>
      </c>
      <c r="M224" s="11" cm="1">
        <f t="array" ref="M224">_xlfn.IFS(L224="&gt;70%",1,L224="60-70%",70%,L224="50-60%",60%,L224="&lt;50%",50%)</f>
        <v>1</v>
      </c>
      <c r="N224" s="47">
        <v>1.1345649668913549E-2</v>
      </c>
      <c r="O224">
        <v>2</v>
      </c>
      <c r="P224">
        <v>1</v>
      </c>
      <c r="Q224">
        <v>4</v>
      </c>
      <c r="R224">
        <v>5</v>
      </c>
      <c r="S224" t="s">
        <v>104</v>
      </c>
      <c r="T224" t="s">
        <v>107</v>
      </c>
      <c r="V224">
        <v>12</v>
      </c>
      <c r="W224">
        <v>12</v>
      </c>
      <c r="X224">
        <f>IF(AND(OR('Country Prioritization'!$C$4 = 'Filter inputs'!$A$4,'Country Prioritization'!$C$4=$B224),
OR('Country Prioritization'!$C$6='Filter inputs'!$C$4,'Country Prioritization'!$C$6=$S224),
OR( 'Country Prioritization'!$C$7='Filter inputs'!$D$4, 'Country Prioritization'!$C$7=$T224),
OR('Country Prioritization'!$C$8='Filter inputs'!$E$4, 'Country Prioritization'!$C$8=$F224), OR(AND('Country Prioritization'!$C$5='Filter inputs'!$B$4,H224&lt;=$X$1),AND('Country Prioritization'!$C$5='Filter inputs'!$B$5,M224&lt;=$X$1))),1,0)</f>
        <v>1</v>
      </c>
      <c r="Y224">
        <f>IF(OR('Vaccine Prioritization'!$C$5='Filter inputs'!$E$4, 'Vaccine Prioritization'!$C$5=$F224),1,0)</f>
        <v>1</v>
      </c>
    </row>
    <row r="225" spans="1:25" x14ac:dyDescent="0.3">
      <c r="A225" t="str">
        <f t="shared" si="25"/>
        <v>ASIAINDHib32023</v>
      </c>
      <c r="B225" t="s">
        <v>13</v>
      </c>
      <c r="C225" t="s">
        <v>146</v>
      </c>
      <c r="D225" t="s">
        <v>42</v>
      </c>
      <c r="E225" t="s">
        <v>82</v>
      </c>
      <c r="F225">
        <v>2023</v>
      </c>
      <c r="G225" t="s">
        <v>196</v>
      </c>
      <c r="H225" s="11" cm="1">
        <f t="array" ref="H225">_xlfn.IFS(G225="&gt;70%",1,G225="60-70%",70%,G225="50-60%",60%,G225="&lt;50%",50%)</f>
        <v>1</v>
      </c>
      <c r="I225" s="47">
        <v>142.87575426753099</v>
      </c>
      <c r="J225">
        <v>5</v>
      </c>
      <c r="K225">
        <v>10</v>
      </c>
      <c r="L225" t="s">
        <v>196</v>
      </c>
      <c r="M225" s="11" cm="1">
        <f t="array" ref="M225">_xlfn.IFS(L225="&gt;70%",1,L225="60-70%",70%,L225="50-60%",60%,L225="&lt;50%",50%)</f>
        <v>1</v>
      </c>
      <c r="N225" s="47">
        <v>170.72845323049242</v>
      </c>
      <c r="O225">
        <v>6</v>
      </c>
      <c r="P225">
        <v>10</v>
      </c>
      <c r="Q225">
        <v>3</v>
      </c>
      <c r="R225">
        <v>5</v>
      </c>
      <c r="S225" t="s">
        <v>104</v>
      </c>
      <c r="T225" t="s">
        <v>107</v>
      </c>
      <c r="V225">
        <v>23</v>
      </c>
      <c r="W225">
        <v>24</v>
      </c>
      <c r="X225">
        <f>IF(AND(OR('Country Prioritization'!$C$4 = 'Filter inputs'!$A$4,'Country Prioritization'!$C$4=$B225),
OR('Country Prioritization'!$C$6='Filter inputs'!$C$4,'Country Prioritization'!$C$6=$S225),
OR( 'Country Prioritization'!$C$7='Filter inputs'!$D$4, 'Country Prioritization'!$C$7=$T225),
OR('Country Prioritization'!$C$8='Filter inputs'!$E$4, 'Country Prioritization'!$C$8=$F225), OR(AND('Country Prioritization'!$C$5='Filter inputs'!$B$4,H225&lt;=$X$1),AND('Country Prioritization'!$C$5='Filter inputs'!$B$5,M225&lt;=$X$1))),1,0)</f>
        <v>1</v>
      </c>
      <c r="Y225">
        <f>IF(OR('Vaccine Prioritization'!$C$5='Filter inputs'!$E$4, 'Vaccine Prioritization'!$C$5=$F225),1,0)</f>
        <v>1</v>
      </c>
    </row>
    <row r="226" spans="1:25" x14ac:dyDescent="0.3">
      <c r="A226" t="str">
        <f t="shared" si="25"/>
        <v>ASIABGDHib32023</v>
      </c>
      <c r="B226" t="s">
        <v>13</v>
      </c>
      <c r="C226" t="s">
        <v>169</v>
      </c>
      <c r="D226" t="s">
        <v>65</v>
      </c>
      <c r="E226" t="s">
        <v>82</v>
      </c>
      <c r="F226">
        <v>2023</v>
      </c>
      <c r="G226" t="s">
        <v>196</v>
      </c>
      <c r="H226" s="11" cm="1">
        <f t="array" ref="H226">_xlfn.IFS(G226="&gt;70%",1,G226="60-70%",70%,G226="50-60%",60%,G226="&lt;50%",50%)</f>
        <v>1</v>
      </c>
      <c r="I226" s="47">
        <v>25.350245720337359</v>
      </c>
      <c r="J226">
        <v>1</v>
      </c>
      <c r="K226">
        <v>10</v>
      </c>
      <c r="L226" t="s">
        <v>196</v>
      </c>
      <c r="M226" s="11" cm="1">
        <f t="array" ref="M226">_xlfn.IFS(L226="&gt;70%",1,L226="60-70%",70%,L226="50-60%",60%,L226="&lt;50%",50%)</f>
        <v>1</v>
      </c>
      <c r="N226" s="47">
        <v>30.008938870738891</v>
      </c>
      <c r="O226">
        <v>3</v>
      </c>
      <c r="P226">
        <v>10</v>
      </c>
      <c r="Q226">
        <v>2</v>
      </c>
      <c r="R226">
        <v>2</v>
      </c>
      <c r="S226" t="s">
        <v>104</v>
      </c>
      <c r="T226" t="s">
        <v>109</v>
      </c>
      <c r="V226">
        <v>15</v>
      </c>
      <c r="W226">
        <v>17</v>
      </c>
      <c r="X226">
        <f>IF(AND(OR('Country Prioritization'!$C$4 = 'Filter inputs'!$A$4,'Country Prioritization'!$C$4=$B226),
OR('Country Prioritization'!$C$6='Filter inputs'!$C$4,'Country Prioritization'!$C$6=$S226),
OR( 'Country Prioritization'!$C$7='Filter inputs'!$D$4, 'Country Prioritization'!$C$7=$T226),
OR('Country Prioritization'!$C$8='Filter inputs'!$E$4, 'Country Prioritization'!$C$8=$F226), OR(AND('Country Prioritization'!$C$5='Filter inputs'!$B$4,H226&lt;=$X$1),AND('Country Prioritization'!$C$5='Filter inputs'!$B$5,M226&lt;=$X$1))),1,0)</f>
        <v>1</v>
      </c>
      <c r="Y226">
        <f>IF(OR('Vaccine Prioritization'!$C$5='Filter inputs'!$E$4, 'Vaccine Prioritization'!$C$5=$F226),1,0)</f>
        <v>1</v>
      </c>
    </row>
    <row r="227" spans="1:25" x14ac:dyDescent="0.3">
      <c r="A227" t="str">
        <f t="shared" si="25"/>
        <v>ASIAPAKHib32023</v>
      </c>
      <c r="B227" t="s">
        <v>13</v>
      </c>
      <c r="C227" t="s">
        <v>141</v>
      </c>
      <c r="D227" t="s">
        <v>37</v>
      </c>
      <c r="E227" t="s">
        <v>82</v>
      </c>
      <c r="F227">
        <v>2023</v>
      </c>
      <c r="G227" t="s">
        <v>197</v>
      </c>
      <c r="H227" s="11" cm="1">
        <f t="array" ref="H227">_xlfn.IFS(G227="&gt;70%",1,G227="60-70%",70%,G227="50-60%",60%,G227="&lt;50%",50%)</f>
        <v>0.7</v>
      </c>
      <c r="I227" s="47">
        <v>21.818816711988088</v>
      </c>
      <c r="J227">
        <v>8</v>
      </c>
      <c r="K227">
        <v>10</v>
      </c>
      <c r="L227" t="s">
        <v>196</v>
      </c>
      <c r="M227" s="11" cm="1">
        <f t="array" ref="M227">_xlfn.IFS(L227="&gt;70%",1,L227="60-70%",70%,L227="50-60%",60%,L227="&lt;50%",50%)</f>
        <v>1</v>
      </c>
      <c r="N227" s="47">
        <v>29.051840688192549</v>
      </c>
      <c r="O227">
        <v>7</v>
      </c>
      <c r="P227">
        <v>10</v>
      </c>
      <c r="Q227">
        <v>3</v>
      </c>
      <c r="R227">
        <v>2</v>
      </c>
      <c r="S227" t="s">
        <v>104</v>
      </c>
      <c r="T227" t="s">
        <v>109</v>
      </c>
      <c r="V227">
        <v>23</v>
      </c>
      <c r="W227">
        <v>22</v>
      </c>
      <c r="X227">
        <f>IF(AND(OR('Country Prioritization'!$C$4 = 'Filter inputs'!$A$4,'Country Prioritization'!$C$4=$B227),
OR('Country Prioritization'!$C$6='Filter inputs'!$C$4,'Country Prioritization'!$C$6=$S227),
OR( 'Country Prioritization'!$C$7='Filter inputs'!$D$4, 'Country Prioritization'!$C$7=$T227),
OR('Country Prioritization'!$C$8='Filter inputs'!$E$4, 'Country Prioritization'!$C$8=$F227), OR(AND('Country Prioritization'!$C$5='Filter inputs'!$B$4,H227&lt;=$X$1),AND('Country Prioritization'!$C$5='Filter inputs'!$B$5,M227&lt;=$X$1))),1,0)</f>
        <v>1</v>
      </c>
      <c r="Y227">
        <f>IF(OR('Vaccine Prioritization'!$C$5='Filter inputs'!$E$4, 'Vaccine Prioritization'!$C$5=$F227),1,0)</f>
        <v>1</v>
      </c>
    </row>
    <row r="228" spans="1:25" x14ac:dyDescent="0.3">
      <c r="A228" t="str">
        <f t="shared" si="25"/>
        <v>AFRICAETHHib32023</v>
      </c>
      <c r="B228" t="s">
        <v>3</v>
      </c>
      <c r="C228" t="s">
        <v>125</v>
      </c>
      <c r="D228" t="s">
        <v>20</v>
      </c>
      <c r="E228" t="s">
        <v>82</v>
      </c>
      <c r="F228">
        <v>2023</v>
      </c>
      <c r="G228" t="s">
        <v>198</v>
      </c>
      <c r="H228" s="11" cm="1">
        <f t="array" ref="H228">_xlfn.IFS(G228="&gt;70%",1,G228="60-70%",70%,G228="50-60%",60%,G228="&lt;50%",50%)</f>
        <v>0.6</v>
      </c>
      <c r="I228" s="47">
        <v>21.292190597464256</v>
      </c>
      <c r="J228">
        <v>9</v>
      </c>
      <c r="K228">
        <v>10</v>
      </c>
      <c r="L228" t="s">
        <v>197</v>
      </c>
      <c r="M228" s="11" cm="1">
        <f t="array" ref="M228">_xlfn.IFS(L228="&gt;70%",1,L228="60-70%",70%,L228="50-60%",60%,L228="&lt;50%",50%)</f>
        <v>0.7</v>
      </c>
      <c r="N228" s="47">
        <v>23.016687861227005</v>
      </c>
      <c r="O228">
        <v>9</v>
      </c>
      <c r="P228">
        <v>10</v>
      </c>
      <c r="Q228">
        <v>9</v>
      </c>
      <c r="R228">
        <v>9</v>
      </c>
      <c r="S228" t="s">
        <v>103</v>
      </c>
      <c r="T228" t="s">
        <v>106</v>
      </c>
      <c r="V228">
        <v>37</v>
      </c>
      <c r="W228">
        <v>37</v>
      </c>
      <c r="X228">
        <f>IF(AND(OR('Country Prioritization'!$C$4 = 'Filter inputs'!$A$4,'Country Prioritization'!$C$4=$B228),
OR('Country Prioritization'!$C$6='Filter inputs'!$C$4,'Country Prioritization'!$C$6=$S228),
OR( 'Country Prioritization'!$C$7='Filter inputs'!$D$4, 'Country Prioritization'!$C$7=$T228),
OR('Country Prioritization'!$C$8='Filter inputs'!$E$4, 'Country Prioritization'!$C$8=$F228), OR(AND('Country Prioritization'!$C$5='Filter inputs'!$B$4,H228&lt;=$X$1),AND('Country Prioritization'!$C$5='Filter inputs'!$B$5,M228&lt;=$X$1))),1,0)</f>
        <v>1</v>
      </c>
      <c r="Y228">
        <f>IF(OR('Vaccine Prioritization'!$C$5='Filter inputs'!$E$4, 'Vaccine Prioritization'!$C$5=$F228),1,0)</f>
        <v>1</v>
      </c>
    </row>
    <row r="229" spans="1:25" x14ac:dyDescent="0.3">
      <c r="A229" t="str">
        <f t="shared" si="25"/>
        <v>AFRICANGAHib32023</v>
      </c>
      <c r="B229" t="s">
        <v>3</v>
      </c>
      <c r="C229" t="s">
        <v>113</v>
      </c>
      <c r="D229" t="s">
        <v>5</v>
      </c>
      <c r="E229" t="s">
        <v>82</v>
      </c>
      <c r="F229">
        <v>2023</v>
      </c>
      <c r="G229" t="s">
        <v>198</v>
      </c>
      <c r="H229" s="11" cm="1">
        <f t="array" ref="H229">_xlfn.IFS(G229="&gt;70%",1,G229="60-70%",70%,G229="50-60%",60%,G229="&lt;50%",50%)</f>
        <v>0.6</v>
      </c>
      <c r="I229" s="47">
        <v>20.095816451771611</v>
      </c>
      <c r="J229">
        <v>9</v>
      </c>
      <c r="K229">
        <v>10</v>
      </c>
      <c r="L229" t="s">
        <v>199</v>
      </c>
      <c r="M229" s="11" cm="1">
        <f t="array" ref="M229">_xlfn.IFS(L229="&gt;70%",1,L229="60-70%",70%,L229="50-60%",60%,L229="&lt;50%",50%)</f>
        <v>0.5</v>
      </c>
      <c r="N229" s="47">
        <v>17.532732956771991</v>
      </c>
      <c r="O229">
        <v>10</v>
      </c>
      <c r="P229">
        <v>10</v>
      </c>
      <c r="Q229">
        <v>10</v>
      </c>
      <c r="R229">
        <v>5</v>
      </c>
      <c r="S229" t="s">
        <v>104</v>
      </c>
      <c r="T229" t="s">
        <v>107</v>
      </c>
      <c r="V229">
        <v>34</v>
      </c>
      <c r="W229">
        <v>35</v>
      </c>
      <c r="X229">
        <f>IF(AND(OR('Country Prioritization'!$C$4 = 'Filter inputs'!$A$4,'Country Prioritization'!$C$4=$B229),
OR('Country Prioritization'!$C$6='Filter inputs'!$C$4,'Country Prioritization'!$C$6=$S229),
OR( 'Country Prioritization'!$C$7='Filter inputs'!$D$4, 'Country Prioritization'!$C$7=$T229),
OR('Country Prioritization'!$C$8='Filter inputs'!$E$4, 'Country Prioritization'!$C$8=$F229), OR(AND('Country Prioritization'!$C$5='Filter inputs'!$B$4,H229&lt;=$X$1),AND('Country Prioritization'!$C$5='Filter inputs'!$B$5,M229&lt;=$X$1))),1,0)</f>
        <v>1</v>
      </c>
      <c r="Y229">
        <f>IF(OR('Vaccine Prioritization'!$C$5='Filter inputs'!$E$4, 'Vaccine Prioritization'!$C$5=$F229),1,0)</f>
        <v>1</v>
      </c>
    </row>
    <row r="230" spans="1:25" x14ac:dyDescent="0.3">
      <c r="A230" t="str">
        <f t="shared" si="25"/>
        <v>AFRICACODHib32023</v>
      </c>
      <c r="B230" t="s">
        <v>3</v>
      </c>
      <c r="C230" t="s">
        <v>134</v>
      </c>
      <c r="D230" t="s">
        <v>30</v>
      </c>
      <c r="E230" t="s">
        <v>82</v>
      </c>
      <c r="F230">
        <v>2023</v>
      </c>
      <c r="G230" t="s">
        <v>198</v>
      </c>
      <c r="H230" s="11" cm="1">
        <f t="array" ref="H230">_xlfn.IFS(G230="&gt;70%",1,G230="60-70%",70%,G230="50-60%",60%,G230="&lt;50%",50%)</f>
        <v>0.6</v>
      </c>
      <c r="I230" s="47">
        <v>10.195279546061135</v>
      </c>
      <c r="J230">
        <v>9</v>
      </c>
      <c r="K230">
        <v>10</v>
      </c>
      <c r="L230" t="s">
        <v>196</v>
      </c>
      <c r="M230" s="11" cm="1">
        <f t="array" ref="M230">_xlfn.IFS(L230="&gt;70%",1,L230="60-70%",70%,L230="50-60%",60%,L230="&lt;50%",50%)</f>
        <v>1</v>
      </c>
      <c r="N230" s="47">
        <v>14.807886634302173</v>
      </c>
      <c r="O230">
        <v>7</v>
      </c>
      <c r="P230">
        <v>10</v>
      </c>
      <c r="Q230">
        <v>10</v>
      </c>
      <c r="R230">
        <v>9</v>
      </c>
      <c r="S230" t="s">
        <v>103</v>
      </c>
      <c r="T230" t="s">
        <v>106</v>
      </c>
      <c r="V230">
        <v>38</v>
      </c>
      <c r="W230">
        <v>36</v>
      </c>
      <c r="X230">
        <f>IF(AND(OR('Country Prioritization'!$C$4 = 'Filter inputs'!$A$4,'Country Prioritization'!$C$4=$B230),
OR('Country Prioritization'!$C$6='Filter inputs'!$C$4,'Country Prioritization'!$C$6=$S230),
OR( 'Country Prioritization'!$C$7='Filter inputs'!$D$4, 'Country Prioritization'!$C$7=$T230),
OR('Country Prioritization'!$C$8='Filter inputs'!$E$4, 'Country Prioritization'!$C$8=$F230), OR(AND('Country Prioritization'!$C$5='Filter inputs'!$B$4,H230&lt;=$X$1),AND('Country Prioritization'!$C$5='Filter inputs'!$B$5,M230&lt;=$X$1))),1,0)</f>
        <v>1</v>
      </c>
      <c r="Y230">
        <f>IF(OR('Vaccine Prioritization'!$C$5='Filter inputs'!$E$4, 'Vaccine Prioritization'!$C$5=$F230),1,0)</f>
        <v>1</v>
      </c>
    </row>
    <row r="231" spans="1:25" x14ac:dyDescent="0.3">
      <c r="A231" t="str">
        <f t="shared" si="25"/>
        <v>ASIAIDNHib32023</v>
      </c>
      <c r="B231" t="s">
        <v>13</v>
      </c>
      <c r="C231" t="s">
        <v>133</v>
      </c>
      <c r="D231" t="s">
        <v>29</v>
      </c>
      <c r="E231" t="s">
        <v>82</v>
      </c>
      <c r="F231">
        <v>2023</v>
      </c>
      <c r="G231" t="s">
        <v>197</v>
      </c>
      <c r="H231" s="11" cm="1">
        <f t="array" ref="H231">_xlfn.IFS(G231="&gt;70%",1,G231="60-70%",70%,G231="50-60%",60%,G231="&lt;50%",50%)</f>
        <v>0.7</v>
      </c>
      <c r="I231" s="47">
        <v>13.468243844937533</v>
      </c>
      <c r="J231">
        <v>6</v>
      </c>
      <c r="K231">
        <v>10</v>
      </c>
      <c r="L231" t="s">
        <v>196</v>
      </c>
      <c r="M231" s="11" cm="1">
        <f t="array" ref="M231">_xlfn.IFS(L231="&gt;70%",1,L231="60-70%",70%,L231="50-60%",60%,L231="&lt;50%",50%)</f>
        <v>1</v>
      </c>
      <c r="N231" s="47">
        <v>13.950842443301372</v>
      </c>
      <c r="O231">
        <v>8</v>
      </c>
      <c r="P231">
        <v>10</v>
      </c>
      <c r="Q231">
        <v>2</v>
      </c>
      <c r="R231">
        <v>10</v>
      </c>
      <c r="S231" t="s">
        <v>105</v>
      </c>
      <c r="T231" t="s">
        <v>108</v>
      </c>
      <c r="V231">
        <v>28</v>
      </c>
      <c r="W231">
        <v>30</v>
      </c>
      <c r="X231">
        <f>IF(AND(OR('Country Prioritization'!$C$4 = 'Filter inputs'!$A$4,'Country Prioritization'!$C$4=$B231),
OR('Country Prioritization'!$C$6='Filter inputs'!$C$4,'Country Prioritization'!$C$6=$S231),
OR( 'Country Prioritization'!$C$7='Filter inputs'!$D$4, 'Country Prioritization'!$C$7=$T231),
OR('Country Prioritization'!$C$8='Filter inputs'!$E$4, 'Country Prioritization'!$C$8=$F231), OR(AND('Country Prioritization'!$C$5='Filter inputs'!$B$4,H231&lt;=$X$1),AND('Country Prioritization'!$C$5='Filter inputs'!$B$5,M231&lt;=$X$1))),1,0)</f>
        <v>1</v>
      </c>
      <c r="Y231">
        <f>IF(OR('Vaccine Prioritization'!$C$5='Filter inputs'!$E$4, 'Vaccine Prioritization'!$C$5=$F231),1,0)</f>
        <v>1</v>
      </c>
    </row>
    <row r="232" spans="1:25" x14ac:dyDescent="0.3">
      <c r="A232" t="str">
        <f t="shared" si="25"/>
        <v>AFRICANERHib32023</v>
      </c>
      <c r="B232" t="s">
        <v>3</v>
      </c>
      <c r="C232" t="s">
        <v>136</v>
      </c>
      <c r="D232" t="s">
        <v>32</v>
      </c>
      <c r="E232" t="s">
        <v>82</v>
      </c>
      <c r="F232">
        <v>2023</v>
      </c>
      <c r="G232" t="s">
        <v>197</v>
      </c>
      <c r="H232" s="11" cm="1">
        <f t="array" ref="H232">_xlfn.IFS(G232="&gt;70%",1,G232="60-70%",70%,G232="50-60%",60%,G232="&lt;50%",50%)</f>
        <v>0.7</v>
      </c>
      <c r="I232" s="47">
        <v>8.7992088128724433</v>
      </c>
      <c r="J232">
        <v>7</v>
      </c>
      <c r="K232">
        <v>10</v>
      </c>
      <c r="L232" t="s">
        <v>196</v>
      </c>
      <c r="M232" s="11" cm="1">
        <f t="array" ref="M232">_xlfn.IFS(L232="&gt;70%",1,L232="60-70%",70%,L232="50-60%",60%,L232="&lt;50%",50%)</f>
        <v>1</v>
      </c>
      <c r="N232" s="47">
        <v>10.085424031571483</v>
      </c>
      <c r="O232">
        <v>7</v>
      </c>
      <c r="P232">
        <v>10</v>
      </c>
      <c r="Q232">
        <v>8</v>
      </c>
      <c r="R232">
        <v>9</v>
      </c>
      <c r="S232" t="s">
        <v>103</v>
      </c>
      <c r="T232" t="s">
        <v>106</v>
      </c>
      <c r="V232">
        <v>34</v>
      </c>
      <c r="W232">
        <v>34</v>
      </c>
      <c r="X232">
        <f>IF(AND(OR('Country Prioritization'!$C$4 = 'Filter inputs'!$A$4,'Country Prioritization'!$C$4=$B232),
OR('Country Prioritization'!$C$6='Filter inputs'!$C$4,'Country Prioritization'!$C$6=$S232),
OR( 'Country Prioritization'!$C$7='Filter inputs'!$D$4, 'Country Prioritization'!$C$7=$T232),
OR('Country Prioritization'!$C$8='Filter inputs'!$E$4, 'Country Prioritization'!$C$8=$F232), OR(AND('Country Prioritization'!$C$5='Filter inputs'!$B$4,H232&lt;=$X$1),AND('Country Prioritization'!$C$5='Filter inputs'!$B$5,M232&lt;=$X$1))),1,0)</f>
        <v>1</v>
      </c>
      <c r="Y232">
        <f>IF(OR('Vaccine Prioritization'!$C$5='Filter inputs'!$E$4, 'Vaccine Prioritization'!$C$5=$F232),1,0)</f>
        <v>1</v>
      </c>
    </row>
    <row r="233" spans="1:25" x14ac:dyDescent="0.3">
      <c r="A233" t="str">
        <f t="shared" si="25"/>
        <v>AFRICASDNHib32023</v>
      </c>
      <c r="B233" t="s">
        <v>3</v>
      </c>
      <c r="C233" t="s">
        <v>149</v>
      </c>
      <c r="D233" t="s">
        <v>45</v>
      </c>
      <c r="E233" t="s">
        <v>82</v>
      </c>
      <c r="F233">
        <v>2023</v>
      </c>
      <c r="G233" t="s">
        <v>196</v>
      </c>
      <c r="H233" s="11" cm="1">
        <f t="array" ref="H233">_xlfn.IFS(G233="&gt;70%",1,G233="60-70%",70%,G233="50-60%",60%,G233="&lt;50%",50%)</f>
        <v>1</v>
      </c>
      <c r="I233" s="47">
        <v>7.570185180043068</v>
      </c>
      <c r="J233">
        <v>4</v>
      </c>
      <c r="K233">
        <v>9</v>
      </c>
      <c r="L233" t="s">
        <v>196</v>
      </c>
      <c r="M233" s="11" cm="1">
        <f t="array" ref="M233">_xlfn.IFS(L233="&gt;70%",1,L233="60-70%",70%,L233="50-60%",60%,L233="&lt;50%",50%)</f>
        <v>1</v>
      </c>
      <c r="N233" s="47">
        <v>8.7173234696321718</v>
      </c>
      <c r="O233">
        <v>5</v>
      </c>
      <c r="P233">
        <v>9</v>
      </c>
      <c r="Q233">
        <v>5</v>
      </c>
      <c r="R233">
        <v>3</v>
      </c>
      <c r="S233" t="s">
        <v>103</v>
      </c>
      <c r="T233" t="s">
        <v>109</v>
      </c>
      <c r="V233">
        <v>21</v>
      </c>
      <c r="W233">
        <v>22</v>
      </c>
      <c r="X233">
        <f>IF(AND(OR('Country Prioritization'!$C$4 = 'Filter inputs'!$A$4,'Country Prioritization'!$C$4=$B233),
OR('Country Prioritization'!$C$6='Filter inputs'!$C$4,'Country Prioritization'!$C$6=$S233),
OR( 'Country Prioritization'!$C$7='Filter inputs'!$D$4, 'Country Prioritization'!$C$7=$T233),
OR('Country Prioritization'!$C$8='Filter inputs'!$E$4, 'Country Prioritization'!$C$8=$F233), OR(AND('Country Prioritization'!$C$5='Filter inputs'!$B$4,H233&lt;=$X$1),AND('Country Prioritization'!$C$5='Filter inputs'!$B$5,M233&lt;=$X$1))),1,0)</f>
        <v>1</v>
      </c>
      <c r="Y233">
        <f>IF(OR('Vaccine Prioritization'!$C$5='Filter inputs'!$E$4, 'Vaccine Prioritization'!$C$5=$F233),1,0)</f>
        <v>1</v>
      </c>
    </row>
    <row r="234" spans="1:25" x14ac:dyDescent="0.3">
      <c r="A234" t="str">
        <f t="shared" si="25"/>
        <v>AFRICATZAHib32023</v>
      </c>
      <c r="B234" t="s">
        <v>3</v>
      </c>
      <c r="C234" t="s">
        <v>161</v>
      </c>
      <c r="D234" t="s">
        <v>57</v>
      </c>
      <c r="E234" t="s">
        <v>82</v>
      </c>
      <c r="F234">
        <v>2023</v>
      </c>
      <c r="G234" t="s">
        <v>196</v>
      </c>
      <c r="H234" s="11" cm="1">
        <f t="array" ref="H234">_xlfn.IFS(G234="&gt;70%",1,G234="60-70%",70%,G234="50-60%",60%,G234="&lt;50%",50%)</f>
        <v>1</v>
      </c>
      <c r="I234" s="47">
        <v>5.5671795739418997</v>
      </c>
      <c r="J234">
        <v>5</v>
      </c>
      <c r="K234">
        <v>9</v>
      </c>
      <c r="L234" t="s">
        <v>196</v>
      </c>
      <c r="M234" s="11" cm="1">
        <f t="array" ref="M234">_xlfn.IFS(L234="&gt;70%",1,L234="60-70%",70%,L234="50-60%",60%,L234="&lt;50%",50%)</f>
        <v>1</v>
      </c>
      <c r="N234" s="47">
        <v>7.1011255716617407</v>
      </c>
      <c r="O234">
        <v>4</v>
      </c>
      <c r="P234">
        <v>9</v>
      </c>
      <c r="Q234">
        <v>7</v>
      </c>
      <c r="R234">
        <v>8</v>
      </c>
      <c r="S234" t="s">
        <v>104</v>
      </c>
      <c r="T234" t="s">
        <v>106</v>
      </c>
      <c r="V234">
        <v>29</v>
      </c>
      <c r="W234">
        <v>28</v>
      </c>
      <c r="X234">
        <f>IF(AND(OR('Country Prioritization'!$C$4 = 'Filter inputs'!$A$4,'Country Prioritization'!$C$4=$B234),
OR('Country Prioritization'!$C$6='Filter inputs'!$C$4,'Country Prioritization'!$C$6=$S234),
OR( 'Country Prioritization'!$C$7='Filter inputs'!$D$4, 'Country Prioritization'!$C$7=$T234),
OR('Country Prioritization'!$C$8='Filter inputs'!$E$4, 'Country Prioritization'!$C$8=$F234), OR(AND('Country Prioritization'!$C$5='Filter inputs'!$B$4,H234&lt;=$X$1),AND('Country Prioritization'!$C$5='Filter inputs'!$B$5,M234&lt;=$X$1))),1,0)</f>
        <v>1</v>
      </c>
      <c r="Y234">
        <f>IF(OR('Vaccine Prioritization'!$C$5='Filter inputs'!$E$4, 'Vaccine Prioritization'!$C$5=$F234),1,0)</f>
        <v>1</v>
      </c>
    </row>
    <row r="235" spans="1:25" x14ac:dyDescent="0.3">
      <c r="A235" t="str">
        <f t="shared" si="25"/>
        <v>AFRICAAGOHib32023</v>
      </c>
      <c r="B235" t="s">
        <v>3</v>
      </c>
      <c r="C235" t="s">
        <v>116</v>
      </c>
      <c r="D235" t="s">
        <v>8</v>
      </c>
      <c r="E235" t="s">
        <v>82</v>
      </c>
      <c r="F235">
        <v>2023</v>
      </c>
      <c r="G235" t="s">
        <v>199</v>
      </c>
      <c r="H235" s="11" cm="1">
        <f t="array" ref="H235">_xlfn.IFS(G235="&gt;70%",1,G235="60-70%",70%,G235="50-60%",60%,G235="&lt;50%",50%)</f>
        <v>0.5</v>
      </c>
      <c r="I235" s="47">
        <v>6.499892446827765</v>
      </c>
      <c r="J235">
        <v>10</v>
      </c>
      <c r="K235">
        <v>9</v>
      </c>
      <c r="L235" t="s">
        <v>199</v>
      </c>
      <c r="M235" s="11" cm="1">
        <f t="array" ref="M235">_xlfn.IFS(L235="&gt;70%",1,L235="60-70%",70%,L235="50-60%",60%,L235="&lt;50%",50%)</f>
        <v>0.5</v>
      </c>
      <c r="N235" s="47">
        <v>6.0420214583865306</v>
      </c>
      <c r="O235">
        <v>10</v>
      </c>
      <c r="P235">
        <v>9</v>
      </c>
      <c r="Q235">
        <v>9</v>
      </c>
      <c r="R235">
        <v>11</v>
      </c>
      <c r="S235" t="s">
        <v>104</v>
      </c>
      <c r="T235" t="s">
        <v>108</v>
      </c>
      <c r="V235">
        <v>39</v>
      </c>
      <c r="W235">
        <v>39</v>
      </c>
      <c r="X235">
        <f>IF(AND(OR('Country Prioritization'!$C$4 = 'Filter inputs'!$A$4,'Country Prioritization'!$C$4=$B235),
OR('Country Prioritization'!$C$6='Filter inputs'!$C$4,'Country Prioritization'!$C$6=$S235),
OR( 'Country Prioritization'!$C$7='Filter inputs'!$D$4, 'Country Prioritization'!$C$7=$T235),
OR('Country Prioritization'!$C$8='Filter inputs'!$E$4, 'Country Prioritization'!$C$8=$F235), OR(AND('Country Prioritization'!$C$5='Filter inputs'!$B$4,H235&lt;=$X$1),AND('Country Prioritization'!$C$5='Filter inputs'!$B$5,M235&lt;=$X$1))),1,0)</f>
        <v>1</v>
      </c>
      <c r="Y235">
        <f>IF(OR('Vaccine Prioritization'!$C$5='Filter inputs'!$E$4, 'Vaccine Prioritization'!$C$5=$F235),1,0)</f>
        <v>1</v>
      </c>
    </row>
    <row r="236" spans="1:25" x14ac:dyDescent="0.3">
      <c r="A236" t="str">
        <f t="shared" si="25"/>
        <v>ASIAAFGHib32023</v>
      </c>
      <c r="B236" t="s">
        <v>13</v>
      </c>
      <c r="C236" t="s">
        <v>120</v>
      </c>
      <c r="D236" t="s">
        <v>14</v>
      </c>
      <c r="E236" t="s">
        <v>82</v>
      </c>
      <c r="F236">
        <v>2023</v>
      </c>
      <c r="G236" t="s">
        <v>198</v>
      </c>
      <c r="H236" s="11" cm="1">
        <f t="array" ref="H236">_xlfn.IFS(G236="&gt;70%",1,G236="60-70%",70%,G236="50-60%",60%,G236="&lt;50%",50%)</f>
        <v>0.6</v>
      </c>
      <c r="I236" s="47">
        <v>5.4170954459864449</v>
      </c>
      <c r="J236">
        <v>9</v>
      </c>
      <c r="K236">
        <v>9</v>
      </c>
      <c r="L236" t="s">
        <v>198</v>
      </c>
      <c r="M236" s="11" cm="1">
        <f t="array" ref="M236">_xlfn.IFS(L236="&gt;70%",1,L236="60-70%",70%,L236="50-60%",60%,L236="&lt;50%",50%)</f>
        <v>0.6</v>
      </c>
      <c r="N236" s="47">
        <v>5.3676389244450933</v>
      </c>
      <c r="O236">
        <v>9</v>
      </c>
      <c r="P236">
        <v>9</v>
      </c>
      <c r="Q236">
        <v>8</v>
      </c>
      <c r="R236">
        <v>9</v>
      </c>
      <c r="S236" t="s">
        <v>103</v>
      </c>
      <c r="T236" t="s">
        <v>106</v>
      </c>
      <c r="V236">
        <v>35</v>
      </c>
      <c r="W236">
        <v>35</v>
      </c>
      <c r="X236">
        <f>IF(AND(OR('Country Prioritization'!$C$4 = 'Filter inputs'!$A$4,'Country Prioritization'!$C$4=$B236),
OR('Country Prioritization'!$C$6='Filter inputs'!$C$4,'Country Prioritization'!$C$6=$S236),
OR( 'Country Prioritization'!$C$7='Filter inputs'!$D$4, 'Country Prioritization'!$C$7=$T236),
OR('Country Prioritization'!$C$8='Filter inputs'!$E$4, 'Country Prioritization'!$C$8=$F236), OR(AND('Country Prioritization'!$C$5='Filter inputs'!$B$4,H236&lt;=$X$1),AND('Country Prioritization'!$C$5='Filter inputs'!$B$5,M236&lt;=$X$1))),1,0)</f>
        <v>1</v>
      </c>
      <c r="Y236">
        <f>IF(OR('Vaccine Prioritization'!$C$5='Filter inputs'!$E$4, 'Vaccine Prioritization'!$C$5=$F236),1,0)</f>
        <v>1</v>
      </c>
    </row>
    <row r="237" spans="1:25" x14ac:dyDescent="0.3">
      <c r="A237" t="str">
        <f t="shared" si="25"/>
        <v>AFRICACMRHib32023</v>
      </c>
      <c r="B237" t="s">
        <v>3</v>
      </c>
      <c r="C237" t="s">
        <v>151</v>
      </c>
      <c r="D237" t="s">
        <v>47</v>
      </c>
      <c r="E237" t="s">
        <v>82</v>
      </c>
      <c r="F237">
        <v>2023</v>
      </c>
      <c r="G237" t="s">
        <v>198</v>
      </c>
      <c r="H237" s="11" cm="1">
        <f t="array" ref="H237">_xlfn.IFS(G237="&gt;70%",1,G237="60-70%",70%,G237="50-60%",60%,G237="&lt;50%",50%)</f>
        <v>0.6</v>
      </c>
      <c r="I237" s="47">
        <v>2.9962569136975254</v>
      </c>
      <c r="J237">
        <v>9</v>
      </c>
      <c r="K237">
        <v>8</v>
      </c>
      <c r="L237" t="s">
        <v>196</v>
      </c>
      <c r="M237" s="11" cm="1">
        <f t="array" ref="M237">_xlfn.IFS(L237="&gt;70%",1,L237="60-70%",70%,L237="50-60%",60%,L237="&lt;50%",50%)</f>
        <v>1</v>
      </c>
      <c r="N237" s="47">
        <v>5.028623941596865</v>
      </c>
      <c r="O237">
        <v>5</v>
      </c>
      <c r="P237">
        <v>9</v>
      </c>
      <c r="Q237">
        <v>8</v>
      </c>
      <c r="R237">
        <v>2</v>
      </c>
      <c r="S237" t="s">
        <v>104</v>
      </c>
      <c r="T237" t="s">
        <v>109</v>
      </c>
      <c r="V237">
        <v>27</v>
      </c>
      <c r="W237">
        <v>24</v>
      </c>
      <c r="X237">
        <f>IF(AND(OR('Country Prioritization'!$C$4 = 'Filter inputs'!$A$4,'Country Prioritization'!$C$4=$B237),
OR('Country Prioritization'!$C$6='Filter inputs'!$C$4,'Country Prioritization'!$C$6=$S237),
OR( 'Country Prioritization'!$C$7='Filter inputs'!$D$4, 'Country Prioritization'!$C$7=$T237),
OR('Country Prioritization'!$C$8='Filter inputs'!$E$4, 'Country Prioritization'!$C$8=$F237), OR(AND('Country Prioritization'!$C$5='Filter inputs'!$B$4,H237&lt;=$X$1),AND('Country Prioritization'!$C$5='Filter inputs'!$B$5,M237&lt;=$X$1))),1,0)</f>
        <v>1</v>
      </c>
      <c r="Y237">
        <f>IF(OR('Vaccine Prioritization'!$C$5='Filter inputs'!$E$4, 'Vaccine Prioritization'!$C$5=$F237),1,0)</f>
        <v>1</v>
      </c>
    </row>
    <row r="238" spans="1:25" x14ac:dyDescent="0.3">
      <c r="A238" t="str">
        <f t="shared" si="25"/>
        <v>AFRICAMOZHib32023</v>
      </c>
      <c r="B238" t="s">
        <v>3</v>
      </c>
      <c r="C238" t="s">
        <v>181</v>
      </c>
      <c r="D238" t="s">
        <v>77</v>
      </c>
      <c r="E238" t="s">
        <v>82</v>
      </c>
      <c r="F238">
        <v>2023</v>
      </c>
      <c r="G238" t="s">
        <v>196</v>
      </c>
      <c r="H238" s="11" cm="1">
        <f t="array" ref="H238">_xlfn.IFS(G238="&gt;70%",1,G238="60-70%",70%,G238="50-60%",60%,G238="&lt;50%",50%)</f>
        <v>1</v>
      </c>
      <c r="I238" s="47">
        <v>3.5637042558745136</v>
      </c>
      <c r="J238">
        <v>6</v>
      </c>
      <c r="K238">
        <v>8</v>
      </c>
      <c r="L238" t="s">
        <v>196</v>
      </c>
      <c r="M238" s="11" cm="1">
        <f t="array" ref="M238">_xlfn.IFS(L238="&gt;70%",1,L238="60-70%",70%,L238="50-60%",60%,L238="&lt;50%",50%)</f>
        <v>1</v>
      </c>
      <c r="N238" s="47">
        <v>4.9828492510035547</v>
      </c>
      <c r="O238">
        <v>1</v>
      </c>
      <c r="P238">
        <v>9</v>
      </c>
      <c r="Q238">
        <v>10</v>
      </c>
      <c r="R238">
        <v>9</v>
      </c>
      <c r="S238" t="s">
        <v>103</v>
      </c>
      <c r="T238" t="s">
        <v>106</v>
      </c>
      <c r="V238">
        <v>33</v>
      </c>
      <c r="W238">
        <v>29</v>
      </c>
      <c r="X238">
        <f>IF(AND(OR('Country Prioritization'!$C$4 = 'Filter inputs'!$A$4,'Country Prioritization'!$C$4=$B238),
OR('Country Prioritization'!$C$6='Filter inputs'!$C$4,'Country Prioritization'!$C$6=$S238),
OR( 'Country Prioritization'!$C$7='Filter inputs'!$D$4, 'Country Prioritization'!$C$7=$T238),
OR('Country Prioritization'!$C$8='Filter inputs'!$E$4, 'Country Prioritization'!$C$8=$F238), OR(AND('Country Prioritization'!$C$5='Filter inputs'!$B$4,H238&lt;=$X$1),AND('Country Prioritization'!$C$5='Filter inputs'!$B$5,M238&lt;=$X$1))),1,0)</f>
        <v>1</v>
      </c>
      <c r="Y238">
        <f>IF(OR('Vaccine Prioritization'!$C$5='Filter inputs'!$E$4, 'Vaccine Prioritization'!$C$5=$F238),1,0)</f>
        <v>1</v>
      </c>
    </row>
    <row r="239" spans="1:25" x14ac:dyDescent="0.3">
      <c r="A239" t="str">
        <f t="shared" si="25"/>
        <v>ASIAMMRHib32023</v>
      </c>
      <c r="B239" t="s">
        <v>13</v>
      </c>
      <c r="C239" t="s">
        <v>131</v>
      </c>
      <c r="D239" t="s">
        <v>27</v>
      </c>
      <c r="E239" t="s">
        <v>82</v>
      </c>
      <c r="F239">
        <v>2023</v>
      </c>
      <c r="G239" t="s">
        <v>196</v>
      </c>
      <c r="H239" s="11" cm="1">
        <f t="array" ref="H239">_xlfn.IFS(G239="&gt;70%",1,G239="60-70%",70%,G239="50-60%",60%,G239="&lt;50%",50%)</f>
        <v>1</v>
      </c>
      <c r="I239" s="47">
        <v>4.9283571422073669</v>
      </c>
      <c r="J239">
        <v>5</v>
      </c>
      <c r="K239">
        <v>9</v>
      </c>
      <c r="L239" t="s">
        <v>196</v>
      </c>
      <c r="M239" s="11" cm="1">
        <f t="array" ref="M239">_xlfn.IFS(L239="&gt;70%",1,L239="60-70%",70%,L239="50-60%",60%,L239="&lt;50%",50%)</f>
        <v>1</v>
      </c>
      <c r="N239" s="47">
        <v>4.9509664699228422</v>
      </c>
      <c r="O239">
        <v>8</v>
      </c>
      <c r="P239">
        <v>9</v>
      </c>
      <c r="Q239">
        <v>10</v>
      </c>
      <c r="R239">
        <v>2</v>
      </c>
      <c r="S239" t="s">
        <v>104</v>
      </c>
      <c r="T239" t="s">
        <v>109</v>
      </c>
      <c r="V239">
        <v>26</v>
      </c>
      <c r="W239">
        <v>29</v>
      </c>
      <c r="X239">
        <f>IF(AND(OR('Country Prioritization'!$C$4 = 'Filter inputs'!$A$4,'Country Prioritization'!$C$4=$B239),
OR('Country Prioritization'!$C$6='Filter inputs'!$C$4,'Country Prioritization'!$C$6=$S239),
OR( 'Country Prioritization'!$C$7='Filter inputs'!$D$4, 'Country Prioritization'!$C$7=$T239),
OR('Country Prioritization'!$C$8='Filter inputs'!$E$4, 'Country Prioritization'!$C$8=$F239), OR(AND('Country Prioritization'!$C$5='Filter inputs'!$B$4,H239&lt;=$X$1),AND('Country Prioritization'!$C$5='Filter inputs'!$B$5,M239&lt;=$X$1))),1,0)</f>
        <v>1</v>
      </c>
      <c r="Y239">
        <f>IF(OR('Vaccine Prioritization'!$C$5='Filter inputs'!$E$4, 'Vaccine Prioritization'!$C$5=$F239),1,0)</f>
        <v>1</v>
      </c>
    </row>
    <row r="240" spans="1:25" x14ac:dyDescent="0.3">
      <c r="A240" t="str">
        <f t="shared" si="25"/>
        <v>AFRICAMLIHib32023</v>
      </c>
      <c r="B240" t="s">
        <v>3</v>
      </c>
      <c r="C240" t="s">
        <v>126</v>
      </c>
      <c r="D240" t="s">
        <v>21</v>
      </c>
      <c r="E240" t="s">
        <v>82</v>
      </c>
      <c r="F240">
        <v>2023</v>
      </c>
      <c r="G240" t="s">
        <v>197</v>
      </c>
      <c r="H240" s="11" cm="1">
        <f t="array" ref="H240">_xlfn.IFS(G240="&gt;70%",1,G240="60-70%",70%,G240="50-60%",60%,G240="&lt;50%",50%)</f>
        <v>0.7</v>
      </c>
      <c r="I240" s="47">
        <v>4.3218419772999415</v>
      </c>
      <c r="J240">
        <v>8</v>
      </c>
      <c r="K240">
        <v>9</v>
      </c>
      <c r="L240" t="s">
        <v>197</v>
      </c>
      <c r="M240" s="11" cm="1">
        <f t="array" ref="M240">_xlfn.IFS(L240="&gt;70%",1,L240="60-70%",70%,L240="50-60%",60%,L240="&lt;50%",50%)</f>
        <v>0.7</v>
      </c>
      <c r="N240" s="47">
        <v>4.8849195037801101</v>
      </c>
      <c r="O240">
        <v>8</v>
      </c>
      <c r="P240">
        <v>8</v>
      </c>
      <c r="Q240">
        <v>8</v>
      </c>
      <c r="R240">
        <v>9</v>
      </c>
      <c r="S240" t="s">
        <v>103</v>
      </c>
      <c r="T240" t="s">
        <v>106</v>
      </c>
      <c r="V240">
        <v>34</v>
      </c>
      <c r="W240">
        <v>33</v>
      </c>
      <c r="X240">
        <f>IF(AND(OR('Country Prioritization'!$C$4 = 'Filter inputs'!$A$4,'Country Prioritization'!$C$4=$B240),
OR('Country Prioritization'!$C$6='Filter inputs'!$C$4,'Country Prioritization'!$C$6=$S240),
OR( 'Country Prioritization'!$C$7='Filter inputs'!$D$4, 'Country Prioritization'!$C$7=$T240),
OR('Country Prioritization'!$C$8='Filter inputs'!$E$4, 'Country Prioritization'!$C$8=$F240), OR(AND('Country Prioritization'!$C$5='Filter inputs'!$B$4,H240&lt;=$X$1),AND('Country Prioritization'!$C$5='Filter inputs'!$B$5,M240&lt;=$X$1))),1,0)</f>
        <v>1</v>
      </c>
      <c r="Y240">
        <f>IF(OR('Vaccine Prioritization'!$C$5='Filter inputs'!$E$4, 'Vaccine Prioritization'!$C$5=$F240),1,0)</f>
        <v>1</v>
      </c>
    </row>
    <row r="241" spans="1:25" x14ac:dyDescent="0.3">
      <c r="A241" t="str">
        <f t="shared" si="25"/>
        <v>ASIANPLHib32023</v>
      </c>
      <c r="B241" t="s">
        <v>13</v>
      </c>
      <c r="C241" t="s">
        <v>157</v>
      </c>
      <c r="D241" t="s">
        <v>53</v>
      </c>
      <c r="E241" t="s">
        <v>82</v>
      </c>
      <c r="F241">
        <v>2023</v>
      </c>
      <c r="G241" t="s">
        <v>196</v>
      </c>
      <c r="H241" s="11" cm="1">
        <f t="array" ref="H241">_xlfn.IFS(G241="&gt;70%",1,G241="60-70%",70%,G241="50-60%",60%,G241="&lt;50%",50%)</f>
        <v>1</v>
      </c>
      <c r="I241" s="47">
        <v>3.6104833571911468</v>
      </c>
      <c r="J241">
        <v>4</v>
      </c>
      <c r="K241">
        <v>8</v>
      </c>
      <c r="L241" t="s">
        <v>196</v>
      </c>
      <c r="M241" s="11" cm="1">
        <f t="array" ref="M241">_xlfn.IFS(L241="&gt;70%",1,L241="60-70%",70%,L241="50-60%",60%,L241="&lt;50%",50%)</f>
        <v>1</v>
      </c>
      <c r="N241" s="47">
        <v>4.5564661856935897</v>
      </c>
      <c r="O241">
        <v>4</v>
      </c>
      <c r="P241">
        <v>8</v>
      </c>
      <c r="Q241">
        <v>6</v>
      </c>
      <c r="R241">
        <v>8</v>
      </c>
      <c r="S241" t="s">
        <v>104</v>
      </c>
      <c r="T241" t="s">
        <v>106</v>
      </c>
      <c r="V241">
        <v>26</v>
      </c>
      <c r="W241">
        <v>26</v>
      </c>
      <c r="X241">
        <f>IF(AND(OR('Country Prioritization'!$C$4 = 'Filter inputs'!$A$4,'Country Prioritization'!$C$4=$B241),
OR('Country Prioritization'!$C$6='Filter inputs'!$C$4,'Country Prioritization'!$C$6=$S241),
OR( 'Country Prioritization'!$C$7='Filter inputs'!$D$4, 'Country Prioritization'!$C$7=$T241),
OR('Country Prioritization'!$C$8='Filter inputs'!$E$4, 'Country Prioritization'!$C$8=$F241), OR(AND('Country Prioritization'!$C$5='Filter inputs'!$B$4,H241&lt;=$X$1),AND('Country Prioritization'!$C$5='Filter inputs'!$B$5,M241&lt;=$X$1))),1,0)</f>
        <v>1</v>
      </c>
      <c r="Y241">
        <f>IF(OR('Vaccine Prioritization'!$C$5='Filter inputs'!$E$4, 'Vaccine Prioritization'!$C$5=$F241),1,0)</f>
        <v>1</v>
      </c>
    </row>
    <row r="242" spans="1:25" x14ac:dyDescent="0.3">
      <c r="A242" t="str">
        <f t="shared" si="25"/>
        <v>AFRICAUGAHib32023</v>
      </c>
      <c r="B242" t="s">
        <v>3</v>
      </c>
      <c r="C242" t="s">
        <v>147</v>
      </c>
      <c r="D242" t="s">
        <v>43</v>
      </c>
      <c r="E242" t="s">
        <v>82</v>
      </c>
      <c r="F242">
        <v>2023</v>
      </c>
      <c r="G242" t="s">
        <v>196</v>
      </c>
      <c r="H242" s="11" cm="1">
        <f t="array" ref="H242">_xlfn.IFS(G242="&gt;70%",1,G242="60-70%",70%,G242="50-60%",60%,G242="&lt;50%",50%)</f>
        <v>1</v>
      </c>
      <c r="I242" s="47">
        <v>3.9821388432810929</v>
      </c>
      <c r="J242">
        <v>4</v>
      </c>
      <c r="K242">
        <v>9</v>
      </c>
      <c r="L242" t="s">
        <v>196</v>
      </c>
      <c r="M242" s="11" cm="1">
        <f t="array" ref="M242">_xlfn.IFS(L242="&gt;70%",1,L242="60-70%",70%,L242="50-60%",60%,L242="&lt;50%",50%)</f>
        <v>1</v>
      </c>
      <c r="N242" s="47">
        <v>4.4128129081509355</v>
      </c>
      <c r="O242">
        <v>5</v>
      </c>
      <c r="P242">
        <v>8</v>
      </c>
      <c r="Q242">
        <v>6</v>
      </c>
      <c r="R242">
        <v>9</v>
      </c>
      <c r="S242" t="s">
        <v>103</v>
      </c>
      <c r="T242" t="s">
        <v>106</v>
      </c>
      <c r="V242">
        <v>28</v>
      </c>
      <c r="W242">
        <v>28</v>
      </c>
      <c r="X242">
        <f>IF(AND(OR('Country Prioritization'!$C$4 = 'Filter inputs'!$A$4,'Country Prioritization'!$C$4=$B242),
OR('Country Prioritization'!$C$6='Filter inputs'!$C$4,'Country Prioritization'!$C$6=$S242),
OR( 'Country Prioritization'!$C$7='Filter inputs'!$D$4, 'Country Prioritization'!$C$7=$T242),
OR('Country Prioritization'!$C$8='Filter inputs'!$E$4, 'Country Prioritization'!$C$8=$F242), OR(AND('Country Prioritization'!$C$5='Filter inputs'!$B$4,H242&lt;=$X$1),AND('Country Prioritization'!$C$5='Filter inputs'!$B$5,M242&lt;=$X$1))),1,0)</f>
        <v>1</v>
      </c>
      <c r="Y242">
        <f>IF(OR('Vaccine Prioritization'!$C$5='Filter inputs'!$E$4, 'Vaccine Prioritization'!$C$5=$F242),1,0)</f>
        <v>1</v>
      </c>
    </row>
    <row r="243" spans="1:25" x14ac:dyDescent="0.3">
      <c r="A243" t="str">
        <f t="shared" si="25"/>
        <v>AFRICAMDGHib32023</v>
      </c>
      <c r="B243" t="s">
        <v>3</v>
      </c>
      <c r="C243" t="s">
        <v>145</v>
      </c>
      <c r="D243" t="s">
        <v>41</v>
      </c>
      <c r="E243" t="s">
        <v>82</v>
      </c>
      <c r="F243">
        <v>2023</v>
      </c>
      <c r="G243" t="s">
        <v>197</v>
      </c>
      <c r="H243" s="11" cm="1">
        <f t="array" ref="H243">_xlfn.IFS(G243="&gt;70%",1,G243="60-70%",70%,G243="50-60%",60%,G243="&lt;50%",50%)</f>
        <v>0.7</v>
      </c>
      <c r="I243" s="47">
        <v>3.160640242167339</v>
      </c>
      <c r="J243">
        <v>8</v>
      </c>
      <c r="K243">
        <v>8</v>
      </c>
      <c r="L243" t="s">
        <v>196</v>
      </c>
      <c r="M243" s="11" cm="1">
        <f t="array" ref="M243">_xlfn.IFS(L243="&gt;70%",1,L243="60-70%",70%,L243="50-60%",60%,L243="&lt;50%",50%)</f>
        <v>1</v>
      </c>
      <c r="N243" s="47">
        <v>4.2635872308632949</v>
      </c>
      <c r="O243">
        <v>6</v>
      </c>
      <c r="P243">
        <v>8</v>
      </c>
      <c r="Q243">
        <v>7</v>
      </c>
      <c r="R243">
        <v>9</v>
      </c>
      <c r="S243" t="s">
        <v>103</v>
      </c>
      <c r="T243" t="s">
        <v>106</v>
      </c>
      <c r="V243">
        <v>32</v>
      </c>
      <c r="W243">
        <v>30</v>
      </c>
      <c r="X243">
        <f>IF(AND(OR('Country Prioritization'!$C$4 = 'Filter inputs'!$A$4,'Country Prioritization'!$C$4=$B243),
OR('Country Prioritization'!$C$6='Filter inputs'!$C$4,'Country Prioritization'!$C$6=$S243),
OR( 'Country Prioritization'!$C$7='Filter inputs'!$D$4, 'Country Prioritization'!$C$7=$T243),
OR('Country Prioritization'!$C$8='Filter inputs'!$E$4, 'Country Prioritization'!$C$8=$F243), OR(AND('Country Prioritization'!$C$5='Filter inputs'!$B$4,H243&lt;=$X$1),AND('Country Prioritization'!$C$5='Filter inputs'!$B$5,M243&lt;=$X$1))),1,0)</f>
        <v>1</v>
      </c>
      <c r="Y243">
        <f>IF(OR('Vaccine Prioritization'!$C$5='Filter inputs'!$E$4, 'Vaccine Prioritization'!$C$5=$F243),1,0)</f>
        <v>1</v>
      </c>
    </row>
    <row r="244" spans="1:25" x14ac:dyDescent="0.3">
      <c r="A244" t="str">
        <f t="shared" si="25"/>
        <v>AFRICABFAHib32023</v>
      </c>
      <c r="B244" t="s">
        <v>3</v>
      </c>
      <c r="C244" t="s">
        <v>167</v>
      </c>
      <c r="D244" t="s">
        <v>63</v>
      </c>
      <c r="E244" t="s">
        <v>82</v>
      </c>
      <c r="F244">
        <v>2023</v>
      </c>
      <c r="G244" t="s">
        <v>196</v>
      </c>
      <c r="H244" s="11" cm="1">
        <f t="array" ref="H244">_xlfn.IFS(G244="&gt;70%",1,G244="60-70%",70%,G244="50-60%",60%,G244="&lt;50%",50%)</f>
        <v>1</v>
      </c>
      <c r="I244" s="47">
        <v>2.8417366462304723</v>
      </c>
      <c r="J244">
        <v>5</v>
      </c>
      <c r="K244">
        <v>7</v>
      </c>
      <c r="L244" t="s">
        <v>196</v>
      </c>
      <c r="M244" s="11" cm="1">
        <f t="array" ref="M244">_xlfn.IFS(L244="&gt;70%",1,L244="60-70%",70%,L244="50-60%",60%,L244="&lt;50%",50%)</f>
        <v>1</v>
      </c>
      <c r="N244" s="47">
        <v>4.0751071368251175</v>
      </c>
      <c r="O244">
        <v>3</v>
      </c>
      <c r="P244">
        <v>8</v>
      </c>
      <c r="Q244">
        <v>4</v>
      </c>
      <c r="R244">
        <v>9</v>
      </c>
      <c r="S244" t="s">
        <v>103</v>
      </c>
      <c r="T244" t="s">
        <v>106</v>
      </c>
      <c r="V244">
        <v>25</v>
      </c>
      <c r="W244">
        <v>24</v>
      </c>
      <c r="X244">
        <f>IF(AND(OR('Country Prioritization'!$C$4 = 'Filter inputs'!$A$4,'Country Prioritization'!$C$4=$B244),
OR('Country Prioritization'!$C$6='Filter inputs'!$C$4,'Country Prioritization'!$C$6=$S244),
OR( 'Country Prioritization'!$C$7='Filter inputs'!$D$4, 'Country Prioritization'!$C$7=$T244),
OR('Country Prioritization'!$C$8='Filter inputs'!$E$4, 'Country Prioritization'!$C$8=$F244), OR(AND('Country Prioritization'!$C$5='Filter inputs'!$B$4,H244&lt;=$X$1),AND('Country Prioritization'!$C$5='Filter inputs'!$B$5,M244&lt;=$X$1))),1,0)</f>
        <v>1</v>
      </c>
      <c r="Y244">
        <f>IF(OR('Vaccine Prioritization'!$C$5='Filter inputs'!$E$4, 'Vaccine Prioritization'!$C$5=$F244),1,0)</f>
        <v>1</v>
      </c>
    </row>
    <row r="245" spans="1:25" x14ac:dyDescent="0.3">
      <c r="A245" t="str">
        <f t="shared" si="25"/>
        <v>ASIAYEMHib32023</v>
      </c>
      <c r="B245" t="s">
        <v>13</v>
      </c>
      <c r="C245" t="s">
        <v>123</v>
      </c>
      <c r="D245" t="s">
        <v>18</v>
      </c>
      <c r="E245" t="s">
        <v>82</v>
      </c>
      <c r="F245">
        <v>2023</v>
      </c>
      <c r="G245" t="s">
        <v>197</v>
      </c>
      <c r="H245" s="11" cm="1">
        <f t="array" ref="H245">_xlfn.IFS(G245="&gt;70%",1,G245="60-70%",70%,G245="50-60%",60%,G245="&lt;50%",50%)</f>
        <v>0.7</v>
      </c>
      <c r="I245" s="47">
        <v>3.4849984564128391</v>
      </c>
      <c r="J245">
        <v>8</v>
      </c>
      <c r="K245">
        <v>8</v>
      </c>
      <c r="L245" t="s">
        <v>197</v>
      </c>
      <c r="M245" s="11" cm="1">
        <f t="array" ref="M245">_xlfn.IFS(L245="&gt;70%",1,L245="60-70%",70%,L245="50-60%",60%,L245="&lt;50%",50%)</f>
        <v>0.7</v>
      </c>
      <c r="N245" s="47">
        <v>3.7958121634737045</v>
      </c>
      <c r="O245">
        <v>9</v>
      </c>
      <c r="P245">
        <v>8</v>
      </c>
      <c r="Q245">
        <v>3</v>
      </c>
      <c r="R245">
        <v>9</v>
      </c>
      <c r="S245" t="s">
        <v>103</v>
      </c>
      <c r="T245" t="s">
        <v>106</v>
      </c>
      <c r="V245">
        <v>28</v>
      </c>
      <c r="W245">
        <v>29</v>
      </c>
      <c r="X245">
        <f>IF(AND(OR('Country Prioritization'!$C$4 = 'Filter inputs'!$A$4,'Country Prioritization'!$C$4=$B245),
OR('Country Prioritization'!$C$6='Filter inputs'!$C$4,'Country Prioritization'!$C$6=$S245),
OR( 'Country Prioritization'!$C$7='Filter inputs'!$D$4, 'Country Prioritization'!$C$7=$T245),
OR('Country Prioritization'!$C$8='Filter inputs'!$E$4, 'Country Prioritization'!$C$8=$F245), OR(AND('Country Prioritization'!$C$5='Filter inputs'!$B$4,H245&lt;=$X$1),AND('Country Prioritization'!$C$5='Filter inputs'!$B$5,M245&lt;=$X$1))),1,0)</f>
        <v>1</v>
      </c>
      <c r="Y245">
        <f>IF(OR('Vaccine Prioritization'!$C$5='Filter inputs'!$E$4, 'Vaccine Prioritization'!$C$5=$F245),1,0)</f>
        <v>1</v>
      </c>
    </row>
    <row r="246" spans="1:25" x14ac:dyDescent="0.3">
      <c r="A246" t="str">
        <f t="shared" si="25"/>
        <v>AFRICATCDHib32023</v>
      </c>
      <c r="B246" t="s">
        <v>3</v>
      </c>
      <c r="C246" t="s">
        <v>118</v>
      </c>
      <c r="D246" t="s">
        <v>11</v>
      </c>
      <c r="E246" t="s">
        <v>82</v>
      </c>
      <c r="F246">
        <v>2023</v>
      </c>
      <c r="G246" t="s">
        <v>199</v>
      </c>
      <c r="H246" s="11" cm="1">
        <f t="array" ref="H246">_xlfn.IFS(G246="&gt;70%",1,G246="60-70%",70%,G246="50-60%",60%,G246="&lt;50%",50%)</f>
        <v>0.5</v>
      </c>
      <c r="I246" s="47">
        <v>3.258564289296408</v>
      </c>
      <c r="J246">
        <v>10</v>
      </c>
      <c r="K246">
        <v>8</v>
      </c>
      <c r="L246" t="s">
        <v>198</v>
      </c>
      <c r="M246" s="11" cm="1">
        <f t="array" ref="M246">_xlfn.IFS(L246="&gt;70%",1,L246="60-70%",70%,L246="50-60%",60%,L246="&lt;50%",50%)</f>
        <v>0.6</v>
      </c>
      <c r="N246" s="47">
        <v>3.7299586376925014</v>
      </c>
      <c r="O246">
        <v>10</v>
      </c>
      <c r="P246">
        <v>8</v>
      </c>
      <c r="Q246">
        <v>9</v>
      </c>
      <c r="R246">
        <v>9</v>
      </c>
      <c r="S246" t="s">
        <v>103</v>
      </c>
      <c r="T246" t="s">
        <v>106</v>
      </c>
      <c r="V246">
        <v>36</v>
      </c>
      <c r="W246">
        <v>36</v>
      </c>
      <c r="X246">
        <f>IF(AND(OR('Country Prioritization'!$C$4 = 'Filter inputs'!$A$4,'Country Prioritization'!$C$4=$B246),
OR('Country Prioritization'!$C$6='Filter inputs'!$C$4,'Country Prioritization'!$C$6=$S246),
OR( 'Country Prioritization'!$C$7='Filter inputs'!$D$4, 'Country Prioritization'!$C$7=$T246),
OR('Country Prioritization'!$C$8='Filter inputs'!$E$4, 'Country Prioritization'!$C$8=$F246), OR(AND('Country Prioritization'!$C$5='Filter inputs'!$B$4,H246&lt;=$X$1),AND('Country Prioritization'!$C$5='Filter inputs'!$B$5,M246&lt;=$X$1))),1,0)</f>
        <v>1</v>
      </c>
      <c r="Y246">
        <f>IF(OR('Vaccine Prioritization'!$C$5='Filter inputs'!$E$4, 'Vaccine Prioritization'!$C$5=$F246),1,0)</f>
        <v>1</v>
      </c>
    </row>
    <row r="247" spans="1:25" x14ac:dyDescent="0.3">
      <c r="A247" t="str">
        <f t="shared" si="25"/>
        <v>AFRICAKENHib32023</v>
      </c>
      <c r="B247" t="s">
        <v>3</v>
      </c>
      <c r="C247" t="s">
        <v>139</v>
      </c>
      <c r="D247" t="s">
        <v>35</v>
      </c>
      <c r="E247" t="s">
        <v>82</v>
      </c>
      <c r="F247">
        <v>2023</v>
      </c>
      <c r="G247" t="s">
        <v>196</v>
      </c>
      <c r="H247" s="11" cm="1">
        <f t="array" ref="H247">_xlfn.IFS(G247="&gt;70%",1,G247="60-70%",70%,G247="50-60%",60%,G247="&lt;50%",50%)</f>
        <v>1</v>
      </c>
      <c r="I247" s="47">
        <v>3.4070267704179797</v>
      </c>
      <c r="J247">
        <v>4</v>
      </c>
      <c r="K247">
        <v>8</v>
      </c>
      <c r="L247" t="s">
        <v>196</v>
      </c>
      <c r="M247" s="11" cm="1">
        <f t="array" ref="M247">_xlfn.IFS(L247="&gt;70%",1,L247="60-70%",70%,L247="50-60%",60%,L247="&lt;50%",50%)</f>
        <v>1</v>
      </c>
      <c r="N247" s="47">
        <v>3.5526585775164103</v>
      </c>
      <c r="O247">
        <v>7</v>
      </c>
      <c r="P247">
        <v>7</v>
      </c>
      <c r="Q247">
        <v>5</v>
      </c>
      <c r="R247">
        <v>2</v>
      </c>
      <c r="S247" t="s">
        <v>104</v>
      </c>
      <c r="T247" t="s">
        <v>109</v>
      </c>
      <c r="V247">
        <v>19</v>
      </c>
      <c r="W247">
        <v>21</v>
      </c>
      <c r="X247">
        <f>IF(AND(OR('Country Prioritization'!$C$4 = 'Filter inputs'!$A$4,'Country Prioritization'!$C$4=$B247),
OR('Country Prioritization'!$C$6='Filter inputs'!$C$4,'Country Prioritization'!$C$6=$S247),
OR( 'Country Prioritization'!$C$7='Filter inputs'!$D$4, 'Country Prioritization'!$C$7=$T247),
OR('Country Prioritization'!$C$8='Filter inputs'!$E$4, 'Country Prioritization'!$C$8=$F247), OR(AND('Country Prioritization'!$C$5='Filter inputs'!$B$4,H247&lt;=$X$1),AND('Country Prioritization'!$C$5='Filter inputs'!$B$5,M247&lt;=$X$1))),1,0)</f>
        <v>1</v>
      </c>
      <c r="Y247">
        <f>IF(OR('Vaccine Prioritization'!$C$5='Filter inputs'!$E$4, 'Vaccine Prioritization'!$C$5=$F247),1,0)</f>
        <v>1</v>
      </c>
    </row>
    <row r="248" spans="1:25" x14ac:dyDescent="0.3">
      <c r="A248" t="str">
        <f t="shared" si="25"/>
        <v>AFRICARWAHib32023</v>
      </c>
      <c r="B248" t="s">
        <v>3</v>
      </c>
      <c r="C248" t="s">
        <v>179</v>
      </c>
      <c r="D248" t="s">
        <v>75</v>
      </c>
      <c r="E248" t="s">
        <v>82</v>
      </c>
      <c r="F248">
        <v>2023</v>
      </c>
      <c r="G248" t="s">
        <v>196</v>
      </c>
      <c r="H248" s="11" cm="1">
        <f t="array" ref="H248">_xlfn.IFS(G248="&gt;70%",1,G248="60-70%",70%,G248="50-60%",60%,G248="&lt;50%",50%)</f>
        <v>1</v>
      </c>
      <c r="I248" s="47">
        <v>2.4707311240565368</v>
      </c>
      <c r="J248">
        <v>1</v>
      </c>
      <c r="K248">
        <v>7</v>
      </c>
      <c r="L248" t="s">
        <v>196</v>
      </c>
      <c r="M248" s="11" cm="1">
        <f t="array" ref="M248">_xlfn.IFS(L248="&gt;70%",1,L248="60-70%",70%,L248="50-60%",60%,L248="&lt;50%",50%)</f>
        <v>1</v>
      </c>
      <c r="N248" s="47">
        <v>3.2758971119289182</v>
      </c>
      <c r="O248">
        <v>1</v>
      </c>
      <c r="P248">
        <v>7</v>
      </c>
      <c r="Q248">
        <v>8</v>
      </c>
      <c r="R248">
        <v>9</v>
      </c>
      <c r="S248" t="s">
        <v>103</v>
      </c>
      <c r="T248" t="s">
        <v>106</v>
      </c>
      <c r="V248">
        <v>25</v>
      </c>
      <c r="W248">
        <v>25</v>
      </c>
      <c r="X248">
        <f>IF(AND(OR('Country Prioritization'!$C$4 = 'Filter inputs'!$A$4,'Country Prioritization'!$C$4=$B248),
OR('Country Prioritization'!$C$6='Filter inputs'!$C$4,'Country Prioritization'!$C$6=$S248),
OR( 'Country Prioritization'!$C$7='Filter inputs'!$D$4, 'Country Prioritization'!$C$7=$T248),
OR('Country Prioritization'!$C$8='Filter inputs'!$E$4, 'Country Prioritization'!$C$8=$F248), OR(AND('Country Prioritization'!$C$5='Filter inputs'!$B$4,H248&lt;=$X$1),AND('Country Prioritization'!$C$5='Filter inputs'!$B$5,M248&lt;=$X$1))),1,0)</f>
        <v>1</v>
      </c>
      <c r="Y248">
        <f>IF(OR('Vaccine Prioritization'!$C$5='Filter inputs'!$E$4, 'Vaccine Prioritization'!$C$5=$F248),1,0)</f>
        <v>1</v>
      </c>
    </row>
    <row r="249" spans="1:25" x14ac:dyDescent="0.3">
      <c r="A249" t="str">
        <f t="shared" si="25"/>
        <v>AFRICASENHib32023</v>
      </c>
      <c r="B249" t="s">
        <v>3</v>
      </c>
      <c r="C249" t="s">
        <v>164</v>
      </c>
      <c r="D249" t="s">
        <v>60</v>
      </c>
      <c r="E249" t="s">
        <v>82</v>
      </c>
      <c r="F249">
        <v>2023</v>
      </c>
      <c r="G249" t="s">
        <v>196</v>
      </c>
      <c r="H249" s="11" cm="1">
        <f t="array" ref="H249">_xlfn.IFS(G249="&gt;70%",1,G249="60-70%",70%,G249="50-60%",60%,G249="&lt;50%",50%)</f>
        <v>1</v>
      </c>
      <c r="I249" s="47">
        <v>2.7097292350916002</v>
      </c>
      <c r="J249">
        <v>4</v>
      </c>
      <c r="K249">
        <v>7</v>
      </c>
      <c r="L249" t="s">
        <v>196</v>
      </c>
      <c r="M249" s="11" cm="1">
        <f t="array" ref="M249">_xlfn.IFS(L249="&gt;70%",1,L249="60-70%",70%,L249="50-60%",60%,L249="&lt;50%",50%)</f>
        <v>1</v>
      </c>
      <c r="N249" s="47">
        <v>3.1775074461067603</v>
      </c>
      <c r="O249">
        <v>4</v>
      </c>
      <c r="P249">
        <v>7</v>
      </c>
      <c r="Q249">
        <v>1</v>
      </c>
      <c r="R249">
        <v>2</v>
      </c>
      <c r="S249" t="s">
        <v>104</v>
      </c>
      <c r="T249" t="s">
        <v>109</v>
      </c>
      <c r="V249">
        <v>14</v>
      </c>
      <c r="W249">
        <v>14</v>
      </c>
      <c r="X249">
        <f>IF(AND(OR('Country Prioritization'!$C$4 = 'Filter inputs'!$A$4,'Country Prioritization'!$C$4=$B249),
OR('Country Prioritization'!$C$6='Filter inputs'!$C$4,'Country Prioritization'!$C$6=$S249),
OR( 'Country Prioritization'!$C$7='Filter inputs'!$D$4, 'Country Prioritization'!$C$7=$T249),
OR('Country Prioritization'!$C$8='Filter inputs'!$E$4, 'Country Prioritization'!$C$8=$F249), OR(AND('Country Prioritization'!$C$5='Filter inputs'!$B$4,H249&lt;=$X$1),AND('Country Prioritization'!$C$5='Filter inputs'!$B$5,M249&lt;=$X$1))),1,0)</f>
        <v>1</v>
      </c>
      <c r="Y249">
        <f>IF(OR('Vaccine Prioritization'!$C$5='Filter inputs'!$E$4, 'Vaccine Prioritization'!$C$5=$F249),1,0)</f>
        <v>1</v>
      </c>
    </row>
    <row r="250" spans="1:25" x14ac:dyDescent="0.3">
      <c r="A250" t="str">
        <f t="shared" si="25"/>
        <v>AFRICAZMBHib32023</v>
      </c>
      <c r="B250" t="s">
        <v>3</v>
      </c>
      <c r="C250" t="s">
        <v>182</v>
      </c>
      <c r="D250" t="s">
        <v>78</v>
      </c>
      <c r="E250" t="s">
        <v>82</v>
      </c>
      <c r="F250">
        <v>2023</v>
      </c>
      <c r="G250" t="s">
        <v>196</v>
      </c>
      <c r="H250" s="11" cm="1">
        <f t="array" ref="H250">_xlfn.IFS(G250="&gt;70%",1,G250="60-70%",70%,G250="50-60%",60%,G250="&lt;50%",50%)</f>
        <v>1</v>
      </c>
      <c r="I250" s="47">
        <v>1.9095830342872311</v>
      </c>
      <c r="J250">
        <v>6</v>
      </c>
      <c r="K250">
        <v>7</v>
      </c>
      <c r="L250" t="s">
        <v>196</v>
      </c>
      <c r="M250" s="11" cm="1">
        <f t="array" ref="M250">_xlfn.IFS(L250="&gt;70%",1,L250="60-70%",70%,L250="50-60%",60%,L250="&lt;50%",50%)</f>
        <v>1</v>
      </c>
      <c r="N250" s="47">
        <v>2.7354027979248481</v>
      </c>
      <c r="O250">
        <v>1</v>
      </c>
      <c r="P250">
        <v>7</v>
      </c>
      <c r="Q250">
        <v>9</v>
      </c>
      <c r="R250">
        <v>2</v>
      </c>
      <c r="S250" t="s">
        <v>104</v>
      </c>
      <c r="T250" t="s">
        <v>109</v>
      </c>
      <c r="V250">
        <v>24</v>
      </c>
      <c r="W250">
        <v>19</v>
      </c>
      <c r="X250">
        <f>IF(AND(OR('Country Prioritization'!$C$4 = 'Filter inputs'!$A$4,'Country Prioritization'!$C$4=$B250),
OR('Country Prioritization'!$C$6='Filter inputs'!$C$4,'Country Prioritization'!$C$6=$S250),
OR( 'Country Prioritization'!$C$7='Filter inputs'!$D$4, 'Country Prioritization'!$C$7=$T250),
OR('Country Prioritization'!$C$8='Filter inputs'!$E$4, 'Country Prioritization'!$C$8=$F250), OR(AND('Country Prioritization'!$C$5='Filter inputs'!$B$4,H250&lt;=$X$1),AND('Country Prioritization'!$C$5='Filter inputs'!$B$5,M250&lt;=$X$1))),1,0)</f>
        <v>1</v>
      </c>
      <c r="Y250">
        <f>IF(OR('Vaccine Prioritization'!$C$5='Filter inputs'!$E$4, 'Vaccine Prioritization'!$C$5=$F250),1,0)</f>
        <v>1</v>
      </c>
    </row>
    <row r="251" spans="1:25" x14ac:dyDescent="0.3">
      <c r="A251" t="str">
        <f t="shared" si="25"/>
        <v>ASIAKHMHib32023</v>
      </c>
      <c r="B251" t="s">
        <v>13</v>
      </c>
      <c r="C251" t="s">
        <v>163</v>
      </c>
      <c r="D251" t="s">
        <v>59</v>
      </c>
      <c r="E251" t="s">
        <v>82</v>
      </c>
      <c r="F251">
        <v>2023</v>
      </c>
      <c r="G251" t="s">
        <v>196</v>
      </c>
      <c r="H251" s="11" cm="1">
        <f t="array" ref="H251">_xlfn.IFS(G251="&gt;70%",1,G251="60-70%",70%,G251="50-60%",60%,G251="&lt;50%",50%)</f>
        <v>1</v>
      </c>
      <c r="I251" s="47">
        <v>1.9430885661766528</v>
      </c>
      <c r="J251">
        <v>4</v>
      </c>
      <c r="K251">
        <v>7</v>
      </c>
      <c r="L251" t="s">
        <v>196</v>
      </c>
      <c r="M251" s="11" cm="1">
        <f t="array" ref="M251">_xlfn.IFS(L251="&gt;70%",1,L251="60-70%",70%,L251="50-60%",60%,L251="&lt;50%",50%)</f>
        <v>1</v>
      </c>
      <c r="N251" s="47">
        <v>2.4452897912079217</v>
      </c>
      <c r="O251">
        <v>3</v>
      </c>
      <c r="P251">
        <v>7</v>
      </c>
      <c r="Q251">
        <v>8</v>
      </c>
      <c r="R251">
        <v>2</v>
      </c>
      <c r="S251" t="s">
        <v>104</v>
      </c>
      <c r="T251" t="s">
        <v>109</v>
      </c>
      <c r="V251">
        <v>21</v>
      </c>
      <c r="W251">
        <v>20</v>
      </c>
      <c r="X251">
        <f>IF(AND(OR('Country Prioritization'!$C$4 = 'Filter inputs'!$A$4,'Country Prioritization'!$C$4=$B251),
OR('Country Prioritization'!$C$6='Filter inputs'!$C$4,'Country Prioritization'!$C$6=$S251),
OR( 'Country Prioritization'!$C$7='Filter inputs'!$D$4, 'Country Prioritization'!$C$7=$T251),
OR('Country Prioritization'!$C$8='Filter inputs'!$E$4, 'Country Prioritization'!$C$8=$F251), OR(AND('Country Prioritization'!$C$5='Filter inputs'!$B$4,H251&lt;=$X$1),AND('Country Prioritization'!$C$5='Filter inputs'!$B$5,M251&lt;=$X$1))),1,0)</f>
        <v>1</v>
      </c>
      <c r="Y251">
        <f>IF(OR('Vaccine Prioritization'!$C$5='Filter inputs'!$E$4, 'Vaccine Prioritization'!$C$5=$F251),1,0)</f>
        <v>1</v>
      </c>
    </row>
    <row r="252" spans="1:25" x14ac:dyDescent="0.3">
      <c r="A252" t="str">
        <f t="shared" si="25"/>
        <v>AMERICABOLHib32023</v>
      </c>
      <c r="B252" t="s">
        <v>22</v>
      </c>
      <c r="C252" t="s">
        <v>162</v>
      </c>
      <c r="D252" t="s">
        <v>58</v>
      </c>
      <c r="E252" t="s">
        <v>82</v>
      </c>
      <c r="F252">
        <v>2023</v>
      </c>
      <c r="G252" t="s">
        <v>197</v>
      </c>
      <c r="H252" s="11" cm="1">
        <f t="array" ref="H252">_xlfn.IFS(G252="&gt;70%",1,G252="60-70%",70%,G252="50-60%",60%,G252="&lt;50%",50%)</f>
        <v>0.7</v>
      </c>
      <c r="I252" s="47">
        <v>1.4098652719180631</v>
      </c>
      <c r="J252">
        <v>8</v>
      </c>
      <c r="K252">
        <v>6</v>
      </c>
      <c r="L252" t="s">
        <v>196</v>
      </c>
      <c r="M252" s="11" cm="1">
        <f t="array" ref="M252">_xlfn.IFS(L252="&gt;70%",1,L252="60-70%",70%,L252="50-60%",60%,L252="&lt;50%",50%)</f>
        <v>1</v>
      </c>
      <c r="N252" s="47">
        <v>2.2066783958334417</v>
      </c>
      <c r="O252">
        <v>4</v>
      </c>
      <c r="P252">
        <v>7</v>
      </c>
      <c r="Q252">
        <v>4</v>
      </c>
      <c r="R252">
        <v>11</v>
      </c>
      <c r="S252" t="s">
        <v>104</v>
      </c>
      <c r="T252" t="s">
        <v>108</v>
      </c>
      <c r="V252">
        <v>29</v>
      </c>
      <c r="W252">
        <v>26</v>
      </c>
      <c r="X252">
        <f>IF(AND(OR('Country Prioritization'!$C$4 = 'Filter inputs'!$A$4,'Country Prioritization'!$C$4=$B252),
OR('Country Prioritization'!$C$6='Filter inputs'!$C$4,'Country Prioritization'!$C$6=$S252),
OR( 'Country Prioritization'!$C$7='Filter inputs'!$D$4, 'Country Prioritization'!$C$7=$T252),
OR('Country Prioritization'!$C$8='Filter inputs'!$E$4, 'Country Prioritization'!$C$8=$F252), OR(AND('Country Prioritization'!$C$5='Filter inputs'!$B$4,H252&lt;=$X$1),AND('Country Prioritization'!$C$5='Filter inputs'!$B$5,M252&lt;=$X$1))),1,0)</f>
        <v>1</v>
      </c>
      <c r="Y252">
        <f>IF(OR('Vaccine Prioritization'!$C$5='Filter inputs'!$E$4, 'Vaccine Prioritization'!$C$5=$F252),1,0)</f>
        <v>1</v>
      </c>
    </row>
    <row r="253" spans="1:25" x14ac:dyDescent="0.3">
      <c r="A253" t="str">
        <f t="shared" si="25"/>
        <v>AFRICABDIHib32023</v>
      </c>
      <c r="B253" t="s">
        <v>3</v>
      </c>
      <c r="C253" t="s">
        <v>171</v>
      </c>
      <c r="D253" t="s">
        <v>67</v>
      </c>
      <c r="E253" t="s">
        <v>82</v>
      </c>
      <c r="F253">
        <v>2023</v>
      </c>
      <c r="G253" t="s">
        <v>196</v>
      </c>
      <c r="H253" s="11" cm="1">
        <f t="array" ref="H253">_xlfn.IFS(G253="&gt;70%",1,G253="60-70%",70%,G253="50-60%",60%,G253="&lt;50%",50%)</f>
        <v>1</v>
      </c>
      <c r="I253" s="47">
        <v>1.7087851092733148</v>
      </c>
      <c r="J253">
        <v>3</v>
      </c>
      <c r="K253">
        <v>6</v>
      </c>
      <c r="L253" t="s">
        <v>196</v>
      </c>
      <c r="M253" s="11" cm="1">
        <f t="array" ref="M253">_xlfn.IFS(L253="&gt;70%",1,L253="60-70%",70%,L253="50-60%",60%,L253="&lt;50%",50%)</f>
        <v>1</v>
      </c>
      <c r="N253" s="47">
        <v>2.1940481951115984</v>
      </c>
      <c r="O253">
        <v>2</v>
      </c>
      <c r="P253">
        <v>7</v>
      </c>
      <c r="Q253">
        <v>5</v>
      </c>
      <c r="R253">
        <v>9</v>
      </c>
      <c r="S253" t="s">
        <v>103</v>
      </c>
      <c r="T253" t="s">
        <v>106</v>
      </c>
      <c r="V253">
        <v>23</v>
      </c>
      <c r="W253">
        <v>23</v>
      </c>
      <c r="X253">
        <f>IF(AND(OR('Country Prioritization'!$C$4 = 'Filter inputs'!$A$4,'Country Prioritization'!$C$4=$B253),
OR('Country Prioritization'!$C$6='Filter inputs'!$C$4,'Country Prioritization'!$C$6=$S253),
OR( 'Country Prioritization'!$C$7='Filter inputs'!$D$4, 'Country Prioritization'!$C$7=$T253),
OR('Country Prioritization'!$C$8='Filter inputs'!$E$4, 'Country Prioritization'!$C$8=$F253), OR(AND('Country Prioritization'!$C$5='Filter inputs'!$B$4,H253&lt;=$X$1),AND('Country Prioritization'!$C$5='Filter inputs'!$B$5,M253&lt;=$X$1))),1,0)</f>
        <v>1</v>
      </c>
      <c r="Y253">
        <f>IF(OR('Vaccine Prioritization'!$C$5='Filter inputs'!$E$4, 'Vaccine Prioritization'!$C$5=$F253),1,0)</f>
        <v>1</v>
      </c>
    </row>
    <row r="254" spans="1:25" x14ac:dyDescent="0.3">
      <c r="A254" t="str">
        <f t="shared" si="25"/>
        <v>AFRICABENHib32023</v>
      </c>
      <c r="B254" t="s">
        <v>3</v>
      </c>
      <c r="C254" t="s">
        <v>132</v>
      </c>
      <c r="D254" t="s">
        <v>28</v>
      </c>
      <c r="E254" t="s">
        <v>82</v>
      </c>
      <c r="F254">
        <v>2023</v>
      </c>
      <c r="G254" t="s">
        <v>197</v>
      </c>
      <c r="H254" s="11" cm="1">
        <f t="array" ref="H254">_xlfn.IFS(G254="&gt;70%",1,G254="60-70%",70%,G254="50-60%",60%,G254="&lt;50%",50%)</f>
        <v>0.7</v>
      </c>
      <c r="I254" s="47">
        <v>1.7266305326130422</v>
      </c>
      <c r="J254">
        <v>8</v>
      </c>
      <c r="K254">
        <v>7</v>
      </c>
      <c r="L254" t="s">
        <v>196</v>
      </c>
      <c r="M254" s="11" cm="1">
        <f t="array" ref="M254">_xlfn.IFS(L254="&gt;70%",1,L254="60-70%",70%,L254="50-60%",60%,L254="&lt;50%",50%)</f>
        <v>1</v>
      </c>
      <c r="N254" s="47">
        <v>2.0984081846927856</v>
      </c>
      <c r="O254">
        <v>8</v>
      </c>
      <c r="P254">
        <v>7</v>
      </c>
      <c r="Q254">
        <v>2</v>
      </c>
      <c r="R254">
        <v>8</v>
      </c>
      <c r="S254" t="s">
        <v>104</v>
      </c>
      <c r="T254" t="s">
        <v>106</v>
      </c>
      <c r="V254">
        <v>25</v>
      </c>
      <c r="W254">
        <v>25</v>
      </c>
      <c r="X254">
        <f>IF(AND(OR('Country Prioritization'!$C$4 = 'Filter inputs'!$A$4,'Country Prioritization'!$C$4=$B254),
OR('Country Prioritization'!$C$6='Filter inputs'!$C$4,'Country Prioritization'!$C$6=$S254),
OR( 'Country Prioritization'!$C$7='Filter inputs'!$D$4, 'Country Prioritization'!$C$7=$T254),
OR('Country Prioritization'!$C$8='Filter inputs'!$E$4, 'Country Prioritization'!$C$8=$F254), OR(AND('Country Prioritization'!$C$5='Filter inputs'!$B$4,H254&lt;=$X$1),AND('Country Prioritization'!$C$5='Filter inputs'!$B$5,M254&lt;=$X$1))),1,0)</f>
        <v>1</v>
      </c>
      <c r="Y254">
        <f>IF(OR('Vaccine Prioritization'!$C$5='Filter inputs'!$E$4, 'Vaccine Prioritization'!$C$5=$F254),1,0)</f>
        <v>1</v>
      </c>
    </row>
    <row r="255" spans="1:25" x14ac:dyDescent="0.3">
      <c r="A255" t="str">
        <f t="shared" si="25"/>
        <v>AFRICACIVHib32023</v>
      </c>
      <c r="B255" t="s">
        <v>3</v>
      </c>
      <c r="C255" t="s">
        <v>142</v>
      </c>
      <c r="D255" t="s">
        <v>38</v>
      </c>
      <c r="E255" t="s">
        <v>82</v>
      </c>
      <c r="F255">
        <v>2023</v>
      </c>
      <c r="G255" t="s">
        <v>197</v>
      </c>
      <c r="H255" s="11" cm="1">
        <f t="array" ref="H255">_xlfn.IFS(G255="&gt;70%",1,G255="60-70%",70%,G255="50-60%",60%,G255="&lt;50%",50%)</f>
        <v>0.7</v>
      </c>
      <c r="I255" s="47">
        <v>1.6594899814691051</v>
      </c>
      <c r="J255">
        <v>7</v>
      </c>
      <c r="K255">
        <v>6</v>
      </c>
      <c r="L255" t="s">
        <v>196</v>
      </c>
      <c r="M255" s="11" cm="1">
        <f t="array" ref="M255">_xlfn.IFS(L255="&gt;70%",1,L255="60-70%",70%,L255="50-60%",60%,L255="&lt;50%",50%)</f>
        <v>1</v>
      </c>
      <c r="N255" s="47">
        <v>2.0451583274587923</v>
      </c>
      <c r="O255">
        <v>6</v>
      </c>
      <c r="P255">
        <v>6</v>
      </c>
      <c r="Q255">
        <v>5</v>
      </c>
      <c r="R255">
        <v>2</v>
      </c>
      <c r="S255" t="s">
        <v>104</v>
      </c>
      <c r="T255" t="s">
        <v>109</v>
      </c>
      <c r="V255">
        <v>20</v>
      </c>
      <c r="W255">
        <v>19</v>
      </c>
      <c r="X255">
        <f>IF(AND(OR('Country Prioritization'!$C$4 = 'Filter inputs'!$A$4,'Country Prioritization'!$C$4=$B255),
OR('Country Prioritization'!$C$6='Filter inputs'!$C$4,'Country Prioritization'!$C$6=$S255),
OR( 'Country Prioritization'!$C$7='Filter inputs'!$D$4, 'Country Prioritization'!$C$7=$T255),
OR('Country Prioritization'!$C$8='Filter inputs'!$E$4, 'Country Prioritization'!$C$8=$F255), OR(AND('Country Prioritization'!$C$5='Filter inputs'!$B$4,H255&lt;=$X$1),AND('Country Prioritization'!$C$5='Filter inputs'!$B$5,M255&lt;=$X$1))),1,0)</f>
        <v>1</v>
      </c>
      <c r="Y255">
        <f>IF(OR('Vaccine Prioritization'!$C$5='Filter inputs'!$E$4, 'Vaccine Prioritization'!$C$5=$F255),1,0)</f>
        <v>1</v>
      </c>
    </row>
    <row r="256" spans="1:25" x14ac:dyDescent="0.3">
      <c r="A256" t="str">
        <f t="shared" si="25"/>
        <v>AMERICAHTIHib32023</v>
      </c>
      <c r="B256" t="s">
        <v>22</v>
      </c>
      <c r="C256" t="s">
        <v>127</v>
      </c>
      <c r="D256" t="s">
        <v>23</v>
      </c>
      <c r="E256" t="s">
        <v>82</v>
      </c>
      <c r="F256">
        <v>2023</v>
      </c>
      <c r="G256" t="s">
        <v>199</v>
      </c>
      <c r="H256" s="11" cm="1">
        <f t="array" ref="H256">_xlfn.IFS(G256="&gt;70%",1,G256="60-70%",70%,G256="50-60%",60%,G256="&lt;50%",50%)</f>
        <v>0.5</v>
      </c>
      <c r="I256" s="47">
        <v>1.3564233584288012</v>
      </c>
      <c r="J256">
        <v>10</v>
      </c>
      <c r="K256">
        <v>5</v>
      </c>
      <c r="L256" t="s">
        <v>197</v>
      </c>
      <c r="M256" s="11" cm="1">
        <f t="array" ref="M256">_xlfn.IFS(L256="&gt;70%",1,L256="60-70%",70%,L256="50-60%",60%,L256="&lt;50%",50%)</f>
        <v>0.7</v>
      </c>
      <c r="N256" s="47">
        <v>2.0326913476241835</v>
      </c>
      <c r="O256">
        <v>9</v>
      </c>
      <c r="P256">
        <v>6</v>
      </c>
      <c r="Q256">
        <v>5</v>
      </c>
      <c r="R256">
        <v>9</v>
      </c>
      <c r="S256" t="s">
        <v>103</v>
      </c>
      <c r="T256" t="s">
        <v>106</v>
      </c>
      <c r="V256">
        <v>29</v>
      </c>
      <c r="W256">
        <v>29</v>
      </c>
      <c r="X256">
        <f>IF(AND(OR('Country Prioritization'!$C$4 = 'Filter inputs'!$A$4,'Country Prioritization'!$C$4=$B256),
OR('Country Prioritization'!$C$6='Filter inputs'!$C$4,'Country Prioritization'!$C$6=$S256),
OR( 'Country Prioritization'!$C$7='Filter inputs'!$D$4, 'Country Prioritization'!$C$7=$T256),
OR('Country Prioritization'!$C$8='Filter inputs'!$E$4, 'Country Prioritization'!$C$8=$F256), OR(AND('Country Prioritization'!$C$5='Filter inputs'!$B$4,H256&lt;=$X$1),AND('Country Prioritization'!$C$5='Filter inputs'!$B$5,M256&lt;=$X$1))),1,0)</f>
        <v>1</v>
      </c>
      <c r="Y256">
        <f>IF(OR('Vaccine Prioritization'!$C$5='Filter inputs'!$E$4, 'Vaccine Prioritization'!$C$5=$F256),1,0)</f>
        <v>1</v>
      </c>
    </row>
    <row r="257" spans="1:25" x14ac:dyDescent="0.3">
      <c r="A257" t="str">
        <f t="shared" si="25"/>
        <v>AFRICAGHAHib32023</v>
      </c>
      <c r="B257" t="s">
        <v>3</v>
      </c>
      <c r="C257" t="s">
        <v>166</v>
      </c>
      <c r="D257" t="s">
        <v>62</v>
      </c>
      <c r="E257" t="s">
        <v>82</v>
      </c>
      <c r="F257">
        <v>2023</v>
      </c>
      <c r="G257" t="s">
        <v>196</v>
      </c>
      <c r="H257" s="11" cm="1">
        <f t="array" ref="H257">_xlfn.IFS(G257="&gt;70%",1,G257="60-70%",70%,G257="50-60%",60%,G257="&lt;50%",50%)</f>
        <v>1</v>
      </c>
      <c r="I257" s="47">
        <v>1.6097708226341529</v>
      </c>
      <c r="J257">
        <v>2</v>
      </c>
      <c r="K257">
        <v>6</v>
      </c>
      <c r="L257" t="s">
        <v>196</v>
      </c>
      <c r="M257" s="11" cm="1">
        <f t="array" ref="M257">_xlfn.IFS(L257="&gt;70%",1,L257="60-70%",70%,L257="50-60%",60%,L257="&lt;50%",50%)</f>
        <v>1</v>
      </c>
      <c r="N257" s="47">
        <v>2.0113105194365879</v>
      </c>
      <c r="O257">
        <v>3</v>
      </c>
      <c r="P257">
        <v>6</v>
      </c>
      <c r="Q257">
        <v>5</v>
      </c>
      <c r="R257">
        <v>2</v>
      </c>
      <c r="S257" t="s">
        <v>104</v>
      </c>
      <c r="T257" t="s">
        <v>109</v>
      </c>
      <c r="V257">
        <v>15</v>
      </c>
      <c r="W257">
        <v>16</v>
      </c>
      <c r="X257">
        <f>IF(AND(OR('Country Prioritization'!$C$4 = 'Filter inputs'!$A$4,'Country Prioritization'!$C$4=$B257),
OR('Country Prioritization'!$C$6='Filter inputs'!$C$4,'Country Prioritization'!$C$6=$S257),
OR( 'Country Prioritization'!$C$7='Filter inputs'!$D$4, 'Country Prioritization'!$C$7=$T257),
OR('Country Prioritization'!$C$8='Filter inputs'!$E$4, 'Country Prioritization'!$C$8=$F257), OR(AND('Country Prioritization'!$C$5='Filter inputs'!$B$4,H257&lt;=$X$1),AND('Country Prioritization'!$C$5='Filter inputs'!$B$5,M257&lt;=$X$1))),1,0)</f>
        <v>1</v>
      </c>
      <c r="Y257">
        <f>IF(OR('Vaccine Prioritization'!$C$5='Filter inputs'!$E$4, 'Vaccine Prioritization'!$C$5=$F257),1,0)</f>
        <v>1</v>
      </c>
    </row>
    <row r="258" spans="1:25" x14ac:dyDescent="0.3">
      <c r="A258" t="str">
        <f t="shared" si="25"/>
        <v>ASIASYRHib32023</v>
      </c>
      <c r="B258" t="s">
        <v>13</v>
      </c>
      <c r="C258" t="s">
        <v>122</v>
      </c>
      <c r="D258" t="s">
        <v>17</v>
      </c>
      <c r="E258" t="s">
        <v>82</v>
      </c>
      <c r="F258">
        <v>2023</v>
      </c>
      <c r="G258" t="s">
        <v>199</v>
      </c>
      <c r="H258" s="11" cm="1">
        <f t="array" ref="H258">_xlfn.IFS(G258="&gt;70%",1,G258="60-70%",70%,G258="50-60%",60%,G258="&lt;50%",50%)</f>
        <v>0.5</v>
      </c>
      <c r="I258" s="47">
        <v>1.8033482914349046</v>
      </c>
      <c r="J258">
        <v>9</v>
      </c>
      <c r="K258">
        <v>7</v>
      </c>
      <c r="L258" t="s">
        <v>197</v>
      </c>
      <c r="M258" s="11" cm="1">
        <f t="array" ref="M258">_xlfn.IFS(L258="&gt;70%",1,L258="60-70%",70%,L258="50-60%",60%,L258="&lt;50%",50%)</f>
        <v>0.7</v>
      </c>
      <c r="N258" s="47">
        <v>1.9717936358359218</v>
      </c>
      <c r="O258">
        <v>9</v>
      </c>
      <c r="P258">
        <v>6</v>
      </c>
      <c r="Q258">
        <v>2</v>
      </c>
      <c r="R258">
        <v>9</v>
      </c>
      <c r="S258" t="s">
        <v>103</v>
      </c>
      <c r="T258" t="s">
        <v>106</v>
      </c>
      <c r="V258">
        <v>27</v>
      </c>
      <c r="W258">
        <v>26</v>
      </c>
      <c r="X258">
        <f>IF(AND(OR('Country Prioritization'!$C$4 = 'Filter inputs'!$A$4,'Country Prioritization'!$C$4=$B258),
OR('Country Prioritization'!$C$6='Filter inputs'!$C$4,'Country Prioritization'!$C$6=$S258),
OR( 'Country Prioritization'!$C$7='Filter inputs'!$D$4, 'Country Prioritization'!$C$7=$T258),
OR('Country Prioritization'!$C$8='Filter inputs'!$E$4, 'Country Prioritization'!$C$8=$F258), OR(AND('Country Prioritization'!$C$5='Filter inputs'!$B$4,H258&lt;=$X$1),AND('Country Prioritization'!$C$5='Filter inputs'!$B$5,M258&lt;=$X$1))),1,0)</f>
        <v>1</v>
      </c>
      <c r="Y258">
        <f>IF(OR('Vaccine Prioritization'!$C$5='Filter inputs'!$E$4, 'Vaccine Prioritization'!$C$5=$F258),1,0)</f>
        <v>1</v>
      </c>
    </row>
    <row r="259" spans="1:25" x14ac:dyDescent="0.3">
      <c r="A259" t="str">
        <f t="shared" si="25"/>
        <v>ASIAUZBHib32023</v>
      </c>
      <c r="B259" t="s">
        <v>13</v>
      </c>
      <c r="C259" t="s">
        <v>176</v>
      </c>
      <c r="D259" t="s">
        <v>72</v>
      </c>
      <c r="E259" t="s">
        <v>82</v>
      </c>
      <c r="F259">
        <v>2023</v>
      </c>
      <c r="G259" t="s">
        <v>196</v>
      </c>
      <c r="H259" s="11" cm="1">
        <f t="array" ref="H259">_xlfn.IFS(G259="&gt;70%",1,G259="60-70%",70%,G259="50-60%",60%,G259="&lt;50%",50%)</f>
        <v>1</v>
      </c>
      <c r="I259" s="47">
        <v>1.4827186639466898</v>
      </c>
      <c r="J259">
        <v>2</v>
      </c>
      <c r="K259">
        <v>6</v>
      </c>
      <c r="L259" t="s">
        <v>196</v>
      </c>
      <c r="M259" s="11" cm="1">
        <f t="array" ref="M259">_xlfn.IFS(L259="&gt;70%",1,L259="60-70%",70%,L259="50-60%",60%,L259="&lt;50%",50%)</f>
        <v>1</v>
      </c>
      <c r="N259" s="47">
        <v>1.8672182033548872</v>
      </c>
      <c r="O259">
        <v>2</v>
      </c>
      <c r="P259">
        <v>6</v>
      </c>
      <c r="Q259">
        <v>3</v>
      </c>
      <c r="R259">
        <v>5</v>
      </c>
      <c r="S259" t="s">
        <v>104</v>
      </c>
      <c r="T259" t="s">
        <v>107</v>
      </c>
      <c r="V259">
        <v>16</v>
      </c>
      <c r="W259">
        <v>16</v>
      </c>
      <c r="X259">
        <f>IF(AND(OR('Country Prioritization'!$C$4 = 'Filter inputs'!$A$4,'Country Prioritization'!$C$4=$B259),
OR('Country Prioritization'!$C$6='Filter inputs'!$C$4,'Country Prioritization'!$C$6=$S259),
OR( 'Country Prioritization'!$C$7='Filter inputs'!$D$4, 'Country Prioritization'!$C$7=$T259),
OR('Country Prioritization'!$C$8='Filter inputs'!$E$4, 'Country Prioritization'!$C$8=$F259), OR(AND('Country Prioritization'!$C$5='Filter inputs'!$B$4,H259&lt;=$X$1),AND('Country Prioritization'!$C$5='Filter inputs'!$B$5,M259&lt;=$X$1))),1,0)</f>
        <v>1</v>
      </c>
      <c r="Y259">
        <f>IF(OR('Vaccine Prioritization'!$C$5='Filter inputs'!$E$4, 'Vaccine Prioritization'!$C$5=$F259),1,0)</f>
        <v>1</v>
      </c>
    </row>
    <row r="260" spans="1:25" x14ac:dyDescent="0.3">
      <c r="A260" t="str">
        <f t="shared" ref="A260:A323" si="26">_xlfn.CONCAT(B260,D260,E260,F260)</f>
        <v>ASIAPRKHib32023</v>
      </c>
      <c r="B260" t="s">
        <v>13</v>
      </c>
      <c r="C260" t="s">
        <v>177</v>
      </c>
      <c r="D260" t="s">
        <v>73</v>
      </c>
      <c r="E260" t="s">
        <v>82</v>
      </c>
      <c r="F260">
        <v>2023</v>
      </c>
      <c r="G260" t="s">
        <v>196</v>
      </c>
      <c r="H260" s="11" cm="1">
        <f t="array" ref="H260">_xlfn.IFS(G260="&gt;70%",1,G260="60-70%",70%,G260="50-60%",60%,G260="&lt;50%",50%)</f>
        <v>1</v>
      </c>
      <c r="I260" s="47">
        <v>1.4599523663547689</v>
      </c>
      <c r="J260">
        <v>2</v>
      </c>
      <c r="K260">
        <v>6</v>
      </c>
      <c r="L260" t="s">
        <v>196</v>
      </c>
      <c r="M260" s="11" cm="1">
        <f t="array" ref="M260">_xlfn.IFS(L260="&gt;70%",1,L260="60-70%",70%,L260="50-60%",60%,L260="&lt;50%",50%)</f>
        <v>1</v>
      </c>
      <c r="N260" s="47">
        <v>1.8177802183955116</v>
      </c>
      <c r="O260">
        <v>2</v>
      </c>
      <c r="P260">
        <v>6</v>
      </c>
      <c r="Q260">
        <v>1</v>
      </c>
      <c r="R260">
        <v>9</v>
      </c>
      <c r="S260" t="s">
        <v>103</v>
      </c>
      <c r="T260" t="s">
        <v>106</v>
      </c>
      <c r="V260">
        <v>18</v>
      </c>
      <c r="W260">
        <v>18</v>
      </c>
      <c r="X260">
        <f>IF(AND(OR('Country Prioritization'!$C$4 = 'Filter inputs'!$A$4,'Country Prioritization'!$C$4=$B260),
OR('Country Prioritization'!$C$6='Filter inputs'!$C$4,'Country Prioritization'!$C$6=$S260),
OR( 'Country Prioritization'!$C$7='Filter inputs'!$D$4, 'Country Prioritization'!$C$7=$T260),
OR('Country Prioritization'!$C$8='Filter inputs'!$E$4, 'Country Prioritization'!$C$8=$F260), OR(AND('Country Prioritization'!$C$5='Filter inputs'!$B$4,H260&lt;=$X$1),AND('Country Prioritization'!$C$5='Filter inputs'!$B$5,M260&lt;=$X$1))),1,0)</f>
        <v>1</v>
      </c>
      <c r="Y260">
        <f>IF(OR('Vaccine Prioritization'!$C$5='Filter inputs'!$E$4, 'Vaccine Prioritization'!$C$5=$F260),1,0)</f>
        <v>1</v>
      </c>
    </row>
    <row r="261" spans="1:25" x14ac:dyDescent="0.3">
      <c r="A261" t="str">
        <f t="shared" si="26"/>
        <v>AFRICASSDHib32023</v>
      </c>
      <c r="B261" t="s">
        <v>3</v>
      </c>
      <c r="C261" t="s">
        <v>115</v>
      </c>
      <c r="D261" t="s">
        <v>7</v>
      </c>
      <c r="E261" t="s">
        <v>82</v>
      </c>
      <c r="F261">
        <v>2023</v>
      </c>
      <c r="G261" t="s">
        <v>199</v>
      </c>
      <c r="H261" s="11" cm="1">
        <f t="array" ref="H261">_xlfn.IFS(G261="&gt;70%",1,G261="60-70%",70%,G261="50-60%",60%,G261="&lt;50%",50%)</f>
        <v>0.5</v>
      </c>
      <c r="I261" s="47">
        <v>1.6200214998368661</v>
      </c>
      <c r="J261">
        <v>10</v>
      </c>
      <c r="K261">
        <v>6</v>
      </c>
      <c r="L261" t="s">
        <v>199</v>
      </c>
      <c r="M261" s="11" cm="1">
        <f t="array" ref="M261">_xlfn.IFS(L261="&gt;70%",1,L261="60-70%",70%,L261="50-60%",60%,L261="&lt;50%",50%)</f>
        <v>0.5</v>
      </c>
      <c r="N261" s="47">
        <v>1.6378382875788242</v>
      </c>
      <c r="O261">
        <v>10</v>
      </c>
      <c r="P261">
        <v>6</v>
      </c>
      <c r="Q261">
        <v>4</v>
      </c>
      <c r="R261">
        <v>9</v>
      </c>
      <c r="S261" t="s">
        <v>103</v>
      </c>
      <c r="T261" t="s">
        <v>106</v>
      </c>
      <c r="V261">
        <v>29</v>
      </c>
      <c r="W261">
        <v>29</v>
      </c>
      <c r="X261">
        <f>IF(AND(OR('Country Prioritization'!$C$4 = 'Filter inputs'!$A$4,'Country Prioritization'!$C$4=$B261),
OR('Country Prioritization'!$C$6='Filter inputs'!$C$4,'Country Prioritization'!$C$6=$S261),
OR( 'Country Prioritization'!$C$7='Filter inputs'!$D$4, 'Country Prioritization'!$C$7=$T261),
OR('Country Prioritization'!$C$8='Filter inputs'!$E$4, 'Country Prioritization'!$C$8=$F261), OR(AND('Country Prioritization'!$C$5='Filter inputs'!$B$4,H261&lt;=$X$1),AND('Country Prioritization'!$C$5='Filter inputs'!$B$5,M261&lt;=$X$1))),1,0)</f>
        <v>1</v>
      </c>
      <c r="Y261">
        <f>IF(OR('Vaccine Prioritization'!$C$5='Filter inputs'!$E$4, 'Vaccine Prioritization'!$C$5=$F261),1,0)</f>
        <v>1</v>
      </c>
    </row>
    <row r="262" spans="1:25" x14ac:dyDescent="0.3">
      <c r="A262" t="str">
        <f t="shared" si="26"/>
        <v>AFRICAGINHib32023</v>
      </c>
      <c r="B262" t="s">
        <v>3</v>
      </c>
      <c r="C262" t="s">
        <v>119</v>
      </c>
      <c r="D262" t="s">
        <v>12</v>
      </c>
      <c r="E262" t="s">
        <v>82</v>
      </c>
      <c r="F262">
        <v>2023</v>
      </c>
      <c r="G262" t="s">
        <v>199</v>
      </c>
      <c r="H262" s="11" cm="1">
        <f t="array" ref="H262">_xlfn.IFS(G262="&gt;70%",1,G262="60-70%",70%,G262="50-60%",60%,G262="&lt;50%",50%)</f>
        <v>0.5</v>
      </c>
      <c r="I262" s="47">
        <v>1.2884324214161744</v>
      </c>
      <c r="J262">
        <v>10</v>
      </c>
      <c r="K262">
        <v>5</v>
      </c>
      <c r="L262" t="s">
        <v>198</v>
      </c>
      <c r="M262" s="11" cm="1">
        <f t="array" ref="M262">_xlfn.IFS(L262="&gt;70%",1,L262="60-70%",70%,L262="50-60%",60%,L262="&lt;50%",50%)</f>
        <v>0.6</v>
      </c>
      <c r="N262" s="47">
        <v>1.5079633876538256</v>
      </c>
      <c r="O262">
        <v>10</v>
      </c>
      <c r="P262">
        <v>5</v>
      </c>
      <c r="Q262">
        <v>7</v>
      </c>
      <c r="R262">
        <v>9</v>
      </c>
      <c r="S262" t="s">
        <v>103</v>
      </c>
      <c r="T262" t="s">
        <v>106</v>
      </c>
      <c r="V262">
        <v>31</v>
      </c>
      <c r="W262">
        <v>31</v>
      </c>
      <c r="X262">
        <f>IF(AND(OR('Country Prioritization'!$C$4 = 'Filter inputs'!$A$4,'Country Prioritization'!$C$4=$B262),
OR('Country Prioritization'!$C$6='Filter inputs'!$C$4,'Country Prioritization'!$C$6=$S262),
OR( 'Country Prioritization'!$C$7='Filter inputs'!$D$4, 'Country Prioritization'!$C$7=$T262),
OR('Country Prioritization'!$C$8='Filter inputs'!$E$4, 'Country Prioritization'!$C$8=$F262), OR(AND('Country Prioritization'!$C$5='Filter inputs'!$B$4,H262&lt;=$X$1),AND('Country Prioritization'!$C$5='Filter inputs'!$B$5,M262&lt;=$X$1))),1,0)</f>
        <v>1</v>
      </c>
      <c r="Y262">
        <f>IF(OR('Vaccine Prioritization'!$C$5='Filter inputs'!$E$4, 'Vaccine Prioritization'!$C$5=$F262),1,0)</f>
        <v>1</v>
      </c>
    </row>
    <row r="263" spans="1:25" x14ac:dyDescent="0.3">
      <c r="A263" t="str">
        <f t="shared" si="26"/>
        <v>AFRICASLEHib32023</v>
      </c>
      <c r="B263" t="s">
        <v>3</v>
      </c>
      <c r="C263" t="s">
        <v>154</v>
      </c>
      <c r="D263" t="s">
        <v>50</v>
      </c>
      <c r="E263" t="s">
        <v>82</v>
      </c>
      <c r="F263">
        <v>2023</v>
      </c>
      <c r="G263" t="s">
        <v>196</v>
      </c>
      <c r="H263" s="11" cm="1">
        <f t="array" ref="H263">_xlfn.IFS(G263="&gt;70%",1,G263="60-70%",70%,G263="50-60%",60%,G263="&lt;50%",50%)</f>
        <v>1</v>
      </c>
      <c r="I263" s="47">
        <v>1.1606294059580242</v>
      </c>
      <c r="J263">
        <v>3</v>
      </c>
      <c r="K263">
        <v>5</v>
      </c>
      <c r="L263" t="s">
        <v>196</v>
      </c>
      <c r="M263" s="11" cm="1">
        <f t="array" ref="M263">_xlfn.IFS(L263="&gt;70%",1,L263="60-70%",70%,L263="50-60%",60%,L263="&lt;50%",50%)</f>
        <v>1</v>
      </c>
      <c r="N263" s="47">
        <v>1.4461998707901838</v>
      </c>
      <c r="O263">
        <v>5</v>
      </c>
      <c r="P263">
        <v>5</v>
      </c>
      <c r="Q263">
        <v>10</v>
      </c>
      <c r="R263">
        <v>9</v>
      </c>
      <c r="S263" t="s">
        <v>103</v>
      </c>
      <c r="T263" t="s">
        <v>106</v>
      </c>
      <c r="V263">
        <v>27</v>
      </c>
      <c r="W263">
        <v>29</v>
      </c>
      <c r="X263">
        <f>IF(AND(OR('Country Prioritization'!$C$4 = 'Filter inputs'!$A$4,'Country Prioritization'!$C$4=$B263),
OR('Country Prioritization'!$C$6='Filter inputs'!$C$4,'Country Prioritization'!$C$6=$S263),
OR( 'Country Prioritization'!$C$7='Filter inputs'!$D$4, 'Country Prioritization'!$C$7=$T263),
OR('Country Prioritization'!$C$8='Filter inputs'!$E$4, 'Country Prioritization'!$C$8=$F263), OR(AND('Country Prioritization'!$C$5='Filter inputs'!$B$4,H263&lt;=$X$1),AND('Country Prioritization'!$C$5='Filter inputs'!$B$5,M263&lt;=$X$1))),1,0)</f>
        <v>1</v>
      </c>
      <c r="Y263">
        <f>IF(OR('Vaccine Prioritization'!$C$5='Filter inputs'!$E$4, 'Vaccine Prioritization'!$C$5=$F263),1,0)</f>
        <v>1</v>
      </c>
    </row>
    <row r="264" spans="1:25" x14ac:dyDescent="0.3">
      <c r="A264" t="str">
        <f t="shared" si="26"/>
        <v>ASIATJKHib32023</v>
      </c>
      <c r="B264" t="s">
        <v>13</v>
      </c>
      <c r="C264" t="s">
        <v>172</v>
      </c>
      <c r="D264" t="s">
        <v>68</v>
      </c>
      <c r="E264" t="s">
        <v>82</v>
      </c>
      <c r="F264">
        <v>2023</v>
      </c>
      <c r="G264" t="s">
        <v>196</v>
      </c>
      <c r="H264" s="11" cm="1">
        <f t="array" ref="H264">_xlfn.IFS(G264="&gt;70%",1,G264="60-70%",70%,G264="50-60%",60%,G264="&lt;50%",50%)</f>
        <v>1</v>
      </c>
      <c r="I264" s="47">
        <v>1.1056224804295969</v>
      </c>
      <c r="J264">
        <v>2</v>
      </c>
      <c r="K264">
        <v>5</v>
      </c>
      <c r="L264" t="s">
        <v>196</v>
      </c>
      <c r="M264" s="11" cm="1">
        <f t="array" ref="M264">_xlfn.IFS(L264="&gt;70%",1,L264="60-70%",70%,L264="50-60%",60%,L264="&lt;50%",50%)</f>
        <v>1</v>
      </c>
      <c r="N264" s="47">
        <v>1.4105725603662835</v>
      </c>
      <c r="O264">
        <v>2</v>
      </c>
      <c r="P264">
        <v>5</v>
      </c>
      <c r="Q264">
        <v>6</v>
      </c>
      <c r="R264">
        <v>9</v>
      </c>
      <c r="S264" t="s">
        <v>103</v>
      </c>
      <c r="T264" t="s">
        <v>106</v>
      </c>
      <c r="V264">
        <v>22</v>
      </c>
      <c r="W264">
        <v>22</v>
      </c>
      <c r="X264">
        <f>IF(AND(OR('Country Prioritization'!$C$4 = 'Filter inputs'!$A$4,'Country Prioritization'!$C$4=$B264),
OR('Country Prioritization'!$C$6='Filter inputs'!$C$4,'Country Prioritization'!$C$6=$S264),
OR( 'Country Prioritization'!$C$7='Filter inputs'!$D$4, 'Country Prioritization'!$C$7=$T264),
OR('Country Prioritization'!$C$8='Filter inputs'!$E$4, 'Country Prioritization'!$C$8=$F264), OR(AND('Country Prioritization'!$C$5='Filter inputs'!$B$4,H264&lt;=$X$1),AND('Country Prioritization'!$C$5='Filter inputs'!$B$5,M264&lt;=$X$1))),1,0)</f>
        <v>1</v>
      </c>
      <c r="Y264">
        <f>IF(OR('Vaccine Prioritization'!$C$5='Filter inputs'!$E$4, 'Vaccine Prioritization'!$C$5=$F264),1,0)</f>
        <v>1</v>
      </c>
    </row>
    <row r="265" spans="1:25" x14ac:dyDescent="0.3">
      <c r="A265" t="str">
        <f t="shared" si="26"/>
        <v>ASIAVNMHib32023</v>
      </c>
      <c r="B265" t="s">
        <v>13</v>
      </c>
      <c r="C265" t="s">
        <v>152</v>
      </c>
      <c r="D265" t="s">
        <v>48</v>
      </c>
      <c r="E265" t="s">
        <v>82</v>
      </c>
      <c r="F265">
        <v>2023</v>
      </c>
      <c r="G265" t="s">
        <v>196</v>
      </c>
      <c r="H265" s="11" cm="1">
        <f t="array" ref="H265">_xlfn.IFS(G265="&gt;70%",1,G265="60-70%",70%,G265="50-60%",60%,G265="&lt;50%",50%)</f>
        <v>1</v>
      </c>
      <c r="I265" s="47">
        <v>1.1208999464361373</v>
      </c>
      <c r="J265">
        <v>5</v>
      </c>
      <c r="K265">
        <v>5</v>
      </c>
      <c r="L265" t="s">
        <v>196</v>
      </c>
      <c r="M265" s="11" cm="1">
        <f t="array" ref="M265">_xlfn.IFS(L265="&gt;70%",1,L265="60-70%",70%,L265="50-60%",60%,L265="&lt;50%",50%)</f>
        <v>1</v>
      </c>
      <c r="N265" s="47">
        <v>1.3887875715734395</v>
      </c>
      <c r="O265">
        <v>5</v>
      </c>
      <c r="P265">
        <v>5</v>
      </c>
      <c r="Q265">
        <v>7</v>
      </c>
      <c r="R265">
        <v>11</v>
      </c>
      <c r="S265" t="s">
        <v>104</v>
      </c>
      <c r="T265" t="s">
        <v>108</v>
      </c>
      <c r="V265">
        <v>28</v>
      </c>
      <c r="W265">
        <v>28</v>
      </c>
      <c r="X265">
        <f>IF(AND(OR('Country Prioritization'!$C$4 = 'Filter inputs'!$A$4,'Country Prioritization'!$C$4=$B265),
OR('Country Prioritization'!$C$6='Filter inputs'!$C$4,'Country Prioritization'!$C$6=$S265),
OR( 'Country Prioritization'!$C$7='Filter inputs'!$D$4, 'Country Prioritization'!$C$7=$T265),
OR('Country Prioritization'!$C$8='Filter inputs'!$E$4, 'Country Prioritization'!$C$8=$F265), OR(AND('Country Prioritization'!$C$5='Filter inputs'!$B$4,H265&lt;=$X$1),AND('Country Prioritization'!$C$5='Filter inputs'!$B$5,M265&lt;=$X$1))),1,0)</f>
        <v>1</v>
      </c>
      <c r="Y265">
        <f>IF(OR('Vaccine Prioritization'!$C$5='Filter inputs'!$E$4, 'Vaccine Prioritization'!$C$5=$F265),1,0)</f>
        <v>1</v>
      </c>
    </row>
    <row r="266" spans="1:25" x14ac:dyDescent="0.3">
      <c r="A266" t="str">
        <f t="shared" si="26"/>
        <v>AFRICAERIHib32023</v>
      </c>
      <c r="B266" t="s">
        <v>3</v>
      </c>
      <c r="C266" t="s">
        <v>183</v>
      </c>
      <c r="D266" t="s">
        <v>79</v>
      </c>
      <c r="E266" t="s">
        <v>82</v>
      </c>
      <c r="F266">
        <v>2023</v>
      </c>
      <c r="G266" t="s">
        <v>196</v>
      </c>
      <c r="H266" s="11" cm="1">
        <f t="array" ref="H266">_xlfn.IFS(G266="&gt;70%",1,G266="60-70%",70%,G266="50-60%",60%,G266="&lt;50%",50%)</f>
        <v>1</v>
      </c>
      <c r="I266" s="47">
        <v>0.59496208308997023</v>
      </c>
      <c r="J266">
        <v>2</v>
      </c>
      <c r="K266">
        <v>4</v>
      </c>
      <c r="L266" t="s">
        <v>196</v>
      </c>
      <c r="M266" s="11" cm="1">
        <f t="array" ref="M266">_xlfn.IFS(L266="&gt;70%",1,L266="60-70%",70%,L266="50-60%",60%,L266="&lt;50%",50%)</f>
        <v>1</v>
      </c>
      <c r="N266" s="47">
        <v>1.3715237163178384</v>
      </c>
      <c r="O266">
        <v>1</v>
      </c>
      <c r="P266">
        <v>5</v>
      </c>
      <c r="Q266">
        <v>7</v>
      </c>
      <c r="R266">
        <v>9</v>
      </c>
      <c r="S266" t="s">
        <v>103</v>
      </c>
      <c r="T266" t="s">
        <v>106</v>
      </c>
      <c r="V266">
        <v>22</v>
      </c>
      <c r="W266">
        <v>22</v>
      </c>
      <c r="X266">
        <f>IF(AND(OR('Country Prioritization'!$C$4 = 'Filter inputs'!$A$4,'Country Prioritization'!$C$4=$B266),
OR('Country Prioritization'!$C$6='Filter inputs'!$C$4,'Country Prioritization'!$C$6=$S266),
OR( 'Country Prioritization'!$C$7='Filter inputs'!$D$4, 'Country Prioritization'!$C$7=$T266),
OR('Country Prioritization'!$C$8='Filter inputs'!$E$4, 'Country Prioritization'!$C$8=$F266), OR(AND('Country Prioritization'!$C$5='Filter inputs'!$B$4,H266&lt;=$X$1),AND('Country Prioritization'!$C$5='Filter inputs'!$B$5,M266&lt;=$X$1))),1,0)</f>
        <v>1</v>
      </c>
      <c r="Y266">
        <f>IF(OR('Vaccine Prioritization'!$C$5='Filter inputs'!$E$4, 'Vaccine Prioritization'!$C$5=$F266),1,0)</f>
        <v>1</v>
      </c>
    </row>
    <row r="267" spans="1:25" x14ac:dyDescent="0.3">
      <c r="A267" t="str">
        <f t="shared" si="26"/>
        <v>ASIALAOHib32023</v>
      </c>
      <c r="B267" t="s">
        <v>13</v>
      </c>
      <c r="C267" t="s">
        <v>135</v>
      </c>
      <c r="D267" t="s">
        <v>31</v>
      </c>
      <c r="E267" t="s">
        <v>82</v>
      </c>
      <c r="F267">
        <v>2023</v>
      </c>
      <c r="G267" t="s">
        <v>198</v>
      </c>
      <c r="H267" s="11" cm="1">
        <f t="array" ref="H267">_xlfn.IFS(G267="&gt;70%",1,G267="60-70%",70%,G267="50-60%",60%,G267="&lt;50%",50%)</f>
        <v>0.6</v>
      </c>
      <c r="I267" s="47">
        <v>1.0017393913497503</v>
      </c>
      <c r="J267">
        <v>9</v>
      </c>
      <c r="K267">
        <v>5</v>
      </c>
      <c r="L267" t="s">
        <v>196</v>
      </c>
      <c r="M267" s="11" cm="1">
        <f t="array" ref="M267">_xlfn.IFS(L267="&gt;70%",1,L267="60-70%",70%,L267="50-60%",60%,L267="&lt;50%",50%)</f>
        <v>1</v>
      </c>
      <c r="N267" s="47">
        <v>1.3275194066317397</v>
      </c>
      <c r="O267">
        <v>7</v>
      </c>
      <c r="P267">
        <v>5</v>
      </c>
      <c r="Q267">
        <v>2</v>
      </c>
      <c r="R267">
        <v>5</v>
      </c>
      <c r="S267" t="s">
        <v>104</v>
      </c>
      <c r="T267" t="s">
        <v>107</v>
      </c>
      <c r="V267">
        <v>21</v>
      </c>
      <c r="W267">
        <v>19</v>
      </c>
      <c r="X267">
        <f>IF(AND(OR('Country Prioritization'!$C$4 = 'Filter inputs'!$A$4,'Country Prioritization'!$C$4=$B267),
OR('Country Prioritization'!$C$6='Filter inputs'!$C$4,'Country Prioritization'!$C$6=$S267),
OR( 'Country Prioritization'!$C$7='Filter inputs'!$D$4, 'Country Prioritization'!$C$7=$T267),
OR('Country Prioritization'!$C$8='Filter inputs'!$E$4, 'Country Prioritization'!$C$8=$F267), OR(AND('Country Prioritization'!$C$5='Filter inputs'!$B$4,H267&lt;=$X$1),AND('Country Prioritization'!$C$5='Filter inputs'!$B$5,M267&lt;=$X$1))),1,0)</f>
        <v>1</v>
      </c>
      <c r="Y267">
        <f>IF(OR('Vaccine Prioritization'!$C$5='Filter inputs'!$E$4, 'Vaccine Prioritization'!$C$5=$F267),1,0)</f>
        <v>1</v>
      </c>
    </row>
    <row r="268" spans="1:25" x14ac:dyDescent="0.3">
      <c r="A268" t="str">
        <f t="shared" si="26"/>
        <v>AFRICAMWIHib32023</v>
      </c>
      <c r="B268" t="s">
        <v>3</v>
      </c>
      <c r="C268" t="s">
        <v>158</v>
      </c>
      <c r="D268" t="s">
        <v>54</v>
      </c>
      <c r="E268" t="s">
        <v>82</v>
      </c>
      <c r="F268">
        <v>2023</v>
      </c>
      <c r="G268" t="s">
        <v>196</v>
      </c>
      <c r="H268" s="11" cm="1">
        <f t="array" ref="H268">_xlfn.IFS(G268="&gt;70%",1,G268="60-70%",70%,G268="50-60%",60%,G268="&lt;50%",50%)</f>
        <v>1</v>
      </c>
      <c r="I268" s="47">
        <v>1.0959422990523935</v>
      </c>
      <c r="J268">
        <v>3</v>
      </c>
      <c r="K268">
        <v>5</v>
      </c>
      <c r="L268" t="s">
        <v>196</v>
      </c>
      <c r="M268" s="11" cm="1">
        <f t="array" ref="M268">_xlfn.IFS(L268="&gt;70%",1,L268="60-70%",70%,L268="50-60%",60%,L268="&lt;50%",50%)</f>
        <v>1</v>
      </c>
      <c r="N268" s="47">
        <v>1.2802878179166861</v>
      </c>
      <c r="O268">
        <v>4</v>
      </c>
      <c r="P268">
        <v>5</v>
      </c>
      <c r="Q268">
        <v>10</v>
      </c>
      <c r="R268">
        <v>9</v>
      </c>
      <c r="S268" t="s">
        <v>103</v>
      </c>
      <c r="T268" t="s">
        <v>106</v>
      </c>
      <c r="V268">
        <v>27</v>
      </c>
      <c r="W268">
        <v>28</v>
      </c>
      <c r="X268">
        <f>IF(AND(OR('Country Prioritization'!$C$4 = 'Filter inputs'!$A$4,'Country Prioritization'!$C$4=$B268),
OR('Country Prioritization'!$C$6='Filter inputs'!$C$4,'Country Prioritization'!$C$6=$S268),
OR( 'Country Prioritization'!$C$7='Filter inputs'!$D$4, 'Country Prioritization'!$C$7=$T268),
OR('Country Prioritization'!$C$8='Filter inputs'!$E$4, 'Country Prioritization'!$C$8=$F268), OR(AND('Country Prioritization'!$C$5='Filter inputs'!$B$4,H268&lt;=$X$1),AND('Country Prioritization'!$C$5='Filter inputs'!$B$5,M268&lt;=$X$1))),1,0)</f>
        <v>1</v>
      </c>
      <c r="Y268">
        <f>IF(OR('Vaccine Prioritization'!$C$5='Filter inputs'!$E$4, 'Vaccine Prioritization'!$C$5=$F268),1,0)</f>
        <v>1</v>
      </c>
    </row>
    <row r="269" spans="1:25" x14ac:dyDescent="0.3">
      <c r="A269" t="str">
        <f t="shared" si="26"/>
        <v>AFRICASOMHib32023</v>
      </c>
      <c r="B269" t="s">
        <v>3</v>
      </c>
      <c r="C269" t="s">
        <v>112</v>
      </c>
      <c r="D269" t="s">
        <v>4</v>
      </c>
      <c r="E269" t="s">
        <v>82</v>
      </c>
      <c r="F269">
        <v>2023</v>
      </c>
      <c r="G269" t="s">
        <v>199</v>
      </c>
      <c r="H269" s="11" cm="1">
        <f t="array" ref="H269">_xlfn.IFS(G269="&gt;70%",1,G269="60-70%",70%,G269="50-60%",60%,G269="&lt;50%",50%)</f>
        <v>0.5</v>
      </c>
      <c r="I269" s="47">
        <v>2.4020393815463099</v>
      </c>
      <c r="J269">
        <v>10</v>
      </c>
      <c r="K269">
        <v>7</v>
      </c>
      <c r="L269" t="s">
        <v>199</v>
      </c>
      <c r="M269" s="11" cm="1">
        <f t="array" ref="M269">_xlfn.IFS(L269="&gt;70%",1,L269="60-70%",70%,L269="50-60%",60%,L269="&lt;50%",50%)</f>
        <v>0.5</v>
      </c>
      <c r="N269" s="47">
        <v>1.0594868577561727</v>
      </c>
      <c r="O269">
        <v>10</v>
      </c>
      <c r="P269">
        <v>5</v>
      </c>
      <c r="Q269">
        <v>9</v>
      </c>
      <c r="R269">
        <v>9</v>
      </c>
      <c r="S269" t="s">
        <v>103</v>
      </c>
      <c r="T269" t="s">
        <v>106</v>
      </c>
      <c r="V269">
        <v>35</v>
      </c>
      <c r="W269">
        <v>33</v>
      </c>
      <c r="X269">
        <f>IF(AND(OR('Country Prioritization'!$C$4 = 'Filter inputs'!$A$4,'Country Prioritization'!$C$4=$B269),
OR('Country Prioritization'!$C$6='Filter inputs'!$C$4,'Country Prioritization'!$C$6=$S269),
OR( 'Country Prioritization'!$C$7='Filter inputs'!$D$4, 'Country Prioritization'!$C$7=$T269),
OR('Country Prioritization'!$C$8='Filter inputs'!$E$4, 'Country Prioritization'!$C$8=$F269), OR(AND('Country Prioritization'!$C$5='Filter inputs'!$B$4,H269&lt;=$X$1),AND('Country Prioritization'!$C$5='Filter inputs'!$B$5,M269&lt;=$X$1))),1,0)</f>
        <v>1</v>
      </c>
      <c r="Y269">
        <f>IF(OR('Vaccine Prioritization'!$C$5='Filter inputs'!$E$4, 'Vaccine Prioritization'!$C$5=$F269),1,0)</f>
        <v>1</v>
      </c>
    </row>
    <row r="270" spans="1:25" x14ac:dyDescent="0.3">
      <c r="A270" t="str">
        <f t="shared" si="26"/>
        <v>ASIAAZEHib32023</v>
      </c>
      <c r="B270" t="s">
        <v>13</v>
      </c>
      <c r="C270" t="s">
        <v>144</v>
      </c>
      <c r="D270" t="s">
        <v>40</v>
      </c>
      <c r="E270" t="s">
        <v>82</v>
      </c>
      <c r="F270">
        <v>2023</v>
      </c>
      <c r="G270" t="s">
        <v>196</v>
      </c>
      <c r="H270" s="11" cm="1">
        <f t="array" ref="H270">_xlfn.IFS(G270="&gt;70%",1,G270="60-70%",70%,G270="50-60%",60%,G270="&lt;50%",50%)</f>
        <v>1</v>
      </c>
      <c r="I270" s="47">
        <v>0.77670905648950039</v>
      </c>
      <c r="J270">
        <v>3</v>
      </c>
      <c r="K270">
        <v>5</v>
      </c>
      <c r="L270" t="s">
        <v>196</v>
      </c>
      <c r="M270" s="11" cm="1">
        <f t="array" ref="M270">_xlfn.IFS(L270="&gt;70%",1,L270="60-70%",70%,L270="50-60%",60%,L270="&lt;50%",50%)</f>
        <v>1</v>
      </c>
      <c r="N270" s="47">
        <v>0.88207888611946161</v>
      </c>
      <c r="O270">
        <v>6</v>
      </c>
      <c r="P270">
        <v>4</v>
      </c>
      <c r="Q270">
        <v>3</v>
      </c>
      <c r="R270">
        <v>10</v>
      </c>
      <c r="S270" t="s">
        <v>105</v>
      </c>
      <c r="T270" t="s">
        <v>108</v>
      </c>
      <c r="V270">
        <v>21</v>
      </c>
      <c r="W270">
        <v>23</v>
      </c>
      <c r="X270">
        <f>IF(AND(OR('Country Prioritization'!$C$4 = 'Filter inputs'!$A$4,'Country Prioritization'!$C$4=$B270),
OR('Country Prioritization'!$C$6='Filter inputs'!$C$4,'Country Prioritization'!$C$6=$S270),
OR( 'Country Prioritization'!$C$7='Filter inputs'!$D$4, 'Country Prioritization'!$C$7=$T270),
OR('Country Prioritization'!$C$8='Filter inputs'!$E$4, 'Country Prioritization'!$C$8=$F270), OR(AND('Country Prioritization'!$C$5='Filter inputs'!$B$4,H270&lt;=$X$1),AND('Country Prioritization'!$C$5='Filter inputs'!$B$5,M270&lt;=$X$1))),1,0)</f>
        <v>1</v>
      </c>
      <c r="Y270">
        <f>IF(OR('Vaccine Prioritization'!$C$5='Filter inputs'!$E$4, 'Vaccine Prioritization'!$C$5=$F270),1,0)</f>
        <v>1</v>
      </c>
    </row>
    <row r="271" spans="1:25" x14ac:dyDescent="0.3">
      <c r="A271" t="str">
        <f t="shared" si="26"/>
        <v>AFRICALBRHib32023</v>
      </c>
      <c r="B271" t="s">
        <v>3</v>
      </c>
      <c r="C271" t="s">
        <v>137</v>
      </c>
      <c r="D271" t="s">
        <v>33</v>
      </c>
      <c r="E271" t="s">
        <v>82</v>
      </c>
      <c r="F271">
        <v>2023</v>
      </c>
      <c r="G271" t="s">
        <v>197</v>
      </c>
      <c r="H271" s="11" cm="1">
        <f t="array" ref="H271">_xlfn.IFS(G271="&gt;70%",1,G271="60-70%",70%,G271="50-60%",60%,G271="&lt;50%",50%)</f>
        <v>0.7</v>
      </c>
      <c r="I271" s="47">
        <v>0.65139505437245426</v>
      </c>
      <c r="J271">
        <v>8</v>
      </c>
      <c r="K271">
        <v>4</v>
      </c>
      <c r="L271" t="s">
        <v>196</v>
      </c>
      <c r="M271" s="11" cm="1">
        <f t="array" ref="M271">_xlfn.IFS(L271="&gt;70%",1,L271="60-70%",70%,L271="50-60%",60%,L271="&lt;50%",50%)</f>
        <v>1</v>
      </c>
      <c r="N271" s="47">
        <v>0.80152745480689658</v>
      </c>
      <c r="O271">
        <v>7</v>
      </c>
      <c r="P271">
        <v>4</v>
      </c>
      <c r="Q271">
        <v>10</v>
      </c>
      <c r="R271">
        <v>9</v>
      </c>
      <c r="S271" t="s">
        <v>103</v>
      </c>
      <c r="T271" t="s">
        <v>106</v>
      </c>
      <c r="V271">
        <v>31</v>
      </c>
      <c r="W271">
        <v>30</v>
      </c>
      <c r="X271">
        <f>IF(AND(OR('Country Prioritization'!$C$4 = 'Filter inputs'!$A$4,'Country Prioritization'!$C$4=$B271),
OR('Country Prioritization'!$C$6='Filter inputs'!$C$4,'Country Prioritization'!$C$6=$S271),
OR( 'Country Prioritization'!$C$7='Filter inputs'!$D$4, 'Country Prioritization'!$C$7=$T271),
OR('Country Prioritization'!$C$8='Filter inputs'!$E$4, 'Country Prioritization'!$C$8=$F271), OR(AND('Country Prioritization'!$C$5='Filter inputs'!$B$4,H271&lt;=$X$1),AND('Country Prioritization'!$C$5='Filter inputs'!$B$5,M271&lt;=$X$1))),1,0)</f>
        <v>1</v>
      </c>
      <c r="Y271">
        <f>IF(OR('Vaccine Prioritization'!$C$5='Filter inputs'!$E$4, 'Vaccine Prioritization'!$C$5=$F271),1,0)</f>
        <v>1</v>
      </c>
    </row>
    <row r="272" spans="1:25" x14ac:dyDescent="0.3">
      <c r="A272" t="str">
        <f t="shared" si="26"/>
        <v>OCEANIAPNGHib32023</v>
      </c>
      <c r="B272" t="s">
        <v>15</v>
      </c>
      <c r="C272" t="s">
        <v>121</v>
      </c>
      <c r="D272" t="s">
        <v>16</v>
      </c>
      <c r="E272" t="s">
        <v>82</v>
      </c>
      <c r="F272">
        <v>2023</v>
      </c>
      <c r="G272" t="s">
        <v>199</v>
      </c>
      <c r="H272" s="11" cm="1">
        <f t="array" ref="H272">_xlfn.IFS(G272="&gt;70%",1,G272="60-70%",70%,G272="50-60%",60%,G272="&lt;50%",50%)</f>
        <v>0.5</v>
      </c>
      <c r="I272" s="47">
        <v>0.39667661844160745</v>
      </c>
      <c r="J272">
        <v>10</v>
      </c>
      <c r="K272">
        <v>3</v>
      </c>
      <c r="L272" t="s">
        <v>198</v>
      </c>
      <c r="M272" s="11" cm="1">
        <f t="array" ref="M272">_xlfn.IFS(L272="&gt;70%",1,L272="60-70%",70%,L272="50-60%",60%,L272="&lt;50%",50%)</f>
        <v>0.6</v>
      </c>
      <c r="N272" s="47">
        <v>0.7073649631547051</v>
      </c>
      <c r="O272">
        <v>9</v>
      </c>
      <c r="P272">
        <v>4</v>
      </c>
      <c r="Q272">
        <v>6</v>
      </c>
      <c r="R272">
        <v>5</v>
      </c>
      <c r="S272" t="s">
        <v>104</v>
      </c>
      <c r="T272" t="s">
        <v>107</v>
      </c>
      <c r="V272">
        <v>24</v>
      </c>
      <c r="W272">
        <v>24</v>
      </c>
      <c r="X272">
        <f>IF(AND(OR('Country Prioritization'!$C$4 = 'Filter inputs'!$A$4,'Country Prioritization'!$C$4=$B272),
OR('Country Prioritization'!$C$6='Filter inputs'!$C$4,'Country Prioritization'!$C$6=$S272),
OR( 'Country Prioritization'!$C$7='Filter inputs'!$D$4, 'Country Prioritization'!$C$7=$T272),
OR('Country Prioritization'!$C$8='Filter inputs'!$E$4, 'Country Prioritization'!$C$8=$F272), OR(AND('Country Prioritization'!$C$5='Filter inputs'!$B$4,H272&lt;=$X$1),AND('Country Prioritization'!$C$5='Filter inputs'!$B$5,M272&lt;=$X$1))),1,0)</f>
        <v>1</v>
      </c>
      <c r="Y272">
        <f>IF(OR('Vaccine Prioritization'!$C$5='Filter inputs'!$E$4, 'Vaccine Prioritization'!$C$5=$F272),1,0)</f>
        <v>1</v>
      </c>
    </row>
    <row r="273" spans="1:25" x14ac:dyDescent="0.3">
      <c r="A273" t="str">
        <f t="shared" si="26"/>
        <v>AFRICATGOHib32023</v>
      </c>
      <c r="B273" t="s">
        <v>3</v>
      </c>
      <c r="C273" t="s">
        <v>155</v>
      </c>
      <c r="D273" t="s">
        <v>51</v>
      </c>
      <c r="E273" t="s">
        <v>82</v>
      </c>
      <c r="F273">
        <v>2023</v>
      </c>
      <c r="G273" t="s">
        <v>197</v>
      </c>
      <c r="H273" s="11" cm="1">
        <f t="array" ref="H273">_xlfn.IFS(G273="&gt;70%",1,G273="60-70%",70%,G273="50-60%",60%,G273="&lt;50%",50%)</f>
        <v>0.7</v>
      </c>
      <c r="I273" s="47">
        <v>0.55493318970964234</v>
      </c>
      <c r="J273">
        <v>7</v>
      </c>
      <c r="K273">
        <v>4</v>
      </c>
      <c r="L273" t="s">
        <v>196</v>
      </c>
      <c r="M273" s="11" cm="1">
        <f t="array" ref="M273">_xlfn.IFS(L273="&gt;70%",1,L273="60-70%",70%,L273="50-60%",60%,L273="&lt;50%",50%)</f>
        <v>1</v>
      </c>
      <c r="N273" s="47">
        <v>0.69108754881729095</v>
      </c>
      <c r="O273">
        <v>5</v>
      </c>
      <c r="P273">
        <v>4</v>
      </c>
      <c r="Q273">
        <v>6</v>
      </c>
      <c r="R273">
        <v>9</v>
      </c>
      <c r="S273" t="s">
        <v>103</v>
      </c>
      <c r="T273" t="s">
        <v>106</v>
      </c>
      <c r="V273">
        <v>26</v>
      </c>
      <c r="W273">
        <v>24</v>
      </c>
      <c r="X273">
        <f>IF(AND(OR('Country Prioritization'!$C$4 = 'Filter inputs'!$A$4,'Country Prioritization'!$C$4=$B273),
OR('Country Prioritization'!$C$6='Filter inputs'!$C$4,'Country Prioritization'!$C$6=$S273),
OR( 'Country Prioritization'!$C$7='Filter inputs'!$D$4, 'Country Prioritization'!$C$7=$T273),
OR('Country Prioritization'!$C$8='Filter inputs'!$E$4, 'Country Prioritization'!$C$8=$F273), OR(AND('Country Prioritization'!$C$5='Filter inputs'!$B$4,H273&lt;=$X$1),AND('Country Prioritization'!$C$5='Filter inputs'!$B$5,M273&lt;=$X$1))),1,0)</f>
        <v>1</v>
      </c>
      <c r="Y273">
        <f>IF(OR('Vaccine Prioritization'!$C$5='Filter inputs'!$E$4, 'Vaccine Prioritization'!$C$5=$F273),1,0)</f>
        <v>1</v>
      </c>
    </row>
    <row r="274" spans="1:25" x14ac:dyDescent="0.3">
      <c r="A274" t="str">
        <f t="shared" si="26"/>
        <v>ASIAKGZHib32023</v>
      </c>
      <c r="B274" t="s">
        <v>13</v>
      </c>
      <c r="C274" t="s">
        <v>143</v>
      </c>
      <c r="D274" t="s">
        <v>39</v>
      </c>
      <c r="E274" t="s">
        <v>82</v>
      </c>
      <c r="F274">
        <v>2023</v>
      </c>
      <c r="G274" t="s">
        <v>196</v>
      </c>
      <c r="H274" s="11" cm="1">
        <f t="array" ref="H274">_xlfn.IFS(G274="&gt;70%",1,G274="60-70%",70%,G274="50-60%",60%,G274="&lt;50%",50%)</f>
        <v>1</v>
      </c>
      <c r="I274" s="47">
        <v>0.54856143332632112</v>
      </c>
      <c r="J274">
        <v>3</v>
      </c>
      <c r="K274">
        <v>4</v>
      </c>
      <c r="L274" t="s">
        <v>196</v>
      </c>
      <c r="M274" s="11" cm="1">
        <f t="array" ref="M274">_xlfn.IFS(L274="&gt;70%",1,L274="60-70%",70%,L274="50-60%",60%,L274="&lt;50%",50%)</f>
        <v>1</v>
      </c>
      <c r="N274" s="47">
        <v>0.61413030030798077</v>
      </c>
      <c r="O274">
        <v>6</v>
      </c>
      <c r="P274">
        <v>4</v>
      </c>
      <c r="Q274">
        <v>6</v>
      </c>
      <c r="R274">
        <v>2</v>
      </c>
      <c r="S274" t="s">
        <v>104</v>
      </c>
      <c r="T274" t="s">
        <v>109</v>
      </c>
      <c r="V274">
        <v>15</v>
      </c>
      <c r="W274">
        <v>18</v>
      </c>
      <c r="X274">
        <f>IF(AND(OR('Country Prioritization'!$C$4 = 'Filter inputs'!$A$4,'Country Prioritization'!$C$4=$B274),
OR('Country Prioritization'!$C$6='Filter inputs'!$C$4,'Country Prioritization'!$C$6=$S274),
OR( 'Country Prioritization'!$C$7='Filter inputs'!$D$4, 'Country Prioritization'!$C$7=$T274),
OR('Country Prioritization'!$C$8='Filter inputs'!$E$4, 'Country Prioritization'!$C$8=$F274), OR(AND('Country Prioritization'!$C$5='Filter inputs'!$B$4,H274&lt;=$X$1),AND('Country Prioritization'!$C$5='Filter inputs'!$B$5,M274&lt;=$X$1))),1,0)</f>
        <v>1</v>
      </c>
      <c r="Y274">
        <f>IF(OR('Vaccine Prioritization'!$C$5='Filter inputs'!$E$4, 'Vaccine Prioritization'!$C$5=$F274),1,0)</f>
        <v>1</v>
      </c>
    </row>
    <row r="275" spans="1:25" x14ac:dyDescent="0.3">
      <c r="A275" t="str">
        <f t="shared" si="26"/>
        <v>AFRICAMRTHib32023</v>
      </c>
      <c r="B275" t="s">
        <v>3</v>
      </c>
      <c r="C275" t="s">
        <v>140</v>
      </c>
      <c r="D275" t="s">
        <v>36</v>
      </c>
      <c r="E275" t="s">
        <v>82</v>
      </c>
      <c r="F275">
        <v>2023</v>
      </c>
      <c r="G275" t="s">
        <v>197</v>
      </c>
      <c r="H275" s="11" cm="1">
        <f t="array" ref="H275">_xlfn.IFS(G275="&gt;70%",1,G275="60-70%",70%,G275="50-60%",60%,G275="&lt;50%",50%)</f>
        <v>0.7</v>
      </c>
      <c r="I275" s="47">
        <v>0.53443303405040044</v>
      </c>
      <c r="J275">
        <v>7</v>
      </c>
      <c r="K275">
        <v>4</v>
      </c>
      <c r="L275" t="s">
        <v>196</v>
      </c>
      <c r="M275" s="11" cm="1">
        <f t="array" ref="M275">_xlfn.IFS(L275="&gt;70%",1,L275="60-70%",70%,L275="50-60%",60%,L275="&lt;50%",50%)</f>
        <v>1</v>
      </c>
      <c r="N275" s="47">
        <v>0.5900548368289904</v>
      </c>
      <c r="O275">
        <v>7</v>
      </c>
      <c r="P275">
        <v>4</v>
      </c>
      <c r="Q275">
        <v>7</v>
      </c>
      <c r="R275">
        <v>2</v>
      </c>
      <c r="S275" t="s">
        <v>104</v>
      </c>
      <c r="T275" t="s">
        <v>109</v>
      </c>
      <c r="V275">
        <v>20</v>
      </c>
      <c r="W275">
        <v>20</v>
      </c>
      <c r="X275">
        <f>IF(AND(OR('Country Prioritization'!$C$4 = 'Filter inputs'!$A$4,'Country Prioritization'!$C$4=$B275),
OR('Country Prioritization'!$C$6='Filter inputs'!$C$4,'Country Prioritization'!$C$6=$S275),
OR( 'Country Prioritization'!$C$7='Filter inputs'!$D$4, 'Country Prioritization'!$C$7=$T275),
OR('Country Prioritization'!$C$8='Filter inputs'!$E$4, 'Country Prioritization'!$C$8=$F275), OR(AND('Country Prioritization'!$C$5='Filter inputs'!$B$4,H275&lt;=$X$1),AND('Country Prioritization'!$C$5='Filter inputs'!$B$5,M275&lt;=$X$1))),1,0)</f>
        <v>1</v>
      </c>
      <c r="Y275">
        <f>IF(OR('Vaccine Prioritization'!$C$5='Filter inputs'!$E$4, 'Vaccine Prioritization'!$C$5=$F275),1,0)</f>
        <v>1</v>
      </c>
    </row>
    <row r="276" spans="1:25" x14ac:dyDescent="0.3">
      <c r="A276" t="str">
        <f t="shared" si="26"/>
        <v>AFRICAZWEHib32023</v>
      </c>
      <c r="B276" t="s">
        <v>3</v>
      </c>
      <c r="C276" t="s">
        <v>148</v>
      </c>
      <c r="D276" t="s">
        <v>44</v>
      </c>
      <c r="E276" t="s">
        <v>82</v>
      </c>
      <c r="F276">
        <v>2023</v>
      </c>
      <c r="G276" t="s">
        <v>196</v>
      </c>
      <c r="H276" s="11" cm="1">
        <f t="array" ref="H276">_xlfn.IFS(G276="&gt;70%",1,G276="60-70%",70%,G276="50-60%",60%,G276="&lt;50%",50%)</f>
        <v>1</v>
      </c>
      <c r="I276" s="47">
        <v>0.41594920691842269</v>
      </c>
      <c r="J276">
        <v>5</v>
      </c>
      <c r="K276">
        <v>3</v>
      </c>
      <c r="L276" t="s">
        <v>196</v>
      </c>
      <c r="M276" s="11" cm="1">
        <f t="array" ref="M276">_xlfn.IFS(L276="&gt;70%",1,L276="60-70%",70%,L276="50-60%",60%,L276="&lt;50%",50%)</f>
        <v>1</v>
      </c>
      <c r="N276" s="47">
        <v>0.53386090414139331</v>
      </c>
      <c r="O276">
        <v>6</v>
      </c>
      <c r="P276">
        <v>4</v>
      </c>
      <c r="Q276">
        <v>7</v>
      </c>
      <c r="R276">
        <v>2</v>
      </c>
      <c r="S276" t="s">
        <v>104</v>
      </c>
      <c r="T276" t="s">
        <v>109</v>
      </c>
      <c r="V276">
        <v>17</v>
      </c>
      <c r="W276">
        <v>19</v>
      </c>
      <c r="X276">
        <f>IF(AND(OR('Country Prioritization'!$C$4 = 'Filter inputs'!$A$4,'Country Prioritization'!$C$4=$B276),
OR('Country Prioritization'!$C$6='Filter inputs'!$C$4,'Country Prioritization'!$C$6=$S276),
OR( 'Country Prioritization'!$C$7='Filter inputs'!$D$4, 'Country Prioritization'!$C$7=$T276),
OR('Country Prioritization'!$C$8='Filter inputs'!$E$4, 'Country Prioritization'!$C$8=$F276), OR(AND('Country Prioritization'!$C$5='Filter inputs'!$B$4,H276&lt;=$X$1),AND('Country Prioritization'!$C$5='Filter inputs'!$B$5,M276&lt;=$X$1))),1,0)</f>
        <v>1</v>
      </c>
      <c r="Y276">
        <f>IF(OR('Vaccine Prioritization'!$C$5='Filter inputs'!$E$4, 'Vaccine Prioritization'!$C$5=$F276),1,0)</f>
        <v>1</v>
      </c>
    </row>
    <row r="277" spans="1:25" x14ac:dyDescent="0.3">
      <c r="A277" t="str">
        <f t="shared" si="26"/>
        <v>AFRICACOGHib32023</v>
      </c>
      <c r="B277" t="s">
        <v>3</v>
      </c>
      <c r="C277" t="s">
        <v>128</v>
      </c>
      <c r="D277" t="s">
        <v>24</v>
      </c>
      <c r="E277" t="s">
        <v>82</v>
      </c>
      <c r="F277">
        <v>2023</v>
      </c>
      <c r="G277" t="s">
        <v>197</v>
      </c>
      <c r="H277" s="11" cm="1">
        <f t="array" ref="H277">_xlfn.IFS(G277="&gt;70%",1,G277="60-70%",70%,G277="50-60%",60%,G277="&lt;50%",50%)</f>
        <v>0.7</v>
      </c>
      <c r="I277" s="47">
        <v>0.54453630835199796</v>
      </c>
      <c r="J277">
        <v>7</v>
      </c>
      <c r="K277">
        <v>4</v>
      </c>
      <c r="L277" t="s">
        <v>197</v>
      </c>
      <c r="M277" s="11" cm="1">
        <f t="array" ref="M277">_xlfn.IFS(L277="&gt;70%",1,L277="60-70%",70%,L277="50-60%",60%,L277="&lt;50%",50%)</f>
        <v>0.7</v>
      </c>
      <c r="N277" s="47">
        <v>0.50331679697667864</v>
      </c>
      <c r="O277">
        <v>8</v>
      </c>
      <c r="P277">
        <v>3</v>
      </c>
      <c r="Q277">
        <v>8</v>
      </c>
      <c r="R277">
        <v>2</v>
      </c>
      <c r="S277" t="s">
        <v>104</v>
      </c>
      <c r="T277" t="s">
        <v>109</v>
      </c>
      <c r="V277">
        <v>21</v>
      </c>
      <c r="W277">
        <v>21</v>
      </c>
      <c r="X277">
        <f>IF(AND(OR('Country Prioritization'!$C$4 = 'Filter inputs'!$A$4,'Country Prioritization'!$C$4=$B277),
OR('Country Prioritization'!$C$6='Filter inputs'!$C$4,'Country Prioritization'!$C$6=$S277),
OR( 'Country Prioritization'!$C$7='Filter inputs'!$D$4, 'Country Prioritization'!$C$7=$T277),
OR('Country Prioritization'!$C$8='Filter inputs'!$E$4, 'Country Prioritization'!$C$8=$F277), OR(AND('Country Prioritization'!$C$5='Filter inputs'!$B$4,H277&lt;=$X$1),AND('Country Prioritization'!$C$5='Filter inputs'!$B$5,M277&lt;=$X$1))),1,0)</f>
        <v>1</v>
      </c>
      <c r="Y277">
        <f>IF(OR('Vaccine Prioritization'!$C$5='Filter inputs'!$E$4, 'Vaccine Prioritization'!$C$5=$F277),1,0)</f>
        <v>1</v>
      </c>
    </row>
    <row r="278" spans="1:25" x14ac:dyDescent="0.3">
      <c r="A278" t="str">
        <f t="shared" si="26"/>
        <v>AMERICAHNDHib32023</v>
      </c>
      <c r="B278" t="s">
        <v>22</v>
      </c>
      <c r="C278" t="s">
        <v>165</v>
      </c>
      <c r="D278" t="s">
        <v>61</v>
      </c>
      <c r="E278" t="s">
        <v>82</v>
      </c>
      <c r="F278">
        <v>2023</v>
      </c>
      <c r="G278" t="s">
        <v>196</v>
      </c>
      <c r="H278" s="11" cm="1">
        <f t="array" ref="H278">_xlfn.IFS(G278="&gt;70%",1,G278="60-70%",70%,G278="50-60%",60%,G278="&lt;50%",50%)</f>
        <v>1</v>
      </c>
      <c r="I278" s="47">
        <v>0.31277999832066944</v>
      </c>
      <c r="J278">
        <v>6</v>
      </c>
      <c r="K278">
        <v>3</v>
      </c>
      <c r="L278" t="s">
        <v>196</v>
      </c>
      <c r="M278" s="11" cm="1">
        <f t="array" ref="M278">_xlfn.IFS(L278="&gt;70%",1,L278="60-70%",70%,L278="50-60%",60%,L278="&lt;50%",50%)</f>
        <v>1</v>
      </c>
      <c r="N278" s="47">
        <v>0.4232598126646962</v>
      </c>
      <c r="O278">
        <v>3</v>
      </c>
      <c r="P278">
        <v>3</v>
      </c>
      <c r="Q278">
        <v>4</v>
      </c>
      <c r="R278">
        <v>11</v>
      </c>
      <c r="S278" t="s">
        <v>104</v>
      </c>
      <c r="T278" t="s">
        <v>108</v>
      </c>
      <c r="V278">
        <v>24</v>
      </c>
      <c r="W278">
        <v>21</v>
      </c>
      <c r="X278">
        <f>IF(AND(OR('Country Prioritization'!$C$4 = 'Filter inputs'!$A$4,'Country Prioritization'!$C$4=$B278),
OR('Country Prioritization'!$C$6='Filter inputs'!$C$4,'Country Prioritization'!$C$6=$S278),
OR( 'Country Prioritization'!$C$7='Filter inputs'!$D$4, 'Country Prioritization'!$C$7=$T278),
OR('Country Prioritization'!$C$8='Filter inputs'!$E$4, 'Country Prioritization'!$C$8=$F278), OR(AND('Country Prioritization'!$C$5='Filter inputs'!$B$4,H278&lt;=$X$1),AND('Country Prioritization'!$C$5='Filter inputs'!$B$5,M278&lt;=$X$1))),1,0)</f>
        <v>1</v>
      </c>
      <c r="Y278">
        <f>IF(OR('Vaccine Prioritization'!$C$5='Filter inputs'!$E$4, 'Vaccine Prioritization'!$C$5=$F278),1,0)</f>
        <v>1</v>
      </c>
    </row>
    <row r="279" spans="1:25" x14ac:dyDescent="0.3">
      <c r="A279" t="str">
        <f t="shared" si="26"/>
        <v>ASIALKAHib32023</v>
      </c>
      <c r="B279" t="s">
        <v>13</v>
      </c>
      <c r="C279" t="s">
        <v>180</v>
      </c>
      <c r="D279" t="s">
        <v>76</v>
      </c>
      <c r="E279" t="s">
        <v>82</v>
      </c>
      <c r="F279">
        <v>2023</v>
      </c>
      <c r="G279" t="s">
        <v>196</v>
      </c>
      <c r="H279" s="11" cm="1">
        <f t="array" ref="H279">_xlfn.IFS(G279="&gt;70%",1,G279="60-70%",70%,G279="50-60%",60%,G279="&lt;50%",50%)</f>
        <v>1</v>
      </c>
      <c r="I279" s="47">
        <v>0.28597084548032364</v>
      </c>
      <c r="J279">
        <v>1</v>
      </c>
      <c r="K279">
        <v>3</v>
      </c>
      <c r="L279" t="s">
        <v>196</v>
      </c>
      <c r="M279" s="11" cm="1">
        <f t="array" ref="M279">_xlfn.IFS(L279="&gt;70%",1,L279="60-70%",70%,L279="50-60%",60%,L279="&lt;50%",50%)</f>
        <v>1</v>
      </c>
      <c r="N279" s="47">
        <v>0.36476813453056112</v>
      </c>
      <c r="O279">
        <v>1</v>
      </c>
      <c r="P279">
        <v>3</v>
      </c>
      <c r="Q279">
        <v>1</v>
      </c>
      <c r="R279">
        <v>11</v>
      </c>
      <c r="S279" t="s">
        <v>104</v>
      </c>
      <c r="T279" t="s">
        <v>108</v>
      </c>
      <c r="V279">
        <v>16</v>
      </c>
      <c r="W279">
        <v>16</v>
      </c>
      <c r="X279">
        <f>IF(AND(OR('Country Prioritization'!$C$4 = 'Filter inputs'!$A$4,'Country Prioritization'!$C$4=$B279),
OR('Country Prioritization'!$C$6='Filter inputs'!$C$4,'Country Prioritization'!$C$6=$S279),
OR( 'Country Prioritization'!$C$7='Filter inputs'!$D$4, 'Country Prioritization'!$C$7=$T279),
OR('Country Prioritization'!$C$8='Filter inputs'!$E$4, 'Country Prioritization'!$C$8=$F279), OR(AND('Country Prioritization'!$C$5='Filter inputs'!$B$4,H279&lt;=$X$1),AND('Country Prioritization'!$C$5='Filter inputs'!$B$5,M279&lt;=$X$1))),1,0)</f>
        <v>1</v>
      </c>
      <c r="Y279">
        <f>IF(OR('Vaccine Prioritization'!$C$5='Filter inputs'!$E$4, 'Vaccine Prioritization'!$C$5=$F279),1,0)</f>
        <v>1</v>
      </c>
    </row>
    <row r="280" spans="1:25" x14ac:dyDescent="0.3">
      <c r="A280" t="str">
        <f t="shared" si="26"/>
        <v>AFRICACAFHib32023</v>
      </c>
      <c r="B280" t="s">
        <v>3</v>
      </c>
      <c r="C280" t="s">
        <v>114</v>
      </c>
      <c r="D280" t="s">
        <v>6</v>
      </c>
      <c r="E280" t="s">
        <v>82</v>
      </c>
      <c r="F280">
        <v>2023</v>
      </c>
      <c r="G280" t="s">
        <v>199</v>
      </c>
      <c r="H280" s="11" cm="1">
        <f t="array" ref="H280">_xlfn.IFS(G280="&gt;70%",1,G280="60-70%",70%,G280="50-60%",60%,G280="&lt;50%",50%)</f>
        <v>0.5</v>
      </c>
      <c r="I280" s="47">
        <v>0.41435618158385895</v>
      </c>
      <c r="J280">
        <v>10</v>
      </c>
      <c r="K280">
        <v>3</v>
      </c>
      <c r="L280" t="s">
        <v>199</v>
      </c>
      <c r="M280" s="11" cm="1">
        <f t="array" ref="M280">_xlfn.IFS(L280="&gt;70%",1,L280="60-70%",70%,L280="50-60%",60%,L280="&lt;50%",50%)</f>
        <v>0.5</v>
      </c>
      <c r="N280" s="47">
        <v>0.3616698411835193</v>
      </c>
      <c r="O280">
        <v>10</v>
      </c>
      <c r="P280">
        <v>3</v>
      </c>
      <c r="Q280">
        <v>10</v>
      </c>
      <c r="R280">
        <v>9</v>
      </c>
      <c r="S280" t="s">
        <v>103</v>
      </c>
      <c r="T280" t="s">
        <v>106</v>
      </c>
      <c r="V280">
        <v>32</v>
      </c>
      <c r="W280">
        <v>32</v>
      </c>
      <c r="X280">
        <f>IF(AND(OR('Country Prioritization'!$C$4 = 'Filter inputs'!$A$4,'Country Prioritization'!$C$4=$B280),
OR('Country Prioritization'!$C$6='Filter inputs'!$C$4,'Country Prioritization'!$C$6=$S280),
OR( 'Country Prioritization'!$C$7='Filter inputs'!$D$4, 'Country Prioritization'!$C$7=$T280),
OR('Country Prioritization'!$C$8='Filter inputs'!$E$4, 'Country Prioritization'!$C$8=$F280), OR(AND('Country Prioritization'!$C$5='Filter inputs'!$B$4,H280&lt;=$X$1),AND('Country Prioritization'!$C$5='Filter inputs'!$B$5,M280&lt;=$X$1))),1,0)</f>
        <v>1</v>
      </c>
      <c r="Y280">
        <f>IF(OR('Vaccine Prioritization'!$C$5='Filter inputs'!$E$4, 'Vaccine Prioritization'!$C$5=$F280),1,0)</f>
        <v>1</v>
      </c>
    </row>
    <row r="281" spans="1:25" x14ac:dyDescent="0.3">
      <c r="A281" t="str">
        <f t="shared" si="26"/>
        <v>EUROPEUKRHib32023</v>
      </c>
      <c r="B281" t="s">
        <v>9</v>
      </c>
      <c r="C281" t="s">
        <v>117</v>
      </c>
      <c r="D281" t="s">
        <v>10</v>
      </c>
      <c r="E281" t="s">
        <v>82</v>
      </c>
      <c r="F281">
        <v>2023</v>
      </c>
      <c r="G281" t="s">
        <v>197</v>
      </c>
      <c r="H281" s="11" cm="1">
        <f t="array" ref="H281">_xlfn.IFS(G281="&gt;70%",1,G281="60-70%",70%,G281="50-60%",60%,G281="&lt;50%",50%)</f>
        <v>0.7</v>
      </c>
      <c r="I281" s="47">
        <v>0.52123821800384329</v>
      </c>
      <c r="J281">
        <v>7</v>
      </c>
      <c r="K281">
        <v>4</v>
      </c>
      <c r="L281" t="s">
        <v>199</v>
      </c>
      <c r="M281" s="11" cm="1">
        <f t="array" ref="M281">_xlfn.IFS(L281="&gt;70%",1,L281="60-70%",70%,L281="50-60%",60%,L281="&lt;50%",50%)</f>
        <v>0.5</v>
      </c>
      <c r="N281" s="47">
        <v>0.36015551830010739</v>
      </c>
      <c r="O281">
        <v>10</v>
      </c>
      <c r="P281">
        <v>3</v>
      </c>
      <c r="Q281">
        <v>1</v>
      </c>
      <c r="R281">
        <v>11</v>
      </c>
      <c r="S281" t="s">
        <v>104</v>
      </c>
      <c r="T281" t="s">
        <v>108</v>
      </c>
      <c r="V281">
        <v>23</v>
      </c>
      <c r="W281">
        <v>25</v>
      </c>
      <c r="X281">
        <f>IF(AND(OR('Country Prioritization'!$C$4 = 'Filter inputs'!$A$4,'Country Prioritization'!$C$4=$B281),
OR('Country Prioritization'!$C$6='Filter inputs'!$C$4,'Country Prioritization'!$C$6=$S281),
OR( 'Country Prioritization'!$C$7='Filter inputs'!$D$4, 'Country Prioritization'!$C$7=$T281),
OR('Country Prioritization'!$C$8='Filter inputs'!$E$4, 'Country Prioritization'!$C$8=$F281), OR(AND('Country Prioritization'!$C$5='Filter inputs'!$B$4,H281&lt;=$X$1),AND('Country Prioritization'!$C$5='Filter inputs'!$B$5,M281&lt;=$X$1))),1,0)</f>
        <v>1</v>
      </c>
      <c r="Y281">
        <f>IF(OR('Vaccine Prioritization'!$C$5='Filter inputs'!$E$4, 'Vaccine Prioritization'!$C$5=$F281),1,0)</f>
        <v>1</v>
      </c>
    </row>
    <row r="282" spans="1:25" x14ac:dyDescent="0.3">
      <c r="A282" t="str">
        <f t="shared" si="26"/>
        <v>ASIATLSHib32023</v>
      </c>
      <c r="B282" t="s">
        <v>13</v>
      </c>
      <c r="C282" t="s">
        <v>160</v>
      </c>
      <c r="D282" t="s">
        <v>56</v>
      </c>
      <c r="E282" t="s">
        <v>82</v>
      </c>
      <c r="F282">
        <v>2023</v>
      </c>
      <c r="G282" t="s">
        <v>197</v>
      </c>
      <c r="H282" s="11" cm="1">
        <f t="array" ref="H282">_xlfn.IFS(G282="&gt;70%",1,G282="60-70%",70%,G282="50-60%",60%,G282="&lt;50%",50%)</f>
        <v>0.7</v>
      </c>
      <c r="I282" s="47">
        <v>0.22832231914374143</v>
      </c>
      <c r="J282">
        <v>7</v>
      </c>
      <c r="K282">
        <v>3</v>
      </c>
      <c r="L282" t="s">
        <v>196</v>
      </c>
      <c r="M282" s="11" cm="1">
        <f t="array" ref="M282">_xlfn.IFS(L282="&gt;70%",1,L282="60-70%",70%,L282="50-60%",60%,L282="&lt;50%",50%)</f>
        <v>1</v>
      </c>
      <c r="N282" s="47">
        <v>0.31427725826292979</v>
      </c>
      <c r="O282">
        <v>4</v>
      </c>
      <c r="P282">
        <v>3</v>
      </c>
      <c r="Q282">
        <v>2</v>
      </c>
      <c r="R282">
        <v>11</v>
      </c>
      <c r="S282" t="s">
        <v>104</v>
      </c>
      <c r="T282" t="s">
        <v>108</v>
      </c>
      <c r="V282">
        <v>23</v>
      </c>
      <c r="W282">
        <v>20</v>
      </c>
      <c r="X282">
        <f>IF(AND(OR('Country Prioritization'!$C$4 = 'Filter inputs'!$A$4,'Country Prioritization'!$C$4=$B282),
OR('Country Prioritization'!$C$6='Filter inputs'!$C$4,'Country Prioritization'!$C$6=$S282),
OR( 'Country Prioritization'!$C$7='Filter inputs'!$D$4, 'Country Prioritization'!$C$7=$T282),
OR('Country Prioritization'!$C$8='Filter inputs'!$E$4, 'Country Prioritization'!$C$8=$F282), OR(AND('Country Prioritization'!$C$5='Filter inputs'!$B$4,H282&lt;=$X$1),AND('Country Prioritization'!$C$5='Filter inputs'!$B$5,M282&lt;=$X$1))),1,0)</f>
        <v>1</v>
      </c>
      <c r="Y282">
        <f>IF(OR('Vaccine Prioritization'!$C$5='Filter inputs'!$E$4, 'Vaccine Prioritization'!$C$5=$F282),1,0)</f>
        <v>1</v>
      </c>
    </row>
    <row r="283" spans="1:25" x14ac:dyDescent="0.3">
      <c r="A283" t="str">
        <f t="shared" si="26"/>
        <v>AFRICAGMBHib32023</v>
      </c>
      <c r="B283" t="s">
        <v>3</v>
      </c>
      <c r="C283" t="s">
        <v>156</v>
      </c>
      <c r="D283" t="s">
        <v>52</v>
      </c>
      <c r="E283" t="s">
        <v>82</v>
      </c>
      <c r="F283">
        <v>2023</v>
      </c>
      <c r="G283" t="s">
        <v>196</v>
      </c>
      <c r="H283" s="11" cm="1">
        <f t="array" ref="H283">_xlfn.IFS(G283="&gt;70%",1,G283="60-70%",70%,G283="50-60%",60%,G283="&lt;50%",50%)</f>
        <v>1</v>
      </c>
      <c r="I283" s="47">
        <v>0.26306729427335784</v>
      </c>
      <c r="J283">
        <v>6</v>
      </c>
      <c r="K283">
        <v>3</v>
      </c>
      <c r="L283" t="s">
        <v>196</v>
      </c>
      <c r="M283" s="11" cm="1">
        <f t="array" ref="M283">_xlfn.IFS(L283="&gt;70%",1,L283="60-70%",70%,L283="50-60%",60%,L283="&lt;50%",50%)</f>
        <v>1</v>
      </c>
      <c r="N283" s="47">
        <v>0.3095536005582597</v>
      </c>
      <c r="O283">
        <v>5</v>
      </c>
      <c r="P283">
        <v>3</v>
      </c>
      <c r="Q283">
        <v>6</v>
      </c>
      <c r="R283">
        <v>9</v>
      </c>
      <c r="S283" t="s">
        <v>103</v>
      </c>
      <c r="T283" t="s">
        <v>106</v>
      </c>
      <c r="V283">
        <v>24</v>
      </c>
      <c r="W283">
        <v>23</v>
      </c>
      <c r="X283">
        <f>IF(AND(OR('Country Prioritization'!$C$4 = 'Filter inputs'!$A$4,'Country Prioritization'!$C$4=$B283),
OR('Country Prioritization'!$C$6='Filter inputs'!$C$4,'Country Prioritization'!$C$6=$S283),
OR( 'Country Prioritization'!$C$7='Filter inputs'!$D$4, 'Country Prioritization'!$C$7=$T283),
OR('Country Prioritization'!$C$8='Filter inputs'!$E$4, 'Country Prioritization'!$C$8=$F283), OR(AND('Country Prioritization'!$C$5='Filter inputs'!$B$4,H283&lt;=$X$1),AND('Country Prioritization'!$C$5='Filter inputs'!$B$5,M283&lt;=$X$1))),1,0)</f>
        <v>1</v>
      </c>
      <c r="Y283">
        <f>IF(OR('Vaccine Prioritization'!$C$5='Filter inputs'!$E$4, 'Vaccine Prioritization'!$C$5=$F283),1,0)</f>
        <v>1</v>
      </c>
    </row>
    <row r="284" spans="1:25" x14ac:dyDescent="0.3">
      <c r="A284" t="str">
        <f t="shared" si="26"/>
        <v>AMERICANICHib32023</v>
      </c>
      <c r="B284" t="s">
        <v>22</v>
      </c>
      <c r="C284" t="s">
        <v>185</v>
      </c>
      <c r="D284" t="s">
        <v>81</v>
      </c>
      <c r="E284" t="s">
        <v>82</v>
      </c>
      <c r="F284">
        <v>2023</v>
      </c>
      <c r="G284" t="s">
        <v>196</v>
      </c>
      <c r="H284" s="11" cm="1">
        <f t="array" ref="H284">_xlfn.IFS(G284="&gt;70%",1,G284="60-70%",70%,G284="50-60%",60%,G284="&lt;50%",50%)</f>
        <v>1</v>
      </c>
      <c r="I284" s="47">
        <v>0.19989879226912355</v>
      </c>
      <c r="J284">
        <v>1</v>
      </c>
      <c r="K284">
        <v>2</v>
      </c>
      <c r="L284" t="s">
        <v>196</v>
      </c>
      <c r="M284" s="11" cm="1">
        <f t="array" ref="M284">_xlfn.IFS(L284="&gt;70%",1,L284="60-70%",70%,L284="50-60%",60%,L284="&lt;50%",50%)</f>
        <v>1</v>
      </c>
      <c r="N284" s="47">
        <v>0.25700484872452012</v>
      </c>
      <c r="O284">
        <v>1</v>
      </c>
      <c r="P284">
        <v>2</v>
      </c>
      <c r="Q284">
        <v>1</v>
      </c>
      <c r="R284">
        <v>5</v>
      </c>
      <c r="S284" t="s">
        <v>104</v>
      </c>
      <c r="T284" t="s">
        <v>107</v>
      </c>
      <c r="V284">
        <v>9</v>
      </c>
      <c r="W284">
        <v>9</v>
      </c>
      <c r="X284">
        <f>IF(AND(OR('Country Prioritization'!$C$4 = 'Filter inputs'!$A$4,'Country Prioritization'!$C$4=$B284),
OR('Country Prioritization'!$C$6='Filter inputs'!$C$4,'Country Prioritization'!$C$6=$S284),
OR( 'Country Prioritization'!$C$7='Filter inputs'!$D$4, 'Country Prioritization'!$C$7=$T284),
OR('Country Prioritization'!$C$8='Filter inputs'!$E$4, 'Country Prioritization'!$C$8=$F284), OR(AND('Country Prioritization'!$C$5='Filter inputs'!$B$4,H284&lt;=$X$1),AND('Country Prioritization'!$C$5='Filter inputs'!$B$5,M284&lt;=$X$1))),1,0)</f>
        <v>1</v>
      </c>
      <c r="Y284">
        <f>IF(OR('Vaccine Prioritization'!$C$5='Filter inputs'!$E$4, 'Vaccine Prioritization'!$C$5=$F284),1,0)</f>
        <v>1</v>
      </c>
    </row>
    <row r="285" spans="1:25" x14ac:dyDescent="0.3">
      <c r="A285" t="str">
        <f t="shared" si="26"/>
        <v>AFRICAGNBHib32023</v>
      </c>
      <c r="B285" t="s">
        <v>3</v>
      </c>
      <c r="C285" t="s">
        <v>138</v>
      </c>
      <c r="D285" t="s">
        <v>34</v>
      </c>
      <c r="E285" t="s">
        <v>82</v>
      </c>
      <c r="F285">
        <v>2023</v>
      </c>
      <c r="G285" t="s">
        <v>197</v>
      </c>
      <c r="H285" s="11" cm="1">
        <f t="array" ref="H285">_xlfn.IFS(G285="&gt;70%",1,G285="60-70%",70%,G285="50-60%",60%,G285="&lt;50%",50%)</f>
        <v>0.7</v>
      </c>
      <c r="I285" s="47">
        <v>0.1846752403953619</v>
      </c>
      <c r="J285">
        <v>7</v>
      </c>
      <c r="K285">
        <v>2</v>
      </c>
      <c r="L285" t="s">
        <v>196</v>
      </c>
      <c r="M285" s="11" cm="1">
        <f t="array" ref="M285">_xlfn.IFS(L285="&gt;70%",1,L285="60-70%",70%,L285="50-60%",60%,L285="&lt;50%",50%)</f>
        <v>1</v>
      </c>
      <c r="N285" s="47">
        <v>0.22007655696645351</v>
      </c>
      <c r="O285">
        <v>7</v>
      </c>
      <c r="P285">
        <v>2</v>
      </c>
      <c r="Q285">
        <v>9</v>
      </c>
      <c r="R285">
        <v>9</v>
      </c>
      <c r="S285" t="s">
        <v>103</v>
      </c>
      <c r="T285" t="s">
        <v>106</v>
      </c>
      <c r="V285">
        <v>27</v>
      </c>
      <c r="W285">
        <v>27</v>
      </c>
      <c r="X285">
        <f>IF(AND(OR('Country Prioritization'!$C$4 = 'Filter inputs'!$A$4,'Country Prioritization'!$C$4=$B285),
OR('Country Prioritization'!$C$6='Filter inputs'!$C$4,'Country Prioritization'!$C$6=$S285),
OR( 'Country Prioritization'!$C$7='Filter inputs'!$D$4, 'Country Prioritization'!$C$7=$T285),
OR('Country Prioritization'!$C$8='Filter inputs'!$E$4, 'Country Prioritization'!$C$8=$F285), OR(AND('Country Prioritization'!$C$5='Filter inputs'!$B$4,H285&lt;=$X$1),AND('Country Prioritization'!$C$5='Filter inputs'!$B$5,M285&lt;=$X$1))),1,0)</f>
        <v>1</v>
      </c>
      <c r="Y285">
        <f>IF(OR('Vaccine Prioritization'!$C$5='Filter inputs'!$E$4, 'Vaccine Prioritization'!$C$5=$F285),1,0)</f>
        <v>1</v>
      </c>
    </row>
    <row r="286" spans="1:25" x14ac:dyDescent="0.3">
      <c r="A286" t="str">
        <f t="shared" si="26"/>
        <v>ASIAMNGHib32023</v>
      </c>
      <c r="B286" t="s">
        <v>13</v>
      </c>
      <c r="C286" t="s">
        <v>174</v>
      </c>
      <c r="D286" t="s">
        <v>70</v>
      </c>
      <c r="E286" t="s">
        <v>82</v>
      </c>
      <c r="F286">
        <v>2023</v>
      </c>
      <c r="G286" t="s">
        <v>196</v>
      </c>
      <c r="H286" s="11" cm="1">
        <f t="array" ref="H286">_xlfn.IFS(G286="&gt;70%",1,G286="60-70%",70%,G286="50-60%",60%,G286="&lt;50%",50%)</f>
        <v>1</v>
      </c>
      <c r="I286" s="47">
        <v>0.15988609298261347</v>
      </c>
      <c r="J286">
        <v>1</v>
      </c>
      <c r="K286">
        <v>2</v>
      </c>
      <c r="L286" t="s">
        <v>196</v>
      </c>
      <c r="M286" s="11" cm="1">
        <f t="array" ref="M286">_xlfn.IFS(L286="&gt;70%",1,L286="60-70%",70%,L286="50-60%",60%,L286="&lt;50%",50%)</f>
        <v>1</v>
      </c>
      <c r="N286" s="47">
        <v>0.20351194958113125</v>
      </c>
      <c r="O286">
        <v>2</v>
      </c>
      <c r="P286">
        <v>2</v>
      </c>
      <c r="Q286">
        <v>5</v>
      </c>
      <c r="R286">
        <v>11</v>
      </c>
      <c r="S286" t="s">
        <v>104</v>
      </c>
      <c r="T286" t="s">
        <v>108</v>
      </c>
      <c r="V286">
        <v>19</v>
      </c>
      <c r="W286">
        <v>20</v>
      </c>
      <c r="X286">
        <f>IF(AND(OR('Country Prioritization'!$C$4 = 'Filter inputs'!$A$4,'Country Prioritization'!$C$4=$B286),
OR('Country Prioritization'!$C$6='Filter inputs'!$C$4,'Country Prioritization'!$C$6=$S286),
OR( 'Country Prioritization'!$C$7='Filter inputs'!$D$4, 'Country Prioritization'!$C$7=$T286),
OR('Country Prioritization'!$C$8='Filter inputs'!$E$4, 'Country Prioritization'!$C$8=$F286), OR(AND('Country Prioritization'!$C$5='Filter inputs'!$B$4,H286&lt;=$X$1),AND('Country Prioritization'!$C$5='Filter inputs'!$B$5,M286&lt;=$X$1))),1,0)</f>
        <v>1</v>
      </c>
      <c r="Y286">
        <f>IF(OR('Vaccine Prioritization'!$C$5='Filter inputs'!$E$4, 'Vaccine Prioritization'!$C$5=$F286),1,0)</f>
        <v>1</v>
      </c>
    </row>
    <row r="287" spans="1:25" x14ac:dyDescent="0.3">
      <c r="A287" t="str">
        <f t="shared" si="26"/>
        <v>AFRICACOMHib32023</v>
      </c>
      <c r="B287" t="s">
        <v>3</v>
      </c>
      <c r="C287" t="s">
        <v>153</v>
      </c>
      <c r="D287" t="s">
        <v>49</v>
      </c>
      <c r="E287" t="s">
        <v>82</v>
      </c>
      <c r="F287">
        <v>2023</v>
      </c>
      <c r="G287" t="s">
        <v>196</v>
      </c>
      <c r="H287" s="11" cm="1">
        <f t="array" ref="H287">_xlfn.IFS(G287="&gt;70%",1,G287="60-70%",70%,G287="50-60%",60%,G287="&lt;50%",50%)</f>
        <v>1</v>
      </c>
      <c r="I287" s="47">
        <v>0.19065317274538593</v>
      </c>
      <c r="J287">
        <v>5</v>
      </c>
      <c r="K287">
        <v>2</v>
      </c>
      <c r="L287" t="s">
        <v>196</v>
      </c>
      <c r="M287" s="11" cm="1">
        <f t="array" ref="M287">_xlfn.IFS(L287="&gt;70%",1,L287="60-70%",70%,L287="50-60%",60%,L287="&lt;50%",50%)</f>
        <v>1</v>
      </c>
      <c r="N287" s="47">
        <v>0.19356102452428961</v>
      </c>
      <c r="O287">
        <v>5</v>
      </c>
      <c r="P287">
        <v>2</v>
      </c>
      <c r="Q287">
        <v>3</v>
      </c>
      <c r="R287">
        <v>2</v>
      </c>
      <c r="S287" t="s">
        <v>104</v>
      </c>
      <c r="T287" t="s">
        <v>109</v>
      </c>
      <c r="V287">
        <v>12</v>
      </c>
      <c r="W287">
        <v>12</v>
      </c>
      <c r="X287">
        <f>IF(AND(OR('Country Prioritization'!$C$4 = 'Filter inputs'!$A$4,'Country Prioritization'!$C$4=$B287),
OR('Country Prioritization'!$C$6='Filter inputs'!$C$4,'Country Prioritization'!$C$6=$S287),
OR( 'Country Prioritization'!$C$7='Filter inputs'!$D$4, 'Country Prioritization'!$C$7=$T287),
OR('Country Prioritization'!$C$8='Filter inputs'!$E$4, 'Country Prioritization'!$C$8=$F287), OR(AND('Country Prioritization'!$C$5='Filter inputs'!$B$4,H287&lt;=$X$1),AND('Country Prioritization'!$C$5='Filter inputs'!$B$5,M287&lt;=$X$1))),1,0)</f>
        <v>1</v>
      </c>
      <c r="Y287">
        <f>IF(OR('Vaccine Prioritization'!$C$5='Filter inputs'!$E$4, 'Vaccine Prioritization'!$C$5=$F287),1,0)</f>
        <v>1</v>
      </c>
    </row>
    <row r="288" spans="1:25" x14ac:dyDescent="0.3">
      <c r="A288" t="str">
        <f t="shared" si="26"/>
        <v>AFRICADJIHib32023</v>
      </c>
      <c r="B288" t="s">
        <v>3</v>
      </c>
      <c r="C288" t="s">
        <v>124</v>
      </c>
      <c r="D288" t="s">
        <v>19</v>
      </c>
      <c r="E288" t="s">
        <v>82</v>
      </c>
      <c r="F288">
        <v>2023</v>
      </c>
      <c r="G288" t="s">
        <v>197</v>
      </c>
      <c r="H288" s="11" cm="1">
        <f t="array" ref="H288">_xlfn.IFS(G288="&gt;70%",1,G288="60-70%",70%,G288="50-60%",60%,G288="&lt;50%",50%)</f>
        <v>0.7</v>
      </c>
      <c r="I288" s="47">
        <v>0.13193150679259338</v>
      </c>
      <c r="J288">
        <v>6</v>
      </c>
      <c r="K288">
        <v>2</v>
      </c>
      <c r="L288" t="s">
        <v>197</v>
      </c>
      <c r="M288" s="11" cm="1">
        <f t="array" ref="M288">_xlfn.IFS(L288="&gt;70%",1,L288="60-70%",70%,L288="50-60%",60%,L288="&lt;50%",50%)</f>
        <v>0.7</v>
      </c>
      <c r="N288" s="47">
        <v>0.14469383933123536</v>
      </c>
      <c r="O288">
        <v>9</v>
      </c>
      <c r="P288">
        <v>2</v>
      </c>
      <c r="Q288">
        <v>7</v>
      </c>
      <c r="R288">
        <v>2</v>
      </c>
      <c r="S288" t="s">
        <v>104</v>
      </c>
      <c r="T288" t="s">
        <v>109</v>
      </c>
      <c r="V288">
        <v>17</v>
      </c>
      <c r="W288">
        <v>20</v>
      </c>
      <c r="X288">
        <f>IF(AND(OR('Country Prioritization'!$C$4 = 'Filter inputs'!$A$4,'Country Prioritization'!$C$4=$B288),
OR('Country Prioritization'!$C$6='Filter inputs'!$C$4,'Country Prioritization'!$C$6=$S288),
OR( 'Country Prioritization'!$C$7='Filter inputs'!$D$4, 'Country Prioritization'!$C$7=$T288),
OR('Country Prioritization'!$C$8='Filter inputs'!$E$4, 'Country Prioritization'!$C$8=$F288), OR(AND('Country Prioritization'!$C$5='Filter inputs'!$B$4,H288&lt;=$X$1),AND('Country Prioritization'!$C$5='Filter inputs'!$B$5,M288&lt;=$X$1))),1,0)</f>
        <v>1</v>
      </c>
      <c r="Y288">
        <f>IF(OR('Vaccine Prioritization'!$C$5='Filter inputs'!$E$4, 'Vaccine Prioritization'!$C$5=$F288),1,0)</f>
        <v>1</v>
      </c>
    </row>
    <row r="289" spans="1:25" x14ac:dyDescent="0.3">
      <c r="A289" t="str">
        <f t="shared" si="26"/>
        <v>ASIAARMHib32023</v>
      </c>
      <c r="B289" t="s">
        <v>13</v>
      </c>
      <c r="C289" t="s">
        <v>168</v>
      </c>
      <c r="D289" t="s">
        <v>64</v>
      </c>
      <c r="E289" t="s">
        <v>82</v>
      </c>
      <c r="F289">
        <v>2023</v>
      </c>
      <c r="G289" t="s">
        <v>196</v>
      </c>
      <c r="H289" s="11" cm="1">
        <f t="array" ref="H289">_xlfn.IFS(G289="&gt;70%",1,G289="60-70%",70%,G289="50-60%",60%,G289="&lt;50%",50%)</f>
        <v>1</v>
      </c>
      <c r="I289" s="47">
        <v>0.10372709628432636</v>
      </c>
      <c r="J289">
        <v>4</v>
      </c>
      <c r="K289">
        <v>2</v>
      </c>
      <c r="L289" t="s">
        <v>196</v>
      </c>
      <c r="M289" s="11" cm="1">
        <f t="array" ref="M289">_xlfn.IFS(L289="&gt;70%",1,L289="60-70%",70%,L289="50-60%",60%,L289="&lt;50%",50%)</f>
        <v>1</v>
      </c>
      <c r="N289" s="47">
        <v>0.13523535104004114</v>
      </c>
      <c r="O289">
        <v>3</v>
      </c>
      <c r="P289">
        <v>2</v>
      </c>
      <c r="Q289">
        <v>2</v>
      </c>
      <c r="R289">
        <v>10</v>
      </c>
      <c r="S289" t="s">
        <v>105</v>
      </c>
      <c r="T289" t="s">
        <v>108</v>
      </c>
      <c r="V289">
        <v>18</v>
      </c>
      <c r="W289">
        <v>17</v>
      </c>
      <c r="X289">
        <f>IF(AND(OR('Country Prioritization'!$C$4 = 'Filter inputs'!$A$4,'Country Prioritization'!$C$4=$B289),
OR('Country Prioritization'!$C$6='Filter inputs'!$C$4,'Country Prioritization'!$C$6=$S289),
OR( 'Country Prioritization'!$C$7='Filter inputs'!$D$4, 'Country Prioritization'!$C$7=$T289),
OR('Country Prioritization'!$C$8='Filter inputs'!$E$4, 'Country Prioritization'!$C$8=$F289), OR(AND('Country Prioritization'!$C$5='Filter inputs'!$B$4,H289&lt;=$X$1),AND('Country Prioritization'!$C$5='Filter inputs'!$B$5,M289&lt;=$X$1))),1,0)</f>
        <v>1</v>
      </c>
      <c r="Y289">
        <f>IF(OR('Vaccine Prioritization'!$C$5='Filter inputs'!$E$4, 'Vaccine Prioritization'!$C$5=$F289),1,0)</f>
        <v>1</v>
      </c>
    </row>
    <row r="290" spans="1:25" x14ac:dyDescent="0.3">
      <c r="A290" t="str">
        <f t="shared" si="26"/>
        <v>AMERICACUBHib32023</v>
      </c>
      <c r="B290" t="s">
        <v>22</v>
      </c>
      <c r="C290" t="s">
        <v>175</v>
      </c>
      <c r="D290" t="s">
        <v>71</v>
      </c>
      <c r="E290" t="s">
        <v>82</v>
      </c>
      <c r="F290">
        <v>2023</v>
      </c>
      <c r="G290" t="s">
        <v>196</v>
      </c>
      <c r="H290" s="11" cm="1">
        <f t="array" ref="H290">_xlfn.IFS(G290="&gt;70%",1,G290="60-70%",70%,G290="50-60%",60%,G290="&lt;50%",50%)</f>
        <v>1</v>
      </c>
      <c r="I290" s="47">
        <v>9.6472188905569856E-2</v>
      </c>
      <c r="J290">
        <v>1</v>
      </c>
      <c r="K290">
        <v>2</v>
      </c>
      <c r="L290" t="s">
        <v>196</v>
      </c>
      <c r="M290" s="11" cm="1">
        <f t="array" ref="M290">_xlfn.IFS(L290="&gt;70%",1,L290="60-70%",70%,L290="50-60%",60%,L290="&lt;50%",50%)</f>
        <v>1</v>
      </c>
      <c r="N290" s="47">
        <v>0.1176536184646186</v>
      </c>
      <c r="O290">
        <v>2</v>
      </c>
      <c r="P290">
        <v>2</v>
      </c>
      <c r="Q290">
        <v>1</v>
      </c>
      <c r="R290">
        <v>10</v>
      </c>
      <c r="S290" t="s">
        <v>105</v>
      </c>
      <c r="T290" t="s">
        <v>108</v>
      </c>
      <c r="V290">
        <v>14</v>
      </c>
      <c r="W290">
        <v>15</v>
      </c>
      <c r="X290">
        <f>IF(AND(OR('Country Prioritization'!$C$4 = 'Filter inputs'!$A$4,'Country Prioritization'!$C$4=$B290),
OR('Country Prioritization'!$C$6='Filter inputs'!$C$4,'Country Prioritization'!$C$6=$S290),
OR( 'Country Prioritization'!$C$7='Filter inputs'!$D$4, 'Country Prioritization'!$C$7=$T290),
OR('Country Prioritization'!$C$8='Filter inputs'!$E$4, 'Country Prioritization'!$C$8=$F290), OR(AND('Country Prioritization'!$C$5='Filter inputs'!$B$4,H290&lt;=$X$1),AND('Country Prioritization'!$C$5='Filter inputs'!$B$5,M290&lt;=$X$1))),1,0)</f>
        <v>1</v>
      </c>
      <c r="Y290">
        <f>IF(OR('Vaccine Prioritization'!$C$5='Filter inputs'!$E$4, 'Vaccine Prioritization'!$C$5=$F290),1,0)</f>
        <v>1</v>
      </c>
    </row>
    <row r="291" spans="1:25" x14ac:dyDescent="0.3">
      <c r="A291" t="str">
        <f t="shared" si="26"/>
        <v>AFRICALSOHib32023</v>
      </c>
      <c r="B291" t="s">
        <v>3</v>
      </c>
      <c r="C291" t="s">
        <v>178</v>
      </c>
      <c r="D291" t="s">
        <v>74</v>
      </c>
      <c r="E291" t="s">
        <v>82</v>
      </c>
      <c r="F291">
        <v>2023</v>
      </c>
      <c r="G291" t="s">
        <v>196</v>
      </c>
      <c r="H291" s="11" cm="1">
        <f t="array" ref="H291">_xlfn.IFS(G291="&gt;70%",1,G291="60-70%",70%,G291="50-60%",60%,G291="&lt;50%",50%)</f>
        <v>1</v>
      </c>
      <c r="I291" s="47">
        <v>8.3201347002813938E-2</v>
      </c>
      <c r="J291">
        <v>6</v>
      </c>
      <c r="K291">
        <v>2</v>
      </c>
      <c r="L291" t="s">
        <v>196</v>
      </c>
      <c r="M291" s="11" cm="1">
        <f t="array" ref="M291">_xlfn.IFS(L291="&gt;70%",1,L291="60-70%",70%,L291="50-60%",60%,L291="&lt;50%",50%)</f>
        <v>1</v>
      </c>
      <c r="N291" s="47">
        <v>0.10893303072493982</v>
      </c>
      <c r="O291">
        <v>2</v>
      </c>
      <c r="P291">
        <v>2</v>
      </c>
      <c r="Q291">
        <v>9</v>
      </c>
      <c r="R291">
        <v>2</v>
      </c>
      <c r="S291" t="s">
        <v>104</v>
      </c>
      <c r="T291" t="s">
        <v>109</v>
      </c>
      <c r="V291">
        <v>19</v>
      </c>
      <c r="W291">
        <v>15</v>
      </c>
      <c r="X291">
        <f>IF(AND(OR('Country Prioritization'!$C$4 = 'Filter inputs'!$A$4,'Country Prioritization'!$C$4=$B291),
OR('Country Prioritization'!$C$6='Filter inputs'!$C$4,'Country Prioritization'!$C$6=$S291),
OR( 'Country Prioritization'!$C$7='Filter inputs'!$D$4, 'Country Prioritization'!$C$7=$T291),
OR('Country Prioritization'!$C$8='Filter inputs'!$E$4, 'Country Prioritization'!$C$8=$F291), OR(AND('Country Prioritization'!$C$5='Filter inputs'!$B$4,H291&lt;=$X$1),AND('Country Prioritization'!$C$5='Filter inputs'!$B$5,M291&lt;=$X$1))),1,0)</f>
        <v>1</v>
      </c>
      <c r="Y291">
        <f>IF(OR('Vaccine Prioritization'!$C$5='Filter inputs'!$E$4, 'Vaccine Prioritization'!$C$5=$F291),1,0)</f>
        <v>1</v>
      </c>
    </row>
    <row r="292" spans="1:25" x14ac:dyDescent="0.3">
      <c r="A292" t="str">
        <f t="shared" si="26"/>
        <v>ASIABTNHib32023</v>
      </c>
      <c r="B292" t="s">
        <v>13</v>
      </c>
      <c r="C292" t="s">
        <v>184</v>
      </c>
      <c r="D292" t="s">
        <v>80</v>
      </c>
      <c r="E292" t="s">
        <v>82</v>
      </c>
      <c r="F292">
        <v>2023</v>
      </c>
      <c r="G292" t="s">
        <v>196</v>
      </c>
      <c r="H292" s="11" cm="1">
        <f t="array" ref="H292">_xlfn.IFS(G292="&gt;70%",1,G292="60-70%",70%,G292="50-60%",60%,G292="&lt;50%",50%)</f>
        <v>1</v>
      </c>
      <c r="I292" s="47">
        <v>6.2197480455630817E-2</v>
      </c>
      <c r="J292">
        <v>2</v>
      </c>
      <c r="K292">
        <v>1</v>
      </c>
      <c r="L292" t="s">
        <v>196</v>
      </c>
      <c r="M292" s="11" cm="1">
        <f t="array" ref="M292">_xlfn.IFS(L292="&gt;70%",1,L292="60-70%",70%,L292="50-60%",60%,L292="&lt;50%",50%)</f>
        <v>1</v>
      </c>
      <c r="N292" s="47">
        <v>0.10373359728239945</v>
      </c>
      <c r="O292">
        <v>1</v>
      </c>
      <c r="P292">
        <v>1</v>
      </c>
      <c r="Q292">
        <v>4</v>
      </c>
      <c r="R292">
        <v>11</v>
      </c>
      <c r="S292" t="s">
        <v>104</v>
      </c>
      <c r="T292" t="s">
        <v>108</v>
      </c>
      <c r="V292">
        <v>18</v>
      </c>
      <c r="W292">
        <v>17</v>
      </c>
      <c r="X292">
        <f>IF(AND(OR('Country Prioritization'!$C$4 = 'Filter inputs'!$A$4,'Country Prioritization'!$C$4=$B292),
OR('Country Prioritization'!$C$6='Filter inputs'!$C$4,'Country Prioritization'!$C$6=$S292),
OR( 'Country Prioritization'!$C$7='Filter inputs'!$D$4, 'Country Prioritization'!$C$7=$T292),
OR('Country Prioritization'!$C$8='Filter inputs'!$E$4, 'Country Prioritization'!$C$8=$F292), OR(AND('Country Prioritization'!$C$5='Filter inputs'!$B$4,H292&lt;=$X$1),AND('Country Prioritization'!$C$5='Filter inputs'!$B$5,M292&lt;=$X$1))),1,0)</f>
        <v>1</v>
      </c>
      <c r="Y292">
        <f>IF(OR('Vaccine Prioritization'!$C$5='Filter inputs'!$E$4, 'Vaccine Prioritization'!$C$5=$F292),1,0)</f>
        <v>1</v>
      </c>
    </row>
    <row r="293" spans="1:25" x14ac:dyDescent="0.3">
      <c r="A293" t="str">
        <f t="shared" si="26"/>
        <v>ASIAGEOHib32023</v>
      </c>
      <c r="B293" t="s">
        <v>13</v>
      </c>
      <c r="C293" t="s">
        <v>159</v>
      </c>
      <c r="D293" t="s">
        <v>55</v>
      </c>
      <c r="E293" t="s">
        <v>82</v>
      </c>
      <c r="F293">
        <v>2023</v>
      </c>
      <c r="G293" t="s">
        <v>196</v>
      </c>
      <c r="H293" s="11" cm="1">
        <f t="array" ref="H293">_xlfn.IFS(G293="&gt;70%",1,G293="60-70%",70%,G293="50-60%",60%,G293="&lt;50%",50%)</f>
        <v>1</v>
      </c>
      <c r="I293" s="47">
        <v>5.9956243693954622E-2</v>
      </c>
      <c r="J293">
        <v>3</v>
      </c>
      <c r="K293">
        <v>1</v>
      </c>
      <c r="L293" t="s">
        <v>196</v>
      </c>
      <c r="M293" s="11" cm="1">
        <f t="array" ref="M293">_xlfn.IFS(L293="&gt;70%",1,L293="60-70%",70%,L293="50-60%",60%,L293="&lt;50%",50%)</f>
        <v>1</v>
      </c>
      <c r="N293" s="47">
        <v>6.6285471290040435E-2</v>
      </c>
      <c r="O293">
        <v>4</v>
      </c>
      <c r="P293">
        <v>1</v>
      </c>
      <c r="Q293">
        <v>3</v>
      </c>
      <c r="R293">
        <v>10</v>
      </c>
      <c r="S293" t="s">
        <v>105</v>
      </c>
      <c r="T293" t="s">
        <v>108</v>
      </c>
      <c r="V293">
        <v>17</v>
      </c>
      <c r="W293">
        <v>18</v>
      </c>
      <c r="X293">
        <f>IF(AND(OR('Country Prioritization'!$C$4 = 'Filter inputs'!$A$4,'Country Prioritization'!$C$4=$B293),
OR('Country Prioritization'!$C$6='Filter inputs'!$C$4,'Country Prioritization'!$C$6=$S293),
OR( 'Country Prioritization'!$C$7='Filter inputs'!$D$4, 'Country Prioritization'!$C$7=$T293),
OR('Country Prioritization'!$C$8='Filter inputs'!$E$4, 'Country Prioritization'!$C$8=$F293), OR(AND('Country Prioritization'!$C$5='Filter inputs'!$B$4,H293&lt;=$X$1),AND('Country Prioritization'!$C$5='Filter inputs'!$B$5,M293&lt;=$X$1))),1,0)</f>
        <v>1</v>
      </c>
      <c r="Y293">
        <f>IF(OR('Vaccine Prioritization'!$C$5='Filter inputs'!$E$4, 'Vaccine Prioritization'!$C$5=$F293),1,0)</f>
        <v>1</v>
      </c>
    </row>
    <row r="294" spans="1:25" x14ac:dyDescent="0.3">
      <c r="A294" t="str">
        <f t="shared" si="26"/>
        <v>EUROPEMDAHib32023</v>
      </c>
      <c r="B294" t="s">
        <v>9</v>
      </c>
      <c r="C294" t="s">
        <v>130</v>
      </c>
      <c r="D294" t="s">
        <v>26</v>
      </c>
      <c r="E294" t="s">
        <v>82</v>
      </c>
      <c r="F294">
        <v>2023</v>
      </c>
      <c r="G294" t="s">
        <v>196</v>
      </c>
      <c r="H294" s="11" cm="1">
        <f t="array" ref="H294">_xlfn.IFS(G294="&gt;70%",1,G294="60-70%",70%,G294="50-60%",60%,G294="&lt;50%",50%)</f>
        <v>1</v>
      </c>
      <c r="I294" s="47">
        <v>6.5605319911159615E-2</v>
      </c>
      <c r="J294">
        <v>5</v>
      </c>
      <c r="K294">
        <v>1</v>
      </c>
      <c r="L294" t="s">
        <v>196</v>
      </c>
      <c r="M294" s="11" cm="1">
        <f t="array" ref="M294">_xlfn.IFS(L294="&gt;70%",1,L294="60-70%",70%,L294="50-60%",60%,L294="&lt;50%",50%)</f>
        <v>1</v>
      </c>
      <c r="N294" s="47">
        <v>5.7705345848461487E-2</v>
      </c>
      <c r="O294">
        <v>8</v>
      </c>
      <c r="P294">
        <v>1</v>
      </c>
      <c r="Q294">
        <v>2</v>
      </c>
      <c r="R294">
        <v>11</v>
      </c>
      <c r="S294" t="s">
        <v>104</v>
      </c>
      <c r="T294" t="s">
        <v>108</v>
      </c>
      <c r="V294">
        <v>19</v>
      </c>
      <c r="W294">
        <v>22</v>
      </c>
      <c r="X294">
        <f>IF(AND(OR('Country Prioritization'!$C$4 = 'Filter inputs'!$A$4,'Country Prioritization'!$C$4=$B294),
OR('Country Prioritization'!$C$6='Filter inputs'!$C$4,'Country Prioritization'!$C$6=$S294),
OR( 'Country Prioritization'!$C$7='Filter inputs'!$D$4, 'Country Prioritization'!$C$7=$T294),
OR('Country Prioritization'!$C$8='Filter inputs'!$E$4, 'Country Prioritization'!$C$8=$F294), OR(AND('Country Prioritization'!$C$5='Filter inputs'!$B$4,H294&lt;=$X$1),AND('Country Prioritization'!$C$5='Filter inputs'!$B$5,M294&lt;=$X$1))),1,0)</f>
        <v>1</v>
      </c>
      <c r="Y294">
        <f>IF(OR('Vaccine Prioritization'!$C$5='Filter inputs'!$E$4, 'Vaccine Prioritization'!$C$5=$F294),1,0)</f>
        <v>1</v>
      </c>
    </row>
    <row r="295" spans="1:25" x14ac:dyDescent="0.3">
      <c r="A295" t="str">
        <f t="shared" si="26"/>
        <v>OCEANIASLBHib32023</v>
      </c>
      <c r="B295" t="s">
        <v>15</v>
      </c>
      <c r="C295" t="s">
        <v>150</v>
      </c>
      <c r="D295" t="s">
        <v>46</v>
      </c>
      <c r="E295" t="s">
        <v>82</v>
      </c>
      <c r="F295">
        <v>2023</v>
      </c>
      <c r="G295" t="s">
        <v>196</v>
      </c>
      <c r="H295" s="11" cm="1">
        <f t="array" ref="H295">_xlfn.IFS(G295="&gt;70%",1,G295="60-70%",70%,G295="50-60%",60%,G295="&lt;50%",50%)</f>
        <v>1</v>
      </c>
      <c r="I295" s="47">
        <v>4.6104630184337747E-2</v>
      </c>
      <c r="J295">
        <v>3</v>
      </c>
      <c r="K295">
        <v>1</v>
      </c>
      <c r="L295" t="s">
        <v>196</v>
      </c>
      <c r="M295" s="11" cm="1">
        <f t="array" ref="M295">_xlfn.IFS(L295="&gt;70%",1,L295="60-70%",70%,L295="50-60%",60%,L295="&lt;50%",50%)</f>
        <v>1</v>
      </c>
      <c r="N295" s="47">
        <v>5.1325952697613052E-2</v>
      </c>
      <c r="O295">
        <v>6</v>
      </c>
      <c r="P295">
        <v>1</v>
      </c>
      <c r="Q295">
        <v>1</v>
      </c>
      <c r="R295">
        <v>5</v>
      </c>
      <c r="S295" t="s">
        <v>104</v>
      </c>
      <c r="T295" t="s">
        <v>107</v>
      </c>
      <c r="V295">
        <v>10</v>
      </c>
      <c r="W295">
        <v>13</v>
      </c>
      <c r="X295">
        <f>IF(AND(OR('Country Prioritization'!$C$4 = 'Filter inputs'!$A$4,'Country Prioritization'!$C$4=$B295),
OR('Country Prioritization'!$C$6='Filter inputs'!$C$4,'Country Prioritization'!$C$6=$S295),
OR( 'Country Prioritization'!$C$7='Filter inputs'!$D$4, 'Country Prioritization'!$C$7=$T295),
OR('Country Prioritization'!$C$8='Filter inputs'!$E$4, 'Country Prioritization'!$C$8=$F295), OR(AND('Country Prioritization'!$C$5='Filter inputs'!$B$4,H295&lt;=$X$1),AND('Country Prioritization'!$C$5='Filter inputs'!$B$5,M295&lt;=$X$1))),1,0)</f>
        <v>1</v>
      </c>
      <c r="Y295">
        <f>IF(OR('Vaccine Prioritization'!$C$5='Filter inputs'!$E$4, 'Vaccine Prioritization'!$C$5=$F295),1,0)</f>
        <v>1</v>
      </c>
    </row>
    <row r="296" spans="1:25" x14ac:dyDescent="0.3">
      <c r="A296" t="str">
        <f t="shared" si="26"/>
        <v>OCEANIAKIRHib32023</v>
      </c>
      <c r="B296" t="s">
        <v>15</v>
      </c>
      <c r="C296" t="s">
        <v>129</v>
      </c>
      <c r="D296" t="s">
        <v>25</v>
      </c>
      <c r="E296" t="s">
        <v>82</v>
      </c>
      <c r="F296">
        <v>2023</v>
      </c>
      <c r="G296" t="s">
        <v>196</v>
      </c>
      <c r="H296" s="11" cm="1">
        <f t="array" ref="H296">_xlfn.IFS(G296="&gt;70%",1,G296="60-70%",70%,G296="50-60%",60%,G296="&lt;50%",50%)</f>
        <v>1</v>
      </c>
      <c r="I296" s="47">
        <v>2.3879187670857172E-2</v>
      </c>
      <c r="J296">
        <v>2</v>
      </c>
      <c r="K296">
        <v>1</v>
      </c>
      <c r="L296" t="s">
        <v>197</v>
      </c>
      <c r="M296" s="11" cm="1">
        <f t="array" ref="M296">_xlfn.IFS(L296="&gt;70%",1,L296="60-70%",70%,L296="50-60%",60%,L296="&lt;50%",50%)</f>
        <v>0.7</v>
      </c>
      <c r="N296" s="47">
        <v>2.2297445753712328E-2</v>
      </c>
      <c r="O296">
        <v>8</v>
      </c>
      <c r="P296">
        <v>1</v>
      </c>
      <c r="Q296">
        <v>5</v>
      </c>
      <c r="R296">
        <v>11</v>
      </c>
      <c r="S296" t="s">
        <v>104</v>
      </c>
      <c r="T296" t="s">
        <v>108</v>
      </c>
      <c r="V296">
        <v>19</v>
      </c>
      <c r="W296">
        <v>25</v>
      </c>
      <c r="X296">
        <f>IF(AND(OR('Country Prioritization'!$C$4 = 'Filter inputs'!$A$4,'Country Prioritization'!$C$4=$B296),
OR('Country Prioritization'!$C$6='Filter inputs'!$C$4,'Country Prioritization'!$C$6=$S296),
OR( 'Country Prioritization'!$C$7='Filter inputs'!$D$4, 'Country Prioritization'!$C$7=$T296),
OR('Country Prioritization'!$C$8='Filter inputs'!$E$4, 'Country Prioritization'!$C$8=$F296), OR(AND('Country Prioritization'!$C$5='Filter inputs'!$B$4,H296&lt;=$X$1),AND('Country Prioritization'!$C$5='Filter inputs'!$B$5,M296&lt;=$X$1))),1,0)</f>
        <v>1</v>
      </c>
      <c r="Y296">
        <f>IF(OR('Vaccine Prioritization'!$C$5='Filter inputs'!$E$4, 'Vaccine Prioritization'!$C$5=$F296),1,0)</f>
        <v>1</v>
      </c>
    </row>
    <row r="297" spans="1:25" x14ac:dyDescent="0.3">
      <c r="A297" t="str">
        <f t="shared" si="26"/>
        <v>AMERICAGUYHib32023</v>
      </c>
      <c r="B297" t="s">
        <v>22</v>
      </c>
      <c r="C297" t="s">
        <v>170</v>
      </c>
      <c r="D297" t="s">
        <v>66</v>
      </c>
      <c r="E297" t="s">
        <v>82</v>
      </c>
      <c r="F297">
        <v>2023</v>
      </c>
      <c r="G297" t="s">
        <v>196</v>
      </c>
      <c r="H297" s="11" cm="1">
        <f t="array" ref="H297">_xlfn.IFS(G297="&gt;70%",1,G297="60-70%",70%,G297="50-60%",60%,G297="&lt;50%",50%)</f>
        <v>1</v>
      </c>
      <c r="I297" s="47">
        <v>1.6935816440349971E-2</v>
      </c>
      <c r="J297">
        <v>1</v>
      </c>
      <c r="K297">
        <v>1</v>
      </c>
      <c r="L297" t="s">
        <v>196</v>
      </c>
      <c r="M297" s="11" cm="1">
        <f t="array" ref="M297">_xlfn.IFS(L297="&gt;70%",1,L297="60-70%",70%,L297="50-60%",60%,L297="&lt;50%",50%)</f>
        <v>1</v>
      </c>
      <c r="N297" s="47">
        <v>1.9801920047118667E-2</v>
      </c>
      <c r="O297">
        <v>3</v>
      </c>
      <c r="P297">
        <v>1</v>
      </c>
      <c r="Q297">
        <v>4</v>
      </c>
      <c r="R297">
        <v>10</v>
      </c>
      <c r="S297" t="s">
        <v>105</v>
      </c>
      <c r="T297" t="s">
        <v>108</v>
      </c>
      <c r="V297">
        <v>16</v>
      </c>
      <c r="W297">
        <v>18</v>
      </c>
      <c r="X297">
        <f>IF(AND(OR('Country Prioritization'!$C$4 = 'Filter inputs'!$A$4,'Country Prioritization'!$C$4=$B297),
OR('Country Prioritization'!$C$6='Filter inputs'!$C$4,'Country Prioritization'!$C$6=$S297),
OR( 'Country Prioritization'!$C$7='Filter inputs'!$D$4, 'Country Prioritization'!$C$7=$T297),
OR('Country Prioritization'!$C$8='Filter inputs'!$E$4, 'Country Prioritization'!$C$8=$F297), OR(AND('Country Prioritization'!$C$5='Filter inputs'!$B$4,H297&lt;=$X$1),AND('Country Prioritization'!$C$5='Filter inputs'!$B$5,M297&lt;=$X$1))),1,0)</f>
        <v>1</v>
      </c>
      <c r="Y297">
        <f>IF(OR('Vaccine Prioritization'!$C$5='Filter inputs'!$E$4, 'Vaccine Prioritization'!$C$5=$F297),1,0)</f>
        <v>1</v>
      </c>
    </row>
    <row r="298" spans="1:25" x14ac:dyDescent="0.3">
      <c r="A298" t="str">
        <f t="shared" si="26"/>
        <v>AFRICASTPHib32023</v>
      </c>
      <c r="B298" t="s">
        <v>3</v>
      </c>
      <c r="C298" t="s">
        <v>173</v>
      </c>
      <c r="D298" t="s">
        <v>69</v>
      </c>
      <c r="E298" t="s">
        <v>82</v>
      </c>
      <c r="F298">
        <v>2023</v>
      </c>
      <c r="G298" t="s">
        <v>196</v>
      </c>
      <c r="H298" s="11" cm="1">
        <f t="array" ref="H298">_xlfn.IFS(G298="&gt;70%",1,G298="60-70%",70%,G298="50-60%",60%,G298="&lt;50%",50%)</f>
        <v>1</v>
      </c>
      <c r="I298" s="47">
        <v>9.7208359742948173E-3</v>
      </c>
      <c r="J298">
        <v>2</v>
      </c>
      <c r="K298">
        <v>1</v>
      </c>
      <c r="L298" t="s">
        <v>196</v>
      </c>
      <c r="M298" s="11" cm="1">
        <f t="array" ref="M298">_xlfn.IFS(L298="&gt;70%",1,L298="60-70%",70%,L298="50-60%",60%,L298="&lt;50%",50%)</f>
        <v>1</v>
      </c>
      <c r="N298" s="47">
        <v>1.1521557653401387E-2</v>
      </c>
      <c r="O298">
        <v>2</v>
      </c>
      <c r="P298">
        <v>1</v>
      </c>
      <c r="Q298">
        <v>4</v>
      </c>
      <c r="R298">
        <v>5</v>
      </c>
      <c r="S298" t="s">
        <v>104</v>
      </c>
      <c r="T298" t="s">
        <v>107</v>
      </c>
      <c r="V298">
        <v>12</v>
      </c>
      <c r="W298">
        <v>12</v>
      </c>
      <c r="X298">
        <f>IF(AND(OR('Country Prioritization'!$C$4 = 'Filter inputs'!$A$4,'Country Prioritization'!$C$4=$B298),
OR('Country Prioritization'!$C$6='Filter inputs'!$C$4,'Country Prioritization'!$C$6=$S298),
OR( 'Country Prioritization'!$C$7='Filter inputs'!$D$4, 'Country Prioritization'!$C$7=$T298),
OR('Country Prioritization'!$C$8='Filter inputs'!$E$4, 'Country Prioritization'!$C$8=$F298), OR(AND('Country Prioritization'!$C$5='Filter inputs'!$B$4,H298&lt;=$X$1),AND('Country Prioritization'!$C$5='Filter inputs'!$B$5,M298&lt;=$X$1))),1,0)</f>
        <v>1</v>
      </c>
      <c r="Y298">
        <f>IF(OR('Vaccine Prioritization'!$C$5='Filter inputs'!$E$4, 'Vaccine Prioritization'!$C$5=$F298),1,0)</f>
        <v>1</v>
      </c>
    </row>
    <row r="299" spans="1:25" x14ac:dyDescent="0.3">
      <c r="A299" t="str">
        <f t="shared" si="26"/>
        <v>ASIAINDHib32024</v>
      </c>
      <c r="B299" t="s">
        <v>13</v>
      </c>
      <c r="C299" t="s">
        <v>146</v>
      </c>
      <c r="D299" t="s">
        <v>42</v>
      </c>
      <c r="E299" t="s">
        <v>82</v>
      </c>
      <c r="F299">
        <v>2024</v>
      </c>
      <c r="G299" t="s">
        <v>196</v>
      </c>
      <c r="H299" s="11" cm="1">
        <f t="array" ref="H299">_xlfn.IFS(G299="&gt;70%",1,G299="60-70%",70%,G299="50-60%",60%,G299="&lt;50%",50%)</f>
        <v>1</v>
      </c>
      <c r="I299" s="47">
        <v>137.62015927870576</v>
      </c>
      <c r="J299">
        <v>5</v>
      </c>
      <c r="K299">
        <v>10</v>
      </c>
      <c r="L299" t="s">
        <v>196</v>
      </c>
      <c r="M299" s="11" cm="1">
        <f t="array" ref="M299">_xlfn.IFS(L299="&gt;70%",1,L299="60-70%",70%,L299="50-60%",60%,L299="&lt;50%",50%)</f>
        <v>1</v>
      </c>
      <c r="N299" s="47">
        <v>173.88841856986417</v>
      </c>
      <c r="O299">
        <v>6</v>
      </c>
      <c r="P299">
        <v>10</v>
      </c>
      <c r="Q299">
        <v>3</v>
      </c>
      <c r="R299">
        <v>5</v>
      </c>
      <c r="S299" t="s">
        <v>104</v>
      </c>
      <c r="T299" t="s">
        <v>107</v>
      </c>
      <c r="V299">
        <v>23</v>
      </c>
      <c r="W299">
        <v>24</v>
      </c>
      <c r="X299">
        <f>IF(AND(OR('Country Prioritization'!$C$4 = 'Filter inputs'!$A$4,'Country Prioritization'!$C$4=$B299),
OR('Country Prioritization'!$C$6='Filter inputs'!$C$4,'Country Prioritization'!$C$6=$S299),
OR( 'Country Prioritization'!$C$7='Filter inputs'!$D$4, 'Country Prioritization'!$C$7=$T299),
OR('Country Prioritization'!$C$8='Filter inputs'!$E$4, 'Country Prioritization'!$C$8=$F299), OR(AND('Country Prioritization'!$C$5='Filter inputs'!$B$4,H299&lt;=$X$1),AND('Country Prioritization'!$C$5='Filter inputs'!$B$5,M299&lt;=$X$1))),1,0)</f>
        <v>1</v>
      </c>
      <c r="Y299">
        <f>IF(OR('Vaccine Prioritization'!$C$5='Filter inputs'!$E$4, 'Vaccine Prioritization'!$C$5=$F299),1,0)</f>
        <v>1</v>
      </c>
    </row>
    <row r="300" spans="1:25" x14ac:dyDescent="0.3">
      <c r="A300" t="str">
        <f t="shared" si="26"/>
        <v>ASIABGDHib32024</v>
      </c>
      <c r="B300" t="s">
        <v>13</v>
      </c>
      <c r="C300" t="s">
        <v>169</v>
      </c>
      <c r="D300" t="s">
        <v>65</v>
      </c>
      <c r="E300" t="s">
        <v>82</v>
      </c>
      <c r="F300">
        <v>2024</v>
      </c>
      <c r="G300" t="s">
        <v>196</v>
      </c>
      <c r="H300" s="11" cm="1">
        <f t="array" ref="H300">_xlfn.IFS(G300="&gt;70%",1,G300="60-70%",70%,G300="50-60%",60%,G300="&lt;50%",50%)</f>
        <v>1</v>
      </c>
      <c r="I300" s="47">
        <v>24.332714137512095</v>
      </c>
      <c r="J300">
        <v>1</v>
      </c>
      <c r="K300">
        <v>10</v>
      </c>
      <c r="L300" t="s">
        <v>196</v>
      </c>
      <c r="M300" s="11" cm="1">
        <f t="array" ref="M300">_xlfn.IFS(L300="&gt;70%",1,L300="60-70%",70%,L300="50-60%",60%,L300="&lt;50%",50%)</f>
        <v>1</v>
      </c>
      <c r="N300" s="47">
        <v>30.267699154410966</v>
      </c>
      <c r="O300">
        <v>3</v>
      </c>
      <c r="P300">
        <v>10</v>
      </c>
      <c r="Q300">
        <v>2</v>
      </c>
      <c r="R300">
        <v>2</v>
      </c>
      <c r="S300" t="s">
        <v>104</v>
      </c>
      <c r="T300" t="s">
        <v>109</v>
      </c>
      <c r="V300">
        <v>15</v>
      </c>
      <c r="W300">
        <v>17</v>
      </c>
      <c r="X300">
        <f>IF(AND(OR('Country Prioritization'!$C$4 = 'Filter inputs'!$A$4,'Country Prioritization'!$C$4=$B300),
OR('Country Prioritization'!$C$6='Filter inputs'!$C$4,'Country Prioritization'!$C$6=$S300),
OR( 'Country Prioritization'!$C$7='Filter inputs'!$D$4, 'Country Prioritization'!$C$7=$T300),
OR('Country Prioritization'!$C$8='Filter inputs'!$E$4, 'Country Prioritization'!$C$8=$F300), OR(AND('Country Prioritization'!$C$5='Filter inputs'!$B$4,H300&lt;=$X$1),AND('Country Prioritization'!$C$5='Filter inputs'!$B$5,M300&lt;=$X$1))),1,0)</f>
        <v>1</v>
      </c>
      <c r="Y300">
        <f>IF(OR('Vaccine Prioritization'!$C$5='Filter inputs'!$E$4, 'Vaccine Prioritization'!$C$5=$F300),1,0)</f>
        <v>1</v>
      </c>
    </row>
    <row r="301" spans="1:25" x14ac:dyDescent="0.3">
      <c r="A301" t="str">
        <f t="shared" si="26"/>
        <v>ASIAPAKHib32024</v>
      </c>
      <c r="B301" t="s">
        <v>13</v>
      </c>
      <c r="C301" t="s">
        <v>141</v>
      </c>
      <c r="D301" t="s">
        <v>37</v>
      </c>
      <c r="E301" t="s">
        <v>82</v>
      </c>
      <c r="F301">
        <v>2024</v>
      </c>
      <c r="G301" t="s">
        <v>197</v>
      </c>
      <c r="H301" s="11" cm="1">
        <f t="array" ref="H301">_xlfn.IFS(G301="&gt;70%",1,G301="60-70%",70%,G301="50-60%",60%,G301="&lt;50%",50%)</f>
        <v>0.7</v>
      </c>
      <c r="I301" s="47">
        <v>21.408508773720573</v>
      </c>
      <c r="J301">
        <v>8</v>
      </c>
      <c r="K301">
        <v>10</v>
      </c>
      <c r="L301" t="s">
        <v>196</v>
      </c>
      <c r="M301" s="11" cm="1">
        <f t="array" ref="M301">_xlfn.IFS(L301="&gt;70%",1,L301="60-70%",70%,L301="50-60%",60%,L301="&lt;50%",50%)</f>
        <v>1</v>
      </c>
      <c r="N301" s="47">
        <v>29.735374127972765</v>
      </c>
      <c r="O301">
        <v>6</v>
      </c>
      <c r="P301">
        <v>10</v>
      </c>
      <c r="Q301">
        <v>3</v>
      </c>
      <c r="R301">
        <v>2</v>
      </c>
      <c r="S301" t="s">
        <v>104</v>
      </c>
      <c r="T301" t="s">
        <v>109</v>
      </c>
      <c r="V301">
        <v>23</v>
      </c>
      <c r="W301">
        <v>21</v>
      </c>
      <c r="X301">
        <f>IF(AND(OR('Country Prioritization'!$C$4 = 'Filter inputs'!$A$4,'Country Prioritization'!$C$4=$B301),
OR('Country Prioritization'!$C$6='Filter inputs'!$C$4,'Country Prioritization'!$C$6=$S301),
OR( 'Country Prioritization'!$C$7='Filter inputs'!$D$4, 'Country Prioritization'!$C$7=$T301),
OR('Country Prioritization'!$C$8='Filter inputs'!$E$4, 'Country Prioritization'!$C$8=$F301), OR(AND('Country Prioritization'!$C$5='Filter inputs'!$B$4,H301&lt;=$X$1),AND('Country Prioritization'!$C$5='Filter inputs'!$B$5,M301&lt;=$X$1))),1,0)</f>
        <v>1</v>
      </c>
      <c r="Y301">
        <f>IF(OR('Vaccine Prioritization'!$C$5='Filter inputs'!$E$4, 'Vaccine Prioritization'!$C$5=$F301),1,0)</f>
        <v>1</v>
      </c>
    </row>
    <row r="302" spans="1:25" x14ac:dyDescent="0.3">
      <c r="A302" t="str">
        <f t="shared" si="26"/>
        <v>AFRICAETHHib32024</v>
      </c>
      <c r="B302" t="s">
        <v>3</v>
      </c>
      <c r="C302" t="s">
        <v>125</v>
      </c>
      <c r="D302" t="s">
        <v>20</v>
      </c>
      <c r="E302" t="s">
        <v>82</v>
      </c>
      <c r="F302">
        <v>2024</v>
      </c>
      <c r="G302" t="s">
        <v>198</v>
      </c>
      <c r="H302" s="11" cm="1">
        <f t="array" ref="H302">_xlfn.IFS(G302="&gt;70%",1,G302="60-70%",70%,G302="50-60%",60%,G302="&lt;50%",50%)</f>
        <v>0.6</v>
      </c>
      <c r="I302" s="47">
        <v>21.121733120696028</v>
      </c>
      <c r="J302">
        <v>9</v>
      </c>
      <c r="K302">
        <v>10</v>
      </c>
      <c r="L302" t="s">
        <v>197</v>
      </c>
      <c r="M302" s="11" cm="1">
        <f t="array" ref="M302">_xlfn.IFS(L302="&gt;70%",1,L302="60-70%",70%,L302="50-60%",60%,L302="&lt;50%",50%)</f>
        <v>0.7</v>
      </c>
      <c r="N302" s="47">
        <v>24.178304587073917</v>
      </c>
      <c r="O302">
        <v>9</v>
      </c>
      <c r="P302">
        <v>10</v>
      </c>
      <c r="Q302">
        <v>9</v>
      </c>
      <c r="R302">
        <v>9</v>
      </c>
      <c r="S302" t="s">
        <v>103</v>
      </c>
      <c r="T302" t="s">
        <v>106</v>
      </c>
      <c r="V302">
        <v>37</v>
      </c>
      <c r="W302">
        <v>37</v>
      </c>
      <c r="X302">
        <f>IF(AND(OR('Country Prioritization'!$C$4 = 'Filter inputs'!$A$4,'Country Prioritization'!$C$4=$B302),
OR('Country Prioritization'!$C$6='Filter inputs'!$C$4,'Country Prioritization'!$C$6=$S302),
OR( 'Country Prioritization'!$C$7='Filter inputs'!$D$4, 'Country Prioritization'!$C$7=$T302),
OR('Country Prioritization'!$C$8='Filter inputs'!$E$4, 'Country Prioritization'!$C$8=$F302), OR(AND('Country Prioritization'!$C$5='Filter inputs'!$B$4,H302&lt;=$X$1),AND('Country Prioritization'!$C$5='Filter inputs'!$B$5,M302&lt;=$X$1))),1,0)</f>
        <v>1</v>
      </c>
      <c r="Y302">
        <f>IF(OR('Vaccine Prioritization'!$C$5='Filter inputs'!$E$4, 'Vaccine Prioritization'!$C$5=$F302),1,0)</f>
        <v>1</v>
      </c>
    </row>
    <row r="303" spans="1:25" x14ac:dyDescent="0.3">
      <c r="A303" t="str">
        <f t="shared" si="26"/>
        <v>AFRICANGAHib32024</v>
      </c>
      <c r="B303" t="s">
        <v>3</v>
      </c>
      <c r="C303" t="s">
        <v>113</v>
      </c>
      <c r="D303" t="s">
        <v>5</v>
      </c>
      <c r="E303" t="s">
        <v>82</v>
      </c>
      <c r="F303">
        <v>2024</v>
      </c>
      <c r="G303" t="s">
        <v>198</v>
      </c>
      <c r="H303" s="11" cm="1">
        <f t="array" ref="H303">_xlfn.IFS(G303="&gt;70%",1,G303="60-70%",70%,G303="50-60%",60%,G303="&lt;50%",50%)</f>
        <v>0.6</v>
      </c>
      <c r="I303" s="47">
        <v>20.149906506406786</v>
      </c>
      <c r="J303">
        <v>9</v>
      </c>
      <c r="K303">
        <v>10</v>
      </c>
      <c r="L303" t="s">
        <v>199</v>
      </c>
      <c r="M303" s="11" cm="1">
        <f t="array" ref="M303">_xlfn.IFS(L303="&gt;70%",1,L303="60-70%",70%,L303="50-60%",60%,L303="&lt;50%",50%)</f>
        <v>0.5</v>
      </c>
      <c r="N303" s="47">
        <v>18.465002174282905</v>
      </c>
      <c r="O303">
        <v>10</v>
      </c>
      <c r="P303">
        <v>10</v>
      </c>
      <c r="Q303">
        <v>10</v>
      </c>
      <c r="R303">
        <v>5</v>
      </c>
      <c r="S303" t="s">
        <v>104</v>
      </c>
      <c r="T303" t="s">
        <v>107</v>
      </c>
      <c r="V303">
        <v>34</v>
      </c>
      <c r="W303">
        <v>35</v>
      </c>
      <c r="X303">
        <f>IF(AND(OR('Country Prioritization'!$C$4 = 'Filter inputs'!$A$4,'Country Prioritization'!$C$4=$B303),
OR('Country Prioritization'!$C$6='Filter inputs'!$C$4,'Country Prioritization'!$C$6=$S303),
OR( 'Country Prioritization'!$C$7='Filter inputs'!$D$4, 'Country Prioritization'!$C$7=$T303),
OR('Country Prioritization'!$C$8='Filter inputs'!$E$4, 'Country Prioritization'!$C$8=$F303), OR(AND('Country Prioritization'!$C$5='Filter inputs'!$B$4,H303&lt;=$X$1),AND('Country Prioritization'!$C$5='Filter inputs'!$B$5,M303&lt;=$X$1))),1,0)</f>
        <v>1</v>
      </c>
      <c r="Y303">
        <f>IF(OR('Vaccine Prioritization'!$C$5='Filter inputs'!$E$4, 'Vaccine Prioritization'!$C$5=$F303),1,0)</f>
        <v>1</v>
      </c>
    </row>
    <row r="304" spans="1:25" x14ac:dyDescent="0.3">
      <c r="A304" t="str">
        <f t="shared" si="26"/>
        <v>AFRICACODHib32024</v>
      </c>
      <c r="B304" t="s">
        <v>3</v>
      </c>
      <c r="C304" t="s">
        <v>134</v>
      </c>
      <c r="D304" t="s">
        <v>30</v>
      </c>
      <c r="E304" t="s">
        <v>82</v>
      </c>
      <c r="F304">
        <v>2024</v>
      </c>
      <c r="G304" t="s">
        <v>198</v>
      </c>
      <c r="H304" s="11" cm="1">
        <f t="array" ref="H304">_xlfn.IFS(G304="&gt;70%",1,G304="60-70%",70%,G304="50-60%",60%,G304="&lt;50%",50%)</f>
        <v>0.6</v>
      </c>
      <c r="I304" s="47">
        <v>10.275573766569298</v>
      </c>
      <c r="J304">
        <v>9</v>
      </c>
      <c r="K304">
        <v>10</v>
      </c>
      <c r="L304" t="s">
        <v>196</v>
      </c>
      <c r="M304" s="11" cm="1">
        <f t="array" ref="M304">_xlfn.IFS(L304="&gt;70%",1,L304="60-70%",70%,L304="50-60%",60%,L304="&lt;50%",50%)</f>
        <v>1</v>
      </c>
      <c r="N304" s="47">
        <v>15.326698253646331</v>
      </c>
      <c r="O304">
        <v>7</v>
      </c>
      <c r="P304">
        <v>10</v>
      </c>
      <c r="Q304">
        <v>10</v>
      </c>
      <c r="R304">
        <v>9</v>
      </c>
      <c r="S304" t="s">
        <v>103</v>
      </c>
      <c r="T304" t="s">
        <v>106</v>
      </c>
      <c r="V304">
        <v>38</v>
      </c>
      <c r="W304">
        <v>36</v>
      </c>
      <c r="X304">
        <f>IF(AND(OR('Country Prioritization'!$C$4 = 'Filter inputs'!$A$4,'Country Prioritization'!$C$4=$B304),
OR('Country Prioritization'!$C$6='Filter inputs'!$C$4,'Country Prioritization'!$C$6=$S304),
OR( 'Country Prioritization'!$C$7='Filter inputs'!$D$4, 'Country Prioritization'!$C$7=$T304),
OR('Country Prioritization'!$C$8='Filter inputs'!$E$4, 'Country Prioritization'!$C$8=$F304), OR(AND('Country Prioritization'!$C$5='Filter inputs'!$B$4,H304&lt;=$X$1),AND('Country Prioritization'!$C$5='Filter inputs'!$B$5,M304&lt;=$X$1))),1,0)</f>
        <v>1</v>
      </c>
      <c r="Y304">
        <f>IF(OR('Vaccine Prioritization'!$C$5='Filter inputs'!$E$4, 'Vaccine Prioritization'!$C$5=$F304),1,0)</f>
        <v>1</v>
      </c>
    </row>
    <row r="305" spans="1:25" x14ac:dyDescent="0.3">
      <c r="A305" t="str">
        <f t="shared" si="26"/>
        <v>ASIAIDNHib32024</v>
      </c>
      <c r="B305" t="s">
        <v>13</v>
      </c>
      <c r="C305" t="s">
        <v>133</v>
      </c>
      <c r="D305" t="s">
        <v>29</v>
      </c>
      <c r="E305" t="s">
        <v>82</v>
      </c>
      <c r="F305">
        <v>2024</v>
      </c>
      <c r="G305" t="s">
        <v>197</v>
      </c>
      <c r="H305" s="11" cm="1">
        <f t="array" ref="H305">_xlfn.IFS(G305="&gt;70%",1,G305="60-70%",70%,G305="50-60%",60%,G305="&lt;50%",50%)</f>
        <v>0.7</v>
      </c>
      <c r="I305" s="47">
        <v>13.019704070635235</v>
      </c>
      <c r="J305">
        <v>6</v>
      </c>
      <c r="K305">
        <v>10</v>
      </c>
      <c r="L305" t="s">
        <v>196</v>
      </c>
      <c r="M305" s="11" cm="1">
        <f t="array" ref="M305">_xlfn.IFS(L305="&gt;70%",1,L305="60-70%",70%,L305="50-60%",60%,L305="&lt;50%",50%)</f>
        <v>1</v>
      </c>
      <c r="N305" s="47">
        <v>14.230291743751136</v>
      </c>
      <c r="O305">
        <v>8</v>
      </c>
      <c r="P305">
        <v>10</v>
      </c>
      <c r="Q305">
        <v>2</v>
      </c>
      <c r="R305">
        <v>10</v>
      </c>
      <c r="S305" t="s">
        <v>105</v>
      </c>
      <c r="T305" t="s">
        <v>108</v>
      </c>
      <c r="V305">
        <v>28</v>
      </c>
      <c r="W305">
        <v>30</v>
      </c>
      <c r="X305">
        <f>IF(AND(OR('Country Prioritization'!$C$4 = 'Filter inputs'!$A$4,'Country Prioritization'!$C$4=$B305),
OR('Country Prioritization'!$C$6='Filter inputs'!$C$4,'Country Prioritization'!$C$6=$S305),
OR( 'Country Prioritization'!$C$7='Filter inputs'!$D$4, 'Country Prioritization'!$C$7=$T305),
OR('Country Prioritization'!$C$8='Filter inputs'!$E$4, 'Country Prioritization'!$C$8=$F305), OR(AND('Country Prioritization'!$C$5='Filter inputs'!$B$4,H305&lt;=$X$1),AND('Country Prioritization'!$C$5='Filter inputs'!$B$5,M305&lt;=$X$1))),1,0)</f>
        <v>1</v>
      </c>
      <c r="Y305">
        <f>IF(OR('Vaccine Prioritization'!$C$5='Filter inputs'!$E$4, 'Vaccine Prioritization'!$C$5=$F305),1,0)</f>
        <v>1</v>
      </c>
    </row>
    <row r="306" spans="1:25" x14ac:dyDescent="0.3">
      <c r="A306" t="str">
        <f t="shared" si="26"/>
        <v>AFRICANERHib32024</v>
      </c>
      <c r="B306" t="s">
        <v>3</v>
      </c>
      <c r="C306" t="s">
        <v>136</v>
      </c>
      <c r="D306" t="s">
        <v>32</v>
      </c>
      <c r="E306" t="s">
        <v>82</v>
      </c>
      <c r="F306">
        <v>2024</v>
      </c>
      <c r="G306" t="s">
        <v>197</v>
      </c>
      <c r="H306" s="11" cm="1">
        <f t="array" ref="H306">_xlfn.IFS(G306="&gt;70%",1,G306="60-70%",70%,G306="50-60%",60%,G306="&lt;50%",50%)</f>
        <v>0.7</v>
      </c>
      <c r="I306" s="47">
        <v>8.7630766563364357</v>
      </c>
      <c r="J306">
        <v>7</v>
      </c>
      <c r="K306">
        <v>10</v>
      </c>
      <c r="L306" t="s">
        <v>196</v>
      </c>
      <c r="M306" s="11" cm="1">
        <f t="array" ref="M306">_xlfn.IFS(L306="&gt;70%",1,L306="60-70%",70%,L306="50-60%",60%,L306="&lt;50%",50%)</f>
        <v>1</v>
      </c>
      <c r="N306" s="47">
        <v>10.592580065714651</v>
      </c>
      <c r="O306">
        <v>7</v>
      </c>
      <c r="P306">
        <v>10</v>
      </c>
      <c r="Q306">
        <v>8</v>
      </c>
      <c r="R306">
        <v>9</v>
      </c>
      <c r="S306" t="s">
        <v>103</v>
      </c>
      <c r="T306" t="s">
        <v>106</v>
      </c>
      <c r="V306">
        <v>34</v>
      </c>
      <c r="W306">
        <v>34</v>
      </c>
      <c r="X306">
        <f>IF(AND(OR('Country Prioritization'!$C$4 = 'Filter inputs'!$A$4,'Country Prioritization'!$C$4=$B306),
OR('Country Prioritization'!$C$6='Filter inputs'!$C$4,'Country Prioritization'!$C$6=$S306),
OR( 'Country Prioritization'!$C$7='Filter inputs'!$D$4, 'Country Prioritization'!$C$7=$T306),
OR('Country Prioritization'!$C$8='Filter inputs'!$E$4, 'Country Prioritization'!$C$8=$F306), OR(AND('Country Prioritization'!$C$5='Filter inputs'!$B$4,H306&lt;=$X$1),AND('Country Prioritization'!$C$5='Filter inputs'!$B$5,M306&lt;=$X$1))),1,0)</f>
        <v>1</v>
      </c>
      <c r="Y306">
        <f>IF(OR('Vaccine Prioritization'!$C$5='Filter inputs'!$E$4, 'Vaccine Prioritization'!$C$5=$F306),1,0)</f>
        <v>1</v>
      </c>
    </row>
    <row r="307" spans="1:25" x14ac:dyDescent="0.3">
      <c r="A307" t="str">
        <f t="shared" si="26"/>
        <v>AFRICASDNHib32024</v>
      </c>
      <c r="B307" t="s">
        <v>3</v>
      </c>
      <c r="C307" t="s">
        <v>149</v>
      </c>
      <c r="D307" t="s">
        <v>45</v>
      </c>
      <c r="E307" t="s">
        <v>82</v>
      </c>
      <c r="F307">
        <v>2024</v>
      </c>
      <c r="G307" t="s">
        <v>196</v>
      </c>
      <c r="H307" s="11" cm="1">
        <f t="array" ref="H307">_xlfn.IFS(G307="&gt;70%",1,G307="60-70%",70%,G307="50-60%",60%,G307="&lt;50%",50%)</f>
        <v>1</v>
      </c>
      <c r="I307" s="47">
        <v>7.391198873533626</v>
      </c>
      <c r="J307">
        <v>4</v>
      </c>
      <c r="K307">
        <v>9</v>
      </c>
      <c r="L307" t="s">
        <v>196</v>
      </c>
      <c r="M307" s="11" cm="1">
        <f t="array" ref="M307">_xlfn.IFS(L307="&gt;70%",1,L307="60-70%",70%,L307="50-60%",60%,L307="&lt;50%",50%)</f>
        <v>1</v>
      </c>
      <c r="N307" s="47">
        <v>8.9671856177913281</v>
      </c>
      <c r="O307">
        <v>5</v>
      </c>
      <c r="P307">
        <v>9</v>
      </c>
      <c r="Q307">
        <v>5</v>
      </c>
      <c r="R307">
        <v>3</v>
      </c>
      <c r="S307" t="s">
        <v>103</v>
      </c>
      <c r="T307" t="s">
        <v>109</v>
      </c>
      <c r="V307">
        <v>21</v>
      </c>
      <c r="W307">
        <v>22</v>
      </c>
      <c r="X307">
        <f>IF(AND(OR('Country Prioritization'!$C$4 = 'Filter inputs'!$A$4,'Country Prioritization'!$C$4=$B307),
OR('Country Prioritization'!$C$6='Filter inputs'!$C$4,'Country Prioritization'!$C$6=$S307),
OR( 'Country Prioritization'!$C$7='Filter inputs'!$D$4, 'Country Prioritization'!$C$7=$T307),
OR('Country Prioritization'!$C$8='Filter inputs'!$E$4, 'Country Prioritization'!$C$8=$F307), OR(AND('Country Prioritization'!$C$5='Filter inputs'!$B$4,H307&lt;=$X$1),AND('Country Prioritization'!$C$5='Filter inputs'!$B$5,M307&lt;=$X$1))),1,0)</f>
        <v>1</v>
      </c>
      <c r="Y307">
        <f>IF(OR('Vaccine Prioritization'!$C$5='Filter inputs'!$E$4, 'Vaccine Prioritization'!$C$5=$F307),1,0)</f>
        <v>1</v>
      </c>
    </row>
    <row r="308" spans="1:25" x14ac:dyDescent="0.3">
      <c r="A308" t="str">
        <f t="shared" si="26"/>
        <v>AFRICATZAHib32024</v>
      </c>
      <c r="B308" t="s">
        <v>3</v>
      </c>
      <c r="C308" t="s">
        <v>161</v>
      </c>
      <c r="D308" t="s">
        <v>57</v>
      </c>
      <c r="E308" t="s">
        <v>82</v>
      </c>
      <c r="F308">
        <v>2024</v>
      </c>
      <c r="G308" t="s">
        <v>197</v>
      </c>
      <c r="H308" s="11" cm="1">
        <f t="array" ref="H308">_xlfn.IFS(G308="&gt;70%",1,G308="60-70%",70%,G308="50-60%",60%,G308="&lt;50%",50%)</f>
        <v>0.7</v>
      </c>
      <c r="I308" s="47">
        <v>5.4733609080147936</v>
      </c>
      <c r="J308">
        <v>5</v>
      </c>
      <c r="K308">
        <v>9</v>
      </c>
      <c r="L308" t="s">
        <v>196</v>
      </c>
      <c r="M308" s="11" cm="1">
        <f t="array" ref="M308">_xlfn.IFS(L308="&gt;70%",1,L308="60-70%",70%,L308="50-60%",60%,L308="&lt;50%",50%)</f>
        <v>1</v>
      </c>
      <c r="N308" s="47">
        <v>7.3389056430317243</v>
      </c>
      <c r="O308">
        <v>4</v>
      </c>
      <c r="P308">
        <v>9</v>
      </c>
      <c r="Q308">
        <v>7</v>
      </c>
      <c r="R308">
        <v>8</v>
      </c>
      <c r="S308" t="s">
        <v>104</v>
      </c>
      <c r="T308" t="s">
        <v>106</v>
      </c>
      <c r="V308">
        <v>29</v>
      </c>
      <c r="W308">
        <v>28</v>
      </c>
      <c r="X308">
        <f>IF(AND(OR('Country Prioritization'!$C$4 = 'Filter inputs'!$A$4,'Country Prioritization'!$C$4=$B308),
OR('Country Prioritization'!$C$6='Filter inputs'!$C$4,'Country Prioritization'!$C$6=$S308),
OR( 'Country Prioritization'!$C$7='Filter inputs'!$D$4, 'Country Prioritization'!$C$7=$T308),
OR('Country Prioritization'!$C$8='Filter inputs'!$E$4, 'Country Prioritization'!$C$8=$F308), OR(AND('Country Prioritization'!$C$5='Filter inputs'!$B$4,H308&lt;=$X$1),AND('Country Prioritization'!$C$5='Filter inputs'!$B$5,M308&lt;=$X$1))),1,0)</f>
        <v>1</v>
      </c>
      <c r="Y308">
        <f>IF(OR('Vaccine Prioritization'!$C$5='Filter inputs'!$E$4, 'Vaccine Prioritization'!$C$5=$F308),1,0)</f>
        <v>1</v>
      </c>
    </row>
    <row r="309" spans="1:25" x14ac:dyDescent="0.3">
      <c r="A309" t="str">
        <f t="shared" si="26"/>
        <v>AFRICAAGOHib32024</v>
      </c>
      <c r="B309" t="s">
        <v>3</v>
      </c>
      <c r="C309" t="s">
        <v>116</v>
      </c>
      <c r="D309" t="s">
        <v>8</v>
      </c>
      <c r="E309" t="s">
        <v>82</v>
      </c>
      <c r="F309">
        <v>2024</v>
      </c>
      <c r="G309" t="s">
        <v>199</v>
      </c>
      <c r="H309" s="11" cm="1">
        <f t="array" ref="H309">_xlfn.IFS(G309="&gt;70%",1,G309="60-70%",70%,G309="50-60%",60%,G309="&lt;50%",50%)</f>
        <v>0.5</v>
      </c>
      <c r="I309" s="47">
        <v>6.5897407107243851</v>
      </c>
      <c r="J309">
        <v>10</v>
      </c>
      <c r="K309">
        <v>9</v>
      </c>
      <c r="L309" t="s">
        <v>199</v>
      </c>
      <c r="M309" s="11" cm="1">
        <f t="array" ref="M309">_xlfn.IFS(L309="&gt;70%",1,L309="60-70%",70%,L309="50-60%",60%,L309="&lt;50%",50%)</f>
        <v>0.5</v>
      </c>
      <c r="N309" s="47">
        <v>6.4214738752690002</v>
      </c>
      <c r="O309">
        <v>10</v>
      </c>
      <c r="P309">
        <v>9</v>
      </c>
      <c r="Q309">
        <v>9</v>
      </c>
      <c r="R309">
        <v>11</v>
      </c>
      <c r="S309" t="s">
        <v>104</v>
      </c>
      <c r="T309" t="s">
        <v>108</v>
      </c>
      <c r="V309">
        <v>39</v>
      </c>
      <c r="W309">
        <v>39</v>
      </c>
      <c r="X309">
        <f>IF(AND(OR('Country Prioritization'!$C$4 = 'Filter inputs'!$A$4,'Country Prioritization'!$C$4=$B309),
OR('Country Prioritization'!$C$6='Filter inputs'!$C$4,'Country Prioritization'!$C$6=$S309),
OR( 'Country Prioritization'!$C$7='Filter inputs'!$D$4, 'Country Prioritization'!$C$7=$T309),
OR('Country Prioritization'!$C$8='Filter inputs'!$E$4, 'Country Prioritization'!$C$8=$F309), OR(AND('Country Prioritization'!$C$5='Filter inputs'!$B$4,H309&lt;=$X$1),AND('Country Prioritization'!$C$5='Filter inputs'!$B$5,M309&lt;=$X$1))),1,0)</f>
        <v>1</v>
      </c>
      <c r="Y309">
        <f>IF(OR('Vaccine Prioritization'!$C$5='Filter inputs'!$E$4, 'Vaccine Prioritization'!$C$5=$F309),1,0)</f>
        <v>1</v>
      </c>
    </row>
    <row r="310" spans="1:25" x14ac:dyDescent="0.3">
      <c r="A310" t="str">
        <f t="shared" si="26"/>
        <v>ASIAAFGHib32024</v>
      </c>
      <c r="B310" t="s">
        <v>13</v>
      </c>
      <c r="C310" t="s">
        <v>120</v>
      </c>
      <c r="D310" t="s">
        <v>14</v>
      </c>
      <c r="E310" t="s">
        <v>82</v>
      </c>
      <c r="F310">
        <v>2024</v>
      </c>
      <c r="G310" t="s">
        <v>198</v>
      </c>
      <c r="H310" s="11" cm="1">
        <f t="array" ref="H310">_xlfn.IFS(G310="&gt;70%",1,G310="60-70%",70%,G310="50-60%",60%,G310="&lt;50%",50%)</f>
        <v>0.6</v>
      </c>
      <c r="I310" s="47">
        <v>5.3728961648033966</v>
      </c>
      <c r="J310">
        <v>9</v>
      </c>
      <c r="K310">
        <v>9</v>
      </c>
      <c r="L310" t="s">
        <v>197</v>
      </c>
      <c r="M310" s="11" cm="1">
        <f t="array" ref="M310">_xlfn.IFS(L310="&gt;70%",1,L310="60-70%",70%,L310="50-60%",60%,L310="&lt;50%",50%)</f>
        <v>0.7</v>
      </c>
      <c r="N310" s="47">
        <v>5.6467844045492628</v>
      </c>
      <c r="O310">
        <v>9</v>
      </c>
      <c r="P310">
        <v>9</v>
      </c>
      <c r="Q310">
        <v>8</v>
      </c>
      <c r="R310">
        <v>9</v>
      </c>
      <c r="S310" t="s">
        <v>103</v>
      </c>
      <c r="T310" t="s">
        <v>106</v>
      </c>
      <c r="V310">
        <v>35</v>
      </c>
      <c r="W310">
        <v>35</v>
      </c>
      <c r="X310">
        <f>IF(AND(OR('Country Prioritization'!$C$4 = 'Filter inputs'!$A$4,'Country Prioritization'!$C$4=$B310),
OR('Country Prioritization'!$C$6='Filter inputs'!$C$4,'Country Prioritization'!$C$6=$S310),
OR( 'Country Prioritization'!$C$7='Filter inputs'!$D$4, 'Country Prioritization'!$C$7=$T310),
OR('Country Prioritization'!$C$8='Filter inputs'!$E$4, 'Country Prioritization'!$C$8=$F310), OR(AND('Country Prioritization'!$C$5='Filter inputs'!$B$4,H310&lt;=$X$1),AND('Country Prioritization'!$C$5='Filter inputs'!$B$5,M310&lt;=$X$1))),1,0)</f>
        <v>1</v>
      </c>
      <c r="Y310">
        <f>IF(OR('Vaccine Prioritization'!$C$5='Filter inputs'!$E$4, 'Vaccine Prioritization'!$C$5=$F310),1,0)</f>
        <v>1</v>
      </c>
    </row>
    <row r="311" spans="1:25" x14ac:dyDescent="0.3">
      <c r="A311" t="str">
        <f t="shared" si="26"/>
        <v>AFRICACMRHib32024</v>
      </c>
      <c r="B311" t="s">
        <v>3</v>
      </c>
      <c r="C311" t="s">
        <v>151</v>
      </c>
      <c r="D311" t="s">
        <v>47</v>
      </c>
      <c r="E311" t="s">
        <v>82</v>
      </c>
      <c r="F311">
        <v>2024</v>
      </c>
      <c r="G311" t="s">
        <v>198</v>
      </c>
      <c r="H311" s="11" cm="1">
        <f t="array" ref="H311">_xlfn.IFS(G311="&gt;70%",1,G311="60-70%",70%,G311="50-60%",60%,G311="&lt;50%",50%)</f>
        <v>0.6</v>
      </c>
      <c r="I311" s="47">
        <v>2.9764755524691706</v>
      </c>
      <c r="J311">
        <v>9</v>
      </c>
      <c r="K311">
        <v>8</v>
      </c>
      <c r="L311" t="s">
        <v>196</v>
      </c>
      <c r="M311" s="11" cm="1">
        <f t="array" ref="M311">_xlfn.IFS(L311="&gt;70%",1,L311="60-70%",70%,L311="50-60%",60%,L311="&lt;50%",50%)</f>
        <v>1</v>
      </c>
      <c r="N311" s="47">
        <v>5.1631974398234828</v>
      </c>
      <c r="O311">
        <v>5</v>
      </c>
      <c r="P311">
        <v>9</v>
      </c>
      <c r="Q311">
        <v>8</v>
      </c>
      <c r="R311">
        <v>2</v>
      </c>
      <c r="S311" t="s">
        <v>104</v>
      </c>
      <c r="T311" t="s">
        <v>109</v>
      </c>
      <c r="V311">
        <v>27</v>
      </c>
      <c r="W311">
        <v>24</v>
      </c>
      <c r="X311">
        <f>IF(AND(OR('Country Prioritization'!$C$4 = 'Filter inputs'!$A$4,'Country Prioritization'!$C$4=$B311),
OR('Country Prioritization'!$C$6='Filter inputs'!$C$4,'Country Prioritization'!$C$6=$S311),
OR( 'Country Prioritization'!$C$7='Filter inputs'!$D$4, 'Country Prioritization'!$C$7=$T311),
OR('Country Prioritization'!$C$8='Filter inputs'!$E$4, 'Country Prioritization'!$C$8=$F311), OR(AND('Country Prioritization'!$C$5='Filter inputs'!$B$4,H311&lt;=$X$1),AND('Country Prioritization'!$C$5='Filter inputs'!$B$5,M311&lt;=$X$1))),1,0)</f>
        <v>1</v>
      </c>
      <c r="Y311">
        <f>IF(OR('Vaccine Prioritization'!$C$5='Filter inputs'!$E$4, 'Vaccine Prioritization'!$C$5=$F311),1,0)</f>
        <v>1</v>
      </c>
    </row>
    <row r="312" spans="1:25" x14ac:dyDescent="0.3">
      <c r="A312" t="str">
        <f t="shared" si="26"/>
        <v>AFRICAMLIHib32024</v>
      </c>
      <c r="B312" t="s">
        <v>3</v>
      </c>
      <c r="C312" t="s">
        <v>126</v>
      </c>
      <c r="D312" t="s">
        <v>21</v>
      </c>
      <c r="E312" t="s">
        <v>82</v>
      </c>
      <c r="F312">
        <v>2024</v>
      </c>
      <c r="G312" t="s">
        <v>197</v>
      </c>
      <c r="H312" s="11" cm="1">
        <f t="array" ref="H312">_xlfn.IFS(G312="&gt;70%",1,G312="60-70%",70%,G312="50-60%",60%,G312="&lt;50%",50%)</f>
        <v>0.7</v>
      </c>
      <c r="I312" s="47">
        <v>4.2810300104646997</v>
      </c>
      <c r="J312">
        <v>8</v>
      </c>
      <c r="K312">
        <v>9</v>
      </c>
      <c r="L312" t="s">
        <v>197</v>
      </c>
      <c r="M312" s="11" cm="1">
        <f t="array" ref="M312">_xlfn.IFS(L312="&gt;70%",1,L312="60-70%",70%,L312="50-60%",60%,L312="&lt;50%",50%)</f>
        <v>0.7</v>
      </c>
      <c r="N312" s="47">
        <v>5.1288490265861686</v>
      </c>
      <c r="O312">
        <v>8</v>
      </c>
      <c r="P312">
        <v>9</v>
      </c>
      <c r="Q312">
        <v>8</v>
      </c>
      <c r="R312">
        <v>9</v>
      </c>
      <c r="S312" t="s">
        <v>103</v>
      </c>
      <c r="T312" t="s">
        <v>106</v>
      </c>
      <c r="V312">
        <v>34</v>
      </c>
      <c r="W312">
        <v>34</v>
      </c>
      <c r="X312">
        <f>IF(AND(OR('Country Prioritization'!$C$4 = 'Filter inputs'!$A$4,'Country Prioritization'!$C$4=$B312),
OR('Country Prioritization'!$C$6='Filter inputs'!$C$4,'Country Prioritization'!$C$6=$S312),
OR( 'Country Prioritization'!$C$7='Filter inputs'!$D$4, 'Country Prioritization'!$C$7=$T312),
OR('Country Prioritization'!$C$8='Filter inputs'!$E$4, 'Country Prioritization'!$C$8=$F312), OR(AND('Country Prioritization'!$C$5='Filter inputs'!$B$4,H312&lt;=$X$1),AND('Country Prioritization'!$C$5='Filter inputs'!$B$5,M312&lt;=$X$1))),1,0)</f>
        <v>1</v>
      </c>
      <c r="Y312">
        <f>IF(OR('Vaccine Prioritization'!$C$5='Filter inputs'!$E$4, 'Vaccine Prioritization'!$C$5=$F312),1,0)</f>
        <v>1</v>
      </c>
    </row>
    <row r="313" spans="1:25" x14ac:dyDescent="0.3">
      <c r="A313" t="str">
        <f t="shared" si="26"/>
        <v>AFRICAMOZHib32024</v>
      </c>
      <c r="B313" t="s">
        <v>3</v>
      </c>
      <c r="C313" t="s">
        <v>181</v>
      </c>
      <c r="D313" t="s">
        <v>77</v>
      </c>
      <c r="E313" t="s">
        <v>82</v>
      </c>
      <c r="F313">
        <v>2024</v>
      </c>
      <c r="G313" t="s">
        <v>197</v>
      </c>
      <c r="H313" s="11" cm="1">
        <f t="array" ref="H313">_xlfn.IFS(G313="&gt;70%",1,G313="60-70%",70%,G313="50-60%",60%,G313="&lt;50%",50%)</f>
        <v>0.7</v>
      </c>
      <c r="I313" s="47">
        <v>3.5038821944174865</v>
      </c>
      <c r="J313">
        <v>6</v>
      </c>
      <c r="K313">
        <v>8</v>
      </c>
      <c r="L313" t="s">
        <v>196</v>
      </c>
      <c r="M313" s="11" cm="1">
        <f t="array" ref="M313">_xlfn.IFS(L313="&gt;70%",1,L313="60-70%",70%,L313="50-60%",60%,L313="&lt;50%",50%)</f>
        <v>1</v>
      </c>
      <c r="N313" s="47">
        <v>5.0943233001305561</v>
      </c>
      <c r="O313">
        <v>1</v>
      </c>
      <c r="P313">
        <v>9</v>
      </c>
      <c r="Q313">
        <v>10</v>
      </c>
      <c r="R313">
        <v>9</v>
      </c>
      <c r="S313" t="s">
        <v>103</v>
      </c>
      <c r="T313" t="s">
        <v>106</v>
      </c>
      <c r="V313">
        <v>33</v>
      </c>
      <c r="W313">
        <v>29</v>
      </c>
      <c r="X313">
        <f>IF(AND(OR('Country Prioritization'!$C$4 = 'Filter inputs'!$A$4,'Country Prioritization'!$C$4=$B313),
OR('Country Prioritization'!$C$6='Filter inputs'!$C$4,'Country Prioritization'!$C$6=$S313),
OR( 'Country Prioritization'!$C$7='Filter inputs'!$D$4, 'Country Prioritization'!$C$7=$T313),
OR('Country Prioritization'!$C$8='Filter inputs'!$E$4, 'Country Prioritization'!$C$8=$F313), OR(AND('Country Prioritization'!$C$5='Filter inputs'!$B$4,H313&lt;=$X$1),AND('Country Prioritization'!$C$5='Filter inputs'!$B$5,M313&lt;=$X$1))),1,0)</f>
        <v>1</v>
      </c>
      <c r="Y313">
        <f>IF(OR('Vaccine Prioritization'!$C$5='Filter inputs'!$E$4, 'Vaccine Prioritization'!$C$5=$F313),1,0)</f>
        <v>1</v>
      </c>
    </row>
    <row r="314" spans="1:25" x14ac:dyDescent="0.3">
      <c r="A314" t="str">
        <f t="shared" si="26"/>
        <v>ASIAMMRHib32024</v>
      </c>
      <c r="B314" t="s">
        <v>13</v>
      </c>
      <c r="C314" t="s">
        <v>131</v>
      </c>
      <c r="D314" t="s">
        <v>27</v>
      </c>
      <c r="E314" t="s">
        <v>82</v>
      </c>
      <c r="F314">
        <v>2024</v>
      </c>
      <c r="G314" t="s">
        <v>197</v>
      </c>
      <c r="H314" s="11" cm="1">
        <f t="array" ref="H314">_xlfn.IFS(G314="&gt;70%",1,G314="60-70%",70%,G314="50-60%",60%,G314="&lt;50%",50%)</f>
        <v>0.7</v>
      </c>
      <c r="I314" s="47">
        <v>4.7440583630834654</v>
      </c>
      <c r="J314">
        <v>5</v>
      </c>
      <c r="K314">
        <v>9</v>
      </c>
      <c r="L314" t="s">
        <v>196</v>
      </c>
      <c r="M314" s="11" cm="1">
        <f t="array" ref="M314">_xlfn.IFS(L314="&gt;70%",1,L314="60-70%",70%,L314="50-60%",60%,L314="&lt;50%",50%)</f>
        <v>1</v>
      </c>
      <c r="N314" s="47">
        <v>5.0536239230834434</v>
      </c>
      <c r="O314">
        <v>8</v>
      </c>
      <c r="P314">
        <v>8</v>
      </c>
      <c r="Q314">
        <v>10</v>
      </c>
      <c r="R314">
        <v>2</v>
      </c>
      <c r="S314" t="s">
        <v>104</v>
      </c>
      <c r="T314" t="s">
        <v>109</v>
      </c>
      <c r="V314">
        <v>26</v>
      </c>
      <c r="W314">
        <v>28</v>
      </c>
      <c r="X314">
        <f>IF(AND(OR('Country Prioritization'!$C$4 = 'Filter inputs'!$A$4,'Country Prioritization'!$C$4=$B314),
OR('Country Prioritization'!$C$6='Filter inputs'!$C$4,'Country Prioritization'!$C$6=$S314),
OR( 'Country Prioritization'!$C$7='Filter inputs'!$D$4, 'Country Prioritization'!$C$7=$T314),
OR('Country Prioritization'!$C$8='Filter inputs'!$E$4, 'Country Prioritization'!$C$8=$F314), OR(AND('Country Prioritization'!$C$5='Filter inputs'!$B$4,H314&lt;=$X$1),AND('Country Prioritization'!$C$5='Filter inputs'!$B$5,M314&lt;=$X$1))),1,0)</f>
        <v>1</v>
      </c>
      <c r="Y314">
        <f>IF(OR('Vaccine Prioritization'!$C$5='Filter inputs'!$E$4, 'Vaccine Prioritization'!$C$5=$F314),1,0)</f>
        <v>1</v>
      </c>
    </row>
    <row r="315" spans="1:25" x14ac:dyDescent="0.3">
      <c r="A315" t="str">
        <f t="shared" si="26"/>
        <v>ASIANPLHib32024</v>
      </c>
      <c r="B315" t="s">
        <v>13</v>
      </c>
      <c r="C315" t="s">
        <v>157</v>
      </c>
      <c r="D315" t="s">
        <v>53</v>
      </c>
      <c r="E315" t="s">
        <v>82</v>
      </c>
      <c r="F315">
        <v>2024</v>
      </c>
      <c r="G315" t="s">
        <v>196</v>
      </c>
      <c r="H315" s="11" cm="1">
        <f t="array" ref="H315">_xlfn.IFS(G315="&gt;70%",1,G315="60-70%",70%,G315="50-60%",60%,G315="&lt;50%",50%)</f>
        <v>1</v>
      </c>
      <c r="I315" s="47">
        <v>3.5008873439575496</v>
      </c>
      <c r="J315">
        <v>4</v>
      </c>
      <c r="K315">
        <v>8</v>
      </c>
      <c r="L315" t="s">
        <v>196</v>
      </c>
      <c r="M315" s="11" cm="1">
        <f t="array" ref="M315">_xlfn.IFS(L315="&gt;70%",1,L315="60-70%",70%,L315="50-60%",60%,L315="&lt;50%",50%)</f>
        <v>1</v>
      </c>
      <c r="N315" s="47">
        <v>4.6159959236243626</v>
      </c>
      <c r="O315">
        <v>4</v>
      </c>
      <c r="P315">
        <v>8</v>
      </c>
      <c r="Q315">
        <v>6</v>
      </c>
      <c r="R315">
        <v>8</v>
      </c>
      <c r="S315" t="s">
        <v>104</v>
      </c>
      <c r="T315" t="s">
        <v>106</v>
      </c>
      <c r="V315">
        <v>26</v>
      </c>
      <c r="W315">
        <v>26</v>
      </c>
      <c r="X315">
        <f>IF(AND(OR('Country Prioritization'!$C$4 = 'Filter inputs'!$A$4,'Country Prioritization'!$C$4=$B315),
OR('Country Prioritization'!$C$6='Filter inputs'!$C$4,'Country Prioritization'!$C$6=$S315),
OR( 'Country Prioritization'!$C$7='Filter inputs'!$D$4, 'Country Prioritization'!$C$7=$T315),
OR('Country Prioritization'!$C$8='Filter inputs'!$E$4, 'Country Prioritization'!$C$8=$F315), OR(AND('Country Prioritization'!$C$5='Filter inputs'!$B$4,H315&lt;=$X$1),AND('Country Prioritization'!$C$5='Filter inputs'!$B$5,M315&lt;=$X$1))),1,0)</f>
        <v>1</v>
      </c>
      <c r="Y315">
        <f>IF(OR('Vaccine Prioritization'!$C$5='Filter inputs'!$E$4, 'Vaccine Prioritization'!$C$5=$F315),1,0)</f>
        <v>1</v>
      </c>
    </row>
    <row r="316" spans="1:25" x14ac:dyDescent="0.3">
      <c r="A316" t="str">
        <f t="shared" si="26"/>
        <v>AFRICAUGAHib32024</v>
      </c>
      <c r="B316" t="s">
        <v>3</v>
      </c>
      <c r="C316" t="s">
        <v>147</v>
      </c>
      <c r="D316" t="s">
        <v>43</v>
      </c>
      <c r="E316" t="s">
        <v>82</v>
      </c>
      <c r="F316">
        <v>2024</v>
      </c>
      <c r="G316" t="s">
        <v>196</v>
      </c>
      <c r="H316" s="11" cm="1">
        <f t="array" ref="H316">_xlfn.IFS(G316="&gt;70%",1,G316="60-70%",70%,G316="50-60%",60%,G316="&lt;50%",50%)</f>
        <v>1</v>
      </c>
      <c r="I316" s="47">
        <v>3.8950220900160564</v>
      </c>
      <c r="J316">
        <v>4</v>
      </c>
      <c r="K316">
        <v>9</v>
      </c>
      <c r="L316" t="s">
        <v>196</v>
      </c>
      <c r="M316" s="11" cm="1">
        <f t="array" ref="M316">_xlfn.IFS(L316="&gt;70%",1,L316="60-70%",70%,L316="50-60%",60%,L316="&lt;50%",50%)</f>
        <v>1</v>
      </c>
      <c r="N316" s="47">
        <v>4.5844330631497918</v>
      </c>
      <c r="O316">
        <v>5</v>
      </c>
      <c r="P316">
        <v>8</v>
      </c>
      <c r="Q316">
        <v>6</v>
      </c>
      <c r="R316">
        <v>9</v>
      </c>
      <c r="S316" t="s">
        <v>103</v>
      </c>
      <c r="T316" t="s">
        <v>106</v>
      </c>
      <c r="V316">
        <v>28</v>
      </c>
      <c r="W316">
        <v>28</v>
      </c>
      <c r="X316">
        <f>IF(AND(OR('Country Prioritization'!$C$4 = 'Filter inputs'!$A$4,'Country Prioritization'!$C$4=$B316),
OR('Country Prioritization'!$C$6='Filter inputs'!$C$4,'Country Prioritization'!$C$6=$S316),
OR( 'Country Prioritization'!$C$7='Filter inputs'!$D$4, 'Country Prioritization'!$C$7=$T316),
OR('Country Prioritization'!$C$8='Filter inputs'!$E$4, 'Country Prioritization'!$C$8=$F316), OR(AND('Country Prioritization'!$C$5='Filter inputs'!$B$4,H316&lt;=$X$1),AND('Country Prioritization'!$C$5='Filter inputs'!$B$5,M316&lt;=$X$1))),1,0)</f>
        <v>1</v>
      </c>
      <c r="Y316">
        <f>IF(OR('Vaccine Prioritization'!$C$5='Filter inputs'!$E$4, 'Vaccine Prioritization'!$C$5=$F316),1,0)</f>
        <v>1</v>
      </c>
    </row>
    <row r="317" spans="1:25" x14ac:dyDescent="0.3">
      <c r="A317" t="str">
        <f t="shared" si="26"/>
        <v>AFRICAMDGHib32024</v>
      </c>
      <c r="B317" t="s">
        <v>3</v>
      </c>
      <c r="C317" t="s">
        <v>145</v>
      </c>
      <c r="D317" t="s">
        <v>41</v>
      </c>
      <c r="E317" t="s">
        <v>82</v>
      </c>
      <c r="F317">
        <v>2024</v>
      </c>
      <c r="G317" t="s">
        <v>197</v>
      </c>
      <c r="H317" s="11" cm="1">
        <f t="array" ref="H317">_xlfn.IFS(G317="&gt;70%",1,G317="60-70%",70%,G317="50-60%",60%,G317="&lt;50%",50%)</f>
        <v>0.7</v>
      </c>
      <c r="I317" s="47">
        <v>3.116702045836917</v>
      </c>
      <c r="J317">
        <v>8</v>
      </c>
      <c r="K317">
        <v>8</v>
      </c>
      <c r="L317" t="s">
        <v>196</v>
      </c>
      <c r="M317" s="11" cm="1">
        <f t="array" ref="M317">_xlfn.IFS(L317="&gt;70%",1,L317="60-70%",70%,L317="50-60%",60%,L317="&lt;50%",50%)</f>
        <v>1</v>
      </c>
      <c r="N317" s="47">
        <v>4.4157235223820654</v>
      </c>
      <c r="O317">
        <v>6</v>
      </c>
      <c r="P317">
        <v>8</v>
      </c>
      <c r="Q317">
        <v>7</v>
      </c>
      <c r="R317">
        <v>9</v>
      </c>
      <c r="S317" t="s">
        <v>103</v>
      </c>
      <c r="T317" t="s">
        <v>106</v>
      </c>
      <c r="V317">
        <v>32</v>
      </c>
      <c r="W317">
        <v>30</v>
      </c>
      <c r="X317">
        <f>IF(AND(OR('Country Prioritization'!$C$4 = 'Filter inputs'!$A$4,'Country Prioritization'!$C$4=$B317),
OR('Country Prioritization'!$C$6='Filter inputs'!$C$4,'Country Prioritization'!$C$6=$S317),
OR( 'Country Prioritization'!$C$7='Filter inputs'!$D$4, 'Country Prioritization'!$C$7=$T317),
OR('Country Prioritization'!$C$8='Filter inputs'!$E$4, 'Country Prioritization'!$C$8=$F317), OR(AND('Country Prioritization'!$C$5='Filter inputs'!$B$4,H317&lt;=$X$1),AND('Country Prioritization'!$C$5='Filter inputs'!$B$5,M317&lt;=$X$1))),1,0)</f>
        <v>1</v>
      </c>
      <c r="Y317">
        <f>IF(OR('Vaccine Prioritization'!$C$5='Filter inputs'!$E$4, 'Vaccine Prioritization'!$C$5=$F317),1,0)</f>
        <v>1</v>
      </c>
    </row>
    <row r="318" spans="1:25" x14ac:dyDescent="0.3">
      <c r="A318" t="str">
        <f t="shared" si="26"/>
        <v>AFRICABFAHib32024</v>
      </c>
      <c r="B318" t="s">
        <v>3</v>
      </c>
      <c r="C318" t="s">
        <v>167</v>
      </c>
      <c r="D318" t="s">
        <v>63</v>
      </c>
      <c r="E318" t="s">
        <v>82</v>
      </c>
      <c r="F318">
        <v>2024</v>
      </c>
      <c r="G318" t="s">
        <v>196</v>
      </c>
      <c r="H318" s="11" cm="1">
        <f t="array" ref="H318">_xlfn.IFS(G318="&gt;70%",1,G318="60-70%",70%,G318="50-60%",60%,G318="&lt;50%",50%)</f>
        <v>1</v>
      </c>
      <c r="I318" s="47">
        <v>2.7880438279779107</v>
      </c>
      <c r="J318">
        <v>5</v>
      </c>
      <c r="K318">
        <v>7</v>
      </c>
      <c r="L318" t="s">
        <v>196</v>
      </c>
      <c r="M318" s="11" cm="1">
        <f t="array" ref="M318">_xlfn.IFS(L318="&gt;70%",1,L318="60-70%",70%,L318="50-60%",60%,L318="&lt;50%",50%)</f>
        <v>1</v>
      </c>
      <c r="N318" s="47">
        <v>4.2101495574857042</v>
      </c>
      <c r="O318">
        <v>3</v>
      </c>
      <c r="P318">
        <v>8</v>
      </c>
      <c r="Q318">
        <v>4</v>
      </c>
      <c r="R318">
        <v>9</v>
      </c>
      <c r="S318" t="s">
        <v>103</v>
      </c>
      <c r="T318" t="s">
        <v>106</v>
      </c>
      <c r="V318">
        <v>25</v>
      </c>
      <c r="W318">
        <v>24</v>
      </c>
      <c r="X318">
        <f>IF(AND(OR('Country Prioritization'!$C$4 = 'Filter inputs'!$A$4,'Country Prioritization'!$C$4=$B318),
OR('Country Prioritization'!$C$6='Filter inputs'!$C$4,'Country Prioritization'!$C$6=$S318),
OR( 'Country Prioritization'!$C$7='Filter inputs'!$D$4, 'Country Prioritization'!$C$7=$T318),
OR('Country Prioritization'!$C$8='Filter inputs'!$E$4, 'Country Prioritization'!$C$8=$F318), OR(AND('Country Prioritization'!$C$5='Filter inputs'!$B$4,H318&lt;=$X$1),AND('Country Prioritization'!$C$5='Filter inputs'!$B$5,M318&lt;=$X$1))),1,0)</f>
        <v>1</v>
      </c>
      <c r="Y318">
        <f>IF(OR('Vaccine Prioritization'!$C$5='Filter inputs'!$E$4, 'Vaccine Prioritization'!$C$5=$F318),1,0)</f>
        <v>1</v>
      </c>
    </row>
    <row r="319" spans="1:25" x14ac:dyDescent="0.3">
      <c r="A319" t="str">
        <f t="shared" si="26"/>
        <v>AFRICATCDHib32024</v>
      </c>
      <c r="B319" t="s">
        <v>3</v>
      </c>
      <c r="C319" t="s">
        <v>118</v>
      </c>
      <c r="D319" t="s">
        <v>11</v>
      </c>
      <c r="E319" t="s">
        <v>82</v>
      </c>
      <c r="F319">
        <v>2024</v>
      </c>
      <c r="G319" t="s">
        <v>199</v>
      </c>
      <c r="H319" s="11" cm="1">
        <f t="array" ref="H319">_xlfn.IFS(G319="&gt;70%",1,G319="60-70%",70%,G319="50-60%",60%,G319="&lt;50%",50%)</f>
        <v>0.5</v>
      </c>
      <c r="I319" s="47">
        <v>3.3055837848509331</v>
      </c>
      <c r="J319">
        <v>10</v>
      </c>
      <c r="K319">
        <v>8</v>
      </c>
      <c r="L319" t="s">
        <v>198</v>
      </c>
      <c r="M319" s="11" cm="1">
        <f t="array" ref="M319">_xlfn.IFS(L319="&gt;70%",1,L319="60-70%",70%,L319="50-60%",60%,L319="&lt;50%",50%)</f>
        <v>0.6</v>
      </c>
      <c r="N319" s="47">
        <v>3.9512456332944113</v>
      </c>
      <c r="O319">
        <v>10</v>
      </c>
      <c r="P319">
        <v>8</v>
      </c>
      <c r="Q319">
        <v>9</v>
      </c>
      <c r="R319">
        <v>9</v>
      </c>
      <c r="S319" t="s">
        <v>103</v>
      </c>
      <c r="T319" t="s">
        <v>106</v>
      </c>
      <c r="V319">
        <v>36</v>
      </c>
      <c r="W319">
        <v>36</v>
      </c>
      <c r="X319">
        <f>IF(AND(OR('Country Prioritization'!$C$4 = 'Filter inputs'!$A$4,'Country Prioritization'!$C$4=$B319),
OR('Country Prioritization'!$C$6='Filter inputs'!$C$4,'Country Prioritization'!$C$6=$S319),
OR( 'Country Prioritization'!$C$7='Filter inputs'!$D$4, 'Country Prioritization'!$C$7=$T319),
OR('Country Prioritization'!$C$8='Filter inputs'!$E$4, 'Country Prioritization'!$C$8=$F319), OR(AND('Country Prioritization'!$C$5='Filter inputs'!$B$4,H319&lt;=$X$1),AND('Country Prioritization'!$C$5='Filter inputs'!$B$5,M319&lt;=$X$1))),1,0)</f>
        <v>1</v>
      </c>
      <c r="Y319">
        <f>IF(OR('Vaccine Prioritization'!$C$5='Filter inputs'!$E$4, 'Vaccine Prioritization'!$C$5=$F319),1,0)</f>
        <v>1</v>
      </c>
    </row>
    <row r="320" spans="1:25" x14ac:dyDescent="0.3">
      <c r="A320" t="str">
        <f t="shared" si="26"/>
        <v>ASIAYEMHib32024</v>
      </c>
      <c r="B320" t="s">
        <v>13</v>
      </c>
      <c r="C320" t="s">
        <v>123</v>
      </c>
      <c r="D320" t="s">
        <v>18</v>
      </c>
      <c r="E320" t="s">
        <v>82</v>
      </c>
      <c r="F320">
        <v>2024</v>
      </c>
      <c r="G320" t="s">
        <v>198</v>
      </c>
      <c r="H320" s="11" cm="1">
        <f t="array" ref="H320">_xlfn.IFS(G320="&gt;70%",1,G320="60-70%",70%,G320="50-60%",60%,G320="&lt;50%",50%)</f>
        <v>0.6</v>
      </c>
      <c r="I320" s="47">
        <v>3.4331020288929652</v>
      </c>
      <c r="J320">
        <v>8</v>
      </c>
      <c r="K320">
        <v>8</v>
      </c>
      <c r="L320" t="s">
        <v>197</v>
      </c>
      <c r="M320" s="11" cm="1">
        <f t="array" ref="M320">_xlfn.IFS(L320="&gt;70%",1,L320="60-70%",70%,L320="50-60%",60%,L320="&lt;50%",50%)</f>
        <v>0.7</v>
      </c>
      <c r="N320" s="47">
        <v>3.9371527392455778</v>
      </c>
      <c r="O320">
        <v>9</v>
      </c>
      <c r="P320">
        <v>8</v>
      </c>
      <c r="Q320">
        <v>3</v>
      </c>
      <c r="R320">
        <v>9</v>
      </c>
      <c r="S320" t="s">
        <v>103</v>
      </c>
      <c r="T320" t="s">
        <v>106</v>
      </c>
      <c r="V320">
        <v>28</v>
      </c>
      <c r="W320">
        <v>29</v>
      </c>
      <c r="X320">
        <f>IF(AND(OR('Country Prioritization'!$C$4 = 'Filter inputs'!$A$4,'Country Prioritization'!$C$4=$B320),
OR('Country Prioritization'!$C$6='Filter inputs'!$C$4,'Country Prioritization'!$C$6=$S320),
OR( 'Country Prioritization'!$C$7='Filter inputs'!$D$4, 'Country Prioritization'!$C$7=$T320),
OR('Country Prioritization'!$C$8='Filter inputs'!$E$4, 'Country Prioritization'!$C$8=$F320), OR(AND('Country Prioritization'!$C$5='Filter inputs'!$B$4,H320&lt;=$X$1),AND('Country Prioritization'!$C$5='Filter inputs'!$B$5,M320&lt;=$X$1))),1,0)</f>
        <v>1</v>
      </c>
      <c r="Y320">
        <f>IF(OR('Vaccine Prioritization'!$C$5='Filter inputs'!$E$4, 'Vaccine Prioritization'!$C$5=$F320),1,0)</f>
        <v>1</v>
      </c>
    </row>
    <row r="321" spans="1:25" x14ac:dyDescent="0.3">
      <c r="A321" t="str">
        <f t="shared" si="26"/>
        <v>AFRICAKENHib32024</v>
      </c>
      <c r="B321" t="s">
        <v>3</v>
      </c>
      <c r="C321" t="s">
        <v>139</v>
      </c>
      <c r="D321" t="s">
        <v>35</v>
      </c>
      <c r="E321" t="s">
        <v>82</v>
      </c>
      <c r="F321">
        <v>2024</v>
      </c>
      <c r="G321" t="s">
        <v>196</v>
      </c>
      <c r="H321" s="11" cm="1">
        <f t="array" ref="H321">_xlfn.IFS(G321="&gt;70%",1,G321="60-70%",70%,G321="50-60%",60%,G321="&lt;50%",50%)</f>
        <v>1</v>
      </c>
      <c r="I321" s="47">
        <v>3.3217879846498475</v>
      </c>
      <c r="J321">
        <v>4</v>
      </c>
      <c r="K321">
        <v>8</v>
      </c>
      <c r="L321" t="s">
        <v>196</v>
      </c>
      <c r="M321" s="11" cm="1">
        <f t="array" ref="M321">_xlfn.IFS(L321="&gt;70%",1,L321="60-70%",70%,L321="50-60%",60%,L321="&lt;50%",50%)</f>
        <v>1</v>
      </c>
      <c r="N321" s="47">
        <v>3.647740067625155</v>
      </c>
      <c r="O321">
        <v>7</v>
      </c>
      <c r="P321">
        <v>7</v>
      </c>
      <c r="Q321">
        <v>5</v>
      </c>
      <c r="R321">
        <v>2</v>
      </c>
      <c r="S321" t="s">
        <v>104</v>
      </c>
      <c r="T321" t="s">
        <v>109</v>
      </c>
      <c r="V321">
        <v>19</v>
      </c>
      <c r="W321">
        <v>21</v>
      </c>
      <c r="X321">
        <f>IF(AND(OR('Country Prioritization'!$C$4 = 'Filter inputs'!$A$4,'Country Prioritization'!$C$4=$B321),
OR('Country Prioritization'!$C$6='Filter inputs'!$C$4,'Country Prioritization'!$C$6=$S321),
OR( 'Country Prioritization'!$C$7='Filter inputs'!$D$4, 'Country Prioritization'!$C$7=$T321),
OR('Country Prioritization'!$C$8='Filter inputs'!$E$4, 'Country Prioritization'!$C$8=$F321), OR(AND('Country Prioritization'!$C$5='Filter inputs'!$B$4,H321&lt;=$X$1),AND('Country Prioritization'!$C$5='Filter inputs'!$B$5,M321&lt;=$X$1))),1,0)</f>
        <v>1</v>
      </c>
      <c r="Y321">
        <f>IF(OR('Vaccine Prioritization'!$C$5='Filter inputs'!$E$4, 'Vaccine Prioritization'!$C$5=$F321),1,0)</f>
        <v>1</v>
      </c>
    </row>
    <row r="322" spans="1:25" x14ac:dyDescent="0.3">
      <c r="A322" t="str">
        <f t="shared" si="26"/>
        <v>AFRICARWAHib32024</v>
      </c>
      <c r="B322" t="s">
        <v>3</v>
      </c>
      <c r="C322" t="s">
        <v>179</v>
      </c>
      <c r="D322" t="s">
        <v>75</v>
      </c>
      <c r="E322" t="s">
        <v>82</v>
      </c>
      <c r="F322">
        <v>2024</v>
      </c>
      <c r="G322" t="s">
        <v>196</v>
      </c>
      <c r="H322" s="11" cm="1">
        <f t="array" ref="H322">_xlfn.IFS(G322="&gt;70%",1,G322="60-70%",70%,G322="50-60%",60%,G322="&lt;50%",50%)</f>
        <v>1</v>
      </c>
      <c r="I322" s="47">
        <v>2.4055767359136548</v>
      </c>
      <c r="J322">
        <v>1</v>
      </c>
      <c r="K322">
        <v>7</v>
      </c>
      <c r="L322" t="s">
        <v>196</v>
      </c>
      <c r="M322" s="11" cm="1">
        <f t="array" ref="M322">_xlfn.IFS(L322="&gt;70%",1,L322="60-70%",70%,L322="50-60%",60%,L322="&lt;50%",50%)</f>
        <v>1</v>
      </c>
      <c r="N322" s="47">
        <v>3.36222015501989</v>
      </c>
      <c r="O322">
        <v>1</v>
      </c>
      <c r="P322">
        <v>7</v>
      </c>
      <c r="Q322">
        <v>8</v>
      </c>
      <c r="R322">
        <v>9</v>
      </c>
      <c r="S322" t="s">
        <v>103</v>
      </c>
      <c r="T322" t="s">
        <v>106</v>
      </c>
      <c r="V322">
        <v>25</v>
      </c>
      <c r="W322">
        <v>25</v>
      </c>
      <c r="X322">
        <f>IF(AND(OR('Country Prioritization'!$C$4 = 'Filter inputs'!$A$4,'Country Prioritization'!$C$4=$B322),
OR('Country Prioritization'!$C$6='Filter inputs'!$C$4,'Country Prioritization'!$C$6=$S322),
OR( 'Country Prioritization'!$C$7='Filter inputs'!$D$4, 'Country Prioritization'!$C$7=$T322),
OR('Country Prioritization'!$C$8='Filter inputs'!$E$4, 'Country Prioritization'!$C$8=$F322), OR(AND('Country Prioritization'!$C$5='Filter inputs'!$B$4,H322&lt;=$X$1),AND('Country Prioritization'!$C$5='Filter inputs'!$B$5,M322&lt;=$X$1))),1,0)</f>
        <v>1</v>
      </c>
      <c r="Y322">
        <f>IF(OR('Vaccine Prioritization'!$C$5='Filter inputs'!$E$4, 'Vaccine Prioritization'!$C$5=$F322),1,0)</f>
        <v>1</v>
      </c>
    </row>
    <row r="323" spans="1:25" x14ac:dyDescent="0.3">
      <c r="A323" t="str">
        <f t="shared" si="26"/>
        <v>AFRICASENHib32024</v>
      </c>
      <c r="B323" t="s">
        <v>3</v>
      </c>
      <c r="C323" t="s">
        <v>164</v>
      </c>
      <c r="D323" t="s">
        <v>60</v>
      </c>
      <c r="E323" t="s">
        <v>82</v>
      </c>
      <c r="F323">
        <v>2024</v>
      </c>
      <c r="G323" t="s">
        <v>196</v>
      </c>
      <c r="H323" s="11" cm="1">
        <f t="array" ref="H323">_xlfn.IFS(G323="&gt;70%",1,G323="60-70%",70%,G323="50-60%",60%,G323="&lt;50%",50%)</f>
        <v>1</v>
      </c>
      <c r="I323" s="47">
        <v>2.6510816563467534</v>
      </c>
      <c r="J323">
        <v>4</v>
      </c>
      <c r="K323">
        <v>7</v>
      </c>
      <c r="L323" t="s">
        <v>196</v>
      </c>
      <c r="M323" s="11" cm="1">
        <f t="array" ref="M323">_xlfn.IFS(L323="&gt;70%",1,L323="60-70%",70%,L323="50-60%",60%,L323="&lt;50%",50%)</f>
        <v>1</v>
      </c>
      <c r="N323" s="47">
        <v>3.2652934941353324</v>
      </c>
      <c r="O323">
        <v>4</v>
      </c>
      <c r="P323">
        <v>7</v>
      </c>
      <c r="Q323">
        <v>1</v>
      </c>
      <c r="R323">
        <v>2</v>
      </c>
      <c r="S323" t="s">
        <v>104</v>
      </c>
      <c r="T323" t="s">
        <v>109</v>
      </c>
      <c r="V323">
        <v>14</v>
      </c>
      <c r="W323">
        <v>14</v>
      </c>
      <c r="X323">
        <f>IF(AND(OR('Country Prioritization'!$C$4 = 'Filter inputs'!$A$4,'Country Prioritization'!$C$4=$B323),
OR('Country Prioritization'!$C$6='Filter inputs'!$C$4,'Country Prioritization'!$C$6=$S323),
OR( 'Country Prioritization'!$C$7='Filter inputs'!$D$4, 'Country Prioritization'!$C$7=$T323),
OR('Country Prioritization'!$C$8='Filter inputs'!$E$4, 'Country Prioritization'!$C$8=$F323), OR(AND('Country Prioritization'!$C$5='Filter inputs'!$B$4,H323&lt;=$X$1),AND('Country Prioritization'!$C$5='Filter inputs'!$B$5,M323&lt;=$X$1))),1,0)</f>
        <v>1</v>
      </c>
      <c r="Y323">
        <f>IF(OR('Vaccine Prioritization'!$C$5='Filter inputs'!$E$4, 'Vaccine Prioritization'!$C$5=$F323),1,0)</f>
        <v>1</v>
      </c>
    </row>
    <row r="324" spans="1:25" x14ac:dyDescent="0.3">
      <c r="A324" t="str">
        <f t="shared" ref="A324:A387" si="27">_xlfn.CONCAT(B324,D324,E324,F324)</f>
        <v>AFRICAZMBHib32024</v>
      </c>
      <c r="B324" t="s">
        <v>3</v>
      </c>
      <c r="C324" t="s">
        <v>182</v>
      </c>
      <c r="D324" t="s">
        <v>78</v>
      </c>
      <c r="E324" t="s">
        <v>82</v>
      </c>
      <c r="F324">
        <v>2024</v>
      </c>
      <c r="G324" t="s">
        <v>197</v>
      </c>
      <c r="H324" s="11" cm="1">
        <f t="array" ref="H324">_xlfn.IFS(G324="&gt;70%",1,G324="60-70%",70%,G324="50-60%",60%,G324="&lt;50%",50%)</f>
        <v>0.7</v>
      </c>
      <c r="I324" s="47">
        <v>1.8782194926917424</v>
      </c>
      <c r="J324">
        <v>6</v>
      </c>
      <c r="K324">
        <v>7</v>
      </c>
      <c r="L324" t="s">
        <v>196</v>
      </c>
      <c r="M324" s="11" cm="1">
        <f t="array" ref="M324">_xlfn.IFS(L324="&gt;70%",1,L324="60-70%",70%,L324="50-60%",60%,L324="&lt;50%",50%)</f>
        <v>1</v>
      </c>
      <c r="N324" s="47">
        <v>2.8124110271260356</v>
      </c>
      <c r="O324">
        <v>1</v>
      </c>
      <c r="P324">
        <v>7</v>
      </c>
      <c r="Q324">
        <v>9</v>
      </c>
      <c r="R324">
        <v>2</v>
      </c>
      <c r="S324" t="s">
        <v>104</v>
      </c>
      <c r="T324" t="s">
        <v>109</v>
      </c>
      <c r="V324">
        <v>24</v>
      </c>
      <c r="W324">
        <v>19</v>
      </c>
      <c r="X324">
        <f>IF(AND(OR('Country Prioritization'!$C$4 = 'Filter inputs'!$A$4,'Country Prioritization'!$C$4=$B324),
OR('Country Prioritization'!$C$6='Filter inputs'!$C$4,'Country Prioritization'!$C$6=$S324),
OR( 'Country Prioritization'!$C$7='Filter inputs'!$D$4, 'Country Prioritization'!$C$7=$T324),
OR('Country Prioritization'!$C$8='Filter inputs'!$E$4, 'Country Prioritization'!$C$8=$F324), OR(AND('Country Prioritization'!$C$5='Filter inputs'!$B$4,H324&lt;=$X$1),AND('Country Prioritization'!$C$5='Filter inputs'!$B$5,M324&lt;=$X$1))),1,0)</f>
        <v>1</v>
      </c>
      <c r="Y324">
        <f>IF(OR('Vaccine Prioritization'!$C$5='Filter inputs'!$E$4, 'Vaccine Prioritization'!$C$5=$F324),1,0)</f>
        <v>1</v>
      </c>
    </row>
    <row r="325" spans="1:25" x14ac:dyDescent="0.3">
      <c r="A325" t="str">
        <f t="shared" si="27"/>
        <v>ASIAKHMHib32024</v>
      </c>
      <c r="B325" t="s">
        <v>13</v>
      </c>
      <c r="C325" t="s">
        <v>163</v>
      </c>
      <c r="D325" t="s">
        <v>59</v>
      </c>
      <c r="E325" t="s">
        <v>82</v>
      </c>
      <c r="F325">
        <v>2024</v>
      </c>
      <c r="G325" t="s">
        <v>196</v>
      </c>
      <c r="H325" s="11" cm="1">
        <f t="array" ref="H325">_xlfn.IFS(G325="&gt;70%",1,G325="60-70%",70%,G325="50-60%",60%,G325="&lt;50%",50%)</f>
        <v>1</v>
      </c>
      <c r="I325" s="47">
        <v>1.8765807000438512</v>
      </c>
      <c r="J325">
        <v>4</v>
      </c>
      <c r="K325">
        <v>7</v>
      </c>
      <c r="L325" t="s">
        <v>196</v>
      </c>
      <c r="M325" s="11" cm="1">
        <f t="array" ref="M325">_xlfn.IFS(L325="&gt;70%",1,L325="60-70%",70%,L325="50-60%",60%,L325="&lt;50%",50%)</f>
        <v>1</v>
      </c>
      <c r="N325" s="47">
        <v>2.4811497033862642</v>
      </c>
      <c r="O325">
        <v>3</v>
      </c>
      <c r="P325">
        <v>7</v>
      </c>
      <c r="Q325">
        <v>8</v>
      </c>
      <c r="R325">
        <v>2</v>
      </c>
      <c r="S325" t="s">
        <v>104</v>
      </c>
      <c r="T325" t="s">
        <v>109</v>
      </c>
      <c r="V325">
        <v>21</v>
      </c>
      <c r="W325">
        <v>20</v>
      </c>
      <c r="X325">
        <f>IF(AND(OR('Country Prioritization'!$C$4 = 'Filter inputs'!$A$4,'Country Prioritization'!$C$4=$B325),
OR('Country Prioritization'!$C$6='Filter inputs'!$C$4,'Country Prioritization'!$C$6=$S325),
OR( 'Country Prioritization'!$C$7='Filter inputs'!$D$4, 'Country Prioritization'!$C$7=$T325),
OR('Country Prioritization'!$C$8='Filter inputs'!$E$4, 'Country Prioritization'!$C$8=$F325), OR(AND('Country Prioritization'!$C$5='Filter inputs'!$B$4,H325&lt;=$X$1),AND('Country Prioritization'!$C$5='Filter inputs'!$B$5,M325&lt;=$X$1))),1,0)</f>
        <v>1</v>
      </c>
      <c r="Y325">
        <f>IF(OR('Vaccine Prioritization'!$C$5='Filter inputs'!$E$4, 'Vaccine Prioritization'!$C$5=$F325),1,0)</f>
        <v>1</v>
      </c>
    </row>
    <row r="326" spans="1:25" x14ac:dyDescent="0.3">
      <c r="A326" t="str">
        <f t="shared" si="27"/>
        <v>AFRICABDIHib32024</v>
      </c>
      <c r="B326" t="s">
        <v>3</v>
      </c>
      <c r="C326" t="s">
        <v>171</v>
      </c>
      <c r="D326" t="s">
        <v>67</v>
      </c>
      <c r="E326" t="s">
        <v>82</v>
      </c>
      <c r="F326">
        <v>2024</v>
      </c>
      <c r="G326" t="s">
        <v>196</v>
      </c>
      <c r="H326" s="11" cm="1">
        <f t="array" ref="H326">_xlfn.IFS(G326="&gt;70%",1,G326="60-70%",70%,G326="50-60%",60%,G326="&lt;50%",50%)</f>
        <v>1</v>
      </c>
      <c r="I326" s="47">
        <v>1.6771744791435936</v>
      </c>
      <c r="J326">
        <v>3</v>
      </c>
      <c r="K326">
        <v>6</v>
      </c>
      <c r="L326" t="s">
        <v>196</v>
      </c>
      <c r="M326" s="11" cm="1">
        <f t="array" ref="M326">_xlfn.IFS(L326="&gt;70%",1,L326="60-70%",70%,L326="50-60%",60%,L326="&lt;50%",50%)</f>
        <v>1</v>
      </c>
      <c r="N326" s="47">
        <v>2.2647280982177853</v>
      </c>
      <c r="O326">
        <v>2</v>
      </c>
      <c r="P326">
        <v>7</v>
      </c>
      <c r="Q326">
        <v>5</v>
      </c>
      <c r="R326">
        <v>9</v>
      </c>
      <c r="S326" t="s">
        <v>103</v>
      </c>
      <c r="T326" t="s">
        <v>106</v>
      </c>
      <c r="V326">
        <v>23</v>
      </c>
      <c r="W326">
        <v>23</v>
      </c>
      <c r="X326">
        <f>IF(AND(OR('Country Prioritization'!$C$4 = 'Filter inputs'!$A$4,'Country Prioritization'!$C$4=$B326),
OR('Country Prioritization'!$C$6='Filter inputs'!$C$4,'Country Prioritization'!$C$6=$S326),
OR( 'Country Prioritization'!$C$7='Filter inputs'!$D$4, 'Country Prioritization'!$C$7=$T326),
OR('Country Prioritization'!$C$8='Filter inputs'!$E$4, 'Country Prioritization'!$C$8=$F326), OR(AND('Country Prioritization'!$C$5='Filter inputs'!$B$4,H326&lt;=$X$1),AND('Country Prioritization'!$C$5='Filter inputs'!$B$5,M326&lt;=$X$1))),1,0)</f>
        <v>1</v>
      </c>
      <c r="Y326">
        <f>IF(OR('Vaccine Prioritization'!$C$5='Filter inputs'!$E$4, 'Vaccine Prioritization'!$C$5=$F326),1,0)</f>
        <v>1</v>
      </c>
    </row>
    <row r="327" spans="1:25" x14ac:dyDescent="0.3">
      <c r="A327" t="str">
        <f t="shared" si="27"/>
        <v>AMERICABOLHib32024</v>
      </c>
      <c r="B327" t="s">
        <v>22</v>
      </c>
      <c r="C327" t="s">
        <v>162</v>
      </c>
      <c r="D327" t="s">
        <v>58</v>
      </c>
      <c r="E327" t="s">
        <v>82</v>
      </c>
      <c r="F327">
        <v>2024</v>
      </c>
      <c r="G327" t="s">
        <v>197</v>
      </c>
      <c r="H327" s="11" cm="1">
        <f t="array" ref="H327">_xlfn.IFS(G327="&gt;70%",1,G327="60-70%",70%,G327="50-60%",60%,G327="&lt;50%",50%)</f>
        <v>0.7</v>
      </c>
      <c r="I327" s="47">
        <v>1.3764019188969476</v>
      </c>
      <c r="J327">
        <v>8</v>
      </c>
      <c r="K327">
        <v>6</v>
      </c>
      <c r="L327" t="s">
        <v>196</v>
      </c>
      <c r="M327" s="11" cm="1">
        <f t="array" ref="M327">_xlfn.IFS(L327="&gt;70%",1,L327="60-70%",70%,L327="50-60%",60%,L327="&lt;50%",50%)</f>
        <v>1</v>
      </c>
      <c r="N327" s="47">
        <v>2.2534372981053541</v>
      </c>
      <c r="O327">
        <v>4</v>
      </c>
      <c r="P327">
        <v>7</v>
      </c>
      <c r="Q327">
        <v>4</v>
      </c>
      <c r="R327">
        <v>11</v>
      </c>
      <c r="S327" t="s">
        <v>104</v>
      </c>
      <c r="T327" t="s">
        <v>108</v>
      </c>
      <c r="V327">
        <v>29</v>
      </c>
      <c r="W327">
        <v>26</v>
      </c>
      <c r="X327">
        <f>IF(AND(OR('Country Prioritization'!$C$4 = 'Filter inputs'!$A$4,'Country Prioritization'!$C$4=$B327),
OR('Country Prioritization'!$C$6='Filter inputs'!$C$4,'Country Prioritization'!$C$6=$S327),
OR( 'Country Prioritization'!$C$7='Filter inputs'!$D$4, 'Country Prioritization'!$C$7=$T327),
OR('Country Prioritization'!$C$8='Filter inputs'!$E$4, 'Country Prioritization'!$C$8=$F327), OR(AND('Country Prioritization'!$C$5='Filter inputs'!$B$4,H327&lt;=$X$1),AND('Country Prioritization'!$C$5='Filter inputs'!$B$5,M327&lt;=$X$1))),1,0)</f>
        <v>1</v>
      </c>
      <c r="Y327">
        <f>IF(OR('Vaccine Prioritization'!$C$5='Filter inputs'!$E$4, 'Vaccine Prioritization'!$C$5=$F327),1,0)</f>
        <v>1</v>
      </c>
    </row>
    <row r="328" spans="1:25" x14ac:dyDescent="0.3">
      <c r="A328" t="str">
        <f t="shared" si="27"/>
        <v>AFRICABENHib32024</v>
      </c>
      <c r="B328" t="s">
        <v>3</v>
      </c>
      <c r="C328" t="s">
        <v>132</v>
      </c>
      <c r="D328" t="s">
        <v>28</v>
      </c>
      <c r="E328" t="s">
        <v>82</v>
      </c>
      <c r="F328">
        <v>2024</v>
      </c>
      <c r="G328" t="s">
        <v>197</v>
      </c>
      <c r="H328" s="11" cm="1">
        <f t="array" ref="H328">_xlfn.IFS(G328="&gt;70%",1,G328="60-70%",70%,G328="50-60%",60%,G328="&lt;50%",50%)</f>
        <v>0.7</v>
      </c>
      <c r="I328" s="47">
        <v>1.7065950518737036</v>
      </c>
      <c r="J328">
        <v>8</v>
      </c>
      <c r="K328">
        <v>7</v>
      </c>
      <c r="L328" t="s">
        <v>196</v>
      </c>
      <c r="M328" s="11" cm="1">
        <f t="array" ref="M328">_xlfn.IFS(L328="&gt;70%",1,L328="60-70%",70%,L328="50-60%",60%,L328="&lt;50%",50%)</f>
        <v>1</v>
      </c>
      <c r="N328" s="47">
        <v>2.1844935076039973</v>
      </c>
      <c r="O328">
        <v>8</v>
      </c>
      <c r="P328">
        <v>7</v>
      </c>
      <c r="Q328">
        <v>2</v>
      </c>
      <c r="R328">
        <v>8</v>
      </c>
      <c r="S328" t="s">
        <v>104</v>
      </c>
      <c r="T328" t="s">
        <v>106</v>
      </c>
      <c r="V328">
        <v>25</v>
      </c>
      <c r="W328">
        <v>25</v>
      </c>
      <c r="X328">
        <f>IF(AND(OR('Country Prioritization'!$C$4 = 'Filter inputs'!$A$4,'Country Prioritization'!$C$4=$B328),
OR('Country Prioritization'!$C$6='Filter inputs'!$C$4,'Country Prioritization'!$C$6=$S328),
OR( 'Country Prioritization'!$C$7='Filter inputs'!$D$4, 'Country Prioritization'!$C$7=$T328),
OR('Country Prioritization'!$C$8='Filter inputs'!$E$4, 'Country Prioritization'!$C$8=$F328), OR(AND('Country Prioritization'!$C$5='Filter inputs'!$B$4,H328&lt;=$X$1),AND('Country Prioritization'!$C$5='Filter inputs'!$B$5,M328&lt;=$X$1))),1,0)</f>
        <v>1</v>
      </c>
      <c r="Y328">
        <f>IF(OR('Vaccine Prioritization'!$C$5='Filter inputs'!$E$4, 'Vaccine Prioritization'!$C$5=$F328),1,0)</f>
        <v>1</v>
      </c>
    </row>
    <row r="329" spans="1:25" x14ac:dyDescent="0.3">
      <c r="A329" t="str">
        <f t="shared" si="27"/>
        <v>AFRICACIVHib32024</v>
      </c>
      <c r="B329" t="s">
        <v>3</v>
      </c>
      <c r="C329" t="s">
        <v>142</v>
      </c>
      <c r="D329" t="s">
        <v>38</v>
      </c>
      <c r="E329" t="s">
        <v>82</v>
      </c>
      <c r="F329">
        <v>2024</v>
      </c>
      <c r="G329" t="s">
        <v>197</v>
      </c>
      <c r="H329" s="11" cm="1">
        <f t="array" ref="H329">_xlfn.IFS(G329="&gt;70%",1,G329="60-70%",70%,G329="50-60%",60%,G329="&lt;50%",50%)</f>
        <v>0.7</v>
      </c>
      <c r="I329" s="47">
        <v>1.6301736091150629</v>
      </c>
      <c r="J329">
        <v>7</v>
      </c>
      <c r="K329">
        <v>6</v>
      </c>
      <c r="L329" t="s">
        <v>196</v>
      </c>
      <c r="M329" s="11" cm="1">
        <f t="array" ref="M329">_xlfn.IFS(L329="&gt;70%",1,L329="60-70%",70%,L329="50-60%",60%,L329="&lt;50%",50%)</f>
        <v>1</v>
      </c>
      <c r="N329" s="47">
        <v>2.110409884447733</v>
      </c>
      <c r="O329">
        <v>6</v>
      </c>
      <c r="P329">
        <v>6</v>
      </c>
      <c r="Q329">
        <v>5</v>
      </c>
      <c r="R329">
        <v>2</v>
      </c>
      <c r="S329" t="s">
        <v>104</v>
      </c>
      <c r="T329" t="s">
        <v>109</v>
      </c>
      <c r="V329">
        <v>20</v>
      </c>
      <c r="W329">
        <v>19</v>
      </c>
      <c r="X329">
        <f>IF(AND(OR('Country Prioritization'!$C$4 = 'Filter inputs'!$A$4,'Country Prioritization'!$C$4=$B329),
OR('Country Prioritization'!$C$6='Filter inputs'!$C$4,'Country Prioritization'!$C$6=$S329),
OR( 'Country Prioritization'!$C$7='Filter inputs'!$D$4, 'Country Prioritization'!$C$7=$T329),
OR('Country Prioritization'!$C$8='Filter inputs'!$E$4, 'Country Prioritization'!$C$8=$F329), OR(AND('Country Prioritization'!$C$5='Filter inputs'!$B$4,H329&lt;=$X$1),AND('Country Prioritization'!$C$5='Filter inputs'!$B$5,M329&lt;=$X$1))),1,0)</f>
        <v>1</v>
      </c>
      <c r="Y329">
        <f>IF(OR('Vaccine Prioritization'!$C$5='Filter inputs'!$E$4, 'Vaccine Prioritization'!$C$5=$F329),1,0)</f>
        <v>1</v>
      </c>
    </row>
    <row r="330" spans="1:25" x14ac:dyDescent="0.3">
      <c r="A330" t="str">
        <f t="shared" si="27"/>
        <v>AMERICAHTIHib32024</v>
      </c>
      <c r="B330" t="s">
        <v>22</v>
      </c>
      <c r="C330" t="s">
        <v>127</v>
      </c>
      <c r="D330" t="s">
        <v>23</v>
      </c>
      <c r="E330" t="s">
        <v>82</v>
      </c>
      <c r="F330">
        <v>2024</v>
      </c>
      <c r="G330" t="s">
        <v>199</v>
      </c>
      <c r="H330" s="11" cm="1">
        <f t="array" ref="H330">_xlfn.IFS(G330="&gt;70%",1,G330="60-70%",70%,G330="50-60%",60%,G330="&lt;50%",50%)</f>
        <v>0.5</v>
      </c>
      <c r="I330" s="47">
        <v>1.3512784484399618</v>
      </c>
      <c r="J330">
        <v>10</v>
      </c>
      <c r="K330">
        <v>5</v>
      </c>
      <c r="L330" t="s">
        <v>197</v>
      </c>
      <c r="M330" s="11" cm="1">
        <f t="array" ref="M330">_xlfn.IFS(L330="&gt;70%",1,L330="60-70%",70%,L330="50-60%",60%,L330="&lt;50%",50%)</f>
        <v>0.7</v>
      </c>
      <c r="N330" s="47">
        <v>2.0788413943566506</v>
      </c>
      <c r="O330">
        <v>9</v>
      </c>
      <c r="P330">
        <v>6</v>
      </c>
      <c r="Q330">
        <v>5</v>
      </c>
      <c r="R330">
        <v>9</v>
      </c>
      <c r="S330" t="s">
        <v>103</v>
      </c>
      <c r="T330" t="s">
        <v>106</v>
      </c>
      <c r="V330">
        <v>29</v>
      </c>
      <c r="W330">
        <v>29</v>
      </c>
      <c r="X330">
        <f>IF(AND(OR('Country Prioritization'!$C$4 = 'Filter inputs'!$A$4,'Country Prioritization'!$C$4=$B330),
OR('Country Prioritization'!$C$6='Filter inputs'!$C$4,'Country Prioritization'!$C$6=$S330),
OR( 'Country Prioritization'!$C$7='Filter inputs'!$D$4, 'Country Prioritization'!$C$7=$T330),
OR('Country Prioritization'!$C$8='Filter inputs'!$E$4, 'Country Prioritization'!$C$8=$F330), OR(AND('Country Prioritization'!$C$5='Filter inputs'!$B$4,H330&lt;=$X$1),AND('Country Prioritization'!$C$5='Filter inputs'!$B$5,M330&lt;=$X$1))),1,0)</f>
        <v>1</v>
      </c>
      <c r="Y330">
        <f>IF(OR('Vaccine Prioritization'!$C$5='Filter inputs'!$E$4, 'Vaccine Prioritization'!$C$5=$F330),1,0)</f>
        <v>1</v>
      </c>
    </row>
    <row r="331" spans="1:25" x14ac:dyDescent="0.3">
      <c r="A331" t="str">
        <f t="shared" si="27"/>
        <v>AFRICAGHAHib32024</v>
      </c>
      <c r="B331" t="s">
        <v>3</v>
      </c>
      <c r="C331" t="s">
        <v>166</v>
      </c>
      <c r="D331" t="s">
        <v>62</v>
      </c>
      <c r="E331" t="s">
        <v>82</v>
      </c>
      <c r="F331">
        <v>2024</v>
      </c>
      <c r="G331" t="s">
        <v>196</v>
      </c>
      <c r="H331" s="11" cm="1">
        <f t="array" ref="H331">_xlfn.IFS(G331="&gt;70%",1,G331="60-70%",70%,G331="50-60%",60%,G331="&lt;50%",50%)</f>
        <v>1</v>
      </c>
      <c r="I331" s="47">
        <v>1.5633491750292376</v>
      </c>
      <c r="J331">
        <v>2</v>
      </c>
      <c r="K331">
        <v>6</v>
      </c>
      <c r="L331" t="s">
        <v>196</v>
      </c>
      <c r="M331" s="11" cm="1">
        <f t="array" ref="M331">_xlfn.IFS(L331="&gt;70%",1,L331="60-70%",70%,L331="50-60%",60%,L331="&lt;50%",50%)</f>
        <v>1</v>
      </c>
      <c r="N331" s="47">
        <v>2.0531507563785505</v>
      </c>
      <c r="O331">
        <v>3</v>
      </c>
      <c r="P331">
        <v>6</v>
      </c>
      <c r="Q331">
        <v>5</v>
      </c>
      <c r="R331">
        <v>2</v>
      </c>
      <c r="S331" t="s">
        <v>104</v>
      </c>
      <c r="T331" t="s">
        <v>109</v>
      </c>
      <c r="V331">
        <v>15</v>
      </c>
      <c r="W331">
        <v>16</v>
      </c>
      <c r="X331">
        <f>IF(AND(OR('Country Prioritization'!$C$4 = 'Filter inputs'!$A$4,'Country Prioritization'!$C$4=$B331),
OR('Country Prioritization'!$C$6='Filter inputs'!$C$4,'Country Prioritization'!$C$6=$S331),
OR( 'Country Prioritization'!$C$7='Filter inputs'!$D$4, 'Country Prioritization'!$C$7=$T331),
OR('Country Prioritization'!$C$8='Filter inputs'!$E$4, 'Country Prioritization'!$C$8=$F331), OR(AND('Country Prioritization'!$C$5='Filter inputs'!$B$4,H331&lt;=$X$1),AND('Country Prioritization'!$C$5='Filter inputs'!$B$5,M331&lt;=$X$1))),1,0)</f>
        <v>1</v>
      </c>
      <c r="Y331">
        <f>IF(OR('Vaccine Prioritization'!$C$5='Filter inputs'!$E$4, 'Vaccine Prioritization'!$C$5=$F331),1,0)</f>
        <v>1</v>
      </c>
    </row>
    <row r="332" spans="1:25" x14ac:dyDescent="0.3">
      <c r="A332" t="str">
        <f t="shared" si="27"/>
        <v>ASIASYRHib32024</v>
      </c>
      <c r="B332" t="s">
        <v>13</v>
      </c>
      <c r="C332" t="s">
        <v>122</v>
      </c>
      <c r="D332" t="s">
        <v>17</v>
      </c>
      <c r="E332" t="s">
        <v>82</v>
      </c>
      <c r="F332">
        <v>2024</v>
      </c>
      <c r="G332" t="s">
        <v>199</v>
      </c>
      <c r="H332" s="11" cm="1">
        <f t="array" ref="H332">_xlfn.IFS(G332="&gt;70%",1,G332="60-70%",70%,G332="50-60%",60%,G332="&lt;50%",50%)</f>
        <v>0.5</v>
      </c>
      <c r="I332" s="47">
        <v>1.8794567107552205</v>
      </c>
      <c r="J332">
        <v>9</v>
      </c>
      <c r="K332">
        <v>7</v>
      </c>
      <c r="L332" t="s">
        <v>197</v>
      </c>
      <c r="M332" s="11" cm="1">
        <f t="array" ref="M332">_xlfn.IFS(L332="&gt;70%",1,L332="60-70%",70%,L332="50-60%",60%,L332="&lt;50%",50%)</f>
        <v>0.7</v>
      </c>
      <c r="N332" s="47">
        <v>2.0054986733027778</v>
      </c>
      <c r="O332">
        <v>9</v>
      </c>
      <c r="P332">
        <v>6</v>
      </c>
      <c r="Q332">
        <v>2</v>
      </c>
      <c r="R332">
        <v>9</v>
      </c>
      <c r="S332" t="s">
        <v>103</v>
      </c>
      <c r="T332" t="s">
        <v>106</v>
      </c>
      <c r="V332">
        <v>27</v>
      </c>
      <c r="W332">
        <v>26</v>
      </c>
      <c r="X332">
        <f>IF(AND(OR('Country Prioritization'!$C$4 = 'Filter inputs'!$A$4,'Country Prioritization'!$C$4=$B332),
OR('Country Prioritization'!$C$6='Filter inputs'!$C$4,'Country Prioritization'!$C$6=$S332),
OR( 'Country Prioritization'!$C$7='Filter inputs'!$D$4, 'Country Prioritization'!$C$7=$T332),
OR('Country Prioritization'!$C$8='Filter inputs'!$E$4, 'Country Prioritization'!$C$8=$F332), OR(AND('Country Prioritization'!$C$5='Filter inputs'!$B$4,H332&lt;=$X$1),AND('Country Prioritization'!$C$5='Filter inputs'!$B$5,M332&lt;=$X$1))),1,0)</f>
        <v>1</v>
      </c>
      <c r="Y332">
        <f>IF(OR('Vaccine Prioritization'!$C$5='Filter inputs'!$E$4, 'Vaccine Prioritization'!$C$5=$F332),1,0)</f>
        <v>1</v>
      </c>
    </row>
    <row r="333" spans="1:25" x14ac:dyDescent="0.3">
      <c r="A333" t="str">
        <f t="shared" si="27"/>
        <v>ASIAUZBHib32024</v>
      </c>
      <c r="B333" t="s">
        <v>13</v>
      </c>
      <c r="C333" t="s">
        <v>176</v>
      </c>
      <c r="D333" t="s">
        <v>72</v>
      </c>
      <c r="E333" t="s">
        <v>82</v>
      </c>
      <c r="F333">
        <v>2024</v>
      </c>
      <c r="G333" t="s">
        <v>196</v>
      </c>
      <c r="H333" s="11" cm="1">
        <f t="array" ref="H333">_xlfn.IFS(G333="&gt;70%",1,G333="60-70%",70%,G333="50-60%",60%,G333="&lt;50%",50%)</f>
        <v>1</v>
      </c>
      <c r="I333" s="47">
        <v>1.4286411983698977</v>
      </c>
      <c r="J333">
        <v>2</v>
      </c>
      <c r="K333">
        <v>6</v>
      </c>
      <c r="L333" t="s">
        <v>196</v>
      </c>
      <c r="M333" s="11" cm="1">
        <f t="array" ref="M333">_xlfn.IFS(L333="&gt;70%",1,L333="60-70%",70%,L333="50-60%",60%,L333="&lt;50%",50%)</f>
        <v>1</v>
      </c>
      <c r="N333" s="47">
        <v>1.8913990326796482</v>
      </c>
      <c r="O333">
        <v>2</v>
      </c>
      <c r="P333">
        <v>6</v>
      </c>
      <c r="Q333">
        <v>3</v>
      </c>
      <c r="R333">
        <v>5</v>
      </c>
      <c r="S333" t="s">
        <v>104</v>
      </c>
      <c r="T333" t="s">
        <v>107</v>
      </c>
      <c r="V333">
        <v>16</v>
      </c>
      <c r="W333">
        <v>16</v>
      </c>
      <c r="X333">
        <f>IF(AND(OR('Country Prioritization'!$C$4 = 'Filter inputs'!$A$4,'Country Prioritization'!$C$4=$B333),
OR('Country Prioritization'!$C$6='Filter inputs'!$C$4,'Country Prioritization'!$C$6=$S333),
OR( 'Country Prioritization'!$C$7='Filter inputs'!$D$4, 'Country Prioritization'!$C$7=$T333),
OR('Country Prioritization'!$C$8='Filter inputs'!$E$4, 'Country Prioritization'!$C$8=$F333), OR(AND('Country Prioritization'!$C$5='Filter inputs'!$B$4,H333&lt;=$X$1),AND('Country Prioritization'!$C$5='Filter inputs'!$B$5,M333&lt;=$X$1))),1,0)</f>
        <v>1</v>
      </c>
      <c r="Y333">
        <f>IF(OR('Vaccine Prioritization'!$C$5='Filter inputs'!$E$4, 'Vaccine Prioritization'!$C$5=$F333),1,0)</f>
        <v>1</v>
      </c>
    </row>
    <row r="334" spans="1:25" x14ac:dyDescent="0.3">
      <c r="A334" t="str">
        <f t="shared" si="27"/>
        <v>ASIAPRKHib32024</v>
      </c>
      <c r="B334" t="s">
        <v>13</v>
      </c>
      <c r="C334" t="s">
        <v>177</v>
      </c>
      <c r="D334" t="s">
        <v>73</v>
      </c>
      <c r="E334" t="s">
        <v>82</v>
      </c>
      <c r="F334">
        <v>2024</v>
      </c>
      <c r="G334" t="s">
        <v>196</v>
      </c>
      <c r="H334" s="11" cm="1">
        <f t="array" ref="H334">_xlfn.IFS(G334="&gt;70%",1,G334="60-70%",70%,G334="50-60%",60%,G334="&lt;50%",50%)</f>
        <v>1</v>
      </c>
      <c r="I334" s="47">
        <v>1.3946965228550174</v>
      </c>
      <c r="J334">
        <v>2</v>
      </c>
      <c r="K334">
        <v>6</v>
      </c>
      <c r="L334" t="s">
        <v>196</v>
      </c>
      <c r="M334" s="11" cm="1">
        <f t="array" ref="M334">_xlfn.IFS(L334="&gt;70%",1,L334="60-70%",70%,L334="50-60%",60%,L334="&lt;50%",50%)</f>
        <v>1</v>
      </c>
      <c r="N334" s="47">
        <v>1.8212612764528484</v>
      </c>
      <c r="O334">
        <v>2</v>
      </c>
      <c r="P334">
        <v>6</v>
      </c>
      <c r="Q334">
        <v>1</v>
      </c>
      <c r="R334">
        <v>9</v>
      </c>
      <c r="S334" t="s">
        <v>103</v>
      </c>
      <c r="T334" t="s">
        <v>106</v>
      </c>
      <c r="V334">
        <v>18</v>
      </c>
      <c r="W334">
        <v>18</v>
      </c>
      <c r="X334">
        <f>IF(AND(OR('Country Prioritization'!$C$4 = 'Filter inputs'!$A$4,'Country Prioritization'!$C$4=$B334),
OR('Country Prioritization'!$C$6='Filter inputs'!$C$4,'Country Prioritization'!$C$6=$S334),
OR( 'Country Prioritization'!$C$7='Filter inputs'!$D$4, 'Country Prioritization'!$C$7=$T334),
OR('Country Prioritization'!$C$8='Filter inputs'!$E$4, 'Country Prioritization'!$C$8=$F334), OR(AND('Country Prioritization'!$C$5='Filter inputs'!$B$4,H334&lt;=$X$1),AND('Country Prioritization'!$C$5='Filter inputs'!$B$5,M334&lt;=$X$1))),1,0)</f>
        <v>1</v>
      </c>
      <c r="Y334">
        <f>IF(OR('Vaccine Prioritization'!$C$5='Filter inputs'!$E$4, 'Vaccine Prioritization'!$C$5=$F334),1,0)</f>
        <v>1</v>
      </c>
    </row>
    <row r="335" spans="1:25" x14ac:dyDescent="0.3">
      <c r="A335" t="str">
        <f t="shared" si="27"/>
        <v>AFRICASSDHib32024</v>
      </c>
      <c r="B335" t="s">
        <v>3</v>
      </c>
      <c r="C335" t="s">
        <v>115</v>
      </c>
      <c r="D335" t="s">
        <v>7</v>
      </c>
      <c r="E335" t="s">
        <v>82</v>
      </c>
      <c r="F335">
        <v>2024</v>
      </c>
      <c r="G335" t="s">
        <v>199</v>
      </c>
      <c r="H335" s="11" cm="1">
        <f t="array" ref="H335">_xlfn.IFS(G335="&gt;70%",1,G335="60-70%",70%,G335="50-60%",60%,G335="&lt;50%",50%)</f>
        <v>0.5</v>
      </c>
      <c r="I335" s="47">
        <v>1.6378004776715815</v>
      </c>
      <c r="J335">
        <v>10</v>
      </c>
      <c r="K335">
        <v>6</v>
      </c>
      <c r="L335" t="s">
        <v>199</v>
      </c>
      <c r="M335" s="11" cm="1">
        <f t="array" ref="M335">_xlfn.IFS(L335="&gt;70%",1,L335="60-70%",70%,L335="50-60%",60%,L335="&lt;50%",50%)</f>
        <v>0.5</v>
      </c>
      <c r="N335" s="47">
        <v>1.7247497309352575</v>
      </c>
      <c r="O335">
        <v>10</v>
      </c>
      <c r="P335">
        <v>6</v>
      </c>
      <c r="Q335">
        <v>4</v>
      </c>
      <c r="R335">
        <v>9</v>
      </c>
      <c r="S335" t="s">
        <v>103</v>
      </c>
      <c r="T335" t="s">
        <v>106</v>
      </c>
      <c r="V335">
        <v>29</v>
      </c>
      <c r="W335">
        <v>29</v>
      </c>
      <c r="X335">
        <f>IF(AND(OR('Country Prioritization'!$C$4 = 'Filter inputs'!$A$4,'Country Prioritization'!$C$4=$B335),
OR('Country Prioritization'!$C$6='Filter inputs'!$C$4,'Country Prioritization'!$C$6=$S335),
OR( 'Country Prioritization'!$C$7='Filter inputs'!$D$4, 'Country Prioritization'!$C$7=$T335),
OR('Country Prioritization'!$C$8='Filter inputs'!$E$4, 'Country Prioritization'!$C$8=$F335), OR(AND('Country Prioritization'!$C$5='Filter inputs'!$B$4,H335&lt;=$X$1),AND('Country Prioritization'!$C$5='Filter inputs'!$B$5,M335&lt;=$X$1))),1,0)</f>
        <v>1</v>
      </c>
      <c r="Y335">
        <f>IF(OR('Vaccine Prioritization'!$C$5='Filter inputs'!$E$4, 'Vaccine Prioritization'!$C$5=$F335),1,0)</f>
        <v>1</v>
      </c>
    </row>
    <row r="336" spans="1:25" x14ac:dyDescent="0.3">
      <c r="A336" t="str">
        <f t="shared" si="27"/>
        <v>AFRICAGINHib32024</v>
      </c>
      <c r="B336" t="s">
        <v>3</v>
      </c>
      <c r="C336" t="s">
        <v>119</v>
      </c>
      <c r="D336" t="s">
        <v>12</v>
      </c>
      <c r="E336" t="s">
        <v>82</v>
      </c>
      <c r="F336">
        <v>2024</v>
      </c>
      <c r="G336" t="s">
        <v>199</v>
      </c>
      <c r="H336" s="11" cm="1">
        <f t="array" ref="H336">_xlfn.IFS(G336="&gt;70%",1,G336="60-70%",70%,G336="50-60%",60%,G336="&lt;50%",50%)</f>
        <v>0.5</v>
      </c>
      <c r="I336" s="47">
        <v>1.309290908149622</v>
      </c>
      <c r="J336">
        <v>10</v>
      </c>
      <c r="K336">
        <v>5</v>
      </c>
      <c r="L336" t="s">
        <v>198</v>
      </c>
      <c r="M336" s="11" cm="1">
        <f t="array" ref="M336">_xlfn.IFS(L336="&gt;70%",1,L336="60-70%",70%,L336="50-60%",60%,L336="&lt;50%",50%)</f>
        <v>0.6</v>
      </c>
      <c r="N336" s="47">
        <v>1.5810026637386589</v>
      </c>
      <c r="O336">
        <v>10</v>
      </c>
      <c r="P336">
        <v>5</v>
      </c>
      <c r="Q336">
        <v>7</v>
      </c>
      <c r="R336">
        <v>9</v>
      </c>
      <c r="S336" t="s">
        <v>103</v>
      </c>
      <c r="T336" t="s">
        <v>106</v>
      </c>
      <c r="V336">
        <v>31</v>
      </c>
      <c r="W336">
        <v>31</v>
      </c>
      <c r="X336">
        <f>IF(AND(OR('Country Prioritization'!$C$4 = 'Filter inputs'!$A$4,'Country Prioritization'!$C$4=$B336),
OR('Country Prioritization'!$C$6='Filter inputs'!$C$4,'Country Prioritization'!$C$6=$S336),
OR( 'Country Prioritization'!$C$7='Filter inputs'!$D$4, 'Country Prioritization'!$C$7=$T336),
OR('Country Prioritization'!$C$8='Filter inputs'!$E$4, 'Country Prioritization'!$C$8=$F336), OR(AND('Country Prioritization'!$C$5='Filter inputs'!$B$4,H336&lt;=$X$1),AND('Country Prioritization'!$C$5='Filter inputs'!$B$5,M336&lt;=$X$1))),1,0)</f>
        <v>1</v>
      </c>
      <c r="Y336">
        <f>IF(OR('Vaccine Prioritization'!$C$5='Filter inputs'!$E$4, 'Vaccine Prioritization'!$C$5=$F336),1,0)</f>
        <v>1</v>
      </c>
    </row>
    <row r="337" spans="1:25" x14ac:dyDescent="0.3">
      <c r="A337" t="str">
        <f t="shared" si="27"/>
        <v>AFRICASLEHib32024</v>
      </c>
      <c r="B337" t="s">
        <v>3</v>
      </c>
      <c r="C337" t="s">
        <v>154</v>
      </c>
      <c r="D337" t="s">
        <v>50</v>
      </c>
      <c r="E337" t="s">
        <v>82</v>
      </c>
      <c r="F337">
        <v>2024</v>
      </c>
      <c r="G337" t="s">
        <v>196</v>
      </c>
      <c r="H337" s="11" cm="1">
        <f t="array" ref="H337">_xlfn.IFS(G337="&gt;70%",1,G337="60-70%",70%,G337="50-60%",60%,G337="&lt;50%",50%)</f>
        <v>1</v>
      </c>
      <c r="I337" s="47">
        <v>1.1274952408200032</v>
      </c>
      <c r="J337">
        <v>3</v>
      </c>
      <c r="K337">
        <v>5</v>
      </c>
      <c r="L337" t="s">
        <v>196</v>
      </c>
      <c r="M337" s="11" cm="1">
        <f t="array" ref="M337">_xlfn.IFS(L337="&gt;70%",1,L337="60-70%",70%,L337="50-60%",60%,L337="&lt;50%",50%)</f>
        <v>1</v>
      </c>
      <c r="N337" s="47">
        <v>1.484480506085226</v>
      </c>
      <c r="O337">
        <v>5</v>
      </c>
      <c r="P337">
        <v>5</v>
      </c>
      <c r="Q337">
        <v>10</v>
      </c>
      <c r="R337">
        <v>9</v>
      </c>
      <c r="S337" t="s">
        <v>103</v>
      </c>
      <c r="T337" t="s">
        <v>106</v>
      </c>
      <c r="V337">
        <v>27</v>
      </c>
      <c r="W337">
        <v>29</v>
      </c>
      <c r="X337">
        <f>IF(AND(OR('Country Prioritization'!$C$4 = 'Filter inputs'!$A$4,'Country Prioritization'!$C$4=$B337),
OR('Country Prioritization'!$C$6='Filter inputs'!$C$4,'Country Prioritization'!$C$6=$S337),
OR( 'Country Prioritization'!$C$7='Filter inputs'!$D$4, 'Country Prioritization'!$C$7=$T337),
OR('Country Prioritization'!$C$8='Filter inputs'!$E$4, 'Country Prioritization'!$C$8=$F337), OR(AND('Country Prioritization'!$C$5='Filter inputs'!$B$4,H337&lt;=$X$1),AND('Country Prioritization'!$C$5='Filter inputs'!$B$5,M337&lt;=$X$1))),1,0)</f>
        <v>1</v>
      </c>
      <c r="Y337">
        <f>IF(OR('Vaccine Prioritization'!$C$5='Filter inputs'!$E$4, 'Vaccine Prioritization'!$C$5=$F337),1,0)</f>
        <v>1</v>
      </c>
    </row>
    <row r="338" spans="1:25" x14ac:dyDescent="0.3">
      <c r="A338" t="str">
        <f t="shared" si="27"/>
        <v>ASIATJKHib32024</v>
      </c>
      <c r="B338" t="s">
        <v>13</v>
      </c>
      <c r="C338" t="s">
        <v>172</v>
      </c>
      <c r="D338" t="s">
        <v>68</v>
      </c>
      <c r="E338" t="s">
        <v>82</v>
      </c>
      <c r="F338">
        <v>2024</v>
      </c>
      <c r="G338" t="s">
        <v>196</v>
      </c>
      <c r="H338" s="11" cm="1">
        <f t="array" ref="H338">_xlfn.IFS(G338="&gt;70%",1,G338="60-70%",70%,G338="50-60%",60%,G338="&lt;50%",50%)</f>
        <v>1</v>
      </c>
      <c r="I338" s="47">
        <v>1.0732496039956989</v>
      </c>
      <c r="J338">
        <v>2</v>
      </c>
      <c r="K338">
        <v>5</v>
      </c>
      <c r="L338" t="s">
        <v>196</v>
      </c>
      <c r="M338" s="11" cm="1">
        <f t="array" ref="M338">_xlfn.IFS(L338="&gt;70%",1,L338="60-70%",70%,L338="50-60%",60%,L338="&lt;50%",50%)</f>
        <v>1</v>
      </c>
      <c r="N338" s="47">
        <v>1.4392821069993553</v>
      </c>
      <c r="O338">
        <v>2</v>
      </c>
      <c r="P338">
        <v>5</v>
      </c>
      <c r="Q338">
        <v>6</v>
      </c>
      <c r="R338">
        <v>9</v>
      </c>
      <c r="S338" t="s">
        <v>103</v>
      </c>
      <c r="T338" t="s">
        <v>106</v>
      </c>
      <c r="V338">
        <v>22</v>
      </c>
      <c r="W338">
        <v>22</v>
      </c>
      <c r="X338">
        <f>IF(AND(OR('Country Prioritization'!$C$4 = 'Filter inputs'!$A$4,'Country Prioritization'!$C$4=$B338),
OR('Country Prioritization'!$C$6='Filter inputs'!$C$4,'Country Prioritization'!$C$6=$S338),
OR( 'Country Prioritization'!$C$7='Filter inputs'!$D$4, 'Country Prioritization'!$C$7=$T338),
OR('Country Prioritization'!$C$8='Filter inputs'!$E$4, 'Country Prioritization'!$C$8=$F338), OR(AND('Country Prioritization'!$C$5='Filter inputs'!$B$4,H338&lt;=$X$1),AND('Country Prioritization'!$C$5='Filter inputs'!$B$5,M338&lt;=$X$1))),1,0)</f>
        <v>1</v>
      </c>
      <c r="Y338">
        <f>IF(OR('Vaccine Prioritization'!$C$5='Filter inputs'!$E$4, 'Vaccine Prioritization'!$C$5=$F338),1,0)</f>
        <v>1</v>
      </c>
    </row>
    <row r="339" spans="1:25" x14ac:dyDescent="0.3">
      <c r="A339" t="str">
        <f t="shared" si="27"/>
        <v>ASIAVNMHib32024</v>
      </c>
      <c r="B339" t="s">
        <v>13</v>
      </c>
      <c r="C339" t="s">
        <v>152</v>
      </c>
      <c r="D339" t="s">
        <v>48</v>
      </c>
      <c r="E339" t="s">
        <v>82</v>
      </c>
      <c r="F339">
        <v>2024</v>
      </c>
      <c r="G339" t="s">
        <v>197</v>
      </c>
      <c r="H339" s="11" cm="1">
        <f t="array" ref="H339">_xlfn.IFS(G339="&gt;70%",1,G339="60-70%",70%,G339="50-60%",60%,G339="&lt;50%",50%)</f>
        <v>0.7</v>
      </c>
      <c r="I339" s="47">
        <v>1.0788161715208109</v>
      </c>
      <c r="J339">
        <v>5</v>
      </c>
      <c r="K339">
        <v>5</v>
      </c>
      <c r="L339" t="s">
        <v>196</v>
      </c>
      <c r="M339" s="11" cm="1">
        <f t="array" ref="M339">_xlfn.IFS(L339="&gt;70%",1,L339="60-70%",70%,L339="50-60%",60%,L339="&lt;50%",50%)</f>
        <v>1</v>
      </c>
      <c r="N339" s="47">
        <v>1.404558809879084</v>
      </c>
      <c r="O339">
        <v>5</v>
      </c>
      <c r="P339">
        <v>5</v>
      </c>
      <c r="Q339">
        <v>7</v>
      </c>
      <c r="R339">
        <v>11</v>
      </c>
      <c r="S339" t="s">
        <v>104</v>
      </c>
      <c r="T339" t="s">
        <v>108</v>
      </c>
      <c r="V339">
        <v>28</v>
      </c>
      <c r="W339">
        <v>28</v>
      </c>
      <c r="X339">
        <f>IF(AND(OR('Country Prioritization'!$C$4 = 'Filter inputs'!$A$4,'Country Prioritization'!$C$4=$B339),
OR('Country Prioritization'!$C$6='Filter inputs'!$C$4,'Country Prioritization'!$C$6=$S339),
OR( 'Country Prioritization'!$C$7='Filter inputs'!$D$4, 'Country Prioritization'!$C$7=$T339),
OR('Country Prioritization'!$C$8='Filter inputs'!$E$4, 'Country Prioritization'!$C$8=$F339), OR(AND('Country Prioritization'!$C$5='Filter inputs'!$B$4,H339&lt;=$X$1),AND('Country Prioritization'!$C$5='Filter inputs'!$B$5,M339&lt;=$X$1))),1,0)</f>
        <v>1</v>
      </c>
      <c r="Y339">
        <f>IF(OR('Vaccine Prioritization'!$C$5='Filter inputs'!$E$4, 'Vaccine Prioritization'!$C$5=$F339),1,0)</f>
        <v>1</v>
      </c>
    </row>
    <row r="340" spans="1:25" x14ac:dyDescent="0.3">
      <c r="A340" t="str">
        <f t="shared" si="27"/>
        <v>AFRICAERIHib32024</v>
      </c>
      <c r="B340" t="s">
        <v>3</v>
      </c>
      <c r="C340" t="s">
        <v>183</v>
      </c>
      <c r="D340" t="s">
        <v>79</v>
      </c>
      <c r="E340" t="s">
        <v>82</v>
      </c>
      <c r="F340">
        <v>2024</v>
      </c>
      <c r="G340" t="s">
        <v>196</v>
      </c>
      <c r="H340" s="11" cm="1">
        <f t="array" ref="H340">_xlfn.IFS(G340="&gt;70%",1,G340="60-70%",70%,G340="50-60%",60%,G340="&lt;50%",50%)</f>
        <v>1</v>
      </c>
      <c r="I340" s="47">
        <v>0.57722946574865608</v>
      </c>
      <c r="J340">
        <v>2</v>
      </c>
      <c r="K340">
        <v>4</v>
      </c>
      <c r="L340" t="s">
        <v>196</v>
      </c>
      <c r="M340" s="11" cm="1">
        <f t="array" ref="M340">_xlfn.IFS(L340="&gt;70%",1,L340="60-70%",70%,L340="50-60%",60%,L340="&lt;50%",50%)</f>
        <v>1</v>
      </c>
      <c r="N340" s="47">
        <v>1.3952683915320017</v>
      </c>
      <c r="O340">
        <v>1</v>
      </c>
      <c r="P340">
        <v>5</v>
      </c>
      <c r="Q340">
        <v>7</v>
      </c>
      <c r="R340">
        <v>9</v>
      </c>
      <c r="S340" t="s">
        <v>103</v>
      </c>
      <c r="T340" t="s">
        <v>106</v>
      </c>
      <c r="V340">
        <v>22</v>
      </c>
      <c r="W340">
        <v>22</v>
      </c>
      <c r="X340">
        <f>IF(AND(OR('Country Prioritization'!$C$4 = 'Filter inputs'!$A$4,'Country Prioritization'!$C$4=$B340),
OR('Country Prioritization'!$C$6='Filter inputs'!$C$4,'Country Prioritization'!$C$6=$S340),
OR( 'Country Prioritization'!$C$7='Filter inputs'!$D$4, 'Country Prioritization'!$C$7=$T340),
OR('Country Prioritization'!$C$8='Filter inputs'!$E$4, 'Country Prioritization'!$C$8=$F340), OR(AND('Country Prioritization'!$C$5='Filter inputs'!$B$4,H340&lt;=$X$1),AND('Country Prioritization'!$C$5='Filter inputs'!$B$5,M340&lt;=$X$1))),1,0)</f>
        <v>1</v>
      </c>
      <c r="Y340">
        <f>IF(OR('Vaccine Prioritization'!$C$5='Filter inputs'!$E$4, 'Vaccine Prioritization'!$C$5=$F340),1,0)</f>
        <v>1</v>
      </c>
    </row>
    <row r="341" spans="1:25" x14ac:dyDescent="0.3">
      <c r="A341" t="str">
        <f t="shared" si="27"/>
        <v>ASIALAOHib32024</v>
      </c>
      <c r="B341" t="s">
        <v>13</v>
      </c>
      <c r="C341" t="s">
        <v>135</v>
      </c>
      <c r="D341" t="s">
        <v>31</v>
      </c>
      <c r="E341" t="s">
        <v>82</v>
      </c>
      <c r="F341">
        <v>2024</v>
      </c>
      <c r="G341" t="s">
        <v>198</v>
      </c>
      <c r="H341" s="11" cm="1">
        <f t="array" ref="H341">_xlfn.IFS(G341="&gt;70%",1,G341="60-70%",70%,G341="50-60%",60%,G341="&lt;50%",50%)</f>
        <v>0.6</v>
      </c>
      <c r="I341" s="47">
        <v>0.98287842229929823</v>
      </c>
      <c r="J341">
        <v>9</v>
      </c>
      <c r="K341">
        <v>5</v>
      </c>
      <c r="L341" t="s">
        <v>196</v>
      </c>
      <c r="M341" s="11" cm="1">
        <f t="array" ref="M341">_xlfn.IFS(L341="&gt;70%",1,L341="60-70%",70%,L341="50-60%",60%,L341="&lt;50%",50%)</f>
        <v>1</v>
      </c>
      <c r="N341" s="47">
        <v>1.3599270926221212</v>
      </c>
      <c r="O341">
        <v>7</v>
      </c>
      <c r="P341">
        <v>5</v>
      </c>
      <c r="Q341">
        <v>2</v>
      </c>
      <c r="R341">
        <v>5</v>
      </c>
      <c r="S341" t="s">
        <v>104</v>
      </c>
      <c r="T341" t="s">
        <v>107</v>
      </c>
      <c r="V341">
        <v>21</v>
      </c>
      <c r="W341">
        <v>19</v>
      </c>
      <c r="X341">
        <f>IF(AND(OR('Country Prioritization'!$C$4 = 'Filter inputs'!$A$4,'Country Prioritization'!$C$4=$B341),
OR('Country Prioritization'!$C$6='Filter inputs'!$C$4,'Country Prioritization'!$C$6=$S341),
OR( 'Country Prioritization'!$C$7='Filter inputs'!$D$4, 'Country Prioritization'!$C$7=$T341),
OR('Country Prioritization'!$C$8='Filter inputs'!$E$4, 'Country Prioritization'!$C$8=$F341), OR(AND('Country Prioritization'!$C$5='Filter inputs'!$B$4,H341&lt;=$X$1),AND('Country Prioritization'!$C$5='Filter inputs'!$B$5,M341&lt;=$X$1))),1,0)</f>
        <v>1</v>
      </c>
      <c r="Y341">
        <f>IF(OR('Vaccine Prioritization'!$C$5='Filter inputs'!$E$4, 'Vaccine Prioritization'!$C$5=$F341),1,0)</f>
        <v>1</v>
      </c>
    </row>
    <row r="342" spans="1:25" x14ac:dyDescent="0.3">
      <c r="A342" t="str">
        <f t="shared" si="27"/>
        <v>AFRICAMWIHib32024</v>
      </c>
      <c r="B342" t="s">
        <v>3</v>
      </c>
      <c r="C342" t="s">
        <v>158</v>
      </c>
      <c r="D342" t="s">
        <v>54</v>
      </c>
      <c r="E342" t="s">
        <v>82</v>
      </c>
      <c r="F342">
        <v>2024</v>
      </c>
      <c r="G342" t="s">
        <v>196</v>
      </c>
      <c r="H342" s="11" cm="1">
        <f t="array" ref="H342">_xlfn.IFS(G342="&gt;70%",1,G342="60-70%",70%,G342="50-60%",60%,G342="&lt;50%",50%)</f>
        <v>1</v>
      </c>
      <c r="I342" s="47">
        <v>1.072318703940105</v>
      </c>
      <c r="J342">
        <v>3</v>
      </c>
      <c r="K342">
        <v>5</v>
      </c>
      <c r="L342" t="s">
        <v>196</v>
      </c>
      <c r="M342" s="11" cm="1">
        <f t="array" ref="M342">_xlfn.IFS(L342="&gt;70%",1,L342="60-70%",70%,L342="50-60%",60%,L342="&lt;50%",50%)</f>
        <v>1</v>
      </c>
      <c r="N342" s="47">
        <v>1.318003038744473</v>
      </c>
      <c r="O342">
        <v>4</v>
      </c>
      <c r="P342">
        <v>5</v>
      </c>
      <c r="Q342">
        <v>10</v>
      </c>
      <c r="R342">
        <v>9</v>
      </c>
      <c r="S342" t="s">
        <v>103</v>
      </c>
      <c r="T342" t="s">
        <v>106</v>
      </c>
      <c r="V342">
        <v>27</v>
      </c>
      <c r="W342">
        <v>28</v>
      </c>
      <c r="X342">
        <f>IF(AND(OR('Country Prioritization'!$C$4 = 'Filter inputs'!$A$4,'Country Prioritization'!$C$4=$B342),
OR('Country Prioritization'!$C$6='Filter inputs'!$C$4,'Country Prioritization'!$C$6=$S342),
OR( 'Country Prioritization'!$C$7='Filter inputs'!$D$4, 'Country Prioritization'!$C$7=$T342),
OR('Country Prioritization'!$C$8='Filter inputs'!$E$4, 'Country Prioritization'!$C$8=$F342), OR(AND('Country Prioritization'!$C$5='Filter inputs'!$B$4,H342&lt;=$X$1),AND('Country Prioritization'!$C$5='Filter inputs'!$B$5,M342&lt;=$X$1))),1,0)</f>
        <v>1</v>
      </c>
      <c r="Y342">
        <f>IF(OR('Vaccine Prioritization'!$C$5='Filter inputs'!$E$4, 'Vaccine Prioritization'!$C$5=$F342),1,0)</f>
        <v>1</v>
      </c>
    </row>
    <row r="343" spans="1:25" x14ac:dyDescent="0.3">
      <c r="A343" t="str">
        <f t="shared" si="27"/>
        <v>AFRICASOMHib32024</v>
      </c>
      <c r="B343" t="s">
        <v>3</v>
      </c>
      <c r="C343" t="s">
        <v>112</v>
      </c>
      <c r="D343" t="s">
        <v>4</v>
      </c>
      <c r="E343" t="s">
        <v>82</v>
      </c>
      <c r="F343">
        <v>2024</v>
      </c>
      <c r="G343" t="s">
        <v>199</v>
      </c>
      <c r="H343" s="11" cm="1">
        <f t="array" ref="H343">_xlfn.IFS(G343="&gt;70%",1,G343="60-70%",70%,G343="50-60%",60%,G343="&lt;50%",50%)</f>
        <v>0.5</v>
      </c>
      <c r="I343" s="47">
        <v>2.4654224830439486</v>
      </c>
      <c r="J343">
        <v>10</v>
      </c>
      <c r="K343">
        <v>7</v>
      </c>
      <c r="L343" t="s">
        <v>199</v>
      </c>
      <c r="M343" s="11" cm="1">
        <f t="array" ref="M343">_xlfn.IFS(L343="&gt;70%",1,L343="60-70%",70%,L343="50-60%",60%,L343="&lt;50%",50%)</f>
        <v>0.5</v>
      </c>
      <c r="N343" s="47">
        <v>1.1173628719318542</v>
      </c>
      <c r="O343">
        <v>10</v>
      </c>
      <c r="P343">
        <v>5</v>
      </c>
      <c r="Q343">
        <v>9</v>
      </c>
      <c r="R343">
        <v>9</v>
      </c>
      <c r="S343" t="s">
        <v>103</v>
      </c>
      <c r="T343" t="s">
        <v>106</v>
      </c>
      <c r="V343">
        <v>35</v>
      </c>
      <c r="W343">
        <v>33</v>
      </c>
      <c r="X343">
        <f>IF(AND(OR('Country Prioritization'!$C$4 = 'Filter inputs'!$A$4,'Country Prioritization'!$C$4=$B343),
OR('Country Prioritization'!$C$6='Filter inputs'!$C$4,'Country Prioritization'!$C$6=$S343),
OR( 'Country Prioritization'!$C$7='Filter inputs'!$D$4, 'Country Prioritization'!$C$7=$T343),
OR('Country Prioritization'!$C$8='Filter inputs'!$E$4, 'Country Prioritization'!$C$8=$F343), OR(AND('Country Prioritization'!$C$5='Filter inputs'!$B$4,H343&lt;=$X$1),AND('Country Prioritization'!$C$5='Filter inputs'!$B$5,M343&lt;=$X$1))),1,0)</f>
        <v>1</v>
      </c>
      <c r="Y343">
        <f>IF(OR('Vaccine Prioritization'!$C$5='Filter inputs'!$E$4, 'Vaccine Prioritization'!$C$5=$F343),1,0)</f>
        <v>1</v>
      </c>
    </row>
    <row r="344" spans="1:25" x14ac:dyDescent="0.3">
      <c r="A344" t="str">
        <f t="shared" si="27"/>
        <v>ASIAAZEHib32024</v>
      </c>
      <c r="B344" t="s">
        <v>13</v>
      </c>
      <c r="C344" t="s">
        <v>144</v>
      </c>
      <c r="D344" t="s">
        <v>40</v>
      </c>
      <c r="E344" t="s">
        <v>82</v>
      </c>
      <c r="F344">
        <v>2024</v>
      </c>
      <c r="G344" t="s">
        <v>196</v>
      </c>
      <c r="H344" s="11" cm="1">
        <f t="array" ref="H344">_xlfn.IFS(G344="&gt;70%",1,G344="60-70%",70%,G344="50-60%",60%,G344="&lt;50%",50%)</f>
        <v>1</v>
      </c>
      <c r="I344" s="47">
        <v>0.74497974118168719</v>
      </c>
      <c r="J344">
        <v>3</v>
      </c>
      <c r="K344">
        <v>5</v>
      </c>
      <c r="L344" t="s">
        <v>196</v>
      </c>
      <c r="M344" s="11" cm="1">
        <f t="array" ref="M344">_xlfn.IFS(L344="&gt;70%",1,L344="60-70%",70%,L344="50-60%",60%,L344="&lt;50%",50%)</f>
        <v>1</v>
      </c>
      <c r="N344" s="47">
        <v>0.89139489984153419</v>
      </c>
      <c r="O344">
        <v>6</v>
      </c>
      <c r="P344">
        <v>4</v>
      </c>
      <c r="Q344">
        <v>3</v>
      </c>
      <c r="R344">
        <v>10</v>
      </c>
      <c r="S344" t="s">
        <v>105</v>
      </c>
      <c r="T344" t="s">
        <v>108</v>
      </c>
      <c r="V344">
        <v>21</v>
      </c>
      <c r="W344">
        <v>23</v>
      </c>
      <c r="X344">
        <f>IF(AND(OR('Country Prioritization'!$C$4 = 'Filter inputs'!$A$4,'Country Prioritization'!$C$4=$B344),
OR('Country Prioritization'!$C$6='Filter inputs'!$C$4,'Country Prioritization'!$C$6=$S344),
OR( 'Country Prioritization'!$C$7='Filter inputs'!$D$4, 'Country Prioritization'!$C$7=$T344),
OR('Country Prioritization'!$C$8='Filter inputs'!$E$4, 'Country Prioritization'!$C$8=$F344), OR(AND('Country Prioritization'!$C$5='Filter inputs'!$B$4,H344&lt;=$X$1),AND('Country Prioritization'!$C$5='Filter inputs'!$B$5,M344&lt;=$X$1))),1,0)</f>
        <v>1</v>
      </c>
      <c r="Y344">
        <f>IF(OR('Vaccine Prioritization'!$C$5='Filter inputs'!$E$4, 'Vaccine Prioritization'!$C$5=$F344),1,0)</f>
        <v>1</v>
      </c>
    </row>
    <row r="345" spans="1:25" x14ac:dyDescent="0.3">
      <c r="A345" t="str">
        <f t="shared" si="27"/>
        <v>AFRICALBRHib32024</v>
      </c>
      <c r="B345" t="s">
        <v>3</v>
      </c>
      <c r="C345" t="s">
        <v>137</v>
      </c>
      <c r="D345" t="s">
        <v>33</v>
      </c>
      <c r="E345" t="s">
        <v>82</v>
      </c>
      <c r="F345">
        <v>2024</v>
      </c>
      <c r="G345" t="s">
        <v>197</v>
      </c>
      <c r="H345" s="11" cm="1">
        <f t="array" ref="H345">_xlfn.IFS(G345="&gt;70%",1,G345="60-70%",70%,G345="50-60%",60%,G345="&lt;50%",50%)</f>
        <v>0.7</v>
      </c>
      <c r="I345" s="47">
        <v>0.64310166898239485</v>
      </c>
      <c r="J345">
        <v>8</v>
      </c>
      <c r="K345">
        <v>4</v>
      </c>
      <c r="L345" t="s">
        <v>196</v>
      </c>
      <c r="M345" s="11" cm="1">
        <f t="array" ref="M345">_xlfn.IFS(L345="&gt;70%",1,L345="60-70%",70%,L345="50-60%",60%,L345="&lt;50%",50%)</f>
        <v>1</v>
      </c>
      <c r="N345" s="47">
        <v>0.8255510449629806</v>
      </c>
      <c r="O345">
        <v>7</v>
      </c>
      <c r="P345">
        <v>4</v>
      </c>
      <c r="Q345">
        <v>10</v>
      </c>
      <c r="R345">
        <v>9</v>
      </c>
      <c r="S345" t="s">
        <v>103</v>
      </c>
      <c r="T345" t="s">
        <v>106</v>
      </c>
      <c r="V345">
        <v>31</v>
      </c>
      <c r="W345">
        <v>30</v>
      </c>
      <c r="X345">
        <f>IF(AND(OR('Country Prioritization'!$C$4 = 'Filter inputs'!$A$4,'Country Prioritization'!$C$4=$B345),
OR('Country Prioritization'!$C$6='Filter inputs'!$C$4,'Country Prioritization'!$C$6=$S345),
OR( 'Country Prioritization'!$C$7='Filter inputs'!$D$4, 'Country Prioritization'!$C$7=$T345),
OR('Country Prioritization'!$C$8='Filter inputs'!$E$4, 'Country Prioritization'!$C$8=$F345), OR(AND('Country Prioritization'!$C$5='Filter inputs'!$B$4,H345&lt;=$X$1),AND('Country Prioritization'!$C$5='Filter inputs'!$B$5,M345&lt;=$X$1))),1,0)</f>
        <v>1</v>
      </c>
      <c r="Y345">
        <f>IF(OR('Vaccine Prioritization'!$C$5='Filter inputs'!$E$4, 'Vaccine Prioritization'!$C$5=$F345),1,0)</f>
        <v>1</v>
      </c>
    </row>
    <row r="346" spans="1:25" x14ac:dyDescent="0.3">
      <c r="A346" t="str">
        <f t="shared" si="27"/>
        <v>OCEANIAPNGHib32024</v>
      </c>
      <c r="B346" t="s">
        <v>15</v>
      </c>
      <c r="C346" t="s">
        <v>121</v>
      </c>
      <c r="D346" t="s">
        <v>16</v>
      </c>
      <c r="E346" t="s">
        <v>82</v>
      </c>
      <c r="F346">
        <v>2024</v>
      </c>
      <c r="G346" t="s">
        <v>199</v>
      </c>
      <c r="H346" s="11" cm="1">
        <f t="array" ref="H346">_xlfn.IFS(G346="&gt;70%",1,G346="60-70%",70%,G346="50-60%",60%,G346="&lt;50%",50%)</f>
        <v>0.5</v>
      </c>
      <c r="I346" s="47">
        <v>0.40768209325565685</v>
      </c>
      <c r="J346">
        <v>10</v>
      </c>
      <c r="K346">
        <v>3</v>
      </c>
      <c r="L346" t="s">
        <v>198</v>
      </c>
      <c r="M346" s="11" cm="1">
        <f t="array" ref="M346">_xlfn.IFS(L346="&gt;70%",1,L346="60-70%",70%,L346="50-60%",60%,L346="&lt;50%",50%)</f>
        <v>0.6</v>
      </c>
      <c r="N346" s="47">
        <v>0.73137809768223061</v>
      </c>
      <c r="O346">
        <v>9</v>
      </c>
      <c r="P346">
        <v>4</v>
      </c>
      <c r="Q346">
        <v>6</v>
      </c>
      <c r="R346">
        <v>5</v>
      </c>
      <c r="S346" t="s">
        <v>104</v>
      </c>
      <c r="T346" t="s">
        <v>107</v>
      </c>
      <c r="V346">
        <v>24</v>
      </c>
      <c r="W346">
        <v>24</v>
      </c>
      <c r="X346">
        <f>IF(AND(OR('Country Prioritization'!$C$4 = 'Filter inputs'!$A$4,'Country Prioritization'!$C$4=$B346),
OR('Country Prioritization'!$C$6='Filter inputs'!$C$4,'Country Prioritization'!$C$6=$S346),
OR( 'Country Prioritization'!$C$7='Filter inputs'!$D$4, 'Country Prioritization'!$C$7=$T346),
OR('Country Prioritization'!$C$8='Filter inputs'!$E$4, 'Country Prioritization'!$C$8=$F346), OR(AND('Country Prioritization'!$C$5='Filter inputs'!$B$4,H346&lt;=$X$1),AND('Country Prioritization'!$C$5='Filter inputs'!$B$5,M346&lt;=$X$1))),1,0)</f>
        <v>1</v>
      </c>
      <c r="Y346">
        <f>IF(OR('Vaccine Prioritization'!$C$5='Filter inputs'!$E$4, 'Vaccine Prioritization'!$C$5=$F346),1,0)</f>
        <v>1</v>
      </c>
    </row>
    <row r="347" spans="1:25" x14ac:dyDescent="0.3">
      <c r="A347" t="str">
        <f t="shared" si="27"/>
        <v>AFRICATGOHib32024</v>
      </c>
      <c r="B347" t="s">
        <v>3</v>
      </c>
      <c r="C347" t="s">
        <v>155</v>
      </c>
      <c r="D347" t="s">
        <v>51</v>
      </c>
      <c r="E347" t="s">
        <v>82</v>
      </c>
      <c r="F347">
        <v>2024</v>
      </c>
      <c r="G347" t="s">
        <v>197</v>
      </c>
      <c r="H347" s="11" cm="1">
        <f t="array" ref="H347">_xlfn.IFS(G347="&gt;70%",1,G347="60-70%",70%,G347="50-60%",60%,G347="&lt;50%",50%)</f>
        <v>0.7</v>
      </c>
      <c r="I347" s="47">
        <v>0.54427259267443784</v>
      </c>
      <c r="J347">
        <v>7</v>
      </c>
      <c r="K347">
        <v>4</v>
      </c>
      <c r="L347" t="s">
        <v>196</v>
      </c>
      <c r="M347" s="11" cm="1">
        <f t="array" ref="M347">_xlfn.IFS(L347="&gt;70%",1,L347="60-70%",70%,L347="50-60%",60%,L347="&lt;50%",50%)</f>
        <v>1</v>
      </c>
      <c r="N347" s="47">
        <v>0.70701837114243538</v>
      </c>
      <c r="O347">
        <v>5</v>
      </c>
      <c r="P347">
        <v>4</v>
      </c>
      <c r="Q347">
        <v>6</v>
      </c>
      <c r="R347">
        <v>9</v>
      </c>
      <c r="S347" t="s">
        <v>103</v>
      </c>
      <c r="T347" t="s">
        <v>106</v>
      </c>
      <c r="V347">
        <v>26</v>
      </c>
      <c r="W347">
        <v>24</v>
      </c>
      <c r="X347">
        <f>IF(AND(OR('Country Prioritization'!$C$4 = 'Filter inputs'!$A$4,'Country Prioritization'!$C$4=$B347),
OR('Country Prioritization'!$C$6='Filter inputs'!$C$4,'Country Prioritization'!$C$6=$S347),
OR( 'Country Prioritization'!$C$7='Filter inputs'!$D$4, 'Country Prioritization'!$C$7=$T347),
OR('Country Prioritization'!$C$8='Filter inputs'!$E$4, 'Country Prioritization'!$C$8=$F347), OR(AND('Country Prioritization'!$C$5='Filter inputs'!$B$4,H347&lt;=$X$1),AND('Country Prioritization'!$C$5='Filter inputs'!$B$5,M347&lt;=$X$1))),1,0)</f>
        <v>1</v>
      </c>
      <c r="Y347">
        <f>IF(OR('Vaccine Prioritization'!$C$5='Filter inputs'!$E$4, 'Vaccine Prioritization'!$C$5=$F347),1,0)</f>
        <v>1</v>
      </c>
    </row>
    <row r="348" spans="1:25" x14ac:dyDescent="0.3">
      <c r="A348" t="str">
        <f t="shared" si="27"/>
        <v>ASIAKGZHib32024</v>
      </c>
      <c r="B348" t="s">
        <v>13</v>
      </c>
      <c r="C348" t="s">
        <v>143</v>
      </c>
      <c r="D348" t="s">
        <v>39</v>
      </c>
      <c r="E348" t="s">
        <v>82</v>
      </c>
      <c r="F348">
        <v>2024</v>
      </c>
      <c r="G348" t="s">
        <v>196</v>
      </c>
      <c r="H348" s="11" cm="1">
        <f t="array" ref="H348">_xlfn.IFS(G348="&gt;70%",1,G348="60-70%",70%,G348="50-60%",60%,G348="&lt;50%",50%)</f>
        <v>1</v>
      </c>
      <c r="I348" s="47">
        <v>0.53005248112892311</v>
      </c>
      <c r="J348">
        <v>3</v>
      </c>
      <c r="K348">
        <v>4</v>
      </c>
      <c r="L348" t="s">
        <v>196</v>
      </c>
      <c r="M348" s="11" cm="1">
        <f t="array" ref="M348">_xlfn.IFS(L348="&gt;70%",1,L348="60-70%",70%,L348="50-60%",60%,L348="&lt;50%",50%)</f>
        <v>1</v>
      </c>
      <c r="N348" s="47">
        <v>0.62488222821506789</v>
      </c>
      <c r="O348">
        <v>7</v>
      </c>
      <c r="P348">
        <v>4</v>
      </c>
      <c r="Q348">
        <v>6</v>
      </c>
      <c r="R348">
        <v>2</v>
      </c>
      <c r="S348" t="s">
        <v>104</v>
      </c>
      <c r="T348" t="s">
        <v>109</v>
      </c>
      <c r="V348">
        <v>15</v>
      </c>
      <c r="W348">
        <v>19</v>
      </c>
      <c r="X348">
        <f>IF(AND(OR('Country Prioritization'!$C$4 = 'Filter inputs'!$A$4,'Country Prioritization'!$C$4=$B348),
OR('Country Prioritization'!$C$6='Filter inputs'!$C$4,'Country Prioritization'!$C$6=$S348),
OR( 'Country Prioritization'!$C$7='Filter inputs'!$D$4, 'Country Prioritization'!$C$7=$T348),
OR('Country Prioritization'!$C$8='Filter inputs'!$E$4, 'Country Prioritization'!$C$8=$F348), OR(AND('Country Prioritization'!$C$5='Filter inputs'!$B$4,H348&lt;=$X$1),AND('Country Prioritization'!$C$5='Filter inputs'!$B$5,M348&lt;=$X$1))),1,0)</f>
        <v>1</v>
      </c>
      <c r="Y348">
        <f>IF(OR('Vaccine Prioritization'!$C$5='Filter inputs'!$E$4, 'Vaccine Prioritization'!$C$5=$F348),1,0)</f>
        <v>1</v>
      </c>
    </row>
    <row r="349" spans="1:25" x14ac:dyDescent="0.3">
      <c r="A349" t="str">
        <f t="shared" si="27"/>
        <v>AFRICAMRTHib32024</v>
      </c>
      <c r="B349" t="s">
        <v>3</v>
      </c>
      <c r="C349" t="s">
        <v>140</v>
      </c>
      <c r="D349" t="s">
        <v>36</v>
      </c>
      <c r="E349" t="s">
        <v>82</v>
      </c>
      <c r="F349">
        <v>2024</v>
      </c>
      <c r="G349" t="s">
        <v>197</v>
      </c>
      <c r="H349" s="11" cm="1">
        <f t="array" ref="H349">_xlfn.IFS(G349="&gt;70%",1,G349="60-70%",70%,G349="50-60%",60%,G349="&lt;50%",50%)</f>
        <v>0.7</v>
      </c>
      <c r="I349" s="47">
        <v>0.5262499965552685</v>
      </c>
      <c r="J349">
        <v>7</v>
      </c>
      <c r="K349">
        <v>4</v>
      </c>
      <c r="L349" t="s">
        <v>196</v>
      </c>
      <c r="M349" s="11" cm="1">
        <f t="array" ref="M349">_xlfn.IFS(L349="&gt;70%",1,L349="60-70%",70%,L349="50-60%",60%,L349="&lt;50%",50%)</f>
        <v>1</v>
      </c>
      <c r="N349" s="47">
        <v>0.60906012307152058</v>
      </c>
      <c r="O349">
        <v>7</v>
      </c>
      <c r="P349">
        <v>4</v>
      </c>
      <c r="Q349">
        <v>7</v>
      </c>
      <c r="R349">
        <v>2</v>
      </c>
      <c r="S349" t="s">
        <v>104</v>
      </c>
      <c r="T349" t="s">
        <v>109</v>
      </c>
      <c r="V349">
        <v>20</v>
      </c>
      <c r="W349">
        <v>20</v>
      </c>
      <c r="X349">
        <f>IF(AND(OR('Country Prioritization'!$C$4 = 'Filter inputs'!$A$4,'Country Prioritization'!$C$4=$B349),
OR('Country Prioritization'!$C$6='Filter inputs'!$C$4,'Country Prioritization'!$C$6=$S349),
OR( 'Country Prioritization'!$C$7='Filter inputs'!$D$4, 'Country Prioritization'!$C$7=$T349),
OR('Country Prioritization'!$C$8='Filter inputs'!$E$4, 'Country Prioritization'!$C$8=$F349), OR(AND('Country Prioritization'!$C$5='Filter inputs'!$B$4,H349&lt;=$X$1),AND('Country Prioritization'!$C$5='Filter inputs'!$B$5,M349&lt;=$X$1))),1,0)</f>
        <v>1</v>
      </c>
      <c r="Y349">
        <f>IF(OR('Vaccine Prioritization'!$C$5='Filter inputs'!$E$4, 'Vaccine Prioritization'!$C$5=$F349),1,0)</f>
        <v>1</v>
      </c>
    </row>
    <row r="350" spans="1:25" x14ac:dyDescent="0.3">
      <c r="A350" t="str">
        <f t="shared" si="27"/>
        <v>AFRICAZWEHib32024</v>
      </c>
      <c r="B350" t="s">
        <v>3</v>
      </c>
      <c r="C350" t="s">
        <v>148</v>
      </c>
      <c r="D350" t="s">
        <v>44</v>
      </c>
      <c r="E350" t="s">
        <v>82</v>
      </c>
      <c r="F350">
        <v>2024</v>
      </c>
      <c r="G350" t="s">
        <v>197</v>
      </c>
      <c r="H350" s="11" cm="1">
        <f t="array" ref="H350">_xlfn.IFS(G350="&gt;70%",1,G350="60-70%",70%,G350="50-60%",60%,G350="&lt;50%",50%)</f>
        <v>0.7</v>
      </c>
      <c r="I350" s="47">
        <v>0.40389611533684011</v>
      </c>
      <c r="J350">
        <v>5</v>
      </c>
      <c r="K350">
        <v>3</v>
      </c>
      <c r="L350" t="s">
        <v>196</v>
      </c>
      <c r="M350" s="11" cm="1">
        <f t="array" ref="M350">_xlfn.IFS(L350="&gt;70%",1,L350="60-70%",70%,L350="50-60%",60%,L350="&lt;50%",50%)</f>
        <v>1</v>
      </c>
      <c r="N350" s="47">
        <v>0.5477791339903364</v>
      </c>
      <c r="O350">
        <v>6</v>
      </c>
      <c r="P350">
        <v>4</v>
      </c>
      <c r="Q350">
        <v>7</v>
      </c>
      <c r="R350">
        <v>2</v>
      </c>
      <c r="S350" t="s">
        <v>104</v>
      </c>
      <c r="T350" t="s">
        <v>109</v>
      </c>
      <c r="V350">
        <v>17</v>
      </c>
      <c r="W350">
        <v>19</v>
      </c>
      <c r="X350">
        <f>IF(AND(OR('Country Prioritization'!$C$4 = 'Filter inputs'!$A$4,'Country Prioritization'!$C$4=$B350),
OR('Country Prioritization'!$C$6='Filter inputs'!$C$4,'Country Prioritization'!$C$6=$S350),
OR( 'Country Prioritization'!$C$7='Filter inputs'!$D$4, 'Country Prioritization'!$C$7=$T350),
OR('Country Prioritization'!$C$8='Filter inputs'!$E$4, 'Country Prioritization'!$C$8=$F350), OR(AND('Country Prioritization'!$C$5='Filter inputs'!$B$4,H350&lt;=$X$1),AND('Country Prioritization'!$C$5='Filter inputs'!$B$5,M350&lt;=$X$1))),1,0)</f>
        <v>1</v>
      </c>
      <c r="Y350">
        <f>IF(OR('Vaccine Prioritization'!$C$5='Filter inputs'!$E$4, 'Vaccine Prioritization'!$C$5=$F350),1,0)</f>
        <v>1</v>
      </c>
    </row>
    <row r="351" spans="1:25" x14ac:dyDescent="0.3">
      <c r="A351" t="str">
        <f t="shared" si="27"/>
        <v>AFRICACOGHib32024</v>
      </c>
      <c r="B351" t="s">
        <v>3</v>
      </c>
      <c r="C351" t="s">
        <v>128</v>
      </c>
      <c r="D351" t="s">
        <v>24</v>
      </c>
      <c r="E351" t="s">
        <v>82</v>
      </c>
      <c r="F351">
        <v>2024</v>
      </c>
      <c r="G351" t="s">
        <v>197</v>
      </c>
      <c r="H351" s="11" cm="1">
        <f t="array" ref="H351">_xlfn.IFS(G351="&gt;70%",1,G351="60-70%",70%,G351="50-60%",60%,G351="&lt;50%",50%)</f>
        <v>0.7</v>
      </c>
      <c r="I351" s="47">
        <v>0.53619733804957714</v>
      </c>
      <c r="J351">
        <v>7</v>
      </c>
      <c r="K351">
        <v>4</v>
      </c>
      <c r="L351" t="s">
        <v>197</v>
      </c>
      <c r="M351" s="11" cm="1">
        <f t="array" ref="M351">_xlfn.IFS(L351="&gt;70%",1,L351="60-70%",70%,L351="50-60%",60%,L351="&lt;50%",50%)</f>
        <v>0.7</v>
      </c>
      <c r="N351" s="47">
        <v>0.51638823578524262</v>
      </c>
      <c r="O351">
        <v>8</v>
      </c>
      <c r="P351">
        <v>3</v>
      </c>
      <c r="Q351">
        <v>8</v>
      </c>
      <c r="R351">
        <v>2</v>
      </c>
      <c r="S351" t="s">
        <v>104</v>
      </c>
      <c r="T351" t="s">
        <v>109</v>
      </c>
      <c r="V351">
        <v>21</v>
      </c>
      <c r="W351">
        <v>21</v>
      </c>
      <c r="X351">
        <f>IF(AND(OR('Country Prioritization'!$C$4 = 'Filter inputs'!$A$4,'Country Prioritization'!$C$4=$B351),
OR('Country Prioritization'!$C$6='Filter inputs'!$C$4,'Country Prioritization'!$C$6=$S351),
OR( 'Country Prioritization'!$C$7='Filter inputs'!$D$4, 'Country Prioritization'!$C$7=$T351),
OR('Country Prioritization'!$C$8='Filter inputs'!$E$4, 'Country Prioritization'!$C$8=$F351), OR(AND('Country Prioritization'!$C$5='Filter inputs'!$B$4,H351&lt;=$X$1),AND('Country Prioritization'!$C$5='Filter inputs'!$B$5,M351&lt;=$X$1))),1,0)</f>
        <v>1</v>
      </c>
      <c r="Y351">
        <f>IF(OR('Vaccine Prioritization'!$C$5='Filter inputs'!$E$4, 'Vaccine Prioritization'!$C$5=$F351),1,0)</f>
        <v>1</v>
      </c>
    </row>
    <row r="352" spans="1:25" x14ac:dyDescent="0.3">
      <c r="A352" t="str">
        <f t="shared" si="27"/>
        <v>AMERICAHNDHib32024</v>
      </c>
      <c r="B352" t="s">
        <v>22</v>
      </c>
      <c r="C352" t="s">
        <v>165</v>
      </c>
      <c r="D352" t="s">
        <v>61</v>
      </c>
      <c r="E352" t="s">
        <v>82</v>
      </c>
      <c r="F352">
        <v>2024</v>
      </c>
      <c r="G352" t="s">
        <v>197</v>
      </c>
      <c r="H352" s="11" cm="1">
        <f t="array" ref="H352">_xlfn.IFS(G352="&gt;70%",1,G352="60-70%",70%,G352="50-60%",60%,G352="&lt;50%",50%)</f>
        <v>0.7</v>
      </c>
      <c r="I352" s="47">
        <v>0.30374152127754922</v>
      </c>
      <c r="J352">
        <v>6</v>
      </c>
      <c r="K352">
        <v>3</v>
      </c>
      <c r="L352" t="s">
        <v>196</v>
      </c>
      <c r="M352" s="11" cm="1">
        <f t="array" ref="M352">_xlfn.IFS(L352="&gt;70%",1,L352="60-70%",70%,L352="50-60%",60%,L352="&lt;50%",50%)</f>
        <v>1</v>
      </c>
      <c r="N352" s="47">
        <v>0.43162208185636969</v>
      </c>
      <c r="O352">
        <v>3</v>
      </c>
      <c r="P352">
        <v>3</v>
      </c>
      <c r="Q352">
        <v>4</v>
      </c>
      <c r="R352">
        <v>11</v>
      </c>
      <c r="S352" t="s">
        <v>104</v>
      </c>
      <c r="T352" t="s">
        <v>108</v>
      </c>
      <c r="V352">
        <v>24</v>
      </c>
      <c r="W352">
        <v>21</v>
      </c>
      <c r="X352">
        <f>IF(AND(OR('Country Prioritization'!$C$4 = 'Filter inputs'!$A$4,'Country Prioritization'!$C$4=$B352),
OR('Country Prioritization'!$C$6='Filter inputs'!$C$4,'Country Prioritization'!$C$6=$S352),
OR( 'Country Prioritization'!$C$7='Filter inputs'!$D$4, 'Country Prioritization'!$C$7=$T352),
OR('Country Prioritization'!$C$8='Filter inputs'!$E$4, 'Country Prioritization'!$C$8=$F352), OR(AND('Country Prioritization'!$C$5='Filter inputs'!$B$4,H352&lt;=$X$1),AND('Country Prioritization'!$C$5='Filter inputs'!$B$5,M352&lt;=$X$1))),1,0)</f>
        <v>1</v>
      </c>
      <c r="Y352">
        <f>IF(OR('Vaccine Prioritization'!$C$5='Filter inputs'!$E$4, 'Vaccine Prioritization'!$C$5=$F352),1,0)</f>
        <v>1</v>
      </c>
    </row>
    <row r="353" spans="1:25" x14ac:dyDescent="0.3">
      <c r="A353" t="str">
        <f t="shared" si="27"/>
        <v>AFRICACAFHib32024</v>
      </c>
      <c r="B353" t="s">
        <v>3</v>
      </c>
      <c r="C353" t="s">
        <v>114</v>
      </c>
      <c r="D353" t="s">
        <v>6</v>
      </c>
      <c r="E353" t="s">
        <v>82</v>
      </c>
      <c r="F353">
        <v>2024</v>
      </c>
      <c r="G353" t="s">
        <v>199</v>
      </c>
      <c r="H353" s="11" cm="1">
        <f t="array" ref="H353">_xlfn.IFS(G353="&gt;70%",1,G353="60-70%",70%,G353="50-60%",60%,G353="&lt;50%",50%)</f>
        <v>0.5</v>
      </c>
      <c r="I353" s="47">
        <v>0.4187529566628459</v>
      </c>
      <c r="J353">
        <v>10</v>
      </c>
      <c r="K353">
        <v>3</v>
      </c>
      <c r="L353" t="s">
        <v>199</v>
      </c>
      <c r="M353" s="11" cm="1">
        <f t="array" ref="M353">_xlfn.IFS(L353="&gt;70%",1,L353="60-70%",70%,L353="50-60%",60%,L353="&lt;50%",50%)</f>
        <v>0.5</v>
      </c>
      <c r="N353" s="47">
        <v>0.37080045671650175</v>
      </c>
      <c r="O353">
        <v>10</v>
      </c>
      <c r="P353">
        <v>3</v>
      </c>
      <c r="Q353">
        <v>10</v>
      </c>
      <c r="R353">
        <v>9</v>
      </c>
      <c r="S353" t="s">
        <v>103</v>
      </c>
      <c r="T353" t="s">
        <v>106</v>
      </c>
      <c r="V353">
        <v>32</v>
      </c>
      <c r="W353">
        <v>32</v>
      </c>
      <c r="X353">
        <f>IF(AND(OR('Country Prioritization'!$C$4 = 'Filter inputs'!$A$4,'Country Prioritization'!$C$4=$B353),
OR('Country Prioritization'!$C$6='Filter inputs'!$C$4,'Country Prioritization'!$C$6=$S353),
OR( 'Country Prioritization'!$C$7='Filter inputs'!$D$4, 'Country Prioritization'!$C$7=$T353),
OR('Country Prioritization'!$C$8='Filter inputs'!$E$4, 'Country Prioritization'!$C$8=$F353), OR(AND('Country Prioritization'!$C$5='Filter inputs'!$B$4,H353&lt;=$X$1),AND('Country Prioritization'!$C$5='Filter inputs'!$B$5,M353&lt;=$X$1))),1,0)</f>
        <v>1</v>
      </c>
      <c r="Y353">
        <f>IF(OR('Vaccine Prioritization'!$C$5='Filter inputs'!$E$4, 'Vaccine Prioritization'!$C$5=$F353),1,0)</f>
        <v>1</v>
      </c>
    </row>
    <row r="354" spans="1:25" x14ac:dyDescent="0.3">
      <c r="A354" t="str">
        <f t="shared" si="27"/>
        <v>ASIALKAHib32024</v>
      </c>
      <c r="B354" t="s">
        <v>13</v>
      </c>
      <c r="C354" t="s">
        <v>180</v>
      </c>
      <c r="D354" t="s">
        <v>76</v>
      </c>
      <c r="E354" t="s">
        <v>82</v>
      </c>
      <c r="F354">
        <v>2024</v>
      </c>
      <c r="G354" t="s">
        <v>196</v>
      </c>
      <c r="H354" s="11" cm="1">
        <f t="array" ref="H354">_xlfn.IFS(G354="&gt;70%",1,G354="60-70%",70%,G354="50-60%",60%,G354="&lt;50%",50%)</f>
        <v>1</v>
      </c>
      <c r="I354" s="47">
        <v>0.27280515795801247</v>
      </c>
      <c r="J354">
        <v>1</v>
      </c>
      <c r="K354">
        <v>3</v>
      </c>
      <c r="L354" t="s">
        <v>196</v>
      </c>
      <c r="M354" s="11" cm="1">
        <f t="array" ref="M354">_xlfn.IFS(L354="&gt;70%",1,L354="60-70%",70%,L354="50-60%",60%,L354="&lt;50%",50%)</f>
        <v>1</v>
      </c>
      <c r="N354" s="47">
        <v>0.36593708366053235</v>
      </c>
      <c r="O354">
        <v>1</v>
      </c>
      <c r="P354">
        <v>3</v>
      </c>
      <c r="Q354">
        <v>1</v>
      </c>
      <c r="R354">
        <v>11</v>
      </c>
      <c r="S354" t="s">
        <v>104</v>
      </c>
      <c r="T354" t="s">
        <v>108</v>
      </c>
      <c r="V354">
        <v>16</v>
      </c>
      <c r="W354">
        <v>16</v>
      </c>
      <c r="X354">
        <f>IF(AND(OR('Country Prioritization'!$C$4 = 'Filter inputs'!$A$4,'Country Prioritization'!$C$4=$B354),
OR('Country Prioritization'!$C$6='Filter inputs'!$C$4,'Country Prioritization'!$C$6=$S354),
OR( 'Country Prioritization'!$C$7='Filter inputs'!$D$4, 'Country Prioritization'!$C$7=$T354),
OR('Country Prioritization'!$C$8='Filter inputs'!$E$4, 'Country Prioritization'!$C$8=$F354), OR(AND('Country Prioritization'!$C$5='Filter inputs'!$B$4,H354&lt;=$X$1),AND('Country Prioritization'!$C$5='Filter inputs'!$B$5,M354&lt;=$X$1))),1,0)</f>
        <v>1</v>
      </c>
      <c r="Y354">
        <f>IF(OR('Vaccine Prioritization'!$C$5='Filter inputs'!$E$4, 'Vaccine Prioritization'!$C$5=$F354),1,0)</f>
        <v>1</v>
      </c>
    </row>
    <row r="355" spans="1:25" x14ac:dyDescent="0.3">
      <c r="A355" t="str">
        <f t="shared" si="27"/>
        <v>EUROPEUKRHib32024</v>
      </c>
      <c r="B355" t="s">
        <v>9</v>
      </c>
      <c r="C355" t="s">
        <v>117</v>
      </c>
      <c r="D355" t="s">
        <v>10</v>
      </c>
      <c r="E355" t="s">
        <v>82</v>
      </c>
      <c r="F355">
        <v>2024</v>
      </c>
      <c r="G355" t="s">
        <v>197</v>
      </c>
      <c r="H355" s="11" cm="1">
        <f t="array" ref="H355">_xlfn.IFS(G355="&gt;70%",1,G355="60-70%",70%,G355="50-60%",60%,G355="&lt;50%",50%)</f>
        <v>0.7</v>
      </c>
      <c r="I355" s="47">
        <v>0.49734266307545288</v>
      </c>
      <c r="J355">
        <v>7</v>
      </c>
      <c r="K355">
        <v>4</v>
      </c>
      <c r="L355" t="s">
        <v>199</v>
      </c>
      <c r="M355" s="11" cm="1">
        <f t="array" ref="M355">_xlfn.IFS(L355="&gt;70%",1,L355="60-70%",70%,L355="50-60%",60%,L355="&lt;50%",50%)</f>
        <v>0.5</v>
      </c>
      <c r="N355" s="47">
        <v>0.36339842569609487</v>
      </c>
      <c r="O355">
        <v>10</v>
      </c>
      <c r="P355">
        <v>3</v>
      </c>
      <c r="Q355">
        <v>1</v>
      </c>
      <c r="R355">
        <v>11</v>
      </c>
      <c r="S355" t="s">
        <v>104</v>
      </c>
      <c r="T355" t="s">
        <v>108</v>
      </c>
      <c r="V355">
        <v>23</v>
      </c>
      <c r="W355">
        <v>25</v>
      </c>
      <c r="X355">
        <f>IF(AND(OR('Country Prioritization'!$C$4 = 'Filter inputs'!$A$4,'Country Prioritization'!$C$4=$B355),
OR('Country Prioritization'!$C$6='Filter inputs'!$C$4,'Country Prioritization'!$C$6=$S355),
OR( 'Country Prioritization'!$C$7='Filter inputs'!$D$4, 'Country Prioritization'!$C$7=$T355),
OR('Country Prioritization'!$C$8='Filter inputs'!$E$4, 'Country Prioritization'!$C$8=$F355), OR(AND('Country Prioritization'!$C$5='Filter inputs'!$B$4,H355&lt;=$X$1),AND('Country Prioritization'!$C$5='Filter inputs'!$B$5,M355&lt;=$X$1))),1,0)</f>
        <v>1</v>
      </c>
      <c r="Y355">
        <f>IF(OR('Vaccine Prioritization'!$C$5='Filter inputs'!$E$4, 'Vaccine Prioritization'!$C$5=$F355),1,0)</f>
        <v>1</v>
      </c>
    </row>
    <row r="356" spans="1:25" x14ac:dyDescent="0.3">
      <c r="A356" t="str">
        <f t="shared" si="27"/>
        <v>ASIATLSHib32024</v>
      </c>
      <c r="B356" t="s">
        <v>13</v>
      </c>
      <c r="C356" t="s">
        <v>160</v>
      </c>
      <c r="D356" t="s">
        <v>56</v>
      </c>
      <c r="E356" t="s">
        <v>82</v>
      </c>
      <c r="F356">
        <v>2024</v>
      </c>
      <c r="G356" t="s">
        <v>197</v>
      </c>
      <c r="H356" s="11" cm="1">
        <f t="array" ref="H356">_xlfn.IFS(G356="&gt;70%",1,G356="60-70%",70%,G356="50-60%",60%,G356="&lt;50%",50%)</f>
        <v>0.7</v>
      </c>
      <c r="I356" s="47">
        <v>0.22294786633567285</v>
      </c>
      <c r="J356">
        <v>7</v>
      </c>
      <c r="K356">
        <v>3</v>
      </c>
      <c r="L356" t="s">
        <v>196</v>
      </c>
      <c r="M356" s="11" cm="1">
        <f t="array" ref="M356">_xlfn.IFS(L356="&gt;70%",1,L356="60-70%",70%,L356="50-60%",60%,L356="&lt;50%",50%)</f>
        <v>1</v>
      </c>
      <c r="N356" s="47">
        <v>0.3222300059002482</v>
      </c>
      <c r="O356">
        <v>4</v>
      </c>
      <c r="P356">
        <v>3</v>
      </c>
      <c r="Q356">
        <v>2</v>
      </c>
      <c r="R356">
        <v>11</v>
      </c>
      <c r="S356" t="s">
        <v>104</v>
      </c>
      <c r="T356" t="s">
        <v>108</v>
      </c>
      <c r="V356">
        <v>23</v>
      </c>
      <c r="W356">
        <v>20</v>
      </c>
      <c r="X356">
        <f>IF(AND(OR('Country Prioritization'!$C$4 = 'Filter inputs'!$A$4,'Country Prioritization'!$C$4=$B356),
OR('Country Prioritization'!$C$6='Filter inputs'!$C$4,'Country Prioritization'!$C$6=$S356),
OR( 'Country Prioritization'!$C$7='Filter inputs'!$D$4, 'Country Prioritization'!$C$7=$T356),
OR('Country Prioritization'!$C$8='Filter inputs'!$E$4, 'Country Prioritization'!$C$8=$F356), OR(AND('Country Prioritization'!$C$5='Filter inputs'!$B$4,H356&lt;=$X$1),AND('Country Prioritization'!$C$5='Filter inputs'!$B$5,M356&lt;=$X$1))),1,0)</f>
        <v>1</v>
      </c>
      <c r="Y356">
        <f>IF(OR('Vaccine Prioritization'!$C$5='Filter inputs'!$E$4, 'Vaccine Prioritization'!$C$5=$F356),1,0)</f>
        <v>1</v>
      </c>
    </row>
    <row r="357" spans="1:25" x14ac:dyDescent="0.3">
      <c r="A357" t="str">
        <f t="shared" si="27"/>
        <v>AFRICAGMBHib32024</v>
      </c>
      <c r="B357" t="s">
        <v>3</v>
      </c>
      <c r="C357" t="s">
        <v>156</v>
      </c>
      <c r="D357" t="s">
        <v>52</v>
      </c>
      <c r="E357" t="s">
        <v>82</v>
      </c>
      <c r="F357">
        <v>2024</v>
      </c>
      <c r="G357" t="s">
        <v>197</v>
      </c>
      <c r="H357" s="11" cm="1">
        <f t="array" ref="H357">_xlfn.IFS(G357="&gt;70%",1,G357="60-70%",70%,G357="50-60%",60%,G357="&lt;50%",50%)</f>
        <v>0.7</v>
      </c>
      <c r="I357" s="47">
        <v>0.25858857166202481</v>
      </c>
      <c r="J357">
        <v>6</v>
      </c>
      <c r="K357">
        <v>3</v>
      </c>
      <c r="L357" t="s">
        <v>196</v>
      </c>
      <c r="M357" s="11" cm="1">
        <f t="array" ref="M357">_xlfn.IFS(L357="&gt;70%",1,L357="60-70%",70%,L357="50-60%",60%,L357="&lt;50%",50%)</f>
        <v>1</v>
      </c>
      <c r="N357" s="47">
        <v>0.31729718641176297</v>
      </c>
      <c r="O357">
        <v>5</v>
      </c>
      <c r="P357">
        <v>3</v>
      </c>
      <c r="Q357">
        <v>6</v>
      </c>
      <c r="R357">
        <v>9</v>
      </c>
      <c r="S357" t="s">
        <v>103</v>
      </c>
      <c r="T357" t="s">
        <v>106</v>
      </c>
      <c r="V357">
        <v>24</v>
      </c>
      <c r="W357">
        <v>23</v>
      </c>
      <c r="X357">
        <f>IF(AND(OR('Country Prioritization'!$C$4 = 'Filter inputs'!$A$4,'Country Prioritization'!$C$4=$B357),
OR('Country Prioritization'!$C$6='Filter inputs'!$C$4,'Country Prioritization'!$C$6=$S357),
OR( 'Country Prioritization'!$C$7='Filter inputs'!$D$4, 'Country Prioritization'!$C$7=$T357),
OR('Country Prioritization'!$C$8='Filter inputs'!$E$4, 'Country Prioritization'!$C$8=$F357), OR(AND('Country Prioritization'!$C$5='Filter inputs'!$B$4,H357&lt;=$X$1),AND('Country Prioritization'!$C$5='Filter inputs'!$B$5,M357&lt;=$X$1))),1,0)</f>
        <v>1</v>
      </c>
      <c r="Y357">
        <f>IF(OR('Vaccine Prioritization'!$C$5='Filter inputs'!$E$4, 'Vaccine Prioritization'!$C$5=$F357),1,0)</f>
        <v>1</v>
      </c>
    </row>
    <row r="358" spans="1:25" x14ac:dyDescent="0.3">
      <c r="A358" t="str">
        <f t="shared" si="27"/>
        <v>AMERICANICHib32024</v>
      </c>
      <c r="B358" t="s">
        <v>22</v>
      </c>
      <c r="C358" t="s">
        <v>185</v>
      </c>
      <c r="D358" t="s">
        <v>81</v>
      </c>
      <c r="E358" t="s">
        <v>82</v>
      </c>
      <c r="F358">
        <v>2024</v>
      </c>
      <c r="G358" t="s">
        <v>196</v>
      </c>
      <c r="H358" s="11" cm="1">
        <f t="array" ref="H358">_xlfn.IFS(G358="&gt;70%",1,G358="60-70%",70%,G358="50-60%",60%,G358="&lt;50%",50%)</f>
        <v>1</v>
      </c>
      <c r="I358" s="47">
        <v>0.19229762348881815</v>
      </c>
      <c r="J358">
        <v>1</v>
      </c>
      <c r="K358">
        <v>2</v>
      </c>
      <c r="L358" t="s">
        <v>196</v>
      </c>
      <c r="M358" s="11" cm="1">
        <f t="array" ref="M358">_xlfn.IFS(L358="&gt;70%",1,L358="60-70%",70%,L358="50-60%",60%,L358="&lt;50%",50%)</f>
        <v>1</v>
      </c>
      <c r="N358" s="47">
        <v>0.25980375087912472</v>
      </c>
      <c r="O358">
        <v>1</v>
      </c>
      <c r="P358">
        <v>2</v>
      </c>
      <c r="Q358">
        <v>1</v>
      </c>
      <c r="R358">
        <v>5</v>
      </c>
      <c r="S358" t="s">
        <v>104</v>
      </c>
      <c r="T358" t="s">
        <v>107</v>
      </c>
      <c r="V358">
        <v>9</v>
      </c>
      <c r="W358">
        <v>9</v>
      </c>
      <c r="X358">
        <f>IF(AND(OR('Country Prioritization'!$C$4 = 'Filter inputs'!$A$4,'Country Prioritization'!$C$4=$B358),
OR('Country Prioritization'!$C$6='Filter inputs'!$C$4,'Country Prioritization'!$C$6=$S358),
OR( 'Country Prioritization'!$C$7='Filter inputs'!$D$4, 'Country Prioritization'!$C$7=$T358),
OR('Country Prioritization'!$C$8='Filter inputs'!$E$4, 'Country Prioritization'!$C$8=$F358), OR(AND('Country Prioritization'!$C$5='Filter inputs'!$B$4,H358&lt;=$X$1),AND('Country Prioritization'!$C$5='Filter inputs'!$B$5,M358&lt;=$X$1))),1,0)</f>
        <v>1</v>
      </c>
      <c r="Y358">
        <f>IF(OR('Vaccine Prioritization'!$C$5='Filter inputs'!$E$4, 'Vaccine Prioritization'!$C$5=$F358),1,0)</f>
        <v>1</v>
      </c>
    </row>
    <row r="359" spans="1:25" x14ac:dyDescent="0.3">
      <c r="A359" t="str">
        <f t="shared" si="27"/>
        <v>AFRICAGNBHib32024</v>
      </c>
      <c r="B359" t="s">
        <v>3</v>
      </c>
      <c r="C359" t="s">
        <v>138</v>
      </c>
      <c r="D359" t="s">
        <v>34</v>
      </c>
      <c r="E359" t="s">
        <v>82</v>
      </c>
      <c r="F359">
        <v>2024</v>
      </c>
      <c r="G359" t="s">
        <v>197</v>
      </c>
      <c r="H359" s="11" cm="1">
        <f t="array" ref="H359">_xlfn.IFS(G359="&gt;70%",1,G359="60-70%",70%,G359="50-60%",60%,G359="&lt;50%",50%)</f>
        <v>0.7</v>
      </c>
      <c r="I359" s="47">
        <v>0.18104115894493</v>
      </c>
      <c r="J359">
        <v>7</v>
      </c>
      <c r="K359">
        <v>2</v>
      </c>
      <c r="L359" t="s">
        <v>196</v>
      </c>
      <c r="M359" s="11" cm="1">
        <f t="array" ref="M359">_xlfn.IFS(L359="&gt;70%",1,L359="60-70%",70%,L359="50-60%",60%,L359="&lt;50%",50%)</f>
        <v>1</v>
      </c>
      <c r="N359" s="47">
        <v>0.22727351875723639</v>
      </c>
      <c r="O359">
        <v>7</v>
      </c>
      <c r="P359">
        <v>2</v>
      </c>
      <c r="Q359">
        <v>9</v>
      </c>
      <c r="R359">
        <v>9</v>
      </c>
      <c r="S359" t="s">
        <v>103</v>
      </c>
      <c r="T359" t="s">
        <v>106</v>
      </c>
      <c r="V359">
        <v>27</v>
      </c>
      <c r="W359">
        <v>27</v>
      </c>
      <c r="X359">
        <f>IF(AND(OR('Country Prioritization'!$C$4 = 'Filter inputs'!$A$4,'Country Prioritization'!$C$4=$B359),
OR('Country Prioritization'!$C$6='Filter inputs'!$C$4,'Country Prioritization'!$C$6=$S359),
OR( 'Country Prioritization'!$C$7='Filter inputs'!$D$4, 'Country Prioritization'!$C$7=$T359),
OR('Country Prioritization'!$C$8='Filter inputs'!$E$4, 'Country Prioritization'!$C$8=$F359), OR(AND('Country Prioritization'!$C$5='Filter inputs'!$B$4,H359&lt;=$X$1),AND('Country Prioritization'!$C$5='Filter inputs'!$B$5,M359&lt;=$X$1))),1,0)</f>
        <v>1</v>
      </c>
      <c r="Y359">
        <f>IF(OR('Vaccine Prioritization'!$C$5='Filter inputs'!$E$4, 'Vaccine Prioritization'!$C$5=$F359),1,0)</f>
        <v>1</v>
      </c>
    </row>
    <row r="360" spans="1:25" x14ac:dyDescent="0.3">
      <c r="A360" t="str">
        <f t="shared" si="27"/>
        <v>ASIAMNGHib32024</v>
      </c>
      <c r="B360" t="s">
        <v>13</v>
      </c>
      <c r="C360" t="s">
        <v>174</v>
      </c>
      <c r="D360" t="s">
        <v>70</v>
      </c>
      <c r="E360" t="s">
        <v>82</v>
      </c>
      <c r="F360">
        <v>2024</v>
      </c>
      <c r="G360" t="s">
        <v>196</v>
      </c>
      <c r="H360" s="11" cm="1">
        <f t="array" ref="H360">_xlfn.IFS(G360="&gt;70%",1,G360="60-70%",70%,G360="50-60%",60%,G360="&lt;50%",50%)</f>
        <v>1</v>
      </c>
      <c r="I360" s="47">
        <v>0.15412254161639777</v>
      </c>
      <c r="J360">
        <v>1</v>
      </c>
      <c r="K360">
        <v>2</v>
      </c>
      <c r="L360" t="s">
        <v>196</v>
      </c>
      <c r="M360" s="11" cm="1">
        <f t="array" ref="M360">_xlfn.IFS(L360="&gt;70%",1,L360="60-70%",70%,L360="50-60%",60%,L360="&lt;50%",50%)</f>
        <v>1</v>
      </c>
      <c r="N360" s="47">
        <v>0.20623402335596194</v>
      </c>
      <c r="O360">
        <v>2</v>
      </c>
      <c r="P360">
        <v>2</v>
      </c>
      <c r="Q360">
        <v>5</v>
      </c>
      <c r="R360">
        <v>11</v>
      </c>
      <c r="S360" t="s">
        <v>104</v>
      </c>
      <c r="T360" t="s">
        <v>108</v>
      </c>
      <c r="V360">
        <v>19</v>
      </c>
      <c r="W360">
        <v>20</v>
      </c>
      <c r="X360">
        <f>IF(AND(OR('Country Prioritization'!$C$4 = 'Filter inputs'!$A$4,'Country Prioritization'!$C$4=$B360),
OR('Country Prioritization'!$C$6='Filter inputs'!$C$4,'Country Prioritization'!$C$6=$S360),
OR( 'Country Prioritization'!$C$7='Filter inputs'!$D$4, 'Country Prioritization'!$C$7=$T360),
OR('Country Prioritization'!$C$8='Filter inputs'!$E$4, 'Country Prioritization'!$C$8=$F360), OR(AND('Country Prioritization'!$C$5='Filter inputs'!$B$4,H360&lt;=$X$1),AND('Country Prioritization'!$C$5='Filter inputs'!$B$5,M360&lt;=$X$1))),1,0)</f>
        <v>1</v>
      </c>
      <c r="Y360">
        <f>IF(OR('Vaccine Prioritization'!$C$5='Filter inputs'!$E$4, 'Vaccine Prioritization'!$C$5=$F360),1,0)</f>
        <v>1</v>
      </c>
    </row>
    <row r="361" spans="1:25" x14ac:dyDescent="0.3">
      <c r="A361" t="str">
        <f t="shared" si="27"/>
        <v>AFRICACOMHib32024</v>
      </c>
      <c r="B361" t="s">
        <v>3</v>
      </c>
      <c r="C361" t="s">
        <v>153</v>
      </c>
      <c r="D361" t="s">
        <v>49</v>
      </c>
      <c r="E361" t="s">
        <v>82</v>
      </c>
      <c r="F361">
        <v>2024</v>
      </c>
      <c r="G361" t="s">
        <v>196</v>
      </c>
      <c r="H361" s="11" cm="1">
        <f t="array" ref="H361">_xlfn.IFS(G361="&gt;70%",1,G361="60-70%",70%,G361="50-60%",60%,G361="&lt;50%",50%)</f>
        <v>1</v>
      </c>
      <c r="I361" s="47">
        <v>0.18577110395398982</v>
      </c>
      <c r="J361">
        <v>5</v>
      </c>
      <c r="K361">
        <v>2</v>
      </c>
      <c r="L361" t="s">
        <v>196</v>
      </c>
      <c r="M361" s="11" cm="1">
        <f t="array" ref="M361">_xlfn.IFS(L361="&gt;70%",1,L361="60-70%",70%,L361="50-60%",60%,L361="&lt;50%",50%)</f>
        <v>1</v>
      </c>
      <c r="N361" s="47">
        <v>0.19675149046562365</v>
      </c>
      <c r="O361">
        <v>5</v>
      </c>
      <c r="P361">
        <v>2</v>
      </c>
      <c r="Q361">
        <v>3</v>
      </c>
      <c r="R361">
        <v>2</v>
      </c>
      <c r="S361" t="s">
        <v>104</v>
      </c>
      <c r="T361" t="s">
        <v>109</v>
      </c>
      <c r="V361">
        <v>12</v>
      </c>
      <c r="W361">
        <v>12</v>
      </c>
      <c r="X361">
        <f>IF(AND(OR('Country Prioritization'!$C$4 = 'Filter inputs'!$A$4,'Country Prioritization'!$C$4=$B361),
OR('Country Prioritization'!$C$6='Filter inputs'!$C$4,'Country Prioritization'!$C$6=$S361),
OR( 'Country Prioritization'!$C$7='Filter inputs'!$D$4, 'Country Prioritization'!$C$7=$T361),
OR('Country Prioritization'!$C$8='Filter inputs'!$E$4, 'Country Prioritization'!$C$8=$F361), OR(AND('Country Prioritization'!$C$5='Filter inputs'!$B$4,H361&lt;=$X$1),AND('Country Prioritization'!$C$5='Filter inputs'!$B$5,M361&lt;=$X$1))),1,0)</f>
        <v>1</v>
      </c>
      <c r="Y361">
        <f>IF(OR('Vaccine Prioritization'!$C$5='Filter inputs'!$E$4, 'Vaccine Prioritization'!$C$5=$F361),1,0)</f>
        <v>1</v>
      </c>
    </row>
    <row r="362" spans="1:25" x14ac:dyDescent="0.3">
      <c r="A362" t="str">
        <f t="shared" si="27"/>
        <v>AFRICADJIHib32024</v>
      </c>
      <c r="B362" t="s">
        <v>3</v>
      </c>
      <c r="C362" t="s">
        <v>124</v>
      </c>
      <c r="D362" t="s">
        <v>19</v>
      </c>
      <c r="E362" t="s">
        <v>82</v>
      </c>
      <c r="F362">
        <v>2024</v>
      </c>
      <c r="G362" t="s">
        <v>197</v>
      </c>
      <c r="H362" s="11" cm="1">
        <f t="array" ref="H362">_xlfn.IFS(G362="&gt;70%",1,G362="60-70%",70%,G362="50-60%",60%,G362="&lt;50%",50%)</f>
        <v>0.7</v>
      </c>
      <c r="I362" s="47">
        <v>0.12798319663282107</v>
      </c>
      <c r="J362">
        <v>6</v>
      </c>
      <c r="K362">
        <v>2</v>
      </c>
      <c r="L362" t="s">
        <v>197</v>
      </c>
      <c r="M362" s="11" cm="1">
        <f t="array" ref="M362">_xlfn.IFS(L362="&gt;70%",1,L362="60-70%",70%,L362="50-60%",60%,L362="&lt;50%",50%)</f>
        <v>0.7</v>
      </c>
      <c r="N362" s="47">
        <v>0.14938176309969037</v>
      </c>
      <c r="O362">
        <v>9</v>
      </c>
      <c r="P362">
        <v>2</v>
      </c>
      <c r="Q362">
        <v>7</v>
      </c>
      <c r="R362">
        <v>2</v>
      </c>
      <c r="S362" t="s">
        <v>104</v>
      </c>
      <c r="T362" t="s">
        <v>109</v>
      </c>
      <c r="V362">
        <v>17</v>
      </c>
      <c r="W362">
        <v>20</v>
      </c>
      <c r="X362">
        <f>IF(AND(OR('Country Prioritization'!$C$4 = 'Filter inputs'!$A$4,'Country Prioritization'!$C$4=$B362),
OR('Country Prioritization'!$C$6='Filter inputs'!$C$4,'Country Prioritization'!$C$6=$S362),
OR( 'Country Prioritization'!$C$7='Filter inputs'!$D$4, 'Country Prioritization'!$C$7=$T362),
OR('Country Prioritization'!$C$8='Filter inputs'!$E$4, 'Country Prioritization'!$C$8=$F362), OR(AND('Country Prioritization'!$C$5='Filter inputs'!$B$4,H362&lt;=$X$1),AND('Country Prioritization'!$C$5='Filter inputs'!$B$5,M362&lt;=$X$1))),1,0)</f>
        <v>1</v>
      </c>
      <c r="Y362">
        <f>IF(OR('Vaccine Prioritization'!$C$5='Filter inputs'!$E$4, 'Vaccine Prioritization'!$C$5=$F362),1,0)</f>
        <v>1</v>
      </c>
    </row>
    <row r="363" spans="1:25" x14ac:dyDescent="0.3">
      <c r="A363" t="str">
        <f t="shared" si="27"/>
        <v>ASIAARMHib32024</v>
      </c>
      <c r="B363" t="s">
        <v>13</v>
      </c>
      <c r="C363" t="s">
        <v>168</v>
      </c>
      <c r="D363" t="s">
        <v>64</v>
      </c>
      <c r="E363" t="s">
        <v>82</v>
      </c>
      <c r="F363">
        <v>2024</v>
      </c>
      <c r="G363" t="s">
        <v>196</v>
      </c>
      <c r="H363" s="11" cm="1">
        <f t="array" ref="H363">_xlfn.IFS(G363="&gt;70%",1,G363="60-70%",70%,G363="50-60%",60%,G363="&lt;50%",50%)</f>
        <v>1</v>
      </c>
      <c r="I363" s="47">
        <v>9.9026824745171105E-2</v>
      </c>
      <c r="J363">
        <v>4</v>
      </c>
      <c r="K363">
        <v>2</v>
      </c>
      <c r="L363" t="s">
        <v>196</v>
      </c>
      <c r="M363" s="11" cm="1">
        <f t="array" ref="M363">_xlfn.IFS(L363="&gt;70%",1,L363="60-70%",70%,L363="50-60%",60%,L363="&lt;50%",50%)</f>
        <v>1</v>
      </c>
      <c r="N363" s="47">
        <v>0.13536117667446743</v>
      </c>
      <c r="O363">
        <v>3</v>
      </c>
      <c r="P363">
        <v>2</v>
      </c>
      <c r="Q363">
        <v>2</v>
      </c>
      <c r="R363">
        <v>10</v>
      </c>
      <c r="S363" t="s">
        <v>105</v>
      </c>
      <c r="T363" t="s">
        <v>108</v>
      </c>
      <c r="V363">
        <v>18</v>
      </c>
      <c r="W363">
        <v>17</v>
      </c>
      <c r="X363">
        <f>IF(AND(OR('Country Prioritization'!$C$4 = 'Filter inputs'!$A$4,'Country Prioritization'!$C$4=$B363),
OR('Country Prioritization'!$C$6='Filter inputs'!$C$4,'Country Prioritization'!$C$6=$S363),
OR( 'Country Prioritization'!$C$7='Filter inputs'!$D$4, 'Country Prioritization'!$C$7=$T363),
OR('Country Prioritization'!$C$8='Filter inputs'!$E$4, 'Country Prioritization'!$C$8=$F363), OR(AND('Country Prioritization'!$C$5='Filter inputs'!$B$4,H363&lt;=$X$1),AND('Country Prioritization'!$C$5='Filter inputs'!$B$5,M363&lt;=$X$1))),1,0)</f>
        <v>1</v>
      </c>
      <c r="Y363">
        <f>IF(OR('Vaccine Prioritization'!$C$5='Filter inputs'!$E$4, 'Vaccine Prioritization'!$C$5=$F363),1,0)</f>
        <v>1</v>
      </c>
    </row>
    <row r="364" spans="1:25" x14ac:dyDescent="0.3">
      <c r="A364" t="str">
        <f t="shared" si="27"/>
        <v>AMERICACUBHib32024</v>
      </c>
      <c r="B364" t="s">
        <v>22</v>
      </c>
      <c r="C364" t="s">
        <v>175</v>
      </c>
      <c r="D364" t="s">
        <v>71</v>
      </c>
      <c r="E364" t="s">
        <v>82</v>
      </c>
      <c r="F364">
        <v>2024</v>
      </c>
      <c r="G364" t="s">
        <v>196</v>
      </c>
      <c r="H364" s="11" cm="1">
        <f t="array" ref="H364">_xlfn.IFS(G364="&gt;70%",1,G364="60-70%",70%,G364="50-60%",60%,G364="&lt;50%",50%)</f>
        <v>1</v>
      </c>
      <c r="I364" s="47">
        <v>9.1610690817313059E-2</v>
      </c>
      <c r="J364">
        <v>1</v>
      </c>
      <c r="K364">
        <v>2</v>
      </c>
      <c r="L364" t="s">
        <v>196</v>
      </c>
      <c r="M364" s="11" cm="1">
        <f t="array" ref="M364">_xlfn.IFS(L364="&gt;70%",1,L364="60-70%",70%,L364="50-60%",60%,L364="&lt;50%",50%)</f>
        <v>1</v>
      </c>
      <c r="N364" s="47">
        <v>0.1174905653710525</v>
      </c>
      <c r="O364">
        <v>2</v>
      </c>
      <c r="P364">
        <v>2</v>
      </c>
      <c r="Q364">
        <v>1</v>
      </c>
      <c r="R364">
        <v>10</v>
      </c>
      <c r="S364" t="s">
        <v>105</v>
      </c>
      <c r="T364" t="s">
        <v>108</v>
      </c>
      <c r="V364">
        <v>14</v>
      </c>
      <c r="W364">
        <v>15</v>
      </c>
      <c r="X364">
        <f>IF(AND(OR('Country Prioritization'!$C$4 = 'Filter inputs'!$A$4,'Country Prioritization'!$C$4=$B364),
OR('Country Prioritization'!$C$6='Filter inputs'!$C$4,'Country Prioritization'!$C$6=$S364),
OR( 'Country Prioritization'!$C$7='Filter inputs'!$D$4, 'Country Prioritization'!$C$7=$T364),
OR('Country Prioritization'!$C$8='Filter inputs'!$E$4, 'Country Prioritization'!$C$8=$F364), OR(AND('Country Prioritization'!$C$5='Filter inputs'!$B$4,H364&lt;=$X$1),AND('Country Prioritization'!$C$5='Filter inputs'!$B$5,M364&lt;=$X$1))),1,0)</f>
        <v>1</v>
      </c>
      <c r="Y364">
        <f>IF(OR('Vaccine Prioritization'!$C$5='Filter inputs'!$E$4, 'Vaccine Prioritization'!$C$5=$F364),1,0)</f>
        <v>1</v>
      </c>
    </row>
    <row r="365" spans="1:25" x14ac:dyDescent="0.3">
      <c r="A365" t="str">
        <f t="shared" si="27"/>
        <v>AFRICALSOHib32024</v>
      </c>
      <c r="B365" t="s">
        <v>3</v>
      </c>
      <c r="C365" t="s">
        <v>178</v>
      </c>
      <c r="D365" t="s">
        <v>74</v>
      </c>
      <c r="E365" t="s">
        <v>82</v>
      </c>
      <c r="F365">
        <v>2024</v>
      </c>
      <c r="G365" t="s">
        <v>197</v>
      </c>
      <c r="H365" s="11" cm="1">
        <f t="array" ref="H365">_xlfn.IFS(G365="&gt;70%",1,G365="60-70%",70%,G365="50-60%",60%,G365="&lt;50%",50%)</f>
        <v>0.7</v>
      </c>
      <c r="I365" s="47">
        <v>8.0216842619597536E-2</v>
      </c>
      <c r="J365">
        <v>6</v>
      </c>
      <c r="K365">
        <v>2</v>
      </c>
      <c r="L365" t="s">
        <v>196</v>
      </c>
      <c r="M365" s="11" cm="1">
        <f t="array" ref="M365">_xlfn.IFS(L365="&gt;70%",1,L365="60-70%",70%,L365="50-60%",60%,L365="&lt;50%",50%)</f>
        <v>1</v>
      </c>
      <c r="N365" s="47">
        <v>0.11013607285052861</v>
      </c>
      <c r="O365">
        <v>2</v>
      </c>
      <c r="P365">
        <v>2</v>
      </c>
      <c r="Q365">
        <v>9</v>
      </c>
      <c r="R365">
        <v>2</v>
      </c>
      <c r="S365" t="s">
        <v>104</v>
      </c>
      <c r="T365" t="s">
        <v>109</v>
      </c>
      <c r="V365">
        <v>19</v>
      </c>
      <c r="W365">
        <v>15</v>
      </c>
      <c r="X365">
        <f>IF(AND(OR('Country Prioritization'!$C$4 = 'Filter inputs'!$A$4,'Country Prioritization'!$C$4=$B365),
OR('Country Prioritization'!$C$6='Filter inputs'!$C$4,'Country Prioritization'!$C$6=$S365),
OR( 'Country Prioritization'!$C$7='Filter inputs'!$D$4, 'Country Prioritization'!$C$7=$T365),
OR('Country Prioritization'!$C$8='Filter inputs'!$E$4, 'Country Prioritization'!$C$8=$F365), OR(AND('Country Prioritization'!$C$5='Filter inputs'!$B$4,H365&lt;=$X$1),AND('Country Prioritization'!$C$5='Filter inputs'!$B$5,M365&lt;=$X$1))),1,0)</f>
        <v>1</v>
      </c>
      <c r="Y365">
        <f>IF(OR('Vaccine Prioritization'!$C$5='Filter inputs'!$E$4, 'Vaccine Prioritization'!$C$5=$F365),1,0)</f>
        <v>1</v>
      </c>
    </row>
    <row r="366" spans="1:25" x14ac:dyDescent="0.3">
      <c r="A366" t="str">
        <f t="shared" si="27"/>
        <v>ASIABTNHib32024</v>
      </c>
      <c r="B366" t="s">
        <v>13</v>
      </c>
      <c r="C366" t="s">
        <v>184</v>
      </c>
      <c r="D366" t="s">
        <v>80</v>
      </c>
      <c r="E366" t="s">
        <v>82</v>
      </c>
      <c r="F366">
        <v>2024</v>
      </c>
      <c r="G366" t="s">
        <v>196</v>
      </c>
      <c r="H366" s="11" cm="1">
        <f t="array" ref="H366">_xlfn.IFS(G366="&gt;70%",1,G366="60-70%",70%,G366="50-60%",60%,G366="&lt;50%",50%)</f>
        <v>1</v>
      </c>
      <c r="I366" s="47">
        <v>5.9762910511348175E-2</v>
      </c>
      <c r="J366">
        <v>2</v>
      </c>
      <c r="K366">
        <v>1</v>
      </c>
      <c r="L366" t="s">
        <v>196</v>
      </c>
      <c r="M366" s="11" cm="1">
        <f t="array" ref="M366">_xlfn.IFS(L366="&gt;70%",1,L366="60-70%",70%,L366="50-60%",60%,L366="&lt;50%",50%)</f>
        <v>1</v>
      </c>
      <c r="N366" s="47">
        <v>0.1048204641213004</v>
      </c>
      <c r="O366">
        <v>1</v>
      </c>
      <c r="P366">
        <v>1</v>
      </c>
      <c r="Q366">
        <v>4</v>
      </c>
      <c r="R366">
        <v>11</v>
      </c>
      <c r="S366" t="s">
        <v>104</v>
      </c>
      <c r="T366" t="s">
        <v>108</v>
      </c>
      <c r="V366">
        <v>18</v>
      </c>
      <c r="W366">
        <v>17</v>
      </c>
      <c r="X366">
        <f>IF(AND(OR('Country Prioritization'!$C$4 = 'Filter inputs'!$A$4,'Country Prioritization'!$C$4=$B366),
OR('Country Prioritization'!$C$6='Filter inputs'!$C$4,'Country Prioritization'!$C$6=$S366),
OR( 'Country Prioritization'!$C$7='Filter inputs'!$D$4, 'Country Prioritization'!$C$7=$T366),
OR('Country Prioritization'!$C$8='Filter inputs'!$E$4, 'Country Prioritization'!$C$8=$F366), OR(AND('Country Prioritization'!$C$5='Filter inputs'!$B$4,H366&lt;=$X$1),AND('Country Prioritization'!$C$5='Filter inputs'!$B$5,M366&lt;=$X$1))),1,0)</f>
        <v>1</v>
      </c>
      <c r="Y366">
        <f>IF(OR('Vaccine Prioritization'!$C$5='Filter inputs'!$E$4, 'Vaccine Prioritization'!$C$5=$F366),1,0)</f>
        <v>1</v>
      </c>
    </row>
    <row r="367" spans="1:25" x14ac:dyDescent="0.3">
      <c r="A367" t="str">
        <f t="shared" si="27"/>
        <v>ASIAGEOHib32024</v>
      </c>
      <c r="B367" t="s">
        <v>13</v>
      </c>
      <c r="C367" t="s">
        <v>159</v>
      </c>
      <c r="D367" t="s">
        <v>55</v>
      </c>
      <c r="E367" t="s">
        <v>82</v>
      </c>
      <c r="F367">
        <v>2024</v>
      </c>
      <c r="G367" t="s">
        <v>196</v>
      </c>
      <c r="H367" s="11" cm="1">
        <f t="array" ref="H367">_xlfn.IFS(G367="&gt;70%",1,G367="60-70%",70%,G367="50-60%",60%,G367="&lt;50%",50%)</f>
        <v>1</v>
      </c>
      <c r="I367" s="47">
        <v>5.6957655707063577E-2</v>
      </c>
      <c r="J367">
        <v>3</v>
      </c>
      <c r="K367">
        <v>1</v>
      </c>
      <c r="L367" t="s">
        <v>196</v>
      </c>
      <c r="M367" s="11" cm="1">
        <f t="array" ref="M367">_xlfn.IFS(L367="&gt;70%",1,L367="60-70%",70%,L367="50-60%",60%,L367="&lt;50%",50%)</f>
        <v>1</v>
      </c>
      <c r="N367" s="47">
        <v>6.6241088361666686E-2</v>
      </c>
      <c r="O367">
        <v>4</v>
      </c>
      <c r="P367">
        <v>1</v>
      </c>
      <c r="Q367">
        <v>3</v>
      </c>
      <c r="R367">
        <v>10</v>
      </c>
      <c r="S367" t="s">
        <v>105</v>
      </c>
      <c r="T367" t="s">
        <v>108</v>
      </c>
      <c r="V367">
        <v>17</v>
      </c>
      <c r="W367">
        <v>18</v>
      </c>
      <c r="X367">
        <f>IF(AND(OR('Country Prioritization'!$C$4 = 'Filter inputs'!$A$4,'Country Prioritization'!$C$4=$B367),
OR('Country Prioritization'!$C$6='Filter inputs'!$C$4,'Country Prioritization'!$C$6=$S367),
OR( 'Country Prioritization'!$C$7='Filter inputs'!$D$4, 'Country Prioritization'!$C$7=$T367),
OR('Country Prioritization'!$C$8='Filter inputs'!$E$4, 'Country Prioritization'!$C$8=$F367), OR(AND('Country Prioritization'!$C$5='Filter inputs'!$B$4,H367&lt;=$X$1),AND('Country Prioritization'!$C$5='Filter inputs'!$B$5,M367&lt;=$X$1))),1,0)</f>
        <v>1</v>
      </c>
      <c r="Y367">
        <f>IF(OR('Vaccine Prioritization'!$C$5='Filter inputs'!$E$4, 'Vaccine Prioritization'!$C$5=$F367),1,0)</f>
        <v>1</v>
      </c>
    </row>
    <row r="368" spans="1:25" x14ac:dyDescent="0.3">
      <c r="A368" t="str">
        <f t="shared" si="27"/>
        <v>EUROPEMDAHib32024</v>
      </c>
      <c r="B368" t="s">
        <v>9</v>
      </c>
      <c r="C368" t="s">
        <v>130</v>
      </c>
      <c r="D368" t="s">
        <v>26</v>
      </c>
      <c r="E368" t="s">
        <v>82</v>
      </c>
      <c r="F368">
        <v>2024</v>
      </c>
      <c r="G368" t="s">
        <v>197</v>
      </c>
      <c r="H368" s="11" cm="1">
        <f t="array" ref="H368">_xlfn.IFS(G368="&gt;70%",1,G368="60-70%",70%,G368="50-60%",60%,G368="&lt;50%",50%)</f>
        <v>0.7</v>
      </c>
      <c r="I368" s="47">
        <v>6.2456925064163532E-2</v>
      </c>
      <c r="J368">
        <v>5</v>
      </c>
      <c r="K368">
        <v>1</v>
      </c>
      <c r="L368" t="s">
        <v>196</v>
      </c>
      <c r="M368" s="11" cm="1">
        <f t="array" ref="M368">_xlfn.IFS(L368="&gt;70%",1,L368="60-70%",70%,L368="50-60%",60%,L368="&lt;50%",50%)</f>
        <v>1</v>
      </c>
      <c r="N368" s="47">
        <v>5.788775044731051E-2</v>
      </c>
      <c r="O368">
        <v>8</v>
      </c>
      <c r="P368">
        <v>1</v>
      </c>
      <c r="Q368">
        <v>2</v>
      </c>
      <c r="R368">
        <v>11</v>
      </c>
      <c r="S368" t="s">
        <v>104</v>
      </c>
      <c r="T368" t="s">
        <v>108</v>
      </c>
      <c r="V368">
        <v>19</v>
      </c>
      <c r="W368">
        <v>22</v>
      </c>
      <c r="X368">
        <f>IF(AND(OR('Country Prioritization'!$C$4 = 'Filter inputs'!$A$4,'Country Prioritization'!$C$4=$B368),
OR('Country Prioritization'!$C$6='Filter inputs'!$C$4,'Country Prioritization'!$C$6=$S368),
OR( 'Country Prioritization'!$C$7='Filter inputs'!$D$4, 'Country Prioritization'!$C$7=$T368),
OR('Country Prioritization'!$C$8='Filter inputs'!$E$4, 'Country Prioritization'!$C$8=$F368), OR(AND('Country Prioritization'!$C$5='Filter inputs'!$B$4,H368&lt;=$X$1),AND('Country Prioritization'!$C$5='Filter inputs'!$B$5,M368&lt;=$X$1))),1,0)</f>
        <v>1</v>
      </c>
      <c r="Y368">
        <f>IF(OR('Vaccine Prioritization'!$C$5='Filter inputs'!$E$4, 'Vaccine Prioritization'!$C$5=$F368),1,0)</f>
        <v>1</v>
      </c>
    </row>
    <row r="369" spans="1:25" x14ac:dyDescent="0.3">
      <c r="A369" t="str">
        <f t="shared" si="27"/>
        <v>OCEANIASLBHib32024</v>
      </c>
      <c r="B369" t="s">
        <v>15</v>
      </c>
      <c r="C369" t="s">
        <v>150</v>
      </c>
      <c r="D369" t="s">
        <v>46</v>
      </c>
      <c r="E369" t="s">
        <v>82</v>
      </c>
      <c r="F369">
        <v>2024</v>
      </c>
      <c r="G369" t="s">
        <v>196</v>
      </c>
      <c r="H369" s="11" cm="1">
        <f t="array" ref="H369">_xlfn.IFS(G369="&gt;70%",1,G369="60-70%",70%,G369="50-60%",60%,G369="&lt;50%",50%)</f>
        <v>1</v>
      </c>
      <c r="I369" s="47">
        <v>4.4982360815166246E-2</v>
      </c>
      <c r="J369">
        <v>3</v>
      </c>
      <c r="K369">
        <v>1</v>
      </c>
      <c r="L369" t="s">
        <v>196</v>
      </c>
      <c r="M369" s="11" cm="1">
        <f t="array" ref="M369">_xlfn.IFS(L369="&gt;70%",1,L369="60-70%",70%,L369="50-60%",60%,L369="&lt;50%",50%)</f>
        <v>1</v>
      </c>
      <c r="N369" s="47">
        <v>5.2502347910491021E-2</v>
      </c>
      <c r="O369">
        <v>6</v>
      </c>
      <c r="P369">
        <v>1</v>
      </c>
      <c r="Q369">
        <v>1</v>
      </c>
      <c r="R369">
        <v>5</v>
      </c>
      <c r="S369" t="s">
        <v>104</v>
      </c>
      <c r="T369" t="s">
        <v>107</v>
      </c>
      <c r="V369">
        <v>10</v>
      </c>
      <c r="W369">
        <v>13</v>
      </c>
      <c r="X369">
        <f>IF(AND(OR('Country Prioritization'!$C$4 = 'Filter inputs'!$A$4,'Country Prioritization'!$C$4=$B369),
OR('Country Prioritization'!$C$6='Filter inputs'!$C$4,'Country Prioritization'!$C$6=$S369),
OR( 'Country Prioritization'!$C$7='Filter inputs'!$D$4, 'Country Prioritization'!$C$7=$T369),
OR('Country Prioritization'!$C$8='Filter inputs'!$E$4, 'Country Prioritization'!$C$8=$F369), OR(AND('Country Prioritization'!$C$5='Filter inputs'!$B$4,H369&lt;=$X$1),AND('Country Prioritization'!$C$5='Filter inputs'!$B$5,M369&lt;=$X$1))),1,0)</f>
        <v>1</v>
      </c>
      <c r="Y369">
        <f>IF(OR('Vaccine Prioritization'!$C$5='Filter inputs'!$E$4, 'Vaccine Prioritization'!$C$5=$F369),1,0)</f>
        <v>1</v>
      </c>
    </row>
    <row r="370" spans="1:25" x14ac:dyDescent="0.3">
      <c r="A370" t="str">
        <f t="shared" si="27"/>
        <v>OCEANIAKIRHib32024</v>
      </c>
      <c r="B370" t="s">
        <v>15</v>
      </c>
      <c r="C370" t="s">
        <v>129</v>
      </c>
      <c r="D370" t="s">
        <v>25</v>
      </c>
      <c r="E370" t="s">
        <v>82</v>
      </c>
      <c r="F370">
        <v>2024</v>
      </c>
      <c r="G370" t="s">
        <v>196</v>
      </c>
      <c r="H370" s="11" cm="1">
        <f t="array" ref="H370">_xlfn.IFS(G370="&gt;70%",1,G370="60-70%",70%,G370="50-60%",60%,G370="&lt;50%",50%)</f>
        <v>1</v>
      </c>
      <c r="I370" s="47">
        <v>2.3127327010749557E-2</v>
      </c>
      <c r="J370">
        <v>2</v>
      </c>
      <c r="K370">
        <v>1</v>
      </c>
      <c r="L370" t="s">
        <v>197</v>
      </c>
      <c r="M370" s="11" cm="1">
        <f t="array" ref="M370">_xlfn.IFS(L370="&gt;70%",1,L370="60-70%",70%,L370="50-60%",60%,L370="&lt;50%",50%)</f>
        <v>0.7</v>
      </c>
      <c r="N370" s="47">
        <v>2.2952295344707833E-2</v>
      </c>
      <c r="O370">
        <v>8</v>
      </c>
      <c r="P370">
        <v>1</v>
      </c>
      <c r="Q370">
        <v>5</v>
      </c>
      <c r="R370">
        <v>11</v>
      </c>
      <c r="S370" t="s">
        <v>104</v>
      </c>
      <c r="T370" t="s">
        <v>108</v>
      </c>
      <c r="V370">
        <v>19</v>
      </c>
      <c r="W370">
        <v>25</v>
      </c>
      <c r="X370">
        <f>IF(AND(OR('Country Prioritization'!$C$4 = 'Filter inputs'!$A$4,'Country Prioritization'!$C$4=$B370),
OR('Country Prioritization'!$C$6='Filter inputs'!$C$4,'Country Prioritization'!$C$6=$S370),
OR( 'Country Prioritization'!$C$7='Filter inputs'!$D$4, 'Country Prioritization'!$C$7=$T370),
OR('Country Prioritization'!$C$8='Filter inputs'!$E$4, 'Country Prioritization'!$C$8=$F370), OR(AND('Country Prioritization'!$C$5='Filter inputs'!$B$4,H370&lt;=$X$1),AND('Country Prioritization'!$C$5='Filter inputs'!$B$5,M370&lt;=$X$1))),1,0)</f>
        <v>1</v>
      </c>
      <c r="Y370">
        <f>IF(OR('Vaccine Prioritization'!$C$5='Filter inputs'!$E$4, 'Vaccine Prioritization'!$C$5=$F370),1,0)</f>
        <v>1</v>
      </c>
    </row>
    <row r="371" spans="1:25" x14ac:dyDescent="0.3">
      <c r="A371" t="str">
        <f t="shared" si="27"/>
        <v>AMERICAGUYHib32024</v>
      </c>
      <c r="B371" t="s">
        <v>22</v>
      </c>
      <c r="C371" t="s">
        <v>170</v>
      </c>
      <c r="D371" t="s">
        <v>66</v>
      </c>
      <c r="E371" t="s">
        <v>82</v>
      </c>
      <c r="F371">
        <v>2024</v>
      </c>
      <c r="G371" t="s">
        <v>196</v>
      </c>
      <c r="H371" s="11" cm="1">
        <f t="array" ref="H371">_xlfn.IFS(G371="&gt;70%",1,G371="60-70%",70%,G371="50-60%",60%,G371="&lt;50%",50%)</f>
        <v>1</v>
      </c>
      <c r="I371" s="47">
        <v>1.6178944701308526E-2</v>
      </c>
      <c r="J371">
        <v>1</v>
      </c>
      <c r="K371">
        <v>1</v>
      </c>
      <c r="L371" t="s">
        <v>196</v>
      </c>
      <c r="M371" s="11" cm="1">
        <f t="array" ref="M371">_xlfn.IFS(L371="&gt;70%",1,L371="60-70%",70%,L371="50-60%",60%,L371="&lt;50%",50%)</f>
        <v>1</v>
      </c>
      <c r="N371" s="47">
        <v>1.9948718014043191E-2</v>
      </c>
      <c r="O371">
        <v>3</v>
      </c>
      <c r="P371">
        <v>1</v>
      </c>
      <c r="Q371">
        <v>4</v>
      </c>
      <c r="R371">
        <v>10</v>
      </c>
      <c r="S371" t="s">
        <v>105</v>
      </c>
      <c r="T371" t="s">
        <v>108</v>
      </c>
      <c r="V371">
        <v>16</v>
      </c>
      <c r="W371">
        <v>18</v>
      </c>
      <c r="X371">
        <f>IF(AND(OR('Country Prioritization'!$C$4 = 'Filter inputs'!$A$4,'Country Prioritization'!$C$4=$B371),
OR('Country Prioritization'!$C$6='Filter inputs'!$C$4,'Country Prioritization'!$C$6=$S371),
OR( 'Country Prioritization'!$C$7='Filter inputs'!$D$4, 'Country Prioritization'!$C$7=$T371),
OR('Country Prioritization'!$C$8='Filter inputs'!$E$4, 'Country Prioritization'!$C$8=$F371), OR(AND('Country Prioritization'!$C$5='Filter inputs'!$B$4,H371&lt;=$X$1),AND('Country Prioritization'!$C$5='Filter inputs'!$B$5,M371&lt;=$X$1))),1,0)</f>
        <v>1</v>
      </c>
      <c r="Y371">
        <f>IF(OR('Vaccine Prioritization'!$C$5='Filter inputs'!$E$4, 'Vaccine Prioritization'!$C$5=$F371),1,0)</f>
        <v>1</v>
      </c>
    </row>
    <row r="372" spans="1:25" x14ac:dyDescent="0.3">
      <c r="A372" t="str">
        <f t="shared" si="27"/>
        <v>AFRICASTPHib32024</v>
      </c>
      <c r="B372" t="s">
        <v>3</v>
      </c>
      <c r="C372" t="s">
        <v>173</v>
      </c>
      <c r="D372" t="s">
        <v>69</v>
      </c>
      <c r="E372" t="s">
        <v>82</v>
      </c>
      <c r="F372">
        <v>2024</v>
      </c>
      <c r="G372" t="s">
        <v>196</v>
      </c>
      <c r="H372" s="11" cm="1">
        <f t="array" ref="H372">_xlfn.IFS(G372="&gt;70%",1,G372="60-70%",70%,G372="50-60%",60%,G372="&lt;50%",50%)</f>
        <v>1</v>
      </c>
      <c r="I372" s="47">
        <v>9.4459873078685513E-3</v>
      </c>
      <c r="J372">
        <v>2</v>
      </c>
      <c r="K372">
        <v>1</v>
      </c>
      <c r="L372" t="s">
        <v>196</v>
      </c>
      <c r="M372" s="11" cm="1">
        <f t="array" ref="M372">_xlfn.IFS(L372="&gt;70%",1,L372="60-70%",70%,L372="50-60%",60%,L372="&lt;50%",50%)</f>
        <v>1</v>
      </c>
      <c r="N372" s="47">
        <v>1.1696323192120772E-2</v>
      </c>
      <c r="O372">
        <v>2</v>
      </c>
      <c r="P372">
        <v>1</v>
      </c>
      <c r="Q372">
        <v>4</v>
      </c>
      <c r="R372">
        <v>5</v>
      </c>
      <c r="S372" t="s">
        <v>104</v>
      </c>
      <c r="T372" t="s">
        <v>107</v>
      </c>
      <c r="V372">
        <v>12</v>
      </c>
      <c r="W372">
        <v>12</v>
      </c>
      <c r="X372">
        <f>IF(AND(OR('Country Prioritization'!$C$4 = 'Filter inputs'!$A$4,'Country Prioritization'!$C$4=$B372),
OR('Country Prioritization'!$C$6='Filter inputs'!$C$4,'Country Prioritization'!$C$6=$S372),
OR( 'Country Prioritization'!$C$7='Filter inputs'!$D$4, 'Country Prioritization'!$C$7=$T372),
OR('Country Prioritization'!$C$8='Filter inputs'!$E$4, 'Country Prioritization'!$C$8=$F372), OR(AND('Country Prioritization'!$C$5='Filter inputs'!$B$4,H372&lt;=$X$1),AND('Country Prioritization'!$C$5='Filter inputs'!$B$5,M372&lt;=$X$1))),1,0)</f>
        <v>1</v>
      </c>
      <c r="Y372">
        <f>IF(OR('Vaccine Prioritization'!$C$5='Filter inputs'!$E$4, 'Vaccine Prioritization'!$C$5=$F372),1,0)</f>
        <v>1</v>
      </c>
    </row>
    <row r="373" spans="1:25" x14ac:dyDescent="0.3">
      <c r="A373" t="str">
        <f t="shared" si="27"/>
        <v>ASIAINDHib32025</v>
      </c>
      <c r="B373" t="s">
        <v>13</v>
      </c>
      <c r="C373" t="s">
        <v>146</v>
      </c>
      <c r="D373" t="s">
        <v>42</v>
      </c>
      <c r="E373" t="s">
        <v>82</v>
      </c>
      <c r="F373">
        <v>2025</v>
      </c>
      <c r="G373" t="s">
        <v>197</v>
      </c>
      <c r="H373" s="11" cm="1">
        <f t="array" ref="H373">_xlfn.IFS(G373="&gt;70%",1,G373="60-70%",70%,G373="50-60%",60%,G373="&lt;50%",50%)</f>
        <v>0.7</v>
      </c>
      <c r="I373" s="47">
        <v>132.88394514858516</v>
      </c>
      <c r="J373">
        <v>5</v>
      </c>
      <c r="K373">
        <v>10</v>
      </c>
      <c r="L373" t="s">
        <v>196</v>
      </c>
      <c r="M373" s="11" cm="1">
        <f t="array" ref="M373">_xlfn.IFS(L373="&gt;70%",1,L373="60-70%",70%,L373="50-60%",60%,L373="&lt;50%",50%)</f>
        <v>1</v>
      </c>
      <c r="N373" s="47">
        <v>176.80619490112619</v>
      </c>
      <c r="O373">
        <v>6</v>
      </c>
      <c r="P373">
        <v>10</v>
      </c>
      <c r="Q373">
        <v>3</v>
      </c>
      <c r="R373">
        <v>5</v>
      </c>
      <c r="S373" t="s">
        <v>104</v>
      </c>
      <c r="T373" t="s">
        <v>107</v>
      </c>
      <c r="V373">
        <v>23</v>
      </c>
      <c r="W373">
        <v>24</v>
      </c>
      <c r="X373">
        <f>IF(AND(OR('Country Prioritization'!$C$4 = 'Filter inputs'!$A$4,'Country Prioritization'!$C$4=$B373),
OR('Country Prioritization'!$C$6='Filter inputs'!$C$4,'Country Prioritization'!$C$6=$S373),
OR( 'Country Prioritization'!$C$7='Filter inputs'!$D$4, 'Country Prioritization'!$C$7=$T373),
OR('Country Prioritization'!$C$8='Filter inputs'!$E$4, 'Country Prioritization'!$C$8=$F373), OR(AND('Country Prioritization'!$C$5='Filter inputs'!$B$4,H373&lt;=$X$1),AND('Country Prioritization'!$C$5='Filter inputs'!$B$5,M373&lt;=$X$1))),1,0)</f>
        <v>1</v>
      </c>
      <c r="Y373">
        <f>IF(OR('Vaccine Prioritization'!$C$5='Filter inputs'!$E$4, 'Vaccine Prioritization'!$C$5=$F373),1,0)</f>
        <v>1</v>
      </c>
    </row>
    <row r="374" spans="1:25" x14ac:dyDescent="0.3">
      <c r="A374" t="str">
        <f t="shared" si="27"/>
        <v>ASIABGDHib32025</v>
      </c>
      <c r="B374" t="s">
        <v>13</v>
      </c>
      <c r="C374" t="s">
        <v>169</v>
      </c>
      <c r="D374" t="s">
        <v>65</v>
      </c>
      <c r="E374" t="s">
        <v>82</v>
      </c>
      <c r="F374">
        <v>2025</v>
      </c>
      <c r="G374" t="s">
        <v>196</v>
      </c>
      <c r="H374" s="11" cm="1">
        <f t="array" ref="H374">_xlfn.IFS(G374="&gt;70%",1,G374="60-70%",70%,G374="50-60%",60%,G374="&lt;50%",50%)</f>
        <v>1</v>
      </c>
      <c r="I374" s="47">
        <v>23.412435647752837</v>
      </c>
      <c r="J374">
        <v>1</v>
      </c>
      <c r="K374">
        <v>10</v>
      </c>
      <c r="L374" t="s">
        <v>196</v>
      </c>
      <c r="M374" s="11" cm="1">
        <f t="array" ref="M374">_xlfn.IFS(L374="&gt;70%",1,L374="60-70%",70%,L374="50-60%",60%,L374="&lt;50%",50%)</f>
        <v>1</v>
      </c>
      <c r="N374" s="47">
        <v>30.51282788755886</v>
      </c>
      <c r="O374">
        <v>3</v>
      </c>
      <c r="P374">
        <v>10</v>
      </c>
      <c r="Q374">
        <v>2</v>
      </c>
      <c r="R374">
        <v>2</v>
      </c>
      <c r="S374" t="s">
        <v>104</v>
      </c>
      <c r="T374" t="s">
        <v>109</v>
      </c>
      <c r="V374">
        <v>15</v>
      </c>
      <c r="W374">
        <v>17</v>
      </c>
      <c r="X374">
        <f>IF(AND(OR('Country Prioritization'!$C$4 = 'Filter inputs'!$A$4,'Country Prioritization'!$C$4=$B374),
OR('Country Prioritization'!$C$6='Filter inputs'!$C$4,'Country Prioritization'!$C$6=$S374),
OR( 'Country Prioritization'!$C$7='Filter inputs'!$D$4, 'Country Prioritization'!$C$7=$T374),
OR('Country Prioritization'!$C$8='Filter inputs'!$E$4, 'Country Prioritization'!$C$8=$F374), OR(AND('Country Prioritization'!$C$5='Filter inputs'!$B$4,H374&lt;=$X$1),AND('Country Prioritization'!$C$5='Filter inputs'!$B$5,M374&lt;=$X$1))),1,0)</f>
        <v>1</v>
      </c>
      <c r="Y374">
        <f>IF(OR('Vaccine Prioritization'!$C$5='Filter inputs'!$E$4, 'Vaccine Prioritization'!$C$5=$F374),1,0)</f>
        <v>1</v>
      </c>
    </row>
    <row r="375" spans="1:25" x14ac:dyDescent="0.3">
      <c r="A375" t="str">
        <f t="shared" si="27"/>
        <v>ASIAPAKHib32025</v>
      </c>
      <c r="B375" t="s">
        <v>13</v>
      </c>
      <c r="C375" t="s">
        <v>141</v>
      </c>
      <c r="D375" t="s">
        <v>37</v>
      </c>
      <c r="E375" t="s">
        <v>82</v>
      </c>
      <c r="F375">
        <v>2025</v>
      </c>
      <c r="G375" t="s">
        <v>198</v>
      </c>
      <c r="H375" s="11" cm="1">
        <f t="array" ref="H375">_xlfn.IFS(G375="&gt;70%",1,G375="60-70%",70%,G375="50-60%",60%,G375="&lt;50%",50%)</f>
        <v>0.6</v>
      </c>
      <c r="I375" s="47">
        <v>21.049623625538629</v>
      </c>
      <c r="J375">
        <v>8</v>
      </c>
      <c r="K375">
        <v>10</v>
      </c>
      <c r="L375" t="s">
        <v>196</v>
      </c>
      <c r="M375" s="11" cm="1">
        <f t="array" ref="M375">_xlfn.IFS(L375="&gt;70%",1,L375="60-70%",70%,L375="50-60%",60%,L375="&lt;50%",50%)</f>
        <v>1</v>
      </c>
      <c r="N375" s="47">
        <v>30.413169337533414</v>
      </c>
      <c r="O375">
        <v>6</v>
      </c>
      <c r="P375">
        <v>10</v>
      </c>
      <c r="Q375">
        <v>3</v>
      </c>
      <c r="R375">
        <v>2</v>
      </c>
      <c r="S375" t="s">
        <v>104</v>
      </c>
      <c r="T375" t="s">
        <v>109</v>
      </c>
      <c r="V375">
        <v>23</v>
      </c>
      <c r="W375">
        <v>21</v>
      </c>
      <c r="X375">
        <f>IF(AND(OR('Country Prioritization'!$C$4 = 'Filter inputs'!$A$4,'Country Prioritization'!$C$4=$B375),
OR('Country Prioritization'!$C$6='Filter inputs'!$C$4,'Country Prioritization'!$C$6=$S375),
OR( 'Country Prioritization'!$C$7='Filter inputs'!$D$4, 'Country Prioritization'!$C$7=$T375),
OR('Country Prioritization'!$C$8='Filter inputs'!$E$4, 'Country Prioritization'!$C$8=$F375), OR(AND('Country Prioritization'!$C$5='Filter inputs'!$B$4,H375&lt;=$X$1),AND('Country Prioritization'!$C$5='Filter inputs'!$B$5,M375&lt;=$X$1))),1,0)</f>
        <v>1</v>
      </c>
      <c r="Y375">
        <f>IF(OR('Vaccine Prioritization'!$C$5='Filter inputs'!$E$4, 'Vaccine Prioritization'!$C$5=$F375),1,0)</f>
        <v>1</v>
      </c>
    </row>
    <row r="376" spans="1:25" x14ac:dyDescent="0.3">
      <c r="A376" t="str">
        <f t="shared" si="27"/>
        <v>AFRICAETHHib32025</v>
      </c>
      <c r="B376" t="s">
        <v>3</v>
      </c>
      <c r="C376" t="s">
        <v>125</v>
      </c>
      <c r="D376" t="s">
        <v>20</v>
      </c>
      <c r="E376" t="s">
        <v>82</v>
      </c>
      <c r="F376">
        <v>2025</v>
      </c>
      <c r="G376" t="s">
        <v>198</v>
      </c>
      <c r="H376" s="11" cm="1">
        <f t="array" ref="H376">_xlfn.IFS(G376="&gt;70%",1,G376="60-70%",70%,G376="50-60%",60%,G376="&lt;50%",50%)</f>
        <v>0.6</v>
      </c>
      <c r="I376" s="47">
        <v>20.992022037920858</v>
      </c>
      <c r="J376">
        <v>9</v>
      </c>
      <c r="K376">
        <v>10</v>
      </c>
      <c r="L376" t="s">
        <v>197</v>
      </c>
      <c r="M376" s="11" cm="1">
        <f t="array" ref="M376">_xlfn.IFS(L376="&gt;70%",1,L376="60-70%",70%,L376="50-60%",60%,L376="&lt;50%",50%)</f>
        <v>0.7</v>
      </c>
      <c r="N376" s="47">
        <v>25.357613763392621</v>
      </c>
      <c r="O376">
        <v>9</v>
      </c>
      <c r="P376">
        <v>10</v>
      </c>
      <c r="Q376">
        <v>9</v>
      </c>
      <c r="R376">
        <v>9</v>
      </c>
      <c r="S376" t="s">
        <v>103</v>
      </c>
      <c r="T376" t="s">
        <v>106</v>
      </c>
      <c r="V376">
        <v>37</v>
      </c>
      <c r="W376">
        <v>37</v>
      </c>
      <c r="X376">
        <f>IF(AND(OR('Country Prioritization'!$C$4 = 'Filter inputs'!$A$4,'Country Prioritization'!$C$4=$B376),
OR('Country Prioritization'!$C$6='Filter inputs'!$C$4,'Country Prioritization'!$C$6=$S376),
OR( 'Country Prioritization'!$C$7='Filter inputs'!$D$4, 'Country Prioritization'!$C$7=$T376),
OR('Country Prioritization'!$C$8='Filter inputs'!$E$4, 'Country Prioritization'!$C$8=$F376), OR(AND('Country Prioritization'!$C$5='Filter inputs'!$B$4,H376&lt;=$X$1),AND('Country Prioritization'!$C$5='Filter inputs'!$B$5,M376&lt;=$X$1))),1,0)</f>
        <v>1</v>
      </c>
      <c r="Y376">
        <f>IF(OR('Vaccine Prioritization'!$C$5='Filter inputs'!$E$4, 'Vaccine Prioritization'!$C$5=$F376),1,0)</f>
        <v>1</v>
      </c>
    </row>
    <row r="377" spans="1:25" x14ac:dyDescent="0.3">
      <c r="A377" t="str">
        <f t="shared" si="27"/>
        <v>AFRICANGAHib32025</v>
      </c>
      <c r="B377" t="s">
        <v>3</v>
      </c>
      <c r="C377" t="s">
        <v>113</v>
      </c>
      <c r="D377" t="s">
        <v>5</v>
      </c>
      <c r="E377" t="s">
        <v>82</v>
      </c>
      <c r="F377">
        <v>2025</v>
      </c>
      <c r="G377" t="s">
        <v>199</v>
      </c>
      <c r="H377" s="11" cm="1">
        <f t="array" ref="H377">_xlfn.IFS(G377="&gt;70%",1,G377="60-70%",70%,G377="50-60%",60%,G377="&lt;50%",50%)</f>
        <v>0.5</v>
      </c>
      <c r="I377" s="47">
        <v>20.236557043276672</v>
      </c>
      <c r="J377">
        <v>9</v>
      </c>
      <c r="K377">
        <v>10</v>
      </c>
      <c r="L377" t="s">
        <v>199</v>
      </c>
      <c r="M377" s="11" cm="1">
        <f t="array" ref="M377">_xlfn.IFS(L377="&gt;70%",1,L377="60-70%",70%,L377="50-60%",60%,L377="&lt;50%",50%)</f>
        <v>0.5</v>
      </c>
      <c r="N377" s="47">
        <v>19.446557323260155</v>
      </c>
      <c r="O377">
        <v>10</v>
      </c>
      <c r="P377">
        <v>10</v>
      </c>
      <c r="Q377">
        <v>10</v>
      </c>
      <c r="R377">
        <v>5</v>
      </c>
      <c r="S377" t="s">
        <v>104</v>
      </c>
      <c r="T377" t="s">
        <v>107</v>
      </c>
      <c r="V377">
        <v>34</v>
      </c>
      <c r="W377">
        <v>35</v>
      </c>
      <c r="X377">
        <f>IF(AND(OR('Country Prioritization'!$C$4 = 'Filter inputs'!$A$4,'Country Prioritization'!$C$4=$B377),
OR('Country Prioritization'!$C$6='Filter inputs'!$C$4,'Country Prioritization'!$C$6=$S377),
OR( 'Country Prioritization'!$C$7='Filter inputs'!$D$4, 'Country Prioritization'!$C$7=$T377),
OR('Country Prioritization'!$C$8='Filter inputs'!$E$4, 'Country Prioritization'!$C$8=$F377), OR(AND('Country Prioritization'!$C$5='Filter inputs'!$B$4,H377&lt;=$X$1),AND('Country Prioritization'!$C$5='Filter inputs'!$B$5,M377&lt;=$X$1))),1,0)</f>
        <v>1</v>
      </c>
      <c r="Y377">
        <f>IF(OR('Vaccine Prioritization'!$C$5='Filter inputs'!$E$4, 'Vaccine Prioritization'!$C$5=$F377),1,0)</f>
        <v>1</v>
      </c>
    </row>
    <row r="378" spans="1:25" x14ac:dyDescent="0.3">
      <c r="A378" t="str">
        <f t="shared" si="27"/>
        <v>AFRICACODHib32025</v>
      </c>
      <c r="B378" t="s">
        <v>3</v>
      </c>
      <c r="C378" t="s">
        <v>134</v>
      </c>
      <c r="D378" t="s">
        <v>30</v>
      </c>
      <c r="E378" t="s">
        <v>82</v>
      </c>
      <c r="F378">
        <v>2025</v>
      </c>
      <c r="G378" t="s">
        <v>199</v>
      </c>
      <c r="H378" s="11" cm="1">
        <f t="array" ref="H378">_xlfn.IFS(G378="&gt;70%",1,G378="60-70%",70%,G378="50-60%",60%,G378="&lt;50%",50%)</f>
        <v>0.5</v>
      </c>
      <c r="I378" s="47">
        <v>10.371379291228504</v>
      </c>
      <c r="J378">
        <v>9</v>
      </c>
      <c r="K378">
        <v>10</v>
      </c>
      <c r="L378" t="s">
        <v>196</v>
      </c>
      <c r="M378" s="11" cm="1">
        <f t="array" ref="M378">_xlfn.IFS(L378="&gt;70%",1,L378="60-70%",70%,L378="50-60%",60%,L378="&lt;50%",50%)</f>
        <v>1</v>
      </c>
      <c r="N378" s="47">
        <v>15.853316642472914</v>
      </c>
      <c r="O378">
        <v>7</v>
      </c>
      <c r="P378">
        <v>10</v>
      </c>
      <c r="Q378">
        <v>10</v>
      </c>
      <c r="R378">
        <v>9</v>
      </c>
      <c r="S378" t="s">
        <v>103</v>
      </c>
      <c r="T378" t="s">
        <v>106</v>
      </c>
      <c r="V378">
        <v>38</v>
      </c>
      <c r="W378">
        <v>36</v>
      </c>
      <c r="X378">
        <f>IF(AND(OR('Country Prioritization'!$C$4 = 'Filter inputs'!$A$4,'Country Prioritization'!$C$4=$B378),
OR('Country Prioritization'!$C$6='Filter inputs'!$C$4,'Country Prioritization'!$C$6=$S378),
OR( 'Country Prioritization'!$C$7='Filter inputs'!$D$4, 'Country Prioritization'!$C$7=$T378),
OR('Country Prioritization'!$C$8='Filter inputs'!$E$4, 'Country Prioritization'!$C$8=$F378), OR(AND('Country Prioritization'!$C$5='Filter inputs'!$B$4,H378&lt;=$X$1),AND('Country Prioritization'!$C$5='Filter inputs'!$B$5,M378&lt;=$X$1))),1,0)</f>
        <v>1</v>
      </c>
      <c r="Y378">
        <f>IF(OR('Vaccine Prioritization'!$C$5='Filter inputs'!$E$4, 'Vaccine Prioritization'!$C$5=$F378),1,0)</f>
        <v>1</v>
      </c>
    </row>
    <row r="379" spans="1:25" x14ac:dyDescent="0.3">
      <c r="A379" t="str">
        <f t="shared" si="27"/>
        <v>ASIAIDNHib32025</v>
      </c>
      <c r="B379" t="s">
        <v>13</v>
      </c>
      <c r="C379" t="s">
        <v>133</v>
      </c>
      <c r="D379" t="s">
        <v>29</v>
      </c>
      <c r="E379" t="s">
        <v>82</v>
      </c>
      <c r="F379">
        <v>2025</v>
      </c>
      <c r="G379" t="s">
        <v>197</v>
      </c>
      <c r="H379" s="11" cm="1">
        <f t="array" ref="H379">_xlfn.IFS(G379="&gt;70%",1,G379="60-70%",70%,G379="50-60%",60%,G379="&lt;50%",50%)</f>
        <v>0.7</v>
      </c>
      <c r="I379" s="47">
        <v>12.615910932652842</v>
      </c>
      <c r="J379">
        <v>6</v>
      </c>
      <c r="K379">
        <v>10</v>
      </c>
      <c r="L379" t="s">
        <v>196</v>
      </c>
      <c r="M379" s="11" cm="1">
        <f t="array" ref="M379">_xlfn.IFS(L379="&gt;70%",1,L379="60-70%",70%,L379="50-60%",60%,L379="&lt;50%",50%)</f>
        <v>1</v>
      </c>
      <c r="N379" s="47">
        <v>14.49519365486859</v>
      </c>
      <c r="O379">
        <v>8</v>
      </c>
      <c r="P379">
        <v>10</v>
      </c>
      <c r="Q379">
        <v>2</v>
      </c>
      <c r="R379">
        <v>10</v>
      </c>
      <c r="S379" t="s">
        <v>105</v>
      </c>
      <c r="T379" t="s">
        <v>108</v>
      </c>
      <c r="V379">
        <v>28</v>
      </c>
      <c r="W379">
        <v>30</v>
      </c>
      <c r="X379">
        <f>IF(AND(OR('Country Prioritization'!$C$4 = 'Filter inputs'!$A$4,'Country Prioritization'!$C$4=$B379),
OR('Country Prioritization'!$C$6='Filter inputs'!$C$4,'Country Prioritization'!$C$6=$S379),
OR( 'Country Prioritization'!$C$7='Filter inputs'!$D$4, 'Country Prioritization'!$C$7=$T379),
OR('Country Prioritization'!$C$8='Filter inputs'!$E$4, 'Country Prioritization'!$C$8=$F379), OR(AND('Country Prioritization'!$C$5='Filter inputs'!$B$4,H379&lt;=$X$1),AND('Country Prioritization'!$C$5='Filter inputs'!$B$5,M379&lt;=$X$1))),1,0)</f>
        <v>1</v>
      </c>
      <c r="Y379">
        <f>IF(OR('Vaccine Prioritization'!$C$5='Filter inputs'!$E$4, 'Vaccine Prioritization'!$C$5=$F379),1,0)</f>
        <v>1</v>
      </c>
    </row>
    <row r="380" spans="1:25" x14ac:dyDescent="0.3">
      <c r="A380" t="str">
        <f t="shared" si="27"/>
        <v>AFRICANERHib32025</v>
      </c>
      <c r="B380" t="s">
        <v>3</v>
      </c>
      <c r="C380" t="s">
        <v>136</v>
      </c>
      <c r="D380" t="s">
        <v>32</v>
      </c>
      <c r="E380" t="s">
        <v>82</v>
      </c>
      <c r="F380">
        <v>2025</v>
      </c>
      <c r="G380" t="s">
        <v>197</v>
      </c>
      <c r="H380" s="11" cm="1">
        <f t="array" ref="H380">_xlfn.IFS(G380="&gt;70%",1,G380="60-70%",70%,G380="50-60%",60%,G380="&lt;50%",50%)</f>
        <v>0.7</v>
      </c>
      <c r="I380" s="47">
        <v>8.7479897326438625</v>
      </c>
      <c r="J380">
        <v>7</v>
      </c>
      <c r="K380">
        <v>10</v>
      </c>
      <c r="L380" t="s">
        <v>196</v>
      </c>
      <c r="M380" s="11" cm="1">
        <f t="array" ref="M380">_xlfn.IFS(L380="&gt;70%",1,L380="60-70%",70%,L380="50-60%",60%,L380="&lt;50%",50%)</f>
        <v>1</v>
      </c>
      <c r="N380" s="47">
        <v>11.12468398206596</v>
      </c>
      <c r="O380">
        <v>7</v>
      </c>
      <c r="P380">
        <v>10</v>
      </c>
      <c r="Q380">
        <v>8</v>
      </c>
      <c r="R380">
        <v>9</v>
      </c>
      <c r="S380" t="s">
        <v>103</v>
      </c>
      <c r="T380" t="s">
        <v>106</v>
      </c>
      <c r="V380">
        <v>34</v>
      </c>
      <c r="W380">
        <v>34</v>
      </c>
      <c r="X380">
        <f>IF(AND(OR('Country Prioritization'!$C$4 = 'Filter inputs'!$A$4,'Country Prioritization'!$C$4=$B380),
OR('Country Prioritization'!$C$6='Filter inputs'!$C$4,'Country Prioritization'!$C$6=$S380),
OR( 'Country Prioritization'!$C$7='Filter inputs'!$D$4, 'Country Prioritization'!$C$7=$T380),
OR('Country Prioritization'!$C$8='Filter inputs'!$E$4, 'Country Prioritization'!$C$8=$F380), OR(AND('Country Prioritization'!$C$5='Filter inputs'!$B$4,H380&lt;=$X$1),AND('Country Prioritization'!$C$5='Filter inputs'!$B$5,M380&lt;=$X$1))),1,0)</f>
        <v>1</v>
      </c>
      <c r="Y380">
        <f>IF(OR('Vaccine Prioritization'!$C$5='Filter inputs'!$E$4, 'Vaccine Prioritization'!$C$5=$F380),1,0)</f>
        <v>1</v>
      </c>
    </row>
    <row r="381" spans="1:25" x14ac:dyDescent="0.3">
      <c r="A381" t="str">
        <f t="shared" si="27"/>
        <v>AFRICASDNHib32025</v>
      </c>
      <c r="B381" t="s">
        <v>3</v>
      </c>
      <c r="C381" t="s">
        <v>149</v>
      </c>
      <c r="D381" t="s">
        <v>45</v>
      </c>
      <c r="E381" t="s">
        <v>82</v>
      </c>
      <c r="F381">
        <v>2025</v>
      </c>
      <c r="G381" t="s">
        <v>197</v>
      </c>
      <c r="H381" s="11" cm="1">
        <f t="array" ref="H381">_xlfn.IFS(G381="&gt;70%",1,G381="60-70%",70%,G381="50-60%",60%,G381="&lt;50%",50%)</f>
        <v>0.7</v>
      </c>
      <c r="I381" s="47">
        <v>7.2345161852216258</v>
      </c>
      <c r="J381">
        <v>4</v>
      </c>
      <c r="K381">
        <v>9</v>
      </c>
      <c r="L381" t="s">
        <v>196</v>
      </c>
      <c r="M381" s="11" cm="1">
        <f t="array" ref="M381">_xlfn.IFS(L381="&gt;70%",1,L381="60-70%",70%,L381="50-60%",60%,L381="&lt;50%",50%)</f>
        <v>1</v>
      </c>
      <c r="N381" s="47">
        <v>9.2124366916412601</v>
      </c>
      <c r="O381">
        <v>5</v>
      </c>
      <c r="P381">
        <v>9</v>
      </c>
      <c r="Q381">
        <v>5</v>
      </c>
      <c r="R381">
        <v>3</v>
      </c>
      <c r="S381" t="s">
        <v>103</v>
      </c>
      <c r="T381" t="s">
        <v>109</v>
      </c>
      <c r="V381">
        <v>21</v>
      </c>
      <c r="W381">
        <v>22</v>
      </c>
      <c r="X381">
        <f>IF(AND(OR('Country Prioritization'!$C$4 = 'Filter inputs'!$A$4,'Country Prioritization'!$C$4=$B381),
OR('Country Prioritization'!$C$6='Filter inputs'!$C$4,'Country Prioritization'!$C$6=$S381),
OR( 'Country Prioritization'!$C$7='Filter inputs'!$D$4, 'Country Prioritization'!$C$7=$T381),
OR('Country Prioritization'!$C$8='Filter inputs'!$E$4, 'Country Prioritization'!$C$8=$F381), OR(AND('Country Prioritization'!$C$5='Filter inputs'!$B$4,H381&lt;=$X$1),AND('Country Prioritization'!$C$5='Filter inputs'!$B$5,M381&lt;=$X$1))),1,0)</f>
        <v>1</v>
      </c>
      <c r="Y381">
        <f>IF(OR('Vaccine Prioritization'!$C$5='Filter inputs'!$E$4, 'Vaccine Prioritization'!$C$5=$F381),1,0)</f>
        <v>1</v>
      </c>
    </row>
    <row r="382" spans="1:25" x14ac:dyDescent="0.3">
      <c r="A382" t="str">
        <f t="shared" si="27"/>
        <v>AFRICATZAHib32025</v>
      </c>
      <c r="B382" t="s">
        <v>3</v>
      </c>
      <c r="C382" t="s">
        <v>161</v>
      </c>
      <c r="D382" t="s">
        <v>57</v>
      </c>
      <c r="E382" t="s">
        <v>82</v>
      </c>
      <c r="F382">
        <v>2025</v>
      </c>
      <c r="G382" t="s">
        <v>197</v>
      </c>
      <c r="H382" s="11" cm="1">
        <f t="array" ref="H382">_xlfn.IFS(G382="&gt;70%",1,G382="60-70%",70%,G382="50-60%",60%,G382="&lt;50%",50%)</f>
        <v>0.7</v>
      </c>
      <c r="I382" s="47">
        <v>5.3946789173144705</v>
      </c>
      <c r="J382">
        <v>5</v>
      </c>
      <c r="K382">
        <v>9</v>
      </c>
      <c r="L382" t="s">
        <v>196</v>
      </c>
      <c r="M382" s="11" cm="1">
        <f t="array" ref="M382">_xlfn.IFS(L382="&gt;70%",1,L382="60-70%",70%,L382="50-60%",60%,L382="&lt;50%",50%)</f>
        <v>1</v>
      </c>
      <c r="N382" s="47">
        <v>7.5800911253378374</v>
      </c>
      <c r="O382">
        <v>4</v>
      </c>
      <c r="P382">
        <v>9</v>
      </c>
      <c r="Q382">
        <v>7</v>
      </c>
      <c r="R382">
        <v>8</v>
      </c>
      <c r="S382" t="s">
        <v>104</v>
      </c>
      <c r="T382" t="s">
        <v>106</v>
      </c>
      <c r="V382">
        <v>29</v>
      </c>
      <c r="W382">
        <v>28</v>
      </c>
      <c r="X382">
        <f>IF(AND(OR('Country Prioritization'!$C$4 = 'Filter inputs'!$A$4,'Country Prioritization'!$C$4=$B382),
OR('Country Prioritization'!$C$6='Filter inputs'!$C$4,'Country Prioritization'!$C$6=$S382),
OR( 'Country Prioritization'!$C$7='Filter inputs'!$D$4, 'Country Prioritization'!$C$7=$T382),
OR('Country Prioritization'!$C$8='Filter inputs'!$E$4, 'Country Prioritization'!$C$8=$F382), OR(AND('Country Prioritization'!$C$5='Filter inputs'!$B$4,H382&lt;=$X$1),AND('Country Prioritization'!$C$5='Filter inputs'!$B$5,M382&lt;=$X$1))),1,0)</f>
        <v>1</v>
      </c>
      <c r="Y382">
        <f>IF(OR('Vaccine Prioritization'!$C$5='Filter inputs'!$E$4, 'Vaccine Prioritization'!$C$5=$F382),1,0)</f>
        <v>1</v>
      </c>
    </row>
    <row r="383" spans="1:25" x14ac:dyDescent="0.3">
      <c r="A383" t="str">
        <f t="shared" si="27"/>
        <v>AFRICAAGOHib32025</v>
      </c>
      <c r="B383" t="s">
        <v>3</v>
      </c>
      <c r="C383" t="s">
        <v>116</v>
      </c>
      <c r="D383" t="s">
        <v>8</v>
      </c>
      <c r="E383" t="s">
        <v>82</v>
      </c>
      <c r="F383">
        <v>2025</v>
      </c>
      <c r="G383" t="s">
        <v>199</v>
      </c>
      <c r="H383" s="11" cm="1">
        <f t="array" ref="H383">_xlfn.IFS(G383="&gt;70%",1,G383="60-70%",70%,G383="50-60%",60%,G383="&lt;50%",50%)</f>
        <v>0.5</v>
      </c>
      <c r="I383" s="47">
        <v>6.6895551837277853</v>
      </c>
      <c r="J383">
        <v>10</v>
      </c>
      <c r="K383">
        <v>9</v>
      </c>
      <c r="L383" t="s">
        <v>198</v>
      </c>
      <c r="M383" s="11" cm="1">
        <f t="array" ref="M383">_xlfn.IFS(L383="&gt;70%",1,L383="60-70%",70%,L383="50-60%",60%,L383="&lt;50%",50%)</f>
        <v>0.6</v>
      </c>
      <c r="N383" s="47">
        <v>6.8110477385674235</v>
      </c>
      <c r="O383">
        <v>10</v>
      </c>
      <c r="P383">
        <v>9</v>
      </c>
      <c r="Q383">
        <v>9</v>
      </c>
      <c r="R383">
        <v>11</v>
      </c>
      <c r="S383" t="s">
        <v>104</v>
      </c>
      <c r="T383" t="s">
        <v>108</v>
      </c>
      <c r="V383">
        <v>39</v>
      </c>
      <c r="W383">
        <v>39</v>
      </c>
      <c r="X383">
        <f>IF(AND(OR('Country Prioritization'!$C$4 = 'Filter inputs'!$A$4,'Country Prioritization'!$C$4=$B383),
OR('Country Prioritization'!$C$6='Filter inputs'!$C$4,'Country Prioritization'!$C$6=$S383),
OR( 'Country Prioritization'!$C$7='Filter inputs'!$D$4, 'Country Prioritization'!$C$7=$T383),
OR('Country Prioritization'!$C$8='Filter inputs'!$E$4, 'Country Prioritization'!$C$8=$F383), OR(AND('Country Prioritization'!$C$5='Filter inputs'!$B$4,H383&lt;=$X$1),AND('Country Prioritization'!$C$5='Filter inputs'!$B$5,M383&lt;=$X$1))),1,0)</f>
        <v>1</v>
      </c>
      <c r="Y383">
        <f>IF(OR('Vaccine Prioritization'!$C$5='Filter inputs'!$E$4, 'Vaccine Prioritization'!$C$5=$F383),1,0)</f>
        <v>1</v>
      </c>
    </row>
    <row r="384" spans="1:25" x14ac:dyDescent="0.3">
      <c r="A384" t="str">
        <f t="shared" si="27"/>
        <v>ASIAAFGHib32025</v>
      </c>
      <c r="B384" t="s">
        <v>13</v>
      </c>
      <c r="C384" t="s">
        <v>120</v>
      </c>
      <c r="D384" t="s">
        <v>14</v>
      </c>
      <c r="E384" t="s">
        <v>82</v>
      </c>
      <c r="F384">
        <v>2025</v>
      </c>
      <c r="G384" t="s">
        <v>198</v>
      </c>
      <c r="H384" s="11" cm="1">
        <f t="array" ref="H384">_xlfn.IFS(G384="&gt;70%",1,G384="60-70%",70%,G384="50-60%",60%,G384="&lt;50%",50%)</f>
        <v>0.6</v>
      </c>
      <c r="I384" s="47">
        <v>5.3377508514462484</v>
      </c>
      <c r="J384">
        <v>9</v>
      </c>
      <c r="K384">
        <v>9</v>
      </c>
      <c r="L384" t="s">
        <v>197</v>
      </c>
      <c r="M384" s="11" cm="1">
        <f t="array" ref="M384">_xlfn.IFS(L384="&gt;70%",1,L384="60-70%",70%,L384="50-60%",60%,L384="&lt;50%",50%)</f>
        <v>0.7</v>
      </c>
      <c r="N384" s="47">
        <v>5.9354431440059034</v>
      </c>
      <c r="O384">
        <v>9</v>
      </c>
      <c r="P384">
        <v>9</v>
      </c>
      <c r="Q384">
        <v>8</v>
      </c>
      <c r="R384">
        <v>9</v>
      </c>
      <c r="S384" t="s">
        <v>103</v>
      </c>
      <c r="T384" t="s">
        <v>106</v>
      </c>
      <c r="V384">
        <v>35</v>
      </c>
      <c r="W384">
        <v>35</v>
      </c>
      <c r="X384">
        <f>IF(AND(OR('Country Prioritization'!$C$4 = 'Filter inputs'!$A$4,'Country Prioritization'!$C$4=$B384),
OR('Country Prioritization'!$C$6='Filter inputs'!$C$4,'Country Prioritization'!$C$6=$S384),
OR( 'Country Prioritization'!$C$7='Filter inputs'!$D$4, 'Country Prioritization'!$C$7=$T384),
OR('Country Prioritization'!$C$8='Filter inputs'!$E$4, 'Country Prioritization'!$C$8=$F384), OR(AND('Country Prioritization'!$C$5='Filter inputs'!$B$4,H384&lt;=$X$1),AND('Country Prioritization'!$C$5='Filter inputs'!$B$5,M384&lt;=$X$1))),1,0)</f>
        <v>1</v>
      </c>
      <c r="Y384">
        <f>IF(OR('Vaccine Prioritization'!$C$5='Filter inputs'!$E$4, 'Vaccine Prioritization'!$C$5=$F384),1,0)</f>
        <v>1</v>
      </c>
    </row>
    <row r="385" spans="1:25" x14ac:dyDescent="0.3">
      <c r="A385" t="str">
        <f t="shared" si="27"/>
        <v>AFRICAMLIHib32025</v>
      </c>
      <c r="B385" t="s">
        <v>3</v>
      </c>
      <c r="C385" t="s">
        <v>126</v>
      </c>
      <c r="D385" t="s">
        <v>21</v>
      </c>
      <c r="E385" t="s">
        <v>82</v>
      </c>
      <c r="F385">
        <v>2025</v>
      </c>
      <c r="G385" t="s">
        <v>198</v>
      </c>
      <c r="H385" s="11" cm="1">
        <f t="array" ref="H385">_xlfn.IFS(G385="&gt;70%",1,G385="60-70%",70%,G385="50-60%",60%,G385="&lt;50%",50%)</f>
        <v>0.6</v>
      </c>
      <c r="I385" s="47">
        <v>4.2507678234369237</v>
      </c>
      <c r="J385">
        <v>8</v>
      </c>
      <c r="K385">
        <v>9</v>
      </c>
      <c r="L385" t="s">
        <v>197</v>
      </c>
      <c r="M385" s="11" cm="1">
        <f t="array" ref="M385">_xlfn.IFS(L385="&gt;70%",1,L385="60-70%",70%,L385="50-60%",60%,L385="&lt;50%",50%)</f>
        <v>0.7</v>
      </c>
      <c r="N385" s="47">
        <v>5.3852637447080793</v>
      </c>
      <c r="O385">
        <v>8</v>
      </c>
      <c r="P385">
        <v>9</v>
      </c>
      <c r="Q385">
        <v>8</v>
      </c>
      <c r="R385">
        <v>9</v>
      </c>
      <c r="S385" t="s">
        <v>103</v>
      </c>
      <c r="T385" t="s">
        <v>106</v>
      </c>
      <c r="V385">
        <v>34</v>
      </c>
      <c r="W385">
        <v>34</v>
      </c>
      <c r="X385">
        <f>IF(AND(OR('Country Prioritization'!$C$4 = 'Filter inputs'!$A$4,'Country Prioritization'!$C$4=$B385),
OR('Country Prioritization'!$C$6='Filter inputs'!$C$4,'Country Prioritization'!$C$6=$S385),
OR( 'Country Prioritization'!$C$7='Filter inputs'!$D$4, 'Country Prioritization'!$C$7=$T385),
OR('Country Prioritization'!$C$8='Filter inputs'!$E$4, 'Country Prioritization'!$C$8=$F385), OR(AND('Country Prioritization'!$C$5='Filter inputs'!$B$4,H385&lt;=$X$1),AND('Country Prioritization'!$C$5='Filter inputs'!$B$5,M385&lt;=$X$1))),1,0)</f>
        <v>1</v>
      </c>
      <c r="Y385">
        <f>IF(OR('Vaccine Prioritization'!$C$5='Filter inputs'!$E$4, 'Vaccine Prioritization'!$C$5=$F385),1,0)</f>
        <v>1</v>
      </c>
    </row>
    <row r="386" spans="1:25" x14ac:dyDescent="0.3">
      <c r="A386" t="str">
        <f t="shared" si="27"/>
        <v>AFRICACMRHib32025</v>
      </c>
      <c r="B386" t="s">
        <v>3</v>
      </c>
      <c r="C386" t="s">
        <v>151</v>
      </c>
      <c r="D386" t="s">
        <v>47</v>
      </c>
      <c r="E386" t="s">
        <v>82</v>
      </c>
      <c r="F386">
        <v>2025</v>
      </c>
      <c r="G386" t="s">
        <v>198</v>
      </c>
      <c r="H386" s="11" cm="1">
        <f t="array" ref="H386">_xlfn.IFS(G386="&gt;70%",1,G386="60-70%",70%,G386="50-60%",60%,G386="&lt;50%",50%)</f>
        <v>0.6</v>
      </c>
      <c r="I386" s="47">
        <v>2.9627872508082689</v>
      </c>
      <c r="J386">
        <v>9</v>
      </c>
      <c r="K386">
        <v>8</v>
      </c>
      <c r="L386" t="s">
        <v>196</v>
      </c>
      <c r="M386" s="11" cm="1">
        <f t="array" ref="M386">_xlfn.IFS(L386="&gt;70%",1,L386="60-70%",70%,L386="50-60%",60%,L386="&lt;50%",50%)</f>
        <v>1</v>
      </c>
      <c r="N386" s="47">
        <v>5.2969360236145242</v>
      </c>
      <c r="O386">
        <v>5</v>
      </c>
      <c r="P386">
        <v>9</v>
      </c>
      <c r="Q386">
        <v>8</v>
      </c>
      <c r="R386">
        <v>2</v>
      </c>
      <c r="S386" t="s">
        <v>104</v>
      </c>
      <c r="T386" t="s">
        <v>109</v>
      </c>
      <c r="V386">
        <v>27</v>
      </c>
      <c r="W386">
        <v>24</v>
      </c>
      <c r="X386">
        <f>IF(AND(OR('Country Prioritization'!$C$4 = 'Filter inputs'!$A$4,'Country Prioritization'!$C$4=$B386),
OR('Country Prioritization'!$C$6='Filter inputs'!$C$4,'Country Prioritization'!$C$6=$S386),
OR( 'Country Prioritization'!$C$7='Filter inputs'!$D$4, 'Country Prioritization'!$C$7=$T386),
OR('Country Prioritization'!$C$8='Filter inputs'!$E$4, 'Country Prioritization'!$C$8=$F386), OR(AND('Country Prioritization'!$C$5='Filter inputs'!$B$4,H386&lt;=$X$1),AND('Country Prioritization'!$C$5='Filter inputs'!$B$5,M386&lt;=$X$1))),1,0)</f>
        <v>1</v>
      </c>
      <c r="Y386">
        <f>IF(OR('Vaccine Prioritization'!$C$5='Filter inputs'!$E$4, 'Vaccine Prioritization'!$C$5=$F386),1,0)</f>
        <v>1</v>
      </c>
    </row>
    <row r="387" spans="1:25" x14ac:dyDescent="0.3">
      <c r="A387" t="str">
        <f t="shared" si="27"/>
        <v>AFRICAMOZHib32025</v>
      </c>
      <c r="B387" t="s">
        <v>3</v>
      </c>
      <c r="C387" t="s">
        <v>181</v>
      </c>
      <c r="D387" t="s">
        <v>77</v>
      </c>
      <c r="E387" t="s">
        <v>82</v>
      </c>
      <c r="F387">
        <v>2025</v>
      </c>
      <c r="G387" t="s">
        <v>197</v>
      </c>
      <c r="H387" s="11" cm="1">
        <f t="array" ref="H387">_xlfn.IFS(G387="&gt;70%",1,G387="60-70%",70%,G387="50-60%",60%,G387="&lt;50%",50%)</f>
        <v>0.7</v>
      </c>
      <c r="I387" s="47">
        <v>3.4535978258220164</v>
      </c>
      <c r="J387">
        <v>6</v>
      </c>
      <c r="K387">
        <v>8</v>
      </c>
      <c r="L387" t="s">
        <v>196</v>
      </c>
      <c r="M387" s="11" cm="1">
        <f t="array" ref="M387">_xlfn.IFS(L387="&gt;70%",1,L387="60-70%",70%,L387="50-60%",60%,L387="&lt;50%",50%)</f>
        <v>1</v>
      </c>
      <c r="N387" s="47">
        <v>5.2066464452275696</v>
      </c>
      <c r="O387">
        <v>1</v>
      </c>
      <c r="P387">
        <v>9</v>
      </c>
      <c r="Q387">
        <v>10</v>
      </c>
      <c r="R387">
        <v>9</v>
      </c>
      <c r="S387" t="s">
        <v>103</v>
      </c>
      <c r="T387" t="s">
        <v>106</v>
      </c>
      <c r="V387">
        <v>33</v>
      </c>
      <c r="W387">
        <v>29</v>
      </c>
      <c r="X387">
        <f>IF(AND(OR('Country Prioritization'!$C$4 = 'Filter inputs'!$A$4,'Country Prioritization'!$C$4=$B387),
OR('Country Prioritization'!$C$6='Filter inputs'!$C$4,'Country Prioritization'!$C$6=$S387),
OR( 'Country Prioritization'!$C$7='Filter inputs'!$D$4, 'Country Prioritization'!$C$7=$T387),
OR('Country Prioritization'!$C$8='Filter inputs'!$E$4, 'Country Prioritization'!$C$8=$F387), OR(AND('Country Prioritization'!$C$5='Filter inputs'!$B$4,H387&lt;=$X$1),AND('Country Prioritization'!$C$5='Filter inputs'!$B$5,M387&lt;=$X$1))),1,0)</f>
        <v>1</v>
      </c>
      <c r="Y387">
        <f>IF(OR('Vaccine Prioritization'!$C$5='Filter inputs'!$E$4, 'Vaccine Prioritization'!$C$5=$F387),1,0)</f>
        <v>1</v>
      </c>
    </row>
    <row r="388" spans="1:25" x14ac:dyDescent="0.3">
      <c r="A388" t="str">
        <f t="shared" ref="A388:A451" si="28">_xlfn.CONCAT(B388,D388,E388,F388)</f>
        <v>ASIAMMRHib32025</v>
      </c>
      <c r="B388" t="s">
        <v>13</v>
      </c>
      <c r="C388" t="s">
        <v>131</v>
      </c>
      <c r="D388" t="s">
        <v>27</v>
      </c>
      <c r="E388" t="s">
        <v>82</v>
      </c>
      <c r="F388">
        <v>2025</v>
      </c>
      <c r="G388" t="s">
        <v>197</v>
      </c>
      <c r="H388" s="11" cm="1">
        <f t="array" ref="H388">_xlfn.IFS(G388="&gt;70%",1,G388="60-70%",70%,G388="50-60%",60%,G388="&lt;50%",50%)</f>
        <v>0.7</v>
      </c>
      <c r="I388" s="47">
        <v>4.5778970370985785</v>
      </c>
      <c r="J388">
        <v>5</v>
      </c>
      <c r="K388">
        <v>9</v>
      </c>
      <c r="L388" t="s">
        <v>196</v>
      </c>
      <c r="M388" s="11" cm="1">
        <f t="array" ref="M388">_xlfn.IFS(L388="&gt;70%",1,L388="60-70%",70%,L388="50-60%",60%,L388="&lt;50%",50%)</f>
        <v>1</v>
      </c>
      <c r="N388" s="47">
        <v>5.1526271590521304</v>
      </c>
      <c r="O388">
        <v>8</v>
      </c>
      <c r="P388">
        <v>8</v>
      </c>
      <c r="Q388">
        <v>10</v>
      </c>
      <c r="R388">
        <v>2</v>
      </c>
      <c r="S388" t="s">
        <v>104</v>
      </c>
      <c r="T388" t="s">
        <v>109</v>
      </c>
      <c r="V388">
        <v>26</v>
      </c>
      <c r="W388">
        <v>28</v>
      </c>
      <c r="X388">
        <f>IF(AND(OR('Country Prioritization'!$C$4 = 'Filter inputs'!$A$4,'Country Prioritization'!$C$4=$B388),
OR('Country Prioritization'!$C$6='Filter inputs'!$C$4,'Country Prioritization'!$C$6=$S388),
OR( 'Country Prioritization'!$C$7='Filter inputs'!$D$4, 'Country Prioritization'!$C$7=$T388),
OR('Country Prioritization'!$C$8='Filter inputs'!$E$4, 'Country Prioritization'!$C$8=$F388), OR(AND('Country Prioritization'!$C$5='Filter inputs'!$B$4,H388&lt;=$X$1),AND('Country Prioritization'!$C$5='Filter inputs'!$B$5,M388&lt;=$X$1))),1,0)</f>
        <v>1</v>
      </c>
      <c r="Y388">
        <f>IF(OR('Vaccine Prioritization'!$C$5='Filter inputs'!$E$4, 'Vaccine Prioritization'!$C$5=$F388),1,0)</f>
        <v>1</v>
      </c>
    </row>
    <row r="389" spans="1:25" x14ac:dyDescent="0.3">
      <c r="A389" t="str">
        <f t="shared" si="28"/>
        <v>AFRICAUGAHib32025</v>
      </c>
      <c r="B389" t="s">
        <v>3</v>
      </c>
      <c r="C389" t="s">
        <v>147</v>
      </c>
      <c r="D389" t="s">
        <v>43</v>
      </c>
      <c r="E389" t="s">
        <v>82</v>
      </c>
      <c r="F389">
        <v>2025</v>
      </c>
      <c r="G389" t="s">
        <v>197</v>
      </c>
      <c r="H389" s="11" cm="1">
        <f t="array" ref="H389">_xlfn.IFS(G389="&gt;70%",1,G389="60-70%",70%,G389="50-60%",60%,G389="&lt;50%",50%)</f>
        <v>0.7</v>
      </c>
      <c r="I389" s="47">
        <v>3.8209384205593544</v>
      </c>
      <c r="J389">
        <v>4</v>
      </c>
      <c r="K389">
        <v>9</v>
      </c>
      <c r="L389" t="s">
        <v>196</v>
      </c>
      <c r="M389" s="11" cm="1">
        <f t="array" ref="M389">_xlfn.IFS(L389="&gt;70%",1,L389="60-70%",70%,L389="50-60%",60%,L389="&lt;50%",50%)</f>
        <v>1</v>
      </c>
      <c r="N389" s="47">
        <v>4.7580169680804678</v>
      </c>
      <c r="O389">
        <v>5</v>
      </c>
      <c r="P389">
        <v>8</v>
      </c>
      <c r="Q389">
        <v>6</v>
      </c>
      <c r="R389">
        <v>9</v>
      </c>
      <c r="S389" t="s">
        <v>103</v>
      </c>
      <c r="T389" t="s">
        <v>106</v>
      </c>
      <c r="V389">
        <v>28</v>
      </c>
      <c r="W389">
        <v>28</v>
      </c>
      <c r="X389">
        <f>IF(AND(OR('Country Prioritization'!$C$4 = 'Filter inputs'!$A$4,'Country Prioritization'!$C$4=$B389),
OR('Country Prioritization'!$C$6='Filter inputs'!$C$4,'Country Prioritization'!$C$6=$S389),
OR( 'Country Prioritization'!$C$7='Filter inputs'!$D$4, 'Country Prioritization'!$C$7=$T389),
OR('Country Prioritization'!$C$8='Filter inputs'!$E$4, 'Country Prioritization'!$C$8=$F389), OR(AND('Country Prioritization'!$C$5='Filter inputs'!$B$4,H389&lt;=$X$1),AND('Country Prioritization'!$C$5='Filter inputs'!$B$5,M389&lt;=$X$1))),1,0)</f>
        <v>1</v>
      </c>
      <c r="Y389">
        <f>IF(OR('Vaccine Prioritization'!$C$5='Filter inputs'!$E$4, 'Vaccine Prioritization'!$C$5=$F389),1,0)</f>
        <v>1</v>
      </c>
    </row>
    <row r="390" spans="1:25" x14ac:dyDescent="0.3">
      <c r="A390" t="str">
        <f t="shared" si="28"/>
        <v>ASIANPLHib32025</v>
      </c>
      <c r="B390" t="s">
        <v>13</v>
      </c>
      <c r="C390" t="s">
        <v>157</v>
      </c>
      <c r="D390" t="s">
        <v>53</v>
      </c>
      <c r="E390" t="s">
        <v>82</v>
      </c>
      <c r="F390">
        <v>2025</v>
      </c>
      <c r="G390" t="s">
        <v>197</v>
      </c>
      <c r="H390" s="11" cm="1">
        <f t="array" ref="H390">_xlfn.IFS(G390="&gt;70%",1,G390="60-70%",70%,G390="50-60%",60%,G390="&lt;50%",50%)</f>
        <v>0.7</v>
      </c>
      <c r="I390" s="47">
        <v>3.3982077612172534</v>
      </c>
      <c r="J390">
        <v>4</v>
      </c>
      <c r="K390">
        <v>8</v>
      </c>
      <c r="L390" t="s">
        <v>196</v>
      </c>
      <c r="M390" s="11" cm="1">
        <f t="array" ref="M390">_xlfn.IFS(L390="&gt;70%",1,L390="60-70%",70%,L390="50-60%",60%,L390="&lt;50%",50%)</f>
        <v>1</v>
      </c>
      <c r="N390" s="47">
        <v>4.6723226945937695</v>
      </c>
      <c r="O390">
        <v>4</v>
      </c>
      <c r="P390">
        <v>8</v>
      </c>
      <c r="Q390">
        <v>6</v>
      </c>
      <c r="R390">
        <v>8</v>
      </c>
      <c r="S390" t="s">
        <v>104</v>
      </c>
      <c r="T390" t="s">
        <v>106</v>
      </c>
      <c r="V390">
        <v>26</v>
      </c>
      <c r="W390">
        <v>26</v>
      </c>
      <c r="X390">
        <f>IF(AND(OR('Country Prioritization'!$C$4 = 'Filter inputs'!$A$4,'Country Prioritization'!$C$4=$B390),
OR('Country Prioritization'!$C$6='Filter inputs'!$C$4,'Country Prioritization'!$C$6=$S390),
OR( 'Country Prioritization'!$C$7='Filter inputs'!$D$4, 'Country Prioritization'!$C$7=$T390),
OR('Country Prioritization'!$C$8='Filter inputs'!$E$4, 'Country Prioritization'!$C$8=$F390), OR(AND('Country Prioritization'!$C$5='Filter inputs'!$B$4,H390&lt;=$X$1),AND('Country Prioritization'!$C$5='Filter inputs'!$B$5,M390&lt;=$X$1))),1,0)</f>
        <v>1</v>
      </c>
      <c r="Y390">
        <f>IF(OR('Vaccine Prioritization'!$C$5='Filter inputs'!$E$4, 'Vaccine Prioritization'!$C$5=$F390),1,0)</f>
        <v>1</v>
      </c>
    </row>
    <row r="391" spans="1:25" x14ac:dyDescent="0.3">
      <c r="A391" t="str">
        <f t="shared" si="28"/>
        <v>AFRICAMDGHib32025</v>
      </c>
      <c r="B391" t="s">
        <v>3</v>
      </c>
      <c r="C391" t="s">
        <v>145</v>
      </c>
      <c r="D391" t="s">
        <v>41</v>
      </c>
      <c r="E391" t="s">
        <v>82</v>
      </c>
      <c r="F391">
        <v>2025</v>
      </c>
      <c r="G391" t="s">
        <v>197</v>
      </c>
      <c r="H391" s="11" cm="1">
        <f t="array" ref="H391">_xlfn.IFS(G391="&gt;70%",1,G391="60-70%",70%,G391="50-60%",60%,G391="&lt;50%",50%)</f>
        <v>0.7</v>
      </c>
      <c r="I391" s="47">
        <v>3.0804711977358132</v>
      </c>
      <c r="J391">
        <v>8</v>
      </c>
      <c r="K391">
        <v>8</v>
      </c>
      <c r="L391" t="s">
        <v>196</v>
      </c>
      <c r="M391" s="11" cm="1">
        <f t="array" ref="M391">_xlfn.IFS(L391="&gt;70%",1,L391="60-70%",70%,L391="50-60%",60%,L391="&lt;50%",50%)</f>
        <v>1</v>
      </c>
      <c r="N391" s="47">
        <v>4.5708320537264457</v>
      </c>
      <c r="O391">
        <v>6</v>
      </c>
      <c r="P391">
        <v>8</v>
      </c>
      <c r="Q391">
        <v>7</v>
      </c>
      <c r="R391">
        <v>9</v>
      </c>
      <c r="S391" t="s">
        <v>103</v>
      </c>
      <c r="T391" t="s">
        <v>106</v>
      </c>
      <c r="V391">
        <v>32</v>
      </c>
      <c r="W391">
        <v>30</v>
      </c>
      <c r="X391">
        <f>IF(AND(OR('Country Prioritization'!$C$4 = 'Filter inputs'!$A$4,'Country Prioritization'!$C$4=$B391),
OR('Country Prioritization'!$C$6='Filter inputs'!$C$4,'Country Prioritization'!$C$6=$S391),
OR( 'Country Prioritization'!$C$7='Filter inputs'!$D$4, 'Country Prioritization'!$C$7=$T391),
OR('Country Prioritization'!$C$8='Filter inputs'!$E$4, 'Country Prioritization'!$C$8=$F391), OR(AND('Country Prioritization'!$C$5='Filter inputs'!$B$4,H391&lt;=$X$1),AND('Country Prioritization'!$C$5='Filter inputs'!$B$5,M391&lt;=$X$1))),1,0)</f>
        <v>1</v>
      </c>
      <c r="Y391">
        <f>IF(OR('Vaccine Prioritization'!$C$5='Filter inputs'!$E$4, 'Vaccine Prioritization'!$C$5=$F391),1,0)</f>
        <v>1</v>
      </c>
    </row>
    <row r="392" spans="1:25" x14ac:dyDescent="0.3">
      <c r="A392" t="str">
        <f t="shared" si="28"/>
        <v>AFRICABFAHib32025</v>
      </c>
      <c r="B392" t="s">
        <v>3</v>
      </c>
      <c r="C392" t="s">
        <v>167</v>
      </c>
      <c r="D392" t="s">
        <v>63</v>
      </c>
      <c r="E392" t="s">
        <v>82</v>
      </c>
      <c r="F392">
        <v>2025</v>
      </c>
      <c r="G392" t="s">
        <v>197</v>
      </c>
      <c r="H392" s="11" cm="1">
        <f t="array" ref="H392">_xlfn.IFS(G392="&gt;70%",1,G392="60-70%",70%,G392="50-60%",60%,G392="&lt;50%",50%)</f>
        <v>0.7</v>
      </c>
      <c r="I392" s="47">
        <v>2.7422597776648967</v>
      </c>
      <c r="J392">
        <v>5</v>
      </c>
      <c r="K392">
        <v>7</v>
      </c>
      <c r="L392" t="s">
        <v>196</v>
      </c>
      <c r="M392" s="11" cm="1">
        <f t="array" ref="M392">_xlfn.IFS(L392="&gt;70%",1,L392="60-70%",70%,L392="50-60%",60%,L392="&lt;50%",50%)</f>
        <v>1</v>
      </c>
      <c r="N392" s="47">
        <v>4.3484639192086876</v>
      </c>
      <c r="O392">
        <v>3</v>
      </c>
      <c r="P392">
        <v>8</v>
      </c>
      <c r="Q392">
        <v>4</v>
      </c>
      <c r="R392">
        <v>9</v>
      </c>
      <c r="S392" t="s">
        <v>103</v>
      </c>
      <c r="T392" t="s">
        <v>106</v>
      </c>
      <c r="V392">
        <v>25</v>
      </c>
      <c r="W392">
        <v>24</v>
      </c>
      <c r="X392">
        <f>IF(AND(OR('Country Prioritization'!$C$4 = 'Filter inputs'!$A$4,'Country Prioritization'!$C$4=$B392),
OR('Country Prioritization'!$C$6='Filter inputs'!$C$4,'Country Prioritization'!$C$6=$S392),
OR( 'Country Prioritization'!$C$7='Filter inputs'!$D$4, 'Country Prioritization'!$C$7=$T392),
OR('Country Prioritization'!$C$8='Filter inputs'!$E$4, 'Country Prioritization'!$C$8=$F392), OR(AND('Country Prioritization'!$C$5='Filter inputs'!$B$4,H392&lt;=$X$1),AND('Country Prioritization'!$C$5='Filter inputs'!$B$5,M392&lt;=$X$1))),1,0)</f>
        <v>1</v>
      </c>
      <c r="Y392">
        <f>IF(OR('Vaccine Prioritization'!$C$5='Filter inputs'!$E$4, 'Vaccine Prioritization'!$C$5=$F392),1,0)</f>
        <v>1</v>
      </c>
    </row>
    <row r="393" spans="1:25" x14ac:dyDescent="0.3">
      <c r="A393" t="str">
        <f t="shared" si="28"/>
        <v>AFRICATCDHib32025</v>
      </c>
      <c r="B393" t="s">
        <v>3</v>
      </c>
      <c r="C393" t="s">
        <v>118</v>
      </c>
      <c r="D393" t="s">
        <v>11</v>
      </c>
      <c r="E393" t="s">
        <v>82</v>
      </c>
      <c r="F393">
        <v>2025</v>
      </c>
      <c r="G393" t="s">
        <v>199</v>
      </c>
      <c r="H393" s="11" cm="1">
        <f t="array" ref="H393">_xlfn.IFS(G393="&gt;70%",1,G393="60-70%",70%,G393="50-60%",60%,G393="&lt;50%",50%)</f>
        <v>0.5</v>
      </c>
      <c r="I393" s="47">
        <v>3.3561410209542761</v>
      </c>
      <c r="J393">
        <v>10</v>
      </c>
      <c r="K393">
        <v>8</v>
      </c>
      <c r="L393" t="s">
        <v>198</v>
      </c>
      <c r="M393" s="11" cm="1">
        <f t="array" ref="M393">_xlfn.IFS(L393="&gt;70%",1,L393="60-70%",70%,L393="50-60%",60%,L393="&lt;50%",50%)</f>
        <v>0.6</v>
      </c>
      <c r="N393" s="47">
        <v>4.1852800607771865</v>
      </c>
      <c r="O393">
        <v>10</v>
      </c>
      <c r="P393">
        <v>8</v>
      </c>
      <c r="Q393">
        <v>9</v>
      </c>
      <c r="R393">
        <v>9</v>
      </c>
      <c r="S393" t="s">
        <v>103</v>
      </c>
      <c r="T393" t="s">
        <v>106</v>
      </c>
      <c r="V393">
        <v>36</v>
      </c>
      <c r="W393">
        <v>36</v>
      </c>
      <c r="X393">
        <f>IF(AND(OR('Country Prioritization'!$C$4 = 'Filter inputs'!$A$4,'Country Prioritization'!$C$4=$B393),
OR('Country Prioritization'!$C$6='Filter inputs'!$C$4,'Country Prioritization'!$C$6=$S393),
OR( 'Country Prioritization'!$C$7='Filter inputs'!$D$4, 'Country Prioritization'!$C$7=$T393),
OR('Country Prioritization'!$C$8='Filter inputs'!$E$4, 'Country Prioritization'!$C$8=$F393), OR(AND('Country Prioritization'!$C$5='Filter inputs'!$B$4,H393&lt;=$X$1),AND('Country Prioritization'!$C$5='Filter inputs'!$B$5,M393&lt;=$X$1))),1,0)</f>
        <v>1</v>
      </c>
      <c r="Y393">
        <f>IF(OR('Vaccine Prioritization'!$C$5='Filter inputs'!$E$4, 'Vaccine Prioritization'!$C$5=$F393),1,0)</f>
        <v>1</v>
      </c>
    </row>
    <row r="394" spans="1:25" x14ac:dyDescent="0.3">
      <c r="A394" t="str">
        <f t="shared" si="28"/>
        <v>ASIAYEMHib32025</v>
      </c>
      <c r="B394" t="s">
        <v>13</v>
      </c>
      <c r="C394" t="s">
        <v>123</v>
      </c>
      <c r="D394" t="s">
        <v>18</v>
      </c>
      <c r="E394" t="s">
        <v>82</v>
      </c>
      <c r="F394">
        <v>2025</v>
      </c>
      <c r="G394" t="s">
        <v>198</v>
      </c>
      <c r="H394" s="11" cm="1">
        <f t="array" ref="H394">_xlfn.IFS(G394="&gt;70%",1,G394="60-70%",70%,G394="50-60%",60%,G394="&lt;50%",50%)</f>
        <v>0.6</v>
      </c>
      <c r="I394" s="47">
        <v>3.3886137208140301</v>
      </c>
      <c r="J394">
        <v>8</v>
      </c>
      <c r="K394">
        <v>8</v>
      </c>
      <c r="L394" t="s">
        <v>197</v>
      </c>
      <c r="M394" s="11" cm="1">
        <f t="array" ref="M394">_xlfn.IFS(L394="&gt;70%",1,L394="60-70%",70%,L394="50-60%",60%,L394="&lt;50%",50%)</f>
        <v>0.7</v>
      </c>
      <c r="N394" s="47">
        <v>4.0890507984104749</v>
      </c>
      <c r="O394">
        <v>9</v>
      </c>
      <c r="P394">
        <v>8</v>
      </c>
      <c r="Q394">
        <v>3</v>
      </c>
      <c r="R394">
        <v>9</v>
      </c>
      <c r="S394" t="s">
        <v>103</v>
      </c>
      <c r="T394" t="s">
        <v>106</v>
      </c>
      <c r="V394">
        <v>28</v>
      </c>
      <c r="W394">
        <v>29</v>
      </c>
      <c r="X394">
        <f>IF(AND(OR('Country Prioritization'!$C$4 = 'Filter inputs'!$A$4,'Country Prioritization'!$C$4=$B394),
OR('Country Prioritization'!$C$6='Filter inputs'!$C$4,'Country Prioritization'!$C$6=$S394),
OR( 'Country Prioritization'!$C$7='Filter inputs'!$D$4, 'Country Prioritization'!$C$7=$T394),
OR('Country Prioritization'!$C$8='Filter inputs'!$E$4, 'Country Prioritization'!$C$8=$F394), OR(AND('Country Prioritization'!$C$5='Filter inputs'!$B$4,H394&lt;=$X$1),AND('Country Prioritization'!$C$5='Filter inputs'!$B$5,M394&lt;=$X$1))),1,0)</f>
        <v>1</v>
      </c>
      <c r="Y394">
        <f>IF(OR('Vaccine Prioritization'!$C$5='Filter inputs'!$E$4, 'Vaccine Prioritization'!$C$5=$F394),1,0)</f>
        <v>1</v>
      </c>
    </row>
    <row r="395" spans="1:25" x14ac:dyDescent="0.3">
      <c r="A395" t="str">
        <f t="shared" si="28"/>
        <v>AFRICAKENHib32025</v>
      </c>
      <c r="B395" t="s">
        <v>3</v>
      </c>
      <c r="C395" t="s">
        <v>139</v>
      </c>
      <c r="D395" t="s">
        <v>35</v>
      </c>
      <c r="E395" t="s">
        <v>82</v>
      </c>
      <c r="F395">
        <v>2025</v>
      </c>
      <c r="G395" t="s">
        <v>197</v>
      </c>
      <c r="H395" s="11" cm="1">
        <f t="array" ref="H395">_xlfn.IFS(G395="&gt;70%",1,G395="60-70%",70%,G395="50-60%",60%,G395="&lt;50%",50%)</f>
        <v>0.7</v>
      </c>
      <c r="I395" s="47">
        <v>3.246569811175199</v>
      </c>
      <c r="J395">
        <v>4</v>
      </c>
      <c r="K395">
        <v>8</v>
      </c>
      <c r="L395" t="s">
        <v>196</v>
      </c>
      <c r="M395" s="11" cm="1">
        <f t="array" ref="M395">_xlfn.IFS(L395="&gt;70%",1,L395="60-70%",70%,L395="50-60%",60%,L395="&lt;50%",50%)</f>
        <v>1</v>
      </c>
      <c r="N395" s="47">
        <v>3.7430888365326678</v>
      </c>
      <c r="O395">
        <v>7</v>
      </c>
      <c r="P395">
        <v>7</v>
      </c>
      <c r="Q395">
        <v>5</v>
      </c>
      <c r="R395">
        <v>2</v>
      </c>
      <c r="S395" t="s">
        <v>104</v>
      </c>
      <c r="T395" t="s">
        <v>109</v>
      </c>
      <c r="V395">
        <v>19</v>
      </c>
      <c r="W395">
        <v>21</v>
      </c>
      <c r="X395">
        <f>IF(AND(OR('Country Prioritization'!$C$4 = 'Filter inputs'!$A$4,'Country Prioritization'!$C$4=$B395),
OR('Country Prioritization'!$C$6='Filter inputs'!$C$4,'Country Prioritization'!$C$6=$S395),
OR( 'Country Prioritization'!$C$7='Filter inputs'!$D$4, 'Country Prioritization'!$C$7=$T395),
OR('Country Prioritization'!$C$8='Filter inputs'!$E$4, 'Country Prioritization'!$C$8=$F395), OR(AND('Country Prioritization'!$C$5='Filter inputs'!$B$4,H395&lt;=$X$1),AND('Country Prioritization'!$C$5='Filter inputs'!$B$5,M395&lt;=$X$1))),1,0)</f>
        <v>1</v>
      </c>
      <c r="Y395">
        <f>IF(OR('Vaccine Prioritization'!$C$5='Filter inputs'!$E$4, 'Vaccine Prioritization'!$C$5=$F395),1,0)</f>
        <v>1</v>
      </c>
    </row>
    <row r="396" spans="1:25" x14ac:dyDescent="0.3">
      <c r="A396" t="str">
        <f t="shared" si="28"/>
        <v>AFRICARWAHib32025</v>
      </c>
      <c r="B396" t="s">
        <v>3</v>
      </c>
      <c r="C396" t="s">
        <v>179</v>
      </c>
      <c r="D396" t="s">
        <v>75</v>
      </c>
      <c r="E396" t="s">
        <v>82</v>
      </c>
      <c r="F396">
        <v>2025</v>
      </c>
      <c r="G396" t="s">
        <v>196</v>
      </c>
      <c r="H396" s="11" cm="1">
        <f t="array" ref="H396">_xlfn.IFS(G396="&gt;70%",1,G396="60-70%",70%,G396="50-60%",60%,G396="&lt;50%",50%)</f>
        <v>1</v>
      </c>
      <c r="I396" s="47">
        <v>2.3476762496015646</v>
      </c>
      <c r="J396">
        <v>1</v>
      </c>
      <c r="K396">
        <v>7</v>
      </c>
      <c r="L396" t="s">
        <v>196</v>
      </c>
      <c r="M396" s="11" cm="1">
        <f t="array" ref="M396">_xlfn.IFS(L396="&gt;70%",1,L396="60-70%",70%,L396="50-60%",60%,L396="&lt;50%",50%)</f>
        <v>1</v>
      </c>
      <c r="N396" s="47">
        <v>3.4512230866846569</v>
      </c>
      <c r="O396">
        <v>1</v>
      </c>
      <c r="P396">
        <v>7</v>
      </c>
      <c r="Q396">
        <v>8</v>
      </c>
      <c r="R396">
        <v>9</v>
      </c>
      <c r="S396" t="s">
        <v>103</v>
      </c>
      <c r="T396" t="s">
        <v>106</v>
      </c>
      <c r="V396">
        <v>25</v>
      </c>
      <c r="W396">
        <v>25</v>
      </c>
      <c r="X396">
        <f>IF(AND(OR('Country Prioritization'!$C$4 = 'Filter inputs'!$A$4,'Country Prioritization'!$C$4=$B396),
OR('Country Prioritization'!$C$6='Filter inputs'!$C$4,'Country Prioritization'!$C$6=$S396),
OR( 'Country Prioritization'!$C$7='Filter inputs'!$D$4, 'Country Prioritization'!$C$7=$T396),
OR('Country Prioritization'!$C$8='Filter inputs'!$E$4, 'Country Prioritization'!$C$8=$F396), OR(AND('Country Prioritization'!$C$5='Filter inputs'!$B$4,H396&lt;=$X$1),AND('Country Prioritization'!$C$5='Filter inputs'!$B$5,M396&lt;=$X$1))),1,0)</f>
        <v>1</v>
      </c>
      <c r="Y396">
        <f>IF(OR('Vaccine Prioritization'!$C$5='Filter inputs'!$E$4, 'Vaccine Prioritization'!$C$5=$F396),1,0)</f>
        <v>1</v>
      </c>
    </row>
    <row r="397" spans="1:25" x14ac:dyDescent="0.3">
      <c r="A397" t="str">
        <f t="shared" si="28"/>
        <v>AFRICASENHib32025</v>
      </c>
      <c r="B397" t="s">
        <v>3</v>
      </c>
      <c r="C397" t="s">
        <v>164</v>
      </c>
      <c r="D397" t="s">
        <v>60</v>
      </c>
      <c r="E397" t="s">
        <v>82</v>
      </c>
      <c r="F397">
        <v>2025</v>
      </c>
      <c r="G397" t="s">
        <v>197</v>
      </c>
      <c r="H397" s="11" cm="1">
        <f t="array" ref="H397">_xlfn.IFS(G397="&gt;70%",1,G397="60-70%",70%,G397="50-60%",60%,G397="&lt;50%",50%)</f>
        <v>0.7</v>
      </c>
      <c r="I397" s="47">
        <v>2.6000844952109698</v>
      </c>
      <c r="J397">
        <v>4</v>
      </c>
      <c r="K397">
        <v>7</v>
      </c>
      <c r="L397" t="s">
        <v>196</v>
      </c>
      <c r="M397" s="11" cm="1">
        <f t="array" ref="M397">_xlfn.IFS(L397="&gt;70%",1,L397="60-70%",70%,L397="50-60%",60%,L397="&lt;50%",50%)</f>
        <v>1</v>
      </c>
      <c r="N397" s="47">
        <v>3.3537369013928364</v>
      </c>
      <c r="O397">
        <v>4</v>
      </c>
      <c r="P397">
        <v>7</v>
      </c>
      <c r="Q397">
        <v>1</v>
      </c>
      <c r="R397">
        <v>2</v>
      </c>
      <c r="S397" t="s">
        <v>104</v>
      </c>
      <c r="T397" t="s">
        <v>109</v>
      </c>
      <c r="V397">
        <v>14</v>
      </c>
      <c r="W397">
        <v>14</v>
      </c>
      <c r="X397">
        <f>IF(AND(OR('Country Prioritization'!$C$4 = 'Filter inputs'!$A$4,'Country Prioritization'!$C$4=$B397),
OR('Country Prioritization'!$C$6='Filter inputs'!$C$4,'Country Prioritization'!$C$6=$S397),
OR( 'Country Prioritization'!$C$7='Filter inputs'!$D$4, 'Country Prioritization'!$C$7=$T397),
OR('Country Prioritization'!$C$8='Filter inputs'!$E$4, 'Country Prioritization'!$C$8=$F397), OR(AND('Country Prioritization'!$C$5='Filter inputs'!$B$4,H397&lt;=$X$1),AND('Country Prioritization'!$C$5='Filter inputs'!$B$5,M397&lt;=$X$1))),1,0)</f>
        <v>1</v>
      </c>
      <c r="Y397">
        <f>IF(OR('Vaccine Prioritization'!$C$5='Filter inputs'!$E$4, 'Vaccine Prioritization'!$C$5=$F397),1,0)</f>
        <v>1</v>
      </c>
    </row>
    <row r="398" spans="1:25" x14ac:dyDescent="0.3">
      <c r="A398" t="str">
        <f t="shared" si="28"/>
        <v>AFRICAZMBHib32025</v>
      </c>
      <c r="B398" t="s">
        <v>3</v>
      </c>
      <c r="C398" t="s">
        <v>182</v>
      </c>
      <c r="D398" t="s">
        <v>78</v>
      </c>
      <c r="E398" t="s">
        <v>82</v>
      </c>
      <c r="F398">
        <v>2025</v>
      </c>
      <c r="G398" t="s">
        <v>197</v>
      </c>
      <c r="H398" s="11" cm="1">
        <f t="array" ref="H398">_xlfn.IFS(G398="&gt;70%",1,G398="60-70%",70%,G398="50-60%",60%,G398="&lt;50%",50%)</f>
        <v>0.7</v>
      </c>
      <c r="I398" s="47">
        <v>1.8520111186599215</v>
      </c>
      <c r="J398">
        <v>6</v>
      </c>
      <c r="K398">
        <v>7</v>
      </c>
      <c r="L398" t="s">
        <v>196</v>
      </c>
      <c r="M398" s="11" cm="1">
        <f t="array" ref="M398">_xlfn.IFS(L398="&gt;70%",1,L398="60-70%",70%,L398="50-60%",60%,L398="&lt;50%",50%)</f>
        <v>1</v>
      </c>
      <c r="N398" s="47">
        <v>2.8898416070140334</v>
      </c>
      <c r="O398">
        <v>1</v>
      </c>
      <c r="P398">
        <v>7</v>
      </c>
      <c r="Q398">
        <v>9</v>
      </c>
      <c r="R398">
        <v>2</v>
      </c>
      <c r="S398" t="s">
        <v>104</v>
      </c>
      <c r="T398" t="s">
        <v>109</v>
      </c>
      <c r="V398">
        <v>24</v>
      </c>
      <c r="W398">
        <v>19</v>
      </c>
      <c r="X398">
        <f>IF(AND(OR('Country Prioritization'!$C$4 = 'Filter inputs'!$A$4,'Country Prioritization'!$C$4=$B398),
OR('Country Prioritization'!$C$6='Filter inputs'!$C$4,'Country Prioritization'!$C$6=$S398),
OR( 'Country Prioritization'!$C$7='Filter inputs'!$D$4, 'Country Prioritization'!$C$7=$T398),
OR('Country Prioritization'!$C$8='Filter inputs'!$E$4, 'Country Prioritization'!$C$8=$F398), OR(AND('Country Prioritization'!$C$5='Filter inputs'!$B$4,H398&lt;=$X$1),AND('Country Prioritization'!$C$5='Filter inputs'!$B$5,M398&lt;=$X$1))),1,0)</f>
        <v>1</v>
      </c>
      <c r="Y398">
        <f>IF(OR('Vaccine Prioritization'!$C$5='Filter inputs'!$E$4, 'Vaccine Prioritization'!$C$5=$F398),1,0)</f>
        <v>1</v>
      </c>
    </row>
    <row r="399" spans="1:25" x14ac:dyDescent="0.3">
      <c r="A399" t="str">
        <f t="shared" si="28"/>
        <v>ASIAKHMHib32025</v>
      </c>
      <c r="B399" t="s">
        <v>13</v>
      </c>
      <c r="C399" t="s">
        <v>163</v>
      </c>
      <c r="D399" t="s">
        <v>59</v>
      </c>
      <c r="E399" t="s">
        <v>82</v>
      </c>
      <c r="F399">
        <v>2025</v>
      </c>
      <c r="G399" t="s">
        <v>197</v>
      </c>
      <c r="H399" s="11" cm="1">
        <f t="array" ref="H399">_xlfn.IFS(G399="&gt;70%",1,G399="60-70%",70%,G399="50-60%",60%,G399="&lt;50%",50%)</f>
        <v>0.7</v>
      </c>
      <c r="I399" s="47">
        <v>1.816549869238147</v>
      </c>
      <c r="J399">
        <v>4</v>
      </c>
      <c r="K399">
        <v>7</v>
      </c>
      <c r="L399" t="s">
        <v>196</v>
      </c>
      <c r="M399" s="11" cm="1">
        <f t="array" ref="M399">_xlfn.IFS(L399="&gt;70%",1,L399="60-70%",70%,L399="50-60%",60%,L399="&lt;50%",50%)</f>
        <v>1</v>
      </c>
      <c r="N399" s="47">
        <v>2.5161987570878375</v>
      </c>
      <c r="O399">
        <v>3</v>
      </c>
      <c r="P399">
        <v>7</v>
      </c>
      <c r="Q399">
        <v>8</v>
      </c>
      <c r="R399">
        <v>2</v>
      </c>
      <c r="S399" t="s">
        <v>104</v>
      </c>
      <c r="T399" t="s">
        <v>109</v>
      </c>
      <c r="V399">
        <v>21</v>
      </c>
      <c r="W399">
        <v>20</v>
      </c>
      <c r="X399">
        <f>IF(AND(OR('Country Prioritization'!$C$4 = 'Filter inputs'!$A$4,'Country Prioritization'!$C$4=$B399),
OR('Country Prioritization'!$C$6='Filter inputs'!$C$4,'Country Prioritization'!$C$6=$S399),
OR( 'Country Prioritization'!$C$7='Filter inputs'!$D$4, 'Country Prioritization'!$C$7=$T399),
OR('Country Prioritization'!$C$8='Filter inputs'!$E$4, 'Country Prioritization'!$C$8=$F399), OR(AND('Country Prioritization'!$C$5='Filter inputs'!$B$4,H399&lt;=$X$1),AND('Country Prioritization'!$C$5='Filter inputs'!$B$5,M399&lt;=$X$1))),1,0)</f>
        <v>1</v>
      </c>
      <c r="Y399">
        <f>IF(OR('Vaccine Prioritization'!$C$5='Filter inputs'!$E$4, 'Vaccine Prioritization'!$C$5=$F399),1,0)</f>
        <v>1</v>
      </c>
    </row>
    <row r="400" spans="1:25" x14ac:dyDescent="0.3">
      <c r="A400" t="str">
        <f t="shared" si="28"/>
        <v>AFRICABDIHib32025</v>
      </c>
      <c r="B400" t="s">
        <v>3</v>
      </c>
      <c r="C400" t="s">
        <v>171</v>
      </c>
      <c r="D400" t="s">
        <v>67</v>
      </c>
      <c r="E400" t="s">
        <v>82</v>
      </c>
      <c r="F400">
        <v>2025</v>
      </c>
      <c r="G400" t="s">
        <v>197</v>
      </c>
      <c r="H400" s="11" cm="1">
        <f t="array" ref="H400">_xlfn.IFS(G400="&gt;70%",1,G400="60-70%",70%,G400="50-60%",60%,G400="&lt;50%",50%)</f>
        <v>0.7</v>
      </c>
      <c r="I400" s="47">
        <v>1.6499755463235117</v>
      </c>
      <c r="J400">
        <v>3</v>
      </c>
      <c r="K400">
        <v>6</v>
      </c>
      <c r="L400" t="s">
        <v>196</v>
      </c>
      <c r="M400" s="11" cm="1">
        <f t="array" ref="M400">_xlfn.IFS(L400="&gt;70%",1,L400="60-70%",70%,L400="50-60%",60%,L400="&lt;50%",50%)</f>
        <v>1</v>
      </c>
      <c r="N400" s="47">
        <v>2.337580122494213</v>
      </c>
      <c r="O400">
        <v>2</v>
      </c>
      <c r="P400">
        <v>7</v>
      </c>
      <c r="Q400">
        <v>5</v>
      </c>
      <c r="R400">
        <v>9</v>
      </c>
      <c r="S400" t="s">
        <v>103</v>
      </c>
      <c r="T400" t="s">
        <v>106</v>
      </c>
      <c r="V400">
        <v>23</v>
      </c>
      <c r="W400">
        <v>23</v>
      </c>
      <c r="X400">
        <f>IF(AND(OR('Country Prioritization'!$C$4 = 'Filter inputs'!$A$4,'Country Prioritization'!$C$4=$B400),
OR('Country Prioritization'!$C$6='Filter inputs'!$C$4,'Country Prioritization'!$C$6=$S400),
OR( 'Country Prioritization'!$C$7='Filter inputs'!$D$4, 'Country Prioritization'!$C$7=$T400),
OR('Country Prioritization'!$C$8='Filter inputs'!$E$4, 'Country Prioritization'!$C$8=$F400), OR(AND('Country Prioritization'!$C$5='Filter inputs'!$B$4,H400&lt;=$X$1),AND('Country Prioritization'!$C$5='Filter inputs'!$B$5,M400&lt;=$X$1))),1,0)</f>
        <v>1</v>
      </c>
      <c r="Y400">
        <f>IF(OR('Vaccine Prioritization'!$C$5='Filter inputs'!$E$4, 'Vaccine Prioritization'!$C$5=$F400),1,0)</f>
        <v>1</v>
      </c>
    </row>
    <row r="401" spans="1:25" x14ac:dyDescent="0.3">
      <c r="A401" t="str">
        <f t="shared" si="28"/>
        <v>AMERICABOLHib32025</v>
      </c>
      <c r="B401" t="s">
        <v>22</v>
      </c>
      <c r="C401" t="s">
        <v>162</v>
      </c>
      <c r="D401" t="s">
        <v>58</v>
      </c>
      <c r="E401" t="s">
        <v>82</v>
      </c>
      <c r="F401">
        <v>2025</v>
      </c>
      <c r="G401" t="s">
        <v>198</v>
      </c>
      <c r="H401" s="11" cm="1">
        <f t="array" ref="H401">_xlfn.IFS(G401="&gt;70%",1,G401="60-70%",70%,G401="50-60%",60%,G401="&lt;50%",50%)</f>
        <v>0.6</v>
      </c>
      <c r="I401" s="47">
        <v>1.3467493021438623</v>
      </c>
      <c r="J401">
        <v>8</v>
      </c>
      <c r="K401">
        <v>6</v>
      </c>
      <c r="L401" t="s">
        <v>196</v>
      </c>
      <c r="M401" s="11" cm="1">
        <f t="array" ref="M401">_xlfn.IFS(L401="&gt;70%",1,L401="60-70%",70%,L401="50-60%",60%,L401="&lt;50%",50%)</f>
        <v>1</v>
      </c>
      <c r="N401" s="47">
        <v>2.2998495434238304</v>
      </c>
      <c r="O401">
        <v>4</v>
      </c>
      <c r="P401">
        <v>7</v>
      </c>
      <c r="Q401">
        <v>4</v>
      </c>
      <c r="R401">
        <v>11</v>
      </c>
      <c r="S401" t="s">
        <v>104</v>
      </c>
      <c r="T401" t="s">
        <v>108</v>
      </c>
      <c r="V401">
        <v>29</v>
      </c>
      <c r="W401">
        <v>26</v>
      </c>
      <c r="X401">
        <f>IF(AND(OR('Country Prioritization'!$C$4 = 'Filter inputs'!$A$4,'Country Prioritization'!$C$4=$B401),
OR('Country Prioritization'!$C$6='Filter inputs'!$C$4,'Country Prioritization'!$C$6=$S401),
OR( 'Country Prioritization'!$C$7='Filter inputs'!$D$4, 'Country Prioritization'!$C$7=$T401),
OR('Country Prioritization'!$C$8='Filter inputs'!$E$4, 'Country Prioritization'!$C$8=$F401), OR(AND('Country Prioritization'!$C$5='Filter inputs'!$B$4,H401&lt;=$X$1),AND('Country Prioritization'!$C$5='Filter inputs'!$B$5,M401&lt;=$X$1))),1,0)</f>
        <v>1</v>
      </c>
      <c r="Y401">
        <f>IF(OR('Vaccine Prioritization'!$C$5='Filter inputs'!$E$4, 'Vaccine Prioritization'!$C$5=$F401),1,0)</f>
        <v>1</v>
      </c>
    </row>
    <row r="402" spans="1:25" x14ac:dyDescent="0.3">
      <c r="A402" t="str">
        <f t="shared" si="28"/>
        <v>AFRICABENHib32025</v>
      </c>
      <c r="B402" t="s">
        <v>3</v>
      </c>
      <c r="C402" t="s">
        <v>132</v>
      </c>
      <c r="D402" t="s">
        <v>28</v>
      </c>
      <c r="E402" t="s">
        <v>82</v>
      </c>
      <c r="F402">
        <v>2025</v>
      </c>
      <c r="G402" t="s">
        <v>198</v>
      </c>
      <c r="H402" s="11" cm="1">
        <f t="array" ref="H402">_xlfn.IFS(G402="&gt;70%",1,G402="60-70%",70%,G402="50-60%",60%,G402="&lt;50%",50%)</f>
        <v>0.6</v>
      </c>
      <c r="I402" s="47">
        <v>1.6906624598189783</v>
      </c>
      <c r="J402">
        <v>8</v>
      </c>
      <c r="K402">
        <v>7</v>
      </c>
      <c r="L402" t="s">
        <v>196</v>
      </c>
      <c r="M402" s="11" cm="1">
        <f t="array" ref="M402">_xlfn.IFS(L402="&gt;70%",1,L402="60-70%",70%,L402="50-60%",60%,L402="&lt;50%",50%)</f>
        <v>1</v>
      </c>
      <c r="N402" s="47">
        <v>2.2719720881016539</v>
      </c>
      <c r="O402">
        <v>8</v>
      </c>
      <c r="P402">
        <v>7</v>
      </c>
      <c r="Q402">
        <v>2</v>
      </c>
      <c r="R402">
        <v>8</v>
      </c>
      <c r="S402" t="s">
        <v>104</v>
      </c>
      <c r="T402" t="s">
        <v>106</v>
      </c>
      <c r="V402">
        <v>25</v>
      </c>
      <c r="W402">
        <v>25</v>
      </c>
      <c r="X402">
        <f>IF(AND(OR('Country Prioritization'!$C$4 = 'Filter inputs'!$A$4,'Country Prioritization'!$C$4=$B402),
OR('Country Prioritization'!$C$6='Filter inputs'!$C$4,'Country Prioritization'!$C$6=$S402),
OR( 'Country Prioritization'!$C$7='Filter inputs'!$D$4, 'Country Prioritization'!$C$7=$T402),
OR('Country Prioritization'!$C$8='Filter inputs'!$E$4, 'Country Prioritization'!$C$8=$F402), OR(AND('Country Prioritization'!$C$5='Filter inputs'!$B$4,H402&lt;=$X$1),AND('Country Prioritization'!$C$5='Filter inputs'!$B$5,M402&lt;=$X$1))),1,0)</f>
        <v>1</v>
      </c>
      <c r="Y402">
        <f>IF(OR('Vaccine Prioritization'!$C$5='Filter inputs'!$E$4, 'Vaccine Prioritization'!$C$5=$F402),1,0)</f>
        <v>1</v>
      </c>
    </row>
    <row r="403" spans="1:25" x14ac:dyDescent="0.3">
      <c r="A403" t="str">
        <f t="shared" si="28"/>
        <v>AFRICACIVHib32025</v>
      </c>
      <c r="B403" t="s">
        <v>3</v>
      </c>
      <c r="C403" t="s">
        <v>142</v>
      </c>
      <c r="D403" t="s">
        <v>38</v>
      </c>
      <c r="E403" t="s">
        <v>82</v>
      </c>
      <c r="F403">
        <v>2025</v>
      </c>
      <c r="G403" t="s">
        <v>197</v>
      </c>
      <c r="H403" s="11" cm="1">
        <f t="array" ref="H403">_xlfn.IFS(G403="&gt;70%",1,G403="60-70%",70%,G403="50-60%",60%,G403="&lt;50%",50%)</f>
        <v>0.7</v>
      </c>
      <c r="I403" s="47">
        <v>1.6053542173522783</v>
      </c>
      <c r="J403">
        <v>7</v>
      </c>
      <c r="K403">
        <v>6</v>
      </c>
      <c r="L403" t="s">
        <v>196</v>
      </c>
      <c r="M403" s="11" cm="1">
        <f t="array" ref="M403">_xlfn.IFS(L403="&gt;70%",1,L403="60-70%",70%,L403="50-60%",60%,L403="&lt;50%",50%)</f>
        <v>1</v>
      </c>
      <c r="N403" s="47">
        <v>2.1761570301725301</v>
      </c>
      <c r="O403">
        <v>6</v>
      </c>
      <c r="P403">
        <v>6</v>
      </c>
      <c r="Q403">
        <v>5</v>
      </c>
      <c r="R403">
        <v>2</v>
      </c>
      <c r="S403" t="s">
        <v>104</v>
      </c>
      <c r="T403" t="s">
        <v>109</v>
      </c>
      <c r="V403">
        <v>20</v>
      </c>
      <c r="W403">
        <v>19</v>
      </c>
      <c r="X403">
        <f>IF(AND(OR('Country Prioritization'!$C$4 = 'Filter inputs'!$A$4,'Country Prioritization'!$C$4=$B403),
OR('Country Prioritization'!$C$6='Filter inputs'!$C$4,'Country Prioritization'!$C$6=$S403),
OR( 'Country Prioritization'!$C$7='Filter inputs'!$D$4, 'Country Prioritization'!$C$7=$T403),
OR('Country Prioritization'!$C$8='Filter inputs'!$E$4, 'Country Prioritization'!$C$8=$F403), OR(AND('Country Prioritization'!$C$5='Filter inputs'!$B$4,H403&lt;=$X$1),AND('Country Prioritization'!$C$5='Filter inputs'!$B$5,M403&lt;=$X$1))),1,0)</f>
        <v>1</v>
      </c>
      <c r="Y403">
        <f>IF(OR('Vaccine Prioritization'!$C$5='Filter inputs'!$E$4, 'Vaccine Prioritization'!$C$5=$F403),1,0)</f>
        <v>1</v>
      </c>
    </row>
    <row r="404" spans="1:25" x14ac:dyDescent="0.3">
      <c r="A404" t="str">
        <f t="shared" si="28"/>
        <v>AMERICAHTIHib32025</v>
      </c>
      <c r="B404" t="s">
        <v>22</v>
      </c>
      <c r="C404" t="s">
        <v>127</v>
      </c>
      <c r="D404" t="s">
        <v>23</v>
      </c>
      <c r="E404" t="s">
        <v>82</v>
      </c>
      <c r="F404">
        <v>2025</v>
      </c>
      <c r="G404" t="s">
        <v>199</v>
      </c>
      <c r="H404" s="11" cm="1">
        <f t="array" ref="H404">_xlfn.IFS(G404="&gt;70%",1,G404="60-70%",70%,G404="50-60%",60%,G404="&lt;50%",50%)</f>
        <v>0.5</v>
      </c>
      <c r="I404" s="47">
        <v>1.3475493481992313</v>
      </c>
      <c r="J404">
        <v>10</v>
      </c>
      <c r="K404">
        <v>6</v>
      </c>
      <c r="L404" t="s">
        <v>197</v>
      </c>
      <c r="M404" s="11" cm="1">
        <f t="array" ref="M404">_xlfn.IFS(L404="&gt;70%",1,L404="60-70%",70%,L404="50-60%",60%,L404="&lt;50%",50%)</f>
        <v>0.7</v>
      </c>
      <c r="N404" s="47">
        <v>2.1250036827824283</v>
      </c>
      <c r="O404">
        <v>9</v>
      </c>
      <c r="P404">
        <v>6</v>
      </c>
      <c r="Q404">
        <v>5</v>
      </c>
      <c r="R404">
        <v>9</v>
      </c>
      <c r="S404" t="s">
        <v>103</v>
      </c>
      <c r="T404" t="s">
        <v>106</v>
      </c>
      <c r="V404">
        <v>30</v>
      </c>
      <c r="W404">
        <v>29</v>
      </c>
      <c r="X404">
        <f>IF(AND(OR('Country Prioritization'!$C$4 = 'Filter inputs'!$A$4,'Country Prioritization'!$C$4=$B404),
OR('Country Prioritization'!$C$6='Filter inputs'!$C$4,'Country Prioritization'!$C$6=$S404),
OR( 'Country Prioritization'!$C$7='Filter inputs'!$D$4, 'Country Prioritization'!$C$7=$T404),
OR('Country Prioritization'!$C$8='Filter inputs'!$E$4, 'Country Prioritization'!$C$8=$F404), OR(AND('Country Prioritization'!$C$5='Filter inputs'!$B$4,H404&lt;=$X$1),AND('Country Prioritization'!$C$5='Filter inputs'!$B$5,M404&lt;=$X$1))),1,0)</f>
        <v>1</v>
      </c>
      <c r="Y404">
        <f>IF(OR('Vaccine Prioritization'!$C$5='Filter inputs'!$E$4, 'Vaccine Prioritization'!$C$5=$F404),1,0)</f>
        <v>1</v>
      </c>
    </row>
    <row r="405" spans="1:25" x14ac:dyDescent="0.3">
      <c r="A405" t="str">
        <f t="shared" si="28"/>
        <v>AFRICAGHAHib32025</v>
      </c>
      <c r="B405" t="s">
        <v>3</v>
      </c>
      <c r="C405" t="s">
        <v>166</v>
      </c>
      <c r="D405" t="s">
        <v>62</v>
      </c>
      <c r="E405" t="s">
        <v>82</v>
      </c>
      <c r="F405">
        <v>2025</v>
      </c>
      <c r="G405" t="s">
        <v>196</v>
      </c>
      <c r="H405" s="11" cm="1">
        <f t="array" ref="H405">_xlfn.IFS(G405="&gt;70%",1,G405="60-70%",70%,G405="50-60%",60%,G405="&lt;50%",50%)</f>
        <v>1</v>
      </c>
      <c r="I405" s="47">
        <v>1.5219948401982706</v>
      </c>
      <c r="J405">
        <v>2</v>
      </c>
      <c r="K405">
        <v>6</v>
      </c>
      <c r="L405" t="s">
        <v>196</v>
      </c>
      <c r="M405" s="11" cm="1">
        <f t="array" ref="M405">_xlfn.IFS(L405="&gt;70%",1,L405="60-70%",70%,L405="50-60%",60%,L405="&lt;50%",50%)</f>
        <v>1</v>
      </c>
      <c r="N405" s="47">
        <v>2.0948568067817219</v>
      </c>
      <c r="O405">
        <v>3</v>
      </c>
      <c r="P405">
        <v>6</v>
      </c>
      <c r="Q405">
        <v>5</v>
      </c>
      <c r="R405">
        <v>2</v>
      </c>
      <c r="S405" t="s">
        <v>104</v>
      </c>
      <c r="T405" t="s">
        <v>109</v>
      </c>
      <c r="V405">
        <v>15</v>
      </c>
      <c r="W405">
        <v>16</v>
      </c>
      <c r="X405">
        <f>IF(AND(OR('Country Prioritization'!$C$4 = 'Filter inputs'!$A$4,'Country Prioritization'!$C$4=$B405),
OR('Country Prioritization'!$C$6='Filter inputs'!$C$4,'Country Prioritization'!$C$6=$S405),
OR( 'Country Prioritization'!$C$7='Filter inputs'!$D$4, 'Country Prioritization'!$C$7=$T405),
OR('Country Prioritization'!$C$8='Filter inputs'!$E$4, 'Country Prioritization'!$C$8=$F405), OR(AND('Country Prioritization'!$C$5='Filter inputs'!$B$4,H405&lt;=$X$1),AND('Country Prioritization'!$C$5='Filter inputs'!$B$5,M405&lt;=$X$1))),1,0)</f>
        <v>1</v>
      </c>
      <c r="Y405">
        <f>IF(OR('Vaccine Prioritization'!$C$5='Filter inputs'!$E$4, 'Vaccine Prioritization'!$C$5=$F405),1,0)</f>
        <v>1</v>
      </c>
    </row>
    <row r="406" spans="1:25" x14ac:dyDescent="0.3">
      <c r="A406" t="str">
        <f t="shared" si="28"/>
        <v>ASIASYRHib32025</v>
      </c>
      <c r="B406" t="s">
        <v>13</v>
      </c>
      <c r="C406" t="s">
        <v>122</v>
      </c>
      <c r="D406" t="s">
        <v>17</v>
      </c>
      <c r="E406" t="s">
        <v>82</v>
      </c>
      <c r="F406">
        <v>2025</v>
      </c>
      <c r="G406" t="s">
        <v>199</v>
      </c>
      <c r="H406" s="11" cm="1">
        <f t="array" ref="H406">_xlfn.IFS(G406="&gt;70%",1,G406="60-70%",70%,G406="50-60%",60%,G406="&lt;50%",50%)</f>
        <v>0.5</v>
      </c>
      <c r="I406" s="47">
        <v>1.944158123427292</v>
      </c>
      <c r="J406">
        <v>9</v>
      </c>
      <c r="K406">
        <v>7</v>
      </c>
      <c r="L406" t="s">
        <v>197</v>
      </c>
      <c r="M406" s="11" cm="1">
        <f t="array" ref="M406">_xlfn.IFS(L406="&gt;70%",1,L406="60-70%",70%,L406="50-60%",60%,L406="&lt;50%",50%)</f>
        <v>0.7</v>
      </c>
      <c r="N406" s="47">
        <v>2.0386707331435576</v>
      </c>
      <c r="O406">
        <v>9</v>
      </c>
      <c r="P406">
        <v>6</v>
      </c>
      <c r="Q406">
        <v>2</v>
      </c>
      <c r="R406">
        <v>9</v>
      </c>
      <c r="S406" t="s">
        <v>103</v>
      </c>
      <c r="T406" t="s">
        <v>106</v>
      </c>
      <c r="V406">
        <v>27</v>
      </c>
      <c r="W406">
        <v>26</v>
      </c>
      <c r="X406">
        <f>IF(AND(OR('Country Prioritization'!$C$4 = 'Filter inputs'!$A$4,'Country Prioritization'!$C$4=$B406),
OR('Country Prioritization'!$C$6='Filter inputs'!$C$4,'Country Prioritization'!$C$6=$S406),
OR( 'Country Prioritization'!$C$7='Filter inputs'!$D$4, 'Country Prioritization'!$C$7=$T406),
OR('Country Prioritization'!$C$8='Filter inputs'!$E$4, 'Country Prioritization'!$C$8=$F406), OR(AND('Country Prioritization'!$C$5='Filter inputs'!$B$4,H406&lt;=$X$1),AND('Country Prioritization'!$C$5='Filter inputs'!$B$5,M406&lt;=$X$1))),1,0)</f>
        <v>1</v>
      </c>
      <c r="Y406">
        <f>IF(OR('Vaccine Prioritization'!$C$5='Filter inputs'!$E$4, 'Vaccine Prioritization'!$C$5=$F406),1,0)</f>
        <v>1</v>
      </c>
    </row>
    <row r="407" spans="1:25" x14ac:dyDescent="0.3">
      <c r="A407" t="str">
        <f t="shared" si="28"/>
        <v>ASIAUZBHib32025</v>
      </c>
      <c r="B407" t="s">
        <v>13</v>
      </c>
      <c r="C407" t="s">
        <v>176</v>
      </c>
      <c r="D407" t="s">
        <v>72</v>
      </c>
      <c r="E407" t="s">
        <v>82</v>
      </c>
      <c r="F407">
        <v>2025</v>
      </c>
      <c r="G407" t="s">
        <v>197</v>
      </c>
      <c r="H407" s="11" cm="1">
        <f t="array" ref="H407">_xlfn.IFS(G407="&gt;70%",1,G407="60-70%",70%,G407="50-60%",60%,G407="&lt;50%",50%)</f>
        <v>0.7</v>
      </c>
      <c r="I407" s="47">
        <v>1.379583940092286</v>
      </c>
      <c r="J407">
        <v>2</v>
      </c>
      <c r="K407">
        <v>6</v>
      </c>
      <c r="L407" t="s">
        <v>196</v>
      </c>
      <c r="M407" s="11" cm="1">
        <f t="array" ref="M407">_xlfn.IFS(L407="&gt;70%",1,L407="60-70%",70%,L407="50-60%",60%,L407="&lt;50%",50%)</f>
        <v>1</v>
      </c>
      <c r="N407" s="47">
        <v>1.914693849944878</v>
      </c>
      <c r="O407">
        <v>2</v>
      </c>
      <c r="P407">
        <v>6</v>
      </c>
      <c r="Q407">
        <v>3</v>
      </c>
      <c r="R407">
        <v>5</v>
      </c>
      <c r="S407" t="s">
        <v>104</v>
      </c>
      <c r="T407" t="s">
        <v>107</v>
      </c>
      <c r="V407">
        <v>16</v>
      </c>
      <c r="W407">
        <v>16</v>
      </c>
      <c r="X407">
        <f>IF(AND(OR('Country Prioritization'!$C$4 = 'Filter inputs'!$A$4,'Country Prioritization'!$C$4=$B407),
OR('Country Prioritization'!$C$6='Filter inputs'!$C$4,'Country Prioritization'!$C$6=$S407),
OR( 'Country Prioritization'!$C$7='Filter inputs'!$D$4, 'Country Prioritization'!$C$7=$T407),
OR('Country Prioritization'!$C$8='Filter inputs'!$E$4, 'Country Prioritization'!$C$8=$F407), OR(AND('Country Prioritization'!$C$5='Filter inputs'!$B$4,H407&lt;=$X$1),AND('Country Prioritization'!$C$5='Filter inputs'!$B$5,M407&lt;=$X$1))),1,0)</f>
        <v>1</v>
      </c>
      <c r="Y407">
        <f>IF(OR('Vaccine Prioritization'!$C$5='Filter inputs'!$E$4, 'Vaccine Prioritization'!$C$5=$F407),1,0)</f>
        <v>1</v>
      </c>
    </row>
    <row r="408" spans="1:25" x14ac:dyDescent="0.3">
      <c r="A408" t="str">
        <f t="shared" si="28"/>
        <v>ASIAPRKHib32025</v>
      </c>
      <c r="B408" t="s">
        <v>13</v>
      </c>
      <c r="C408" t="s">
        <v>177</v>
      </c>
      <c r="D408" t="s">
        <v>73</v>
      </c>
      <c r="E408" t="s">
        <v>82</v>
      </c>
      <c r="F408">
        <v>2025</v>
      </c>
      <c r="G408" t="s">
        <v>196</v>
      </c>
      <c r="H408" s="11" cm="1">
        <f t="array" ref="H408">_xlfn.IFS(G408="&gt;70%",1,G408="60-70%",70%,G408="50-60%",60%,G408="&lt;50%",50%)</f>
        <v>1</v>
      </c>
      <c r="I408" s="47">
        <v>1.3357875669655845</v>
      </c>
      <c r="J408">
        <v>2</v>
      </c>
      <c r="K408">
        <v>5</v>
      </c>
      <c r="L408" t="s">
        <v>196</v>
      </c>
      <c r="M408" s="11" cm="1">
        <f t="array" ref="M408">_xlfn.IFS(L408="&gt;70%",1,L408="60-70%",70%,L408="50-60%",60%,L408="&lt;50%",50%)</f>
        <v>1</v>
      </c>
      <c r="N408" s="47">
        <v>1.8239502937997458</v>
      </c>
      <c r="O408">
        <v>2</v>
      </c>
      <c r="P408">
        <v>6</v>
      </c>
      <c r="Q408">
        <v>1</v>
      </c>
      <c r="R408">
        <v>9</v>
      </c>
      <c r="S408" t="s">
        <v>103</v>
      </c>
      <c r="T408" t="s">
        <v>106</v>
      </c>
      <c r="V408">
        <v>17</v>
      </c>
      <c r="W408">
        <v>18</v>
      </c>
      <c r="X408">
        <f>IF(AND(OR('Country Prioritization'!$C$4 = 'Filter inputs'!$A$4,'Country Prioritization'!$C$4=$B408),
OR('Country Prioritization'!$C$6='Filter inputs'!$C$4,'Country Prioritization'!$C$6=$S408),
OR( 'Country Prioritization'!$C$7='Filter inputs'!$D$4, 'Country Prioritization'!$C$7=$T408),
OR('Country Prioritization'!$C$8='Filter inputs'!$E$4, 'Country Prioritization'!$C$8=$F408), OR(AND('Country Prioritization'!$C$5='Filter inputs'!$B$4,H408&lt;=$X$1),AND('Country Prioritization'!$C$5='Filter inputs'!$B$5,M408&lt;=$X$1))),1,0)</f>
        <v>1</v>
      </c>
      <c r="Y408">
        <f>IF(OR('Vaccine Prioritization'!$C$5='Filter inputs'!$E$4, 'Vaccine Prioritization'!$C$5=$F408),1,0)</f>
        <v>1</v>
      </c>
    </row>
    <row r="409" spans="1:25" x14ac:dyDescent="0.3">
      <c r="A409" t="str">
        <f t="shared" si="28"/>
        <v>AFRICASSDHib32025</v>
      </c>
      <c r="B409" t="s">
        <v>3</v>
      </c>
      <c r="C409" t="s">
        <v>115</v>
      </c>
      <c r="D409" t="s">
        <v>7</v>
      </c>
      <c r="E409" t="s">
        <v>82</v>
      </c>
      <c r="F409">
        <v>2025</v>
      </c>
      <c r="G409" t="s">
        <v>199</v>
      </c>
      <c r="H409" s="11" cm="1">
        <f t="array" ref="H409">_xlfn.IFS(G409="&gt;70%",1,G409="60-70%",70%,G409="50-60%",60%,G409="&lt;50%",50%)</f>
        <v>0.5</v>
      </c>
      <c r="I409" s="47">
        <v>1.6562641031842908</v>
      </c>
      <c r="J409">
        <v>10</v>
      </c>
      <c r="K409">
        <v>6</v>
      </c>
      <c r="L409" t="s">
        <v>199</v>
      </c>
      <c r="M409" s="11" cm="1">
        <f t="array" ref="M409">_xlfn.IFS(L409="&gt;70%",1,L409="60-70%",70%,L409="50-60%",60%,L409="&lt;50%",50%)</f>
        <v>0.5</v>
      </c>
      <c r="N409" s="47">
        <v>1.8170274569682952</v>
      </c>
      <c r="O409">
        <v>10</v>
      </c>
      <c r="P409">
        <v>6</v>
      </c>
      <c r="Q409">
        <v>4</v>
      </c>
      <c r="R409">
        <v>9</v>
      </c>
      <c r="S409" t="s">
        <v>103</v>
      </c>
      <c r="T409" t="s">
        <v>106</v>
      </c>
      <c r="V409">
        <v>29</v>
      </c>
      <c r="W409">
        <v>29</v>
      </c>
      <c r="X409">
        <f>IF(AND(OR('Country Prioritization'!$C$4 = 'Filter inputs'!$A$4,'Country Prioritization'!$C$4=$B409),
OR('Country Prioritization'!$C$6='Filter inputs'!$C$4,'Country Prioritization'!$C$6=$S409),
OR( 'Country Prioritization'!$C$7='Filter inputs'!$D$4, 'Country Prioritization'!$C$7=$T409),
OR('Country Prioritization'!$C$8='Filter inputs'!$E$4, 'Country Prioritization'!$C$8=$F409), OR(AND('Country Prioritization'!$C$5='Filter inputs'!$B$4,H409&lt;=$X$1),AND('Country Prioritization'!$C$5='Filter inputs'!$B$5,M409&lt;=$X$1))),1,0)</f>
        <v>1</v>
      </c>
      <c r="Y409">
        <f>IF(OR('Vaccine Prioritization'!$C$5='Filter inputs'!$E$4, 'Vaccine Prioritization'!$C$5=$F409),1,0)</f>
        <v>1</v>
      </c>
    </row>
    <row r="410" spans="1:25" x14ac:dyDescent="0.3">
      <c r="A410" t="str">
        <f t="shared" si="28"/>
        <v>AFRICAGINHib32025</v>
      </c>
      <c r="B410" t="s">
        <v>3</v>
      </c>
      <c r="C410" t="s">
        <v>119</v>
      </c>
      <c r="D410" t="s">
        <v>12</v>
      </c>
      <c r="E410" t="s">
        <v>82</v>
      </c>
      <c r="F410">
        <v>2025</v>
      </c>
      <c r="G410" t="s">
        <v>199</v>
      </c>
      <c r="H410" s="11" cm="1">
        <f t="array" ref="H410">_xlfn.IFS(G410="&gt;70%",1,G410="60-70%",70%,G410="50-60%",60%,G410="&lt;50%",50%)</f>
        <v>0.5</v>
      </c>
      <c r="I410" s="47">
        <v>1.3314494874811822</v>
      </c>
      <c r="J410">
        <v>10</v>
      </c>
      <c r="K410">
        <v>5</v>
      </c>
      <c r="L410" t="s">
        <v>198</v>
      </c>
      <c r="M410" s="11" cm="1">
        <f t="array" ref="M410">_xlfn.IFS(L410="&gt;70%",1,L410="60-70%",70%,L410="50-60%",60%,L410="&lt;50%",50%)</f>
        <v>0.6</v>
      </c>
      <c r="N410" s="47">
        <v>1.6560769608446133</v>
      </c>
      <c r="O410">
        <v>10</v>
      </c>
      <c r="P410">
        <v>5</v>
      </c>
      <c r="Q410">
        <v>7</v>
      </c>
      <c r="R410">
        <v>9</v>
      </c>
      <c r="S410" t="s">
        <v>103</v>
      </c>
      <c r="T410" t="s">
        <v>106</v>
      </c>
      <c r="V410">
        <v>31</v>
      </c>
      <c r="W410">
        <v>31</v>
      </c>
      <c r="X410">
        <f>IF(AND(OR('Country Prioritization'!$C$4 = 'Filter inputs'!$A$4,'Country Prioritization'!$C$4=$B410),
OR('Country Prioritization'!$C$6='Filter inputs'!$C$4,'Country Prioritization'!$C$6=$S410),
OR( 'Country Prioritization'!$C$7='Filter inputs'!$D$4, 'Country Prioritization'!$C$7=$T410),
OR('Country Prioritization'!$C$8='Filter inputs'!$E$4, 'Country Prioritization'!$C$8=$F410), OR(AND('Country Prioritization'!$C$5='Filter inputs'!$B$4,H410&lt;=$X$1),AND('Country Prioritization'!$C$5='Filter inputs'!$B$5,M410&lt;=$X$1))),1,0)</f>
        <v>1</v>
      </c>
      <c r="Y410">
        <f>IF(OR('Vaccine Prioritization'!$C$5='Filter inputs'!$E$4, 'Vaccine Prioritization'!$C$5=$F410),1,0)</f>
        <v>1</v>
      </c>
    </row>
    <row r="411" spans="1:25" x14ac:dyDescent="0.3">
      <c r="A411" t="str">
        <f t="shared" si="28"/>
        <v>AFRICASLEHib32025</v>
      </c>
      <c r="B411" t="s">
        <v>3</v>
      </c>
      <c r="C411" t="s">
        <v>154</v>
      </c>
      <c r="D411" t="s">
        <v>50</v>
      </c>
      <c r="E411" t="s">
        <v>82</v>
      </c>
      <c r="F411">
        <v>2025</v>
      </c>
      <c r="G411" t="s">
        <v>197</v>
      </c>
      <c r="H411" s="11" cm="1">
        <f t="array" ref="H411">_xlfn.IFS(G411="&gt;70%",1,G411="60-70%",70%,G411="50-60%",60%,G411="&lt;50%",50%)</f>
        <v>0.7</v>
      </c>
      <c r="I411" s="47">
        <v>1.0979788777132871</v>
      </c>
      <c r="J411">
        <v>3</v>
      </c>
      <c r="K411">
        <v>5</v>
      </c>
      <c r="L411" t="s">
        <v>196</v>
      </c>
      <c r="M411" s="11" cm="1">
        <f t="array" ref="M411">_xlfn.IFS(L411="&gt;70%",1,L411="60-70%",70%,L411="50-60%",60%,L411="&lt;50%",50%)</f>
        <v>1</v>
      </c>
      <c r="N411" s="47">
        <v>1.5225640771897082</v>
      </c>
      <c r="O411">
        <v>5</v>
      </c>
      <c r="P411">
        <v>5</v>
      </c>
      <c r="Q411">
        <v>10</v>
      </c>
      <c r="R411">
        <v>9</v>
      </c>
      <c r="S411" t="s">
        <v>103</v>
      </c>
      <c r="T411" t="s">
        <v>106</v>
      </c>
      <c r="V411">
        <v>27</v>
      </c>
      <c r="W411">
        <v>29</v>
      </c>
      <c r="X411">
        <f>IF(AND(OR('Country Prioritization'!$C$4 = 'Filter inputs'!$A$4,'Country Prioritization'!$C$4=$B411),
OR('Country Prioritization'!$C$6='Filter inputs'!$C$4,'Country Prioritization'!$C$6=$S411),
OR( 'Country Prioritization'!$C$7='Filter inputs'!$D$4, 'Country Prioritization'!$C$7=$T411),
OR('Country Prioritization'!$C$8='Filter inputs'!$E$4, 'Country Prioritization'!$C$8=$F411), OR(AND('Country Prioritization'!$C$5='Filter inputs'!$B$4,H411&lt;=$X$1),AND('Country Prioritization'!$C$5='Filter inputs'!$B$5,M411&lt;=$X$1))),1,0)</f>
        <v>1</v>
      </c>
      <c r="Y411">
        <f>IF(OR('Vaccine Prioritization'!$C$5='Filter inputs'!$E$4, 'Vaccine Prioritization'!$C$5=$F411),1,0)</f>
        <v>1</v>
      </c>
    </row>
    <row r="412" spans="1:25" x14ac:dyDescent="0.3">
      <c r="A412" t="str">
        <f t="shared" si="28"/>
        <v>ASIATJKHib32025</v>
      </c>
      <c r="B412" t="s">
        <v>13</v>
      </c>
      <c r="C412" t="s">
        <v>172</v>
      </c>
      <c r="D412" t="s">
        <v>68</v>
      </c>
      <c r="E412" t="s">
        <v>82</v>
      </c>
      <c r="F412">
        <v>2025</v>
      </c>
      <c r="G412" t="s">
        <v>196</v>
      </c>
      <c r="H412" s="11" cm="1">
        <f t="array" ref="H412">_xlfn.IFS(G412="&gt;70%",1,G412="60-70%",70%,G412="50-60%",60%,G412="&lt;50%",50%)</f>
        <v>1</v>
      </c>
      <c r="I412" s="47">
        <v>1.0441342876903175</v>
      </c>
      <c r="J412">
        <v>2</v>
      </c>
      <c r="K412">
        <v>5</v>
      </c>
      <c r="L412" t="s">
        <v>196</v>
      </c>
      <c r="M412" s="11" cm="1">
        <f t="array" ref="M412">_xlfn.IFS(L412="&gt;70%",1,L412="60-70%",70%,L412="50-60%",60%,L412="&lt;50%",50%)</f>
        <v>1</v>
      </c>
      <c r="N412" s="47">
        <v>1.4677046245062524</v>
      </c>
      <c r="O412">
        <v>2</v>
      </c>
      <c r="P412">
        <v>5</v>
      </c>
      <c r="Q412">
        <v>6</v>
      </c>
      <c r="R412">
        <v>9</v>
      </c>
      <c r="S412" t="s">
        <v>103</v>
      </c>
      <c r="T412" t="s">
        <v>106</v>
      </c>
      <c r="V412">
        <v>22</v>
      </c>
      <c r="W412">
        <v>22</v>
      </c>
      <c r="X412">
        <f>IF(AND(OR('Country Prioritization'!$C$4 = 'Filter inputs'!$A$4,'Country Prioritization'!$C$4=$B412),
OR('Country Prioritization'!$C$6='Filter inputs'!$C$4,'Country Prioritization'!$C$6=$S412),
OR( 'Country Prioritization'!$C$7='Filter inputs'!$D$4, 'Country Prioritization'!$C$7=$T412),
OR('Country Prioritization'!$C$8='Filter inputs'!$E$4, 'Country Prioritization'!$C$8=$F412), OR(AND('Country Prioritization'!$C$5='Filter inputs'!$B$4,H412&lt;=$X$1),AND('Country Prioritization'!$C$5='Filter inputs'!$B$5,M412&lt;=$X$1))),1,0)</f>
        <v>1</v>
      </c>
      <c r="Y412">
        <f>IF(OR('Vaccine Prioritization'!$C$5='Filter inputs'!$E$4, 'Vaccine Prioritization'!$C$5=$F412),1,0)</f>
        <v>1</v>
      </c>
    </row>
    <row r="413" spans="1:25" x14ac:dyDescent="0.3">
      <c r="A413" t="str">
        <f t="shared" si="28"/>
        <v>ASIAVNMHib32025</v>
      </c>
      <c r="B413" t="s">
        <v>13</v>
      </c>
      <c r="C413" t="s">
        <v>152</v>
      </c>
      <c r="D413" t="s">
        <v>48</v>
      </c>
      <c r="E413" t="s">
        <v>82</v>
      </c>
      <c r="F413">
        <v>2025</v>
      </c>
      <c r="G413" t="s">
        <v>197</v>
      </c>
      <c r="H413" s="11" cm="1">
        <f t="array" ref="H413">_xlfn.IFS(G413="&gt;70%",1,G413="60-70%",70%,G413="50-60%",60%,G413="&lt;50%",50%)</f>
        <v>0.7</v>
      </c>
      <c r="I413" s="47">
        <v>1.0408226654401282</v>
      </c>
      <c r="J413">
        <v>5</v>
      </c>
      <c r="K413">
        <v>5</v>
      </c>
      <c r="L413" t="s">
        <v>196</v>
      </c>
      <c r="M413" s="11" cm="1">
        <f t="array" ref="M413">_xlfn.IFS(L413="&gt;70%",1,L413="60-70%",70%,L413="50-60%",60%,L413="&lt;50%",50%)</f>
        <v>1</v>
      </c>
      <c r="N413" s="47">
        <v>1.4194619679692302</v>
      </c>
      <c r="O413">
        <v>5</v>
      </c>
      <c r="P413">
        <v>5</v>
      </c>
      <c r="Q413">
        <v>7</v>
      </c>
      <c r="R413">
        <v>11</v>
      </c>
      <c r="S413" t="s">
        <v>104</v>
      </c>
      <c r="T413" t="s">
        <v>108</v>
      </c>
      <c r="V413">
        <v>28</v>
      </c>
      <c r="W413">
        <v>28</v>
      </c>
      <c r="X413">
        <f>IF(AND(OR('Country Prioritization'!$C$4 = 'Filter inputs'!$A$4,'Country Prioritization'!$C$4=$B413),
OR('Country Prioritization'!$C$6='Filter inputs'!$C$4,'Country Prioritization'!$C$6=$S413),
OR( 'Country Prioritization'!$C$7='Filter inputs'!$D$4, 'Country Prioritization'!$C$7=$T413),
OR('Country Prioritization'!$C$8='Filter inputs'!$E$4, 'Country Prioritization'!$C$8=$F413), OR(AND('Country Prioritization'!$C$5='Filter inputs'!$B$4,H413&lt;=$X$1),AND('Country Prioritization'!$C$5='Filter inputs'!$B$5,M413&lt;=$X$1))),1,0)</f>
        <v>1</v>
      </c>
      <c r="Y413">
        <f>IF(OR('Vaccine Prioritization'!$C$5='Filter inputs'!$E$4, 'Vaccine Prioritization'!$C$5=$F413),1,0)</f>
        <v>1</v>
      </c>
    </row>
    <row r="414" spans="1:25" x14ac:dyDescent="0.3">
      <c r="A414" t="str">
        <f t="shared" si="28"/>
        <v>AFRICAERIHib32025</v>
      </c>
      <c r="B414" t="s">
        <v>3</v>
      </c>
      <c r="C414" t="s">
        <v>183</v>
      </c>
      <c r="D414" t="s">
        <v>79</v>
      </c>
      <c r="E414" t="s">
        <v>82</v>
      </c>
      <c r="F414">
        <v>2025</v>
      </c>
      <c r="G414" t="s">
        <v>197</v>
      </c>
      <c r="H414" s="11" cm="1">
        <f t="array" ref="H414">_xlfn.IFS(G414="&gt;70%",1,G414="60-70%",70%,G414="50-60%",60%,G414="&lt;50%",50%)</f>
        <v>0.7</v>
      </c>
      <c r="I414" s="47">
        <v>0.56161510346236199</v>
      </c>
      <c r="J414">
        <v>2</v>
      </c>
      <c r="K414">
        <v>4</v>
      </c>
      <c r="L414" t="s">
        <v>196</v>
      </c>
      <c r="M414" s="11" cm="1">
        <f t="array" ref="M414">_xlfn.IFS(L414="&gt;70%",1,L414="60-70%",70%,L414="50-60%",60%,L414="&lt;50%",50%)</f>
        <v>1</v>
      </c>
      <c r="N414" s="47">
        <v>1.4190726369492659</v>
      </c>
      <c r="O414">
        <v>1</v>
      </c>
      <c r="P414">
        <v>5</v>
      </c>
      <c r="Q414">
        <v>7</v>
      </c>
      <c r="R414">
        <v>9</v>
      </c>
      <c r="S414" t="s">
        <v>103</v>
      </c>
      <c r="T414" t="s">
        <v>106</v>
      </c>
      <c r="V414">
        <v>22</v>
      </c>
      <c r="W414">
        <v>22</v>
      </c>
      <c r="X414">
        <f>IF(AND(OR('Country Prioritization'!$C$4 = 'Filter inputs'!$A$4,'Country Prioritization'!$C$4=$B414),
OR('Country Prioritization'!$C$6='Filter inputs'!$C$4,'Country Prioritization'!$C$6=$S414),
OR( 'Country Prioritization'!$C$7='Filter inputs'!$D$4, 'Country Prioritization'!$C$7=$T414),
OR('Country Prioritization'!$C$8='Filter inputs'!$E$4, 'Country Prioritization'!$C$8=$F414), OR(AND('Country Prioritization'!$C$5='Filter inputs'!$B$4,H414&lt;=$X$1),AND('Country Prioritization'!$C$5='Filter inputs'!$B$5,M414&lt;=$X$1))),1,0)</f>
        <v>1</v>
      </c>
      <c r="Y414">
        <f>IF(OR('Vaccine Prioritization'!$C$5='Filter inputs'!$E$4, 'Vaccine Prioritization'!$C$5=$F414),1,0)</f>
        <v>1</v>
      </c>
    </row>
    <row r="415" spans="1:25" x14ac:dyDescent="0.3">
      <c r="A415" t="str">
        <f t="shared" si="28"/>
        <v>ASIALAOHib32025</v>
      </c>
      <c r="B415" t="s">
        <v>13</v>
      </c>
      <c r="C415" t="s">
        <v>135</v>
      </c>
      <c r="D415" t="s">
        <v>31</v>
      </c>
      <c r="E415" t="s">
        <v>82</v>
      </c>
      <c r="F415">
        <v>2025</v>
      </c>
      <c r="G415" t="s">
        <v>198</v>
      </c>
      <c r="H415" s="11" cm="1">
        <f t="array" ref="H415">_xlfn.IFS(G415="&gt;70%",1,G415="60-70%",70%,G415="50-60%",60%,G415="&lt;50%",50%)</f>
        <v>0.6</v>
      </c>
      <c r="I415" s="47">
        <v>0.96621408476936044</v>
      </c>
      <c r="J415">
        <v>9</v>
      </c>
      <c r="K415">
        <v>5</v>
      </c>
      <c r="L415" t="s">
        <v>196</v>
      </c>
      <c r="M415" s="11" cm="1">
        <f t="array" ref="M415">_xlfn.IFS(L415="&gt;70%",1,L415="60-70%",70%,L415="50-60%",60%,L415="&lt;50%",50%)</f>
        <v>1</v>
      </c>
      <c r="N415" s="47">
        <v>1.3915950541746211</v>
      </c>
      <c r="O415">
        <v>7</v>
      </c>
      <c r="P415">
        <v>5</v>
      </c>
      <c r="Q415">
        <v>2</v>
      </c>
      <c r="R415">
        <v>5</v>
      </c>
      <c r="S415" t="s">
        <v>104</v>
      </c>
      <c r="T415" t="s">
        <v>107</v>
      </c>
      <c r="V415">
        <v>21</v>
      </c>
      <c r="W415">
        <v>19</v>
      </c>
      <c r="X415">
        <f>IF(AND(OR('Country Prioritization'!$C$4 = 'Filter inputs'!$A$4,'Country Prioritization'!$C$4=$B415),
OR('Country Prioritization'!$C$6='Filter inputs'!$C$4,'Country Prioritization'!$C$6=$S415),
OR( 'Country Prioritization'!$C$7='Filter inputs'!$D$4, 'Country Prioritization'!$C$7=$T415),
OR('Country Prioritization'!$C$8='Filter inputs'!$E$4, 'Country Prioritization'!$C$8=$F415), OR(AND('Country Prioritization'!$C$5='Filter inputs'!$B$4,H415&lt;=$X$1),AND('Country Prioritization'!$C$5='Filter inputs'!$B$5,M415&lt;=$X$1))),1,0)</f>
        <v>1</v>
      </c>
      <c r="Y415">
        <f>IF(OR('Vaccine Prioritization'!$C$5='Filter inputs'!$E$4, 'Vaccine Prioritization'!$C$5=$F415),1,0)</f>
        <v>1</v>
      </c>
    </row>
    <row r="416" spans="1:25" x14ac:dyDescent="0.3">
      <c r="A416" t="str">
        <f t="shared" si="28"/>
        <v>AFRICAMWIHib32025</v>
      </c>
      <c r="B416" t="s">
        <v>3</v>
      </c>
      <c r="C416" t="s">
        <v>158</v>
      </c>
      <c r="D416" t="s">
        <v>54</v>
      </c>
      <c r="E416" t="s">
        <v>82</v>
      </c>
      <c r="F416">
        <v>2025</v>
      </c>
      <c r="G416" t="s">
        <v>197</v>
      </c>
      <c r="H416" s="11" cm="1">
        <f t="array" ref="H416">_xlfn.IFS(G416="&gt;70%",1,G416="60-70%",70%,G416="50-60%",60%,G416="&lt;50%",50%)</f>
        <v>0.7</v>
      </c>
      <c r="I416" s="47">
        <v>1.0518510143884949</v>
      </c>
      <c r="J416">
        <v>3</v>
      </c>
      <c r="K416">
        <v>5</v>
      </c>
      <c r="L416" t="s">
        <v>196</v>
      </c>
      <c r="M416" s="11" cm="1">
        <f t="array" ref="M416">_xlfn.IFS(L416="&gt;70%",1,L416="60-70%",70%,L416="50-60%",60%,L416="&lt;50%",50%)</f>
        <v>1</v>
      </c>
      <c r="N416" s="47">
        <v>1.3561365647979242</v>
      </c>
      <c r="O416">
        <v>4</v>
      </c>
      <c r="P416">
        <v>5</v>
      </c>
      <c r="Q416">
        <v>10</v>
      </c>
      <c r="R416">
        <v>9</v>
      </c>
      <c r="S416" t="s">
        <v>103</v>
      </c>
      <c r="T416" t="s">
        <v>106</v>
      </c>
      <c r="V416">
        <v>27</v>
      </c>
      <c r="W416">
        <v>28</v>
      </c>
      <c r="X416">
        <f>IF(AND(OR('Country Prioritization'!$C$4 = 'Filter inputs'!$A$4,'Country Prioritization'!$C$4=$B416),
OR('Country Prioritization'!$C$6='Filter inputs'!$C$4,'Country Prioritization'!$C$6=$S416),
OR( 'Country Prioritization'!$C$7='Filter inputs'!$D$4, 'Country Prioritization'!$C$7=$T416),
OR('Country Prioritization'!$C$8='Filter inputs'!$E$4, 'Country Prioritization'!$C$8=$F416), OR(AND('Country Prioritization'!$C$5='Filter inputs'!$B$4,H416&lt;=$X$1),AND('Country Prioritization'!$C$5='Filter inputs'!$B$5,M416&lt;=$X$1))),1,0)</f>
        <v>1</v>
      </c>
      <c r="Y416">
        <f>IF(OR('Vaccine Prioritization'!$C$5='Filter inputs'!$E$4, 'Vaccine Prioritization'!$C$5=$F416),1,0)</f>
        <v>1</v>
      </c>
    </row>
    <row r="417" spans="1:25" x14ac:dyDescent="0.3">
      <c r="A417" t="str">
        <f t="shared" si="28"/>
        <v>AFRICASOMHib32025</v>
      </c>
      <c r="B417" t="s">
        <v>3</v>
      </c>
      <c r="C417" t="s">
        <v>112</v>
      </c>
      <c r="D417" t="s">
        <v>4</v>
      </c>
      <c r="E417" t="s">
        <v>82</v>
      </c>
      <c r="F417">
        <v>2025</v>
      </c>
      <c r="G417" t="s">
        <v>199</v>
      </c>
      <c r="H417" s="11" cm="1">
        <f t="array" ref="H417">_xlfn.IFS(G417="&gt;70%",1,G417="60-70%",70%,G417="50-60%",60%,G417="&lt;50%",50%)</f>
        <v>0.5</v>
      </c>
      <c r="I417" s="47">
        <v>2.5309917963885353</v>
      </c>
      <c r="J417">
        <v>10</v>
      </c>
      <c r="K417">
        <v>7</v>
      </c>
      <c r="L417" t="s">
        <v>199</v>
      </c>
      <c r="M417" s="11" cm="1">
        <f t="array" ref="M417">_xlfn.IFS(L417="&gt;70%",1,L417="60-70%",70%,L417="50-60%",60%,L417="&lt;50%",50%)</f>
        <v>0.5</v>
      </c>
      <c r="N417" s="47">
        <v>1.1781717439420403</v>
      </c>
      <c r="O417">
        <v>10</v>
      </c>
      <c r="P417">
        <v>5</v>
      </c>
      <c r="Q417">
        <v>9</v>
      </c>
      <c r="R417">
        <v>9</v>
      </c>
      <c r="S417" t="s">
        <v>103</v>
      </c>
      <c r="T417" t="s">
        <v>106</v>
      </c>
      <c r="V417">
        <v>35</v>
      </c>
      <c r="W417">
        <v>33</v>
      </c>
      <c r="X417">
        <f>IF(AND(OR('Country Prioritization'!$C$4 = 'Filter inputs'!$A$4,'Country Prioritization'!$C$4=$B417),
OR('Country Prioritization'!$C$6='Filter inputs'!$C$4,'Country Prioritization'!$C$6=$S417),
OR( 'Country Prioritization'!$C$7='Filter inputs'!$D$4, 'Country Prioritization'!$C$7=$T417),
OR('Country Prioritization'!$C$8='Filter inputs'!$E$4, 'Country Prioritization'!$C$8=$F417), OR(AND('Country Prioritization'!$C$5='Filter inputs'!$B$4,H417&lt;=$X$1),AND('Country Prioritization'!$C$5='Filter inputs'!$B$5,M417&lt;=$X$1))),1,0)</f>
        <v>1</v>
      </c>
      <c r="Y417">
        <f>IF(OR('Vaccine Prioritization'!$C$5='Filter inputs'!$E$4, 'Vaccine Prioritization'!$C$5=$F417),1,0)</f>
        <v>1</v>
      </c>
    </row>
    <row r="418" spans="1:25" x14ac:dyDescent="0.3">
      <c r="A418" t="str">
        <f t="shared" si="28"/>
        <v>ASIAAZEHib32025</v>
      </c>
      <c r="B418" t="s">
        <v>13</v>
      </c>
      <c r="C418" t="s">
        <v>144</v>
      </c>
      <c r="D418" t="s">
        <v>40</v>
      </c>
      <c r="E418" t="s">
        <v>82</v>
      </c>
      <c r="F418">
        <v>2025</v>
      </c>
      <c r="G418" t="s">
        <v>197</v>
      </c>
      <c r="H418" s="11" cm="1">
        <f t="array" ref="H418">_xlfn.IFS(G418="&gt;70%",1,G418="60-70%",70%,G418="50-60%",60%,G418="&lt;50%",50%)</f>
        <v>0.7</v>
      </c>
      <c r="I418" s="47">
        <v>0.71616224138070883</v>
      </c>
      <c r="J418">
        <v>3</v>
      </c>
      <c r="K418">
        <v>5</v>
      </c>
      <c r="L418" t="s">
        <v>196</v>
      </c>
      <c r="M418" s="11" cm="1">
        <f t="array" ref="M418">_xlfn.IFS(L418="&gt;70%",1,L418="60-70%",70%,L418="50-60%",60%,L418="&lt;50%",50%)</f>
        <v>1</v>
      </c>
      <c r="N418" s="47">
        <v>0.89969512129278351</v>
      </c>
      <c r="O418">
        <v>6</v>
      </c>
      <c r="P418">
        <v>4</v>
      </c>
      <c r="Q418">
        <v>3</v>
      </c>
      <c r="R418">
        <v>10</v>
      </c>
      <c r="S418" t="s">
        <v>105</v>
      </c>
      <c r="T418" t="s">
        <v>108</v>
      </c>
      <c r="V418">
        <v>21</v>
      </c>
      <c r="W418">
        <v>23</v>
      </c>
      <c r="X418">
        <f>IF(AND(OR('Country Prioritization'!$C$4 = 'Filter inputs'!$A$4,'Country Prioritization'!$C$4=$B418),
OR('Country Prioritization'!$C$6='Filter inputs'!$C$4,'Country Prioritization'!$C$6=$S418),
OR( 'Country Prioritization'!$C$7='Filter inputs'!$D$4, 'Country Prioritization'!$C$7=$T418),
OR('Country Prioritization'!$C$8='Filter inputs'!$E$4, 'Country Prioritization'!$C$8=$F418), OR(AND('Country Prioritization'!$C$5='Filter inputs'!$B$4,H418&lt;=$X$1),AND('Country Prioritization'!$C$5='Filter inputs'!$B$5,M418&lt;=$X$1))),1,0)</f>
        <v>1</v>
      </c>
      <c r="Y418">
        <f>IF(OR('Vaccine Prioritization'!$C$5='Filter inputs'!$E$4, 'Vaccine Prioritization'!$C$5=$F418),1,0)</f>
        <v>1</v>
      </c>
    </row>
    <row r="419" spans="1:25" x14ac:dyDescent="0.3">
      <c r="A419" t="str">
        <f t="shared" si="28"/>
        <v>AFRICALBRHib32025</v>
      </c>
      <c r="B419" t="s">
        <v>3</v>
      </c>
      <c r="C419" t="s">
        <v>137</v>
      </c>
      <c r="D419" t="s">
        <v>33</v>
      </c>
      <c r="E419" t="s">
        <v>82</v>
      </c>
      <c r="F419">
        <v>2025</v>
      </c>
      <c r="G419" t="s">
        <v>198</v>
      </c>
      <c r="H419" s="11" cm="1">
        <f t="array" ref="H419">_xlfn.IFS(G419="&gt;70%",1,G419="60-70%",70%,G419="50-60%",60%,G419="&lt;50%",50%)</f>
        <v>0.6</v>
      </c>
      <c r="I419" s="47">
        <v>0.63632350686169081</v>
      </c>
      <c r="J419">
        <v>8</v>
      </c>
      <c r="K419">
        <v>4</v>
      </c>
      <c r="L419" t="s">
        <v>196</v>
      </c>
      <c r="M419" s="11" cm="1">
        <f t="array" ref="M419">_xlfn.IFS(L419="&gt;70%",1,L419="60-70%",70%,L419="50-60%",60%,L419="&lt;50%",50%)</f>
        <v>1</v>
      </c>
      <c r="N419" s="47">
        <v>0.84962718605578791</v>
      </c>
      <c r="O419">
        <v>7</v>
      </c>
      <c r="P419">
        <v>4</v>
      </c>
      <c r="Q419">
        <v>10</v>
      </c>
      <c r="R419">
        <v>9</v>
      </c>
      <c r="S419" t="s">
        <v>103</v>
      </c>
      <c r="T419" t="s">
        <v>106</v>
      </c>
      <c r="V419">
        <v>31</v>
      </c>
      <c r="W419">
        <v>30</v>
      </c>
      <c r="X419">
        <f>IF(AND(OR('Country Prioritization'!$C$4 = 'Filter inputs'!$A$4,'Country Prioritization'!$C$4=$B419),
OR('Country Prioritization'!$C$6='Filter inputs'!$C$4,'Country Prioritization'!$C$6=$S419),
OR( 'Country Prioritization'!$C$7='Filter inputs'!$D$4, 'Country Prioritization'!$C$7=$T419),
OR('Country Prioritization'!$C$8='Filter inputs'!$E$4, 'Country Prioritization'!$C$8=$F419), OR(AND('Country Prioritization'!$C$5='Filter inputs'!$B$4,H419&lt;=$X$1),AND('Country Prioritization'!$C$5='Filter inputs'!$B$5,M419&lt;=$X$1))),1,0)</f>
        <v>1</v>
      </c>
      <c r="Y419">
        <f>IF(OR('Vaccine Prioritization'!$C$5='Filter inputs'!$E$4, 'Vaccine Prioritization'!$C$5=$F419),1,0)</f>
        <v>1</v>
      </c>
    </row>
    <row r="420" spans="1:25" x14ac:dyDescent="0.3">
      <c r="A420" t="str">
        <f t="shared" si="28"/>
        <v>OCEANIAPNGHib32025</v>
      </c>
      <c r="B420" t="s">
        <v>15</v>
      </c>
      <c r="C420" t="s">
        <v>121</v>
      </c>
      <c r="D420" t="s">
        <v>16</v>
      </c>
      <c r="E420" t="s">
        <v>82</v>
      </c>
      <c r="F420">
        <v>2025</v>
      </c>
      <c r="G420" t="s">
        <v>199</v>
      </c>
      <c r="H420" s="11" cm="1">
        <f t="array" ref="H420">_xlfn.IFS(G420="&gt;70%",1,G420="60-70%",70%,G420="50-60%",60%,G420="&lt;50%",50%)</f>
        <v>0.5</v>
      </c>
      <c r="I420" s="47">
        <v>0.41848852866150377</v>
      </c>
      <c r="J420">
        <v>10</v>
      </c>
      <c r="K420">
        <v>3</v>
      </c>
      <c r="L420" t="s">
        <v>198</v>
      </c>
      <c r="M420" s="11" cm="1">
        <f t="array" ref="M420">_xlfn.IFS(L420="&gt;70%",1,L420="60-70%",70%,L420="50-60%",60%,L420="&lt;50%",50%)</f>
        <v>0.6</v>
      </c>
      <c r="N420" s="47">
        <v>0.75520511174509519</v>
      </c>
      <c r="O420">
        <v>9</v>
      </c>
      <c r="P420">
        <v>4</v>
      </c>
      <c r="Q420">
        <v>6</v>
      </c>
      <c r="R420">
        <v>5</v>
      </c>
      <c r="S420" t="s">
        <v>104</v>
      </c>
      <c r="T420" t="s">
        <v>107</v>
      </c>
      <c r="V420">
        <v>24</v>
      </c>
      <c r="W420">
        <v>24</v>
      </c>
      <c r="X420">
        <f>IF(AND(OR('Country Prioritization'!$C$4 = 'Filter inputs'!$A$4,'Country Prioritization'!$C$4=$B420),
OR('Country Prioritization'!$C$6='Filter inputs'!$C$4,'Country Prioritization'!$C$6=$S420),
OR( 'Country Prioritization'!$C$7='Filter inputs'!$D$4, 'Country Prioritization'!$C$7=$T420),
OR('Country Prioritization'!$C$8='Filter inputs'!$E$4, 'Country Prioritization'!$C$8=$F420), OR(AND('Country Prioritization'!$C$5='Filter inputs'!$B$4,H420&lt;=$X$1),AND('Country Prioritization'!$C$5='Filter inputs'!$B$5,M420&lt;=$X$1))),1,0)</f>
        <v>1</v>
      </c>
      <c r="Y420">
        <f>IF(OR('Vaccine Prioritization'!$C$5='Filter inputs'!$E$4, 'Vaccine Prioritization'!$C$5=$F420),1,0)</f>
        <v>1</v>
      </c>
    </row>
    <row r="421" spans="1:25" x14ac:dyDescent="0.3">
      <c r="A421" t="str">
        <f t="shared" si="28"/>
        <v>AFRICATGOHib32025</v>
      </c>
      <c r="B421" t="s">
        <v>3</v>
      </c>
      <c r="C421" t="s">
        <v>155</v>
      </c>
      <c r="D421" t="s">
        <v>51</v>
      </c>
      <c r="E421" t="s">
        <v>82</v>
      </c>
      <c r="F421">
        <v>2025</v>
      </c>
      <c r="G421" t="s">
        <v>197</v>
      </c>
      <c r="H421" s="11" cm="1">
        <f t="array" ref="H421">_xlfn.IFS(G421="&gt;70%",1,G421="60-70%",70%,G421="50-60%",60%,G421="&lt;50%",50%)</f>
        <v>0.7</v>
      </c>
      <c r="I421" s="47">
        <v>0.53514141915764279</v>
      </c>
      <c r="J421">
        <v>7</v>
      </c>
      <c r="K421">
        <v>4</v>
      </c>
      <c r="L421" t="s">
        <v>196</v>
      </c>
      <c r="M421" s="11" cm="1">
        <f t="array" ref="M421">_xlfn.IFS(L421="&gt;70%",1,L421="60-70%",70%,L421="50-60%",60%,L421="&lt;50%",50%)</f>
        <v>1</v>
      </c>
      <c r="N421" s="47">
        <v>0.72282776368963642</v>
      </c>
      <c r="O421">
        <v>5</v>
      </c>
      <c r="P421">
        <v>4</v>
      </c>
      <c r="Q421">
        <v>6</v>
      </c>
      <c r="R421">
        <v>9</v>
      </c>
      <c r="S421" t="s">
        <v>103</v>
      </c>
      <c r="T421" t="s">
        <v>106</v>
      </c>
      <c r="V421">
        <v>26</v>
      </c>
      <c r="W421">
        <v>24</v>
      </c>
      <c r="X421">
        <f>IF(AND(OR('Country Prioritization'!$C$4 = 'Filter inputs'!$A$4,'Country Prioritization'!$C$4=$B421),
OR('Country Prioritization'!$C$6='Filter inputs'!$C$4,'Country Prioritization'!$C$6=$S421),
OR( 'Country Prioritization'!$C$7='Filter inputs'!$D$4, 'Country Prioritization'!$C$7=$T421),
OR('Country Prioritization'!$C$8='Filter inputs'!$E$4, 'Country Prioritization'!$C$8=$F421), OR(AND('Country Prioritization'!$C$5='Filter inputs'!$B$4,H421&lt;=$X$1),AND('Country Prioritization'!$C$5='Filter inputs'!$B$5,M421&lt;=$X$1))),1,0)</f>
        <v>1</v>
      </c>
      <c r="Y421">
        <f>IF(OR('Vaccine Prioritization'!$C$5='Filter inputs'!$E$4, 'Vaccine Prioritization'!$C$5=$F421),1,0)</f>
        <v>1</v>
      </c>
    </row>
    <row r="422" spans="1:25" x14ac:dyDescent="0.3">
      <c r="A422" t="str">
        <f t="shared" si="28"/>
        <v>ASIAKGZHib32025</v>
      </c>
      <c r="B422" t="s">
        <v>13</v>
      </c>
      <c r="C422" t="s">
        <v>143</v>
      </c>
      <c r="D422" t="s">
        <v>39</v>
      </c>
      <c r="E422" t="s">
        <v>82</v>
      </c>
      <c r="F422">
        <v>2025</v>
      </c>
      <c r="G422" t="s">
        <v>197</v>
      </c>
      <c r="H422" s="11" cm="1">
        <f t="array" ref="H422">_xlfn.IFS(G422="&gt;70%",1,G422="60-70%",70%,G422="50-60%",60%,G422="&lt;50%",50%)</f>
        <v>0.7</v>
      </c>
      <c r="I422" s="47">
        <v>0.51333670289558808</v>
      </c>
      <c r="J422">
        <v>3</v>
      </c>
      <c r="K422">
        <v>4</v>
      </c>
      <c r="L422" t="s">
        <v>196</v>
      </c>
      <c r="M422" s="11" cm="1">
        <f t="array" ref="M422">_xlfn.IFS(L422="&gt;70%",1,L422="60-70%",70%,L422="50-60%",60%,L422="&lt;50%",50%)</f>
        <v>1</v>
      </c>
      <c r="N422" s="47">
        <v>0.63539545437967826</v>
      </c>
      <c r="O422">
        <v>7</v>
      </c>
      <c r="P422">
        <v>4</v>
      </c>
      <c r="Q422">
        <v>6</v>
      </c>
      <c r="R422">
        <v>2</v>
      </c>
      <c r="S422" t="s">
        <v>104</v>
      </c>
      <c r="T422" t="s">
        <v>109</v>
      </c>
      <c r="V422">
        <v>15</v>
      </c>
      <c r="W422">
        <v>19</v>
      </c>
      <c r="X422">
        <f>IF(AND(OR('Country Prioritization'!$C$4 = 'Filter inputs'!$A$4,'Country Prioritization'!$C$4=$B422),
OR('Country Prioritization'!$C$6='Filter inputs'!$C$4,'Country Prioritization'!$C$6=$S422),
OR( 'Country Prioritization'!$C$7='Filter inputs'!$D$4, 'Country Prioritization'!$C$7=$T422),
OR('Country Prioritization'!$C$8='Filter inputs'!$E$4, 'Country Prioritization'!$C$8=$F422), OR(AND('Country Prioritization'!$C$5='Filter inputs'!$B$4,H422&lt;=$X$1),AND('Country Prioritization'!$C$5='Filter inputs'!$B$5,M422&lt;=$X$1))),1,0)</f>
        <v>1</v>
      </c>
      <c r="Y422">
        <f>IF(OR('Vaccine Prioritization'!$C$5='Filter inputs'!$E$4, 'Vaccine Prioritization'!$C$5=$F422),1,0)</f>
        <v>1</v>
      </c>
    </row>
    <row r="423" spans="1:25" x14ac:dyDescent="0.3">
      <c r="A423" t="str">
        <f t="shared" si="28"/>
        <v>AFRICAMRTHib32025</v>
      </c>
      <c r="B423" t="s">
        <v>3</v>
      </c>
      <c r="C423" t="s">
        <v>140</v>
      </c>
      <c r="D423" t="s">
        <v>36</v>
      </c>
      <c r="E423" t="s">
        <v>82</v>
      </c>
      <c r="F423">
        <v>2025</v>
      </c>
      <c r="G423" t="s">
        <v>197</v>
      </c>
      <c r="H423" s="11" cm="1">
        <f t="array" ref="H423">_xlfn.IFS(G423="&gt;70%",1,G423="60-70%",70%,G423="50-60%",60%,G423="&lt;50%",50%)</f>
        <v>0.7</v>
      </c>
      <c r="I423" s="47">
        <v>0.51934764351680607</v>
      </c>
      <c r="J423">
        <v>7</v>
      </c>
      <c r="K423">
        <v>4</v>
      </c>
      <c r="L423" t="s">
        <v>196</v>
      </c>
      <c r="M423" s="11" cm="1">
        <f t="array" ref="M423">_xlfn.IFS(L423="&gt;70%",1,L423="60-70%",70%,L423="50-60%",60%,L423="&lt;50%",50%)</f>
        <v>1</v>
      </c>
      <c r="N423" s="47">
        <v>0.62824424592126571</v>
      </c>
      <c r="O423">
        <v>7</v>
      </c>
      <c r="P423">
        <v>4</v>
      </c>
      <c r="Q423">
        <v>7</v>
      </c>
      <c r="R423">
        <v>2</v>
      </c>
      <c r="S423" t="s">
        <v>104</v>
      </c>
      <c r="T423" t="s">
        <v>109</v>
      </c>
      <c r="V423">
        <v>20</v>
      </c>
      <c r="W423">
        <v>20</v>
      </c>
      <c r="X423">
        <f>IF(AND(OR('Country Prioritization'!$C$4 = 'Filter inputs'!$A$4,'Country Prioritization'!$C$4=$B423),
OR('Country Prioritization'!$C$6='Filter inputs'!$C$4,'Country Prioritization'!$C$6=$S423),
OR( 'Country Prioritization'!$C$7='Filter inputs'!$D$4, 'Country Prioritization'!$C$7=$T423),
OR('Country Prioritization'!$C$8='Filter inputs'!$E$4, 'Country Prioritization'!$C$8=$F423), OR(AND('Country Prioritization'!$C$5='Filter inputs'!$B$4,H423&lt;=$X$1),AND('Country Prioritization'!$C$5='Filter inputs'!$B$5,M423&lt;=$X$1))),1,0)</f>
        <v>1</v>
      </c>
      <c r="Y423">
        <f>IF(OR('Vaccine Prioritization'!$C$5='Filter inputs'!$E$4, 'Vaccine Prioritization'!$C$5=$F423),1,0)</f>
        <v>1</v>
      </c>
    </row>
    <row r="424" spans="1:25" x14ac:dyDescent="0.3">
      <c r="A424" t="str">
        <f t="shared" si="28"/>
        <v>AFRICAZWEHib32025</v>
      </c>
      <c r="B424" t="s">
        <v>3</v>
      </c>
      <c r="C424" t="s">
        <v>148</v>
      </c>
      <c r="D424" t="s">
        <v>44</v>
      </c>
      <c r="E424" t="s">
        <v>82</v>
      </c>
      <c r="F424">
        <v>2025</v>
      </c>
      <c r="G424" t="s">
        <v>197</v>
      </c>
      <c r="H424" s="11" cm="1">
        <f t="array" ref="H424">_xlfn.IFS(G424="&gt;70%",1,G424="60-70%",70%,G424="50-60%",60%,G424="&lt;50%",50%)</f>
        <v>0.7</v>
      </c>
      <c r="I424" s="47">
        <v>0.39338816660915449</v>
      </c>
      <c r="J424">
        <v>5</v>
      </c>
      <c r="K424">
        <v>3</v>
      </c>
      <c r="L424" t="s">
        <v>196</v>
      </c>
      <c r="M424" s="11" cm="1">
        <f t="array" ref="M424">_xlfn.IFS(L424="&gt;70%",1,L424="60-70%",70%,L424="50-60%",60%,L424="&lt;50%",50%)</f>
        <v>1</v>
      </c>
      <c r="N424" s="47">
        <v>0.56177959045690906</v>
      </c>
      <c r="O424">
        <v>6</v>
      </c>
      <c r="P424">
        <v>4</v>
      </c>
      <c r="Q424">
        <v>7</v>
      </c>
      <c r="R424">
        <v>2</v>
      </c>
      <c r="S424" t="s">
        <v>104</v>
      </c>
      <c r="T424" t="s">
        <v>109</v>
      </c>
      <c r="V424">
        <v>17</v>
      </c>
      <c r="W424">
        <v>19</v>
      </c>
      <c r="X424">
        <f>IF(AND(OR('Country Prioritization'!$C$4 = 'Filter inputs'!$A$4,'Country Prioritization'!$C$4=$B424),
OR('Country Prioritization'!$C$6='Filter inputs'!$C$4,'Country Prioritization'!$C$6=$S424),
OR( 'Country Prioritization'!$C$7='Filter inputs'!$D$4, 'Country Prioritization'!$C$7=$T424),
OR('Country Prioritization'!$C$8='Filter inputs'!$E$4, 'Country Prioritization'!$C$8=$F424), OR(AND('Country Prioritization'!$C$5='Filter inputs'!$B$4,H424&lt;=$X$1),AND('Country Prioritization'!$C$5='Filter inputs'!$B$5,M424&lt;=$X$1))),1,0)</f>
        <v>1</v>
      </c>
      <c r="Y424">
        <f>IF(OR('Vaccine Prioritization'!$C$5='Filter inputs'!$E$4, 'Vaccine Prioritization'!$C$5=$F424),1,0)</f>
        <v>1</v>
      </c>
    </row>
    <row r="425" spans="1:25" x14ac:dyDescent="0.3">
      <c r="A425" t="str">
        <f t="shared" si="28"/>
        <v>AFRICACOGHib32025</v>
      </c>
      <c r="B425" t="s">
        <v>3</v>
      </c>
      <c r="C425" t="s">
        <v>128</v>
      </c>
      <c r="D425" t="s">
        <v>24</v>
      </c>
      <c r="E425" t="s">
        <v>82</v>
      </c>
      <c r="F425">
        <v>2025</v>
      </c>
      <c r="G425" t="s">
        <v>197</v>
      </c>
      <c r="H425" s="11" cm="1">
        <f t="array" ref="H425">_xlfn.IFS(G425="&gt;70%",1,G425="60-70%",70%,G425="50-60%",60%,G425="&lt;50%",50%)</f>
        <v>0.7</v>
      </c>
      <c r="I425" s="47">
        <v>0.52928349794688301</v>
      </c>
      <c r="J425">
        <v>7</v>
      </c>
      <c r="K425">
        <v>4</v>
      </c>
      <c r="L425" t="s">
        <v>197</v>
      </c>
      <c r="M425" s="11" cm="1">
        <f t="array" ref="M425">_xlfn.IFS(L425="&gt;70%",1,L425="60-70%",70%,L425="50-60%",60%,L425="&lt;50%",50%)</f>
        <v>0.7</v>
      </c>
      <c r="N425" s="47">
        <v>0.52901526492558437</v>
      </c>
      <c r="O425">
        <v>8</v>
      </c>
      <c r="P425">
        <v>3</v>
      </c>
      <c r="Q425">
        <v>8</v>
      </c>
      <c r="R425">
        <v>2</v>
      </c>
      <c r="S425" t="s">
        <v>104</v>
      </c>
      <c r="T425" t="s">
        <v>109</v>
      </c>
      <c r="V425">
        <v>21</v>
      </c>
      <c r="W425">
        <v>21</v>
      </c>
      <c r="X425">
        <f>IF(AND(OR('Country Prioritization'!$C$4 = 'Filter inputs'!$A$4,'Country Prioritization'!$C$4=$B425),
OR('Country Prioritization'!$C$6='Filter inputs'!$C$4,'Country Prioritization'!$C$6=$S425),
OR( 'Country Prioritization'!$C$7='Filter inputs'!$D$4, 'Country Prioritization'!$C$7=$T425),
OR('Country Prioritization'!$C$8='Filter inputs'!$E$4, 'Country Prioritization'!$C$8=$F425), OR(AND('Country Prioritization'!$C$5='Filter inputs'!$B$4,H425&lt;=$X$1),AND('Country Prioritization'!$C$5='Filter inputs'!$B$5,M425&lt;=$X$1))),1,0)</f>
        <v>1</v>
      </c>
      <c r="Y425">
        <f>IF(OR('Vaccine Prioritization'!$C$5='Filter inputs'!$E$4, 'Vaccine Prioritization'!$C$5=$F425),1,0)</f>
        <v>1</v>
      </c>
    </row>
    <row r="426" spans="1:25" x14ac:dyDescent="0.3">
      <c r="A426" t="str">
        <f t="shared" si="28"/>
        <v>AMERICAHNDHib32025</v>
      </c>
      <c r="B426" t="s">
        <v>22</v>
      </c>
      <c r="C426" t="s">
        <v>165</v>
      </c>
      <c r="D426" t="s">
        <v>61</v>
      </c>
      <c r="E426" t="s">
        <v>82</v>
      </c>
      <c r="F426">
        <v>2025</v>
      </c>
      <c r="G426" t="s">
        <v>197</v>
      </c>
      <c r="H426" s="11" cm="1">
        <f t="array" ref="H426">_xlfn.IFS(G426="&gt;70%",1,G426="60-70%",70%,G426="50-60%",60%,G426="&lt;50%",50%)</f>
        <v>0.7</v>
      </c>
      <c r="I426" s="47">
        <v>0.29565756637702173</v>
      </c>
      <c r="J426">
        <v>6</v>
      </c>
      <c r="K426">
        <v>3</v>
      </c>
      <c r="L426" t="s">
        <v>196</v>
      </c>
      <c r="M426" s="11" cm="1">
        <f t="array" ref="M426">_xlfn.IFS(L426="&gt;70%",1,L426="60-70%",70%,L426="50-60%",60%,L426="&lt;50%",50%)</f>
        <v>1</v>
      </c>
      <c r="N426" s="47">
        <v>0.43989600263766754</v>
      </c>
      <c r="O426">
        <v>3</v>
      </c>
      <c r="P426">
        <v>3</v>
      </c>
      <c r="Q426">
        <v>4</v>
      </c>
      <c r="R426">
        <v>11</v>
      </c>
      <c r="S426" t="s">
        <v>104</v>
      </c>
      <c r="T426" t="s">
        <v>108</v>
      </c>
      <c r="V426">
        <v>24</v>
      </c>
      <c r="W426">
        <v>21</v>
      </c>
      <c r="X426">
        <f>IF(AND(OR('Country Prioritization'!$C$4 = 'Filter inputs'!$A$4,'Country Prioritization'!$C$4=$B426),
OR('Country Prioritization'!$C$6='Filter inputs'!$C$4,'Country Prioritization'!$C$6=$S426),
OR( 'Country Prioritization'!$C$7='Filter inputs'!$D$4, 'Country Prioritization'!$C$7=$T426),
OR('Country Prioritization'!$C$8='Filter inputs'!$E$4, 'Country Prioritization'!$C$8=$F426), OR(AND('Country Prioritization'!$C$5='Filter inputs'!$B$4,H426&lt;=$X$1),AND('Country Prioritization'!$C$5='Filter inputs'!$B$5,M426&lt;=$X$1))),1,0)</f>
        <v>1</v>
      </c>
      <c r="Y426">
        <f>IF(OR('Vaccine Prioritization'!$C$5='Filter inputs'!$E$4, 'Vaccine Prioritization'!$C$5=$F426),1,0)</f>
        <v>1</v>
      </c>
    </row>
    <row r="427" spans="1:25" x14ac:dyDescent="0.3">
      <c r="A427" t="str">
        <f t="shared" si="28"/>
        <v>AFRICACAFHib32025</v>
      </c>
      <c r="B427" t="s">
        <v>3</v>
      </c>
      <c r="C427" t="s">
        <v>114</v>
      </c>
      <c r="D427" t="s">
        <v>6</v>
      </c>
      <c r="E427" t="s">
        <v>82</v>
      </c>
      <c r="F427">
        <v>2025</v>
      </c>
      <c r="G427" t="s">
        <v>199</v>
      </c>
      <c r="H427" s="11" cm="1">
        <f t="array" ref="H427">_xlfn.IFS(G427="&gt;70%",1,G427="60-70%",70%,G427="50-60%",60%,G427="&lt;50%",50%)</f>
        <v>0.5</v>
      </c>
      <c r="I427" s="47">
        <v>0.42374871488405447</v>
      </c>
      <c r="J427">
        <v>10</v>
      </c>
      <c r="K427">
        <v>3</v>
      </c>
      <c r="L427" t="s">
        <v>199</v>
      </c>
      <c r="M427" s="11" cm="1">
        <f t="array" ref="M427">_xlfn.IFS(L427="&gt;70%",1,L427="60-70%",70%,L427="50-60%",60%,L427="&lt;50%",50%)</f>
        <v>0.5</v>
      </c>
      <c r="N427" s="47">
        <v>0.3800299596383831</v>
      </c>
      <c r="O427">
        <v>10</v>
      </c>
      <c r="P427">
        <v>3</v>
      </c>
      <c r="Q427">
        <v>10</v>
      </c>
      <c r="R427">
        <v>9</v>
      </c>
      <c r="S427" t="s">
        <v>103</v>
      </c>
      <c r="T427" t="s">
        <v>106</v>
      </c>
      <c r="V427">
        <v>32</v>
      </c>
      <c r="W427">
        <v>32</v>
      </c>
      <c r="X427">
        <f>IF(AND(OR('Country Prioritization'!$C$4 = 'Filter inputs'!$A$4,'Country Prioritization'!$C$4=$B427),
OR('Country Prioritization'!$C$6='Filter inputs'!$C$4,'Country Prioritization'!$C$6=$S427),
OR( 'Country Prioritization'!$C$7='Filter inputs'!$D$4, 'Country Prioritization'!$C$7=$T427),
OR('Country Prioritization'!$C$8='Filter inputs'!$E$4, 'Country Prioritization'!$C$8=$F427), OR(AND('Country Prioritization'!$C$5='Filter inputs'!$B$4,H427&lt;=$X$1),AND('Country Prioritization'!$C$5='Filter inputs'!$B$5,M427&lt;=$X$1))),1,0)</f>
        <v>1</v>
      </c>
      <c r="Y427">
        <f>IF(OR('Vaccine Prioritization'!$C$5='Filter inputs'!$E$4, 'Vaccine Prioritization'!$C$5=$F427),1,0)</f>
        <v>1</v>
      </c>
    </row>
    <row r="428" spans="1:25" x14ac:dyDescent="0.3">
      <c r="A428" t="str">
        <f t="shared" si="28"/>
        <v>ASIALKAHib32025</v>
      </c>
      <c r="B428" t="s">
        <v>13</v>
      </c>
      <c r="C428" t="s">
        <v>180</v>
      </c>
      <c r="D428" t="s">
        <v>76</v>
      </c>
      <c r="E428" t="s">
        <v>82</v>
      </c>
      <c r="F428">
        <v>2025</v>
      </c>
      <c r="G428" t="s">
        <v>196</v>
      </c>
      <c r="H428" s="11" cm="1">
        <f t="array" ref="H428">_xlfn.IFS(G428="&gt;70%",1,G428="60-70%",70%,G428="50-60%",60%,G428="&lt;50%",50%)</f>
        <v>1</v>
      </c>
      <c r="I428" s="47">
        <v>0.26089862474904485</v>
      </c>
      <c r="J428">
        <v>1</v>
      </c>
      <c r="K428">
        <v>3</v>
      </c>
      <c r="L428" t="s">
        <v>196</v>
      </c>
      <c r="M428" s="11" cm="1">
        <f t="array" ref="M428">_xlfn.IFS(L428="&gt;70%",1,L428="60-70%",70%,L428="50-60%",60%,L428="&lt;50%",50%)</f>
        <v>1</v>
      </c>
      <c r="N428" s="47">
        <v>0.36698344171853453</v>
      </c>
      <c r="O428">
        <v>1</v>
      </c>
      <c r="P428">
        <v>3</v>
      </c>
      <c r="Q428">
        <v>1</v>
      </c>
      <c r="R428">
        <v>11</v>
      </c>
      <c r="S428" t="s">
        <v>104</v>
      </c>
      <c r="T428" t="s">
        <v>108</v>
      </c>
      <c r="V428">
        <v>16</v>
      </c>
      <c r="W428">
        <v>16</v>
      </c>
      <c r="X428">
        <f>IF(AND(OR('Country Prioritization'!$C$4 = 'Filter inputs'!$A$4,'Country Prioritization'!$C$4=$B428),
OR('Country Prioritization'!$C$6='Filter inputs'!$C$4,'Country Prioritization'!$C$6=$S428),
OR( 'Country Prioritization'!$C$7='Filter inputs'!$D$4, 'Country Prioritization'!$C$7=$T428),
OR('Country Prioritization'!$C$8='Filter inputs'!$E$4, 'Country Prioritization'!$C$8=$F428), OR(AND('Country Prioritization'!$C$5='Filter inputs'!$B$4,H428&lt;=$X$1),AND('Country Prioritization'!$C$5='Filter inputs'!$B$5,M428&lt;=$X$1))),1,0)</f>
        <v>1</v>
      </c>
      <c r="Y428">
        <f>IF(OR('Vaccine Prioritization'!$C$5='Filter inputs'!$E$4, 'Vaccine Prioritization'!$C$5=$F428),1,0)</f>
        <v>1</v>
      </c>
    </row>
    <row r="429" spans="1:25" x14ac:dyDescent="0.3">
      <c r="A429" t="str">
        <f t="shared" si="28"/>
        <v>EUROPEUKRHib32025</v>
      </c>
      <c r="B429" t="s">
        <v>9</v>
      </c>
      <c r="C429" t="s">
        <v>117</v>
      </c>
      <c r="D429" t="s">
        <v>10</v>
      </c>
      <c r="E429" t="s">
        <v>82</v>
      </c>
      <c r="F429">
        <v>2025</v>
      </c>
      <c r="G429" t="s">
        <v>197</v>
      </c>
      <c r="H429" s="11" cm="1">
        <f t="array" ref="H429">_xlfn.IFS(G429="&gt;70%",1,G429="60-70%",70%,G429="50-60%",60%,G429="&lt;50%",50%)</f>
        <v>0.7</v>
      </c>
      <c r="I429" s="47">
        <v>0.4757162940611494</v>
      </c>
      <c r="J429">
        <v>7</v>
      </c>
      <c r="K429">
        <v>4</v>
      </c>
      <c r="L429" t="s">
        <v>199</v>
      </c>
      <c r="M429" s="11" cm="1">
        <f t="array" ref="M429">_xlfn.IFS(L429="&gt;70%",1,L429="60-70%",70%,L429="50-60%",60%,L429="&lt;50%",50%)</f>
        <v>0.5</v>
      </c>
      <c r="N429" s="47">
        <v>0.36542582042906341</v>
      </c>
      <c r="O429">
        <v>10</v>
      </c>
      <c r="P429">
        <v>3</v>
      </c>
      <c r="Q429">
        <v>1</v>
      </c>
      <c r="R429">
        <v>11</v>
      </c>
      <c r="S429" t="s">
        <v>104</v>
      </c>
      <c r="T429" t="s">
        <v>108</v>
      </c>
      <c r="V429">
        <v>23</v>
      </c>
      <c r="W429">
        <v>25</v>
      </c>
      <c r="X429">
        <f>IF(AND(OR('Country Prioritization'!$C$4 = 'Filter inputs'!$A$4,'Country Prioritization'!$C$4=$B429),
OR('Country Prioritization'!$C$6='Filter inputs'!$C$4,'Country Prioritization'!$C$6=$S429),
OR( 'Country Prioritization'!$C$7='Filter inputs'!$D$4, 'Country Prioritization'!$C$7=$T429),
OR('Country Prioritization'!$C$8='Filter inputs'!$E$4, 'Country Prioritization'!$C$8=$F429), OR(AND('Country Prioritization'!$C$5='Filter inputs'!$B$4,H429&lt;=$X$1),AND('Country Prioritization'!$C$5='Filter inputs'!$B$5,M429&lt;=$X$1))),1,0)</f>
        <v>1</v>
      </c>
      <c r="Y429">
        <f>IF(OR('Vaccine Prioritization'!$C$5='Filter inputs'!$E$4, 'Vaccine Prioritization'!$C$5=$F429),1,0)</f>
        <v>1</v>
      </c>
    </row>
    <row r="430" spans="1:25" x14ac:dyDescent="0.3">
      <c r="A430" t="str">
        <f t="shared" si="28"/>
        <v>ASIATLSHib32025</v>
      </c>
      <c r="B430" t="s">
        <v>13</v>
      </c>
      <c r="C430" t="s">
        <v>160</v>
      </c>
      <c r="D430" t="s">
        <v>56</v>
      </c>
      <c r="E430" t="s">
        <v>82</v>
      </c>
      <c r="F430">
        <v>2025</v>
      </c>
      <c r="G430" t="s">
        <v>197</v>
      </c>
      <c r="H430" s="11" cm="1">
        <f t="array" ref="H430">_xlfn.IFS(G430="&gt;70%",1,G430="60-70%",70%,G430="50-60%",60%,G430="&lt;50%",50%)</f>
        <v>0.7</v>
      </c>
      <c r="I430" s="47">
        <v>0.21820688023327292</v>
      </c>
      <c r="J430">
        <v>7</v>
      </c>
      <c r="K430">
        <v>3</v>
      </c>
      <c r="L430" t="s">
        <v>196</v>
      </c>
      <c r="M430" s="11" cm="1">
        <f t="array" ref="M430">_xlfn.IFS(L430="&gt;70%",1,L430="60-70%",70%,L430="50-60%",60%,L430="&lt;50%",50%)</f>
        <v>1</v>
      </c>
      <c r="N430" s="47">
        <v>0.33018114005873911</v>
      </c>
      <c r="O430">
        <v>4</v>
      </c>
      <c r="P430">
        <v>3</v>
      </c>
      <c r="Q430">
        <v>2</v>
      </c>
      <c r="R430">
        <v>11</v>
      </c>
      <c r="S430" t="s">
        <v>104</v>
      </c>
      <c r="T430" t="s">
        <v>108</v>
      </c>
      <c r="V430">
        <v>23</v>
      </c>
      <c r="W430">
        <v>20</v>
      </c>
      <c r="X430">
        <f>IF(AND(OR('Country Prioritization'!$C$4 = 'Filter inputs'!$A$4,'Country Prioritization'!$C$4=$B430),
OR('Country Prioritization'!$C$6='Filter inputs'!$C$4,'Country Prioritization'!$C$6=$S430),
OR( 'Country Prioritization'!$C$7='Filter inputs'!$D$4, 'Country Prioritization'!$C$7=$T430),
OR('Country Prioritization'!$C$8='Filter inputs'!$E$4, 'Country Prioritization'!$C$8=$F430), OR(AND('Country Prioritization'!$C$5='Filter inputs'!$B$4,H430&lt;=$X$1),AND('Country Prioritization'!$C$5='Filter inputs'!$B$5,M430&lt;=$X$1))),1,0)</f>
        <v>1</v>
      </c>
      <c r="Y430">
        <f>IF(OR('Vaccine Prioritization'!$C$5='Filter inputs'!$E$4, 'Vaccine Prioritization'!$C$5=$F430),1,0)</f>
        <v>1</v>
      </c>
    </row>
    <row r="431" spans="1:25" x14ac:dyDescent="0.3">
      <c r="A431" t="str">
        <f t="shared" si="28"/>
        <v>AFRICAGMBHib32025</v>
      </c>
      <c r="B431" t="s">
        <v>3</v>
      </c>
      <c r="C431" t="s">
        <v>156</v>
      </c>
      <c r="D431" t="s">
        <v>52</v>
      </c>
      <c r="E431" t="s">
        <v>82</v>
      </c>
      <c r="F431">
        <v>2025</v>
      </c>
      <c r="G431" t="s">
        <v>197</v>
      </c>
      <c r="H431" s="11" cm="1">
        <f t="array" ref="H431">_xlfn.IFS(G431="&gt;70%",1,G431="60-70%",70%,G431="50-60%",60%,G431="&lt;50%",50%)</f>
        <v>0.7</v>
      </c>
      <c r="I431" s="47">
        <v>0.25478028575920375</v>
      </c>
      <c r="J431">
        <v>6</v>
      </c>
      <c r="K431">
        <v>3</v>
      </c>
      <c r="L431" t="s">
        <v>196</v>
      </c>
      <c r="M431" s="11" cm="1">
        <f t="array" ref="M431">_xlfn.IFS(L431="&gt;70%",1,L431="60-70%",70%,L431="50-60%",60%,L431="&lt;50%",50%)</f>
        <v>1</v>
      </c>
      <c r="N431" s="47">
        <v>0.32500234794989558</v>
      </c>
      <c r="O431">
        <v>5</v>
      </c>
      <c r="P431">
        <v>3</v>
      </c>
      <c r="Q431">
        <v>6</v>
      </c>
      <c r="R431">
        <v>9</v>
      </c>
      <c r="S431" t="s">
        <v>103</v>
      </c>
      <c r="T431" t="s">
        <v>106</v>
      </c>
      <c r="V431">
        <v>24</v>
      </c>
      <c r="W431">
        <v>23</v>
      </c>
      <c r="X431">
        <f>IF(AND(OR('Country Prioritization'!$C$4 = 'Filter inputs'!$A$4,'Country Prioritization'!$C$4=$B431),
OR('Country Prioritization'!$C$6='Filter inputs'!$C$4,'Country Prioritization'!$C$6=$S431),
OR( 'Country Prioritization'!$C$7='Filter inputs'!$D$4, 'Country Prioritization'!$C$7=$T431),
OR('Country Prioritization'!$C$8='Filter inputs'!$E$4, 'Country Prioritization'!$C$8=$F431), OR(AND('Country Prioritization'!$C$5='Filter inputs'!$B$4,H431&lt;=$X$1),AND('Country Prioritization'!$C$5='Filter inputs'!$B$5,M431&lt;=$X$1))),1,0)</f>
        <v>1</v>
      </c>
      <c r="Y431">
        <f>IF(OR('Vaccine Prioritization'!$C$5='Filter inputs'!$E$4, 'Vaccine Prioritization'!$C$5=$F431),1,0)</f>
        <v>1</v>
      </c>
    </row>
    <row r="432" spans="1:25" x14ac:dyDescent="0.3">
      <c r="A432" t="str">
        <f t="shared" si="28"/>
        <v>AMERICANICHib32025</v>
      </c>
      <c r="B432" t="s">
        <v>22</v>
      </c>
      <c r="C432" t="s">
        <v>185</v>
      </c>
      <c r="D432" t="s">
        <v>81</v>
      </c>
      <c r="E432" t="s">
        <v>82</v>
      </c>
      <c r="F432">
        <v>2025</v>
      </c>
      <c r="G432" t="s">
        <v>196</v>
      </c>
      <c r="H432" s="11" cm="1">
        <f t="array" ref="H432">_xlfn.IFS(G432="&gt;70%",1,G432="60-70%",70%,G432="50-60%",60%,G432="&lt;50%",50%)</f>
        <v>1</v>
      </c>
      <c r="I432" s="47">
        <v>0.18548567646083094</v>
      </c>
      <c r="J432">
        <v>1</v>
      </c>
      <c r="K432">
        <v>2</v>
      </c>
      <c r="L432" t="s">
        <v>196</v>
      </c>
      <c r="M432" s="11" cm="1">
        <f t="array" ref="M432">_xlfn.IFS(L432="&gt;70%",1,L432="60-70%",70%,L432="50-60%",60%,L432="&lt;50%",50%)</f>
        <v>1</v>
      </c>
      <c r="N432" s="47">
        <v>0.26251503183240127</v>
      </c>
      <c r="O432">
        <v>1</v>
      </c>
      <c r="P432">
        <v>2</v>
      </c>
      <c r="Q432">
        <v>1</v>
      </c>
      <c r="R432">
        <v>5</v>
      </c>
      <c r="S432" t="s">
        <v>104</v>
      </c>
      <c r="T432" t="s">
        <v>107</v>
      </c>
      <c r="V432">
        <v>9</v>
      </c>
      <c r="W432">
        <v>9</v>
      </c>
      <c r="X432">
        <f>IF(AND(OR('Country Prioritization'!$C$4 = 'Filter inputs'!$A$4,'Country Prioritization'!$C$4=$B432),
OR('Country Prioritization'!$C$6='Filter inputs'!$C$4,'Country Prioritization'!$C$6=$S432),
OR( 'Country Prioritization'!$C$7='Filter inputs'!$D$4, 'Country Prioritization'!$C$7=$T432),
OR('Country Prioritization'!$C$8='Filter inputs'!$E$4, 'Country Prioritization'!$C$8=$F432), OR(AND('Country Prioritization'!$C$5='Filter inputs'!$B$4,H432&lt;=$X$1),AND('Country Prioritization'!$C$5='Filter inputs'!$B$5,M432&lt;=$X$1))),1,0)</f>
        <v>1</v>
      </c>
      <c r="Y432">
        <f>IF(OR('Vaccine Prioritization'!$C$5='Filter inputs'!$E$4, 'Vaccine Prioritization'!$C$5=$F432),1,0)</f>
        <v>1</v>
      </c>
    </row>
    <row r="433" spans="1:25" x14ac:dyDescent="0.3">
      <c r="A433" t="str">
        <f t="shared" si="28"/>
        <v>AFRICAGNBHib32025</v>
      </c>
      <c r="B433" t="s">
        <v>3</v>
      </c>
      <c r="C433" t="s">
        <v>138</v>
      </c>
      <c r="D433" t="s">
        <v>34</v>
      </c>
      <c r="E433" t="s">
        <v>82</v>
      </c>
      <c r="F433">
        <v>2025</v>
      </c>
      <c r="G433" t="s">
        <v>197</v>
      </c>
      <c r="H433" s="11" cm="1">
        <f t="array" ref="H433">_xlfn.IFS(G433="&gt;70%",1,G433="60-70%",70%,G433="50-60%",60%,G433="&lt;50%",50%)</f>
        <v>0.7</v>
      </c>
      <c r="I433" s="47">
        <v>0.17789154820904141</v>
      </c>
      <c r="J433">
        <v>7</v>
      </c>
      <c r="K433">
        <v>2</v>
      </c>
      <c r="L433" t="s">
        <v>196</v>
      </c>
      <c r="M433" s="11" cm="1">
        <f t="array" ref="M433">_xlfn.IFS(L433="&gt;70%",1,L433="60-70%",70%,L433="50-60%",60%,L433="&lt;50%",50%)</f>
        <v>1</v>
      </c>
      <c r="N433" s="47">
        <v>0.23449751953705009</v>
      </c>
      <c r="O433">
        <v>7</v>
      </c>
      <c r="P433">
        <v>2</v>
      </c>
      <c r="Q433">
        <v>9</v>
      </c>
      <c r="R433">
        <v>9</v>
      </c>
      <c r="S433" t="s">
        <v>103</v>
      </c>
      <c r="T433" t="s">
        <v>106</v>
      </c>
      <c r="V433">
        <v>27</v>
      </c>
      <c r="W433">
        <v>27</v>
      </c>
      <c r="X433">
        <f>IF(AND(OR('Country Prioritization'!$C$4 = 'Filter inputs'!$A$4,'Country Prioritization'!$C$4=$B433),
OR('Country Prioritization'!$C$6='Filter inputs'!$C$4,'Country Prioritization'!$C$6=$S433),
OR( 'Country Prioritization'!$C$7='Filter inputs'!$D$4, 'Country Prioritization'!$C$7=$T433),
OR('Country Prioritization'!$C$8='Filter inputs'!$E$4, 'Country Prioritization'!$C$8=$F433), OR(AND('Country Prioritization'!$C$5='Filter inputs'!$B$4,H433&lt;=$X$1),AND('Country Prioritization'!$C$5='Filter inputs'!$B$5,M433&lt;=$X$1))),1,0)</f>
        <v>1</v>
      </c>
      <c r="Y433">
        <f>IF(OR('Vaccine Prioritization'!$C$5='Filter inputs'!$E$4, 'Vaccine Prioritization'!$C$5=$F433),1,0)</f>
        <v>1</v>
      </c>
    </row>
    <row r="434" spans="1:25" x14ac:dyDescent="0.3">
      <c r="A434" t="str">
        <f t="shared" si="28"/>
        <v>ASIAMNGHib32025</v>
      </c>
      <c r="B434" t="s">
        <v>13</v>
      </c>
      <c r="C434" t="s">
        <v>174</v>
      </c>
      <c r="D434" t="s">
        <v>70</v>
      </c>
      <c r="E434" t="s">
        <v>82</v>
      </c>
      <c r="F434">
        <v>2025</v>
      </c>
      <c r="G434" t="s">
        <v>196</v>
      </c>
      <c r="H434" s="11" cm="1">
        <f t="array" ref="H434">_xlfn.IFS(G434="&gt;70%",1,G434="60-70%",70%,G434="50-60%",60%,G434="&lt;50%",50%)</f>
        <v>1</v>
      </c>
      <c r="I434" s="47">
        <v>0.14889518012813685</v>
      </c>
      <c r="J434">
        <v>1</v>
      </c>
      <c r="K434">
        <v>2</v>
      </c>
      <c r="L434" t="s">
        <v>196</v>
      </c>
      <c r="M434" s="11" cm="1">
        <f t="array" ref="M434">_xlfn.IFS(L434="&gt;70%",1,L434="60-70%",70%,L434="50-60%",60%,L434="&lt;50%",50%)</f>
        <v>1</v>
      </c>
      <c r="N434" s="47">
        <v>0.20883463703015537</v>
      </c>
      <c r="O434">
        <v>2</v>
      </c>
      <c r="P434">
        <v>2</v>
      </c>
      <c r="Q434">
        <v>5</v>
      </c>
      <c r="R434">
        <v>11</v>
      </c>
      <c r="S434" t="s">
        <v>104</v>
      </c>
      <c r="T434" t="s">
        <v>108</v>
      </c>
      <c r="V434">
        <v>19</v>
      </c>
      <c r="W434">
        <v>20</v>
      </c>
      <c r="X434">
        <f>IF(AND(OR('Country Prioritization'!$C$4 = 'Filter inputs'!$A$4,'Country Prioritization'!$C$4=$B434),
OR('Country Prioritization'!$C$6='Filter inputs'!$C$4,'Country Prioritization'!$C$6=$S434),
OR( 'Country Prioritization'!$C$7='Filter inputs'!$D$4, 'Country Prioritization'!$C$7=$T434),
OR('Country Prioritization'!$C$8='Filter inputs'!$E$4, 'Country Prioritization'!$C$8=$F434), OR(AND('Country Prioritization'!$C$5='Filter inputs'!$B$4,H434&lt;=$X$1),AND('Country Prioritization'!$C$5='Filter inputs'!$B$5,M434&lt;=$X$1))),1,0)</f>
        <v>1</v>
      </c>
      <c r="Y434">
        <f>IF(OR('Vaccine Prioritization'!$C$5='Filter inputs'!$E$4, 'Vaccine Prioritization'!$C$5=$F434),1,0)</f>
        <v>1</v>
      </c>
    </row>
    <row r="435" spans="1:25" x14ac:dyDescent="0.3">
      <c r="A435" t="str">
        <f t="shared" si="28"/>
        <v>AFRICACOMHib32025</v>
      </c>
      <c r="B435" t="s">
        <v>3</v>
      </c>
      <c r="C435" t="s">
        <v>153</v>
      </c>
      <c r="D435" t="s">
        <v>49</v>
      </c>
      <c r="E435" t="s">
        <v>82</v>
      </c>
      <c r="F435">
        <v>2025</v>
      </c>
      <c r="G435" t="s">
        <v>197</v>
      </c>
      <c r="H435" s="11" cm="1">
        <f t="array" ref="H435">_xlfn.IFS(G435="&gt;70%",1,G435="60-70%",70%,G435="50-60%",60%,G435="&lt;50%",50%)</f>
        <v>0.7</v>
      </c>
      <c r="I435" s="47">
        <v>0.1814501002078065</v>
      </c>
      <c r="J435">
        <v>5</v>
      </c>
      <c r="K435">
        <v>2</v>
      </c>
      <c r="L435" t="s">
        <v>196</v>
      </c>
      <c r="M435" s="11" cm="1">
        <f t="array" ref="M435">_xlfn.IFS(L435="&gt;70%",1,L435="60-70%",70%,L435="50-60%",60%,L435="&lt;50%",50%)</f>
        <v>1</v>
      </c>
      <c r="N435" s="47">
        <v>0.19987527381224948</v>
      </c>
      <c r="O435">
        <v>5</v>
      </c>
      <c r="P435">
        <v>2</v>
      </c>
      <c r="Q435">
        <v>3</v>
      </c>
      <c r="R435">
        <v>2</v>
      </c>
      <c r="S435" t="s">
        <v>104</v>
      </c>
      <c r="T435" t="s">
        <v>109</v>
      </c>
      <c r="V435">
        <v>12</v>
      </c>
      <c r="W435">
        <v>12</v>
      </c>
      <c r="X435">
        <f>IF(AND(OR('Country Prioritization'!$C$4 = 'Filter inputs'!$A$4,'Country Prioritization'!$C$4=$B435),
OR('Country Prioritization'!$C$6='Filter inputs'!$C$4,'Country Prioritization'!$C$6=$S435),
OR( 'Country Prioritization'!$C$7='Filter inputs'!$D$4, 'Country Prioritization'!$C$7=$T435),
OR('Country Prioritization'!$C$8='Filter inputs'!$E$4, 'Country Prioritization'!$C$8=$F435), OR(AND('Country Prioritization'!$C$5='Filter inputs'!$B$4,H435&lt;=$X$1),AND('Country Prioritization'!$C$5='Filter inputs'!$B$5,M435&lt;=$X$1))),1,0)</f>
        <v>1</v>
      </c>
      <c r="Y435">
        <f>IF(OR('Vaccine Prioritization'!$C$5='Filter inputs'!$E$4, 'Vaccine Prioritization'!$C$5=$F435),1,0)</f>
        <v>1</v>
      </c>
    </row>
    <row r="436" spans="1:25" x14ac:dyDescent="0.3">
      <c r="A436" t="str">
        <f t="shared" si="28"/>
        <v>AFRICADJIHib32025</v>
      </c>
      <c r="B436" t="s">
        <v>3</v>
      </c>
      <c r="C436" t="s">
        <v>124</v>
      </c>
      <c r="D436" t="s">
        <v>19</v>
      </c>
      <c r="E436" t="s">
        <v>82</v>
      </c>
      <c r="F436">
        <v>2025</v>
      </c>
      <c r="G436" t="s">
        <v>197</v>
      </c>
      <c r="H436" s="11" cm="1">
        <f t="array" ref="H436">_xlfn.IFS(G436="&gt;70%",1,G436="60-70%",70%,G436="50-60%",60%,G436="&lt;50%",50%)</f>
        <v>0.7</v>
      </c>
      <c r="I436" s="47">
        <v>0.12442985978228507</v>
      </c>
      <c r="J436">
        <v>6</v>
      </c>
      <c r="K436">
        <v>2</v>
      </c>
      <c r="L436" t="s">
        <v>197</v>
      </c>
      <c r="M436" s="11" cm="1">
        <f t="array" ref="M436">_xlfn.IFS(L436="&gt;70%",1,L436="60-70%",70%,L436="50-60%",60%,L436="&lt;50%",50%)</f>
        <v>0.7</v>
      </c>
      <c r="N436" s="47">
        <v>0.15392613454882606</v>
      </c>
      <c r="O436">
        <v>9</v>
      </c>
      <c r="P436">
        <v>2</v>
      </c>
      <c r="Q436">
        <v>7</v>
      </c>
      <c r="R436">
        <v>2</v>
      </c>
      <c r="S436" t="s">
        <v>104</v>
      </c>
      <c r="T436" t="s">
        <v>109</v>
      </c>
      <c r="V436">
        <v>17</v>
      </c>
      <c r="W436">
        <v>20</v>
      </c>
      <c r="X436">
        <f>IF(AND(OR('Country Prioritization'!$C$4 = 'Filter inputs'!$A$4,'Country Prioritization'!$C$4=$B436),
OR('Country Prioritization'!$C$6='Filter inputs'!$C$4,'Country Prioritization'!$C$6=$S436),
OR( 'Country Prioritization'!$C$7='Filter inputs'!$D$4, 'Country Prioritization'!$C$7=$T436),
OR('Country Prioritization'!$C$8='Filter inputs'!$E$4, 'Country Prioritization'!$C$8=$F436), OR(AND('Country Prioritization'!$C$5='Filter inputs'!$B$4,H436&lt;=$X$1),AND('Country Prioritization'!$C$5='Filter inputs'!$B$5,M436&lt;=$X$1))),1,0)</f>
        <v>1</v>
      </c>
      <c r="Y436">
        <f>IF(OR('Vaccine Prioritization'!$C$5='Filter inputs'!$E$4, 'Vaccine Prioritization'!$C$5=$F436),1,0)</f>
        <v>1</v>
      </c>
    </row>
    <row r="437" spans="1:25" x14ac:dyDescent="0.3">
      <c r="A437" t="str">
        <f t="shared" si="28"/>
        <v>ASIAARMHib32025</v>
      </c>
      <c r="B437" t="s">
        <v>13</v>
      </c>
      <c r="C437" t="s">
        <v>168</v>
      </c>
      <c r="D437" t="s">
        <v>64</v>
      </c>
      <c r="E437" t="s">
        <v>82</v>
      </c>
      <c r="F437">
        <v>2025</v>
      </c>
      <c r="G437" t="s">
        <v>197</v>
      </c>
      <c r="H437" s="11" cm="1">
        <f t="array" ref="H437">_xlfn.IFS(G437="&gt;70%",1,G437="60-70%",70%,G437="50-60%",60%,G437="&lt;50%",50%)</f>
        <v>0.7</v>
      </c>
      <c r="I437" s="47">
        <v>9.4765088664840874E-2</v>
      </c>
      <c r="J437">
        <v>4</v>
      </c>
      <c r="K437">
        <v>2</v>
      </c>
      <c r="L437" t="s">
        <v>196</v>
      </c>
      <c r="M437" s="11" cm="1">
        <f t="array" ref="M437">_xlfn.IFS(L437="&gt;70%",1,L437="60-70%",70%,L437="50-60%",60%,L437="&lt;50%",50%)</f>
        <v>1</v>
      </c>
      <c r="N437" s="47">
        <v>0.13544766618834261</v>
      </c>
      <c r="O437">
        <v>3</v>
      </c>
      <c r="P437">
        <v>2</v>
      </c>
      <c r="Q437">
        <v>2</v>
      </c>
      <c r="R437">
        <v>10</v>
      </c>
      <c r="S437" t="s">
        <v>105</v>
      </c>
      <c r="T437" t="s">
        <v>108</v>
      </c>
      <c r="V437">
        <v>18</v>
      </c>
      <c r="W437">
        <v>17</v>
      </c>
      <c r="X437">
        <f>IF(AND(OR('Country Prioritization'!$C$4 = 'Filter inputs'!$A$4,'Country Prioritization'!$C$4=$B437),
OR('Country Prioritization'!$C$6='Filter inputs'!$C$4,'Country Prioritization'!$C$6=$S437),
OR( 'Country Prioritization'!$C$7='Filter inputs'!$D$4, 'Country Prioritization'!$C$7=$T437),
OR('Country Prioritization'!$C$8='Filter inputs'!$E$4, 'Country Prioritization'!$C$8=$F437), OR(AND('Country Prioritization'!$C$5='Filter inputs'!$B$4,H437&lt;=$X$1),AND('Country Prioritization'!$C$5='Filter inputs'!$B$5,M437&lt;=$X$1))),1,0)</f>
        <v>1</v>
      </c>
      <c r="Y437">
        <f>IF(OR('Vaccine Prioritization'!$C$5='Filter inputs'!$E$4, 'Vaccine Prioritization'!$C$5=$F437),1,0)</f>
        <v>1</v>
      </c>
    </row>
    <row r="438" spans="1:25" x14ac:dyDescent="0.3">
      <c r="A438" t="str">
        <f t="shared" si="28"/>
        <v>AMERICACUBHib32025</v>
      </c>
      <c r="B438" t="s">
        <v>22</v>
      </c>
      <c r="C438" t="s">
        <v>175</v>
      </c>
      <c r="D438" t="s">
        <v>71</v>
      </c>
      <c r="E438" t="s">
        <v>82</v>
      </c>
      <c r="F438">
        <v>2025</v>
      </c>
      <c r="G438" t="s">
        <v>196</v>
      </c>
      <c r="H438" s="11" cm="1">
        <f t="array" ref="H438">_xlfn.IFS(G438="&gt;70%",1,G438="60-70%",70%,G438="50-60%",60%,G438="&lt;50%",50%)</f>
        <v>1</v>
      </c>
      <c r="I438" s="47">
        <v>8.7219869725080321E-2</v>
      </c>
      <c r="J438">
        <v>1</v>
      </c>
      <c r="K438">
        <v>2</v>
      </c>
      <c r="L438" t="s">
        <v>196</v>
      </c>
      <c r="M438" s="11" cm="1">
        <f t="array" ref="M438">_xlfn.IFS(L438="&gt;70%",1,L438="60-70%",70%,L438="50-60%",60%,L438="&lt;50%",50%)</f>
        <v>1</v>
      </c>
      <c r="N438" s="47">
        <v>0.11728039541874848</v>
      </c>
      <c r="O438">
        <v>2</v>
      </c>
      <c r="P438">
        <v>2</v>
      </c>
      <c r="Q438">
        <v>1</v>
      </c>
      <c r="R438">
        <v>10</v>
      </c>
      <c r="S438" t="s">
        <v>105</v>
      </c>
      <c r="T438" t="s">
        <v>108</v>
      </c>
      <c r="V438">
        <v>14</v>
      </c>
      <c r="W438">
        <v>15</v>
      </c>
      <c r="X438">
        <f>IF(AND(OR('Country Prioritization'!$C$4 = 'Filter inputs'!$A$4,'Country Prioritization'!$C$4=$B438),
OR('Country Prioritization'!$C$6='Filter inputs'!$C$4,'Country Prioritization'!$C$6=$S438),
OR( 'Country Prioritization'!$C$7='Filter inputs'!$D$4, 'Country Prioritization'!$C$7=$T438),
OR('Country Prioritization'!$C$8='Filter inputs'!$E$4, 'Country Prioritization'!$C$8=$F438), OR(AND('Country Prioritization'!$C$5='Filter inputs'!$B$4,H438&lt;=$X$1),AND('Country Prioritization'!$C$5='Filter inputs'!$B$5,M438&lt;=$X$1))),1,0)</f>
        <v>1</v>
      </c>
      <c r="Y438">
        <f>IF(OR('Vaccine Prioritization'!$C$5='Filter inputs'!$E$4, 'Vaccine Prioritization'!$C$5=$F438),1,0)</f>
        <v>1</v>
      </c>
    </row>
    <row r="439" spans="1:25" x14ac:dyDescent="0.3">
      <c r="A439" t="str">
        <f t="shared" si="28"/>
        <v>AFRICALSOHib32025</v>
      </c>
      <c r="B439" t="s">
        <v>3</v>
      </c>
      <c r="C439" t="s">
        <v>178</v>
      </c>
      <c r="D439" t="s">
        <v>74</v>
      </c>
      <c r="E439" t="s">
        <v>82</v>
      </c>
      <c r="F439">
        <v>2025</v>
      </c>
      <c r="G439" t="s">
        <v>197</v>
      </c>
      <c r="H439" s="11" cm="1">
        <f t="array" ref="H439">_xlfn.IFS(G439="&gt;70%",1,G439="60-70%",70%,G439="50-60%",60%,G439="&lt;50%",50%)</f>
        <v>0.7</v>
      </c>
      <c r="I439" s="47">
        <v>7.7568312635210898E-2</v>
      </c>
      <c r="J439">
        <v>6</v>
      </c>
      <c r="K439">
        <v>2</v>
      </c>
      <c r="L439" t="s">
        <v>196</v>
      </c>
      <c r="M439" s="11" cm="1">
        <f t="array" ref="M439">_xlfn.IFS(L439="&gt;70%",1,L439="60-70%",70%,L439="50-60%",60%,L439="&lt;50%",50%)</f>
        <v>1</v>
      </c>
      <c r="N439" s="47">
        <v>0.11132584192750573</v>
      </c>
      <c r="O439">
        <v>2</v>
      </c>
      <c r="P439">
        <v>2</v>
      </c>
      <c r="Q439">
        <v>9</v>
      </c>
      <c r="R439">
        <v>2</v>
      </c>
      <c r="S439" t="s">
        <v>104</v>
      </c>
      <c r="T439" t="s">
        <v>109</v>
      </c>
      <c r="V439">
        <v>19</v>
      </c>
      <c r="W439">
        <v>15</v>
      </c>
      <c r="X439">
        <f>IF(AND(OR('Country Prioritization'!$C$4 = 'Filter inputs'!$A$4,'Country Prioritization'!$C$4=$B439),
OR('Country Prioritization'!$C$6='Filter inputs'!$C$4,'Country Prioritization'!$C$6=$S439),
OR( 'Country Prioritization'!$C$7='Filter inputs'!$D$4, 'Country Prioritization'!$C$7=$T439),
OR('Country Prioritization'!$C$8='Filter inputs'!$E$4, 'Country Prioritization'!$C$8=$F439), OR(AND('Country Prioritization'!$C$5='Filter inputs'!$B$4,H439&lt;=$X$1),AND('Country Prioritization'!$C$5='Filter inputs'!$B$5,M439&lt;=$X$1))),1,0)</f>
        <v>1</v>
      </c>
      <c r="Y439">
        <f>IF(OR('Vaccine Prioritization'!$C$5='Filter inputs'!$E$4, 'Vaccine Prioritization'!$C$5=$F439),1,0)</f>
        <v>1</v>
      </c>
    </row>
    <row r="440" spans="1:25" x14ac:dyDescent="0.3">
      <c r="A440" t="str">
        <f t="shared" si="28"/>
        <v>ASIABTNHib32025</v>
      </c>
      <c r="B440" t="s">
        <v>13</v>
      </c>
      <c r="C440" t="s">
        <v>184</v>
      </c>
      <c r="D440" t="s">
        <v>80</v>
      </c>
      <c r="E440" t="s">
        <v>82</v>
      </c>
      <c r="F440">
        <v>2025</v>
      </c>
      <c r="G440" t="s">
        <v>196</v>
      </c>
      <c r="H440" s="11" cm="1">
        <f t="array" ref="H440">_xlfn.IFS(G440="&gt;70%",1,G440="60-70%",70%,G440="50-60%",60%,G440="&lt;50%",50%)</f>
        <v>1</v>
      </c>
      <c r="I440" s="47">
        <v>5.7557588724810323E-2</v>
      </c>
      <c r="J440">
        <v>2</v>
      </c>
      <c r="K440">
        <v>1</v>
      </c>
      <c r="L440" t="s">
        <v>196</v>
      </c>
      <c r="M440" s="11" cm="1">
        <f t="array" ref="M440">_xlfn.IFS(L440="&gt;70%",1,L440="60-70%",70%,L440="50-60%",60%,L440="&lt;50%",50%)</f>
        <v>1</v>
      </c>
      <c r="N440" s="47">
        <v>0.10587031132928616</v>
      </c>
      <c r="O440">
        <v>1</v>
      </c>
      <c r="P440">
        <v>1</v>
      </c>
      <c r="Q440">
        <v>4</v>
      </c>
      <c r="R440">
        <v>11</v>
      </c>
      <c r="S440" t="s">
        <v>104</v>
      </c>
      <c r="T440" t="s">
        <v>108</v>
      </c>
      <c r="V440">
        <v>18</v>
      </c>
      <c r="W440">
        <v>17</v>
      </c>
      <c r="X440">
        <f>IF(AND(OR('Country Prioritization'!$C$4 = 'Filter inputs'!$A$4,'Country Prioritization'!$C$4=$B440),
OR('Country Prioritization'!$C$6='Filter inputs'!$C$4,'Country Prioritization'!$C$6=$S440),
OR( 'Country Prioritization'!$C$7='Filter inputs'!$D$4, 'Country Prioritization'!$C$7=$T440),
OR('Country Prioritization'!$C$8='Filter inputs'!$E$4, 'Country Prioritization'!$C$8=$F440), OR(AND('Country Prioritization'!$C$5='Filter inputs'!$B$4,H440&lt;=$X$1),AND('Country Prioritization'!$C$5='Filter inputs'!$B$5,M440&lt;=$X$1))),1,0)</f>
        <v>1</v>
      </c>
      <c r="Y440">
        <f>IF(OR('Vaccine Prioritization'!$C$5='Filter inputs'!$E$4, 'Vaccine Prioritization'!$C$5=$F440),1,0)</f>
        <v>1</v>
      </c>
    </row>
    <row r="441" spans="1:25" x14ac:dyDescent="0.3">
      <c r="A441" t="str">
        <f t="shared" si="28"/>
        <v>ASIAGEOHib32025</v>
      </c>
      <c r="B441" t="s">
        <v>13</v>
      </c>
      <c r="C441" t="s">
        <v>159</v>
      </c>
      <c r="D441" t="s">
        <v>55</v>
      </c>
      <c r="E441" t="s">
        <v>82</v>
      </c>
      <c r="F441">
        <v>2025</v>
      </c>
      <c r="G441" t="s">
        <v>197</v>
      </c>
      <c r="H441" s="11" cm="1">
        <f t="array" ref="H441">_xlfn.IFS(G441="&gt;70%",1,G441="60-70%",70%,G441="50-60%",60%,G441="&lt;50%",50%)</f>
        <v>0.7</v>
      </c>
      <c r="I441" s="47">
        <v>5.4249584336385395E-2</v>
      </c>
      <c r="J441">
        <v>3</v>
      </c>
      <c r="K441">
        <v>1</v>
      </c>
      <c r="L441" t="s">
        <v>196</v>
      </c>
      <c r="M441" s="11" cm="1">
        <f t="array" ref="M441">_xlfn.IFS(L441="&gt;70%",1,L441="60-70%",70%,L441="50-60%",60%,L441="&lt;50%",50%)</f>
        <v>1</v>
      </c>
      <c r="N441" s="47">
        <v>6.6187951596530264E-2</v>
      </c>
      <c r="O441">
        <v>4</v>
      </c>
      <c r="P441">
        <v>1</v>
      </c>
      <c r="Q441">
        <v>3</v>
      </c>
      <c r="R441">
        <v>10</v>
      </c>
      <c r="S441" t="s">
        <v>105</v>
      </c>
      <c r="T441" t="s">
        <v>108</v>
      </c>
      <c r="V441">
        <v>17</v>
      </c>
      <c r="W441">
        <v>18</v>
      </c>
      <c r="X441">
        <f>IF(AND(OR('Country Prioritization'!$C$4 = 'Filter inputs'!$A$4,'Country Prioritization'!$C$4=$B441),
OR('Country Prioritization'!$C$6='Filter inputs'!$C$4,'Country Prioritization'!$C$6=$S441),
OR( 'Country Prioritization'!$C$7='Filter inputs'!$D$4, 'Country Prioritization'!$C$7=$T441),
OR('Country Prioritization'!$C$8='Filter inputs'!$E$4, 'Country Prioritization'!$C$8=$F441), OR(AND('Country Prioritization'!$C$5='Filter inputs'!$B$4,H441&lt;=$X$1),AND('Country Prioritization'!$C$5='Filter inputs'!$B$5,M441&lt;=$X$1))),1,0)</f>
        <v>1</v>
      </c>
      <c r="Y441">
        <f>IF(OR('Vaccine Prioritization'!$C$5='Filter inputs'!$E$4, 'Vaccine Prioritization'!$C$5=$F441),1,0)</f>
        <v>1</v>
      </c>
    </row>
    <row r="442" spans="1:25" x14ac:dyDescent="0.3">
      <c r="A442" t="str">
        <f t="shared" si="28"/>
        <v>EUROPEMDAHib32025</v>
      </c>
      <c r="B442" t="s">
        <v>9</v>
      </c>
      <c r="C442" t="s">
        <v>130</v>
      </c>
      <c r="D442" t="s">
        <v>26</v>
      </c>
      <c r="E442" t="s">
        <v>82</v>
      </c>
      <c r="F442">
        <v>2025</v>
      </c>
      <c r="G442" t="s">
        <v>197</v>
      </c>
      <c r="H442" s="11" cm="1">
        <f t="array" ref="H442">_xlfn.IFS(G442="&gt;70%",1,G442="60-70%",70%,G442="50-60%",60%,G442="&lt;50%",50%)</f>
        <v>0.7</v>
      </c>
      <c r="I442" s="47">
        <v>5.9601507288760673E-2</v>
      </c>
      <c r="J442">
        <v>5</v>
      </c>
      <c r="K442">
        <v>1</v>
      </c>
      <c r="L442" t="s">
        <v>196</v>
      </c>
      <c r="M442" s="11" cm="1">
        <f t="array" ref="M442">_xlfn.IFS(L442="&gt;70%",1,L442="60-70%",70%,L442="50-60%",60%,L442="&lt;50%",50%)</f>
        <v>1</v>
      </c>
      <c r="N442" s="47">
        <v>5.8032149106693735E-2</v>
      </c>
      <c r="O442">
        <v>8</v>
      </c>
      <c r="P442">
        <v>1</v>
      </c>
      <c r="Q442">
        <v>2</v>
      </c>
      <c r="R442">
        <v>11</v>
      </c>
      <c r="S442" t="s">
        <v>104</v>
      </c>
      <c r="T442" t="s">
        <v>108</v>
      </c>
      <c r="V442">
        <v>19</v>
      </c>
      <c r="W442">
        <v>22</v>
      </c>
      <c r="X442">
        <f>IF(AND(OR('Country Prioritization'!$C$4 = 'Filter inputs'!$A$4,'Country Prioritization'!$C$4=$B442),
OR('Country Prioritization'!$C$6='Filter inputs'!$C$4,'Country Prioritization'!$C$6=$S442),
OR( 'Country Prioritization'!$C$7='Filter inputs'!$D$4, 'Country Prioritization'!$C$7=$T442),
OR('Country Prioritization'!$C$8='Filter inputs'!$E$4, 'Country Prioritization'!$C$8=$F442), OR(AND('Country Prioritization'!$C$5='Filter inputs'!$B$4,H442&lt;=$X$1),AND('Country Prioritization'!$C$5='Filter inputs'!$B$5,M442&lt;=$X$1))),1,0)</f>
        <v>1</v>
      </c>
      <c r="Y442">
        <f>IF(OR('Vaccine Prioritization'!$C$5='Filter inputs'!$E$4, 'Vaccine Prioritization'!$C$5=$F442),1,0)</f>
        <v>1</v>
      </c>
    </row>
    <row r="443" spans="1:25" x14ac:dyDescent="0.3">
      <c r="A443" t="str">
        <f t="shared" si="28"/>
        <v>OCEANIASLBHib32025</v>
      </c>
      <c r="B443" t="s">
        <v>15</v>
      </c>
      <c r="C443" t="s">
        <v>150</v>
      </c>
      <c r="D443" t="s">
        <v>46</v>
      </c>
      <c r="E443" t="s">
        <v>82</v>
      </c>
      <c r="F443">
        <v>2025</v>
      </c>
      <c r="G443" t="s">
        <v>197</v>
      </c>
      <c r="H443" s="11" cm="1">
        <f t="array" ref="H443">_xlfn.IFS(G443="&gt;70%",1,G443="60-70%",70%,G443="50-60%",60%,G443="&lt;50%",50%)</f>
        <v>0.7</v>
      </c>
      <c r="I443" s="47">
        <v>4.3994862881205368E-2</v>
      </c>
      <c r="J443">
        <v>3</v>
      </c>
      <c r="K443">
        <v>1</v>
      </c>
      <c r="L443" t="s">
        <v>196</v>
      </c>
      <c r="M443" s="11" cm="1">
        <f t="array" ref="M443">_xlfn.IFS(L443="&gt;70%",1,L443="60-70%",70%,L443="50-60%",60%,L443="&lt;50%",50%)</f>
        <v>1</v>
      </c>
      <c r="N443" s="47">
        <v>5.366510847857197E-2</v>
      </c>
      <c r="O443">
        <v>6</v>
      </c>
      <c r="P443">
        <v>1</v>
      </c>
      <c r="Q443">
        <v>1</v>
      </c>
      <c r="R443">
        <v>5</v>
      </c>
      <c r="S443" t="s">
        <v>104</v>
      </c>
      <c r="T443" t="s">
        <v>107</v>
      </c>
      <c r="V443">
        <v>10</v>
      </c>
      <c r="W443">
        <v>13</v>
      </c>
      <c r="X443">
        <f>IF(AND(OR('Country Prioritization'!$C$4 = 'Filter inputs'!$A$4,'Country Prioritization'!$C$4=$B443),
OR('Country Prioritization'!$C$6='Filter inputs'!$C$4,'Country Prioritization'!$C$6=$S443),
OR( 'Country Prioritization'!$C$7='Filter inputs'!$D$4, 'Country Prioritization'!$C$7=$T443),
OR('Country Prioritization'!$C$8='Filter inputs'!$E$4, 'Country Prioritization'!$C$8=$F443), OR(AND('Country Prioritization'!$C$5='Filter inputs'!$B$4,H443&lt;=$X$1),AND('Country Prioritization'!$C$5='Filter inputs'!$B$5,M443&lt;=$X$1))),1,0)</f>
        <v>1</v>
      </c>
      <c r="Y443">
        <f>IF(OR('Vaccine Prioritization'!$C$5='Filter inputs'!$E$4, 'Vaccine Prioritization'!$C$5=$F443),1,0)</f>
        <v>1</v>
      </c>
    </row>
    <row r="444" spans="1:25" x14ac:dyDescent="0.3">
      <c r="A444" t="str">
        <f t="shared" si="28"/>
        <v>OCEANIAKIRHib32025</v>
      </c>
      <c r="B444" t="s">
        <v>15</v>
      </c>
      <c r="C444" t="s">
        <v>129</v>
      </c>
      <c r="D444" t="s">
        <v>25</v>
      </c>
      <c r="E444" t="s">
        <v>82</v>
      </c>
      <c r="F444">
        <v>2025</v>
      </c>
      <c r="G444" t="s">
        <v>197</v>
      </c>
      <c r="H444" s="11" cm="1">
        <f t="array" ref="H444">_xlfn.IFS(G444="&gt;70%",1,G444="60-70%",70%,G444="50-60%",60%,G444="&lt;50%",50%)</f>
        <v>0.7</v>
      </c>
      <c r="I444" s="47">
        <v>2.2447176238553253E-2</v>
      </c>
      <c r="J444">
        <v>2</v>
      </c>
      <c r="K444">
        <v>1</v>
      </c>
      <c r="L444" t="s">
        <v>197</v>
      </c>
      <c r="M444" s="11" cm="1">
        <f t="array" ref="M444">_xlfn.IFS(L444="&gt;70%",1,L444="60-70%",70%,L444="50-60%",60%,L444="&lt;50%",50%)</f>
        <v>0.7</v>
      </c>
      <c r="N444" s="47">
        <v>2.3604415513233692E-2</v>
      </c>
      <c r="O444">
        <v>8</v>
      </c>
      <c r="P444">
        <v>1</v>
      </c>
      <c r="Q444">
        <v>5</v>
      </c>
      <c r="R444">
        <v>11</v>
      </c>
      <c r="S444" t="s">
        <v>104</v>
      </c>
      <c r="T444" t="s">
        <v>108</v>
      </c>
      <c r="V444">
        <v>19</v>
      </c>
      <c r="W444">
        <v>25</v>
      </c>
      <c r="X444">
        <f>IF(AND(OR('Country Prioritization'!$C$4 = 'Filter inputs'!$A$4,'Country Prioritization'!$C$4=$B444),
OR('Country Prioritization'!$C$6='Filter inputs'!$C$4,'Country Prioritization'!$C$6=$S444),
OR( 'Country Prioritization'!$C$7='Filter inputs'!$D$4, 'Country Prioritization'!$C$7=$T444),
OR('Country Prioritization'!$C$8='Filter inputs'!$E$4, 'Country Prioritization'!$C$8=$F444), OR(AND('Country Prioritization'!$C$5='Filter inputs'!$B$4,H444&lt;=$X$1),AND('Country Prioritization'!$C$5='Filter inputs'!$B$5,M444&lt;=$X$1))),1,0)</f>
        <v>1</v>
      </c>
      <c r="Y444">
        <f>IF(OR('Vaccine Prioritization'!$C$5='Filter inputs'!$E$4, 'Vaccine Prioritization'!$C$5=$F444),1,0)</f>
        <v>1</v>
      </c>
    </row>
    <row r="445" spans="1:25" x14ac:dyDescent="0.3">
      <c r="A445" t="str">
        <f t="shared" si="28"/>
        <v>AMERICAGUYHib32025</v>
      </c>
      <c r="B445" t="s">
        <v>22</v>
      </c>
      <c r="C445" t="s">
        <v>170</v>
      </c>
      <c r="D445" t="s">
        <v>66</v>
      </c>
      <c r="E445" t="s">
        <v>82</v>
      </c>
      <c r="F445">
        <v>2025</v>
      </c>
      <c r="G445" t="s">
        <v>196</v>
      </c>
      <c r="H445" s="11" cm="1">
        <f t="array" ref="H445">_xlfn.IFS(G445="&gt;70%",1,G445="60-70%",70%,G445="50-60%",60%,G445="&lt;50%",50%)</f>
        <v>1</v>
      </c>
      <c r="I445" s="47">
        <v>1.5497601815282423E-2</v>
      </c>
      <c r="J445">
        <v>1</v>
      </c>
      <c r="K445">
        <v>1</v>
      </c>
      <c r="L445" t="s">
        <v>196</v>
      </c>
      <c r="M445" s="11" cm="1">
        <f t="array" ref="M445">_xlfn.IFS(L445="&gt;70%",1,L445="60-70%",70%,L445="50-60%",60%,L445="&lt;50%",50%)</f>
        <v>1</v>
      </c>
      <c r="N445" s="47">
        <v>2.0092017310441131E-2</v>
      </c>
      <c r="O445">
        <v>3</v>
      </c>
      <c r="P445">
        <v>1</v>
      </c>
      <c r="Q445">
        <v>4</v>
      </c>
      <c r="R445">
        <v>10</v>
      </c>
      <c r="S445" t="s">
        <v>105</v>
      </c>
      <c r="T445" t="s">
        <v>108</v>
      </c>
      <c r="V445">
        <v>16</v>
      </c>
      <c r="W445">
        <v>18</v>
      </c>
      <c r="X445">
        <f>IF(AND(OR('Country Prioritization'!$C$4 = 'Filter inputs'!$A$4,'Country Prioritization'!$C$4=$B445),
OR('Country Prioritization'!$C$6='Filter inputs'!$C$4,'Country Prioritization'!$C$6=$S445),
OR( 'Country Prioritization'!$C$7='Filter inputs'!$D$4, 'Country Prioritization'!$C$7=$T445),
OR('Country Prioritization'!$C$8='Filter inputs'!$E$4, 'Country Prioritization'!$C$8=$F445), OR(AND('Country Prioritization'!$C$5='Filter inputs'!$B$4,H445&lt;=$X$1),AND('Country Prioritization'!$C$5='Filter inputs'!$B$5,M445&lt;=$X$1))),1,0)</f>
        <v>1</v>
      </c>
      <c r="Y445">
        <f>IF(OR('Vaccine Prioritization'!$C$5='Filter inputs'!$E$4, 'Vaccine Prioritization'!$C$5=$F445),1,0)</f>
        <v>1</v>
      </c>
    </row>
    <row r="446" spans="1:25" x14ac:dyDescent="0.3">
      <c r="A446" t="str">
        <f t="shared" si="28"/>
        <v>AFRICASTPHib32025</v>
      </c>
      <c r="B446" t="s">
        <v>3</v>
      </c>
      <c r="C446" t="s">
        <v>173</v>
      </c>
      <c r="D446" t="s">
        <v>69</v>
      </c>
      <c r="E446" t="s">
        <v>82</v>
      </c>
      <c r="F446">
        <v>2025</v>
      </c>
      <c r="G446" t="s">
        <v>197</v>
      </c>
      <c r="H446" s="11" cm="1">
        <f t="array" ref="H446">_xlfn.IFS(G446="&gt;70%",1,G446="60-70%",70%,G446="50-60%",60%,G446="&lt;50%",50%)</f>
        <v>0.7</v>
      </c>
      <c r="I446" s="47">
        <v>9.207668314135763E-3</v>
      </c>
      <c r="J446">
        <v>2</v>
      </c>
      <c r="K446">
        <v>1</v>
      </c>
      <c r="L446" t="s">
        <v>196</v>
      </c>
      <c r="M446" s="11" cm="1">
        <f t="array" ref="M446">_xlfn.IFS(L446="&gt;70%",1,L446="60-70%",70%,L446="50-60%",60%,L446="&lt;50%",50%)</f>
        <v>1</v>
      </c>
      <c r="N446" s="47">
        <v>1.1871593297042796E-2</v>
      </c>
      <c r="O446">
        <v>2</v>
      </c>
      <c r="P446">
        <v>1</v>
      </c>
      <c r="Q446">
        <v>4</v>
      </c>
      <c r="R446">
        <v>5</v>
      </c>
      <c r="S446" t="s">
        <v>104</v>
      </c>
      <c r="T446" t="s">
        <v>107</v>
      </c>
      <c r="V446">
        <v>12</v>
      </c>
      <c r="W446">
        <v>12</v>
      </c>
      <c r="X446">
        <f>IF(AND(OR('Country Prioritization'!$C$4 = 'Filter inputs'!$A$4,'Country Prioritization'!$C$4=$B446),
OR('Country Prioritization'!$C$6='Filter inputs'!$C$4,'Country Prioritization'!$C$6=$S446),
OR( 'Country Prioritization'!$C$7='Filter inputs'!$D$4, 'Country Prioritization'!$C$7=$T446),
OR('Country Prioritization'!$C$8='Filter inputs'!$E$4, 'Country Prioritization'!$C$8=$F446), OR(AND('Country Prioritization'!$C$5='Filter inputs'!$B$4,H446&lt;=$X$1),AND('Country Prioritization'!$C$5='Filter inputs'!$B$5,M446&lt;=$X$1))),1,0)</f>
        <v>1</v>
      </c>
      <c r="Y446">
        <f>IF(OR('Vaccine Prioritization'!$C$5='Filter inputs'!$E$4, 'Vaccine Prioritization'!$C$5=$F446),1,0)</f>
        <v>1</v>
      </c>
    </row>
    <row r="447" spans="1:25" x14ac:dyDescent="0.3">
      <c r="A447" t="str">
        <f t="shared" si="28"/>
        <v>ASIAINDHib32026</v>
      </c>
      <c r="B447" t="s">
        <v>13</v>
      </c>
      <c r="C447" t="s">
        <v>146</v>
      </c>
      <c r="D447" t="s">
        <v>42</v>
      </c>
      <c r="E447" t="s">
        <v>82</v>
      </c>
      <c r="F447">
        <v>2026</v>
      </c>
      <c r="G447" t="s">
        <v>197</v>
      </c>
      <c r="H447" s="11" cm="1">
        <f t="array" ref="H447">_xlfn.IFS(G447="&gt;70%",1,G447="60-70%",70%,G447="50-60%",60%,G447="&lt;50%",50%)</f>
        <v>0.7</v>
      </c>
      <c r="I447" s="47">
        <v>128.6199114267425</v>
      </c>
      <c r="J447">
        <v>5</v>
      </c>
      <c r="K447">
        <v>10</v>
      </c>
      <c r="L447" t="s">
        <v>196</v>
      </c>
      <c r="M447" s="11" cm="1">
        <f t="array" ref="M447">_xlfn.IFS(L447="&gt;70%",1,L447="60-70%",70%,L447="50-60%",60%,L447="&lt;50%",50%)</f>
        <v>1</v>
      </c>
      <c r="N447" s="47">
        <v>179.49123813172346</v>
      </c>
      <c r="O447">
        <v>6</v>
      </c>
      <c r="P447">
        <v>10</v>
      </c>
      <c r="Q447">
        <v>3</v>
      </c>
      <c r="R447">
        <v>5</v>
      </c>
      <c r="S447" t="s">
        <v>104</v>
      </c>
      <c r="T447" t="s">
        <v>107</v>
      </c>
      <c r="V447">
        <v>23</v>
      </c>
      <c r="W447">
        <v>24</v>
      </c>
      <c r="X447">
        <f>IF(AND(OR('Country Prioritization'!$C$4 = 'Filter inputs'!$A$4,'Country Prioritization'!$C$4=$B447),
OR('Country Prioritization'!$C$6='Filter inputs'!$C$4,'Country Prioritization'!$C$6=$S447),
OR( 'Country Prioritization'!$C$7='Filter inputs'!$D$4, 'Country Prioritization'!$C$7=$T447),
OR('Country Prioritization'!$C$8='Filter inputs'!$E$4, 'Country Prioritization'!$C$8=$F447), OR(AND('Country Prioritization'!$C$5='Filter inputs'!$B$4,H447&lt;=$X$1),AND('Country Prioritization'!$C$5='Filter inputs'!$B$5,M447&lt;=$X$1))),1,0)</f>
        <v>1</v>
      </c>
      <c r="Y447">
        <f>IF(OR('Vaccine Prioritization'!$C$5='Filter inputs'!$E$4, 'Vaccine Prioritization'!$C$5=$F447),1,0)</f>
        <v>1</v>
      </c>
    </row>
    <row r="448" spans="1:25" x14ac:dyDescent="0.3">
      <c r="A448" t="str">
        <f t="shared" si="28"/>
        <v>ASIAPAKHib32026</v>
      </c>
      <c r="B448" t="s">
        <v>13</v>
      </c>
      <c r="C448" t="s">
        <v>141</v>
      </c>
      <c r="D448" t="s">
        <v>37</v>
      </c>
      <c r="E448" t="s">
        <v>82</v>
      </c>
      <c r="F448">
        <v>2026</v>
      </c>
      <c r="G448" t="s">
        <v>198</v>
      </c>
      <c r="H448" s="11" cm="1">
        <f t="array" ref="H448">_xlfn.IFS(G448="&gt;70%",1,G448="60-70%",70%,G448="50-60%",60%,G448="&lt;50%",50%)</f>
        <v>0.6</v>
      </c>
      <c r="I448" s="47">
        <v>20.738041582310402</v>
      </c>
      <c r="J448">
        <v>8</v>
      </c>
      <c r="K448">
        <v>10</v>
      </c>
      <c r="L448" t="s">
        <v>196</v>
      </c>
      <c r="M448" s="11" cm="1">
        <f t="array" ref="M448">_xlfn.IFS(L448="&gt;70%",1,L448="60-70%",70%,L448="50-60%",60%,L448="&lt;50%",50%)</f>
        <v>1</v>
      </c>
      <c r="N448" s="47">
        <v>31.081022799714113</v>
      </c>
      <c r="O448">
        <v>6</v>
      </c>
      <c r="P448">
        <v>10</v>
      </c>
      <c r="Q448">
        <v>3</v>
      </c>
      <c r="R448">
        <v>2</v>
      </c>
      <c r="S448" t="s">
        <v>104</v>
      </c>
      <c r="T448" t="s">
        <v>109</v>
      </c>
      <c r="V448">
        <v>23</v>
      </c>
      <c r="W448">
        <v>21</v>
      </c>
      <c r="X448">
        <f>IF(AND(OR('Country Prioritization'!$C$4 = 'Filter inputs'!$A$4,'Country Prioritization'!$C$4=$B448),
OR('Country Prioritization'!$C$6='Filter inputs'!$C$4,'Country Prioritization'!$C$6=$S448),
OR( 'Country Prioritization'!$C$7='Filter inputs'!$D$4, 'Country Prioritization'!$C$7=$T448),
OR('Country Prioritization'!$C$8='Filter inputs'!$E$4, 'Country Prioritization'!$C$8=$F448), OR(AND('Country Prioritization'!$C$5='Filter inputs'!$B$4,H448&lt;=$X$1),AND('Country Prioritization'!$C$5='Filter inputs'!$B$5,M448&lt;=$X$1))),1,0)</f>
        <v>1</v>
      </c>
      <c r="Y448">
        <f>IF(OR('Vaccine Prioritization'!$C$5='Filter inputs'!$E$4, 'Vaccine Prioritization'!$C$5=$F448),1,0)</f>
        <v>1</v>
      </c>
    </row>
    <row r="449" spans="1:25" x14ac:dyDescent="0.3">
      <c r="A449" t="str">
        <f t="shared" si="28"/>
        <v>ASIABGDHib32026</v>
      </c>
      <c r="B449" t="s">
        <v>13</v>
      </c>
      <c r="C449" t="s">
        <v>169</v>
      </c>
      <c r="D449" t="s">
        <v>65</v>
      </c>
      <c r="E449" t="s">
        <v>82</v>
      </c>
      <c r="F449">
        <v>2026</v>
      </c>
      <c r="G449" t="s">
        <v>197</v>
      </c>
      <c r="H449" s="11" cm="1">
        <f t="array" ref="H449">_xlfn.IFS(G449="&gt;70%",1,G449="60-70%",70%,G449="50-60%",60%,G449="&lt;50%",50%)</f>
        <v>0.7</v>
      </c>
      <c r="I449" s="47">
        <v>22.580489692866198</v>
      </c>
      <c r="J449">
        <v>1</v>
      </c>
      <c r="K449">
        <v>10</v>
      </c>
      <c r="L449" t="s">
        <v>196</v>
      </c>
      <c r="M449" s="11" cm="1">
        <f t="array" ref="M449">_xlfn.IFS(L449="&gt;70%",1,L449="60-70%",70%,L449="50-60%",60%,L449="&lt;50%",50%)</f>
        <v>1</v>
      </c>
      <c r="N449" s="47">
        <v>30.744163622950126</v>
      </c>
      <c r="O449">
        <v>2</v>
      </c>
      <c r="P449">
        <v>10</v>
      </c>
      <c r="Q449">
        <v>2</v>
      </c>
      <c r="R449">
        <v>2</v>
      </c>
      <c r="S449" t="s">
        <v>104</v>
      </c>
      <c r="T449" t="s">
        <v>109</v>
      </c>
      <c r="V449">
        <v>15</v>
      </c>
      <c r="W449">
        <v>16</v>
      </c>
      <c r="X449">
        <f>IF(AND(OR('Country Prioritization'!$C$4 = 'Filter inputs'!$A$4,'Country Prioritization'!$C$4=$B449),
OR('Country Prioritization'!$C$6='Filter inputs'!$C$4,'Country Prioritization'!$C$6=$S449),
OR( 'Country Prioritization'!$C$7='Filter inputs'!$D$4, 'Country Prioritization'!$C$7=$T449),
OR('Country Prioritization'!$C$8='Filter inputs'!$E$4, 'Country Prioritization'!$C$8=$F449), OR(AND('Country Prioritization'!$C$5='Filter inputs'!$B$4,H449&lt;=$X$1),AND('Country Prioritization'!$C$5='Filter inputs'!$B$5,M449&lt;=$X$1))),1,0)</f>
        <v>1</v>
      </c>
      <c r="Y449">
        <f>IF(OR('Vaccine Prioritization'!$C$5='Filter inputs'!$E$4, 'Vaccine Prioritization'!$C$5=$F449),1,0)</f>
        <v>1</v>
      </c>
    </row>
    <row r="450" spans="1:25" x14ac:dyDescent="0.3">
      <c r="A450" t="str">
        <f t="shared" si="28"/>
        <v>AFRICAETHHib32026</v>
      </c>
      <c r="B450" t="s">
        <v>3</v>
      </c>
      <c r="C450" t="s">
        <v>125</v>
      </c>
      <c r="D450" t="s">
        <v>20</v>
      </c>
      <c r="E450" t="s">
        <v>82</v>
      </c>
      <c r="F450">
        <v>2026</v>
      </c>
      <c r="G450" t="s">
        <v>198</v>
      </c>
      <c r="H450" s="11" cm="1">
        <f t="array" ref="H450">_xlfn.IFS(G450="&gt;70%",1,G450="60-70%",70%,G450="50-60%",60%,G450="&lt;50%",50%)</f>
        <v>0.6</v>
      </c>
      <c r="I450" s="47">
        <v>20.90023910057792</v>
      </c>
      <c r="J450">
        <v>9</v>
      </c>
      <c r="K450">
        <v>10</v>
      </c>
      <c r="L450" t="s">
        <v>197</v>
      </c>
      <c r="M450" s="11" cm="1">
        <f t="array" ref="M450">_xlfn.IFS(L450="&gt;70%",1,L450="60-70%",70%,L450="50-60%",60%,L450="&lt;50%",50%)</f>
        <v>0.7</v>
      </c>
      <c r="N450" s="47">
        <v>26.563083706561226</v>
      </c>
      <c r="O450">
        <v>9</v>
      </c>
      <c r="P450">
        <v>10</v>
      </c>
      <c r="Q450">
        <v>9</v>
      </c>
      <c r="R450">
        <v>9</v>
      </c>
      <c r="S450" t="s">
        <v>103</v>
      </c>
      <c r="T450" t="s">
        <v>106</v>
      </c>
      <c r="V450">
        <v>37</v>
      </c>
      <c r="W450">
        <v>37</v>
      </c>
      <c r="X450">
        <f>IF(AND(OR('Country Prioritization'!$C$4 = 'Filter inputs'!$A$4,'Country Prioritization'!$C$4=$B450),
OR('Country Prioritization'!$C$6='Filter inputs'!$C$4,'Country Prioritization'!$C$6=$S450),
OR( 'Country Prioritization'!$C$7='Filter inputs'!$D$4, 'Country Prioritization'!$C$7=$T450),
OR('Country Prioritization'!$C$8='Filter inputs'!$E$4, 'Country Prioritization'!$C$8=$F450), OR(AND('Country Prioritization'!$C$5='Filter inputs'!$B$4,H450&lt;=$X$1),AND('Country Prioritization'!$C$5='Filter inputs'!$B$5,M450&lt;=$X$1))),1,0)</f>
        <v>1</v>
      </c>
      <c r="Y450">
        <f>IF(OR('Vaccine Prioritization'!$C$5='Filter inputs'!$E$4, 'Vaccine Prioritization'!$C$5=$F450),1,0)</f>
        <v>1</v>
      </c>
    </row>
    <row r="451" spans="1:25" x14ac:dyDescent="0.3">
      <c r="A451" t="str">
        <f t="shared" si="28"/>
        <v>AFRICANGAHib32026</v>
      </c>
      <c r="B451" t="s">
        <v>3</v>
      </c>
      <c r="C451" t="s">
        <v>113</v>
      </c>
      <c r="D451" t="s">
        <v>5</v>
      </c>
      <c r="E451" t="s">
        <v>82</v>
      </c>
      <c r="F451">
        <v>2026</v>
      </c>
      <c r="G451" t="s">
        <v>199</v>
      </c>
      <c r="H451" s="11" cm="1">
        <f t="array" ref="H451">_xlfn.IFS(G451="&gt;70%",1,G451="60-70%",70%,G451="50-60%",60%,G451="&lt;50%",50%)</f>
        <v>0.5</v>
      </c>
      <c r="I451" s="47">
        <v>20.353932839163356</v>
      </c>
      <c r="J451">
        <v>9</v>
      </c>
      <c r="K451">
        <v>10</v>
      </c>
      <c r="L451" t="s">
        <v>199</v>
      </c>
      <c r="M451" s="11" cm="1">
        <f t="array" ref="M451">_xlfn.IFS(L451="&gt;70%",1,L451="60-70%",70%,L451="50-60%",60%,L451="&lt;50%",50%)</f>
        <v>0.5</v>
      </c>
      <c r="N451" s="47">
        <v>20.464048743919594</v>
      </c>
      <c r="O451">
        <v>10</v>
      </c>
      <c r="P451">
        <v>10</v>
      </c>
      <c r="Q451">
        <v>10</v>
      </c>
      <c r="R451">
        <v>5</v>
      </c>
      <c r="S451" t="s">
        <v>104</v>
      </c>
      <c r="T451" t="s">
        <v>107</v>
      </c>
      <c r="V451">
        <v>34</v>
      </c>
      <c r="W451">
        <v>35</v>
      </c>
      <c r="X451">
        <f>IF(AND(OR('Country Prioritization'!$C$4 = 'Filter inputs'!$A$4,'Country Prioritization'!$C$4=$B451),
OR('Country Prioritization'!$C$6='Filter inputs'!$C$4,'Country Prioritization'!$C$6=$S451),
OR( 'Country Prioritization'!$C$7='Filter inputs'!$D$4, 'Country Prioritization'!$C$7=$T451),
OR('Country Prioritization'!$C$8='Filter inputs'!$E$4, 'Country Prioritization'!$C$8=$F451), OR(AND('Country Prioritization'!$C$5='Filter inputs'!$B$4,H451&lt;=$X$1),AND('Country Prioritization'!$C$5='Filter inputs'!$B$5,M451&lt;=$X$1))),1,0)</f>
        <v>1</v>
      </c>
      <c r="Y451">
        <f>IF(OR('Vaccine Prioritization'!$C$5='Filter inputs'!$E$4, 'Vaccine Prioritization'!$C$5=$F451),1,0)</f>
        <v>1</v>
      </c>
    </row>
    <row r="452" spans="1:25" x14ac:dyDescent="0.3">
      <c r="A452" t="str">
        <f t="shared" ref="A452:A515" si="29">_xlfn.CONCAT(B452,D452,E452,F452)</f>
        <v>AFRICACODHib32026</v>
      </c>
      <c r="B452" t="s">
        <v>3</v>
      </c>
      <c r="C452" t="s">
        <v>134</v>
      </c>
      <c r="D452" t="s">
        <v>30</v>
      </c>
      <c r="E452" t="s">
        <v>82</v>
      </c>
      <c r="F452">
        <v>2026</v>
      </c>
      <c r="G452" t="s">
        <v>199</v>
      </c>
      <c r="H452" s="11" cm="1">
        <f t="array" ref="H452">_xlfn.IFS(G452="&gt;70%",1,G452="60-70%",70%,G452="50-60%",60%,G452="&lt;50%",50%)</f>
        <v>0.5</v>
      </c>
      <c r="I452" s="47">
        <v>10.481946284634187</v>
      </c>
      <c r="J452">
        <v>9</v>
      </c>
      <c r="K452">
        <v>10</v>
      </c>
      <c r="L452" t="s">
        <v>196</v>
      </c>
      <c r="M452" s="11" cm="1">
        <f t="array" ref="M452">_xlfn.IFS(L452="&gt;70%",1,L452="60-70%",70%,L452="50-60%",60%,L452="&lt;50%",50%)</f>
        <v>1</v>
      </c>
      <c r="N452" s="47">
        <v>16.385730812389749</v>
      </c>
      <c r="O452">
        <v>7</v>
      </c>
      <c r="P452">
        <v>10</v>
      </c>
      <c r="Q452">
        <v>10</v>
      </c>
      <c r="R452">
        <v>9</v>
      </c>
      <c r="S452" t="s">
        <v>103</v>
      </c>
      <c r="T452" t="s">
        <v>106</v>
      </c>
      <c r="V452">
        <v>38</v>
      </c>
      <c r="W452">
        <v>36</v>
      </c>
      <c r="X452">
        <f>IF(AND(OR('Country Prioritization'!$C$4 = 'Filter inputs'!$A$4,'Country Prioritization'!$C$4=$B452),
OR('Country Prioritization'!$C$6='Filter inputs'!$C$4,'Country Prioritization'!$C$6=$S452),
OR( 'Country Prioritization'!$C$7='Filter inputs'!$D$4, 'Country Prioritization'!$C$7=$T452),
OR('Country Prioritization'!$C$8='Filter inputs'!$E$4, 'Country Prioritization'!$C$8=$F452), OR(AND('Country Prioritization'!$C$5='Filter inputs'!$B$4,H452&lt;=$X$1),AND('Country Prioritization'!$C$5='Filter inputs'!$B$5,M452&lt;=$X$1))),1,0)</f>
        <v>1</v>
      </c>
      <c r="Y452">
        <f>IF(OR('Vaccine Prioritization'!$C$5='Filter inputs'!$E$4, 'Vaccine Prioritization'!$C$5=$F452),1,0)</f>
        <v>1</v>
      </c>
    </row>
    <row r="453" spans="1:25" x14ac:dyDescent="0.3">
      <c r="A453" t="str">
        <f t="shared" si="29"/>
        <v>ASIAIDNHib32026</v>
      </c>
      <c r="B453" t="s">
        <v>13</v>
      </c>
      <c r="C453" t="s">
        <v>133</v>
      </c>
      <c r="D453" t="s">
        <v>29</v>
      </c>
      <c r="E453" t="s">
        <v>82</v>
      </c>
      <c r="F453">
        <v>2026</v>
      </c>
      <c r="G453" t="s">
        <v>197</v>
      </c>
      <c r="H453" s="11" cm="1">
        <f t="array" ref="H453">_xlfn.IFS(G453="&gt;70%",1,G453="60-70%",70%,G453="50-60%",60%,G453="&lt;50%",50%)</f>
        <v>0.7</v>
      </c>
      <c r="I453" s="47">
        <v>12.252925329671424</v>
      </c>
      <c r="J453">
        <v>6</v>
      </c>
      <c r="K453">
        <v>10</v>
      </c>
      <c r="L453" t="s">
        <v>196</v>
      </c>
      <c r="M453" s="11" cm="1">
        <f t="array" ref="M453">_xlfn.IFS(L453="&gt;70%",1,L453="60-70%",70%,L453="50-60%",60%,L453="&lt;50%",50%)</f>
        <v>1</v>
      </c>
      <c r="N453" s="47">
        <v>14.752811225512092</v>
      </c>
      <c r="O453">
        <v>8</v>
      </c>
      <c r="P453">
        <v>10</v>
      </c>
      <c r="Q453">
        <v>2</v>
      </c>
      <c r="R453">
        <v>10</v>
      </c>
      <c r="S453" t="s">
        <v>105</v>
      </c>
      <c r="T453" t="s">
        <v>108</v>
      </c>
      <c r="V453">
        <v>28</v>
      </c>
      <c r="W453">
        <v>30</v>
      </c>
      <c r="X453">
        <f>IF(AND(OR('Country Prioritization'!$C$4 = 'Filter inputs'!$A$4,'Country Prioritization'!$C$4=$B453),
OR('Country Prioritization'!$C$6='Filter inputs'!$C$4,'Country Prioritization'!$C$6=$S453),
OR( 'Country Prioritization'!$C$7='Filter inputs'!$D$4, 'Country Prioritization'!$C$7=$T453),
OR('Country Prioritization'!$C$8='Filter inputs'!$E$4, 'Country Prioritization'!$C$8=$F453), OR(AND('Country Prioritization'!$C$5='Filter inputs'!$B$4,H453&lt;=$X$1),AND('Country Prioritization'!$C$5='Filter inputs'!$B$5,M453&lt;=$X$1))),1,0)</f>
        <v>1</v>
      </c>
      <c r="Y453">
        <f>IF(OR('Vaccine Prioritization'!$C$5='Filter inputs'!$E$4, 'Vaccine Prioritization'!$C$5=$F453),1,0)</f>
        <v>1</v>
      </c>
    </row>
    <row r="454" spans="1:25" x14ac:dyDescent="0.3">
      <c r="A454" t="str">
        <f t="shared" si="29"/>
        <v>AFRICANERHib32026</v>
      </c>
      <c r="B454" t="s">
        <v>3</v>
      </c>
      <c r="C454" t="s">
        <v>136</v>
      </c>
      <c r="D454" t="s">
        <v>32</v>
      </c>
      <c r="E454" t="s">
        <v>82</v>
      </c>
      <c r="F454">
        <v>2026</v>
      </c>
      <c r="G454" t="s">
        <v>198</v>
      </c>
      <c r="H454" s="11" cm="1">
        <f t="array" ref="H454">_xlfn.IFS(G454="&gt;70%",1,G454="60-70%",70%,G454="50-60%",60%,G454="&lt;50%",50%)</f>
        <v>0.6</v>
      </c>
      <c r="I454" s="47">
        <v>8.75311463239575</v>
      </c>
      <c r="J454">
        <v>7</v>
      </c>
      <c r="K454">
        <v>10</v>
      </c>
      <c r="L454" t="s">
        <v>196</v>
      </c>
      <c r="M454" s="11" cm="1">
        <f t="array" ref="M454">_xlfn.IFS(L454="&gt;70%",1,L454="60-70%",70%,L454="50-60%",60%,L454="&lt;50%",50%)</f>
        <v>1</v>
      </c>
      <c r="N454" s="47">
        <v>11.682952484640497</v>
      </c>
      <c r="O454">
        <v>7</v>
      </c>
      <c r="P454">
        <v>10</v>
      </c>
      <c r="Q454">
        <v>8</v>
      </c>
      <c r="R454">
        <v>9</v>
      </c>
      <c r="S454" t="s">
        <v>103</v>
      </c>
      <c r="T454" t="s">
        <v>106</v>
      </c>
      <c r="V454">
        <v>34</v>
      </c>
      <c r="W454">
        <v>34</v>
      </c>
      <c r="X454">
        <f>IF(AND(OR('Country Prioritization'!$C$4 = 'Filter inputs'!$A$4,'Country Prioritization'!$C$4=$B454),
OR('Country Prioritization'!$C$6='Filter inputs'!$C$4,'Country Prioritization'!$C$6=$S454),
OR( 'Country Prioritization'!$C$7='Filter inputs'!$D$4, 'Country Prioritization'!$C$7=$T454),
OR('Country Prioritization'!$C$8='Filter inputs'!$E$4, 'Country Prioritization'!$C$8=$F454), OR(AND('Country Prioritization'!$C$5='Filter inputs'!$B$4,H454&lt;=$X$1),AND('Country Prioritization'!$C$5='Filter inputs'!$B$5,M454&lt;=$X$1))),1,0)</f>
        <v>1</v>
      </c>
      <c r="Y454">
        <f>IF(OR('Vaccine Prioritization'!$C$5='Filter inputs'!$E$4, 'Vaccine Prioritization'!$C$5=$F454),1,0)</f>
        <v>1</v>
      </c>
    </row>
    <row r="455" spans="1:25" x14ac:dyDescent="0.3">
      <c r="A455" t="str">
        <f t="shared" si="29"/>
        <v>AFRICASDNHib32026</v>
      </c>
      <c r="B455" t="s">
        <v>3</v>
      </c>
      <c r="C455" t="s">
        <v>149</v>
      </c>
      <c r="D455" t="s">
        <v>45</v>
      </c>
      <c r="E455" t="s">
        <v>82</v>
      </c>
      <c r="F455">
        <v>2026</v>
      </c>
      <c r="G455" t="s">
        <v>197</v>
      </c>
      <c r="H455" s="11" cm="1">
        <f t="array" ref="H455">_xlfn.IFS(G455="&gt;70%",1,G455="60-70%",70%,G455="50-60%",60%,G455="&lt;50%",50%)</f>
        <v>0.7</v>
      </c>
      <c r="I455" s="47">
        <v>7.0984419068692652</v>
      </c>
      <c r="J455">
        <v>4</v>
      </c>
      <c r="K455">
        <v>9</v>
      </c>
      <c r="L455" t="s">
        <v>196</v>
      </c>
      <c r="M455" s="11" cm="1">
        <f t="array" ref="M455">_xlfn.IFS(L455="&gt;70%",1,L455="60-70%",70%,L455="50-60%",60%,L455="&lt;50%",50%)</f>
        <v>1</v>
      </c>
      <c r="N455" s="47">
        <v>9.4549248902405996</v>
      </c>
      <c r="O455">
        <v>5</v>
      </c>
      <c r="P455">
        <v>9</v>
      </c>
      <c r="Q455">
        <v>5</v>
      </c>
      <c r="R455">
        <v>3</v>
      </c>
      <c r="S455" t="s">
        <v>103</v>
      </c>
      <c r="T455" t="s">
        <v>109</v>
      </c>
      <c r="V455">
        <v>21</v>
      </c>
      <c r="W455">
        <v>22</v>
      </c>
      <c r="X455">
        <f>IF(AND(OR('Country Prioritization'!$C$4 = 'Filter inputs'!$A$4,'Country Prioritization'!$C$4=$B455),
OR('Country Prioritization'!$C$6='Filter inputs'!$C$4,'Country Prioritization'!$C$6=$S455),
OR( 'Country Prioritization'!$C$7='Filter inputs'!$D$4, 'Country Prioritization'!$C$7=$T455),
OR('Country Prioritization'!$C$8='Filter inputs'!$E$4, 'Country Prioritization'!$C$8=$F455), OR(AND('Country Prioritization'!$C$5='Filter inputs'!$B$4,H455&lt;=$X$1),AND('Country Prioritization'!$C$5='Filter inputs'!$B$5,M455&lt;=$X$1))),1,0)</f>
        <v>1</v>
      </c>
      <c r="Y455">
        <f>IF(OR('Vaccine Prioritization'!$C$5='Filter inputs'!$E$4, 'Vaccine Prioritization'!$C$5=$F455),1,0)</f>
        <v>1</v>
      </c>
    </row>
    <row r="456" spans="1:25" x14ac:dyDescent="0.3">
      <c r="A456" t="str">
        <f t="shared" si="29"/>
        <v>AFRICATZAHib32026</v>
      </c>
      <c r="B456" t="s">
        <v>3</v>
      </c>
      <c r="C456" t="s">
        <v>161</v>
      </c>
      <c r="D456" t="s">
        <v>57</v>
      </c>
      <c r="E456" t="s">
        <v>82</v>
      </c>
      <c r="F456">
        <v>2026</v>
      </c>
      <c r="G456" t="s">
        <v>197</v>
      </c>
      <c r="H456" s="11" cm="1">
        <f t="array" ref="H456">_xlfn.IFS(G456="&gt;70%",1,G456="60-70%",70%,G456="50-60%",60%,G456="&lt;50%",50%)</f>
        <v>0.7</v>
      </c>
      <c r="I456" s="47">
        <v>5.3302137130710854</v>
      </c>
      <c r="J456">
        <v>5</v>
      </c>
      <c r="K456">
        <v>9</v>
      </c>
      <c r="L456" t="s">
        <v>196</v>
      </c>
      <c r="M456" s="11" cm="1">
        <f t="array" ref="M456">_xlfn.IFS(L456="&gt;70%",1,L456="60-70%",70%,L456="50-60%",60%,L456="&lt;50%",50%)</f>
        <v>1</v>
      </c>
      <c r="N456" s="47">
        <v>7.8235224198802396</v>
      </c>
      <c r="O456">
        <v>4</v>
      </c>
      <c r="P456">
        <v>9</v>
      </c>
      <c r="Q456">
        <v>7</v>
      </c>
      <c r="R456">
        <v>8</v>
      </c>
      <c r="S456" t="s">
        <v>104</v>
      </c>
      <c r="T456" t="s">
        <v>106</v>
      </c>
      <c r="V456">
        <v>29</v>
      </c>
      <c r="W456">
        <v>28</v>
      </c>
      <c r="X456">
        <f>IF(AND(OR('Country Prioritization'!$C$4 = 'Filter inputs'!$A$4,'Country Prioritization'!$C$4=$B456),
OR('Country Prioritization'!$C$6='Filter inputs'!$C$4,'Country Prioritization'!$C$6=$S456),
OR( 'Country Prioritization'!$C$7='Filter inputs'!$D$4, 'Country Prioritization'!$C$7=$T456),
OR('Country Prioritization'!$C$8='Filter inputs'!$E$4, 'Country Prioritization'!$C$8=$F456), OR(AND('Country Prioritization'!$C$5='Filter inputs'!$B$4,H456&lt;=$X$1),AND('Country Prioritization'!$C$5='Filter inputs'!$B$5,M456&lt;=$X$1))),1,0)</f>
        <v>1</v>
      </c>
      <c r="Y456">
        <f>IF(OR('Vaccine Prioritization'!$C$5='Filter inputs'!$E$4, 'Vaccine Prioritization'!$C$5=$F456),1,0)</f>
        <v>1</v>
      </c>
    </row>
    <row r="457" spans="1:25" x14ac:dyDescent="0.3">
      <c r="A457" t="str">
        <f t="shared" si="29"/>
        <v>AFRICAAGOHib32026</v>
      </c>
      <c r="B457" t="s">
        <v>3</v>
      </c>
      <c r="C457" t="s">
        <v>116</v>
      </c>
      <c r="D457" t="s">
        <v>8</v>
      </c>
      <c r="E457" t="s">
        <v>82</v>
      </c>
      <c r="F457">
        <v>2026</v>
      </c>
      <c r="G457" t="s">
        <v>199</v>
      </c>
      <c r="H457" s="11" cm="1">
        <f t="array" ref="H457">_xlfn.IFS(G457="&gt;70%",1,G457="60-70%",70%,G457="50-60%",60%,G457="&lt;50%",50%)</f>
        <v>0.5</v>
      </c>
      <c r="I457" s="47">
        <v>6.7990677793675305</v>
      </c>
      <c r="J457">
        <v>10</v>
      </c>
      <c r="K457">
        <v>9</v>
      </c>
      <c r="L457" t="s">
        <v>198</v>
      </c>
      <c r="M457" s="11" cm="1">
        <f t="array" ref="M457">_xlfn.IFS(L457="&gt;70%",1,L457="60-70%",70%,L457="50-60%",60%,L457="&lt;50%",50%)</f>
        <v>0.6</v>
      </c>
      <c r="N457" s="47">
        <v>7.2127652517272649</v>
      </c>
      <c r="O457">
        <v>10</v>
      </c>
      <c r="P457">
        <v>9</v>
      </c>
      <c r="Q457">
        <v>9</v>
      </c>
      <c r="R457">
        <v>11</v>
      </c>
      <c r="S457" t="s">
        <v>104</v>
      </c>
      <c r="T457" t="s">
        <v>108</v>
      </c>
      <c r="V457">
        <v>39</v>
      </c>
      <c r="W457">
        <v>39</v>
      </c>
      <c r="X457">
        <f>IF(AND(OR('Country Prioritization'!$C$4 = 'Filter inputs'!$A$4,'Country Prioritization'!$C$4=$B457),
OR('Country Prioritization'!$C$6='Filter inputs'!$C$4,'Country Prioritization'!$C$6=$S457),
OR( 'Country Prioritization'!$C$7='Filter inputs'!$D$4, 'Country Prioritization'!$C$7=$T457),
OR('Country Prioritization'!$C$8='Filter inputs'!$E$4, 'Country Prioritization'!$C$8=$F457), OR(AND('Country Prioritization'!$C$5='Filter inputs'!$B$4,H457&lt;=$X$1),AND('Country Prioritization'!$C$5='Filter inputs'!$B$5,M457&lt;=$X$1))),1,0)</f>
        <v>1</v>
      </c>
      <c r="Y457">
        <f>IF(OR('Vaccine Prioritization'!$C$5='Filter inputs'!$E$4, 'Vaccine Prioritization'!$C$5=$F457),1,0)</f>
        <v>1</v>
      </c>
    </row>
    <row r="458" spans="1:25" x14ac:dyDescent="0.3">
      <c r="A458" t="str">
        <f t="shared" si="29"/>
        <v>ASIAAFGHib32026</v>
      </c>
      <c r="B458" t="s">
        <v>13</v>
      </c>
      <c r="C458" t="s">
        <v>120</v>
      </c>
      <c r="D458" t="s">
        <v>14</v>
      </c>
      <c r="E458" t="s">
        <v>82</v>
      </c>
      <c r="F458">
        <v>2026</v>
      </c>
      <c r="G458" t="s">
        <v>198</v>
      </c>
      <c r="H458" s="11" cm="1">
        <f t="array" ref="H458">_xlfn.IFS(G458="&gt;70%",1,G458="60-70%",70%,G458="50-60%",60%,G458="&lt;50%",50%)</f>
        <v>0.6</v>
      </c>
      <c r="I458" s="47">
        <v>5.3109986253857491</v>
      </c>
      <c r="J458">
        <v>9</v>
      </c>
      <c r="K458">
        <v>9</v>
      </c>
      <c r="L458" t="s">
        <v>197</v>
      </c>
      <c r="M458" s="11" cm="1">
        <f t="array" ref="M458">_xlfn.IFS(L458="&gt;70%",1,L458="60-70%",70%,L458="50-60%",60%,L458="&lt;50%",50%)</f>
        <v>0.7</v>
      </c>
      <c r="N458" s="47">
        <v>6.245194196843272</v>
      </c>
      <c r="O458">
        <v>9</v>
      </c>
      <c r="P458">
        <v>9</v>
      </c>
      <c r="Q458">
        <v>8</v>
      </c>
      <c r="R458">
        <v>9</v>
      </c>
      <c r="S458" t="s">
        <v>103</v>
      </c>
      <c r="T458" t="s">
        <v>106</v>
      </c>
      <c r="V458">
        <v>35</v>
      </c>
      <c r="W458">
        <v>35</v>
      </c>
      <c r="X458">
        <f>IF(AND(OR('Country Prioritization'!$C$4 = 'Filter inputs'!$A$4,'Country Prioritization'!$C$4=$B458),
OR('Country Prioritization'!$C$6='Filter inputs'!$C$4,'Country Prioritization'!$C$6=$S458),
OR( 'Country Prioritization'!$C$7='Filter inputs'!$D$4, 'Country Prioritization'!$C$7=$T458),
OR('Country Prioritization'!$C$8='Filter inputs'!$E$4, 'Country Prioritization'!$C$8=$F458), OR(AND('Country Prioritization'!$C$5='Filter inputs'!$B$4,H458&lt;=$X$1),AND('Country Prioritization'!$C$5='Filter inputs'!$B$5,M458&lt;=$X$1))),1,0)</f>
        <v>1</v>
      </c>
      <c r="Y458">
        <f>IF(OR('Vaccine Prioritization'!$C$5='Filter inputs'!$E$4, 'Vaccine Prioritization'!$C$5=$F458),1,0)</f>
        <v>1</v>
      </c>
    </row>
    <row r="459" spans="1:25" x14ac:dyDescent="0.3">
      <c r="A459" t="str">
        <f t="shared" si="29"/>
        <v>AFRICAMLIHib32026</v>
      </c>
      <c r="B459" t="s">
        <v>3</v>
      </c>
      <c r="C459" t="s">
        <v>126</v>
      </c>
      <c r="D459" t="s">
        <v>21</v>
      </c>
      <c r="E459" t="s">
        <v>82</v>
      </c>
      <c r="F459">
        <v>2026</v>
      </c>
      <c r="G459" t="s">
        <v>198</v>
      </c>
      <c r="H459" s="11" cm="1">
        <f t="array" ref="H459">_xlfn.IFS(G459="&gt;70%",1,G459="60-70%",70%,G459="50-60%",60%,G459="&lt;50%",50%)</f>
        <v>0.6</v>
      </c>
      <c r="I459" s="47">
        <v>4.2304396889168316</v>
      </c>
      <c r="J459">
        <v>8</v>
      </c>
      <c r="K459">
        <v>9</v>
      </c>
      <c r="L459" t="s">
        <v>197</v>
      </c>
      <c r="M459" s="11" cm="1">
        <f t="array" ref="M459">_xlfn.IFS(L459="&gt;70%",1,L459="60-70%",70%,L459="50-60%",60%,L459="&lt;50%",50%)</f>
        <v>0.7</v>
      </c>
      <c r="N459" s="47">
        <v>5.6502300230758964</v>
      </c>
      <c r="O459">
        <v>8</v>
      </c>
      <c r="P459">
        <v>9</v>
      </c>
      <c r="Q459">
        <v>8</v>
      </c>
      <c r="R459">
        <v>9</v>
      </c>
      <c r="S459" t="s">
        <v>103</v>
      </c>
      <c r="T459" t="s">
        <v>106</v>
      </c>
      <c r="V459">
        <v>34</v>
      </c>
      <c r="W459">
        <v>34</v>
      </c>
      <c r="X459">
        <f>IF(AND(OR('Country Prioritization'!$C$4 = 'Filter inputs'!$A$4,'Country Prioritization'!$C$4=$B459),
OR('Country Prioritization'!$C$6='Filter inputs'!$C$4,'Country Prioritization'!$C$6=$S459),
OR( 'Country Prioritization'!$C$7='Filter inputs'!$D$4, 'Country Prioritization'!$C$7=$T459),
OR('Country Prioritization'!$C$8='Filter inputs'!$E$4, 'Country Prioritization'!$C$8=$F459), OR(AND('Country Prioritization'!$C$5='Filter inputs'!$B$4,H459&lt;=$X$1),AND('Country Prioritization'!$C$5='Filter inputs'!$B$5,M459&lt;=$X$1))),1,0)</f>
        <v>1</v>
      </c>
      <c r="Y459">
        <f>IF(OR('Vaccine Prioritization'!$C$5='Filter inputs'!$E$4, 'Vaccine Prioritization'!$C$5=$F459),1,0)</f>
        <v>1</v>
      </c>
    </row>
    <row r="460" spans="1:25" x14ac:dyDescent="0.3">
      <c r="A460" t="str">
        <f t="shared" si="29"/>
        <v>AFRICACMRHib32026</v>
      </c>
      <c r="B460" t="s">
        <v>3</v>
      </c>
      <c r="C460" t="s">
        <v>151</v>
      </c>
      <c r="D460" t="s">
        <v>47</v>
      </c>
      <c r="E460" t="s">
        <v>82</v>
      </c>
      <c r="F460">
        <v>2026</v>
      </c>
      <c r="G460" t="s">
        <v>198</v>
      </c>
      <c r="H460" s="11" cm="1">
        <f t="array" ref="H460">_xlfn.IFS(G460="&gt;70%",1,G460="60-70%",70%,G460="50-60%",60%,G460="&lt;50%",50%)</f>
        <v>0.6</v>
      </c>
      <c r="I460" s="47">
        <v>2.9548090452270865</v>
      </c>
      <c r="J460">
        <v>9</v>
      </c>
      <c r="K460">
        <v>8</v>
      </c>
      <c r="L460" t="s">
        <v>196</v>
      </c>
      <c r="M460" s="11" cm="1">
        <f t="array" ref="M460">_xlfn.IFS(L460="&gt;70%",1,L460="60-70%",70%,L460="50-60%",60%,L460="&lt;50%",50%)</f>
        <v>1</v>
      </c>
      <c r="N460" s="47">
        <v>5.4303528043884333</v>
      </c>
      <c r="O460">
        <v>5</v>
      </c>
      <c r="P460">
        <v>9</v>
      </c>
      <c r="Q460">
        <v>8</v>
      </c>
      <c r="R460">
        <v>2</v>
      </c>
      <c r="S460" t="s">
        <v>104</v>
      </c>
      <c r="T460" t="s">
        <v>109</v>
      </c>
      <c r="V460">
        <v>27</v>
      </c>
      <c r="W460">
        <v>24</v>
      </c>
      <c r="X460">
        <f>IF(AND(OR('Country Prioritization'!$C$4 = 'Filter inputs'!$A$4,'Country Prioritization'!$C$4=$B460),
OR('Country Prioritization'!$C$6='Filter inputs'!$C$4,'Country Prioritization'!$C$6=$S460),
OR( 'Country Prioritization'!$C$7='Filter inputs'!$D$4, 'Country Prioritization'!$C$7=$T460),
OR('Country Prioritization'!$C$8='Filter inputs'!$E$4, 'Country Prioritization'!$C$8=$F460), OR(AND('Country Prioritization'!$C$5='Filter inputs'!$B$4,H460&lt;=$X$1),AND('Country Prioritization'!$C$5='Filter inputs'!$B$5,M460&lt;=$X$1))),1,0)</f>
        <v>1</v>
      </c>
      <c r="Y460">
        <f>IF(OR('Vaccine Prioritization'!$C$5='Filter inputs'!$E$4, 'Vaccine Prioritization'!$C$5=$F460),1,0)</f>
        <v>1</v>
      </c>
    </row>
    <row r="461" spans="1:25" x14ac:dyDescent="0.3">
      <c r="A461" t="str">
        <f t="shared" si="29"/>
        <v>AFRICAMOZHib32026</v>
      </c>
      <c r="B461" t="s">
        <v>3</v>
      </c>
      <c r="C461" t="s">
        <v>181</v>
      </c>
      <c r="D461" t="s">
        <v>77</v>
      </c>
      <c r="E461" t="s">
        <v>82</v>
      </c>
      <c r="F461">
        <v>2026</v>
      </c>
      <c r="G461" t="s">
        <v>197</v>
      </c>
      <c r="H461" s="11" cm="1">
        <f t="array" ref="H461">_xlfn.IFS(G461="&gt;70%",1,G461="60-70%",70%,G461="50-60%",60%,G461="&lt;50%",50%)</f>
        <v>0.7</v>
      </c>
      <c r="I461" s="47">
        <v>3.4122251828644945</v>
      </c>
      <c r="J461">
        <v>6</v>
      </c>
      <c r="K461">
        <v>8</v>
      </c>
      <c r="L461" t="s">
        <v>196</v>
      </c>
      <c r="M461" s="11" cm="1">
        <f t="array" ref="M461">_xlfn.IFS(L461="&gt;70%",1,L461="60-70%",70%,L461="50-60%",60%,L461="&lt;50%",50%)</f>
        <v>1</v>
      </c>
      <c r="N461" s="47">
        <v>5.3194246789992796</v>
      </c>
      <c r="O461">
        <v>1</v>
      </c>
      <c r="P461">
        <v>9</v>
      </c>
      <c r="Q461">
        <v>10</v>
      </c>
      <c r="R461">
        <v>9</v>
      </c>
      <c r="S461" t="s">
        <v>103</v>
      </c>
      <c r="T461" t="s">
        <v>106</v>
      </c>
      <c r="V461">
        <v>33</v>
      </c>
      <c r="W461">
        <v>29</v>
      </c>
      <c r="X461">
        <f>IF(AND(OR('Country Prioritization'!$C$4 = 'Filter inputs'!$A$4,'Country Prioritization'!$C$4=$B461),
OR('Country Prioritization'!$C$6='Filter inputs'!$C$4,'Country Prioritization'!$C$6=$S461),
OR( 'Country Prioritization'!$C$7='Filter inputs'!$D$4, 'Country Prioritization'!$C$7=$T461),
OR('Country Prioritization'!$C$8='Filter inputs'!$E$4, 'Country Prioritization'!$C$8=$F461), OR(AND('Country Prioritization'!$C$5='Filter inputs'!$B$4,H461&lt;=$X$1),AND('Country Prioritization'!$C$5='Filter inputs'!$B$5,M461&lt;=$X$1))),1,0)</f>
        <v>1</v>
      </c>
      <c r="Y461">
        <f>IF(OR('Vaccine Prioritization'!$C$5='Filter inputs'!$E$4, 'Vaccine Prioritization'!$C$5=$F461),1,0)</f>
        <v>1</v>
      </c>
    </row>
    <row r="462" spans="1:25" x14ac:dyDescent="0.3">
      <c r="A462" t="str">
        <f t="shared" si="29"/>
        <v>ASIAMMRHib32026</v>
      </c>
      <c r="B462" t="s">
        <v>13</v>
      </c>
      <c r="C462" t="s">
        <v>131</v>
      </c>
      <c r="D462" t="s">
        <v>27</v>
      </c>
      <c r="E462" t="s">
        <v>82</v>
      </c>
      <c r="F462">
        <v>2026</v>
      </c>
      <c r="G462" t="s">
        <v>197</v>
      </c>
      <c r="H462" s="11" cm="1">
        <f t="array" ref="H462">_xlfn.IFS(G462="&gt;70%",1,G462="60-70%",70%,G462="50-60%",60%,G462="&lt;50%",50%)</f>
        <v>0.7</v>
      </c>
      <c r="I462" s="47">
        <v>4.4280015604114995</v>
      </c>
      <c r="J462">
        <v>5</v>
      </c>
      <c r="K462">
        <v>9</v>
      </c>
      <c r="L462" t="s">
        <v>196</v>
      </c>
      <c r="M462" s="11" cm="1">
        <f t="array" ref="M462">_xlfn.IFS(L462="&gt;70%",1,L462="60-70%",70%,L462="50-60%",60%,L462="&lt;50%",50%)</f>
        <v>1</v>
      </c>
      <c r="N462" s="47">
        <v>5.2491837163508421</v>
      </c>
      <c r="O462">
        <v>8</v>
      </c>
      <c r="P462">
        <v>8</v>
      </c>
      <c r="Q462">
        <v>10</v>
      </c>
      <c r="R462">
        <v>2</v>
      </c>
      <c r="S462" t="s">
        <v>104</v>
      </c>
      <c r="T462" t="s">
        <v>109</v>
      </c>
      <c r="V462">
        <v>26</v>
      </c>
      <c r="W462">
        <v>28</v>
      </c>
      <c r="X462">
        <f>IF(AND(OR('Country Prioritization'!$C$4 = 'Filter inputs'!$A$4,'Country Prioritization'!$C$4=$B462),
OR('Country Prioritization'!$C$6='Filter inputs'!$C$4,'Country Prioritization'!$C$6=$S462),
OR( 'Country Prioritization'!$C$7='Filter inputs'!$D$4, 'Country Prioritization'!$C$7=$T462),
OR('Country Prioritization'!$C$8='Filter inputs'!$E$4, 'Country Prioritization'!$C$8=$F462), OR(AND('Country Prioritization'!$C$5='Filter inputs'!$B$4,H462&lt;=$X$1),AND('Country Prioritization'!$C$5='Filter inputs'!$B$5,M462&lt;=$X$1))),1,0)</f>
        <v>1</v>
      </c>
      <c r="Y462">
        <f>IF(OR('Vaccine Prioritization'!$C$5='Filter inputs'!$E$4, 'Vaccine Prioritization'!$C$5=$F462),1,0)</f>
        <v>1</v>
      </c>
    </row>
    <row r="463" spans="1:25" x14ac:dyDescent="0.3">
      <c r="A463" t="str">
        <f t="shared" si="29"/>
        <v>AFRICAUGAHib32026</v>
      </c>
      <c r="B463" t="s">
        <v>3</v>
      </c>
      <c r="C463" t="s">
        <v>147</v>
      </c>
      <c r="D463" t="s">
        <v>43</v>
      </c>
      <c r="E463" t="s">
        <v>82</v>
      </c>
      <c r="F463">
        <v>2026</v>
      </c>
      <c r="G463" t="s">
        <v>197</v>
      </c>
      <c r="H463" s="11" cm="1">
        <f t="array" ref="H463">_xlfn.IFS(G463="&gt;70%",1,G463="60-70%",70%,G463="50-60%",60%,G463="&lt;50%",50%)</f>
        <v>0.7</v>
      </c>
      <c r="I463" s="47">
        <v>3.7595050324519801</v>
      </c>
      <c r="J463">
        <v>4</v>
      </c>
      <c r="K463">
        <v>9</v>
      </c>
      <c r="L463" t="s">
        <v>196</v>
      </c>
      <c r="M463" s="11" cm="1">
        <f t="array" ref="M463">_xlfn.IFS(L463="&gt;70%",1,L463="60-70%",70%,L463="50-60%",60%,L463="&lt;50%",50%)</f>
        <v>1</v>
      </c>
      <c r="N463" s="47">
        <v>4.933884032303971</v>
      </c>
      <c r="O463">
        <v>5</v>
      </c>
      <c r="P463">
        <v>8</v>
      </c>
      <c r="Q463">
        <v>6</v>
      </c>
      <c r="R463">
        <v>9</v>
      </c>
      <c r="S463" t="s">
        <v>103</v>
      </c>
      <c r="T463" t="s">
        <v>106</v>
      </c>
      <c r="V463">
        <v>28</v>
      </c>
      <c r="W463">
        <v>28</v>
      </c>
      <c r="X463">
        <f>IF(AND(OR('Country Prioritization'!$C$4 = 'Filter inputs'!$A$4,'Country Prioritization'!$C$4=$B463),
OR('Country Prioritization'!$C$6='Filter inputs'!$C$4,'Country Prioritization'!$C$6=$S463),
OR( 'Country Prioritization'!$C$7='Filter inputs'!$D$4, 'Country Prioritization'!$C$7=$T463),
OR('Country Prioritization'!$C$8='Filter inputs'!$E$4, 'Country Prioritization'!$C$8=$F463), OR(AND('Country Prioritization'!$C$5='Filter inputs'!$B$4,H463&lt;=$X$1),AND('Country Prioritization'!$C$5='Filter inputs'!$B$5,M463&lt;=$X$1))),1,0)</f>
        <v>1</v>
      </c>
      <c r="Y463">
        <f>IF(OR('Vaccine Prioritization'!$C$5='Filter inputs'!$E$4, 'Vaccine Prioritization'!$C$5=$F463),1,0)</f>
        <v>1</v>
      </c>
    </row>
    <row r="464" spans="1:25" x14ac:dyDescent="0.3">
      <c r="A464" t="str">
        <f t="shared" si="29"/>
        <v>AFRICAMDGHib32026</v>
      </c>
      <c r="B464" t="s">
        <v>3</v>
      </c>
      <c r="C464" t="s">
        <v>145</v>
      </c>
      <c r="D464" t="s">
        <v>41</v>
      </c>
      <c r="E464" t="s">
        <v>82</v>
      </c>
      <c r="F464">
        <v>2026</v>
      </c>
      <c r="G464" t="s">
        <v>198</v>
      </c>
      <c r="H464" s="11" cm="1">
        <f t="array" ref="H464">_xlfn.IFS(G464="&gt;70%",1,G464="60-70%",70%,G464="50-60%",60%,G464="&lt;50%",50%)</f>
        <v>0.6</v>
      </c>
      <c r="I464" s="47">
        <v>3.0514321892807144</v>
      </c>
      <c r="J464">
        <v>8</v>
      </c>
      <c r="K464">
        <v>8</v>
      </c>
      <c r="L464" t="s">
        <v>196</v>
      </c>
      <c r="M464" s="11" cm="1">
        <f t="array" ref="M464">_xlfn.IFS(L464="&gt;70%",1,L464="60-70%",70%,L464="50-60%",60%,L464="&lt;50%",50%)</f>
        <v>1</v>
      </c>
      <c r="N464" s="47">
        <v>4.7295055016867806</v>
      </c>
      <c r="O464">
        <v>6</v>
      </c>
      <c r="P464">
        <v>8</v>
      </c>
      <c r="Q464">
        <v>7</v>
      </c>
      <c r="R464">
        <v>9</v>
      </c>
      <c r="S464" t="s">
        <v>103</v>
      </c>
      <c r="T464" t="s">
        <v>106</v>
      </c>
      <c r="V464">
        <v>32</v>
      </c>
      <c r="W464">
        <v>30</v>
      </c>
      <c r="X464">
        <f>IF(AND(OR('Country Prioritization'!$C$4 = 'Filter inputs'!$A$4,'Country Prioritization'!$C$4=$B464),
OR('Country Prioritization'!$C$6='Filter inputs'!$C$4,'Country Prioritization'!$C$6=$S464),
OR( 'Country Prioritization'!$C$7='Filter inputs'!$D$4, 'Country Prioritization'!$C$7=$T464),
OR('Country Prioritization'!$C$8='Filter inputs'!$E$4, 'Country Prioritization'!$C$8=$F464), OR(AND('Country Prioritization'!$C$5='Filter inputs'!$B$4,H464&lt;=$X$1),AND('Country Prioritization'!$C$5='Filter inputs'!$B$5,M464&lt;=$X$1))),1,0)</f>
        <v>1</v>
      </c>
      <c r="Y464">
        <f>IF(OR('Vaccine Prioritization'!$C$5='Filter inputs'!$E$4, 'Vaccine Prioritization'!$C$5=$F464),1,0)</f>
        <v>1</v>
      </c>
    </row>
    <row r="465" spans="1:25" x14ac:dyDescent="0.3">
      <c r="A465" t="str">
        <f t="shared" si="29"/>
        <v>ASIANPLHib32026</v>
      </c>
      <c r="B465" t="s">
        <v>13</v>
      </c>
      <c r="C465" t="s">
        <v>157</v>
      </c>
      <c r="D465" t="s">
        <v>53</v>
      </c>
      <c r="E465" t="s">
        <v>82</v>
      </c>
      <c r="F465">
        <v>2026</v>
      </c>
      <c r="G465" t="s">
        <v>197</v>
      </c>
      <c r="H465" s="11" cm="1">
        <f t="array" ref="H465">_xlfn.IFS(G465="&gt;70%",1,G465="60-70%",70%,G465="50-60%",60%,G465="&lt;50%",50%)</f>
        <v>0.7</v>
      </c>
      <c r="I465" s="47">
        <v>3.3011265057236332</v>
      </c>
      <c r="J465">
        <v>4</v>
      </c>
      <c r="K465">
        <v>8</v>
      </c>
      <c r="L465" t="s">
        <v>196</v>
      </c>
      <c r="M465" s="11" cm="1">
        <f t="array" ref="M465">_xlfn.IFS(L465="&gt;70%",1,L465="60-70%",70%,L465="50-60%",60%,L465="&lt;50%",50%)</f>
        <v>1</v>
      </c>
      <c r="N465" s="47">
        <v>4.7258307635440637</v>
      </c>
      <c r="O465">
        <v>4</v>
      </c>
      <c r="P465">
        <v>8</v>
      </c>
      <c r="Q465">
        <v>6</v>
      </c>
      <c r="R465">
        <v>8</v>
      </c>
      <c r="S465" t="s">
        <v>104</v>
      </c>
      <c r="T465" t="s">
        <v>106</v>
      </c>
      <c r="V465">
        <v>26</v>
      </c>
      <c r="W465">
        <v>26</v>
      </c>
      <c r="X465">
        <f>IF(AND(OR('Country Prioritization'!$C$4 = 'Filter inputs'!$A$4,'Country Prioritization'!$C$4=$B465),
OR('Country Prioritization'!$C$6='Filter inputs'!$C$4,'Country Prioritization'!$C$6=$S465),
OR( 'Country Prioritization'!$C$7='Filter inputs'!$D$4, 'Country Prioritization'!$C$7=$T465),
OR('Country Prioritization'!$C$8='Filter inputs'!$E$4, 'Country Prioritization'!$C$8=$F465), OR(AND('Country Prioritization'!$C$5='Filter inputs'!$B$4,H465&lt;=$X$1),AND('Country Prioritization'!$C$5='Filter inputs'!$B$5,M465&lt;=$X$1))),1,0)</f>
        <v>1</v>
      </c>
      <c r="Y465">
        <f>IF(OR('Vaccine Prioritization'!$C$5='Filter inputs'!$E$4, 'Vaccine Prioritization'!$C$5=$F465),1,0)</f>
        <v>1</v>
      </c>
    </row>
    <row r="466" spans="1:25" x14ac:dyDescent="0.3">
      <c r="A466" t="str">
        <f t="shared" si="29"/>
        <v>AFRICABFAHib32026</v>
      </c>
      <c r="B466" t="s">
        <v>3</v>
      </c>
      <c r="C466" t="s">
        <v>167</v>
      </c>
      <c r="D466" t="s">
        <v>63</v>
      </c>
      <c r="E466" t="s">
        <v>82</v>
      </c>
      <c r="F466">
        <v>2026</v>
      </c>
      <c r="G466" t="s">
        <v>197</v>
      </c>
      <c r="H466" s="11" cm="1">
        <f t="array" ref="H466">_xlfn.IFS(G466="&gt;70%",1,G466="60-70%",70%,G466="50-60%",60%,G466="&lt;50%",50%)</f>
        <v>0.7</v>
      </c>
      <c r="I466" s="47">
        <v>2.703888324887544</v>
      </c>
      <c r="J466">
        <v>5</v>
      </c>
      <c r="K466">
        <v>7</v>
      </c>
      <c r="L466" t="s">
        <v>196</v>
      </c>
      <c r="M466" s="11" cm="1">
        <f t="array" ref="M466">_xlfn.IFS(L466="&gt;70%",1,L466="60-70%",70%,L466="50-60%",60%,L466="&lt;50%",50%)</f>
        <v>1</v>
      </c>
      <c r="N466" s="47">
        <v>4.489775414124864</v>
      </c>
      <c r="O466">
        <v>3</v>
      </c>
      <c r="P466">
        <v>8</v>
      </c>
      <c r="Q466">
        <v>4</v>
      </c>
      <c r="R466">
        <v>9</v>
      </c>
      <c r="S466" t="s">
        <v>103</v>
      </c>
      <c r="T466" t="s">
        <v>106</v>
      </c>
      <c r="V466">
        <v>25</v>
      </c>
      <c r="W466">
        <v>24</v>
      </c>
      <c r="X466">
        <f>IF(AND(OR('Country Prioritization'!$C$4 = 'Filter inputs'!$A$4,'Country Prioritization'!$C$4=$B466),
OR('Country Prioritization'!$C$6='Filter inputs'!$C$4,'Country Prioritization'!$C$6=$S466),
OR( 'Country Prioritization'!$C$7='Filter inputs'!$D$4, 'Country Prioritization'!$C$7=$T466),
OR('Country Prioritization'!$C$8='Filter inputs'!$E$4, 'Country Prioritization'!$C$8=$F466), OR(AND('Country Prioritization'!$C$5='Filter inputs'!$B$4,H466&lt;=$X$1),AND('Country Prioritization'!$C$5='Filter inputs'!$B$5,M466&lt;=$X$1))),1,0)</f>
        <v>1</v>
      </c>
      <c r="Y466">
        <f>IF(OR('Vaccine Prioritization'!$C$5='Filter inputs'!$E$4, 'Vaccine Prioritization'!$C$5=$F466),1,0)</f>
        <v>1</v>
      </c>
    </row>
    <row r="467" spans="1:25" x14ac:dyDescent="0.3">
      <c r="A467" t="str">
        <f t="shared" si="29"/>
        <v>AFRICATCDHib32026</v>
      </c>
      <c r="B467" t="s">
        <v>3</v>
      </c>
      <c r="C467" t="s">
        <v>118</v>
      </c>
      <c r="D467" t="s">
        <v>11</v>
      </c>
      <c r="E467" t="s">
        <v>82</v>
      </c>
      <c r="F467">
        <v>2026</v>
      </c>
      <c r="G467" t="s">
        <v>199</v>
      </c>
      <c r="H467" s="11" cm="1">
        <f t="array" ref="H467">_xlfn.IFS(G467="&gt;70%",1,G467="60-70%",70%,G467="50-60%",60%,G467="&lt;50%",50%)</f>
        <v>0.5</v>
      </c>
      <c r="I467" s="47">
        <v>3.4100544937969053</v>
      </c>
      <c r="J467">
        <v>10</v>
      </c>
      <c r="K467">
        <v>8</v>
      </c>
      <c r="L467" t="s">
        <v>198</v>
      </c>
      <c r="M467" s="11" cm="1">
        <f t="array" ref="M467">_xlfn.IFS(L467="&gt;70%",1,L467="60-70%",70%,L467="50-60%",60%,L467="&lt;50%",50%)</f>
        <v>0.6</v>
      </c>
      <c r="N467" s="47">
        <v>4.4356063903194389</v>
      </c>
      <c r="O467">
        <v>10</v>
      </c>
      <c r="P467">
        <v>8</v>
      </c>
      <c r="Q467">
        <v>9</v>
      </c>
      <c r="R467">
        <v>9</v>
      </c>
      <c r="S467" t="s">
        <v>103</v>
      </c>
      <c r="T467" t="s">
        <v>106</v>
      </c>
      <c r="V467">
        <v>36</v>
      </c>
      <c r="W467">
        <v>36</v>
      </c>
      <c r="X467">
        <f>IF(AND(OR('Country Prioritization'!$C$4 = 'Filter inputs'!$A$4,'Country Prioritization'!$C$4=$B467),
OR('Country Prioritization'!$C$6='Filter inputs'!$C$4,'Country Prioritization'!$C$6=$S467),
OR( 'Country Prioritization'!$C$7='Filter inputs'!$D$4, 'Country Prioritization'!$C$7=$T467),
OR('Country Prioritization'!$C$8='Filter inputs'!$E$4, 'Country Prioritization'!$C$8=$F467), OR(AND('Country Prioritization'!$C$5='Filter inputs'!$B$4,H467&lt;=$X$1),AND('Country Prioritization'!$C$5='Filter inputs'!$B$5,M467&lt;=$X$1))),1,0)</f>
        <v>1</v>
      </c>
      <c r="Y467">
        <f>IF(OR('Vaccine Prioritization'!$C$5='Filter inputs'!$E$4, 'Vaccine Prioritization'!$C$5=$F467),1,0)</f>
        <v>1</v>
      </c>
    </row>
    <row r="468" spans="1:25" x14ac:dyDescent="0.3">
      <c r="A468" t="str">
        <f t="shared" si="29"/>
        <v>ASIAYEMHib32026</v>
      </c>
      <c r="B468" t="s">
        <v>13</v>
      </c>
      <c r="C468" t="s">
        <v>123</v>
      </c>
      <c r="D468" t="s">
        <v>18</v>
      </c>
      <c r="E468" t="s">
        <v>82</v>
      </c>
      <c r="F468">
        <v>2026</v>
      </c>
      <c r="G468" t="s">
        <v>198</v>
      </c>
      <c r="H468" s="11" cm="1">
        <f t="array" ref="H468">_xlfn.IFS(G468="&gt;70%",1,G468="60-70%",70%,G468="50-60%",60%,G468="&lt;50%",50%)</f>
        <v>0.6</v>
      </c>
      <c r="I468" s="47">
        <v>3.3509859133450273</v>
      </c>
      <c r="J468">
        <v>8</v>
      </c>
      <c r="K468">
        <v>8</v>
      </c>
      <c r="L468" t="s">
        <v>197</v>
      </c>
      <c r="M468" s="11" cm="1">
        <f t="array" ref="M468">_xlfn.IFS(L468="&gt;70%",1,L468="60-70%",70%,L468="50-60%",60%,L468="&lt;50%",50%)</f>
        <v>0.7</v>
      </c>
      <c r="N468" s="47">
        <v>4.2409469957806065</v>
      </c>
      <c r="O468">
        <v>9</v>
      </c>
      <c r="P468">
        <v>8</v>
      </c>
      <c r="Q468">
        <v>3</v>
      </c>
      <c r="R468">
        <v>9</v>
      </c>
      <c r="S468" t="s">
        <v>103</v>
      </c>
      <c r="T468" t="s">
        <v>106</v>
      </c>
      <c r="V468">
        <v>28</v>
      </c>
      <c r="W468">
        <v>29</v>
      </c>
      <c r="X468">
        <f>IF(AND(OR('Country Prioritization'!$C$4 = 'Filter inputs'!$A$4,'Country Prioritization'!$C$4=$B468),
OR('Country Prioritization'!$C$6='Filter inputs'!$C$4,'Country Prioritization'!$C$6=$S468),
OR( 'Country Prioritization'!$C$7='Filter inputs'!$D$4, 'Country Prioritization'!$C$7=$T468),
OR('Country Prioritization'!$C$8='Filter inputs'!$E$4, 'Country Prioritization'!$C$8=$F468), OR(AND('Country Prioritization'!$C$5='Filter inputs'!$B$4,H468&lt;=$X$1),AND('Country Prioritization'!$C$5='Filter inputs'!$B$5,M468&lt;=$X$1))),1,0)</f>
        <v>1</v>
      </c>
      <c r="Y468">
        <f>IF(OR('Vaccine Prioritization'!$C$5='Filter inputs'!$E$4, 'Vaccine Prioritization'!$C$5=$F468),1,0)</f>
        <v>1</v>
      </c>
    </row>
    <row r="469" spans="1:25" x14ac:dyDescent="0.3">
      <c r="A469" t="str">
        <f t="shared" si="29"/>
        <v>AFRICAKENHib32026</v>
      </c>
      <c r="B469" t="s">
        <v>3</v>
      </c>
      <c r="C469" t="s">
        <v>139</v>
      </c>
      <c r="D469" t="s">
        <v>35</v>
      </c>
      <c r="E469" t="s">
        <v>82</v>
      </c>
      <c r="F469">
        <v>2026</v>
      </c>
      <c r="G469" t="s">
        <v>197</v>
      </c>
      <c r="H469" s="11" cm="1">
        <f t="array" ref="H469">_xlfn.IFS(G469="&gt;70%",1,G469="60-70%",70%,G469="50-60%",60%,G469="&lt;50%",50%)</f>
        <v>0.7</v>
      </c>
      <c r="I469" s="47">
        <v>3.1806347120974183</v>
      </c>
      <c r="J469">
        <v>4</v>
      </c>
      <c r="K469">
        <v>8</v>
      </c>
      <c r="L469" t="s">
        <v>196</v>
      </c>
      <c r="M469" s="11" cm="1">
        <f t="array" ref="M469">_xlfn.IFS(L469="&gt;70%",1,L469="60-70%",70%,L469="50-60%",60%,L469="&lt;50%",50%)</f>
        <v>1</v>
      </c>
      <c r="N469" s="47">
        <v>3.8373559709675655</v>
      </c>
      <c r="O469">
        <v>7</v>
      </c>
      <c r="P469">
        <v>7</v>
      </c>
      <c r="Q469">
        <v>5</v>
      </c>
      <c r="R469">
        <v>2</v>
      </c>
      <c r="S469" t="s">
        <v>104</v>
      </c>
      <c r="T469" t="s">
        <v>109</v>
      </c>
      <c r="V469">
        <v>19</v>
      </c>
      <c r="W469">
        <v>21</v>
      </c>
      <c r="X469">
        <f>IF(AND(OR('Country Prioritization'!$C$4 = 'Filter inputs'!$A$4,'Country Prioritization'!$C$4=$B469),
OR('Country Prioritization'!$C$6='Filter inputs'!$C$4,'Country Prioritization'!$C$6=$S469),
OR( 'Country Prioritization'!$C$7='Filter inputs'!$D$4, 'Country Prioritization'!$C$7=$T469),
OR('Country Prioritization'!$C$8='Filter inputs'!$E$4, 'Country Prioritization'!$C$8=$F469), OR(AND('Country Prioritization'!$C$5='Filter inputs'!$B$4,H469&lt;=$X$1),AND('Country Prioritization'!$C$5='Filter inputs'!$B$5,M469&lt;=$X$1))),1,0)</f>
        <v>1</v>
      </c>
      <c r="Y469">
        <f>IF(OR('Vaccine Prioritization'!$C$5='Filter inputs'!$E$4, 'Vaccine Prioritization'!$C$5=$F469),1,0)</f>
        <v>1</v>
      </c>
    </row>
    <row r="470" spans="1:25" x14ac:dyDescent="0.3">
      <c r="A470" t="str">
        <f t="shared" si="29"/>
        <v>AFRICARWAHib32026</v>
      </c>
      <c r="B470" t="s">
        <v>3</v>
      </c>
      <c r="C470" t="s">
        <v>179</v>
      </c>
      <c r="D470" t="s">
        <v>75</v>
      </c>
      <c r="E470" t="s">
        <v>82</v>
      </c>
      <c r="F470">
        <v>2026</v>
      </c>
      <c r="G470" t="s">
        <v>197</v>
      </c>
      <c r="H470" s="11" cm="1">
        <f t="array" ref="H470">_xlfn.IFS(G470="&gt;70%",1,G470="60-70%",70%,G470="50-60%",60%,G470="&lt;50%",50%)</f>
        <v>0.7</v>
      </c>
      <c r="I470" s="47">
        <v>2.2965166607874337</v>
      </c>
      <c r="J470">
        <v>1</v>
      </c>
      <c r="K470">
        <v>7</v>
      </c>
      <c r="L470" t="s">
        <v>196</v>
      </c>
      <c r="M470" s="11" cm="1">
        <f t="array" ref="M470">_xlfn.IFS(L470="&gt;70%",1,L470="60-70%",70%,L470="50-60%",60%,L470="&lt;50%",50%)</f>
        <v>1</v>
      </c>
      <c r="N470" s="47">
        <v>3.542036325260602</v>
      </c>
      <c r="O470">
        <v>1</v>
      </c>
      <c r="P470">
        <v>7</v>
      </c>
      <c r="Q470">
        <v>8</v>
      </c>
      <c r="R470">
        <v>9</v>
      </c>
      <c r="S470" t="s">
        <v>103</v>
      </c>
      <c r="T470" t="s">
        <v>106</v>
      </c>
      <c r="V470">
        <v>25</v>
      </c>
      <c r="W470">
        <v>25</v>
      </c>
      <c r="X470">
        <f>IF(AND(OR('Country Prioritization'!$C$4 = 'Filter inputs'!$A$4,'Country Prioritization'!$C$4=$B470),
OR('Country Prioritization'!$C$6='Filter inputs'!$C$4,'Country Prioritization'!$C$6=$S470),
OR( 'Country Prioritization'!$C$7='Filter inputs'!$D$4, 'Country Prioritization'!$C$7=$T470),
OR('Country Prioritization'!$C$8='Filter inputs'!$E$4, 'Country Prioritization'!$C$8=$F470), OR(AND('Country Prioritization'!$C$5='Filter inputs'!$B$4,H470&lt;=$X$1),AND('Country Prioritization'!$C$5='Filter inputs'!$B$5,M470&lt;=$X$1))),1,0)</f>
        <v>1</v>
      </c>
      <c r="Y470">
        <f>IF(OR('Vaccine Prioritization'!$C$5='Filter inputs'!$E$4, 'Vaccine Prioritization'!$C$5=$F470),1,0)</f>
        <v>1</v>
      </c>
    </row>
    <row r="471" spans="1:25" x14ac:dyDescent="0.3">
      <c r="A471" t="str">
        <f t="shared" si="29"/>
        <v>AFRICASENHib32026</v>
      </c>
      <c r="B471" t="s">
        <v>3</v>
      </c>
      <c r="C471" t="s">
        <v>164</v>
      </c>
      <c r="D471" t="s">
        <v>60</v>
      </c>
      <c r="E471" t="s">
        <v>82</v>
      </c>
      <c r="F471">
        <v>2026</v>
      </c>
      <c r="G471" t="s">
        <v>197</v>
      </c>
      <c r="H471" s="11" cm="1">
        <f t="array" ref="H471">_xlfn.IFS(G471="&gt;70%",1,G471="60-70%",70%,G471="50-60%",60%,G471="&lt;50%",50%)</f>
        <v>0.7</v>
      </c>
      <c r="I471" s="47">
        <v>2.5562446820497686</v>
      </c>
      <c r="J471">
        <v>4</v>
      </c>
      <c r="K471">
        <v>7</v>
      </c>
      <c r="L471" t="s">
        <v>196</v>
      </c>
      <c r="M471" s="11" cm="1">
        <f t="array" ref="M471">_xlfn.IFS(L471="&gt;70%",1,L471="60-70%",70%,L471="50-60%",60%,L471="&lt;50%",50%)</f>
        <v>1</v>
      </c>
      <c r="N471" s="47">
        <v>3.4425593861986212</v>
      </c>
      <c r="O471">
        <v>4</v>
      </c>
      <c r="P471">
        <v>7</v>
      </c>
      <c r="Q471">
        <v>1</v>
      </c>
      <c r="R471">
        <v>2</v>
      </c>
      <c r="S471" t="s">
        <v>104</v>
      </c>
      <c r="T471" t="s">
        <v>109</v>
      </c>
      <c r="V471">
        <v>14</v>
      </c>
      <c r="W471">
        <v>14</v>
      </c>
      <c r="X471">
        <f>IF(AND(OR('Country Prioritization'!$C$4 = 'Filter inputs'!$A$4,'Country Prioritization'!$C$4=$B471),
OR('Country Prioritization'!$C$6='Filter inputs'!$C$4,'Country Prioritization'!$C$6=$S471),
OR( 'Country Prioritization'!$C$7='Filter inputs'!$D$4, 'Country Prioritization'!$C$7=$T471),
OR('Country Prioritization'!$C$8='Filter inputs'!$E$4, 'Country Prioritization'!$C$8=$F471), OR(AND('Country Prioritization'!$C$5='Filter inputs'!$B$4,H471&lt;=$X$1),AND('Country Prioritization'!$C$5='Filter inputs'!$B$5,M471&lt;=$X$1))),1,0)</f>
        <v>1</v>
      </c>
      <c r="Y471">
        <f>IF(OR('Vaccine Prioritization'!$C$5='Filter inputs'!$E$4, 'Vaccine Prioritization'!$C$5=$F471),1,0)</f>
        <v>1</v>
      </c>
    </row>
    <row r="472" spans="1:25" x14ac:dyDescent="0.3">
      <c r="A472" t="str">
        <f t="shared" si="29"/>
        <v>AFRICAZMBHib32026</v>
      </c>
      <c r="B472" t="s">
        <v>3</v>
      </c>
      <c r="C472" t="s">
        <v>182</v>
      </c>
      <c r="D472" t="s">
        <v>78</v>
      </c>
      <c r="E472" t="s">
        <v>82</v>
      </c>
      <c r="F472">
        <v>2026</v>
      </c>
      <c r="G472" t="s">
        <v>197</v>
      </c>
      <c r="H472" s="11" cm="1">
        <f t="array" ref="H472">_xlfn.IFS(G472="&gt;70%",1,G472="60-70%",70%,G472="50-60%",60%,G472="&lt;50%",50%)</f>
        <v>0.7</v>
      </c>
      <c r="I472" s="47">
        <v>1.8306448458451972</v>
      </c>
      <c r="J472">
        <v>6</v>
      </c>
      <c r="K472">
        <v>7</v>
      </c>
      <c r="L472" t="s">
        <v>196</v>
      </c>
      <c r="M472" s="11" cm="1">
        <f t="array" ref="M472">_xlfn.IFS(L472="&gt;70%",1,L472="60-70%",70%,L472="50-60%",60%,L472="&lt;50%",50%)</f>
        <v>1</v>
      </c>
      <c r="N472" s="47">
        <v>2.9676360011577554</v>
      </c>
      <c r="O472">
        <v>1</v>
      </c>
      <c r="P472">
        <v>7</v>
      </c>
      <c r="Q472">
        <v>9</v>
      </c>
      <c r="R472">
        <v>2</v>
      </c>
      <c r="S472" t="s">
        <v>104</v>
      </c>
      <c r="T472" t="s">
        <v>109</v>
      </c>
      <c r="V472">
        <v>24</v>
      </c>
      <c r="W472">
        <v>19</v>
      </c>
      <c r="X472">
        <f>IF(AND(OR('Country Prioritization'!$C$4 = 'Filter inputs'!$A$4,'Country Prioritization'!$C$4=$B472),
OR('Country Prioritization'!$C$6='Filter inputs'!$C$4,'Country Prioritization'!$C$6=$S472),
OR( 'Country Prioritization'!$C$7='Filter inputs'!$D$4, 'Country Prioritization'!$C$7=$T472),
OR('Country Prioritization'!$C$8='Filter inputs'!$E$4, 'Country Prioritization'!$C$8=$F472), OR(AND('Country Prioritization'!$C$5='Filter inputs'!$B$4,H472&lt;=$X$1),AND('Country Prioritization'!$C$5='Filter inputs'!$B$5,M472&lt;=$X$1))),1,0)</f>
        <v>1</v>
      </c>
      <c r="Y472">
        <f>IF(OR('Vaccine Prioritization'!$C$5='Filter inputs'!$E$4, 'Vaccine Prioritization'!$C$5=$F472),1,0)</f>
        <v>1</v>
      </c>
    </row>
    <row r="473" spans="1:25" x14ac:dyDescent="0.3">
      <c r="A473" t="str">
        <f t="shared" si="29"/>
        <v>ASIAKHMHib32026</v>
      </c>
      <c r="B473" t="s">
        <v>13</v>
      </c>
      <c r="C473" t="s">
        <v>163</v>
      </c>
      <c r="D473" t="s">
        <v>59</v>
      </c>
      <c r="E473" t="s">
        <v>82</v>
      </c>
      <c r="F473">
        <v>2026</v>
      </c>
      <c r="G473" t="s">
        <v>197</v>
      </c>
      <c r="H473" s="11" cm="1">
        <f t="array" ref="H473">_xlfn.IFS(G473="&gt;70%",1,G473="60-70%",70%,G473="50-60%",60%,G473="&lt;50%",50%)</f>
        <v>0.7</v>
      </c>
      <c r="I473" s="47">
        <v>1.7624484014109694</v>
      </c>
      <c r="J473">
        <v>4</v>
      </c>
      <c r="K473">
        <v>7</v>
      </c>
      <c r="L473" t="s">
        <v>196</v>
      </c>
      <c r="M473" s="11" cm="1">
        <f t="array" ref="M473">_xlfn.IFS(L473="&gt;70%",1,L473="60-70%",70%,L473="50-60%",60%,L473="&lt;50%",50%)</f>
        <v>1</v>
      </c>
      <c r="N473" s="47">
        <v>2.5503825818831185</v>
      </c>
      <c r="O473">
        <v>3</v>
      </c>
      <c r="P473">
        <v>7</v>
      </c>
      <c r="Q473">
        <v>8</v>
      </c>
      <c r="R473">
        <v>2</v>
      </c>
      <c r="S473" t="s">
        <v>104</v>
      </c>
      <c r="T473" t="s">
        <v>109</v>
      </c>
      <c r="V473">
        <v>21</v>
      </c>
      <c r="W473">
        <v>20</v>
      </c>
      <c r="X473">
        <f>IF(AND(OR('Country Prioritization'!$C$4 = 'Filter inputs'!$A$4,'Country Prioritization'!$C$4=$B473),
OR('Country Prioritization'!$C$6='Filter inputs'!$C$4,'Country Prioritization'!$C$6=$S473),
OR( 'Country Prioritization'!$C$7='Filter inputs'!$D$4, 'Country Prioritization'!$C$7=$T473),
OR('Country Prioritization'!$C$8='Filter inputs'!$E$4, 'Country Prioritization'!$C$8=$F473), OR(AND('Country Prioritization'!$C$5='Filter inputs'!$B$4,H473&lt;=$X$1),AND('Country Prioritization'!$C$5='Filter inputs'!$B$5,M473&lt;=$X$1))),1,0)</f>
        <v>1</v>
      </c>
      <c r="Y473">
        <f>IF(OR('Vaccine Prioritization'!$C$5='Filter inputs'!$E$4, 'Vaccine Prioritization'!$C$5=$F473),1,0)</f>
        <v>1</v>
      </c>
    </row>
    <row r="474" spans="1:25" x14ac:dyDescent="0.3">
      <c r="A474" t="str">
        <f t="shared" si="29"/>
        <v>AFRICABDIHib32026</v>
      </c>
      <c r="B474" t="s">
        <v>3</v>
      </c>
      <c r="C474" t="s">
        <v>171</v>
      </c>
      <c r="D474" t="s">
        <v>67</v>
      </c>
      <c r="E474" t="s">
        <v>82</v>
      </c>
      <c r="F474">
        <v>2026</v>
      </c>
      <c r="G474" t="s">
        <v>197</v>
      </c>
      <c r="H474" s="11" cm="1">
        <f t="array" ref="H474">_xlfn.IFS(G474="&gt;70%",1,G474="60-70%",70%,G474="50-60%",60%,G474="&lt;50%",50%)</f>
        <v>0.7</v>
      </c>
      <c r="I474" s="47">
        <v>1.6269277703326803</v>
      </c>
      <c r="J474">
        <v>3</v>
      </c>
      <c r="K474">
        <v>6</v>
      </c>
      <c r="L474" t="s">
        <v>196</v>
      </c>
      <c r="M474" s="11" cm="1">
        <f t="array" ref="M474">_xlfn.IFS(L474="&gt;70%",1,L474="60-70%",70%,L474="50-60%",60%,L474="&lt;50%",50%)</f>
        <v>1</v>
      </c>
      <c r="N474" s="47">
        <v>2.412448886305246</v>
      </c>
      <c r="O474">
        <v>3</v>
      </c>
      <c r="P474">
        <v>7</v>
      </c>
      <c r="Q474">
        <v>5</v>
      </c>
      <c r="R474">
        <v>9</v>
      </c>
      <c r="S474" t="s">
        <v>103</v>
      </c>
      <c r="T474" t="s">
        <v>106</v>
      </c>
      <c r="V474">
        <v>23</v>
      </c>
      <c r="W474">
        <v>24</v>
      </c>
      <c r="X474">
        <f>IF(AND(OR('Country Prioritization'!$C$4 = 'Filter inputs'!$A$4,'Country Prioritization'!$C$4=$B474),
OR('Country Prioritization'!$C$6='Filter inputs'!$C$4,'Country Prioritization'!$C$6=$S474),
OR( 'Country Prioritization'!$C$7='Filter inputs'!$D$4, 'Country Prioritization'!$C$7=$T474),
OR('Country Prioritization'!$C$8='Filter inputs'!$E$4, 'Country Prioritization'!$C$8=$F474), OR(AND('Country Prioritization'!$C$5='Filter inputs'!$B$4,H474&lt;=$X$1),AND('Country Prioritization'!$C$5='Filter inputs'!$B$5,M474&lt;=$X$1))),1,0)</f>
        <v>1</v>
      </c>
      <c r="Y474">
        <f>IF(OR('Vaccine Prioritization'!$C$5='Filter inputs'!$E$4, 'Vaccine Prioritization'!$C$5=$F474),1,0)</f>
        <v>1</v>
      </c>
    </row>
    <row r="475" spans="1:25" x14ac:dyDescent="0.3">
      <c r="A475" t="str">
        <f t="shared" si="29"/>
        <v>AFRICABENHib32026</v>
      </c>
      <c r="B475" t="s">
        <v>3</v>
      </c>
      <c r="C475" t="s">
        <v>132</v>
      </c>
      <c r="D475" t="s">
        <v>28</v>
      </c>
      <c r="E475" t="s">
        <v>82</v>
      </c>
      <c r="F475">
        <v>2026</v>
      </c>
      <c r="G475" t="s">
        <v>198</v>
      </c>
      <c r="H475" s="11" cm="1">
        <f t="array" ref="H475">_xlfn.IFS(G475="&gt;70%",1,G475="60-70%",70%,G475="50-60%",60%,G475="&lt;50%",50%)</f>
        <v>0.6</v>
      </c>
      <c r="I475" s="47">
        <v>1.6785747433679572</v>
      </c>
      <c r="J475">
        <v>8</v>
      </c>
      <c r="K475">
        <v>7</v>
      </c>
      <c r="L475" t="s">
        <v>196</v>
      </c>
      <c r="M475" s="11" cm="1">
        <f t="array" ref="M475">_xlfn.IFS(L475="&gt;70%",1,L475="60-70%",70%,L475="50-60%",60%,L475="&lt;50%",50%)</f>
        <v>1</v>
      </c>
      <c r="N475" s="47">
        <v>2.3612636294464102</v>
      </c>
      <c r="O475">
        <v>8</v>
      </c>
      <c r="P475">
        <v>7</v>
      </c>
      <c r="Q475">
        <v>2</v>
      </c>
      <c r="R475">
        <v>8</v>
      </c>
      <c r="S475" t="s">
        <v>104</v>
      </c>
      <c r="T475" t="s">
        <v>106</v>
      </c>
      <c r="V475">
        <v>25</v>
      </c>
      <c r="W475">
        <v>25</v>
      </c>
      <c r="X475">
        <f>IF(AND(OR('Country Prioritization'!$C$4 = 'Filter inputs'!$A$4,'Country Prioritization'!$C$4=$B475),
OR('Country Prioritization'!$C$6='Filter inputs'!$C$4,'Country Prioritization'!$C$6=$S475),
OR( 'Country Prioritization'!$C$7='Filter inputs'!$D$4, 'Country Prioritization'!$C$7=$T475),
OR('Country Prioritization'!$C$8='Filter inputs'!$E$4, 'Country Prioritization'!$C$8=$F475), OR(AND('Country Prioritization'!$C$5='Filter inputs'!$B$4,H475&lt;=$X$1),AND('Country Prioritization'!$C$5='Filter inputs'!$B$5,M475&lt;=$X$1))),1,0)</f>
        <v>1</v>
      </c>
      <c r="Y475">
        <f>IF(OR('Vaccine Prioritization'!$C$5='Filter inputs'!$E$4, 'Vaccine Prioritization'!$C$5=$F475),1,0)</f>
        <v>1</v>
      </c>
    </row>
    <row r="476" spans="1:25" x14ac:dyDescent="0.3">
      <c r="A476" t="str">
        <f t="shared" si="29"/>
        <v>AMERICABOLHib32026</v>
      </c>
      <c r="B476" t="s">
        <v>22</v>
      </c>
      <c r="C476" t="s">
        <v>162</v>
      </c>
      <c r="D476" t="s">
        <v>58</v>
      </c>
      <c r="E476" t="s">
        <v>82</v>
      </c>
      <c r="F476">
        <v>2026</v>
      </c>
      <c r="G476" t="s">
        <v>198</v>
      </c>
      <c r="H476" s="11" cm="1">
        <f t="array" ref="H476">_xlfn.IFS(G476="&gt;70%",1,G476="60-70%",70%,G476="50-60%",60%,G476="&lt;50%",50%)</f>
        <v>0.6</v>
      </c>
      <c r="I476" s="47">
        <v>1.3205801194922306</v>
      </c>
      <c r="J476">
        <v>8</v>
      </c>
      <c r="K476">
        <v>5</v>
      </c>
      <c r="L476" t="s">
        <v>196</v>
      </c>
      <c r="M476" s="11" cm="1">
        <f t="array" ref="M476">_xlfn.IFS(L476="&gt;70%",1,L476="60-70%",70%,L476="50-60%",60%,L476="&lt;50%",50%)</f>
        <v>1</v>
      </c>
      <c r="N476" s="47">
        <v>2.3457547219692074</v>
      </c>
      <c r="O476">
        <v>4</v>
      </c>
      <c r="P476">
        <v>7</v>
      </c>
      <c r="Q476">
        <v>4</v>
      </c>
      <c r="R476">
        <v>11</v>
      </c>
      <c r="S476" t="s">
        <v>104</v>
      </c>
      <c r="T476" t="s">
        <v>108</v>
      </c>
      <c r="V476">
        <v>28</v>
      </c>
      <c r="W476">
        <v>26</v>
      </c>
      <c r="X476">
        <f>IF(AND(OR('Country Prioritization'!$C$4 = 'Filter inputs'!$A$4,'Country Prioritization'!$C$4=$B476),
OR('Country Prioritization'!$C$6='Filter inputs'!$C$4,'Country Prioritization'!$C$6=$S476),
OR( 'Country Prioritization'!$C$7='Filter inputs'!$D$4, 'Country Prioritization'!$C$7=$T476),
OR('Country Prioritization'!$C$8='Filter inputs'!$E$4, 'Country Prioritization'!$C$8=$F476), OR(AND('Country Prioritization'!$C$5='Filter inputs'!$B$4,H476&lt;=$X$1),AND('Country Prioritization'!$C$5='Filter inputs'!$B$5,M476&lt;=$X$1))),1,0)</f>
        <v>1</v>
      </c>
      <c r="Y476">
        <f>IF(OR('Vaccine Prioritization'!$C$5='Filter inputs'!$E$4, 'Vaccine Prioritization'!$C$5=$F476),1,0)</f>
        <v>1</v>
      </c>
    </row>
    <row r="477" spans="1:25" x14ac:dyDescent="0.3">
      <c r="A477" t="str">
        <f t="shared" si="29"/>
        <v>AFRICACIVHib32026</v>
      </c>
      <c r="B477" t="s">
        <v>3</v>
      </c>
      <c r="C477" t="s">
        <v>142</v>
      </c>
      <c r="D477" t="s">
        <v>38</v>
      </c>
      <c r="E477" t="s">
        <v>82</v>
      </c>
      <c r="F477">
        <v>2026</v>
      </c>
      <c r="G477" t="s">
        <v>197</v>
      </c>
      <c r="H477" s="11" cm="1">
        <f t="array" ref="H477">_xlfn.IFS(G477="&gt;70%",1,G477="60-70%",70%,G477="50-60%",60%,G477="&lt;50%",50%)</f>
        <v>0.7</v>
      </c>
      <c r="I477" s="47">
        <v>1.5847179337708375</v>
      </c>
      <c r="J477">
        <v>7</v>
      </c>
      <c r="K477">
        <v>6</v>
      </c>
      <c r="L477" t="s">
        <v>196</v>
      </c>
      <c r="M477" s="11" cm="1">
        <f t="array" ref="M477">_xlfn.IFS(L477="&gt;70%",1,L477="60-70%",70%,L477="50-60%",60%,L477="&lt;50%",50%)</f>
        <v>1</v>
      </c>
      <c r="N477" s="47">
        <v>2.2418052333555396</v>
      </c>
      <c r="O477">
        <v>6</v>
      </c>
      <c r="P477">
        <v>6</v>
      </c>
      <c r="Q477">
        <v>5</v>
      </c>
      <c r="R477">
        <v>2</v>
      </c>
      <c r="S477" t="s">
        <v>104</v>
      </c>
      <c r="T477" t="s">
        <v>109</v>
      </c>
      <c r="V477">
        <v>20</v>
      </c>
      <c r="W477">
        <v>19</v>
      </c>
      <c r="X477">
        <f>IF(AND(OR('Country Prioritization'!$C$4 = 'Filter inputs'!$A$4,'Country Prioritization'!$C$4=$B477),
OR('Country Prioritization'!$C$6='Filter inputs'!$C$4,'Country Prioritization'!$C$6=$S477),
OR( 'Country Prioritization'!$C$7='Filter inputs'!$D$4, 'Country Prioritization'!$C$7=$T477),
OR('Country Prioritization'!$C$8='Filter inputs'!$E$4, 'Country Prioritization'!$C$8=$F477), OR(AND('Country Prioritization'!$C$5='Filter inputs'!$B$4,H477&lt;=$X$1),AND('Country Prioritization'!$C$5='Filter inputs'!$B$5,M477&lt;=$X$1))),1,0)</f>
        <v>1</v>
      </c>
      <c r="Y477">
        <f>IF(OR('Vaccine Prioritization'!$C$5='Filter inputs'!$E$4, 'Vaccine Prioritization'!$C$5=$F477),1,0)</f>
        <v>1</v>
      </c>
    </row>
    <row r="478" spans="1:25" x14ac:dyDescent="0.3">
      <c r="A478" t="str">
        <f t="shared" si="29"/>
        <v>AMERICAHTIHib32026</v>
      </c>
      <c r="B478" t="s">
        <v>22</v>
      </c>
      <c r="C478" t="s">
        <v>127</v>
      </c>
      <c r="D478" t="s">
        <v>23</v>
      </c>
      <c r="E478" t="s">
        <v>82</v>
      </c>
      <c r="F478">
        <v>2026</v>
      </c>
      <c r="G478" t="s">
        <v>199</v>
      </c>
      <c r="H478" s="11" cm="1">
        <f t="array" ref="H478">_xlfn.IFS(G478="&gt;70%",1,G478="60-70%",70%,G478="50-60%",60%,G478="&lt;50%",50%)</f>
        <v>0.5</v>
      </c>
      <c r="I478" s="47">
        <v>1.3450936899609647</v>
      </c>
      <c r="J478">
        <v>10</v>
      </c>
      <c r="K478">
        <v>6</v>
      </c>
      <c r="L478" t="s">
        <v>197</v>
      </c>
      <c r="M478" s="11" cm="1">
        <f t="array" ref="M478">_xlfn.IFS(L478="&gt;70%",1,L478="60-70%",70%,L478="50-60%",60%,L478="&lt;50%",50%)</f>
        <v>0.7</v>
      </c>
      <c r="N478" s="47">
        <v>2.1705067587825289</v>
      </c>
      <c r="O478">
        <v>9</v>
      </c>
      <c r="P478">
        <v>6</v>
      </c>
      <c r="Q478">
        <v>5</v>
      </c>
      <c r="R478">
        <v>9</v>
      </c>
      <c r="S478" t="s">
        <v>103</v>
      </c>
      <c r="T478" t="s">
        <v>106</v>
      </c>
      <c r="V478">
        <v>30</v>
      </c>
      <c r="W478">
        <v>29</v>
      </c>
      <c r="X478">
        <f>IF(AND(OR('Country Prioritization'!$C$4 = 'Filter inputs'!$A$4,'Country Prioritization'!$C$4=$B478),
OR('Country Prioritization'!$C$6='Filter inputs'!$C$4,'Country Prioritization'!$C$6=$S478),
OR( 'Country Prioritization'!$C$7='Filter inputs'!$D$4, 'Country Prioritization'!$C$7=$T478),
OR('Country Prioritization'!$C$8='Filter inputs'!$E$4, 'Country Prioritization'!$C$8=$F478), OR(AND('Country Prioritization'!$C$5='Filter inputs'!$B$4,H478&lt;=$X$1),AND('Country Prioritization'!$C$5='Filter inputs'!$B$5,M478&lt;=$X$1))),1,0)</f>
        <v>1</v>
      </c>
      <c r="Y478">
        <f>IF(OR('Vaccine Prioritization'!$C$5='Filter inputs'!$E$4, 'Vaccine Prioritization'!$C$5=$F478),1,0)</f>
        <v>1</v>
      </c>
    </row>
    <row r="479" spans="1:25" x14ac:dyDescent="0.3">
      <c r="A479" t="str">
        <f t="shared" si="29"/>
        <v>AFRICAGHAHib32026</v>
      </c>
      <c r="B479" t="s">
        <v>3</v>
      </c>
      <c r="C479" t="s">
        <v>166</v>
      </c>
      <c r="D479" t="s">
        <v>62</v>
      </c>
      <c r="E479" t="s">
        <v>82</v>
      </c>
      <c r="F479">
        <v>2026</v>
      </c>
      <c r="G479" t="s">
        <v>197</v>
      </c>
      <c r="H479" s="11" cm="1">
        <f t="array" ref="H479">_xlfn.IFS(G479="&gt;70%",1,G479="60-70%",70%,G479="50-60%",60%,G479="&lt;50%",50%)</f>
        <v>0.7</v>
      </c>
      <c r="I479" s="47">
        <v>1.4853319127676814</v>
      </c>
      <c r="J479">
        <v>2</v>
      </c>
      <c r="K479">
        <v>6</v>
      </c>
      <c r="L479" t="s">
        <v>196</v>
      </c>
      <c r="M479" s="11" cm="1">
        <f t="array" ref="M479">_xlfn.IFS(L479="&gt;70%",1,L479="60-70%",70%,L479="50-60%",60%,L479="&lt;50%",50%)</f>
        <v>1</v>
      </c>
      <c r="N479" s="47">
        <v>2.1362648031211915</v>
      </c>
      <c r="O479">
        <v>3</v>
      </c>
      <c r="P479">
        <v>6</v>
      </c>
      <c r="Q479">
        <v>5</v>
      </c>
      <c r="R479">
        <v>2</v>
      </c>
      <c r="S479" t="s">
        <v>104</v>
      </c>
      <c r="T479" t="s">
        <v>109</v>
      </c>
      <c r="V479">
        <v>15</v>
      </c>
      <c r="W479">
        <v>16</v>
      </c>
      <c r="X479">
        <f>IF(AND(OR('Country Prioritization'!$C$4 = 'Filter inputs'!$A$4,'Country Prioritization'!$C$4=$B479),
OR('Country Prioritization'!$C$6='Filter inputs'!$C$4,'Country Prioritization'!$C$6=$S479),
OR( 'Country Prioritization'!$C$7='Filter inputs'!$D$4, 'Country Prioritization'!$C$7=$T479),
OR('Country Prioritization'!$C$8='Filter inputs'!$E$4, 'Country Prioritization'!$C$8=$F479), OR(AND('Country Prioritization'!$C$5='Filter inputs'!$B$4,H479&lt;=$X$1),AND('Country Prioritization'!$C$5='Filter inputs'!$B$5,M479&lt;=$X$1))),1,0)</f>
        <v>1</v>
      </c>
      <c r="Y479">
        <f>IF(OR('Vaccine Prioritization'!$C$5='Filter inputs'!$E$4, 'Vaccine Prioritization'!$C$5=$F479),1,0)</f>
        <v>1</v>
      </c>
    </row>
    <row r="480" spans="1:25" x14ac:dyDescent="0.3">
      <c r="A480" t="str">
        <f t="shared" si="29"/>
        <v>ASIASYRHib32026</v>
      </c>
      <c r="B480" t="s">
        <v>13</v>
      </c>
      <c r="C480" t="s">
        <v>122</v>
      </c>
      <c r="D480" t="s">
        <v>17</v>
      </c>
      <c r="E480" t="s">
        <v>82</v>
      </c>
      <c r="F480">
        <v>2026</v>
      </c>
      <c r="G480" t="s">
        <v>199</v>
      </c>
      <c r="H480" s="11" cm="1">
        <f t="array" ref="H480">_xlfn.IFS(G480="&gt;70%",1,G480="60-70%",70%,G480="50-60%",60%,G480="&lt;50%",50%)</f>
        <v>0.5</v>
      </c>
      <c r="I480" s="47">
        <v>1.9944445007815617</v>
      </c>
      <c r="J480">
        <v>9</v>
      </c>
      <c r="K480">
        <v>7</v>
      </c>
      <c r="L480" t="s">
        <v>197</v>
      </c>
      <c r="M480" s="11" cm="1">
        <f t="array" ref="M480">_xlfn.IFS(L480="&gt;70%",1,L480="60-70%",70%,L480="50-60%",60%,L480="&lt;50%",50%)</f>
        <v>0.7</v>
      </c>
      <c r="N480" s="47">
        <v>2.0717904308978237</v>
      </c>
      <c r="O480">
        <v>9</v>
      </c>
      <c r="P480">
        <v>6</v>
      </c>
      <c r="Q480">
        <v>2</v>
      </c>
      <c r="R480">
        <v>9</v>
      </c>
      <c r="S480" t="s">
        <v>103</v>
      </c>
      <c r="T480" t="s">
        <v>106</v>
      </c>
      <c r="V480">
        <v>27</v>
      </c>
      <c r="W480">
        <v>26</v>
      </c>
      <c r="X480">
        <f>IF(AND(OR('Country Prioritization'!$C$4 = 'Filter inputs'!$A$4,'Country Prioritization'!$C$4=$B480),
OR('Country Prioritization'!$C$6='Filter inputs'!$C$4,'Country Prioritization'!$C$6=$S480),
OR( 'Country Prioritization'!$C$7='Filter inputs'!$D$4, 'Country Prioritization'!$C$7=$T480),
OR('Country Prioritization'!$C$8='Filter inputs'!$E$4, 'Country Prioritization'!$C$8=$F480), OR(AND('Country Prioritization'!$C$5='Filter inputs'!$B$4,H480&lt;=$X$1),AND('Country Prioritization'!$C$5='Filter inputs'!$B$5,M480&lt;=$X$1))),1,0)</f>
        <v>1</v>
      </c>
      <c r="Y480">
        <f>IF(OR('Vaccine Prioritization'!$C$5='Filter inputs'!$E$4, 'Vaccine Prioritization'!$C$5=$F480),1,0)</f>
        <v>1</v>
      </c>
    </row>
    <row r="481" spans="1:25" x14ac:dyDescent="0.3">
      <c r="A481" t="str">
        <f t="shared" si="29"/>
        <v>ASIAUZBHib32026</v>
      </c>
      <c r="B481" t="s">
        <v>13</v>
      </c>
      <c r="C481" t="s">
        <v>176</v>
      </c>
      <c r="D481" t="s">
        <v>72</v>
      </c>
      <c r="E481" t="s">
        <v>82</v>
      </c>
      <c r="F481">
        <v>2026</v>
      </c>
      <c r="G481" t="s">
        <v>197</v>
      </c>
      <c r="H481" s="11" cm="1">
        <f t="array" ref="H481">_xlfn.IFS(G481="&gt;70%",1,G481="60-70%",70%,G481="50-60%",60%,G481="&lt;50%",50%)</f>
        <v>0.7</v>
      </c>
      <c r="I481" s="47">
        <v>1.3351284968499284</v>
      </c>
      <c r="J481">
        <v>2</v>
      </c>
      <c r="K481">
        <v>6</v>
      </c>
      <c r="L481" t="s">
        <v>196</v>
      </c>
      <c r="M481" s="11" cm="1">
        <f t="array" ref="M481">_xlfn.IFS(L481="&gt;70%",1,L481="60-70%",70%,L481="50-60%",60%,L481="&lt;50%",50%)</f>
        <v>1</v>
      </c>
      <c r="N481" s="47">
        <v>1.9369647306743412</v>
      </c>
      <c r="O481">
        <v>2</v>
      </c>
      <c r="P481">
        <v>6</v>
      </c>
      <c r="Q481">
        <v>3</v>
      </c>
      <c r="R481">
        <v>5</v>
      </c>
      <c r="S481" t="s">
        <v>104</v>
      </c>
      <c r="T481" t="s">
        <v>107</v>
      </c>
      <c r="V481">
        <v>16</v>
      </c>
      <c r="W481">
        <v>16</v>
      </c>
      <c r="X481">
        <f>IF(AND(OR('Country Prioritization'!$C$4 = 'Filter inputs'!$A$4,'Country Prioritization'!$C$4=$B481),
OR('Country Prioritization'!$C$6='Filter inputs'!$C$4,'Country Prioritization'!$C$6=$S481),
OR( 'Country Prioritization'!$C$7='Filter inputs'!$D$4, 'Country Prioritization'!$C$7=$T481),
OR('Country Prioritization'!$C$8='Filter inputs'!$E$4, 'Country Prioritization'!$C$8=$F481), OR(AND('Country Prioritization'!$C$5='Filter inputs'!$B$4,H481&lt;=$X$1),AND('Country Prioritization'!$C$5='Filter inputs'!$B$5,M481&lt;=$X$1))),1,0)</f>
        <v>1</v>
      </c>
      <c r="Y481">
        <f>IF(OR('Vaccine Prioritization'!$C$5='Filter inputs'!$E$4, 'Vaccine Prioritization'!$C$5=$F481),1,0)</f>
        <v>1</v>
      </c>
    </row>
    <row r="482" spans="1:25" x14ac:dyDescent="0.3">
      <c r="A482" t="str">
        <f t="shared" si="29"/>
        <v>AFRICASSDHib32026</v>
      </c>
      <c r="B482" t="s">
        <v>3</v>
      </c>
      <c r="C482" t="s">
        <v>115</v>
      </c>
      <c r="D482" t="s">
        <v>7</v>
      </c>
      <c r="E482" t="s">
        <v>82</v>
      </c>
      <c r="F482">
        <v>2026</v>
      </c>
      <c r="G482" t="s">
        <v>199</v>
      </c>
      <c r="H482" s="11" cm="1">
        <f t="array" ref="H482">_xlfn.IFS(G482="&gt;70%",1,G482="60-70%",70%,G482="50-60%",60%,G482="&lt;50%",50%)</f>
        <v>0.5</v>
      </c>
      <c r="I482" s="47">
        <v>1.6749000471505666</v>
      </c>
      <c r="J482">
        <v>10</v>
      </c>
      <c r="K482">
        <v>6</v>
      </c>
      <c r="L482" t="s">
        <v>199</v>
      </c>
      <c r="M482" s="11" cm="1">
        <f t="array" ref="M482">_xlfn.IFS(L482="&gt;70%",1,L482="60-70%",70%,L482="50-60%",60%,L482="&lt;50%",50%)</f>
        <v>0.5</v>
      </c>
      <c r="N482" s="47">
        <v>1.9144823778118651</v>
      </c>
      <c r="O482">
        <v>10</v>
      </c>
      <c r="P482">
        <v>6</v>
      </c>
      <c r="Q482">
        <v>4</v>
      </c>
      <c r="R482">
        <v>9</v>
      </c>
      <c r="S482" t="s">
        <v>103</v>
      </c>
      <c r="T482" t="s">
        <v>106</v>
      </c>
      <c r="V482">
        <v>29</v>
      </c>
      <c r="W482">
        <v>29</v>
      </c>
      <c r="X482">
        <f>IF(AND(OR('Country Prioritization'!$C$4 = 'Filter inputs'!$A$4,'Country Prioritization'!$C$4=$B482),
OR('Country Prioritization'!$C$6='Filter inputs'!$C$4,'Country Prioritization'!$C$6=$S482),
OR( 'Country Prioritization'!$C$7='Filter inputs'!$D$4, 'Country Prioritization'!$C$7=$T482),
OR('Country Prioritization'!$C$8='Filter inputs'!$E$4, 'Country Prioritization'!$C$8=$F482), OR(AND('Country Prioritization'!$C$5='Filter inputs'!$B$4,H482&lt;=$X$1),AND('Country Prioritization'!$C$5='Filter inputs'!$B$5,M482&lt;=$X$1))),1,0)</f>
        <v>1</v>
      </c>
      <c r="Y482">
        <f>IF(OR('Vaccine Prioritization'!$C$5='Filter inputs'!$E$4, 'Vaccine Prioritization'!$C$5=$F482),1,0)</f>
        <v>1</v>
      </c>
    </row>
    <row r="483" spans="1:25" x14ac:dyDescent="0.3">
      <c r="A483" t="str">
        <f t="shared" si="29"/>
        <v>ASIAPRKHib32026</v>
      </c>
      <c r="B483" t="s">
        <v>13</v>
      </c>
      <c r="C483" t="s">
        <v>177</v>
      </c>
      <c r="D483" t="s">
        <v>73</v>
      </c>
      <c r="E483" t="s">
        <v>82</v>
      </c>
      <c r="F483">
        <v>2026</v>
      </c>
      <c r="G483" t="s">
        <v>197</v>
      </c>
      <c r="H483" s="11" cm="1">
        <f t="array" ref="H483">_xlfn.IFS(G483="&gt;70%",1,G483="60-70%",70%,G483="50-60%",60%,G483="&lt;50%",50%)</f>
        <v>0.7</v>
      </c>
      <c r="I483" s="47">
        <v>1.282616917758171</v>
      </c>
      <c r="J483">
        <v>2</v>
      </c>
      <c r="K483">
        <v>5</v>
      </c>
      <c r="L483" t="s">
        <v>196</v>
      </c>
      <c r="M483" s="11" cm="1">
        <f t="array" ref="M483">_xlfn.IFS(L483="&gt;70%",1,L483="60-70%",70%,L483="50-60%",60%,L483="&lt;50%",50%)</f>
        <v>1</v>
      </c>
      <c r="N483" s="47">
        <v>1.825973058241894</v>
      </c>
      <c r="O483">
        <v>2</v>
      </c>
      <c r="P483">
        <v>6</v>
      </c>
      <c r="Q483">
        <v>1</v>
      </c>
      <c r="R483">
        <v>9</v>
      </c>
      <c r="S483" t="s">
        <v>103</v>
      </c>
      <c r="T483" t="s">
        <v>106</v>
      </c>
      <c r="V483">
        <v>17</v>
      </c>
      <c r="W483">
        <v>18</v>
      </c>
      <c r="X483">
        <f>IF(AND(OR('Country Prioritization'!$C$4 = 'Filter inputs'!$A$4,'Country Prioritization'!$C$4=$B483),
OR('Country Prioritization'!$C$6='Filter inputs'!$C$4,'Country Prioritization'!$C$6=$S483),
OR( 'Country Prioritization'!$C$7='Filter inputs'!$D$4, 'Country Prioritization'!$C$7=$T483),
OR('Country Prioritization'!$C$8='Filter inputs'!$E$4, 'Country Prioritization'!$C$8=$F483), OR(AND('Country Prioritization'!$C$5='Filter inputs'!$B$4,H483&lt;=$X$1),AND('Country Prioritization'!$C$5='Filter inputs'!$B$5,M483&lt;=$X$1))),1,0)</f>
        <v>1</v>
      </c>
      <c r="Y483">
        <f>IF(OR('Vaccine Prioritization'!$C$5='Filter inputs'!$E$4, 'Vaccine Prioritization'!$C$5=$F483),1,0)</f>
        <v>1</v>
      </c>
    </row>
    <row r="484" spans="1:25" x14ac:dyDescent="0.3">
      <c r="A484" t="str">
        <f t="shared" si="29"/>
        <v>AFRICAGINHib32026</v>
      </c>
      <c r="B484" t="s">
        <v>3</v>
      </c>
      <c r="C484" t="s">
        <v>119</v>
      </c>
      <c r="D484" t="s">
        <v>12</v>
      </c>
      <c r="E484" t="s">
        <v>82</v>
      </c>
      <c r="F484">
        <v>2026</v>
      </c>
      <c r="G484" t="s">
        <v>199</v>
      </c>
      <c r="H484" s="11" cm="1">
        <f t="array" ref="H484">_xlfn.IFS(G484="&gt;70%",1,G484="60-70%",70%,G484="50-60%",60%,G484="&lt;50%",50%)</f>
        <v>0.5</v>
      </c>
      <c r="I484" s="47">
        <v>1.3548261341913794</v>
      </c>
      <c r="J484">
        <v>10</v>
      </c>
      <c r="K484">
        <v>6</v>
      </c>
      <c r="L484" t="s">
        <v>198</v>
      </c>
      <c r="M484" s="11" cm="1">
        <f t="array" ref="M484">_xlfn.IFS(L484="&gt;70%",1,L484="60-70%",70%,L484="50-60%",60%,L484="&lt;50%",50%)</f>
        <v>0.6</v>
      </c>
      <c r="N484" s="47">
        <v>1.7340970832884579</v>
      </c>
      <c r="O484">
        <v>10</v>
      </c>
      <c r="P484">
        <v>5</v>
      </c>
      <c r="Q484">
        <v>7</v>
      </c>
      <c r="R484">
        <v>9</v>
      </c>
      <c r="S484" t="s">
        <v>103</v>
      </c>
      <c r="T484" t="s">
        <v>106</v>
      </c>
      <c r="V484">
        <v>32</v>
      </c>
      <c r="W484">
        <v>31</v>
      </c>
      <c r="X484">
        <f>IF(AND(OR('Country Prioritization'!$C$4 = 'Filter inputs'!$A$4,'Country Prioritization'!$C$4=$B484),
OR('Country Prioritization'!$C$6='Filter inputs'!$C$4,'Country Prioritization'!$C$6=$S484),
OR( 'Country Prioritization'!$C$7='Filter inputs'!$D$4, 'Country Prioritization'!$C$7=$T484),
OR('Country Prioritization'!$C$8='Filter inputs'!$E$4, 'Country Prioritization'!$C$8=$F484), OR(AND('Country Prioritization'!$C$5='Filter inputs'!$B$4,H484&lt;=$X$1),AND('Country Prioritization'!$C$5='Filter inputs'!$B$5,M484&lt;=$X$1))),1,0)</f>
        <v>1</v>
      </c>
      <c r="Y484">
        <f>IF(OR('Vaccine Prioritization'!$C$5='Filter inputs'!$E$4, 'Vaccine Prioritization'!$C$5=$F484),1,0)</f>
        <v>1</v>
      </c>
    </row>
    <row r="485" spans="1:25" x14ac:dyDescent="0.3">
      <c r="A485" t="str">
        <f t="shared" si="29"/>
        <v>AFRICASLEHib32026</v>
      </c>
      <c r="B485" t="s">
        <v>3</v>
      </c>
      <c r="C485" t="s">
        <v>154</v>
      </c>
      <c r="D485" t="s">
        <v>50</v>
      </c>
      <c r="E485" t="s">
        <v>82</v>
      </c>
      <c r="F485">
        <v>2026</v>
      </c>
      <c r="G485" t="s">
        <v>197</v>
      </c>
      <c r="H485" s="11" cm="1">
        <f t="array" ref="H485">_xlfn.IFS(G485="&gt;70%",1,G485="60-70%",70%,G485="50-60%",60%,G485="&lt;50%",50%)</f>
        <v>0.7</v>
      </c>
      <c r="I485" s="47">
        <v>1.0718026712332613</v>
      </c>
      <c r="J485">
        <v>3</v>
      </c>
      <c r="K485">
        <v>5</v>
      </c>
      <c r="L485" t="s">
        <v>196</v>
      </c>
      <c r="M485" s="11" cm="1">
        <f t="array" ref="M485">_xlfn.IFS(L485="&gt;70%",1,L485="60-70%",70%,L485="50-60%",60%,L485="&lt;50%",50%)</f>
        <v>1</v>
      </c>
      <c r="N485" s="47">
        <v>1.5601776297607624</v>
      </c>
      <c r="O485">
        <v>5</v>
      </c>
      <c r="P485">
        <v>5</v>
      </c>
      <c r="Q485">
        <v>10</v>
      </c>
      <c r="R485">
        <v>9</v>
      </c>
      <c r="S485" t="s">
        <v>103</v>
      </c>
      <c r="T485" t="s">
        <v>106</v>
      </c>
      <c r="V485">
        <v>27</v>
      </c>
      <c r="W485">
        <v>29</v>
      </c>
      <c r="X485">
        <f>IF(AND(OR('Country Prioritization'!$C$4 = 'Filter inputs'!$A$4,'Country Prioritization'!$C$4=$B485),
OR('Country Prioritization'!$C$6='Filter inputs'!$C$4,'Country Prioritization'!$C$6=$S485),
OR( 'Country Prioritization'!$C$7='Filter inputs'!$D$4, 'Country Prioritization'!$C$7=$T485),
OR('Country Prioritization'!$C$8='Filter inputs'!$E$4, 'Country Prioritization'!$C$8=$F485), OR(AND('Country Prioritization'!$C$5='Filter inputs'!$B$4,H485&lt;=$X$1),AND('Country Prioritization'!$C$5='Filter inputs'!$B$5,M485&lt;=$X$1))),1,0)</f>
        <v>1</v>
      </c>
      <c r="Y485">
        <f>IF(OR('Vaccine Prioritization'!$C$5='Filter inputs'!$E$4, 'Vaccine Prioritization'!$C$5=$F485),1,0)</f>
        <v>1</v>
      </c>
    </row>
    <row r="486" spans="1:25" x14ac:dyDescent="0.3">
      <c r="A486" t="str">
        <f t="shared" si="29"/>
        <v>ASIATJKHib32026</v>
      </c>
      <c r="B486" t="s">
        <v>13</v>
      </c>
      <c r="C486" t="s">
        <v>172</v>
      </c>
      <c r="D486" t="s">
        <v>68</v>
      </c>
      <c r="E486" t="s">
        <v>82</v>
      </c>
      <c r="F486">
        <v>2026</v>
      </c>
      <c r="G486" t="s">
        <v>197</v>
      </c>
      <c r="H486" s="11" cm="1">
        <f t="array" ref="H486">_xlfn.IFS(G486="&gt;70%",1,G486="60-70%",70%,G486="50-60%",60%,G486="&lt;50%",50%)</f>
        <v>0.7</v>
      </c>
      <c r="I486" s="47">
        <v>1.0180389885370125</v>
      </c>
      <c r="J486">
        <v>2</v>
      </c>
      <c r="K486">
        <v>5</v>
      </c>
      <c r="L486" t="s">
        <v>196</v>
      </c>
      <c r="M486" s="11" cm="1">
        <f t="array" ref="M486">_xlfn.IFS(L486="&gt;70%",1,L486="60-70%",70%,L486="50-60%",60%,L486="&lt;50%",50%)</f>
        <v>1</v>
      </c>
      <c r="N486" s="47">
        <v>1.4958507817415863</v>
      </c>
      <c r="O486">
        <v>2</v>
      </c>
      <c r="P486">
        <v>5</v>
      </c>
      <c r="Q486">
        <v>6</v>
      </c>
      <c r="R486">
        <v>9</v>
      </c>
      <c r="S486" t="s">
        <v>103</v>
      </c>
      <c r="T486" t="s">
        <v>106</v>
      </c>
      <c r="V486">
        <v>22</v>
      </c>
      <c r="W486">
        <v>22</v>
      </c>
      <c r="X486">
        <f>IF(AND(OR('Country Prioritization'!$C$4 = 'Filter inputs'!$A$4,'Country Prioritization'!$C$4=$B486),
OR('Country Prioritization'!$C$6='Filter inputs'!$C$4,'Country Prioritization'!$C$6=$S486),
OR( 'Country Prioritization'!$C$7='Filter inputs'!$D$4, 'Country Prioritization'!$C$7=$T486),
OR('Country Prioritization'!$C$8='Filter inputs'!$E$4, 'Country Prioritization'!$C$8=$F486), OR(AND('Country Prioritization'!$C$5='Filter inputs'!$B$4,H486&lt;=$X$1),AND('Country Prioritization'!$C$5='Filter inputs'!$B$5,M486&lt;=$X$1))),1,0)</f>
        <v>1</v>
      </c>
      <c r="Y486">
        <f>IF(OR('Vaccine Prioritization'!$C$5='Filter inputs'!$E$4, 'Vaccine Prioritization'!$C$5=$F486),1,0)</f>
        <v>1</v>
      </c>
    </row>
    <row r="487" spans="1:25" x14ac:dyDescent="0.3">
      <c r="A487" t="str">
        <f t="shared" si="29"/>
        <v>AFRICAERIHib32026</v>
      </c>
      <c r="B487" t="s">
        <v>3</v>
      </c>
      <c r="C487" t="s">
        <v>183</v>
      </c>
      <c r="D487" t="s">
        <v>79</v>
      </c>
      <c r="E487" t="s">
        <v>82</v>
      </c>
      <c r="F487">
        <v>2026</v>
      </c>
      <c r="G487" t="s">
        <v>197</v>
      </c>
      <c r="H487" s="11" cm="1">
        <f t="array" ref="H487">_xlfn.IFS(G487="&gt;70%",1,G487="60-70%",70%,G487="50-60%",60%,G487="&lt;50%",50%)</f>
        <v>0.7</v>
      </c>
      <c r="I487" s="47">
        <v>0.54789218207652746</v>
      </c>
      <c r="J487">
        <v>2</v>
      </c>
      <c r="K487">
        <v>4</v>
      </c>
      <c r="L487" t="s">
        <v>196</v>
      </c>
      <c r="M487" s="11" cm="1">
        <f t="array" ref="M487">_xlfn.IFS(L487="&gt;70%",1,L487="60-70%",70%,L487="50-60%",60%,L487="&lt;50%",50%)</f>
        <v>1</v>
      </c>
      <c r="N487" s="47">
        <v>1.4426988609968179</v>
      </c>
      <c r="O487">
        <v>1</v>
      </c>
      <c r="P487">
        <v>5</v>
      </c>
      <c r="Q487">
        <v>7</v>
      </c>
      <c r="R487">
        <v>9</v>
      </c>
      <c r="S487" t="s">
        <v>103</v>
      </c>
      <c r="T487" t="s">
        <v>106</v>
      </c>
      <c r="V487">
        <v>22</v>
      </c>
      <c r="W487">
        <v>22</v>
      </c>
      <c r="X487">
        <f>IF(AND(OR('Country Prioritization'!$C$4 = 'Filter inputs'!$A$4,'Country Prioritization'!$C$4=$B487),
OR('Country Prioritization'!$C$6='Filter inputs'!$C$4,'Country Prioritization'!$C$6=$S487),
OR( 'Country Prioritization'!$C$7='Filter inputs'!$D$4, 'Country Prioritization'!$C$7=$T487),
OR('Country Prioritization'!$C$8='Filter inputs'!$E$4, 'Country Prioritization'!$C$8=$F487), OR(AND('Country Prioritization'!$C$5='Filter inputs'!$B$4,H487&lt;=$X$1),AND('Country Prioritization'!$C$5='Filter inputs'!$B$5,M487&lt;=$X$1))),1,0)</f>
        <v>1</v>
      </c>
      <c r="Y487">
        <f>IF(OR('Vaccine Prioritization'!$C$5='Filter inputs'!$E$4, 'Vaccine Prioritization'!$C$5=$F487),1,0)</f>
        <v>1</v>
      </c>
    </row>
    <row r="488" spans="1:25" x14ac:dyDescent="0.3">
      <c r="A488" t="str">
        <f t="shared" si="29"/>
        <v>ASIAVNMHib32026</v>
      </c>
      <c r="B488" t="s">
        <v>13</v>
      </c>
      <c r="C488" t="s">
        <v>152</v>
      </c>
      <c r="D488" t="s">
        <v>48</v>
      </c>
      <c r="E488" t="s">
        <v>82</v>
      </c>
      <c r="F488">
        <v>2026</v>
      </c>
      <c r="G488" t="s">
        <v>197</v>
      </c>
      <c r="H488" s="11" cm="1">
        <f t="array" ref="H488">_xlfn.IFS(G488="&gt;70%",1,G488="60-70%",70%,G488="50-60%",60%,G488="&lt;50%",50%)</f>
        <v>0.7</v>
      </c>
      <c r="I488" s="47">
        <v>1.0065651104850559</v>
      </c>
      <c r="J488">
        <v>5</v>
      </c>
      <c r="K488">
        <v>5</v>
      </c>
      <c r="L488" t="s">
        <v>196</v>
      </c>
      <c r="M488" s="11" cm="1">
        <f t="array" ref="M488">_xlfn.IFS(L488="&gt;70%",1,L488="60-70%",70%,L488="50-60%",60%,L488="&lt;50%",50%)</f>
        <v>1</v>
      </c>
      <c r="N488" s="47">
        <v>1.4334358009167298</v>
      </c>
      <c r="O488">
        <v>5</v>
      </c>
      <c r="P488">
        <v>5</v>
      </c>
      <c r="Q488">
        <v>7</v>
      </c>
      <c r="R488">
        <v>11</v>
      </c>
      <c r="S488" t="s">
        <v>104</v>
      </c>
      <c r="T488" t="s">
        <v>108</v>
      </c>
      <c r="V488">
        <v>28</v>
      </c>
      <c r="W488">
        <v>28</v>
      </c>
      <c r="X488">
        <f>IF(AND(OR('Country Prioritization'!$C$4 = 'Filter inputs'!$A$4,'Country Prioritization'!$C$4=$B488),
OR('Country Prioritization'!$C$6='Filter inputs'!$C$4,'Country Prioritization'!$C$6=$S488),
OR( 'Country Prioritization'!$C$7='Filter inputs'!$D$4, 'Country Prioritization'!$C$7=$T488),
OR('Country Prioritization'!$C$8='Filter inputs'!$E$4, 'Country Prioritization'!$C$8=$F488), OR(AND('Country Prioritization'!$C$5='Filter inputs'!$B$4,H488&lt;=$X$1),AND('Country Prioritization'!$C$5='Filter inputs'!$B$5,M488&lt;=$X$1))),1,0)</f>
        <v>1</v>
      </c>
      <c r="Y488">
        <f>IF(OR('Vaccine Prioritization'!$C$5='Filter inputs'!$E$4, 'Vaccine Prioritization'!$C$5=$F488),1,0)</f>
        <v>1</v>
      </c>
    </row>
    <row r="489" spans="1:25" x14ac:dyDescent="0.3">
      <c r="A489" t="str">
        <f t="shared" si="29"/>
        <v>ASIALAOHib32026</v>
      </c>
      <c r="B489" t="s">
        <v>13</v>
      </c>
      <c r="C489" t="s">
        <v>135</v>
      </c>
      <c r="D489" t="s">
        <v>31</v>
      </c>
      <c r="E489" t="s">
        <v>82</v>
      </c>
      <c r="F489">
        <v>2026</v>
      </c>
      <c r="G489" t="s">
        <v>198</v>
      </c>
      <c r="H489" s="11" cm="1">
        <f t="array" ref="H489">_xlfn.IFS(G489="&gt;70%",1,G489="60-70%",70%,G489="50-60%",60%,G489="&lt;50%",50%)</f>
        <v>0.6</v>
      </c>
      <c r="I489" s="47">
        <v>0.95154923853642392</v>
      </c>
      <c r="J489">
        <v>9</v>
      </c>
      <c r="K489">
        <v>5</v>
      </c>
      <c r="L489" t="s">
        <v>196</v>
      </c>
      <c r="M489" s="11" cm="1">
        <f t="array" ref="M489">_xlfn.IFS(L489="&gt;70%",1,L489="60-70%",70%,L489="50-60%",60%,L489="&lt;50%",50%)</f>
        <v>1</v>
      </c>
      <c r="N489" s="47">
        <v>1.4223209887434853</v>
      </c>
      <c r="O489">
        <v>7</v>
      </c>
      <c r="P489">
        <v>5</v>
      </c>
      <c r="Q489">
        <v>2</v>
      </c>
      <c r="R489">
        <v>5</v>
      </c>
      <c r="S489" t="s">
        <v>104</v>
      </c>
      <c r="T489" t="s">
        <v>107</v>
      </c>
      <c r="V489">
        <v>21</v>
      </c>
      <c r="W489">
        <v>19</v>
      </c>
      <c r="X489">
        <f>IF(AND(OR('Country Prioritization'!$C$4 = 'Filter inputs'!$A$4,'Country Prioritization'!$C$4=$B489),
OR('Country Prioritization'!$C$6='Filter inputs'!$C$4,'Country Prioritization'!$C$6=$S489),
OR( 'Country Prioritization'!$C$7='Filter inputs'!$D$4, 'Country Prioritization'!$C$7=$T489),
OR('Country Prioritization'!$C$8='Filter inputs'!$E$4, 'Country Prioritization'!$C$8=$F489), OR(AND('Country Prioritization'!$C$5='Filter inputs'!$B$4,H489&lt;=$X$1),AND('Country Prioritization'!$C$5='Filter inputs'!$B$5,M489&lt;=$X$1))),1,0)</f>
        <v>1</v>
      </c>
      <c r="Y489">
        <f>IF(OR('Vaccine Prioritization'!$C$5='Filter inputs'!$E$4, 'Vaccine Prioritization'!$C$5=$F489),1,0)</f>
        <v>1</v>
      </c>
    </row>
    <row r="490" spans="1:25" x14ac:dyDescent="0.3">
      <c r="A490" t="str">
        <f t="shared" si="29"/>
        <v>AFRICAMWIHib32026</v>
      </c>
      <c r="B490" t="s">
        <v>3</v>
      </c>
      <c r="C490" t="s">
        <v>158</v>
      </c>
      <c r="D490" t="s">
        <v>54</v>
      </c>
      <c r="E490" t="s">
        <v>82</v>
      </c>
      <c r="F490">
        <v>2026</v>
      </c>
      <c r="G490" t="s">
        <v>197</v>
      </c>
      <c r="H490" s="11" cm="1">
        <f t="array" ref="H490">_xlfn.IFS(G490="&gt;70%",1,G490="60-70%",70%,G490="50-60%",60%,G490="&lt;50%",50%)</f>
        <v>0.7</v>
      </c>
      <c r="I490" s="47">
        <v>1.0343172553150741</v>
      </c>
      <c r="J490">
        <v>3</v>
      </c>
      <c r="K490">
        <v>5</v>
      </c>
      <c r="L490" t="s">
        <v>196</v>
      </c>
      <c r="M490" s="11" cm="1">
        <f t="array" ref="M490">_xlfn.IFS(L490="&gt;70%",1,L490="60-70%",70%,L490="50-60%",60%,L490="&lt;50%",50%)</f>
        <v>1</v>
      </c>
      <c r="N490" s="47">
        <v>1.3943904601900114</v>
      </c>
      <c r="O490">
        <v>4</v>
      </c>
      <c r="P490">
        <v>5</v>
      </c>
      <c r="Q490">
        <v>10</v>
      </c>
      <c r="R490">
        <v>9</v>
      </c>
      <c r="S490" t="s">
        <v>103</v>
      </c>
      <c r="T490" t="s">
        <v>106</v>
      </c>
      <c r="V490">
        <v>27</v>
      </c>
      <c r="W490">
        <v>28</v>
      </c>
      <c r="X490">
        <f>IF(AND(OR('Country Prioritization'!$C$4 = 'Filter inputs'!$A$4,'Country Prioritization'!$C$4=$B490),
OR('Country Prioritization'!$C$6='Filter inputs'!$C$4,'Country Prioritization'!$C$6=$S490),
OR( 'Country Prioritization'!$C$7='Filter inputs'!$D$4, 'Country Prioritization'!$C$7=$T490),
OR('Country Prioritization'!$C$8='Filter inputs'!$E$4, 'Country Prioritization'!$C$8=$F490), OR(AND('Country Prioritization'!$C$5='Filter inputs'!$B$4,H490&lt;=$X$1),AND('Country Prioritization'!$C$5='Filter inputs'!$B$5,M490&lt;=$X$1))),1,0)</f>
        <v>1</v>
      </c>
      <c r="Y490">
        <f>IF(OR('Vaccine Prioritization'!$C$5='Filter inputs'!$E$4, 'Vaccine Prioritization'!$C$5=$F490),1,0)</f>
        <v>1</v>
      </c>
    </row>
    <row r="491" spans="1:25" x14ac:dyDescent="0.3">
      <c r="A491" t="str">
        <f t="shared" si="29"/>
        <v>AFRICASOMHib32026</v>
      </c>
      <c r="B491" t="s">
        <v>3</v>
      </c>
      <c r="C491" t="s">
        <v>112</v>
      </c>
      <c r="D491" t="s">
        <v>4</v>
      </c>
      <c r="E491" t="s">
        <v>82</v>
      </c>
      <c r="F491">
        <v>2026</v>
      </c>
      <c r="G491" t="s">
        <v>199</v>
      </c>
      <c r="H491" s="11" cm="1">
        <f t="array" ref="H491">_xlfn.IFS(G491="&gt;70%",1,G491="60-70%",70%,G491="50-60%",60%,G491="&lt;50%",50%)</f>
        <v>0.5</v>
      </c>
      <c r="I491" s="47">
        <v>2.5986698943637543</v>
      </c>
      <c r="J491">
        <v>10</v>
      </c>
      <c r="K491">
        <v>7</v>
      </c>
      <c r="L491" t="s">
        <v>199</v>
      </c>
      <c r="M491" s="11" cm="1">
        <f t="array" ref="M491">_xlfn.IFS(L491="&gt;70%",1,L491="60-70%",70%,L491="50-60%",60%,L491="&lt;50%",50%)</f>
        <v>0.5</v>
      </c>
      <c r="N491" s="47">
        <v>1.242168377584296</v>
      </c>
      <c r="O491">
        <v>10</v>
      </c>
      <c r="P491">
        <v>5</v>
      </c>
      <c r="Q491">
        <v>9</v>
      </c>
      <c r="R491">
        <v>9</v>
      </c>
      <c r="S491" t="s">
        <v>103</v>
      </c>
      <c r="T491" t="s">
        <v>106</v>
      </c>
      <c r="V491">
        <v>35</v>
      </c>
      <c r="W491">
        <v>33</v>
      </c>
      <c r="X491">
        <f>IF(AND(OR('Country Prioritization'!$C$4 = 'Filter inputs'!$A$4,'Country Prioritization'!$C$4=$B491),
OR('Country Prioritization'!$C$6='Filter inputs'!$C$4,'Country Prioritization'!$C$6=$S491),
OR( 'Country Prioritization'!$C$7='Filter inputs'!$D$4, 'Country Prioritization'!$C$7=$T491),
OR('Country Prioritization'!$C$8='Filter inputs'!$E$4, 'Country Prioritization'!$C$8=$F491), OR(AND('Country Prioritization'!$C$5='Filter inputs'!$B$4,H491&lt;=$X$1),AND('Country Prioritization'!$C$5='Filter inputs'!$B$5,M491&lt;=$X$1))),1,0)</f>
        <v>1</v>
      </c>
      <c r="Y491">
        <f>IF(OR('Vaccine Prioritization'!$C$5='Filter inputs'!$E$4, 'Vaccine Prioritization'!$C$5=$F491),1,0)</f>
        <v>1</v>
      </c>
    </row>
    <row r="492" spans="1:25" x14ac:dyDescent="0.3">
      <c r="A492" t="str">
        <f t="shared" si="29"/>
        <v>ASIAAZEHib32026</v>
      </c>
      <c r="B492" t="s">
        <v>13</v>
      </c>
      <c r="C492" t="s">
        <v>144</v>
      </c>
      <c r="D492" t="s">
        <v>40</v>
      </c>
      <c r="E492" t="s">
        <v>82</v>
      </c>
      <c r="F492">
        <v>2026</v>
      </c>
      <c r="G492" t="s">
        <v>197</v>
      </c>
      <c r="H492" s="11" cm="1">
        <f t="array" ref="H492">_xlfn.IFS(G492="&gt;70%",1,G492="60-70%",70%,G492="50-60%",60%,G492="&lt;50%",50%)</f>
        <v>0.7</v>
      </c>
      <c r="I492" s="47">
        <v>0.69000371949755035</v>
      </c>
      <c r="J492">
        <v>3</v>
      </c>
      <c r="K492">
        <v>5</v>
      </c>
      <c r="L492" t="s">
        <v>196</v>
      </c>
      <c r="M492" s="11" cm="1">
        <f t="array" ref="M492">_xlfn.IFS(L492="&gt;70%",1,L492="60-70%",70%,L492="50-60%",60%,L492="&lt;50%",50%)</f>
        <v>1</v>
      </c>
      <c r="N492" s="47">
        <v>0.90747280583168544</v>
      </c>
      <c r="O492">
        <v>6</v>
      </c>
      <c r="P492">
        <v>4</v>
      </c>
      <c r="Q492">
        <v>3</v>
      </c>
      <c r="R492">
        <v>10</v>
      </c>
      <c r="S492" t="s">
        <v>105</v>
      </c>
      <c r="T492" t="s">
        <v>108</v>
      </c>
      <c r="V492">
        <v>21</v>
      </c>
      <c r="W492">
        <v>23</v>
      </c>
      <c r="X492">
        <f>IF(AND(OR('Country Prioritization'!$C$4 = 'Filter inputs'!$A$4,'Country Prioritization'!$C$4=$B492),
OR('Country Prioritization'!$C$6='Filter inputs'!$C$4,'Country Prioritization'!$C$6=$S492),
OR( 'Country Prioritization'!$C$7='Filter inputs'!$D$4, 'Country Prioritization'!$C$7=$T492),
OR('Country Prioritization'!$C$8='Filter inputs'!$E$4, 'Country Prioritization'!$C$8=$F492), OR(AND('Country Prioritization'!$C$5='Filter inputs'!$B$4,H492&lt;=$X$1),AND('Country Prioritization'!$C$5='Filter inputs'!$B$5,M492&lt;=$X$1))),1,0)</f>
        <v>1</v>
      </c>
      <c r="Y492">
        <f>IF(OR('Vaccine Prioritization'!$C$5='Filter inputs'!$E$4, 'Vaccine Prioritization'!$C$5=$F492),1,0)</f>
        <v>1</v>
      </c>
    </row>
    <row r="493" spans="1:25" x14ac:dyDescent="0.3">
      <c r="A493" t="str">
        <f t="shared" si="29"/>
        <v>AFRICALBRHib32026</v>
      </c>
      <c r="B493" t="s">
        <v>3</v>
      </c>
      <c r="C493" t="s">
        <v>137</v>
      </c>
      <c r="D493" t="s">
        <v>33</v>
      </c>
      <c r="E493" t="s">
        <v>82</v>
      </c>
      <c r="F493">
        <v>2026</v>
      </c>
      <c r="G493" t="s">
        <v>198</v>
      </c>
      <c r="H493" s="11" cm="1">
        <f t="array" ref="H493">_xlfn.IFS(G493="&gt;70%",1,G493="60-70%",70%,G493="50-60%",60%,G493="&lt;50%",50%)</f>
        <v>0.6</v>
      </c>
      <c r="I493" s="47">
        <v>0.6309606736818667</v>
      </c>
      <c r="J493">
        <v>8</v>
      </c>
      <c r="K493">
        <v>4</v>
      </c>
      <c r="L493" t="s">
        <v>196</v>
      </c>
      <c r="M493" s="11" cm="1">
        <f t="array" ref="M493">_xlfn.IFS(L493="&gt;70%",1,L493="60-70%",70%,L493="50-60%",60%,L493="&lt;50%",50%)</f>
        <v>1</v>
      </c>
      <c r="N493" s="47">
        <v>0.87384579760841818</v>
      </c>
      <c r="O493">
        <v>7</v>
      </c>
      <c r="P493">
        <v>4</v>
      </c>
      <c r="Q493">
        <v>10</v>
      </c>
      <c r="R493">
        <v>9</v>
      </c>
      <c r="S493" t="s">
        <v>103</v>
      </c>
      <c r="T493" t="s">
        <v>106</v>
      </c>
      <c r="V493">
        <v>31</v>
      </c>
      <c r="W493">
        <v>30</v>
      </c>
      <c r="X493">
        <f>IF(AND(OR('Country Prioritization'!$C$4 = 'Filter inputs'!$A$4,'Country Prioritization'!$C$4=$B493),
OR('Country Prioritization'!$C$6='Filter inputs'!$C$4,'Country Prioritization'!$C$6=$S493),
OR( 'Country Prioritization'!$C$7='Filter inputs'!$D$4, 'Country Prioritization'!$C$7=$T493),
OR('Country Prioritization'!$C$8='Filter inputs'!$E$4, 'Country Prioritization'!$C$8=$F493), OR(AND('Country Prioritization'!$C$5='Filter inputs'!$B$4,H493&lt;=$X$1),AND('Country Prioritization'!$C$5='Filter inputs'!$B$5,M493&lt;=$X$1))),1,0)</f>
        <v>1</v>
      </c>
      <c r="Y493">
        <f>IF(OR('Vaccine Prioritization'!$C$5='Filter inputs'!$E$4, 'Vaccine Prioritization'!$C$5=$F493),1,0)</f>
        <v>1</v>
      </c>
    </row>
    <row r="494" spans="1:25" x14ac:dyDescent="0.3">
      <c r="A494" t="str">
        <f t="shared" si="29"/>
        <v>OCEANIAPNGHib32026</v>
      </c>
      <c r="B494" t="s">
        <v>15</v>
      </c>
      <c r="C494" t="s">
        <v>121</v>
      </c>
      <c r="D494" t="s">
        <v>16</v>
      </c>
      <c r="E494" t="s">
        <v>82</v>
      </c>
      <c r="F494">
        <v>2026</v>
      </c>
      <c r="G494" t="s">
        <v>199</v>
      </c>
      <c r="H494" s="11" cm="1">
        <f t="array" ref="H494">_xlfn.IFS(G494="&gt;70%",1,G494="60-70%",70%,G494="50-60%",60%,G494="&lt;50%",50%)</f>
        <v>0.5</v>
      </c>
      <c r="I494" s="47">
        <v>0.42911057187709639</v>
      </c>
      <c r="J494">
        <v>10</v>
      </c>
      <c r="K494">
        <v>3</v>
      </c>
      <c r="L494" t="s">
        <v>197</v>
      </c>
      <c r="M494" s="11" cm="1">
        <f t="array" ref="M494">_xlfn.IFS(L494="&gt;70%",1,L494="60-70%",70%,L494="50-60%",60%,L494="&lt;50%",50%)</f>
        <v>0.7</v>
      </c>
      <c r="N494" s="47">
        <v>0.77938789151305266</v>
      </c>
      <c r="O494">
        <v>9</v>
      </c>
      <c r="P494">
        <v>4</v>
      </c>
      <c r="Q494">
        <v>6</v>
      </c>
      <c r="R494">
        <v>5</v>
      </c>
      <c r="S494" t="s">
        <v>104</v>
      </c>
      <c r="T494" t="s">
        <v>107</v>
      </c>
      <c r="V494">
        <v>24</v>
      </c>
      <c r="W494">
        <v>24</v>
      </c>
      <c r="X494">
        <f>IF(AND(OR('Country Prioritization'!$C$4 = 'Filter inputs'!$A$4,'Country Prioritization'!$C$4=$B494),
OR('Country Prioritization'!$C$6='Filter inputs'!$C$4,'Country Prioritization'!$C$6=$S494),
OR( 'Country Prioritization'!$C$7='Filter inputs'!$D$4, 'Country Prioritization'!$C$7=$T494),
OR('Country Prioritization'!$C$8='Filter inputs'!$E$4, 'Country Prioritization'!$C$8=$F494), OR(AND('Country Prioritization'!$C$5='Filter inputs'!$B$4,H494&lt;=$X$1),AND('Country Prioritization'!$C$5='Filter inputs'!$B$5,M494&lt;=$X$1))),1,0)</f>
        <v>1</v>
      </c>
      <c r="Y494">
        <f>IF(OR('Vaccine Prioritization'!$C$5='Filter inputs'!$E$4, 'Vaccine Prioritization'!$C$5=$F494),1,0)</f>
        <v>1</v>
      </c>
    </row>
    <row r="495" spans="1:25" x14ac:dyDescent="0.3">
      <c r="A495" t="str">
        <f t="shared" si="29"/>
        <v>AFRICATGOHib32026</v>
      </c>
      <c r="B495" t="s">
        <v>3</v>
      </c>
      <c r="C495" t="s">
        <v>155</v>
      </c>
      <c r="D495" t="s">
        <v>51</v>
      </c>
      <c r="E495" t="s">
        <v>82</v>
      </c>
      <c r="F495">
        <v>2026</v>
      </c>
      <c r="G495" t="s">
        <v>197</v>
      </c>
      <c r="H495" s="11" cm="1">
        <f t="array" ref="H495">_xlfn.IFS(G495="&gt;70%",1,G495="60-70%",70%,G495="50-60%",60%,G495="&lt;50%",50%)</f>
        <v>0.7</v>
      </c>
      <c r="I495" s="47">
        <v>0.52743445348841633</v>
      </c>
      <c r="J495">
        <v>7</v>
      </c>
      <c r="K495">
        <v>4</v>
      </c>
      <c r="L495" t="s">
        <v>196</v>
      </c>
      <c r="M495" s="11" cm="1">
        <f t="array" ref="M495">_xlfn.IFS(L495="&gt;70%",1,L495="60-70%",70%,L495="50-60%",60%,L495="&lt;50%",50%)</f>
        <v>1</v>
      </c>
      <c r="N495" s="47">
        <v>0.73850078687136289</v>
      </c>
      <c r="O495">
        <v>5</v>
      </c>
      <c r="P495">
        <v>4</v>
      </c>
      <c r="Q495">
        <v>6</v>
      </c>
      <c r="R495">
        <v>9</v>
      </c>
      <c r="S495" t="s">
        <v>103</v>
      </c>
      <c r="T495" t="s">
        <v>106</v>
      </c>
      <c r="V495">
        <v>26</v>
      </c>
      <c r="W495">
        <v>24</v>
      </c>
      <c r="X495">
        <f>IF(AND(OR('Country Prioritization'!$C$4 = 'Filter inputs'!$A$4,'Country Prioritization'!$C$4=$B495),
OR('Country Prioritization'!$C$6='Filter inputs'!$C$4,'Country Prioritization'!$C$6=$S495),
OR( 'Country Prioritization'!$C$7='Filter inputs'!$D$4, 'Country Prioritization'!$C$7=$T495),
OR('Country Prioritization'!$C$8='Filter inputs'!$E$4, 'Country Prioritization'!$C$8=$F495), OR(AND('Country Prioritization'!$C$5='Filter inputs'!$B$4,H495&lt;=$X$1),AND('Country Prioritization'!$C$5='Filter inputs'!$B$5,M495&lt;=$X$1))),1,0)</f>
        <v>1</v>
      </c>
      <c r="Y495">
        <f>IF(OR('Vaccine Prioritization'!$C$5='Filter inputs'!$E$4, 'Vaccine Prioritization'!$C$5=$F495),1,0)</f>
        <v>1</v>
      </c>
    </row>
    <row r="496" spans="1:25" x14ac:dyDescent="0.3">
      <c r="A496" t="str">
        <f t="shared" si="29"/>
        <v>AFRICAMRTHib32026</v>
      </c>
      <c r="B496" t="s">
        <v>3</v>
      </c>
      <c r="C496" t="s">
        <v>140</v>
      </c>
      <c r="D496" t="s">
        <v>36</v>
      </c>
      <c r="E496" t="s">
        <v>82</v>
      </c>
      <c r="F496">
        <v>2026</v>
      </c>
      <c r="G496" t="s">
        <v>198</v>
      </c>
      <c r="H496" s="11" cm="1">
        <f t="array" ref="H496">_xlfn.IFS(G496="&gt;70%",1,G496="60-70%",70%,G496="50-60%",60%,G496="&lt;50%",50%)</f>
        <v>0.6</v>
      </c>
      <c r="I496" s="47">
        <v>0.51364232317246294</v>
      </c>
      <c r="J496">
        <v>7</v>
      </c>
      <c r="K496">
        <v>4</v>
      </c>
      <c r="L496" t="s">
        <v>196</v>
      </c>
      <c r="M496" s="11" cm="1">
        <f t="array" ref="M496">_xlfn.IFS(L496="&gt;70%",1,L496="60-70%",70%,L496="50-60%",60%,L496="&lt;50%",50%)</f>
        <v>1</v>
      </c>
      <c r="N496" s="47">
        <v>0.64761836839035358</v>
      </c>
      <c r="O496">
        <v>7</v>
      </c>
      <c r="P496">
        <v>4</v>
      </c>
      <c r="Q496">
        <v>7</v>
      </c>
      <c r="R496">
        <v>2</v>
      </c>
      <c r="S496" t="s">
        <v>104</v>
      </c>
      <c r="T496" t="s">
        <v>109</v>
      </c>
      <c r="V496">
        <v>20</v>
      </c>
      <c r="W496">
        <v>20</v>
      </c>
      <c r="X496">
        <f>IF(AND(OR('Country Prioritization'!$C$4 = 'Filter inputs'!$A$4,'Country Prioritization'!$C$4=$B496),
OR('Country Prioritization'!$C$6='Filter inputs'!$C$4,'Country Prioritization'!$C$6=$S496),
OR( 'Country Prioritization'!$C$7='Filter inputs'!$D$4, 'Country Prioritization'!$C$7=$T496),
OR('Country Prioritization'!$C$8='Filter inputs'!$E$4, 'Country Prioritization'!$C$8=$F496), OR(AND('Country Prioritization'!$C$5='Filter inputs'!$B$4,H496&lt;=$X$1),AND('Country Prioritization'!$C$5='Filter inputs'!$B$5,M496&lt;=$X$1))),1,0)</f>
        <v>1</v>
      </c>
      <c r="Y496">
        <f>IF(OR('Vaccine Prioritization'!$C$5='Filter inputs'!$E$4, 'Vaccine Prioritization'!$C$5=$F496),1,0)</f>
        <v>1</v>
      </c>
    </row>
    <row r="497" spans="1:25" x14ac:dyDescent="0.3">
      <c r="A497" t="str">
        <f t="shared" si="29"/>
        <v>ASIAKGZHib32026</v>
      </c>
      <c r="B497" t="s">
        <v>13</v>
      </c>
      <c r="C497" t="s">
        <v>143</v>
      </c>
      <c r="D497" t="s">
        <v>39</v>
      </c>
      <c r="E497" t="s">
        <v>82</v>
      </c>
      <c r="F497">
        <v>2026</v>
      </c>
      <c r="G497" t="s">
        <v>197</v>
      </c>
      <c r="H497" s="11" cm="1">
        <f t="array" ref="H497">_xlfn.IFS(G497="&gt;70%",1,G497="60-70%",70%,G497="50-60%",60%,G497="&lt;50%",50%)</f>
        <v>0.7</v>
      </c>
      <c r="I497" s="47">
        <v>0.49827726984873805</v>
      </c>
      <c r="J497">
        <v>3</v>
      </c>
      <c r="K497">
        <v>4</v>
      </c>
      <c r="L497" t="s">
        <v>196</v>
      </c>
      <c r="M497" s="11" cm="1">
        <f t="array" ref="M497">_xlfn.IFS(L497="&gt;70%",1,L497="60-70%",70%,L497="50-60%",60%,L497="&lt;50%",50%)</f>
        <v>1</v>
      </c>
      <c r="N497" s="47">
        <v>0.64555587224583311</v>
      </c>
      <c r="O497">
        <v>7</v>
      </c>
      <c r="P497">
        <v>4</v>
      </c>
      <c r="Q497">
        <v>6</v>
      </c>
      <c r="R497">
        <v>2</v>
      </c>
      <c r="S497" t="s">
        <v>104</v>
      </c>
      <c r="T497" t="s">
        <v>109</v>
      </c>
      <c r="V497">
        <v>15</v>
      </c>
      <c r="W497">
        <v>19</v>
      </c>
      <c r="X497">
        <f>IF(AND(OR('Country Prioritization'!$C$4 = 'Filter inputs'!$A$4,'Country Prioritization'!$C$4=$B497),
OR('Country Prioritization'!$C$6='Filter inputs'!$C$4,'Country Prioritization'!$C$6=$S497),
OR( 'Country Prioritization'!$C$7='Filter inputs'!$D$4, 'Country Prioritization'!$C$7=$T497),
OR('Country Prioritization'!$C$8='Filter inputs'!$E$4, 'Country Prioritization'!$C$8=$F497), OR(AND('Country Prioritization'!$C$5='Filter inputs'!$B$4,H497&lt;=$X$1),AND('Country Prioritization'!$C$5='Filter inputs'!$B$5,M497&lt;=$X$1))),1,0)</f>
        <v>1</v>
      </c>
      <c r="Y497">
        <f>IF(OR('Vaccine Prioritization'!$C$5='Filter inputs'!$E$4, 'Vaccine Prioritization'!$C$5=$F497),1,0)</f>
        <v>1</v>
      </c>
    </row>
    <row r="498" spans="1:25" x14ac:dyDescent="0.3">
      <c r="A498" t="str">
        <f t="shared" si="29"/>
        <v>AFRICAZWEHib32026</v>
      </c>
      <c r="B498" t="s">
        <v>3</v>
      </c>
      <c r="C498" t="s">
        <v>148</v>
      </c>
      <c r="D498" t="s">
        <v>44</v>
      </c>
      <c r="E498" t="s">
        <v>82</v>
      </c>
      <c r="F498">
        <v>2026</v>
      </c>
      <c r="G498" t="s">
        <v>197</v>
      </c>
      <c r="H498" s="11" cm="1">
        <f t="array" ref="H498">_xlfn.IFS(G498="&gt;70%",1,G498="60-70%",70%,G498="50-60%",60%,G498="&lt;50%",50%)</f>
        <v>0.7</v>
      </c>
      <c r="I498" s="47">
        <v>0.38430181433775246</v>
      </c>
      <c r="J498">
        <v>5</v>
      </c>
      <c r="K498">
        <v>3</v>
      </c>
      <c r="L498" t="s">
        <v>196</v>
      </c>
      <c r="M498" s="11" cm="1">
        <f t="array" ref="M498">_xlfn.IFS(L498="&gt;70%",1,L498="60-70%",70%,L498="50-60%",60%,L498="&lt;50%",50%)</f>
        <v>1</v>
      </c>
      <c r="N498" s="47">
        <v>0.57570810554534668</v>
      </c>
      <c r="O498">
        <v>6</v>
      </c>
      <c r="P498">
        <v>4</v>
      </c>
      <c r="Q498">
        <v>7</v>
      </c>
      <c r="R498">
        <v>2</v>
      </c>
      <c r="S498" t="s">
        <v>104</v>
      </c>
      <c r="T498" t="s">
        <v>109</v>
      </c>
      <c r="V498">
        <v>17</v>
      </c>
      <c r="W498">
        <v>19</v>
      </c>
      <c r="X498">
        <f>IF(AND(OR('Country Prioritization'!$C$4 = 'Filter inputs'!$A$4,'Country Prioritization'!$C$4=$B498),
OR('Country Prioritization'!$C$6='Filter inputs'!$C$4,'Country Prioritization'!$C$6=$S498),
OR( 'Country Prioritization'!$C$7='Filter inputs'!$D$4, 'Country Prioritization'!$C$7=$T498),
OR('Country Prioritization'!$C$8='Filter inputs'!$E$4, 'Country Prioritization'!$C$8=$F498), OR(AND('Country Prioritization'!$C$5='Filter inputs'!$B$4,H498&lt;=$X$1),AND('Country Prioritization'!$C$5='Filter inputs'!$B$5,M498&lt;=$X$1))),1,0)</f>
        <v>1</v>
      </c>
      <c r="Y498">
        <f>IF(OR('Vaccine Prioritization'!$C$5='Filter inputs'!$E$4, 'Vaccine Prioritization'!$C$5=$F498),1,0)</f>
        <v>1</v>
      </c>
    </row>
    <row r="499" spans="1:25" x14ac:dyDescent="0.3">
      <c r="A499" t="str">
        <f t="shared" si="29"/>
        <v>AFRICACOGHib32026</v>
      </c>
      <c r="B499" t="s">
        <v>3</v>
      </c>
      <c r="C499" t="s">
        <v>128</v>
      </c>
      <c r="D499" t="s">
        <v>24</v>
      </c>
      <c r="E499" t="s">
        <v>82</v>
      </c>
      <c r="F499">
        <v>2026</v>
      </c>
      <c r="G499" t="s">
        <v>198</v>
      </c>
      <c r="H499" s="11" cm="1">
        <f t="array" ref="H499">_xlfn.IFS(G499="&gt;70%",1,G499="60-70%",70%,G499="50-60%",60%,G499="&lt;50%",50%)</f>
        <v>0.6</v>
      </c>
      <c r="I499" s="47">
        <v>0.52370350927005171</v>
      </c>
      <c r="J499">
        <v>7</v>
      </c>
      <c r="K499">
        <v>4</v>
      </c>
      <c r="L499" t="s">
        <v>197</v>
      </c>
      <c r="M499" s="11" cm="1">
        <f t="array" ref="M499">_xlfn.IFS(L499="&gt;70%",1,L499="60-70%",70%,L499="50-60%",60%,L499="&lt;50%",50%)</f>
        <v>0.7</v>
      </c>
      <c r="N499" s="47">
        <v>0.54134872158832148</v>
      </c>
      <c r="O499">
        <v>8</v>
      </c>
      <c r="P499">
        <v>3</v>
      </c>
      <c r="Q499">
        <v>8</v>
      </c>
      <c r="R499">
        <v>2</v>
      </c>
      <c r="S499" t="s">
        <v>104</v>
      </c>
      <c r="T499" t="s">
        <v>109</v>
      </c>
      <c r="V499">
        <v>21</v>
      </c>
      <c r="W499">
        <v>21</v>
      </c>
      <c r="X499">
        <f>IF(AND(OR('Country Prioritization'!$C$4 = 'Filter inputs'!$A$4,'Country Prioritization'!$C$4=$B499),
OR('Country Prioritization'!$C$6='Filter inputs'!$C$4,'Country Prioritization'!$C$6=$S499),
OR( 'Country Prioritization'!$C$7='Filter inputs'!$D$4, 'Country Prioritization'!$C$7=$T499),
OR('Country Prioritization'!$C$8='Filter inputs'!$E$4, 'Country Prioritization'!$C$8=$F499), OR(AND('Country Prioritization'!$C$5='Filter inputs'!$B$4,H499&lt;=$X$1),AND('Country Prioritization'!$C$5='Filter inputs'!$B$5,M499&lt;=$X$1))),1,0)</f>
        <v>1</v>
      </c>
      <c r="Y499">
        <f>IF(OR('Vaccine Prioritization'!$C$5='Filter inputs'!$E$4, 'Vaccine Prioritization'!$C$5=$F499),1,0)</f>
        <v>1</v>
      </c>
    </row>
    <row r="500" spans="1:25" x14ac:dyDescent="0.3">
      <c r="A500" t="str">
        <f t="shared" si="29"/>
        <v>AMERICAHNDHib32026</v>
      </c>
      <c r="B500" t="s">
        <v>22</v>
      </c>
      <c r="C500" t="s">
        <v>165</v>
      </c>
      <c r="D500" t="s">
        <v>61</v>
      </c>
      <c r="E500" t="s">
        <v>82</v>
      </c>
      <c r="F500">
        <v>2026</v>
      </c>
      <c r="G500" t="s">
        <v>197</v>
      </c>
      <c r="H500" s="11" cm="1">
        <f t="array" ref="H500">_xlfn.IFS(G500="&gt;70%",1,G500="60-70%",70%,G500="50-60%",60%,G500="&lt;50%",50%)</f>
        <v>0.7</v>
      </c>
      <c r="I500" s="47">
        <v>0.28844703692787854</v>
      </c>
      <c r="J500">
        <v>6</v>
      </c>
      <c r="K500">
        <v>3</v>
      </c>
      <c r="L500" t="s">
        <v>196</v>
      </c>
      <c r="M500" s="11" cm="1">
        <f t="array" ref="M500">_xlfn.IFS(L500="&gt;70%",1,L500="60-70%",70%,L500="50-60%",60%,L500="&lt;50%",50%)</f>
        <v>1</v>
      </c>
      <c r="N500" s="47">
        <v>0.44808965386549976</v>
      </c>
      <c r="O500">
        <v>3</v>
      </c>
      <c r="P500">
        <v>3</v>
      </c>
      <c r="Q500">
        <v>4</v>
      </c>
      <c r="R500">
        <v>11</v>
      </c>
      <c r="S500" t="s">
        <v>104</v>
      </c>
      <c r="T500" t="s">
        <v>108</v>
      </c>
      <c r="V500">
        <v>24</v>
      </c>
      <c r="W500">
        <v>21</v>
      </c>
      <c r="X500">
        <f>IF(AND(OR('Country Prioritization'!$C$4 = 'Filter inputs'!$A$4,'Country Prioritization'!$C$4=$B500),
OR('Country Prioritization'!$C$6='Filter inputs'!$C$4,'Country Prioritization'!$C$6=$S500),
OR( 'Country Prioritization'!$C$7='Filter inputs'!$D$4, 'Country Prioritization'!$C$7=$T500),
OR('Country Prioritization'!$C$8='Filter inputs'!$E$4, 'Country Prioritization'!$C$8=$F500), OR(AND('Country Prioritization'!$C$5='Filter inputs'!$B$4,H500&lt;=$X$1),AND('Country Prioritization'!$C$5='Filter inputs'!$B$5,M500&lt;=$X$1))),1,0)</f>
        <v>1</v>
      </c>
      <c r="Y500">
        <f>IF(OR('Vaccine Prioritization'!$C$5='Filter inputs'!$E$4, 'Vaccine Prioritization'!$C$5=$F500),1,0)</f>
        <v>1</v>
      </c>
    </row>
    <row r="501" spans="1:25" x14ac:dyDescent="0.3">
      <c r="A501" t="str">
        <f t="shared" si="29"/>
        <v>AFRICACAFHib32026</v>
      </c>
      <c r="B501" t="s">
        <v>3</v>
      </c>
      <c r="C501" t="s">
        <v>114</v>
      </c>
      <c r="D501" t="s">
        <v>6</v>
      </c>
      <c r="E501" t="s">
        <v>82</v>
      </c>
      <c r="F501">
        <v>2026</v>
      </c>
      <c r="G501" t="s">
        <v>199</v>
      </c>
      <c r="H501" s="11" cm="1">
        <f t="array" ref="H501">_xlfn.IFS(G501="&gt;70%",1,G501="60-70%",70%,G501="50-60%",60%,G501="&lt;50%",50%)</f>
        <v>0.5</v>
      </c>
      <c r="I501" s="47">
        <v>0.42927612810600257</v>
      </c>
      <c r="J501">
        <v>10</v>
      </c>
      <c r="K501">
        <v>3</v>
      </c>
      <c r="L501" t="s">
        <v>199</v>
      </c>
      <c r="M501" s="11" cm="1">
        <f t="array" ref="M501">_xlfn.IFS(L501="&gt;70%",1,L501="60-70%",70%,L501="50-60%",60%,L501="&lt;50%",50%)</f>
        <v>0.5</v>
      </c>
      <c r="N501" s="47">
        <v>0.38921264927705884</v>
      </c>
      <c r="O501">
        <v>10</v>
      </c>
      <c r="P501">
        <v>3</v>
      </c>
      <c r="Q501">
        <v>10</v>
      </c>
      <c r="R501">
        <v>9</v>
      </c>
      <c r="S501" t="s">
        <v>103</v>
      </c>
      <c r="T501" t="s">
        <v>106</v>
      </c>
      <c r="V501">
        <v>32</v>
      </c>
      <c r="W501">
        <v>32</v>
      </c>
      <c r="X501">
        <f>IF(AND(OR('Country Prioritization'!$C$4 = 'Filter inputs'!$A$4,'Country Prioritization'!$C$4=$B501),
OR('Country Prioritization'!$C$6='Filter inputs'!$C$4,'Country Prioritization'!$C$6=$S501),
OR( 'Country Prioritization'!$C$7='Filter inputs'!$D$4, 'Country Prioritization'!$C$7=$T501),
OR('Country Prioritization'!$C$8='Filter inputs'!$E$4, 'Country Prioritization'!$C$8=$F501), OR(AND('Country Prioritization'!$C$5='Filter inputs'!$B$4,H501&lt;=$X$1),AND('Country Prioritization'!$C$5='Filter inputs'!$B$5,M501&lt;=$X$1))),1,0)</f>
        <v>1</v>
      </c>
      <c r="Y501">
        <f>IF(OR('Vaccine Prioritization'!$C$5='Filter inputs'!$E$4, 'Vaccine Prioritization'!$C$5=$F501),1,0)</f>
        <v>1</v>
      </c>
    </row>
    <row r="502" spans="1:25" x14ac:dyDescent="0.3">
      <c r="A502" t="str">
        <f t="shared" si="29"/>
        <v>ASIALKAHib32026</v>
      </c>
      <c r="B502" t="s">
        <v>13</v>
      </c>
      <c r="C502" t="s">
        <v>180</v>
      </c>
      <c r="D502" t="s">
        <v>76</v>
      </c>
      <c r="E502" t="s">
        <v>82</v>
      </c>
      <c r="F502">
        <v>2026</v>
      </c>
      <c r="G502" t="s">
        <v>197</v>
      </c>
      <c r="H502" s="11" cm="1">
        <f t="array" ref="H502">_xlfn.IFS(G502="&gt;70%",1,G502="60-70%",70%,G502="50-60%",60%,G502="&lt;50%",50%)</f>
        <v>0.7</v>
      </c>
      <c r="I502" s="47">
        <v>0.2501313485327174</v>
      </c>
      <c r="J502">
        <v>1</v>
      </c>
      <c r="K502">
        <v>3</v>
      </c>
      <c r="L502" t="s">
        <v>196</v>
      </c>
      <c r="M502" s="11" cm="1">
        <f t="array" ref="M502">_xlfn.IFS(L502="&gt;70%",1,L502="60-70%",70%,L502="50-60%",60%,L502="&lt;50%",50%)</f>
        <v>1</v>
      </c>
      <c r="N502" s="47">
        <v>0.36790772578401043</v>
      </c>
      <c r="O502">
        <v>1</v>
      </c>
      <c r="P502">
        <v>3</v>
      </c>
      <c r="Q502">
        <v>1</v>
      </c>
      <c r="R502">
        <v>11</v>
      </c>
      <c r="S502" t="s">
        <v>104</v>
      </c>
      <c r="T502" t="s">
        <v>108</v>
      </c>
      <c r="V502">
        <v>16</v>
      </c>
      <c r="W502">
        <v>16</v>
      </c>
      <c r="X502">
        <f>IF(AND(OR('Country Prioritization'!$C$4 = 'Filter inputs'!$A$4,'Country Prioritization'!$C$4=$B502),
OR('Country Prioritization'!$C$6='Filter inputs'!$C$4,'Country Prioritization'!$C$6=$S502),
OR( 'Country Prioritization'!$C$7='Filter inputs'!$D$4, 'Country Prioritization'!$C$7=$T502),
OR('Country Prioritization'!$C$8='Filter inputs'!$E$4, 'Country Prioritization'!$C$8=$F502), OR(AND('Country Prioritization'!$C$5='Filter inputs'!$B$4,H502&lt;=$X$1),AND('Country Prioritization'!$C$5='Filter inputs'!$B$5,M502&lt;=$X$1))),1,0)</f>
        <v>1</v>
      </c>
      <c r="Y502">
        <f>IF(OR('Vaccine Prioritization'!$C$5='Filter inputs'!$E$4, 'Vaccine Prioritization'!$C$5=$F502),1,0)</f>
        <v>1</v>
      </c>
    </row>
    <row r="503" spans="1:25" x14ac:dyDescent="0.3">
      <c r="A503" t="str">
        <f t="shared" si="29"/>
        <v>EUROPEUKRHib32026</v>
      </c>
      <c r="B503" t="s">
        <v>9</v>
      </c>
      <c r="C503" t="s">
        <v>117</v>
      </c>
      <c r="D503" t="s">
        <v>10</v>
      </c>
      <c r="E503" t="s">
        <v>82</v>
      </c>
      <c r="F503">
        <v>2026</v>
      </c>
      <c r="G503" t="s">
        <v>198</v>
      </c>
      <c r="H503" s="11" cm="1">
        <f t="array" ref="H503">_xlfn.IFS(G503="&gt;70%",1,G503="60-70%",70%,G503="50-60%",60%,G503="&lt;50%",50%)</f>
        <v>0.6</v>
      </c>
      <c r="I503" s="47">
        <v>0.45613075982988138</v>
      </c>
      <c r="J503">
        <v>7</v>
      </c>
      <c r="K503">
        <v>4</v>
      </c>
      <c r="L503" t="s">
        <v>199</v>
      </c>
      <c r="M503" s="11" cm="1">
        <f t="array" ref="M503">_xlfn.IFS(L503="&gt;70%",1,L503="60-70%",70%,L503="50-60%",60%,L503="&lt;50%",50%)</f>
        <v>0.5</v>
      </c>
      <c r="N503" s="47">
        <v>0.36619595037783237</v>
      </c>
      <c r="O503">
        <v>10</v>
      </c>
      <c r="P503">
        <v>3</v>
      </c>
      <c r="Q503">
        <v>1</v>
      </c>
      <c r="R503">
        <v>11</v>
      </c>
      <c r="S503" t="s">
        <v>104</v>
      </c>
      <c r="T503" t="s">
        <v>108</v>
      </c>
      <c r="V503">
        <v>23</v>
      </c>
      <c r="W503">
        <v>25</v>
      </c>
      <c r="X503">
        <f>IF(AND(OR('Country Prioritization'!$C$4 = 'Filter inputs'!$A$4,'Country Prioritization'!$C$4=$B503),
OR('Country Prioritization'!$C$6='Filter inputs'!$C$4,'Country Prioritization'!$C$6=$S503),
OR( 'Country Prioritization'!$C$7='Filter inputs'!$D$4, 'Country Prioritization'!$C$7=$T503),
OR('Country Prioritization'!$C$8='Filter inputs'!$E$4, 'Country Prioritization'!$C$8=$F503), OR(AND('Country Prioritization'!$C$5='Filter inputs'!$B$4,H503&lt;=$X$1),AND('Country Prioritization'!$C$5='Filter inputs'!$B$5,M503&lt;=$X$1))),1,0)</f>
        <v>1</v>
      </c>
      <c r="Y503">
        <f>IF(OR('Vaccine Prioritization'!$C$5='Filter inputs'!$E$4, 'Vaccine Prioritization'!$C$5=$F503),1,0)</f>
        <v>1</v>
      </c>
    </row>
    <row r="504" spans="1:25" x14ac:dyDescent="0.3">
      <c r="A504" t="str">
        <f t="shared" si="29"/>
        <v>ASIATLSHib32026</v>
      </c>
      <c r="B504" t="s">
        <v>13</v>
      </c>
      <c r="C504" t="s">
        <v>160</v>
      </c>
      <c r="D504" t="s">
        <v>56</v>
      </c>
      <c r="E504" t="s">
        <v>82</v>
      </c>
      <c r="F504">
        <v>2026</v>
      </c>
      <c r="G504" t="s">
        <v>197</v>
      </c>
      <c r="H504" s="11" cm="1">
        <f t="array" ref="H504">_xlfn.IFS(G504="&gt;70%",1,G504="60-70%",70%,G504="50-60%",60%,G504="&lt;50%",50%)</f>
        <v>0.7</v>
      </c>
      <c r="I504" s="47">
        <v>0.21404438567521</v>
      </c>
      <c r="J504">
        <v>7</v>
      </c>
      <c r="K504">
        <v>3</v>
      </c>
      <c r="L504" t="s">
        <v>196</v>
      </c>
      <c r="M504" s="11" cm="1">
        <f t="array" ref="M504">_xlfn.IFS(L504="&gt;70%",1,L504="60-70%",70%,L504="50-60%",60%,L504="&lt;50%",50%)</f>
        <v>1</v>
      </c>
      <c r="N504" s="47">
        <v>0.33817675396171226</v>
      </c>
      <c r="O504">
        <v>4</v>
      </c>
      <c r="P504">
        <v>3</v>
      </c>
      <c r="Q504">
        <v>2</v>
      </c>
      <c r="R504">
        <v>11</v>
      </c>
      <c r="S504" t="s">
        <v>104</v>
      </c>
      <c r="T504" t="s">
        <v>108</v>
      </c>
      <c r="V504">
        <v>23</v>
      </c>
      <c r="W504">
        <v>20</v>
      </c>
      <c r="X504">
        <f>IF(AND(OR('Country Prioritization'!$C$4 = 'Filter inputs'!$A$4,'Country Prioritization'!$C$4=$B504),
OR('Country Prioritization'!$C$6='Filter inputs'!$C$4,'Country Prioritization'!$C$6=$S504),
OR( 'Country Prioritization'!$C$7='Filter inputs'!$D$4, 'Country Prioritization'!$C$7=$T504),
OR('Country Prioritization'!$C$8='Filter inputs'!$E$4, 'Country Prioritization'!$C$8=$F504), OR(AND('Country Prioritization'!$C$5='Filter inputs'!$B$4,H504&lt;=$X$1),AND('Country Prioritization'!$C$5='Filter inputs'!$B$5,M504&lt;=$X$1))),1,0)</f>
        <v>1</v>
      </c>
      <c r="Y504">
        <f>IF(OR('Vaccine Prioritization'!$C$5='Filter inputs'!$E$4, 'Vaccine Prioritization'!$C$5=$F504),1,0)</f>
        <v>1</v>
      </c>
    </row>
    <row r="505" spans="1:25" x14ac:dyDescent="0.3">
      <c r="A505" t="str">
        <f t="shared" si="29"/>
        <v>AFRICAGMBHib32026</v>
      </c>
      <c r="B505" t="s">
        <v>3</v>
      </c>
      <c r="C505" t="s">
        <v>156</v>
      </c>
      <c r="D505" t="s">
        <v>52</v>
      </c>
      <c r="E505" t="s">
        <v>82</v>
      </c>
      <c r="F505">
        <v>2026</v>
      </c>
      <c r="G505" t="s">
        <v>197</v>
      </c>
      <c r="H505" s="11" cm="1">
        <f t="array" ref="H505">_xlfn.IFS(G505="&gt;70%",1,G505="60-70%",70%,G505="50-60%",60%,G505="&lt;50%",50%)</f>
        <v>0.7</v>
      </c>
      <c r="I505" s="47">
        <v>0.25160068993527773</v>
      </c>
      <c r="J505">
        <v>6</v>
      </c>
      <c r="K505">
        <v>3</v>
      </c>
      <c r="L505" t="s">
        <v>196</v>
      </c>
      <c r="M505" s="11" cm="1">
        <f t="array" ref="M505">_xlfn.IFS(L505="&gt;70%",1,L505="60-70%",70%,L505="50-60%",60%,L505="&lt;50%",50%)</f>
        <v>1</v>
      </c>
      <c r="N505" s="47">
        <v>0.3327555184180685</v>
      </c>
      <c r="O505">
        <v>5</v>
      </c>
      <c r="P505">
        <v>3</v>
      </c>
      <c r="Q505">
        <v>6</v>
      </c>
      <c r="R505">
        <v>9</v>
      </c>
      <c r="S505" t="s">
        <v>103</v>
      </c>
      <c r="T505" t="s">
        <v>106</v>
      </c>
      <c r="V505">
        <v>24</v>
      </c>
      <c r="W505">
        <v>23</v>
      </c>
      <c r="X505">
        <f>IF(AND(OR('Country Prioritization'!$C$4 = 'Filter inputs'!$A$4,'Country Prioritization'!$C$4=$B505),
OR('Country Prioritization'!$C$6='Filter inputs'!$C$4,'Country Prioritization'!$C$6=$S505),
OR( 'Country Prioritization'!$C$7='Filter inputs'!$D$4, 'Country Prioritization'!$C$7=$T505),
OR('Country Prioritization'!$C$8='Filter inputs'!$E$4, 'Country Prioritization'!$C$8=$F505), OR(AND('Country Prioritization'!$C$5='Filter inputs'!$B$4,H505&lt;=$X$1),AND('Country Prioritization'!$C$5='Filter inputs'!$B$5,M505&lt;=$X$1))),1,0)</f>
        <v>1</v>
      </c>
      <c r="Y505">
        <f>IF(OR('Vaccine Prioritization'!$C$5='Filter inputs'!$E$4, 'Vaccine Prioritization'!$C$5=$F505),1,0)</f>
        <v>1</v>
      </c>
    </row>
    <row r="506" spans="1:25" x14ac:dyDescent="0.3">
      <c r="A506" t="str">
        <f t="shared" si="29"/>
        <v>AMERICANICHib32026</v>
      </c>
      <c r="B506" t="s">
        <v>22</v>
      </c>
      <c r="C506" t="s">
        <v>185</v>
      </c>
      <c r="D506" t="s">
        <v>81</v>
      </c>
      <c r="E506" t="s">
        <v>82</v>
      </c>
      <c r="F506">
        <v>2026</v>
      </c>
      <c r="G506" t="s">
        <v>197</v>
      </c>
      <c r="H506" s="11" cm="1">
        <f t="array" ref="H506">_xlfn.IFS(G506="&gt;70%",1,G506="60-70%",70%,G506="50-60%",60%,G506="&lt;50%",50%)</f>
        <v>0.7</v>
      </c>
      <c r="I506" s="47">
        <v>0.1793970243261048</v>
      </c>
      <c r="J506">
        <v>1</v>
      </c>
      <c r="K506">
        <v>2</v>
      </c>
      <c r="L506" t="s">
        <v>196</v>
      </c>
      <c r="M506" s="11" cm="1">
        <f t="array" ref="M506">_xlfn.IFS(L506="&gt;70%",1,L506="60-70%",70%,L506="50-60%",60%,L506="&lt;50%",50%)</f>
        <v>1</v>
      </c>
      <c r="N506" s="47">
        <v>0.26513277436987576</v>
      </c>
      <c r="O506">
        <v>1</v>
      </c>
      <c r="P506">
        <v>2</v>
      </c>
      <c r="Q506">
        <v>1</v>
      </c>
      <c r="R506">
        <v>5</v>
      </c>
      <c r="S506" t="s">
        <v>104</v>
      </c>
      <c r="T506" t="s">
        <v>107</v>
      </c>
      <c r="V506">
        <v>9</v>
      </c>
      <c r="W506">
        <v>9</v>
      </c>
      <c r="X506">
        <f>IF(AND(OR('Country Prioritization'!$C$4 = 'Filter inputs'!$A$4,'Country Prioritization'!$C$4=$B506),
OR('Country Prioritization'!$C$6='Filter inputs'!$C$4,'Country Prioritization'!$C$6=$S506),
OR( 'Country Prioritization'!$C$7='Filter inputs'!$D$4, 'Country Prioritization'!$C$7=$T506),
OR('Country Prioritization'!$C$8='Filter inputs'!$E$4, 'Country Prioritization'!$C$8=$F506), OR(AND('Country Prioritization'!$C$5='Filter inputs'!$B$4,H506&lt;=$X$1),AND('Country Prioritization'!$C$5='Filter inputs'!$B$5,M506&lt;=$X$1))),1,0)</f>
        <v>1</v>
      </c>
      <c r="Y506">
        <f>IF(OR('Vaccine Prioritization'!$C$5='Filter inputs'!$E$4, 'Vaccine Prioritization'!$C$5=$F506),1,0)</f>
        <v>1</v>
      </c>
    </row>
    <row r="507" spans="1:25" x14ac:dyDescent="0.3">
      <c r="A507" t="str">
        <f t="shared" si="29"/>
        <v>AFRICAGNBHib32026</v>
      </c>
      <c r="B507" t="s">
        <v>3</v>
      </c>
      <c r="C507" t="s">
        <v>138</v>
      </c>
      <c r="D507" t="s">
        <v>34</v>
      </c>
      <c r="E507" t="s">
        <v>82</v>
      </c>
      <c r="F507">
        <v>2026</v>
      </c>
      <c r="G507" t="s">
        <v>197</v>
      </c>
      <c r="H507" s="11" cm="1">
        <f t="array" ref="H507">_xlfn.IFS(G507="&gt;70%",1,G507="60-70%",70%,G507="50-60%",60%,G507="&lt;50%",50%)</f>
        <v>0.7</v>
      </c>
      <c r="I507" s="47">
        <v>0.17519257713911518</v>
      </c>
      <c r="J507">
        <v>7</v>
      </c>
      <c r="K507">
        <v>2</v>
      </c>
      <c r="L507" t="s">
        <v>196</v>
      </c>
      <c r="M507" s="11" cm="1">
        <f t="array" ref="M507">_xlfn.IFS(L507="&gt;70%",1,L507="60-70%",70%,L507="50-60%",60%,L507="&lt;50%",50%)</f>
        <v>1</v>
      </c>
      <c r="N507" s="47">
        <v>0.24169315617123835</v>
      </c>
      <c r="O507">
        <v>7</v>
      </c>
      <c r="P507">
        <v>2</v>
      </c>
      <c r="Q507">
        <v>9</v>
      </c>
      <c r="R507">
        <v>9</v>
      </c>
      <c r="S507" t="s">
        <v>103</v>
      </c>
      <c r="T507" t="s">
        <v>106</v>
      </c>
      <c r="V507">
        <v>27</v>
      </c>
      <c r="W507">
        <v>27</v>
      </c>
      <c r="X507">
        <f>IF(AND(OR('Country Prioritization'!$C$4 = 'Filter inputs'!$A$4,'Country Prioritization'!$C$4=$B507),
OR('Country Prioritization'!$C$6='Filter inputs'!$C$4,'Country Prioritization'!$C$6=$S507),
OR( 'Country Prioritization'!$C$7='Filter inputs'!$D$4, 'Country Prioritization'!$C$7=$T507),
OR('Country Prioritization'!$C$8='Filter inputs'!$E$4, 'Country Prioritization'!$C$8=$F507), OR(AND('Country Prioritization'!$C$5='Filter inputs'!$B$4,H507&lt;=$X$1),AND('Country Prioritization'!$C$5='Filter inputs'!$B$5,M507&lt;=$X$1))),1,0)</f>
        <v>1</v>
      </c>
      <c r="Y507">
        <f>IF(OR('Vaccine Prioritization'!$C$5='Filter inputs'!$E$4, 'Vaccine Prioritization'!$C$5=$F507),1,0)</f>
        <v>1</v>
      </c>
    </row>
    <row r="508" spans="1:25" x14ac:dyDescent="0.3">
      <c r="A508" t="str">
        <f t="shared" si="29"/>
        <v>ASIAMNGHib32026</v>
      </c>
      <c r="B508" t="s">
        <v>13</v>
      </c>
      <c r="C508" t="s">
        <v>174</v>
      </c>
      <c r="D508" t="s">
        <v>70</v>
      </c>
      <c r="E508" t="s">
        <v>82</v>
      </c>
      <c r="F508">
        <v>2026</v>
      </c>
      <c r="G508" t="s">
        <v>197</v>
      </c>
      <c r="H508" s="11" cm="1">
        <f t="array" ref="H508">_xlfn.IFS(G508="&gt;70%",1,G508="60-70%",70%,G508="50-60%",60%,G508="&lt;50%",50%)</f>
        <v>0.7</v>
      </c>
      <c r="I508" s="47">
        <v>0.14416184910757546</v>
      </c>
      <c r="J508">
        <v>1</v>
      </c>
      <c r="K508">
        <v>2</v>
      </c>
      <c r="L508" t="s">
        <v>196</v>
      </c>
      <c r="M508" s="11" cm="1">
        <f t="array" ref="M508">_xlfn.IFS(L508="&gt;70%",1,L508="60-70%",70%,L508="50-60%",60%,L508="&lt;50%",50%)</f>
        <v>1</v>
      </c>
      <c r="N508" s="47">
        <v>0.21132499997860085</v>
      </c>
      <c r="O508">
        <v>2</v>
      </c>
      <c r="P508">
        <v>2</v>
      </c>
      <c r="Q508">
        <v>5</v>
      </c>
      <c r="R508">
        <v>11</v>
      </c>
      <c r="S508" t="s">
        <v>104</v>
      </c>
      <c r="T508" t="s">
        <v>108</v>
      </c>
      <c r="V508">
        <v>19</v>
      </c>
      <c r="W508">
        <v>20</v>
      </c>
      <c r="X508">
        <f>IF(AND(OR('Country Prioritization'!$C$4 = 'Filter inputs'!$A$4,'Country Prioritization'!$C$4=$B508),
OR('Country Prioritization'!$C$6='Filter inputs'!$C$4,'Country Prioritization'!$C$6=$S508),
OR( 'Country Prioritization'!$C$7='Filter inputs'!$D$4, 'Country Prioritization'!$C$7=$T508),
OR('Country Prioritization'!$C$8='Filter inputs'!$E$4, 'Country Prioritization'!$C$8=$F508), OR(AND('Country Prioritization'!$C$5='Filter inputs'!$B$4,H508&lt;=$X$1),AND('Country Prioritization'!$C$5='Filter inputs'!$B$5,M508&lt;=$X$1))),1,0)</f>
        <v>1</v>
      </c>
      <c r="Y508">
        <f>IF(OR('Vaccine Prioritization'!$C$5='Filter inputs'!$E$4, 'Vaccine Prioritization'!$C$5=$F508),1,0)</f>
        <v>1</v>
      </c>
    </row>
    <row r="509" spans="1:25" x14ac:dyDescent="0.3">
      <c r="A509" t="str">
        <f t="shared" si="29"/>
        <v>AFRICACOMHib32026</v>
      </c>
      <c r="B509" t="s">
        <v>3</v>
      </c>
      <c r="C509" t="s">
        <v>153</v>
      </c>
      <c r="D509" t="s">
        <v>49</v>
      </c>
      <c r="E509" t="s">
        <v>82</v>
      </c>
      <c r="F509">
        <v>2026</v>
      </c>
      <c r="G509" t="s">
        <v>197</v>
      </c>
      <c r="H509" s="11" cm="1">
        <f t="array" ref="H509">_xlfn.IFS(G509="&gt;70%",1,G509="60-70%",70%,G509="50-60%",60%,G509="&lt;50%",50%)</f>
        <v>0.7</v>
      </c>
      <c r="I509" s="47">
        <v>0.17764895287252172</v>
      </c>
      <c r="J509">
        <v>5</v>
      </c>
      <c r="K509">
        <v>2</v>
      </c>
      <c r="L509" t="s">
        <v>196</v>
      </c>
      <c r="M509" s="11" cm="1">
        <f t="array" ref="M509">_xlfn.IFS(L509="&gt;70%",1,L509="60-70%",70%,L509="50-60%",60%,L509="&lt;50%",50%)</f>
        <v>1</v>
      </c>
      <c r="N509" s="47">
        <v>0.20293322606053174</v>
      </c>
      <c r="O509">
        <v>5</v>
      </c>
      <c r="P509">
        <v>2</v>
      </c>
      <c r="Q509">
        <v>3</v>
      </c>
      <c r="R509">
        <v>2</v>
      </c>
      <c r="S509" t="s">
        <v>104</v>
      </c>
      <c r="T509" t="s">
        <v>109</v>
      </c>
      <c r="V509">
        <v>12</v>
      </c>
      <c r="W509">
        <v>12</v>
      </c>
      <c r="X509">
        <f>IF(AND(OR('Country Prioritization'!$C$4 = 'Filter inputs'!$A$4,'Country Prioritization'!$C$4=$B509),
OR('Country Prioritization'!$C$6='Filter inputs'!$C$4,'Country Prioritization'!$C$6=$S509),
OR( 'Country Prioritization'!$C$7='Filter inputs'!$D$4, 'Country Prioritization'!$C$7=$T509),
OR('Country Prioritization'!$C$8='Filter inputs'!$E$4, 'Country Prioritization'!$C$8=$F509), OR(AND('Country Prioritization'!$C$5='Filter inputs'!$B$4,H509&lt;=$X$1),AND('Country Prioritization'!$C$5='Filter inputs'!$B$5,M509&lt;=$X$1))),1,0)</f>
        <v>1</v>
      </c>
      <c r="Y509">
        <f>IF(OR('Vaccine Prioritization'!$C$5='Filter inputs'!$E$4, 'Vaccine Prioritization'!$C$5=$F509),1,0)</f>
        <v>1</v>
      </c>
    </row>
    <row r="510" spans="1:25" x14ac:dyDescent="0.3">
      <c r="A510" t="str">
        <f t="shared" si="29"/>
        <v>AFRICADJIHib32026</v>
      </c>
      <c r="B510" t="s">
        <v>3</v>
      </c>
      <c r="C510" t="s">
        <v>124</v>
      </c>
      <c r="D510" t="s">
        <v>19</v>
      </c>
      <c r="E510" t="s">
        <v>82</v>
      </c>
      <c r="F510">
        <v>2026</v>
      </c>
      <c r="G510" t="s">
        <v>197</v>
      </c>
      <c r="H510" s="11" cm="1">
        <f t="array" ref="H510">_xlfn.IFS(G510="&gt;70%",1,G510="60-70%",70%,G510="50-60%",60%,G510="&lt;50%",50%)</f>
        <v>0.7</v>
      </c>
      <c r="I510" s="47">
        <v>0.12123600124436727</v>
      </c>
      <c r="J510">
        <v>6</v>
      </c>
      <c r="K510">
        <v>2</v>
      </c>
      <c r="L510" t="s">
        <v>197</v>
      </c>
      <c r="M510" s="11" cm="1">
        <f t="array" ref="M510">_xlfn.IFS(L510="&gt;70%",1,L510="60-70%",70%,L510="50-60%",60%,L510="&lt;50%",50%)</f>
        <v>0.7</v>
      </c>
      <c r="N510" s="47">
        <v>0.15839513431955951</v>
      </c>
      <c r="O510">
        <v>9</v>
      </c>
      <c r="P510">
        <v>2</v>
      </c>
      <c r="Q510">
        <v>7</v>
      </c>
      <c r="R510">
        <v>2</v>
      </c>
      <c r="S510" t="s">
        <v>104</v>
      </c>
      <c r="T510" t="s">
        <v>109</v>
      </c>
      <c r="V510">
        <v>17</v>
      </c>
      <c r="W510">
        <v>20</v>
      </c>
      <c r="X510">
        <f>IF(AND(OR('Country Prioritization'!$C$4 = 'Filter inputs'!$A$4,'Country Prioritization'!$C$4=$B510),
OR('Country Prioritization'!$C$6='Filter inputs'!$C$4,'Country Prioritization'!$C$6=$S510),
OR( 'Country Prioritization'!$C$7='Filter inputs'!$D$4, 'Country Prioritization'!$C$7=$T510),
OR('Country Prioritization'!$C$8='Filter inputs'!$E$4, 'Country Prioritization'!$C$8=$F510), OR(AND('Country Prioritization'!$C$5='Filter inputs'!$B$4,H510&lt;=$X$1),AND('Country Prioritization'!$C$5='Filter inputs'!$B$5,M510&lt;=$X$1))),1,0)</f>
        <v>1</v>
      </c>
      <c r="Y510">
        <f>IF(OR('Vaccine Prioritization'!$C$5='Filter inputs'!$E$4, 'Vaccine Prioritization'!$C$5=$F510),1,0)</f>
        <v>1</v>
      </c>
    </row>
    <row r="511" spans="1:25" x14ac:dyDescent="0.3">
      <c r="A511" t="str">
        <f t="shared" si="29"/>
        <v>ASIAARMHib32026</v>
      </c>
      <c r="B511" t="s">
        <v>13</v>
      </c>
      <c r="C511" t="s">
        <v>168</v>
      </c>
      <c r="D511" t="s">
        <v>64</v>
      </c>
      <c r="E511" t="s">
        <v>82</v>
      </c>
      <c r="F511">
        <v>2026</v>
      </c>
      <c r="G511" t="s">
        <v>197</v>
      </c>
      <c r="H511" s="11" cm="1">
        <f t="array" ref="H511">_xlfn.IFS(G511="&gt;70%",1,G511="60-70%",70%,G511="50-60%",60%,G511="&lt;50%",50%)</f>
        <v>0.7</v>
      </c>
      <c r="I511" s="47">
        <v>9.0897821793935407E-2</v>
      </c>
      <c r="J511">
        <v>4</v>
      </c>
      <c r="K511">
        <v>2</v>
      </c>
      <c r="L511" t="s">
        <v>196</v>
      </c>
      <c r="M511" s="11" cm="1">
        <f t="array" ref="M511">_xlfn.IFS(L511="&gt;70%",1,L511="60-70%",70%,L511="50-60%",60%,L511="&lt;50%",50%)</f>
        <v>1</v>
      </c>
      <c r="N511" s="47">
        <v>0.13550281204083064</v>
      </c>
      <c r="O511">
        <v>3</v>
      </c>
      <c r="P511">
        <v>2</v>
      </c>
      <c r="Q511">
        <v>2</v>
      </c>
      <c r="R511">
        <v>10</v>
      </c>
      <c r="S511" t="s">
        <v>105</v>
      </c>
      <c r="T511" t="s">
        <v>108</v>
      </c>
      <c r="V511">
        <v>18</v>
      </c>
      <c r="W511">
        <v>17</v>
      </c>
      <c r="X511">
        <f>IF(AND(OR('Country Prioritization'!$C$4 = 'Filter inputs'!$A$4,'Country Prioritization'!$C$4=$B511),
OR('Country Prioritization'!$C$6='Filter inputs'!$C$4,'Country Prioritization'!$C$6=$S511),
OR( 'Country Prioritization'!$C$7='Filter inputs'!$D$4, 'Country Prioritization'!$C$7=$T511),
OR('Country Prioritization'!$C$8='Filter inputs'!$E$4, 'Country Prioritization'!$C$8=$F511), OR(AND('Country Prioritization'!$C$5='Filter inputs'!$B$4,H511&lt;=$X$1),AND('Country Prioritization'!$C$5='Filter inputs'!$B$5,M511&lt;=$X$1))),1,0)</f>
        <v>1</v>
      </c>
      <c r="Y511">
        <f>IF(OR('Vaccine Prioritization'!$C$5='Filter inputs'!$E$4, 'Vaccine Prioritization'!$C$5=$F511),1,0)</f>
        <v>1</v>
      </c>
    </row>
    <row r="512" spans="1:25" x14ac:dyDescent="0.3">
      <c r="A512" t="str">
        <f t="shared" si="29"/>
        <v>AMERICACUBHib32026</v>
      </c>
      <c r="B512" t="s">
        <v>22</v>
      </c>
      <c r="C512" t="s">
        <v>175</v>
      </c>
      <c r="D512" t="s">
        <v>71</v>
      </c>
      <c r="E512" t="s">
        <v>82</v>
      </c>
      <c r="F512">
        <v>2026</v>
      </c>
      <c r="G512" t="s">
        <v>197</v>
      </c>
      <c r="H512" s="11" cm="1">
        <f t="array" ref="H512">_xlfn.IFS(G512="&gt;70%",1,G512="60-70%",70%,G512="50-60%",60%,G512="&lt;50%",50%)</f>
        <v>0.7</v>
      </c>
      <c r="I512" s="47">
        <v>8.3253783122928582E-2</v>
      </c>
      <c r="J512">
        <v>1</v>
      </c>
      <c r="K512">
        <v>2</v>
      </c>
      <c r="L512" t="s">
        <v>196</v>
      </c>
      <c r="M512" s="11" cm="1">
        <f t="array" ref="M512">_xlfn.IFS(L512="&gt;70%",1,L512="60-70%",70%,L512="50-60%",60%,L512="&lt;50%",50%)</f>
        <v>1</v>
      </c>
      <c r="N512" s="47">
        <v>0.11703565259713124</v>
      </c>
      <c r="O512">
        <v>2</v>
      </c>
      <c r="P512">
        <v>2</v>
      </c>
      <c r="Q512">
        <v>1</v>
      </c>
      <c r="R512">
        <v>10</v>
      </c>
      <c r="S512" t="s">
        <v>105</v>
      </c>
      <c r="T512" t="s">
        <v>108</v>
      </c>
      <c r="V512">
        <v>14</v>
      </c>
      <c r="W512">
        <v>15</v>
      </c>
      <c r="X512">
        <f>IF(AND(OR('Country Prioritization'!$C$4 = 'Filter inputs'!$A$4,'Country Prioritization'!$C$4=$B512),
OR('Country Prioritization'!$C$6='Filter inputs'!$C$4,'Country Prioritization'!$C$6=$S512),
OR( 'Country Prioritization'!$C$7='Filter inputs'!$D$4, 'Country Prioritization'!$C$7=$T512),
OR('Country Prioritization'!$C$8='Filter inputs'!$E$4, 'Country Prioritization'!$C$8=$F512), OR(AND('Country Prioritization'!$C$5='Filter inputs'!$B$4,H512&lt;=$X$1),AND('Country Prioritization'!$C$5='Filter inputs'!$B$5,M512&lt;=$X$1))),1,0)</f>
        <v>1</v>
      </c>
      <c r="Y512">
        <f>IF(OR('Vaccine Prioritization'!$C$5='Filter inputs'!$E$4, 'Vaccine Prioritization'!$C$5=$F512),1,0)</f>
        <v>1</v>
      </c>
    </row>
    <row r="513" spans="1:25" x14ac:dyDescent="0.3">
      <c r="A513" t="str">
        <f t="shared" si="29"/>
        <v>AFRICALSOHib32026</v>
      </c>
      <c r="B513" t="s">
        <v>3</v>
      </c>
      <c r="C513" t="s">
        <v>178</v>
      </c>
      <c r="D513" t="s">
        <v>74</v>
      </c>
      <c r="E513" t="s">
        <v>82</v>
      </c>
      <c r="F513">
        <v>2026</v>
      </c>
      <c r="G513" t="s">
        <v>197</v>
      </c>
      <c r="H513" s="11" cm="1">
        <f t="array" ref="H513">_xlfn.IFS(G513="&gt;70%",1,G513="60-70%",70%,G513="50-60%",60%,G513="&lt;50%",50%)</f>
        <v>0.7</v>
      </c>
      <c r="I513" s="47">
        <v>7.5226475248142022E-2</v>
      </c>
      <c r="J513">
        <v>6</v>
      </c>
      <c r="K513">
        <v>2</v>
      </c>
      <c r="L513" t="s">
        <v>196</v>
      </c>
      <c r="M513" s="11" cm="1">
        <f t="array" ref="M513">_xlfn.IFS(L513="&gt;70%",1,L513="60-70%",70%,L513="50-60%",60%,L513="&lt;50%",50%)</f>
        <v>1</v>
      </c>
      <c r="N513" s="47">
        <v>0.11249457579156223</v>
      </c>
      <c r="O513">
        <v>2</v>
      </c>
      <c r="P513">
        <v>2</v>
      </c>
      <c r="Q513">
        <v>9</v>
      </c>
      <c r="R513">
        <v>2</v>
      </c>
      <c r="S513" t="s">
        <v>104</v>
      </c>
      <c r="T513" t="s">
        <v>109</v>
      </c>
      <c r="V513">
        <v>19</v>
      </c>
      <c r="W513">
        <v>15</v>
      </c>
      <c r="X513">
        <f>IF(AND(OR('Country Prioritization'!$C$4 = 'Filter inputs'!$A$4,'Country Prioritization'!$C$4=$B513),
OR('Country Prioritization'!$C$6='Filter inputs'!$C$4,'Country Prioritization'!$C$6=$S513),
OR( 'Country Prioritization'!$C$7='Filter inputs'!$D$4, 'Country Prioritization'!$C$7=$T513),
OR('Country Prioritization'!$C$8='Filter inputs'!$E$4, 'Country Prioritization'!$C$8=$F513), OR(AND('Country Prioritization'!$C$5='Filter inputs'!$B$4,H513&lt;=$X$1),AND('Country Prioritization'!$C$5='Filter inputs'!$B$5,M513&lt;=$X$1))),1,0)</f>
        <v>1</v>
      </c>
      <c r="Y513">
        <f>IF(OR('Vaccine Prioritization'!$C$5='Filter inputs'!$E$4, 'Vaccine Prioritization'!$C$5=$F513),1,0)</f>
        <v>1</v>
      </c>
    </row>
    <row r="514" spans="1:25" x14ac:dyDescent="0.3">
      <c r="A514" t="str">
        <f t="shared" si="29"/>
        <v>ASIABTNHib32026</v>
      </c>
      <c r="B514" t="s">
        <v>13</v>
      </c>
      <c r="C514" t="s">
        <v>184</v>
      </c>
      <c r="D514" t="s">
        <v>80</v>
      </c>
      <c r="E514" t="s">
        <v>82</v>
      </c>
      <c r="F514">
        <v>2026</v>
      </c>
      <c r="G514" t="s">
        <v>197</v>
      </c>
      <c r="H514" s="11" cm="1">
        <f t="array" ref="H514">_xlfn.IFS(G514="&gt;70%",1,G514="60-70%",70%,G514="50-60%",60%,G514="&lt;50%",50%)</f>
        <v>0.7</v>
      </c>
      <c r="I514" s="47">
        <v>5.5561250563821704E-2</v>
      </c>
      <c r="J514">
        <v>2</v>
      </c>
      <c r="K514">
        <v>1</v>
      </c>
      <c r="L514" t="s">
        <v>196</v>
      </c>
      <c r="M514" s="11" cm="1">
        <f t="array" ref="M514">_xlfn.IFS(L514="&gt;70%",1,L514="60-70%",70%,L514="50-60%",60%,L514="&lt;50%",50%)</f>
        <v>1</v>
      </c>
      <c r="N514" s="47">
        <v>0.10689789000995729</v>
      </c>
      <c r="O514">
        <v>1</v>
      </c>
      <c r="P514">
        <v>1</v>
      </c>
      <c r="Q514">
        <v>4</v>
      </c>
      <c r="R514">
        <v>11</v>
      </c>
      <c r="S514" t="s">
        <v>104</v>
      </c>
      <c r="T514" t="s">
        <v>108</v>
      </c>
      <c r="V514">
        <v>18</v>
      </c>
      <c r="W514">
        <v>17</v>
      </c>
      <c r="X514">
        <f>IF(AND(OR('Country Prioritization'!$C$4 = 'Filter inputs'!$A$4,'Country Prioritization'!$C$4=$B514),
OR('Country Prioritization'!$C$6='Filter inputs'!$C$4,'Country Prioritization'!$C$6=$S514),
OR( 'Country Prioritization'!$C$7='Filter inputs'!$D$4, 'Country Prioritization'!$C$7=$T514),
OR('Country Prioritization'!$C$8='Filter inputs'!$E$4, 'Country Prioritization'!$C$8=$F514), OR(AND('Country Prioritization'!$C$5='Filter inputs'!$B$4,H514&lt;=$X$1),AND('Country Prioritization'!$C$5='Filter inputs'!$B$5,M514&lt;=$X$1))),1,0)</f>
        <v>1</v>
      </c>
      <c r="Y514">
        <f>IF(OR('Vaccine Prioritization'!$C$5='Filter inputs'!$E$4, 'Vaccine Prioritization'!$C$5=$F514),1,0)</f>
        <v>1</v>
      </c>
    </row>
    <row r="515" spans="1:25" x14ac:dyDescent="0.3">
      <c r="A515" t="str">
        <f t="shared" si="29"/>
        <v>ASIAGEOHib32026</v>
      </c>
      <c r="B515" t="s">
        <v>13</v>
      </c>
      <c r="C515" t="s">
        <v>159</v>
      </c>
      <c r="D515" t="s">
        <v>55</v>
      </c>
      <c r="E515" t="s">
        <v>82</v>
      </c>
      <c r="F515">
        <v>2026</v>
      </c>
      <c r="G515" t="s">
        <v>197</v>
      </c>
      <c r="H515" s="11" cm="1">
        <f t="array" ref="H515">_xlfn.IFS(G515="&gt;70%",1,G515="60-70%",70%,G515="50-60%",60%,G515="&lt;50%",50%)</f>
        <v>0.7</v>
      </c>
      <c r="I515" s="47">
        <v>5.1802353903375342E-2</v>
      </c>
      <c r="J515">
        <v>3</v>
      </c>
      <c r="K515">
        <v>1</v>
      </c>
      <c r="L515" t="s">
        <v>196</v>
      </c>
      <c r="M515" s="11" cm="1">
        <f t="array" ref="M515">_xlfn.IFS(L515="&gt;70%",1,L515="60-70%",70%,L515="50-60%",60%,L515="&lt;50%",50%)</f>
        <v>1</v>
      </c>
      <c r="N515" s="47">
        <v>6.6124541173308751E-2</v>
      </c>
      <c r="O515">
        <v>4</v>
      </c>
      <c r="P515">
        <v>1</v>
      </c>
      <c r="Q515">
        <v>3</v>
      </c>
      <c r="R515">
        <v>10</v>
      </c>
      <c r="S515" t="s">
        <v>105</v>
      </c>
      <c r="T515" t="s">
        <v>108</v>
      </c>
      <c r="V515">
        <v>17</v>
      </c>
      <c r="W515">
        <v>18</v>
      </c>
      <c r="X515">
        <f>IF(AND(OR('Country Prioritization'!$C$4 = 'Filter inputs'!$A$4,'Country Prioritization'!$C$4=$B515),
OR('Country Prioritization'!$C$6='Filter inputs'!$C$4,'Country Prioritization'!$C$6=$S515),
OR( 'Country Prioritization'!$C$7='Filter inputs'!$D$4, 'Country Prioritization'!$C$7=$T515),
OR('Country Prioritization'!$C$8='Filter inputs'!$E$4, 'Country Prioritization'!$C$8=$F515), OR(AND('Country Prioritization'!$C$5='Filter inputs'!$B$4,H515&lt;=$X$1),AND('Country Prioritization'!$C$5='Filter inputs'!$B$5,M515&lt;=$X$1))),1,0)</f>
        <v>1</v>
      </c>
      <c r="Y515">
        <f>IF(OR('Vaccine Prioritization'!$C$5='Filter inputs'!$E$4, 'Vaccine Prioritization'!$C$5=$F515),1,0)</f>
        <v>1</v>
      </c>
    </row>
    <row r="516" spans="1:25" x14ac:dyDescent="0.3">
      <c r="A516" t="str">
        <f t="shared" ref="A516:A579" si="30">_xlfn.CONCAT(B516,D516,E516,F516)</f>
        <v>EUROPEMDAHib32026</v>
      </c>
      <c r="B516" t="s">
        <v>9</v>
      </c>
      <c r="C516" t="s">
        <v>130</v>
      </c>
      <c r="D516" t="s">
        <v>26</v>
      </c>
      <c r="E516" t="s">
        <v>82</v>
      </c>
      <c r="F516">
        <v>2026</v>
      </c>
      <c r="G516" t="s">
        <v>197</v>
      </c>
      <c r="H516" s="11" cm="1">
        <f t="array" ref="H516">_xlfn.IFS(G516="&gt;70%",1,G516="60-70%",70%,G516="50-60%",60%,G516="&lt;50%",50%)</f>
        <v>0.7</v>
      </c>
      <c r="I516" s="47">
        <v>5.7009312187200775E-2</v>
      </c>
      <c r="J516">
        <v>5</v>
      </c>
      <c r="K516">
        <v>1</v>
      </c>
      <c r="L516" t="s">
        <v>196</v>
      </c>
      <c r="M516" s="11" cm="1">
        <f t="array" ref="M516">_xlfn.IFS(L516="&gt;70%",1,L516="60-70%",70%,L516="50-60%",60%,L516="&lt;50%",50%)</f>
        <v>1</v>
      </c>
      <c r="N516" s="47">
        <v>5.8123117113513832E-2</v>
      </c>
      <c r="O516">
        <v>8</v>
      </c>
      <c r="P516">
        <v>1</v>
      </c>
      <c r="Q516">
        <v>2</v>
      </c>
      <c r="R516">
        <v>11</v>
      </c>
      <c r="S516" t="s">
        <v>104</v>
      </c>
      <c r="T516" t="s">
        <v>108</v>
      </c>
      <c r="V516">
        <v>19</v>
      </c>
      <c r="W516">
        <v>22</v>
      </c>
      <c r="X516">
        <f>IF(AND(OR('Country Prioritization'!$C$4 = 'Filter inputs'!$A$4,'Country Prioritization'!$C$4=$B516),
OR('Country Prioritization'!$C$6='Filter inputs'!$C$4,'Country Prioritization'!$C$6=$S516),
OR( 'Country Prioritization'!$C$7='Filter inputs'!$D$4, 'Country Prioritization'!$C$7=$T516),
OR('Country Prioritization'!$C$8='Filter inputs'!$E$4, 'Country Prioritization'!$C$8=$F516), OR(AND('Country Prioritization'!$C$5='Filter inputs'!$B$4,H516&lt;=$X$1),AND('Country Prioritization'!$C$5='Filter inputs'!$B$5,M516&lt;=$X$1))),1,0)</f>
        <v>1</v>
      </c>
      <c r="Y516">
        <f>IF(OR('Vaccine Prioritization'!$C$5='Filter inputs'!$E$4, 'Vaccine Prioritization'!$C$5=$F516),1,0)</f>
        <v>1</v>
      </c>
    </row>
    <row r="517" spans="1:25" x14ac:dyDescent="0.3">
      <c r="A517" t="str">
        <f t="shared" si="30"/>
        <v>OCEANIASLBHib32026</v>
      </c>
      <c r="B517" t="s">
        <v>15</v>
      </c>
      <c r="C517" t="s">
        <v>150</v>
      </c>
      <c r="D517" t="s">
        <v>46</v>
      </c>
      <c r="E517" t="s">
        <v>82</v>
      </c>
      <c r="F517">
        <v>2026</v>
      </c>
      <c r="G517" t="s">
        <v>197</v>
      </c>
      <c r="H517" s="11" cm="1">
        <f t="array" ref="H517">_xlfn.IFS(G517="&gt;70%",1,G517="60-70%",70%,G517="50-60%",60%,G517="&lt;50%",50%)</f>
        <v>0.7</v>
      </c>
      <c r="I517" s="47">
        <v>4.313270870118463E-2</v>
      </c>
      <c r="J517">
        <v>3</v>
      </c>
      <c r="K517">
        <v>1</v>
      </c>
      <c r="L517" t="s">
        <v>196</v>
      </c>
      <c r="M517" s="11" cm="1">
        <f t="array" ref="M517">_xlfn.IFS(L517="&gt;70%",1,L517="60-70%",70%,L517="50-60%",60%,L517="&lt;50%",50%)</f>
        <v>1</v>
      </c>
      <c r="N517" s="47">
        <v>5.4826793693046473E-2</v>
      </c>
      <c r="O517">
        <v>6</v>
      </c>
      <c r="P517">
        <v>1</v>
      </c>
      <c r="Q517">
        <v>1</v>
      </c>
      <c r="R517">
        <v>5</v>
      </c>
      <c r="S517" t="s">
        <v>104</v>
      </c>
      <c r="T517" t="s">
        <v>107</v>
      </c>
      <c r="V517">
        <v>10</v>
      </c>
      <c r="W517">
        <v>13</v>
      </c>
      <c r="X517">
        <f>IF(AND(OR('Country Prioritization'!$C$4 = 'Filter inputs'!$A$4,'Country Prioritization'!$C$4=$B517),
OR('Country Prioritization'!$C$6='Filter inputs'!$C$4,'Country Prioritization'!$C$6=$S517),
OR( 'Country Prioritization'!$C$7='Filter inputs'!$D$4, 'Country Prioritization'!$C$7=$T517),
OR('Country Prioritization'!$C$8='Filter inputs'!$E$4, 'Country Prioritization'!$C$8=$F517), OR(AND('Country Prioritization'!$C$5='Filter inputs'!$B$4,H517&lt;=$X$1),AND('Country Prioritization'!$C$5='Filter inputs'!$B$5,M517&lt;=$X$1))),1,0)</f>
        <v>1</v>
      </c>
      <c r="Y517">
        <f>IF(OR('Vaccine Prioritization'!$C$5='Filter inputs'!$E$4, 'Vaccine Prioritization'!$C$5=$F517),1,0)</f>
        <v>1</v>
      </c>
    </row>
    <row r="518" spans="1:25" x14ac:dyDescent="0.3">
      <c r="A518" t="str">
        <f t="shared" si="30"/>
        <v>OCEANIAKIRHib32026</v>
      </c>
      <c r="B518" t="s">
        <v>15</v>
      </c>
      <c r="C518" t="s">
        <v>129</v>
      </c>
      <c r="D518" t="s">
        <v>25</v>
      </c>
      <c r="E518" t="s">
        <v>82</v>
      </c>
      <c r="F518">
        <v>2026</v>
      </c>
      <c r="G518" t="s">
        <v>197</v>
      </c>
      <c r="H518" s="11" cm="1">
        <f t="array" ref="H518">_xlfn.IFS(G518="&gt;70%",1,G518="60-70%",70%,G518="50-60%",60%,G518="&lt;50%",50%)</f>
        <v>0.7</v>
      </c>
      <c r="I518" s="47">
        <v>2.1832455625487152E-2</v>
      </c>
      <c r="J518">
        <v>2</v>
      </c>
      <c r="K518">
        <v>1</v>
      </c>
      <c r="L518" t="s">
        <v>197</v>
      </c>
      <c r="M518" s="11" cm="1">
        <f t="array" ref="M518">_xlfn.IFS(L518="&gt;70%",1,L518="60-70%",70%,L518="50-60%",60%,L518="&lt;50%",50%)</f>
        <v>0.7</v>
      </c>
      <c r="N518" s="47">
        <v>2.4251387725772625E-2</v>
      </c>
      <c r="O518">
        <v>8</v>
      </c>
      <c r="P518">
        <v>1</v>
      </c>
      <c r="Q518">
        <v>5</v>
      </c>
      <c r="R518">
        <v>11</v>
      </c>
      <c r="S518" t="s">
        <v>104</v>
      </c>
      <c r="T518" t="s">
        <v>108</v>
      </c>
      <c r="V518">
        <v>19</v>
      </c>
      <c r="W518">
        <v>25</v>
      </c>
      <c r="X518">
        <f>IF(AND(OR('Country Prioritization'!$C$4 = 'Filter inputs'!$A$4,'Country Prioritization'!$C$4=$B518),
OR('Country Prioritization'!$C$6='Filter inputs'!$C$4,'Country Prioritization'!$C$6=$S518),
OR( 'Country Prioritization'!$C$7='Filter inputs'!$D$4, 'Country Prioritization'!$C$7=$T518),
OR('Country Prioritization'!$C$8='Filter inputs'!$E$4, 'Country Prioritization'!$C$8=$F518), OR(AND('Country Prioritization'!$C$5='Filter inputs'!$B$4,H518&lt;=$X$1),AND('Country Prioritization'!$C$5='Filter inputs'!$B$5,M518&lt;=$X$1))),1,0)</f>
        <v>1</v>
      </c>
      <c r="Y518">
        <f>IF(OR('Vaccine Prioritization'!$C$5='Filter inputs'!$E$4, 'Vaccine Prioritization'!$C$5=$F518),1,0)</f>
        <v>1</v>
      </c>
    </row>
    <row r="519" spans="1:25" x14ac:dyDescent="0.3">
      <c r="A519" t="str">
        <f t="shared" si="30"/>
        <v>AMERICAGUYHib32026</v>
      </c>
      <c r="B519" t="s">
        <v>22</v>
      </c>
      <c r="C519" t="s">
        <v>170</v>
      </c>
      <c r="D519" t="s">
        <v>66</v>
      </c>
      <c r="E519" t="s">
        <v>82</v>
      </c>
      <c r="F519">
        <v>2026</v>
      </c>
      <c r="G519" t="s">
        <v>197</v>
      </c>
      <c r="H519" s="11" cm="1">
        <f t="array" ref="H519">_xlfn.IFS(G519="&gt;70%",1,G519="60-70%",70%,G519="50-60%",60%,G519="&lt;50%",50%)</f>
        <v>0.7</v>
      </c>
      <c r="I519" s="47">
        <v>1.4884826939680126E-2</v>
      </c>
      <c r="J519">
        <v>1</v>
      </c>
      <c r="K519">
        <v>1</v>
      </c>
      <c r="L519" t="s">
        <v>196</v>
      </c>
      <c r="M519" s="11" cm="1">
        <f t="array" ref="M519">_xlfn.IFS(L519="&gt;70%",1,L519="60-70%",70%,L519="50-60%",60%,L519="&lt;50%",50%)</f>
        <v>1</v>
      </c>
      <c r="N519" s="47">
        <v>2.0231476049166447E-2</v>
      </c>
      <c r="O519">
        <v>3</v>
      </c>
      <c r="P519">
        <v>1</v>
      </c>
      <c r="Q519">
        <v>4</v>
      </c>
      <c r="R519">
        <v>10</v>
      </c>
      <c r="S519" t="s">
        <v>105</v>
      </c>
      <c r="T519" t="s">
        <v>108</v>
      </c>
      <c r="V519">
        <v>16</v>
      </c>
      <c r="W519">
        <v>18</v>
      </c>
      <c r="X519">
        <f>IF(AND(OR('Country Prioritization'!$C$4 = 'Filter inputs'!$A$4,'Country Prioritization'!$C$4=$B519),
OR('Country Prioritization'!$C$6='Filter inputs'!$C$4,'Country Prioritization'!$C$6=$S519),
OR( 'Country Prioritization'!$C$7='Filter inputs'!$D$4, 'Country Prioritization'!$C$7=$T519),
OR('Country Prioritization'!$C$8='Filter inputs'!$E$4, 'Country Prioritization'!$C$8=$F519), OR(AND('Country Prioritization'!$C$5='Filter inputs'!$B$4,H519&lt;=$X$1),AND('Country Prioritization'!$C$5='Filter inputs'!$B$5,M519&lt;=$X$1))),1,0)</f>
        <v>1</v>
      </c>
      <c r="Y519">
        <f>IF(OR('Vaccine Prioritization'!$C$5='Filter inputs'!$E$4, 'Vaccine Prioritization'!$C$5=$F519),1,0)</f>
        <v>1</v>
      </c>
    </row>
    <row r="520" spans="1:25" x14ac:dyDescent="0.3">
      <c r="A520" t="str">
        <f t="shared" si="30"/>
        <v>AFRICASTPHib32026</v>
      </c>
      <c r="B520" t="s">
        <v>3</v>
      </c>
      <c r="C520" t="s">
        <v>173</v>
      </c>
      <c r="D520" t="s">
        <v>69</v>
      </c>
      <c r="E520" t="s">
        <v>82</v>
      </c>
      <c r="F520">
        <v>2026</v>
      </c>
      <c r="G520" t="s">
        <v>197</v>
      </c>
      <c r="H520" s="11" cm="1">
        <f t="array" ref="H520">_xlfn.IFS(G520="&gt;70%",1,G520="60-70%",70%,G520="50-60%",60%,G520="&lt;50%",50%)</f>
        <v>0.7</v>
      </c>
      <c r="I520" s="47">
        <v>9.0030493361585289E-3</v>
      </c>
      <c r="J520">
        <v>2</v>
      </c>
      <c r="K520">
        <v>1</v>
      </c>
      <c r="L520" t="s">
        <v>196</v>
      </c>
      <c r="M520" s="11" cm="1">
        <f t="array" ref="M520">_xlfn.IFS(L520="&gt;70%",1,L520="60-70%",70%,L520="50-60%",60%,L520="&lt;50%",50%)</f>
        <v>1</v>
      </c>
      <c r="N520" s="47">
        <v>1.2047246228287029E-2</v>
      </c>
      <c r="O520">
        <v>2</v>
      </c>
      <c r="P520">
        <v>1</v>
      </c>
      <c r="Q520">
        <v>4</v>
      </c>
      <c r="R520">
        <v>5</v>
      </c>
      <c r="S520" t="s">
        <v>104</v>
      </c>
      <c r="T520" t="s">
        <v>107</v>
      </c>
      <c r="V520">
        <v>12</v>
      </c>
      <c r="W520">
        <v>12</v>
      </c>
      <c r="X520">
        <f>IF(AND(OR('Country Prioritization'!$C$4 = 'Filter inputs'!$A$4,'Country Prioritization'!$C$4=$B520),
OR('Country Prioritization'!$C$6='Filter inputs'!$C$4,'Country Prioritization'!$C$6=$S520),
OR( 'Country Prioritization'!$C$7='Filter inputs'!$D$4, 'Country Prioritization'!$C$7=$T520),
OR('Country Prioritization'!$C$8='Filter inputs'!$E$4, 'Country Prioritization'!$C$8=$F520), OR(AND('Country Prioritization'!$C$5='Filter inputs'!$B$4,H520&lt;=$X$1),AND('Country Prioritization'!$C$5='Filter inputs'!$B$5,M520&lt;=$X$1))),1,0)</f>
        <v>1</v>
      </c>
      <c r="Y520">
        <f>IF(OR('Vaccine Prioritization'!$C$5='Filter inputs'!$E$4, 'Vaccine Prioritization'!$C$5=$F520),1,0)</f>
        <v>1</v>
      </c>
    </row>
    <row r="521" spans="1:25" x14ac:dyDescent="0.3">
      <c r="A521" t="str">
        <f t="shared" si="30"/>
        <v>ASIAINDHib32027</v>
      </c>
      <c r="B521" t="s">
        <v>13</v>
      </c>
      <c r="C521" t="s">
        <v>146</v>
      </c>
      <c r="D521" t="s">
        <v>42</v>
      </c>
      <c r="E521" t="s">
        <v>82</v>
      </c>
      <c r="F521">
        <v>2027</v>
      </c>
      <c r="G521" t="s">
        <v>197</v>
      </c>
      <c r="H521" s="11" cm="1">
        <f t="array" ref="H521">_xlfn.IFS(G521="&gt;70%",1,G521="60-70%",70%,G521="50-60%",60%,G521="&lt;50%",50%)</f>
        <v>0.7</v>
      </c>
      <c r="I521" s="47">
        <v>124.78506460836731</v>
      </c>
      <c r="J521">
        <v>5</v>
      </c>
      <c r="K521">
        <v>10</v>
      </c>
      <c r="L521" t="s">
        <v>196</v>
      </c>
      <c r="M521" s="11" cm="1">
        <f t="array" ref="M521">_xlfn.IFS(L521="&gt;70%",1,L521="60-70%",70%,L521="50-60%",60%,L521="&lt;50%",50%)</f>
        <v>1</v>
      </c>
      <c r="N521" s="47">
        <v>182.00385570180745</v>
      </c>
      <c r="O521">
        <v>6</v>
      </c>
      <c r="P521">
        <v>10</v>
      </c>
      <c r="Q521">
        <v>3</v>
      </c>
      <c r="R521">
        <v>5</v>
      </c>
      <c r="S521" t="s">
        <v>104</v>
      </c>
      <c r="T521" t="s">
        <v>107</v>
      </c>
      <c r="V521">
        <v>23</v>
      </c>
      <c r="W521">
        <v>24</v>
      </c>
      <c r="X521">
        <f>IF(AND(OR('Country Prioritization'!$C$4 = 'Filter inputs'!$A$4,'Country Prioritization'!$C$4=$B521),
OR('Country Prioritization'!$C$6='Filter inputs'!$C$4,'Country Prioritization'!$C$6=$S521),
OR( 'Country Prioritization'!$C$7='Filter inputs'!$D$4, 'Country Prioritization'!$C$7=$T521),
OR('Country Prioritization'!$C$8='Filter inputs'!$E$4, 'Country Prioritization'!$C$8=$F521), OR(AND('Country Prioritization'!$C$5='Filter inputs'!$B$4,H521&lt;=$X$1),AND('Country Prioritization'!$C$5='Filter inputs'!$B$5,M521&lt;=$X$1))),1,0)</f>
        <v>1</v>
      </c>
      <c r="Y521">
        <f>IF(OR('Vaccine Prioritization'!$C$5='Filter inputs'!$E$4, 'Vaccine Prioritization'!$C$5=$F521),1,0)</f>
        <v>1</v>
      </c>
    </row>
    <row r="522" spans="1:25" x14ac:dyDescent="0.3">
      <c r="A522" t="str">
        <f t="shared" si="30"/>
        <v>ASIAPAKHib32027</v>
      </c>
      <c r="B522" t="s">
        <v>13</v>
      </c>
      <c r="C522" t="s">
        <v>141</v>
      </c>
      <c r="D522" t="s">
        <v>37</v>
      </c>
      <c r="E522" t="s">
        <v>82</v>
      </c>
      <c r="F522">
        <v>2027</v>
      </c>
      <c r="G522" t="s">
        <v>198</v>
      </c>
      <c r="H522" s="11" cm="1">
        <f t="array" ref="H522">_xlfn.IFS(G522="&gt;70%",1,G522="60-70%",70%,G522="50-60%",60%,G522="&lt;50%",50%)</f>
        <v>0.6</v>
      </c>
      <c r="I522" s="47">
        <v>20.469799467749656</v>
      </c>
      <c r="J522">
        <v>8</v>
      </c>
      <c r="K522">
        <v>10</v>
      </c>
      <c r="L522" t="s">
        <v>196</v>
      </c>
      <c r="M522" s="11" cm="1">
        <f t="array" ref="M522">_xlfn.IFS(L522="&gt;70%",1,L522="60-70%",70%,L522="50-60%",60%,L522="&lt;50%",50%)</f>
        <v>1</v>
      </c>
      <c r="N522" s="47">
        <v>31.743086075894023</v>
      </c>
      <c r="O522">
        <v>6</v>
      </c>
      <c r="P522">
        <v>10</v>
      </c>
      <c r="Q522">
        <v>3</v>
      </c>
      <c r="R522">
        <v>2</v>
      </c>
      <c r="S522" t="s">
        <v>104</v>
      </c>
      <c r="T522" t="s">
        <v>109</v>
      </c>
      <c r="V522">
        <v>23</v>
      </c>
      <c r="W522">
        <v>21</v>
      </c>
      <c r="X522">
        <f>IF(AND(OR('Country Prioritization'!$C$4 = 'Filter inputs'!$A$4,'Country Prioritization'!$C$4=$B522),
OR('Country Prioritization'!$C$6='Filter inputs'!$C$4,'Country Prioritization'!$C$6=$S522),
OR( 'Country Prioritization'!$C$7='Filter inputs'!$D$4, 'Country Prioritization'!$C$7=$T522),
OR('Country Prioritization'!$C$8='Filter inputs'!$E$4, 'Country Prioritization'!$C$8=$F522), OR(AND('Country Prioritization'!$C$5='Filter inputs'!$B$4,H522&lt;=$X$1),AND('Country Prioritization'!$C$5='Filter inputs'!$B$5,M522&lt;=$X$1))),1,0)</f>
        <v>1</v>
      </c>
      <c r="Y522">
        <f>IF(OR('Vaccine Prioritization'!$C$5='Filter inputs'!$E$4, 'Vaccine Prioritization'!$C$5=$F522),1,0)</f>
        <v>1</v>
      </c>
    </row>
    <row r="523" spans="1:25" x14ac:dyDescent="0.3">
      <c r="A523" t="str">
        <f t="shared" si="30"/>
        <v>ASIABGDHib32027</v>
      </c>
      <c r="B523" t="s">
        <v>13</v>
      </c>
      <c r="C523" t="s">
        <v>169</v>
      </c>
      <c r="D523" t="s">
        <v>65</v>
      </c>
      <c r="E523" t="s">
        <v>82</v>
      </c>
      <c r="F523">
        <v>2027</v>
      </c>
      <c r="G523" t="s">
        <v>197</v>
      </c>
      <c r="H523" s="11" cm="1">
        <f t="array" ref="H523">_xlfn.IFS(G523="&gt;70%",1,G523="60-70%",70%,G523="50-60%",60%,G523="&lt;50%",50%)</f>
        <v>0.7</v>
      </c>
      <c r="I523" s="47">
        <v>21.828889807322199</v>
      </c>
      <c r="J523">
        <v>1</v>
      </c>
      <c r="K523">
        <v>10</v>
      </c>
      <c r="L523" t="s">
        <v>196</v>
      </c>
      <c r="M523" s="11" cm="1">
        <f t="array" ref="M523">_xlfn.IFS(L523="&gt;70%",1,L523="60-70%",70%,L523="50-60%",60%,L523="&lt;50%",50%)</f>
        <v>1</v>
      </c>
      <c r="N523" s="47">
        <v>30.960459755893069</v>
      </c>
      <c r="O523">
        <v>2</v>
      </c>
      <c r="P523">
        <v>10</v>
      </c>
      <c r="Q523">
        <v>2</v>
      </c>
      <c r="R523">
        <v>2</v>
      </c>
      <c r="S523" t="s">
        <v>104</v>
      </c>
      <c r="T523" t="s">
        <v>109</v>
      </c>
      <c r="V523">
        <v>15</v>
      </c>
      <c r="W523">
        <v>16</v>
      </c>
      <c r="X523">
        <f>IF(AND(OR('Country Prioritization'!$C$4 = 'Filter inputs'!$A$4,'Country Prioritization'!$C$4=$B523),
OR('Country Prioritization'!$C$6='Filter inputs'!$C$4,'Country Prioritization'!$C$6=$S523),
OR( 'Country Prioritization'!$C$7='Filter inputs'!$D$4, 'Country Prioritization'!$C$7=$T523),
OR('Country Prioritization'!$C$8='Filter inputs'!$E$4, 'Country Prioritization'!$C$8=$F523), OR(AND('Country Prioritization'!$C$5='Filter inputs'!$B$4,H523&lt;=$X$1),AND('Country Prioritization'!$C$5='Filter inputs'!$B$5,M523&lt;=$X$1))),1,0)</f>
        <v>1</v>
      </c>
      <c r="Y523">
        <f>IF(OR('Vaccine Prioritization'!$C$5='Filter inputs'!$E$4, 'Vaccine Prioritization'!$C$5=$F523),1,0)</f>
        <v>1</v>
      </c>
    </row>
    <row r="524" spans="1:25" x14ac:dyDescent="0.3">
      <c r="A524" t="str">
        <f t="shared" si="30"/>
        <v>AFRICAETHHib32027</v>
      </c>
      <c r="B524" t="s">
        <v>3</v>
      </c>
      <c r="C524" t="s">
        <v>125</v>
      </c>
      <c r="D524" t="s">
        <v>20</v>
      </c>
      <c r="E524" t="s">
        <v>82</v>
      </c>
      <c r="F524">
        <v>2027</v>
      </c>
      <c r="G524" t="s">
        <v>198</v>
      </c>
      <c r="H524" s="11" cm="1">
        <f t="array" ref="H524">_xlfn.IFS(G524="&gt;70%",1,G524="60-70%",70%,G524="50-60%",60%,G524="&lt;50%",50%)</f>
        <v>0.6</v>
      </c>
      <c r="I524" s="47">
        <v>20.843599580699891</v>
      </c>
      <c r="J524">
        <v>9</v>
      </c>
      <c r="K524">
        <v>10</v>
      </c>
      <c r="L524" t="s">
        <v>197</v>
      </c>
      <c r="M524" s="11" cm="1">
        <f t="array" ref="M524">_xlfn.IFS(L524="&gt;70%",1,L524="60-70%",70%,L524="50-60%",60%,L524="&lt;50%",50%)</f>
        <v>0.7</v>
      </c>
      <c r="N524" s="47">
        <v>27.779273656106085</v>
      </c>
      <c r="O524">
        <v>8</v>
      </c>
      <c r="P524">
        <v>10</v>
      </c>
      <c r="Q524">
        <v>9</v>
      </c>
      <c r="R524">
        <v>9</v>
      </c>
      <c r="S524" t="s">
        <v>103</v>
      </c>
      <c r="T524" t="s">
        <v>106</v>
      </c>
      <c r="V524">
        <v>37</v>
      </c>
      <c r="W524">
        <v>36</v>
      </c>
      <c r="X524">
        <f>IF(AND(OR('Country Prioritization'!$C$4 = 'Filter inputs'!$A$4,'Country Prioritization'!$C$4=$B524),
OR('Country Prioritization'!$C$6='Filter inputs'!$C$4,'Country Prioritization'!$C$6=$S524),
OR( 'Country Prioritization'!$C$7='Filter inputs'!$D$4, 'Country Prioritization'!$C$7=$T524),
OR('Country Prioritization'!$C$8='Filter inputs'!$E$4, 'Country Prioritization'!$C$8=$F524), OR(AND('Country Prioritization'!$C$5='Filter inputs'!$B$4,H524&lt;=$X$1),AND('Country Prioritization'!$C$5='Filter inputs'!$B$5,M524&lt;=$X$1))),1,0)</f>
        <v>1</v>
      </c>
      <c r="Y524">
        <f>IF(OR('Vaccine Prioritization'!$C$5='Filter inputs'!$E$4, 'Vaccine Prioritization'!$C$5=$F524),1,0)</f>
        <v>1</v>
      </c>
    </row>
    <row r="525" spans="1:25" x14ac:dyDescent="0.3">
      <c r="A525" t="str">
        <f t="shared" si="30"/>
        <v>AFRICANGAHib32027</v>
      </c>
      <c r="B525" t="s">
        <v>3</v>
      </c>
      <c r="C525" t="s">
        <v>113</v>
      </c>
      <c r="D525" t="s">
        <v>5</v>
      </c>
      <c r="E525" t="s">
        <v>82</v>
      </c>
      <c r="F525">
        <v>2027</v>
      </c>
      <c r="G525" t="s">
        <v>199</v>
      </c>
      <c r="H525" s="11" cm="1">
        <f t="array" ref="H525">_xlfn.IFS(G525="&gt;70%",1,G525="60-70%",70%,G525="50-60%",60%,G525="&lt;50%",50%)</f>
        <v>0.5</v>
      </c>
      <c r="I525" s="47">
        <v>20.500166959977527</v>
      </c>
      <c r="J525">
        <v>9</v>
      </c>
      <c r="K525">
        <v>10</v>
      </c>
      <c r="L525" t="s">
        <v>199</v>
      </c>
      <c r="M525" s="11" cm="1">
        <f t="array" ref="M525">_xlfn.IFS(L525="&gt;70%",1,L525="60-70%",70%,L525="50-60%",60%,L525="&lt;50%",50%)</f>
        <v>0.5</v>
      </c>
      <c r="N525" s="47">
        <v>21.520921186335617</v>
      </c>
      <c r="O525">
        <v>10</v>
      </c>
      <c r="P525">
        <v>10</v>
      </c>
      <c r="Q525">
        <v>10</v>
      </c>
      <c r="R525">
        <v>5</v>
      </c>
      <c r="S525" t="s">
        <v>104</v>
      </c>
      <c r="T525" t="s">
        <v>107</v>
      </c>
      <c r="V525">
        <v>34</v>
      </c>
      <c r="W525">
        <v>35</v>
      </c>
      <c r="X525">
        <f>IF(AND(OR('Country Prioritization'!$C$4 = 'Filter inputs'!$A$4,'Country Prioritization'!$C$4=$B525),
OR('Country Prioritization'!$C$6='Filter inputs'!$C$4,'Country Prioritization'!$C$6=$S525),
OR( 'Country Prioritization'!$C$7='Filter inputs'!$D$4, 'Country Prioritization'!$C$7=$T525),
OR('Country Prioritization'!$C$8='Filter inputs'!$E$4, 'Country Prioritization'!$C$8=$F525), OR(AND('Country Prioritization'!$C$5='Filter inputs'!$B$4,H525&lt;=$X$1),AND('Country Prioritization'!$C$5='Filter inputs'!$B$5,M525&lt;=$X$1))),1,0)</f>
        <v>1</v>
      </c>
      <c r="Y525">
        <f>IF(OR('Vaccine Prioritization'!$C$5='Filter inputs'!$E$4, 'Vaccine Prioritization'!$C$5=$F525),1,0)</f>
        <v>1</v>
      </c>
    </row>
    <row r="526" spans="1:25" x14ac:dyDescent="0.3">
      <c r="A526" t="str">
        <f t="shared" si="30"/>
        <v>AFRICACODHib32027</v>
      </c>
      <c r="B526" t="s">
        <v>3</v>
      </c>
      <c r="C526" t="s">
        <v>134</v>
      </c>
      <c r="D526" t="s">
        <v>30</v>
      </c>
      <c r="E526" t="s">
        <v>82</v>
      </c>
      <c r="F526">
        <v>2027</v>
      </c>
      <c r="G526" t="s">
        <v>199</v>
      </c>
      <c r="H526" s="11" cm="1">
        <f t="array" ref="H526">_xlfn.IFS(G526="&gt;70%",1,G526="60-70%",70%,G526="50-60%",60%,G526="&lt;50%",50%)</f>
        <v>0.5</v>
      </c>
      <c r="I526" s="47">
        <v>10.606505488068395</v>
      </c>
      <c r="J526">
        <v>9</v>
      </c>
      <c r="K526">
        <v>10</v>
      </c>
      <c r="L526" t="s">
        <v>196</v>
      </c>
      <c r="M526" s="11" cm="1">
        <f t="array" ref="M526">_xlfn.IFS(L526="&gt;70%",1,L526="60-70%",70%,L526="50-60%",60%,L526="&lt;50%",50%)</f>
        <v>1</v>
      </c>
      <c r="N526" s="47">
        <v>16.924335199473997</v>
      </c>
      <c r="O526">
        <v>7</v>
      </c>
      <c r="P526">
        <v>10</v>
      </c>
      <c r="Q526">
        <v>10</v>
      </c>
      <c r="R526">
        <v>9</v>
      </c>
      <c r="S526" t="s">
        <v>103</v>
      </c>
      <c r="T526" t="s">
        <v>106</v>
      </c>
      <c r="V526">
        <v>38</v>
      </c>
      <c r="W526">
        <v>36</v>
      </c>
      <c r="X526">
        <f>IF(AND(OR('Country Prioritization'!$C$4 = 'Filter inputs'!$A$4,'Country Prioritization'!$C$4=$B526),
OR('Country Prioritization'!$C$6='Filter inputs'!$C$4,'Country Prioritization'!$C$6=$S526),
OR( 'Country Prioritization'!$C$7='Filter inputs'!$D$4, 'Country Prioritization'!$C$7=$T526),
OR('Country Prioritization'!$C$8='Filter inputs'!$E$4, 'Country Prioritization'!$C$8=$F526), OR(AND('Country Prioritization'!$C$5='Filter inputs'!$B$4,H526&lt;=$X$1),AND('Country Prioritization'!$C$5='Filter inputs'!$B$5,M526&lt;=$X$1))),1,0)</f>
        <v>1</v>
      </c>
      <c r="Y526">
        <f>IF(OR('Vaccine Prioritization'!$C$5='Filter inputs'!$E$4, 'Vaccine Prioritization'!$C$5=$F526),1,0)</f>
        <v>1</v>
      </c>
    </row>
    <row r="527" spans="1:25" x14ac:dyDescent="0.3">
      <c r="A527" t="str">
        <f t="shared" si="30"/>
        <v>ASIAIDNHib32027</v>
      </c>
      <c r="B527" t="s">
        <v>13</v>
      </c>
      <c r="C527" t="s">
        <v>133</v>
      </c>
      <c r="D527" t="s">
        <v>29</v>
      </c>
      <c r="E527" t="s">
        <v>82</v>
      </c>
      <c r="F527">
        <v>2027</v>
      </c>
      <c r="G527" t="s">
        <v>198</v>
      </c>
      <c r="H527" s="11" cm="1">
        <f t="array" ref="H527">_xlfn.IFS(G527="&gt;70%",1,G527="60-70%",70%,G527="50-60%",60%,G527="&lt;50%",50%)</f>
        <v>0.6</v>
      </c>
      <c r="I527" s="47">
        <v>11.92705843802271</v>
      </c>
      <c r="J527">
        <v>6</v>
      </c>
      <c r="K527">
        <v>10</v>
      </c>
      <c r="L527" t="s">
        <v>196</v>
      </c>
      <c r="M527" s="11" cm="1">
        <f t="array" ref="M527">_xlfn.IFS(L527="&gt;70%",1,L527="60-70%",70%,L527="50-60%",60%,L527="&lt;50%",50%)</f>
        <v>1</v>
      </c>
      <c r="N527" s="47">
        <v>15.004010340378693</v>
      </c>
      <c r="O527">
        <v>8</v>
      </c>
      <c r="P527">
        <v>10</v>
      </c>
      <c r="Q527">
        <v>2</v>
      </c>
      <c r="R527">
        <v>10</v>
      </c>
      <c r="S527" t="s">
        <v>105</v>
      </c>
      <c r="T527" t="s">
        <v>108</v>
      </c>
      <c r="V527">
        <v>28</v>
      </c>
      <c r="W527">
        <v>30</v>
      </c>
      <c r="X527">
        <f>IF(AND(OR('Country Prioritization'!$C$4 = 'Filter inputs'!$A$4,'Country Prioritization'!$C$4=$B527),
OR('Country Prioritization'!$C$6='Filter inputs'!$C$4,'Country Prioritization'!$C$6=$S527),
OR( 'Country Prioritization'!$C$7='Filter inputs'!$D$4, 'Country Prioritization'!$C$7=$T527),
OR('Country Prioritization'!$C$8='Filter inputs'!$E$4, 'Country Prioritization'!$C$8=$F527), OR(AND('Country Prioritization'!$C$5='Filter inputs'!$B$4,H527&lt;=$X$1),AND('Country Prioritization'!$C$5='Filter inputs'!$B$5,M527&lt;=$X$1))),1,0)</f>
        <v>1</v>
      </c>
      <c r="Y527">
        <f>IF(OR('Vaccine Prioritization'!$C$5='Filter inputs'!$E$4, 'Vaccine Prioritization'!$C$5=$F527),1,0)</f>
        <v>1</v>
      </c>
    </row>
    <row r="528" spans="1:25" x14ac:dyDescent="0.3">
      <c r="A528" t="str">
        <f t="shared" si="30"/>
        <v>AFRICANERHib32027</v>
      </c>
      <c r="B528" t="s">
        <v>3</v>
      </c>
      <c r="C528" t="s">
        <v>136</v>
      </c>
      <c r="D528" t="s">
        <v>32</v>
      </c>
      <c r="E528" t="s">
        <v>82</v>
      </c>
      <c r="F528">
        <v>2027</v>
      </c>
      <c r="G528" t="s">
        <v>198</v>
      </c>
      <c r="H528" s="11" cm="1">
        <f t="array" ref="H528">_xlfn.IFS(G528="&gt;70%",1,G528="60-70%",70%,G528="50-60%",60%,G528="&lt;50%",50%)</f>
        <v>0.6</v>
      </c>
      <c r="I528" s="47">
        <v>8.7775823405518434</v>
      </c>
      <c r="J528">
        <v>7</v>
      </c>
      <c r="K528">
        <v>10</v>
      </c>
      <c r="L528" t="s">
        <v>196</v>
      </c>
      <c r="M528" s="11" cm="1">
        <f t="array" ref="M528">_xlfn.IFS(L528="&gt;70%",1,L528="60-70%",70%,L528="50-60%",60%,L528="&lt;50%",50%)</f>
        <v>1</v>
      </c>
      <c r="N528" s="47">
        <v>12.270179784419639</v>
      </c>
      <c r="O528">
        <v>7</v>
      </c>
      <c r="P528">
        <v>10</v>
      </c>
      <c r="Q528">
        <v>8</v>
      </c>
      <c r="R528">
        <v>9</v>
      </c>
      <c r="S528" t="s">
        <v>103</v>
      </c>
      <c r="T528" t="s">
        <v>106</v>
      </c>
      <c r="V528">
        <v>34</v>
      </c>
      <c r="W528">
        <v>34</v>
      </c>
      <c r="X528">
        <f>IF(AND(OR('Country Prioritization'!$C$4 = 'Filter inputs'!$A$4,'Country Prioritization'!$C$4=$B528),
OR('Country Prioritization'!$C$6='Filter inputs'!$C$4,'Country Prioritization'!$C$6=$S528),
OR( 'Country Prioritization'!$C$7='Filter inputs'!$D$4, 'Country Prioritization'!$C$7=$T528),
OR('Country Prioritization'!$C$8='Filter inputs'!$E$4, 'Country Prioritization'!$C$8=$F528), OR(AND('Country Prioritization'!$C$5='Filter inputs'!$B$4,H528&lt;=$X$1),AND('Country Prioritization'!$C$5='Filter inputs'!$B$5,M528&lt;=$X$1))),1,0)</f>
        <v>1</v>
      </c>
      <c r="Y528">
        <f>IF(OR('Vaccine Prioritization'!$C$5='Filter inputs'!$E$4, 'Vaccine Prioritization'!$C$5=$F528),1,0)</f>
        <v>1</v>
      </c>
    </row>
    <row r="529" spans="1:25" x14ac:dyDescent="0.3">
      <c r="A529" t="str">
        <f t="shared" si="30"/>
        <v>AFRICASDNHib32027</v>
      </c>
      <c r="B529" t="s">
        <v>3</v>
      </c>
      <c r="C529" t="s">
        <v>149</v>
      </c>
      <c r="D529" t="s">
        <v>45</v>
      </c>
      <c r="E529" t="s">
        <v>82</v>
      </c>
      <c r="F529">
        <v>2027</v>
      </c>
      <c r="G529" t="s">
        <v>197</v>
      </c>
      <c r="H529" s="11" cm="1">
        <f t="array" ref="H529">_xlfn.IFS(G529="&gt;70%",1,G529="60-70%",70%,G529="50-60%",60%,G529="&lt;50%",50%)</f>
        <v>0.7</v>
      </c>
      <c r="I529" s="47">
        <v>6.981522274155691</v>
      </c>
      <c r="J529">
        <v>4</v>
      </c>
      <c r="K529">
        <v>9</v>
      </c>
      <c r="L529" t="s">
        <v>196</v>
      </c>
      <c r="M529" s="11" cm="1">
        <f t="array" ref="M529">_xlfn.IFS(L529="&gt;70%",1,L529="60-70%",70%,L529="50-60%",60%,L529="&lt;50%",50%)</f>
        <v>1</v>
      </c>
      <c r="N529" s="47">
        <v>9.6957343127679518</v>
      </c>
      <c r="O529">
        <v>5</v>
      </c>
      <c r="P529">
        <v>9</v>
      </c>
      <c r="Q529">
        <v>5</v>
      </c>
      <c r="R529">
        <v>3</v>
      </c>
      <c r="S529" t="s">
        <v>103</v>
      </c>
      <c r="T529" t="s">
        <v>109</v>
      </c>
      <c r="V529">
        <v>21</v>
      </c>
      <c r="W529">
        <v>22</v>
      </c>
      <c r="X529">
        <f>IF(AND(OR('Country Prioritization'!$C$4 = 'Filter inputs'!$A$4,'Country Prioritization'!$C$4=$B529),
OR('Country Prioritization'!$C$6='Filter inputs'!$C$4,'Country Prioritization'!$C$6=$S529),
OR( 'Country Prioritization'!$C$7='Filter inputs'!$D$4, 'Country Prioritization'!$C$7=$T529),
OR('Country Prioritization'!$C$8='Filter inputs'!$E$4, 'Country Prioritization'!$C$8=$F529), OR(AND('Country Prioritization'!$C$5='Filter inputs'!$B$4,H529&lt;=$X$1),AND('Country Prioritization'!$C$5='Filter inputs'!$B$5,M529&lt;=$X$1))),1,0)</f>
        <v>1</v>
      </c>
      <c r="Y529">
        <f>IF(OR('Vaccine Prioritization'!$C$5='Filter inputs'!$E$4, 'Vaccine Prioritization'!$C$5=$F529),1,0)</f>
        <v>1</v>
      </c>
    </row>
    <row r="530" spans="1:25" x14ac:dyDescent="0.3">
      <c r="A530" t="str">
        <f t="shared" si="30"/>
        <v>AFRICATZAHib32027</v>
      </c>
      <c r="B530" t="s">
        <v>3</v>
      </c>
      <c r="C530" t="s">
        <v>161</v>
      </c>
      <c r="D530" t="s">
        <v>57</v>
      </c>
      <c r="E530" t="s">
        <v>82</v>
      </c>
      <c r="F530">
        <v>2027</v>
      </c>
      <c r="G530" t="s">
        <v>197</v>
      </c>
      <c r="H530" s="11" cm="1">
        <f t="array" ref="H530">_xlfn.IFS(G530="&gt;70%",1,G530="60-70%",70%,G530="50-60%",60%,G530="&lt;50%",50%)</f>
        <v>0.7</v>
      </c>
      <c r="I530" s="47">
        <v>5.2790526830343945</v>
      </c>
      <c r="J530">
        <v>5</v>
      </c>
      <c r="K530">
        <v>9</v>
      </c>
      <c r="L530" t="s">
        <v>196</v>
      </c>
      <c r="M530" s="11" cm="1">
        <f t="array" ref="M530">_xlfn.IFS(L530="&gt;70%",1,L530="60-70%",70%,L530="50-60%",60%,L530="&lt;50%",50%)</f>
        <v>1</v>
      </c>
      <c r="N530" s="47">
        <v>8.0696292177905704</v>
      </c>
      <c r="O530">
        <v>4</v>
      </c>
      <c r="P530">
        <v>9</v>
      </c>
      <c r="Q530">
        <v>7</v>
      </c>
      <c r="R530">
        <v>8</v>
      </c>
      <c r="S530" t="s">
        <v>104</v>
      </c>
      <c r="T530" t="s">
        <v>106</v>
      </c>
      <c r="V530">
        <v>29</v>
      </c>
      <c r="W530">
        <v>28</v>
      </c>
      <c r="X530">
        <f>IF(AND(OR('Country Prioritization'!$C$4 = 'Filter inputs'!$A$4,'Country Prioritization'!$C$4=$B530),
OR('Country Prioritization'!$C$6='Filter inputs'!$C$4,'Country Prioritization'!$C$6=$S530),
OR( 'Country Prioritization'!$C$7='Filter inputs'!$D$4, 'Country Prioritization'!$C$7=$T530),
OR('Country Prioritization'!$C$8='Filter inputs'!$E$4, 'Country Prioritization'!$C$8=$F530), OR(AND('Country Prioritization'!$C$5='Filter inputs'!$B$4,H530&lt;=$X$1),AND('Country Prioritization'!$C$5='Filter inputs'!$B$5,M530&lt;=$X$1))),1,0)</f>
        <v>1</v>
      </c>
      <c r="Y530">
        <f>IF(OR('Vaccine Prioritization'!$C$5='Filter inputs'!$E$4, 'Vaccine Prioritization'!$C$5=$F530),1,0)</f>
        <v>1</v>
      </c>
    </row>
    <row r="531" spans="1:25" x14ac:dyDescent="0.3">
      <c r="A531" t="str">
        <f t="shared" si="30"/>
        <v>AFRICAAGOHib32027</v>
      </c>
      <c r="B531" t="s">
        <v>3</v>
      </c>
      <c r="C531" t="s">
        <v>116</v>
      </c>
      <c r="D531" t="s">
        <v>8</v>
      </c>
      <c r="E531" t="s">
        <v>82</v>
      </c>
      <c r="F531">
        <v>2027</v>
      </c>
      <c r="G531" t="s">
        <v>199</v>
      </c>
      <c r="H531" s="11" cm="1">
        <f t="array" ref="H531">_xlfn.IFS(G531="&gt;70%",1,G531="60-70%",70%,G531="50-60%",60%,G531="&lt;50%",50%)</f>
        <v>0.5</v>
      </c>
      <c r="I531" s="47">
        <v>6.917982139882624</v>
      </c>
      <c r="J531">
        <v>10</v>
      </c>
      <c r="K531">
        <v>9</v>
      </c>
      <c r="L531" t="s">
        <v>198</v>
      </c>
      <c r="M531" s="11" cm="1">
        <f t="array" ref="M531">_xlfn.IFS(L531="&gt;70%",1,L531="60-70%",70%,L531="50-60%",60%,L531="&lt;50%",50%)</f>
        <v>0.6</v>
      </c>
      <c r="N531" s="47">
        <v>7.6207104276760465</v>
      </c>
      <c r="O531">
        <v>10</v>
      </c>
      <c r="P531">
        <v>9</v>
      </c>
      <c r="Q531">
        <v>9</v>
      </c>
      <c r="R531">
        <v>11</v>
      </c>
      <c r="S531" t="s">
        <v>104</v>
      </c>
      <c r="T531" t="s">
        <v>108</v>
      </c>
      <c r="V531">
        <v>39</v>
      </c>
      <c r="W531">
        <v>39</v>
      </c>
      <c r="X531">
        <f>IF(AND(OR('Country Prioritization'!$C$4 = 'Filter inputs'!$A$4,'Country Prioritization'!$C$4=$B531),
OR('Country Prioritization'!$C$6='Filter inputs'!$C$4,'Country Prioritization'!$C$6=$S531),
OR( 'Country Prioritization'!$C$7='Filter inputs'!$D$4, 'Country Prioritization'!$C$7=$T531),
OR('Country Prioritization'!$C$8='Filter inputs'!$E$4, 'Country Prioritization'!$C$8=$F531), OR(AND('Country Prioritization'!$C$5='Filter inputs'!$B$4,H531&lt;=$X$1),AND('Country Prioritization'!$C$5='Filter inputs'!$B$5,M531&lt;=$X$1))),1,0)</f>
        <v>1</v>
      </c>
      <c r="Y531">
        <f>IF(OR('Vaccine Prioritization'!$C$5='Filter inputs'!$E$4, 'Vaccine Prioritization'!$C$5=$F531),1,0)</f>
        <v>1</v>
      </c>
    </row>
    <row r="532" spans="1:25" x14ac:dyDescent="0.3">
      <c r="A532" t="str">
        <f t="shared" si="30"/>
        <v>ASIAAFGHib32027</v>
      </c>
      <c r="B532" t="s">
        <v>13</v>
      </c>
      <c r="C532" t="s">
        <v>120</v>
      </c>
      <c r="D532" t="s">
        <v>14</v>
      </c>
      <c r="E532" t="s">
        <v>82</v>
      </c>
      <c r="F532">
        <v>2027</v>
      </c>
      <c r="G532" t="s">
        <v>198</v>
      </c>
      <c r="H532" s="11" cm="1">
        <f t="array" ref="H532">_xlfn.IFS(G532="&gt;70%",1,G532="60-70%",70%,G532="50-60%",60%,G532="&lt;50%",50%)</f>
        <v>0.6</v>
      </c>
      <c r="I532" s="47">
        <v>5.2923172981456439</v>
      </c>
      <c r="J532">
        <v>9</v>
      </c>
      <c r="K532">
        <v>9</v>
      </c>
      <c r="L532" t="s">
        <v>197</v>
      </c>
      <c r="M532" s="11" cm="1">
        <f t="array" ref="M532">_xlfn.IFS(L532="&gt;70%",1,L532="60-70%",70%,L532="50-60%",60%,L532="&lt;50%",50%)</f>
        <v>0.7</v>
      </c>
      <c r="N532" s="47">
        <v>6.5635019671132531</v>
      </c>
      <c r="O532">
        <v>9</v>
      </c>
      <c r="P532">
        <v>9</v>
      </c>
      <c r="Q532">
        <v>8</v>
      </c>
      <c r="R532">
        <v>9</v>
      </c>
      <c r="S532" t="s">
        <v>103</v>
      </c>
      <c r="T532" t="s">
        <v>106</v>
      </c>
      <c r="V532">
        <v>35</v>
      </c>
      <c r="W532">
        <v>35</v>
      </c>
      <c r="X532">
        <f>IF(AND(OR('Country Prioritization'!$C$4 = 'Filter inputs'!$A$4,'Country Prioritization'!$C$4=$B532),
OR('Country Prioritization'!$C$6='Filter inputs'!$C$4,'Country Prioritization'!$C$6=$S532),
OR( 'Country Prioritization'!$C$7='Filter inputs'!$D$4, 'Country Prioritization'!$C$7=$T532),
OR('Country Prioritization'!$C$8='Filter inputs'!$E$4, 'Country Prioritization'!$C$8=$F532), OR(AND('Country Prioritization'!$C$5='Filter inputs'!$B$4,H532&lt;=$X$1),AND('Country Prioritization'!$C$5='Filter inputs'!$B$5,M532&lt;=$X$1))),1,0)</f>
        <v>1</v>
      </c>
      <c r="Y532">
        <f>IF(OR('Vaccine Prioritization'!$C$5='Filter inputs'!$E$4, 'Vaccine Prioritization'!$C$5=$F532),1,0)</f>
        <v>1</v>
      </c>
    </row>
    <row r="533" spans="1:25" x14ac:dyDescent="0.3">
      <c r="A533" t="str">
        <f t="shared" si="30"/>
        <v>AFRICAMLIHib32027</v>
      </c>
      <c r="B533" t="s">
        <v>3</v>
      </c>
      <c r="C533" t="s">
        <v>126</v>
      </c>
      <c r="D533" t="s">
        <v>21</v>
      </c>
      <c r="E533" t="s">
        <v>82</v>
      </c>
      <c r="F533">
        <v>2027</v>
      </c>
      <c r="G533" t="s">
        <v>198</v>
      </c>
      <c r="H533" s="11" cm="1">
        <f t="array" ref="H533">_xlfn.IFS(G533="&gt;70%",1,G533="60-70%",70%,G533="50-60%",60%,G533="&lt;50%",50%)</f>
        <v>0.6</v>
      </c>
      <c r="I533" s="47">
        <v>4.2193676955508801</v>
      </c>
      <c r="J533">
        <v>8</v>
      </c>
      <c r="K533">
        <v>9</v>
      </c>
      <c r="L533" t="s">
        <v>197</v>
      </c>
      <c r="M533" s="11" cm="1">
        <f t="array" ref="M533">_xlfn.IFS(L533="&gt;70%",1,L533="60-70%",70%,L533="50-60%",60%,L533="&lt;50%",50%)</f>
        <v>0.7</v>
      </c>
      <c r="N533" s="47">
        <v>5.9260739492383152</v>
      </c>
      <c r="O533">
        <v>8</v>
      </c>
      <c r="P533">
        <v>9</v>
      </c>
      <c r="Q533">
        <v>8</v>
      </c>
      <c r="R533">
        <v>9</v>
      </c>
      <c r="S533" t="s">
        <v>103</v>
      </c>
      <c r="T533" t="s">
        <v>106</v>
      </c>
      <c r="V533">
        <v>34</v>
      </c>
      <c r="W533">
        <v>34</v>
      </c>
      <c r="X533">
        <f>IF(AND(OR('Country Prioritization'!$C$4 = 'Filter inputs'!$A$4,'Country Prioritization'!$C$4=$B533),
OR('Country Prioritization'!$C$6='Filter inputs'!$C$4,'Country Prioritization'!$C$6=$S533),
OR( 'Country Prioritization'!$C$7='Filter inputs'!$D$4, 'Country Prioritization'!$C$7=$T533),
OR('Country Prioritization'!$C$8='Filter inputs'!$E$4, 'Country Prioritization'!$C$8=$F533), OR(AND('Country Prioritization'!$C$5='Filter inputs'!$B$4,H533&lt;=$X$1),AND('Country Prioritization'!$C$5='Filter inputs'!$B$5,M533&lt;=$X$1))),1,0)</f>
        <v>1</v>
      </c>
      <c r="Y533">
        <f>IF(OR('Vaccine Prioritization'!$C$5='Filter inputs'!$E$4, 'Vaccine Prioritization'!$C$5=$F533),1,0)</f>
        <v>1</v>
      </c>
    </row>
    <row r="534" spans="1:25" x14ac:dyDescent="0.3">
      <c r="A534" t="str">
        <f t="shared" si="30"/>
        <v>AFRICACMRHib32027</v>
      </c>
      <c r="B534" t="s">
        <v>3</v>
      </c>
      <c r="C534" t="s">
        <v>151</v>
      </c>
      <c r="D534" t="s">
        <v>47</v>
      </c>
      <c r="E534" t="s">
        <v>82</v>
      </c>
      <c r="F534">
        <v>2027</v>
      </c>
      <c r="G534" t="s">
        <v>198</v>
      </c>
      <c r="H534" s="11" cm="1">
        <f t="array" ref="H534">_xlfn.IFS(G534="&gt;70%",1,G534="60-70%",70%,G534="50-60%",60%,G534="&lt;50%",50%)</f>
        <v>0.6</v>
      </c>
      <c r="I534" s="47">
        <v>2.9521501842697475</v>
      </c>
      <c r="J534">
        <v>9</v>
      </c>
      <c r="K534">
        <v>8</v>
      </c>
      <c r="L534" t="s">
        <v>196</v>
      </c>
      <c r="M534" s="11" cm="1">
        <f t="array" ref="M534">_xlfn.IFS(L534="&gt;70%",1,L534="60-70%",70%,L534="50-60%",60%,L534="&lt;50%",50%)</f>
        <v>1</v>
      </c>
      <c r="N534" s="47">
        <v>5.5622531723285045</v>
      </c>
      <c r="O534">
        <v>5</v>
      </c>
      <c r="P534">
        <v>9</v>
      </c>
      <c r="Q534">
        <v>8</v>
      </c>
      <c r="R534">
        <v>2</v>
      </c>
      <c r="S534" t="s">
        <v>104</v>
      </c>
      <c r="T534" t="s">
        <v>109</v>
      </c>
      <c r="V534">
        <v>27</v>
      </c>
      <c r="W534">
        <v>24</v>
      </c>
      <c r="X534">
        <f>IF(AND(OR('Country Prioritization'!$C$4 = 'Filter inputs'!$A$4,'Country Prioritization'!$C$4=$B534),
OR('Country Prioritization'!$C$6='Filter inputs'!$C$4,'Country Prioritization'!$C$6=$S534),
OR( 'Country Prioritization'!$C$7='Filter inputs'!$D$4, 'Country Prioritization'!$C$7=$T534),
OR('Country Prioritization'!$C$8='Filter inputs'!$E$4, 'Country Prioritization'!$C$8=$F534), OR(AND('Country Prioritization'!$C$5='Filter inputs'!$B$4,H534&lt;=$X$1),AND('Country Prioritization'!$C$5='Filter inputs'!$B$5,M534&lt;=$X$1))),1,0)</f>
        <v>1</v>
      </c>
      <c r="Y534">
        <f>IF(OR('Vaccine Prioritization'!$C$5='Filter inputs'!$E$4, 'Vaccine Prioritization'!$C$5=$F534),1,0)</f>
        <v>1</v>
      </c>
    </row>
    <row r="535" spans="1:25" x14ac:dyDescent="0.3">
      <c r="A535" t="str">
        <f t="shared" si="30"/>
        <v>AFRICAMOZHib32027</v>
      </c>
      <c r="B535" t="s">
        <v>3</v>
      </c>
      <c r="C535" t="s">
        <v>181</v>
      </c>
      <c r="D535" t="s">
        <v>77</v>
      </c>
      <c r="E535" t="s">
        <v>82</v>
      </c>
      <c r="F535">
        <v>2027</v>
      </c>
      <c r="G535" t="s">
        <v>197</v>
      </c>
      <c r="H535" s="11" cm="1">
        <f t="array" ref="H535">_xlfn.IFS(G535="&gt;70%",1,G535="60-70%",70%,G535="50-60%",60%,G535="&lt;50%",50%)</f>
        <v>0.7</v>
      </c>
      <c r="I535" s="47">
        <v>3.3791432879471572</v>
      </c>
      <c r="J535">
        <v>6</v>
      </c>
      <c r="K535">
        <v>8</v>
      </c>
      <c r="L535" t="s">
        <v>196</v>
      </c>
      <c r="M535" s="11" cm="1">
        <f t="array" ref="M535">_xlfn.IFS(L535="&gt;70%",1,L535="60-70%",70%,L535="50-60%",60%,L535="&lt;50%",50%)</f>
        <v>1</v>
      </c>
      <c r="N535" s="47">
        <v>5.431346339858532</v>
      </c>
      <c r="O535">
        <v>1</v>
      </c>
      <c r="P535">
        <v>9</v>
      </c>
      <c r="Q535">
        <v>10</v>
      </c>
      <c r="R535">
        <v>9</v>
      </c>
      <c r="S535" t="s">
        <v>103</v>
      </c>
      <c r="T535" t="s">
        <v>106</v>
      </c>
      <c r="V535">
        <v>33</v>
      </c>
      <c r="W535">
        <v>29</v>
      </c>
      <c r="X535">
        <f>IF(AND(OR('Country Prioritization'!$C$4 = 'Filter inputs'!$A$4,'Country Prioritization'!$C$4=$B535),
OR('Country Prioritization'!$C$6='Filter inputs'!$C$4,'Country Prioritization'!$C$6=$S535),
OR( 'Country Prioritization'!$C$7='Filter inputs'!$D$4, 'Country Prioritization'!$C$7=$T535),
OR('Country Prioritization'!$C$8='Filter inputs'!$E$4, 'Country Prioritization'!$C$8=$F535), OR(AND('Country Prioritization'!$C$5='Filter inputs'!$B$4,H535&lt;=$X$1),AND('Country Prioritization'!$C$5='Filter inputs'!$B$5,M535&lt;=$X$1))),1,0)</f>
        <v>1</v>
      </c>
      <c r="Y535">
        <f>IF(OR('Vaccine Prioritization'!$C$5='Filter inputs'!$E$4, 'Vaccine Prioritization'!$C$5=$F535),1,0)</f>
        <v>1</v>
      </c>
    </row>
    <row r="536" spans="1:25" x14ac:dyDescent="0.3">
      <c r="A536" t="str">
        <f t="shared" si="30"/>
        <v>ASIAMMRHib32027</v>
      </c>
      <c r="B536" t="s">
        <v>13</v>
      </c>
      <c r="C536" t="s">
        <v>131</v>
      </c>
      <c r="D536" t="s">
        <v>27</v>
      </c>
      <c r="E536" t="s">
        <v>82</v>
      </c>
      <c r="F536">
        <v>2027</v>
      </c>
      <c r="G536" t="s">
        <v>197</v>
      </c>
      <c r="H536" s="11" cm="1">
        <f t="array" ref="H536">_xlfn.IFS(G536="&gt;70%",1,G536="60-70%",70%,G536="50-60%",60%,G536="&lt;50%",50%)</f>
        <v>0.7</v>
      </c>
      <c r="I536" s="47">
        <v>4.2930191269189386</v>
      </c>
      <c r="J536">
        <v>5</v>
      </c>
      <c r="K536">
        <v>9</v>
      </c>
      <c r="L536" t="s">
        <v>196</v>
      </c>
      <c r="M536" s="11" cm="1">
        <f t="array" ref="M536">_xlfn.IFS(L536="&gt;70%",1,L536="60-70%",70%,L536="50-60%",60%,L536="&lt;50%",50%)</f>
        <v>1</v>
      </c>
      <c r="N536" s="47">
        <v>5.3432705307780726</v>
      </c>
      <c r="O536">
        <v>8</v>
      </c>
      <c r="P536">
        <v>8</v>
      </c>
      <c r="Q536">
        <v>10</v>
      </c>
      <c r="R536">
        <v>2</v>
      </c>
      <c r="S536" t="s">
        <v>104</v>
      </c>
      <c r="T536" t="s">
        <v>109</v>
      </c>
      <c r="V536">
        <v>26</v>
      </c>
      <c r="W536">
        <v>28</v>
      </c>
      <c r="X536">
        <f>IF(AND(OR('Country Prioritization'!$C$4 = 'Filter inputs'!$A$4,'Country Prioritization'!$C$4=$B536),
OR('Country Prioritization'!$C$6='Filter inputs'!$C$4,'Country Prioritization'!$C$6=$S536),
OR( 'Country Prioritization'!$C$7='Filter inputs'!$D$4, 'Country Prioritization'!$C$7=$T536),
OR('Country Prioritization'!$C$8='Filter inputs'!$E$4, 'Country Prioritization'!$C$8=$F536), OR(AND('Country Prioritization'!$C$5='Filter inputs'!$B$4,H536&lt;=$X$1),AND('Country Prioritization'!$C$5='Filter inputs'!$B$5,M536&lt;=$X$1))),1,0)</f>
        <v>1</v>
      </c>
      <c r="Y536">
        <f>IF(OR('Vaccine Prioritization'!$C$5='Filter inputs'!$E$4, 'Vaccine Prioritization'!$C$5=$F536),1,0)</f>
        <v>1</v>
      </c>
    </row>
    <row r="537" spans="1:25" x14ac:dyDescent="0.3">
      <c r="A537" t="str">
        <f t="shared" si="30"/>
        <v>AFRICAUGAHib32027</v>
      </c>
      <c r="B537" t="s">
        <v>3</v>
      </c>
      <c r="C537" t="s">
        <v>147</v>
      </c>
      <c r="D537" t="s">
        <v>43</v>
      </c>
      <c r="E537" t="s">
        <v>82</v>
      </c>
      <c r="F537">
        <v>2027</v>
      </c>
      <c r="G537" t="s">
        <v>197</v>
      </c>
      <c r="H537" s="11" cm="1">
        <f t="array" ref="H537">_xlfn.IFS(G537="&gt;70%",1,G537="60-70%",70%,G537="50-60%",60%,G537="&lt;50%",50%)</f>
        <v>0.7</v>
      </c>
      <c r="I537" s="47">
        <v>3.7090154494718348</v>
      </c>
      <c r="J537">
        <v>4</v>
      </c>
      <c r="K537">
        <v>9</v>
      </c>
      <c r="L537" t="s">
        <v>196</v>
      </c>
      <c r="M537" s="11" cm="1">
        <f t="array" ref="M537">_xlfn.IFS(L537="&gt;70%",1,L537="60-70%",70%,L537="50-60%",60%,L537="&lt;50%",50%)</f>
        <v>1</v>
      </c>
      <c r="N537" s="47">
        <v>5.1106480645607428</v>
      </c>
      <c r="O537">
        <v>5</v>
      </c>
      <c r="P537">
        <v>8</v>
      </c>
      <c r="Q537">
        <v>6</v>
      </c>
      <c r="R537">
        <v>9</v>
      </c>
      <c r="S537" t="s">
        <v>103</v>
      </c>
      <c r="T537" t="s">
        <v>106</v>
      </c>
      <c r="V537">
        <v>28</v>
      </c>
      <c r="W537">
        <v>28</v>
      </c>
      <c r="X537">
        <f>IF(AND(OR('Country Prioritization'!$C$4 = 'Filter inputs'!$A$4,'Country Prioritization'!$C$4=$B537),
OR('Country Prioritization'!$C$6='Filter inputs'!$C$4,'Country Prioritization'!$C$6=$S537),
OR( 'Country Prioritization'!$C$7='Filter inputs'!$D$4, 'Country Prioritization'!$C$7=$T537),
OR('Country Prioritization'!$C$8='Filter inputs'!$E$4, 'Country Prioritization'!$C$8=$F537), OR(AND('Country Prioritization'!$C$5='Filter inputs'!$B$4,H537&lt;=$X$1),AND('Country Prioritization'!$C$5='Filter inputs'!$B$5,M537&lt;=$X$1))),1,0)</f>
        <v>1</v>
      </c>
      <c r="Y537">
        <f>IF(OR('Vaccine Prioritization'!$C$5='Filter inputs'!$E$4, 'Vaccine Prioritization'!$C$5=$F537),1,0)</f>
        <v>1</v>
      </c>
    </row>
    <row r="538" spans="1:25" x14ac:dyDescent="0.3">
      <c r="A538" t="str">
        <f t="shared" si="30"/>
        <v>AFRICAMDGHib32027</v>
      </c>
      <c r="B538" t="s">
        <v>3</v>
      </c>
      <c r="C538" t="s">
        <v>145</v>
      </c>
      <c r="D538" t="s">
        <v>41</v>
      </c>
      <c r="E538" t="s">
        <v>82</v>
      </c>
      <c r="F538">
        <v>2027</v>
      </c>
      <c r="G538" t="s">
        <v>198</v>
      </c>
      <c r="H538" s="11" cm="1">
        <f t="array" ref="H538">_xlfn.IFS(G538="&gt;70%",1,G538="60-70%",70%,G538="50-60%",60%,G538="&lt;50%",50%)</f>
        <v>0.6</v>
      </c>
      <c r="I538" s="47">
        <v>3.0290945200330239</v>
      </c>
      <c r="J538">
        <v>8</v>
      </c>
      <c r="K538">
        <v>8</v>
      </c>
      <c r="L538" t="s">
        <v>196</v>
      </c>
      <c r="M538" s="11" cm="1">
        <f t="array" ref="M538">_xlfn.IFS(L538="&gt;70%",1,L538="60-70%",70%,L538="50-60%",60%,L538="&lt;50%",50%)</f>
        <v>1</v>
      </c>
      <c r="N538" s="47">
        <v>4.8911377970175414</v>
      </c>
      <c r="O538">
        <v>6</v>
      </c>
      <c r="P538">
        <v>8</v>
      </c>
      <c r="Q538">
        <v>7</v>
      </c>
      <c r="R538">
        <v>9</v>
      </c>
      <c r="S538" t="s">
        <v>103</v>
      </c>
      <c r="T538" t="s">
        <v>106</v>
      </c>
      <c r="V538">
        <v>32</v>
      </c>
      <c r="W538">
        <v>30</v>
      </c>
      <c r="X538">
        <f>IF(AND(OR('Country Prioritization'!$C$4 = 'Filter inputs'!$A$4,'Country Prioritization'!$C$4=$B538),
OR('Country Prioritization'!$C$6='Filter inputs'!$C$4,'Country Prioritization'!$C$6=$S538),
OR( 'Country Prioritization'!$C$7='Filter inputs'!$D$4, 'Country Prioritization'!$C$7=$T538),
OR('Country Prioritization'!$C$8='Filter inputs'!$E$4, 'Country Prioritization'!$C$8=$F538), OR(AND('Country Prioritization'!$C$5='Filter inputs'!$B$4,H538&lt;=$X$1),AND('Country Prioritization'!$C$5='Filter inputs'!$B$5,M538&lt;=$X$1))),1,0)</f>
        <v>1</v>
      </c>
      <c r="Y538">
        <f>IF(OR('Vaccine Prioritization'!$C$5='Filter inputs'!$E$4, 'Vaccine Prioritization'!$C$5=$F538),1,0)</f>
        <v>1</v>
      </c>
    </row>
    <row r="539" spans="1:25" x14ac:dyDescent="0.3">
      <c r="A539" t="str">
        <f t="shared" si="30"/>
        <v>ASIANPLHib32027</v>
      </c>
      <c r="B539" t="s">
        <v>13</v>
      </c>
      <c r="C539" t="s">
        <v>157</v>
      </c>
      <c r="D539" t="s">
        <v>53</v>
      </c>
      <c r="E539" t="s">
        <v>82</v>
      </c>
      <c r="F539">
        <v>2027</v>
      </c>
      <c r="G539" t="s">
        <v>197</v>
      </c>
      <c r="H539" s="11" cm="1">
        <f t="array" ref="H539">_xlfn.IFS(G539="&gt;70%",1,G539="60-70%",70%,G539="50-60%",60%,G539="&lt;50%",50%)</f>
        <v>0.7</v>
      </c>
      <c r="I539" s="47">
        <v>3.2093718637642712</v>
      </c>
      <c r="J539">
        <v>4</v>
      </c>
      <c r="K539">
        <v>8</v>
      </c>
      <c r="L539" t="s">
        <v>196</v>
      </c>
      <c r="M539" s="11" cm="1">
        <f t="array" ref="M539">_xlfn.IFS(L539="&gt;70%",1,L539="60-70%",70%,L539="50-60%",60%,L539="&lt;50%",50%)</f>
        <v>1</v>
      </c>
      <c r="N539" s="47">
        <v>4.7760540319754998</v>
      </c>
      <c r="O539">
        <v>4</v>
      </c>
      <c r="P539">
        <v>8</v>
      </c>
      <c r="Q539">
        <v>6</v>
      </c>
      <c r="R539">
        <v>8</v>
      </c>
      <c r="S539" t="s">
        <v>104</v>
      </c>
      <c r="T539" t="s">
        <v>106</v>
      </c>
      <c r="V539">
        <v>26</v>
      </c>
      <c r="W539">
        <v>26</v>
      </c>
      <c r="X539">
        <f>IF(AND(OR('Country Prioritization'!$C$4 = 'Filter inputs'!$A$4,'Country Prioritization'!$C$4=$B539),
OR('Country Prioritization'!$C$6='Filter inputs'!$C$4,'Country Prioritization'!$C$6=$S539),
OR( 'Country Prioritization'!$C$7='Filter inputs'!$D$4, 'Country Prioritization'!$C$7=$T539),
OR('Country Prioritization'!$C$8='Filter inputs'!$E$4, 'Country Prioritization'!$C$8=$F539), OR(AND('Country Prioritization'!$C$5='Filter inputs'!$B$4,H539&lt;=$X$1),AND('Country Prioritization'!$C$5='Filter inputs'!$B$5,M539&lt;=$X$1))),1,0)</f>
        <v>1</v>
      </c>
      <c r="Y539">
        <f>IF(OR('Vaccine Prioritization'!$C$5='Filter inputs'!$E$4, 'Vaccine Prioritization'!$C$5=$F539),1,0)</f>
        <v>1</v>
      </c>
    </row>
    <row r="540" spans="1:25" x14ac:dyDescent="0.3">
      <c r="A540" t="str">
        <f t="shared" si="30"/>
        <v>AFRICATCDHib32027</v>
      </c>
      <c r="B540" t="s">
        <v>3</v>
      </c>
      <c r="C540" t="s">
        <v>118</v>
      </c>
      <c r="D540" t="s">
        <v>11</v>
      </c>
      <c r="E540" t="s">
        <v>82</v>
      </c>
      <c r="F540">
        <v>2027</v>
      </c>
      <c r="G540" t="s">
        <v>199</v>
      </c>
      <c r="H540" s="11" cm="1">
        <f t="array" ref="H540">_xlfn.IFS(G540="&gt;70%",1,G540="60-70%",70%,G540="50-60%",60%,G540="&lt;50%",50%)</f>
        <v>0.5</v>
      </c>
      <c r="I540" s="47">
        <v>3.4671958030671117</v>
      </c>
      <c r="J540">
        <v>10</v>
      </c>
      <c r="K540">
        <v>8</v>
      </c>
      <c r="L540" t="s">
        <v>198</v>
      </c>
      <c r="M540" s="11" cm="1">
        <f t="array" ref="M540">_xlfn.IFS(L540="&gt;70%",1,L540="60-70%",70%,L540="50-60%",60%,L540="&lt;50%",50%)</f>
        <v>0.6</v>
      </c>
      <c r="N540" s="47">
        <v>4.698989848845101</v>
      </c>
      <c r="O540">
        <v>10</v>
      </c>
      <c r="P540">
        <v>8</v>
      </c>
      <c r="Q540">
        <v>9</v>
      </c>
      <c r="R540">
        <v>9</v>
      </c>
      <c r="S540" t="s">
        <v>103</v>
      </c>
      <c r="T540" t="s">
        <v>106</v>
      </c>
      <c r="V540">
        <v>36</v>
      </c>
      <c r="W540">
        <v>36</v>
      </c>
      <c r="X540">
        <f>IF(AND(OR('Country Prioritization'!$C$4 = 'Filter inputs'!$A$4,'Country Prioritization'!$C$4=$B540),
OR('Country Prioritization'!$C$6='Filter inputs'!$C$4,'Country Prioritization'!$C$6=$S540),
OR( 'Country Prioritization'!$C$7='Filter inputs'!$D$4, 'Country Prioritization'!$C$7=$T540),
OR('Country Prioritization'!$C$8='Filter inputs'!$E$4, 'Country Prioritization'!$C$8=$F540), OR(AND('Country Prioritization'!$C$5='Filter inputs'!$B$4,H540&lt;=$X$1),AND('Country Prioritization'!$C$5='Filter inputs'!$B$5,M540&lt;=$X$1))),1,0)</f>
        <v>1</v>
      </c>
      <c r="Y540">
        <f>IF(OR('Vaccine Prioritization'!$C$5='Filter inputs'!$E$4, 'Vaccine Prioritization'!$C$5=$F540),1,0)</f>
        <v>1</v>
      </c>
    </row>
    <row r="541" spans="1:25" x14ac:dyDescent="0.3">
      <c r="A541" t="str">
        <f t="shared" si="30"/>
        <v>AFRICABFAHib32027</v>
      </c>
      <c r="B541" t="s">
        <v>3</v>
      </c>
      <c r="C541" t="s">
        <v>167</v>
      </c>
      <c r="D541" t="s">
        <v>63</v>
      </c>
      <c r="E541" t="s">
        <v>82</v>
      </c>
      <c r="F541">
        <v>2027</v>
      </c>
      <c r="G541" t="s">
        <v>197</v>
      </c>
      <c r="H541" s="11" cm="1">
        <f t="array" ref="H541">_xlfn.IFS(G541="&gt;70%",1,G541="60-70%",70%,G541="50-60%",60%,G541="&lt;50%",50%)</f>
        <v>0.7</v>
      </c>
      <c r="I541" s="47">
        <v>2.6724454353079201</v>
      </c>
      <c r="J541">
        <v>5</v>
      </c>
      <c r="K541">
        <v>7</v>
      </c>
      <c r="L541" t="s">
        <v>196</v>
      </c>
      <c r="M541" s="11" cm="1">
        <f t="array" ref="M541">_xlfn.IFS(L541="&gt;70%",1,L541="60-70%",70%,L541="50-60%",60%,L541="&lt;50%",50%)</f>
        <v>1</v>
      </c>
      <c r="N541" s="47">
        <v>4.6343620715320322</v>
      </c>
      <c r="O541">
        <v>3</v>
      </c>
      <c r="P541">
        <v>8</v>
      </c>
      <c r="Q541">
        <v>4</v>
      </c>
      <c r="R541">
        <v>9</v>
      </c>
      <c r="S541" t="s">
        <v>103</v>
      </c>
      <c r="T541" t="s">
        <v>106</v>
      </c>
      <c r="V541">
        <v>25</v>
      </c>
      <c r="W541">
        <v>24</v>
      </c>
      <c r="X541">
        <f>IF(AND(OR('Country Prioritization'!$C$4 = 'Filter inputs'!$A$4,'Country Prioritization'!$C$4=$B541),
OR('Country Prioritization'!$C$6='Filter inputs'!$C$4,'Country Prioritization'!$C$6=$S541),
OR( 'Country Prioritization'!$C$7='Filter inputs'!$D$4, 'Country Prioritization'!$C$7=$T541),
OR('Country Prioritization'!$C$8='Filter inputs'!$E$4, 'Country Prioritization'!$C$8=$F541), OR(AND('Country Prioritization'!$C$5='Filter inputs'!$B$4,H541&lt;=$X$1),AND('Country Prioritization'!$C$5='Filter inputs'!$B$5,M541&lt;=$X$1))),1,0)</f>
        <v>1</v>
      </c>
      <c r="Y541">
        <f>IF(OR('Vaccine Prioritization'!$C$5='Filter inputs'!$E$4, 'Vaccine Prioritization'!$C$5=$F541),1,0)</f>
        <v>1</v>
      </c>
    </row>
    <row r="542" spans="1:25" x14ac:dyDescent="0.3">
      <c r="A542" t="str">
        <f t="shared" si="30"/>
        <v>ASIAYEMHib32027</v>
      </c>
      <c r="B542" t="s">
        <v>13</v>
      </c>
      <c r="C542" t="s">
        <v>123</v>
      </c>
      <c r="D542" t="s">
        <v>18</v>
      </c>
      <c r="E542" t="s">
        <v>82</v>
      </c>
      <c r="F542">
        <v>2027</v>
      </c>
      <c r="G542" t="s">
        <v>198</v>
      </c>
      <c r="H542" s="11" cm="1">
        <f t="array" ref="H542">_xlfn.IFS(G542="&gt;70%",1,G542="60-70%",70%,G542="50-60%",60%,G542="&lt;50%",50%)</f>
        <v>0.6</v>
      </c>
      <c r="I542" s="47">
        <v>3.319725431218945</v>
      </c>
      <c r="J542">
        <v>8</v>
      </c>
      <c r="K542">
        <v>8</v>
      </c>
      <c r="L542" t="s">
        <v>197</v>
      </c>
      <c r="M542" s="11" cm="1">
        <f t="array" ref="M542">_xlfn.IFS(L542="&gt;70%",1,L542="60-70%",70%,L542="50-60%",60%,L542="&lt;50%",50%)</f>
        <v>0.7</v>
      </c>
      <c r="N542" s="47">
        <v>4.3955057024225912</v>
      </c>
      <c r="O542">
        <v>9</v>
      </c>
      <c r="P542">
        <v>8</v>
      </c>
      <c r="Q542">
        <v>3</v>
      </c>
      <c r="R542">
        <v>9</v>
      </c>
      <c r="S542" t="s">
        <v>103</v>
      </c>
      <c r="T542" t="s">
        <v>106</v>
      </c>
      <c r="V542">
        <v>28</v>
      </c>
      <c r="W542">
        <v>29</v>
      </c>
      <c r="X542">
        <f>IF(AND(OR('Country Prioritization'!$C$4 = 'Filter inputs'!$A$4,'Country Prioritization'!$C$4=$B542),
OR('Country Prioritization'!$C$6='Filter inputs'!$C$4,'Country Prioritization'!$C$6=$S542),
OR( 'Country Prioritization'!$C$7='Filter inputs'!$D$4, 'Country Prioritization'!$C$7=$T542),
OR('Country Prioritization'!$C$8='Filter inputs'!$E$4, 'Country Prioritization'!$C$8=$F542), OR(AND('Country Prioritization'!$C$5='Filter inputs'!$B$4,H542&lt;=$X$1),AND('Country Prioritization'!$C$5='Filter inputs'!$B$5,M542&lt;=$X$1))),1,0)</f>
        <v>1</v>
      </c>
      <c r="Y542">
        <f>IF(OR('Vaccine Prioritization'!$C$5='Filter inputs'!$E$4, 'Vaccine Prioritization'!$C$5=$F542),1,0)</f>
        <v>1</v>
      </c>
    </row>
    <row r="543" spans="1:25" x14ac:dyDescent="0.3">
      <c r="A543" t="str">
        <f t="shared" si="30"/>
        <v>AFRICAKENHib32027</v>
      </c>
      <c r="B543" t="s">
        <v>3</v>
      </c>
      <c r="C543" t="s">
        <v>139</v>
      </c>
      <c r="D543" t="s">
        <v>35</v>
      </c>
      <c r="E543" t="s">
        <v>82</v>
      </c>
      <c r="F543">
        <v>2027</v>
      </c>
      <c r="G543" t="s">
        <v>197</v>
      </c>
      <c r="H543" s="11" cm="1">
        <f t="array" ref="H543">_xlfn.IFS(G543="&gt;70%",1,G543="60-70%",70%,G543="50-60%",60%,G543="&lt;50%",50%)</f>
        <v>0.7</v>
      </c>
      <c r="I543" s="47">
        <v>3.1233138682749897</v>
      </c>
      <c r="J543">
        <v>4</v>
      </c>
      <c r="K543">
        <v>8</v>
      </c>
      <c r="L543" t="s">
        <v>196</v>
      </c>
      <c r="M543" s="11" cm="1">
        <f t="array" ref="M543">_xlfn.IFS(L543="&gt;70%",1,L543="60-70%",70%,L543="50-60%",60%,L543="&lt;50%",50%)</f>
        <v>1</v>
      </c>
      <c r="N543" s="47">
        <v>3.9317608552570507</v>
      </c>
      <c r="O543">
        <v>7</v>
      </c>
      <c r="P543">
        <v>7</v>
      </c>
      <c r="Q543">
        <v>5</v>
      </c>
      <c r="R543">
        <v>2</v>
      </c>
      <c r="S543" t="s">
        <v>104</v>
      </c>
      <c r="T543" t="s">
        <v>109</v>
      </c>
      <c r="V543">
        <v>19</v>
      </c>
      <c r="W543">
        <v>21</v>
      </c>
      <c r="X543">
        <f>IF(AND(OR('Country Prioritization'!$C$4 = 'Filter inputs'!$A$4,'Country Prioritization'!$C$4=$B543),
OR('Country Prioritization'!$C$6='Filter inputs'!$C$4,'Country Prioritization'!$C$6=$S543),
OR( 'Country Prioritization'!$C$7='Filter inputs'!$D$4, 'Country Prioritization'!$C$7=$T543),
OR('Country Prioritization'!$C$8='Filter inputs'!$E$4, 'Country Prioritization'!$C$8=$F543), OR(AND('Country Prioritization'!$C$5='Filter inputs'!$B$4,H543&lt;=$X$1),AND('Country Prioritization'!$C$5='Filter inputs'!$B$5,M543&lt;=$X$1))),1,0)</f>
        <v>1</v>
      </c>
      <c r="Y543">
        <f>IF(OR('Vaccine Prioritization'!$C$5='Filter inputs'!$E$4, 'Vaccine Prioritization'!$C$5=$F543),1,0)</f>
        <v>1</v>
      </c>
    </row>
    <row r="544" spans="1:25" x14ac:dyDescent="0.3">
      <c r="A544" t="str">
        <f t="shared" si="30"/>
        <v>AFRICARWAHib32027</v>
      </c>
      <c r="B544" t="s">
        <v>3</v>
      </c>
      <c r="C544" t="s">
        <v>179</v>
      </c>
      <c r="D544" t="s">
        <v>75</v>
      </c>
      <c r="E544" t="s">
        <v>82</v>
      </c>
      <c r="F544">
        <v>2027</v>
      </c>
      <c r="G544" t="s">
        <v>197</v>
      </c>
      <c r="H544" s="11" cm="1">
        <f t="array" ref="H544">_xlfn.IFS(G544="&gt;70%",1,G544="60-70%",70%,G544="50-60%",60%,G544="&lt;50%",50%)</f>
        <v>0.7</v>
      </c>
      <c r="I544" s="47">
        <v>2.2515610167332745</v>
      </c>
      <c r="J544">
        <v>1</v>
      </c>
      <c r="K544">
        <v>7</v>
      </c>
      <c r="L544" t="s">
        <v>196</v>
      </c>
      <c r="M544" s="11" cm="1">
        <f t="array" ref="M544">_xlfn.IFS(L544="&gt;70%",1,L544="60-70%",70%,L544="50-60%",60%,L544="&lt;50%",50%)</f>
        <v>1</v>
      </c>
      <c r="N544" s="47">
        <v>3.6325524810721612</v>
      </c>
      <c r="O544">
        <v>1</v>
      </c>
      <c r="P544">
        <v>7</v>
      </c>
      <c r="Q544">
        <v>8</v>
      </c>
      <c r="R544">
        <v>9</v>
      </c>
      <c r="S544" t="s">
        <v>103</v>
      </c>
      <c r="T544" t="s">
        <v>106</v>
      </c>
      <c r="V544">
        <v>25</v>
      </c>
      <c r="W544">
        <v>25</v>
      </c>
      <c r="X544">
        <f>IF(AND(OR('Country Prioritization'!$C$4 = 'Filter inputs'!$A$4,'Country Prioritization'!$C$4=$B544),
OR('Country Prioritization'!$C$6='Filter inputs'!$C$4,'Country Prioritization'!$C$6=$S544),
OR( 'Country Prioritization'!$C$7='Filter inputs'!$D$4, 'Country Prioritization'!$C$7=$T544),
OR('Country Prioritization'!$C$8='Filter inputs'!$E$4, 'Country Prioritization'!$C$8=$F544), OR(AND('Country Prioritization'!$C$5='Filter inputs'!$B$4,H544&lt;=$X$1),AND('Country Prioritization'!$C$5='Filter inputs'!$B$5,M544&lt;=$X$1))),1,0)</f>
        <v>1</v>
      </c>
      <c r="Y544">
        <f>IF(OR('Vaccine Prioritization'!$C$5='Filter inputs'!$E$4, 'Vaccine Prioritization'!$C$5=$F544),1,0)</f>
        <v>1</v>
      </c>
    </row>
    <row r="545" spans="1:25" x14ac:dyDescent="0.3">
      <c r="A545" t="str">
        <f t="shared" si="30"/>
        <v>AFRICASENHib32027</v>
      </c>
      <c r="B545" t="s">
        <v>3</v>
      </c>
      <c r="C545" t="s">
        <v>164</v>
      </c>
      <c r="D545" t="s">
        <v>60</v>
      </c>
      <c r="E545" t="s">
        <v>82</v>
      </c>
      <c r="F545">
        <v>2027</v>
      </c>
      <c r="G545" t="s">
        <v>197</v>
      </c>
      <c r="H545" s="11" cm="1">
        <f t="array" ref="H545">_xlfn.IFS(G545="&gt;70%",1,G545="60-70%",70%,G545="50-60%",60%,G545="&lt;50%",50%)</f>
        <v>0.7</v>
      </c>
      <c r="I545" s="47">
        <v>2.5190704472982519</v>
      </c>
      <c r="J545">
        <v>4</v>
      </c>
      <c r="K545">
        <v>7</v>
      </c>
      <c r="L545" t="s">
        <v>196</v>
      </c>
      <c r="M545" s="11" cm="1">
        <f t="array" ref="M545">_xlfn.IFS(L545="&gt;70%",1,L545="60-70%",70%,L545="50-60%",60%,L545="&lt;50%",50%)</f>
        <v>1</v>
      </c>
      <c r="N545" s="47">
        <v>3.5316318818407542</v>
      </c>
      <c r="O545">
        <v>4</v>
      </c>
      <c r="P545">
        <v>7</v>
      </c>
      <c r="Q545">
        <v>1</v>
      </c>
      <c r="R545">
        <v>2</v>
      </c>
      <c r="S545" t="s">
        <v>104</v>
      </c>
      <c r="T545" t="s">
        <v>109</v>
      </c>
      <c r="V545">
        <v>14</v>
      </c>
      <c r="W545">
        <v>14</v>
      </c>
      <c r="X545">
        <f>IF(AND(OR('Country Prioritization'!$C$4 = 'Filter inputs'!$A$4,'Country Prioritization'!$C$4=$B545),
OR('Country Prioritization'!$C$6='Filter inputs'!$C$4,'Country Prioritization'!$C$6=$S545),
OR( 'Country Prioritization'!$C$7='Filter inputs'!$D$4, 'Country Prioritization'!$C$7=$T545),
OR('Country Prioritization'!$C$8='Filter inputs'!$E$4, 'Country Prioritization'!$C$8=$F545), OR(AND('Country Prioritization'!$C$5='Filter inputs'!$B$4,H545&lt;=$X$1),AND('Country Prioritization'!$C$5='Filter inputs'!$B$5,M545&lt;=$X$1))),1,0)</f>
        <v>1</v>
      </c>
      <c r="Y545">
        <f>IF(OR('Vaccine Prioritization'!$C$5='Filter inputs'!$E$4, 'Vaccine Prioritization'!$C$5=$F545),1,0)</f>
        <v>1</v>
      </c>
    </row>
    <row r="546" spans="1:25" x14ac:dyDescent="0.3">
      <c r="A546" t="str">
        <f t="shared" si="30"/>
        <v>AFRICAZMBHib32027</v>
      </c>
      <c r="B546" t="s">
        <v>3</v>
      </c>
      <c r="C546" t="s">
        <v>182</v>
      </c>
      <c r="D546" t="s">
        <v>78</v>
      </c>
      <c r="E546" t="s">
        <v>82</v>
      </c>
      <c r="F546">
        <v>2027</v>
      </c>
      <c r="G546" t="s">
        <v>197</v>
      </c>
      <c r="H546" s="11" cm="1">
        <f t="array" ref="H546">_xlfn.IFS(G546="&gt;70%",1,G546="60-70%",70%,G546="50-60%",60%,G546="&lt;50%",50%)</f>
        <v>0.7</v>
      </c>
      <c r="I546" s="47">
        <v>1.8138150334479775</v>
      </c>
      <c r="J546">
        <v>6</v>
      </c>
      <c r="K546">
        <v>7</v>
      </c>
      <c r="L546" t="s">
        <v>196</v>
      </c>
      <c r="M546" s="11" cm="1">
        <f t="array" ref="M546">_xlfn.IFS(L546="&gt;70%",1,L546="60-70%",70%,L546="50-60%",60%,L546="&lt;50%",50%)</f>
        <v>1</v>
      </c>
      <c r="N546" s="47">
        <v>3.0457603375863007</v>
      </c>
      <c r="O546">
        <v>1</v>
      </c>
      <c r="P546">
        <v>7</v>
      </c>
      <c r="Q546">
        <v>9</v>
      </c>
      <c r="R546">
        <v>2</v>
      </c>
      <c r="S546" t="s">
        <v>104</v>
      </c>
      <c r="T546" t="s">
        <v>109</v>
      </c>
      <c r="V546">
        <v>24</v>
      </c>
      <c r="W546">
        <v>19</v>
      </c>
      <c r="X546">
        <f>IF(AND(OR('Country Prioritization'!$C$4 = 'Filter inputs'!$A$4,'Country Prioritization'!$C$4=$B546),
OR('Country Prioritization'!$C$6='Filter inputs'!$C$4,'Country Prioritization'!$C$6=$S546),
OR( 'Country Prioritization'!$C$7='Filter inputs'!$D$4, 'Country Prioritization'!$C$7=$T546),
OR('Country Prioritization'!$C$8='Filter inputs'!$E$4, 'Country Prioritization'!$C$8=$F546), OR(AND('Country Prioritization'!$C$5='Filter inputs'!$B$4,H546&lt;=$X$1),AND('Country Prioritization'!$C$5='Filter inputs'!$B$5,M546&lt;=$X$1))),1,0)</f>
        <v>1</v>
      </c>
      <c r="Y546">
        <f>IF(OR('Vaccine Prioritization'!$C$5='Filter inputs'!$E$4, 'Vaccine Prioritization'!$C$5=$F546),1,0)</f>
        <v>1</v>
      </c>
    </row>
    <row r="547" spans="1:25" x14ac:dyDescent="0.3">
      <c r="A547" t="str">
        <f t="shared" si="30"/>
        <v>ASIAKHMHib32027</v>
      </c>
      <c r="B547" t="s">
        <v>13</v>
      </c>
      <c r="C547" t="s">
        <v>163</v>
      </c>
      <c r="D547" t="s">
        <v>59</v>
      </c>
      <c r="E547" t="s">
        <v>82</v>
      </c>
      <c r="F547">
        <v>2027</v>
      </c>
      <c r="G547" t="s">
        <v>197</v>
      </c>
      <c r="H547" s="11" cm="1">
        <f t="array" ref="H547">_xlfn.IFS(G547="&gt;70%",1,G547="60-70%",70%,G547="50-60%",60%,G547="&lt;50%",50%)</f>
        <v>0.7</v>
      </c>
      <c r="I547" s="47">
        <v>1.713775000664389</v>
      </c>
      <c r="J547">
        <v>4</v>
      </c>
      <c r="K547">
        <v>7</v>
      </c>
      <c r="L547" t="s">
        <v>196</v>
      </c>
      <c r="M547" s="11" cm="1">
        <f t="array" ref="M547">_xlfn.IFS(L547="&gt;70%",1,L547="60-70%",70%,L547="50-60%",60%,L547="&lt;50%",50%)</f>
        <v>1</v>
      </c>
      <c r="N547" s="47">
        <v>2.5832493080256587</v>
      </c>
      <c r="O547">
        <v>3</v>
      </c>
      <c r="P547">
        <v>7</v>
      </c>
      <c r="Q547">
        <v>8</v>
      </c>
      <c r="R547">
        <v>2</v>
      </c>
      <c r="S547" t="s">
        <v>104</v>
      </c>
      <c r="T547" t="s">
        <v>109</v>
      </c>
      <c r="V547">
        <v>21</v>
      </c>
      <c r="W547">
        <v>20</v>
      </c>
      <c r="X547">
        <f>IF(AND(OR('Country Prioritization'!$C$4 = 'Filter inputs'!$A$4,'Country Prioritization'!$C$4=$B547),
OR('Country Prioritization'!$C$6='Filter inputs'!$C$4,'Country Prioritization'!$C$6=$S547),
OR( 'Country Prioritization'!$C$7='Filter inputs'!$D$4, 'Country Prioritization'!$C$7=$T547),
OR('Country Prioritization'!$C$8='Filter inputs'!$E$4, 'Country Prioritization'!$C$8=$F547), OR(AND('Country Prioritization'!$C$5='Filter inputs'!$B$4,H547&lt;=$X$1),AND('Country Prioritization'!$C$5='Filter inputs'!$B$5,M547&lt;=$X$1))),1,0)</f>
        <v>1</v>
      </c>
      <c r="Y547">
        <f>IF(OR('Vaccine Prioritization'!$C$5='Filter inputs'!$E$4, 'Vaccine Prioritization'!$C$5=$F547),1,0)</f>
        <v>1</v>
      </c>
    </row>
    <row r="548" spans="1:25" x14ac:dyDescent="0.3">
      <c r="A548" t="str">
        <f t="shared" si="30"/>
        <v>AFRICABDIHib32027</v>
      </c>
      <c r="B548" t="s">
        <v>3</v>
      </c>
      <c r="C548" t="s">
        <v>171</v>
      </c>
      <c r="D548" t="s">
        <v>67</v>
      </c>
      <c r="E548" t="s">
        <v>82</v>
      </c>
      <c r="F548">
        <v>2027</v>
      </c>
      <c r="G548" t="s">
        <v>197</v>
      </c>
      <c r="H548" s="11" cm="1">
        <f t="array" ref="H548">_xlfn.IFS(G548="&gt;70%",1,G548="60-70%",70%,G548="50-60%",60%,G548="&lt;50%",50%)</f>
        <v>0.7</v>
      </c>
      <c r="I548" s="47">
        <v>1.6077779695629677</v>
      </c>
      <c r="J548">
        <v>3</v>
      </c>
      <c r="K548">
        <v>6</v>
      </c>
      <c r="L548" t="s">
        <v>196</v>
      </c>
      <c r="M548" s="11" cm="1">
        <f t="array" ref="M548">_xlfn.IFS(L548="&gt;70%",1,L548="60-70%",70%,L548="50-60%",60%,L548="&lt;50%",50%)</f>
        <v>1</v>
      </c>
      <c r="N548" s="47">
        <v>2.4889047503041768</v>
      </c>
      <c r="O548">
        <v>3</v>
      </c>
      <c r="P548">
        <v>7</v>
      </c>
      <c r="Q548">
        <v>5</v>
      </c>
      <c r="R548">
        <v>9</v>
      </c>
      <c r="S548" t="s">
        <v>103</v>
      </c>
      <c r="T548" t="s">
        <v>106</v>
      </c>
      <c r="V548">
        <v>23</v>
      </c>
      <c r="W548">
        <v>24</v>
      </c>
      <c r="X548">
        <f>IF(AND(OR('Country Prioritization'!$C$4 = 'Filter inputs'!$A$4,'Country Prioritization'!$C$4=$B548),
OR('Country Prioritization'!$C$6='Filter inputs'!$C$4,'Country Prioritization'!$C$6=$S548),
OR( 'Country Prioritization'!$C$7='Filter inputs'!$D$4, 'Country Prioritization'!$C$7=$T548),
OR('Country Prioritization'!$C$8='Filter inputs'!$E$4, 'Country Prioritization'!$C$8=$F548), OR(AND('Country Prioritization'!$C$5='Filter inputs'!$B$4,H548&lt;=$X$1),AND('Country Prioritization'!$C$5='Filter inputs'!$B$5,M548&lt;=$X$1))),1,0)</f>
        <v>1</v>
      </c>
      <c r="Y548">
        <f>IF(OR('Vaccine Prioritization'!$C$5='Filter inputs'!$E$4, 'Vaccine Prioritization'!$C$5=$F548),1,0)</f>
        <v>1</v>
      </c>
    </row>
    <row r="549" spans="1:25" x14ac:dyDescent="0.3">
      <c r="A549" t="str">
        <f t="shared" si="30"/>
        <v>AFRICABENHib32027</v>
      </c>
      <c r="B549" t="s">
        <v>3</v>
      </c>
      <c r="C549" t="s">
        <v>132</v>
      </c>
      <c r="D549" t="s">
        <v>28</v>
      </c>
      <c r="E549" t="s">
        <v>82</v>
      </c>
      <c r="F549">
        <v>2027</v>
      </c>
      <c r="G549" t="s">
        <v>198</v>
      </c>
      <c r="H549" s="11" cm="1">
        <f t="array" ref="H549">_xlfn.IFS(G549="&gt;70%",1,G549="60-70%",70%,G549="50-60%",60%,G549="&lt;50%",50%)</f>
        <v>0.6</v>
      </c>
      <c r="I549" s="47">
        <v>1.6700760830467303</v>
      </c>
      <c r="J549">
        <v>8</v>
      </c>
      <c r="K549">
        <v>6</v>
      </c>
      <c r="L549" t="s">
        <v>196</v>
      </c>
      <c r="M549" s="11" cm="1">
        <f t="array" ref="M549">_xlfn.IFS(L549="&gt;70%",1,L549="60-70%",70%,L549="50-60%",60%,L549="&lt;50%",50%)</f>
        <v>1</v>
      </c>
      <c r="N549" s="47">
        <v>2.4515634576795327</v>
      </c>
      <c r="O549">
        <v>8</v>
      </c>
      <c r="P549">
        <v>7</v>
      </c>
      <c r="Q549">
        <v>2</v>
      </c>
      <c r="R549">
        <v>8</v>
      </c>
      <c r="S549" t="s">
        <v>104</v>
      </c>
      <c r="T549" t="s">
        <v>106</v>
      </c>
      <c r="V549">
        <v>24</v>
      </c>
      <c r="W549">
        <v>25</v>
      </c>
      <c r="X549">
        <f>IF(AND(OR('Country Prioritization'!$C$4 = 'Filter inputs'!$A$4,'Country Prioritization'!$C$4=$B549),
OR('Country Prioritization'!$C$6='Filter inputs'!$C$4,'Country Prioritization'!$C$6=$S549),
OR( 'Country Prioritization'!$C$7='Filter inputs'!$D$4, 'Country Prioritization'!$C$7=$T549),
OR('Country Prioritization'!$C$8='Filter inputs'!$E$4, 'Country Prioritization'!$C$8=$F549), OR(AND('Country Prioritization'!$C$5='Filter inputs'!$B$4,H549&lt;=$X$1),AND('Country Prioritization'!$C$5='Filter inputs'!$B$5,M549&lt;=$X$1))),1,0)</f>
        <v>1</v>
      </c>
      <c r="Y549">
        <f>IF(OR('Vaccine Prioritization'!$C$5='Filter inputs'!$E$4, 'Vaccine Prioritization'!$C$5=$F549),1,0)</f>
        <v>1</v>
      </c>
    </row>
    <row r="550" spans="1:25" x14ac:dyDescent="0.3">
      <c r="A550" t="str">
        <f t="shared" si="30"/>
        <v>AMERICABOLHib32027</v>
      </c>
      <c r="B550" t="s">
        <v>22</v>
      </c>
      <c r="C550" t="s">
        <v>162</v>
      </c>
      <c r="D550" t="s">
        <v>58</v>
      </c>
      <c r="E550" t="s">
        <v>82</v>
      </c>
      <c r="F550">
        <v>2027</v>
      </c>
      <c r="G550" t="s">
        <v>198</v>
      </c>
      <c r="H550" s="11" cm="1">
        <f t="array" ref="H550">_xlfn.IFS(G550="&gt;70%",1,G550="60-70%",70%,G550="50-60%",60%,G550="&lt;50%",50%)</f>
        <v>0.6</v>
      </c>
      <c r="I550" s="47">
        <v>1.2975918325987077</v>
      </c>
      <c r="J550">
        <v>8</v>
      </c>
      <c r="K550">
        <v>6</v>
      </c>
      <c r="L550" t="s">
        <v>196</v>
      </c>
      <c r="M550" s="11" cm="1">
        <f t="array" ref="M550">_xlfn.IFS(L550="&gt;70%",1,L550="60-70%",70%,L550="50-60%",60%,L550="&lt;50%",50%)</f>
        <v>1</v>
      </c>
      <c r="N550" s="47">
        <v>2.3912639324460612</v>
      </c>
      <c r="O550">
        <v>4</v>
      </c>
      <c r="P550">
        <v>7</v>
      </c>
      <c r="Q550">
        <v>4</v>
      </c>
      <c r="R550">
        <v>11</v>
      </c>
      <c r="S550" t="s">
        <v>104</v>
      </c>
      <c r="T550" t="s">
        <v>108</v>
      </c>
      <c r="V550">
        <v>29</v>
      </c>
      <c r="W550">
        <v>26</v>
      </c>
      <c r="X550">
        <f>IF(AND(OR('Country Prioritization'!$C$4 = 'Filter inputs'!$A$4,'Country Prioritization'!$C$4=$B550),
OR('Country Prioritization'!$C$6='Filter inputs'!$C$4,'Country Prioritization'!$C$6=$S550),
OR( 'Country Prioritization'!$C$7='Filter inputs'!$D$4, 'Country Prioritization'!$C$7=$T550),
OR('Country Prioritization'!$C$8='Filter inputs'!$E$4, 'Country Prioritization'!$C$8=$F550), OR(AND('Country Prioritization'!$C$5='Filter inputs'!$B$4,H550&lt;=$X$1),AND('Country Prioritization'!$C$5='Filter inputs'!$B$5,M550&lt;=$X$1))),1,0)</f>
        <v>1</v>
      </c>
      <c r="Y550">
        <f>IF(OR('Vaccine Prioritization'!$C$5='Filter inputs'!$E$4, 'Vaccine Prioritization'!$C$5=$F550),1,0)</f>
        <v>1</v>
      </c>
    </row>
    <row r="551" spans="1:25" x14ac:dyDescent="0.3">
      <c r="A551" t="str">
        <f t="shared" si="30"/>
        <v>AFRICACIVHib32027</v>
      </c>
      <c r="B551" t="s">
        <v>3</v>
      </c>
      <c r="C551" t="s">
        <v>142</v>
      </c>
      <c r="D551" t="s">
        <v>38</v>
      </c>
      <c r="E551" t="s">
        <v>82</v>
      </c>
      <c r="F551">
        <v>2027</v>
      </c>
      <c r="G551" t="s">
        <v>198</v>
      </c>
      <c r="H551" s="11" cm="1">
        <f t="array" ref="H551">_xlfn.IFS(G551="&gt;70%",1,G551="60-70%",70%,G551="50-60%",60%,G551="&lt;50%",50%)</f>
        <v>0.6</v>
      </c>
      <c r="I551" s="47">
        <v>1.5679569835004623</v>
      </c>
      <c r="J551">
        <v>7</v>
      </c>
      <c r="K551">
        <v>6</v>
      </c>
      <c r="L551" t="s">
        <v>196</v>
      </c>
      <c r="M551" s="11" cm="1">
        <f t="array" ref="M551">_xlfn.IFS(L551="&gt;70%",1,L551="60-70%",70%,L551="50-60%",60%,L551="&lt;50%",50%)</f>
        <v>1</v>
      </c>
      <c r="N551" s="47">
        <v>2.3077639846966238</v>
      </c>
      <c r="O551">
        <v>6</v>
      </c>
      <c r="P551">
        <v>6</v>
      </c>
      <c r="Q551">
        <v>5</v>
      </c>
      <c r="R551">
        <v>2</v>
      </c>
      <c r="S551" t="s">
        <v>104</v>
      </c>
      <c r="T551" t="s">
        <v>109</v>
      </c>
      <c r="V551">
        <v>20</v>
      </c>
      <c r="W551">
        <v>19</v>
      </c>
      <c r="X551">
        <f>IF(AND(OR('Country Prioritization'!$C$4 = 'Filter inputs'!$A$4,'Country Prioritization'!$C$4=$B551),
OR('Country Prioritization'!$C$6='Filter inputs'!$C$4,'Country Prioritization'!$C$6=$S551),
OR( 'Country Prioritization'!$C$7='Filter inputs'!$D$4, 'Country Prioritization'!$C$7=$T551),
OR('Country Prioritization'!$C$8='Filter inputs'!$E$4, 'Country Prioritization'!$C$8=$F551), OR(AND('Country Prioritization'!$C$5='Filter inputs'!$B$4,H551&lt;=$X$1),AND('Country Prioritization'!$C$5='Filter inputs'!$B$5,M551&lt;=$X$1))),1,0)</f>
        <v>1</v>
      </c>
      <c r="Y551">
        <f>IF(OR('Vaccine Prioritization'!$C$5='Filter inputs'!$E$4, 'Vaccine Prioritization'!$C$5=$F551),1,0)</f>
        <v>1</v>
      </c>
    </row>
    <row r="552" spans="1:25" x14ac:dyDescent="0.3">
      <c r="A552" t="str">
        <f t="shared" si="30"/>
        <v>AMERICAHTIHib32027</v>
      </c>
      <c r="B552" t="s">
        <v>22</v>
      </c>
      <c r="C552" t="s">
        <v>127</v>
      </c>
      <c r="D552" t="s">
        <v>23</v>
      </c>
      <c r="E552" t="s">
        <v>82</v>
      </c>
      <c r="F552">
        <v>2027</v>
      </c>
      <c r="G552" t="s">
        <v>199</v>
      </c>
      <c r="H552" s="11" cm="1">
        <f t="array" ref="H552">_xlfn.IFS(G552="&gt;70%",1,G552="60-70%",70%,G552="50-60%",60%,G552="&lt;50%",50%)</f>
        <v>0.5</v>
      </c>
      <c r="I552" s="47">
        <v>1.3437986080513884</v>
      </c>
      <c r="J552">
        <v>10</v>
      </c>
      <c r="K552">
        <v>6</v>
      </c>
      <c r="L552" t="s">
        <v>197</v>
      </c>
      <c r="M552" s="11" cm="1">
        <f t="array" ref="M552">_xlfn.IFS(L552="&gt;70%",1,L552="60-70%",70%,L552="50-60%",60%,L552="&lt;50%",50%)</f>
        <v>0.7</v>
      </c>
      <c r="N552" s="47">
        <v>2.2149342839408646</v>
      </c>
      <c r="O552">
        <v>9</v>
      </c>
      <c r="P552">
        <v>6</v>
      </c>
      <c r="Q552">
        <v>5</v>
      </c>
      <c r="R552">
        <v>9</v>
      </c>
      <c r="S552" t="s">
        <v>103</v>
      </c>
      <c r="T552" t="s">
        <v>106</v>
      </c>
      <c r="V552">
        <v>30</v>
      </c>
      <c r="W552">
        <v>29</v>
      </c>
      <c r="X552">
        <f>IF(AND(OR('Country Prioritization'!$C$4 = 'Filter inputs'!$A$4,'Country Prioritization'!$C$4=$B552),
OR('Country Prioritization'!$C$6='Filter inputs'!$C$4,'Country Prioritization'!$C$6=$S552),
OR( 'Country Prioritization'!$C$7='Filter inputs'!$D$4, 'Country Prioritization'!$C$7=$T552),
OR('Country Prioritization'!$C$8='Filter inputs'!$E$4, 'Country Prioritization'!$C$8=$F552), OR(AND('Country Prioritization'!$C$5='Filter inputs'!$B$4,H552&lt;=$X$1),AND('Country Prioritization'!$C$5='Filter inputs'!$B$5,M552&lt;=$X$1))),1,0)</f>
        <v>1</v>
      </c>
      <c r="Y552">
        <f>IF(OR('Vaccine Prioritization'!$C$5='Filter inputs'!$E$4, 'Vaccine Prioritization'!$C$5=$F552),1,0)</f>
        <v>1</v>
      </c>
    </row>
    <row r="553" spans="1:25" x14ac:dyDescent="0.3">
      <c r="A553" t="str">
        <f t="shared" si="30"/>
        <v>AFRICAGHAHib32027</v>
      </c>
      <c r="B553" t="s">
        <v>3</v>
      </c>
      <c r="C553" t="s">
        <v>166</v>
      </c>
      <c r="D553" t="s">
        <v>62</v>
      </c>
      <c r="E553" t="s">
        <v>82</v>
      </c>
      <c r="F553">
        <v>2027</v>
      </c>
      <c r="G553" t="s">
        <v>197</v>
      </c>
      <c r="H553" s="11" cm="1">
        <f t="array" ref="H553">_xlfn.IFS(G553="&gt;70%",1,G553="60-70%",70%,G553="50-60%",60%,G553="&lt;50%",50%)</f>
        <v>0.7</v>
      </c>
      <c r="I553" s="47">
        <v>1.4530087121195232</v>
      </c>
      <c r="J553">
        <v>2</v>
      </c>
      <c r="K553">
        <v>6</v>
      </c>
      <c r="L553" t="s">
        <v>196</v>
      </c>
      <c r="M553" s="11" cm="1">
        <f t="array" ref="M553">_xlfn.IFS(L553="&gt;70%",1,L553="60-70%",70%,L553="50-60%",60%,L553="&lt;50%",50%)</f>
        <v>1</v>
      </c>
      <c r="N553" s="47">
        <v>2.1772141013059505</v>
      </c>
      <c r="O553">
        <v>3</v>
      </c>
      <c r="P553">
        <v>6</v>
      </c>
      <c r="Q553">
        <v>5</v>
      </c>
      <c r="R553">
        <v>2</v>
      </c>
      <c r="S553" t="s">
        <v>104</v>
      </c>
      <c r="T553" t="s">
        <v>109</v>
      </c>
      <c r="V553">
        <v>15</v>
      </c>
      <c r="W553">
        <v>16</v>
      </c>
      <c r="X553">
        <f>IF(AND(OR('Country Prioritization'!$C$4 = 'Filter inputs'!$A$4,'Country Prioritization'!$C$4=$B553),
OR('Country Prioritization'!$C$6='Filter inputs'!$C$4,'Country Prioritization'!$C$6=$S553),
OR( 'Country Prioritization'!$C$7='Filter inputs'!$D$4, 'Country Prioritization'!$C$7=$T553),
OR('Country Prioritization'!$C$8='Filter inputs'!$E$4, 'Country Prioritization'!$C$8=$F553), OR(AND('Country Prioritization'!$C$5='Filter inputs'!$B$4,H553&lt;=$X$1),AND('Country Prioritization'!$C$5='Filter inputs'!$B$5,M553&lt;=$X$1))),1,0)</f>
        <v>1</v>
      </c>
      <c r="Y553">
        <f>IF(OR('Vaccine Prioritization'!$C$5='Filter inputs'!$E$4, 'Vaccine Prioritization'!$C$5=$F553),1,0)</f>
        <v>1</v>
      </c>
    </row>
    <row r="554" spans="1:25" x14ac:dyDescent="0.3">
      <c r="A554" t="str">
        <f t="shared" si="30"/>
        <v>ASIASYRHib32027</v>
      </c>
      <c r="B554" t="s">
        <v>13</v>
      </c>
      <c r="C554" t="s">
        <v>122</v>
      </c>
      <c r="D554" t="s">
        <v>17</v>
      </c>
      <c r="E554" t="s">
        <v>82</v>
      </c>
      <c r="F554">
        <v>2027</v>
      </c>
      <c r="G554" t="s">
        <v>199</v>
      </c>
      <c r="H554" s="11" cm="1">
        <f t="array" ref="H554">_xlfn.IFS(G554="&gt;70%",1,G554="60-70%",70%,G554="50-60%",60%,G554="&lt;50%",50%)</f>
        <v>0.5</v>
      </c>
      <c r="I554" s="47">
        <v>2.0330121023048582</v>
      </c>
      <c r="J554">
        <v>9</v>
      </c>
      <c r="K554">
        <v>7</v>
      </c>
      <c r="L554" t="s">
        <v>197</v>
      </c>
      <c r="M554" s="11" cm="1">
        <f t="array" ref="M554">_xlfn.IFS(L554="&gt;70%",1,L554="60-70%",70%,L554="50-60%",60%,L554="&lt;50%",50%)</f>
        <v>0.7</v>
      </c>
      <c r="N554" s="47">
        <v>2.1048557767360045</v>
      </c>
      <c r="O554">
        <v>9</v>
      </c>
      <c r="P554">
        <v>6</v>
      </c>
      <c r="Q554">
        <v>2</v>
      </c>
      <c r="R554">
        <v>9</v>
      </c>
      <c r="S554" t="s">
        <v>103</v>
      </c>
      <c r="T554" t="s">
        <v>106</v>
      </c>
      <c r="V554">
        <v>27</v>
      </c>
      <c r="W554">
        <v>26</v>
      </c>
      <c r="X554">
        <f>IF(AND(OR('Country Prioritization'!$C$4 = 'Filter inputs'!$A$4,'Country Prioritization'!$C$4=$B554),
OR('Country Prioritization'!$C$6='Filter inputs'!$C$4,'Country Prioritization'!$C$6=$S554),
OR( 'Country Prioritization'!$C$7='Filter inputs'!$D$4, 'Country Prioritization'!$C$7=$T554),
OR('Country Prioritization'!$C$8='Filter inputs'!$E$4, 'Country Prioritization'!$C$8=$F554), OR(AND('Country Prioritization'!$C$5='Filter inputs'!$B$4,H554&lt;=$X$1),AND('Country Prioritization'!$C$5='Filter inputs'!$B$5,M554&lt;=$X$1))),1,0)</f>
        <v>1</v>
      </c>
      <c r="Y554">
        <f>IF(OR('Vaccine Prioritization'!$C$5='Filter inputs'!$E$4, 'Vaccine Prioritization'!$C$5=$F554),1,0)</f>
        <v>1</v>
      </c>
    </row>
    <row r="555" spans="1:25" x14ac:dyDescent="0.3">
      <c r="A555" t="str">
        <f t="shared" si="30"/>
        <v>AFRICASSDHib32027</v>
      </c>
      <c r="B555" t="s">
        <v>3</v>
      </c>
      <c r="C555" t="s">
        <v>115</v>
      </c>
      <c r="D555" t="s">
        <v>7</v>
      </c>
      <c r="E555" t="s">
        <v>82</v>
      </c>
      <c r="F555">
        <v>2027</v>
      </c>
      <c r="G555" t="s">
        <v>199</v>
      </c>
      <c r="H555" s="11" cm="1">
        <f t="array" ref="H555">_xlfn.IFS(G555="&gt;70%",1,G555="60-70%",70%,G555="50-60%",60%,G555="&lt;50%",50%)</f>
        <v>0.5</v>
      </c>
      <c r="I555" s="47">
        <v>1.6943211879563367</v>
      </c>
      <c r="J555">
        <v>10</v>
      </c>
      <c r="K555">
        <v>7</v>
      </c>
      <c r="L555" t="s">
        <v>199</v>
      </c>
      <c r="M555" s="11" cm="1">
        <f t="array" ref="M555">_xlfn.IFS(L555="&gt;70%",1,L555="60-70%",70%,L555="50-60%",60%,L555="&lt;50%",50%)</f>
        <v>0.5</v>
      </c>
      <c r="N555" s="47">
        <v>2.0168621900905523</v>
      </c>
      <c r="O555">
        <v>10</v>
      </c>
      <c r="P555">
        <v>6</v>
      </c>
      <c r="Q555">
        <v>4</v>
      </c>
      <c r="R555">
        <v>9</v>
      </c>
      <c r="S555" t="s">
        <v>103</v>
      </c>
      <c r="T555" t="s">
        <v>106</v>
      </c>
      <c r="V555">
        <v>30</v>
      </c>
      <c r="W555">
        <v>29</v>
      </c>
      <c r="X555">
        <f>IF(AND(OR('Country Prioritization'!$C$4 = 'Filter inputs'!$A$4,'Country Prioritization'!$C$4=$B555),
OR('Country Prioritization'!$C$6='Filter inputs'!$C$4,'Country Prioritization'!$C$6=$S555),
OR( 'Country Prioritization'!$C$7='Filter inputs'!$D$4, 'Country Prioritization'!$C$7=$T555),
OR('Country Prioritization'!$C$8='Filter inputs'!$E$4, 'Country Prioritization'!$C$8=$F555), OR(AND('Country Prioritization'!$C$5='Filter inputs'!$B$4,H555&lt;=$X$1),AND('Country Prioritization'!$C$5='Filter inputs'!$B$5,M555&lt;=$X$1))),1,0)</f>
        <v>1</v>
      </c>
      <c r="Y555">
        <f>IF(OR('Vaccine Prioritization'!$C$5='Filter inputs'!$E$4, 'Vaccine Prioritization'!$C$5=$F555),1,0)</f>
        <v>1</v>
      </c>
    </row>
    <row r="556" spans="1:25" x14ac:dyDescent="0.3">
      <c r="A556" t="str">
        <f t="shared" si="30"/>
        <v>ASIAUZBHib32027</v>
      </c>
      <c r="B556" t="s">
        <v>13</v>
      </c>
      <c r="C556" t="s">
        <v>176</v>
      </c>
      <c r="D556" t="s">
        <v>72</v>
      </c>
      <c r="E556" t="s">
        <v>82</v>
      </c>
      <c r="F556">
        <v>2027</v>
      </c>
      <c r="G556" t="s">
        <v>197</v>
      </c>
      <c r="H556" s="11" cm="1">
        <f t="array" ref="H556">_xlfn.IFS(G556="&gt;70%",1,G556="60-70%",70%,G556="50-60%",60%,G556="&lt;50%",50%)</f>
        <v>0.7</v>
      </c>
      <c r="I556" s="47">
        <v>1.2948832470869787</v>
      </c>
      <c r="J556">
        <v>2</v>
      </c>
      <c r="K556">
        <v>5</v>
      </c>
      <c r="L556" t="s">
        <v>196</v>
      </c>
      <c r="M556" s="11" cm="1">
        <f t="array" ref="M556">_xlfn.IFS(L556="&gt;70%",1,L556="60-70%",70%,L556="50-60%",60%,L556="&lt;50%",50%)</f>
        <v>1</v>
      </c>
      <c r="N556" s="47">
        <v>1.9585154354971084</v>
      </c>
      <c r="O556">
        <v>2</v>
      </c>
      <c r="P556">
        <v>6</v>
      </c>
      <c r="Q556">
        <v>3</v>
      </c>
      <c r="R556">
        <v>5</v>
      </c>
      <c r="S556" t="s">
        <v>104</v>
      </c>
      <c r="T556" t="s">
        <v>107</v>
      </c>
      <c r="V556">
        <v>15</v>
      </c>
      <c r="W556">
        <v>16</v>
      </c>
      <c r="X556">
        <f>IF(AND(OR('Country Prioritization'!$C$4 = 'Filter inputs'!$A$4,'Country Prioritization'!$C$4=$B556),
OR('Country Prioritization'!$C$6='Filter inputs'!$C$4,'Country Prioritization'!$C$6=$S556),
OR( 'Country Prioritization'!$C$7='Filter inputs'!$D$4, 'Country Prioritization'!$C$7=$T556),
OR('Country Prioritization'!$C$8='Filter inputs'!$E$4, 'Country Prioritization'!$C$8=$F556), OR(AND('Country Prioritization'!$C$5='Filter inputs'!$B$4,H556&lt;=$X$1),AND('Country Prioritization'!$C$5='Filter inputs'!$B$5,M556&lt;=$X$1))),1,0)</f>
        <v>1</v>
      </c>
      <c r="Y556">
        <f>IF(OR('Vaccine Prioritization'!$C$5='Filter inputs'!$E$4, 'Vaccine Prioritization'!$C$5=$F556),1,0)</f>
        <v>1</v>
      </c>
    </row>
    <row r="557" spans="1:25" x14ac:dyDescent="0.3">
      <c r="A557" t="str">
        <f t="shared" si="30"/>
        <v>ASIAPRKHib32027</v>
      </c>
      <c r="B557" t="s">
        <v>13</v>
      </c>
      <c r="C557" t="s">
        <v>177</v>
      </c>
      <c r="D557" t="s">
        <v>73</v>
      </c>
      <c r="E557" t="s">
        <v>82</v>
      </c>
      <c r="F557">
        <v>2027</v>
      </c>
      <c r="G557" t="s">
        <v>197</v>
      </c>
      <c r="H557" s="11" cm="1">
        <f t="array" ref="H557">_xlfn.IFS(G557="&gt;70%",1,G557="60-70%",70%,G557="50-60%",60%,G557="&lt;50%",50%)</f>
        <v>0.7</v>
      </c>
      <c r="I557" s="47">
        <v>1.2346124873042887</v>
      </c>
      <c r="J557">
        <v>2</v>
      </c>
      <c r="K557">
        <v>5</v>
      </c>
      <c r="L557" t="s">
        <v>196</v>
      </c>
      <c r="M557" s="11" cm="1">
        <f t="array" ref="M557">_xlfn.IFS(L557="&gt;70%",1,L557="60-70%",70%,L557="50-60%",60%,L557="&lt;50%",50%)</f>
        <v>1</v>
      </c>
      <c r="N557" s="47">
        <v>1.8276234660014281</v>
      </c>
      <c r="O557">
        <v>2</v>
      </c>
      <c r="P557">
        <v>6</v>
      </c>
      <c r="Q557">
        <v>1</v>
      </c>
      <c r="R557">
        <v>9</v>
      </c>
      <c r="S557" t="s">
        <v>103</v>
      </c>
      <c r="T557" t="s">
        <v>106</v>
      </c>
      <c r="V557">
        <v>17</v>
      </c>
      <c r="W557">
        <v>18</v>
      </c>
      <c r="X557">
        <f>IF(AND(OR('Country Prioritization'!$C$4 = 'Filter inputs'!$A$4,'Country Prioritization'!$C$4=$B557),
OR('Country Prioritization'!$C$6='Filter inputs'!$C$4,'Country Prioritization'!$C$6=$S557),
OR( 'Country Prioritization'!$C$7='Filter inputs'!$D$4, 'Country Prioritization'!$C$7=$T557),
OR('Country Prioritization'!$C$8='Filter inputs'!$E$4, 'Country Prioritization'!$C$8=$F557), OR(AND('Country Prioritization'!$C$5='Filter inputs'!$B$4,H557&lt;=$X$1),AND('Country Prioritization'!$C$5='Filter inputs'!$B$5,M557&lt;=$X$1))),1,0)</f>
        <v>1</v>
      </c>
      <c r="Y557">
        <f>IF(OR('Vaccine Prioritization'!$C$5='Filter inputs'!$E$4, 'Vaccine Prioritization'!$C$5=$F557),1,0)</f>
        <v>1</v>
      </c>
    </row>
    <row r="558" spans="1:25" x14ac:dyDescent="0.3">
      <c r="A558" t="str">
        <f t="shared" si="30"/>
        <v>AFRICAGINHib32027</v>
      </c>
      <c r="B558" t="s">
        <v>3</v>
      </c>
      <c r="C558" t="s">
        <v>119</v>
      </c>
      <c r="D558" t="s">
        <v>12</v>
      </c>
      <c r="E558" t="s">
        <v>82</v>
      </c>
      <c r="F558">
        <v>2027</v>
      </c>
      <c r="G558" t="s">
        <v>199</v>
      </c>
      <c r="H558" s="11" cm="1">
        <f t="array" ref="H558">_xlfn.IFS(G558="&gt;70%",1,G558="60-70%",70%,G558="50-60%",60%,G558="&lt;50%",50%)</f>
        <v>0.5</v>
      </c>
      <c r="I558" s="47">
        <v>1.3792896667552768</v>
      </c>
      <c r="J558">
        <v>10</v>
      </c>
      <c r="K558">
        <v>6</v>
      </c>
      <c r="L558" t="s">
        <v>198</v>
      </c>
      <c r="M558" s="11" cm="1">
        <f t="array" ref="M558">_xlfn.IFS(L558="&gt;70%",1,L558="60-70%",70%,L558="50-60%",60%,L558="&lt;50%",50%)</f>
        <v>0.6</v>
      </c>
      <c r="N558" s="47">
        <v>1.8138245771058752</v>
      </c>
      <c r="O558">
        <v>10</v>
      </c>
      <c r="P558">
        <v>5</v>
      </c>
      <c r="Q558">
        <v>7</v>
      </c>
      <c r="R558">
        <v>9</v>
      </c>
      <c r="S558" t="s">
        <v>103</v>
      </c>
      <c r="T558" t="s">
        <v>106</v>
      </c>
      <c r="V558">
        <v>32</v>
      </c>
      <c r="W558">
        <v>31</v>
      </c>
      <c r="X558">
        <f>IF(AND(OR('Country Prioritization'!$C$4 = 'Filter inputs'!$A$4,'Country Prioritization'!$C$4=$B558),
OR('Country Prioritization'!$C$6='Filter inputs'!$C$4,'Country Prioritization'!$C$6=$S558),
OR( 'Country Prioritization'!$C$7='Filter inputs'!$D$4, 'Country Prioritization'!$C$7=$T558),
OR('Country Prioritization'!$C$8='Filter inputs'!$E$4, 'Country Prioritization'!$C$8=$F558), OR(AND('Country Prioritization'!$C$5='Filter inputs'!$B$4,H558&lt;=$X$1),AND('Country Prioritization'!$C$5='Filter inputs'!$B$5,M558&lt;=$X$1))),1,0)</f>
        <v>1</v>
      </c>
      <c r="Y558">
        <f>IF(OR('Vaccine Prioritization'!$C$5='Filter inputs'!$E$4, 'Vaccine Prioritization'!$C$5=$F558),1,0)</f>
        <v>1</v>
      </c>
    </row>
    <row r="559" spans="1:25" x14ac:dyDescent="0.3">
      <c r="A559" t="str">
        <f t="shared" si="30"/>
        <v>AFRICASLEHib32027</v>
      </c>
      <c r="B559" t="s">
        <v>3</v>
      </c>
      <c r="C559" t="s">
        <v>154</v>
      </c>
      <c r="D559" t="s">
        <v>50</v>
      </c>
      <c r="E559" t="s">
        <v>82</v>
      </c>
      <c r="F559">
        <v>2027</v>
      </c>
      <c r="G559" t="s">
        <v>197</v>
      </c>
      <c r="H559" s="11" cm="1">
        <f t="array" ref="H559">_xlfn.IFS(G559="&gt;70%",1,G559="60-70%",70%,G559="50-60%",60%,G559="&lt;50%",50%)</f>
        <v>0.7</v>
      </c>
      <c r="I559" s="47">
        <v>1.0487048261535936</v>
      </c>
      <c r="J559">
        <v>3</v>
      </c>
      <c r="K559">
        <v>5</v>
      </c>
      <c r="L559" t="s">
        <v>196</v>
      </c>
      <c r="M559" s="11" cm="1">
        <f t="array" ref="M559">_xlfn.IFS(L559="&gt;70%",1,L559="60-70%",70%,L559="50-60%",60%,L559="&lt;50%",50%)</f>
        <v>1</v>
      </c>
      <c r="N559" s="47">
        <v>1.5971388326337912</v>
      </c>
      <c r="O559">
        <v>5</v>
      </c>
      <c r="P559">
        <v>5</v>
      </c>
      <c r="Q559">
        <v>10</v>
      </c>
      <c r="R559">
        <v>9</v>
      </c>
      <c r="S559" t="s">
        <v>103</v>
      </c>
      <c r="T559" t="s">
        <v>106</v>
      </c>
      <c r="V559">
        <v>27</v>
      </c>
      <c r="W559">
        <v>29</v>
      </c>
      <c r="X559">
        <f>IF(AND(OR('Country Prioritization'!$C$4 = 'Filter inputs'!$A$4,'Country Prioritization'!$C$4=$B559),
OR('Country Prioritization'!$C$6='Filter inputs'!$C$4,'Country Prioritization'!$C$6=$S559),
OR( 'Country Prioritization'!$C$7='Filter inputs'!$D$4, 'Country Prioritization'!$C$7=$T559),
OR('Country Prioritization'!$C$8='Filter inputs'!$E$4, 'Country Prioritization'!$C$8=$F559), OR(AND('Country Prioritization'!$C$5='Filter inputs'!$B$4,H559&lt;=$X$1),AND('Country Prioritization'!$C$5='Filter inputs'!$B$5,M559&lt;=$X$1))),1,0)</f>
        <v>1</v>
      </c>
      <c r="Y559">
        <f>IF(OR('Vaccine Prioritization'!$C$5='Filter inputs'!$E$4, 'Vaccine Prioritization'!$C$5=$F559),1,0)</f>
        <v>1</v>
      </c>
    </row>
    <row r="560" spans="1:25" x14ac:dyDescent="0.3">
      <c r="A560" t="str">
        <f t="shared" si="30"/>
        <v>ASIATJKHib32027</v>
      </c>
      <c r="B560" t="s">
        <v>13</v>
      </c>
      <c r="C560" t="s">
        <v>172</v>
      </c>
      <c r="D560" t="s">
        <v>68</v>
      </c>
      <c r="E560" t="s">
        <v>82</v>
      </c>
      <c r="F560">
        <v>2027</v>
      </c>
      <c r="G560" t="s">
        <v>197</v>
      </c>
      <c r="H560" s="11" cm="1">
        <f t="array" ref="H560">_xlfn.IFS(G560="&gt;70%",1,G560="60-70%",70%,G560="50-60%",60%,G560="&lt;50%",50%)</f>
        <v>0.7</v>
      </c>
      <c r="I560" s="47">
        <v>0.99476737090737077</v>
      </c>
      <c r="J560">
        <v>2</v>
      </c>
      <c r="K560">
        <v>5</v>
      </c>
      <c r="L560" t="s">
        <v>196</v>
      </c>
      <c r="M560" s="11" cm="1">
        <f t="array" ref="M560">_xlfn.IFS(L560="&gt;70%",1,L560="60-70%",70%,L560="50-60%",60%,L560="&lt;50%",50%)</f>
        <v>1</v>
      </c>
      <c r="N560" s="47">
        <v>1.5239011349724514</v>
      </c>
      <c r="O560">
        <v>2</v>
      </c>
      <c r="P560">
        <v>5</v>
      </c>
      <c r="Q560">
        <v>6</v>
      </c>
      <c r="R560">
        <v>9</v>
      </c>
      <c r="S560" t="s">
        <v>103</v>
      </c>
      <c r="T560" t="s">
        <v>106</v>
      </c>
      <c r="V560">
        <v>22</v>
      </c>
      <c r="W560">
        <v>22</v>
      </c>
      <c r="X560">
        <f>IF(AND(OR('Country Prioritization'!$C$4 = 'Filter inputs'!$A$4,'Country Prioritization'!$C$4=$B560),
OR('Country Prioritization'!$C$6='Filter inputs'!$C$4,'Country Prioritization'!$C$6=$S560),
OR( 'Country Prioritization'!$C$7='Filter inputs'!$D$4, 'Country Prioritization'!$C$7=$T560),
OR('Country Prioritization'!$C$8='Filter inputs'!$E$4, 'Country Prioritization'!$C$8=$F560), OR(AND('Country Prioritization'!$C$5='Filter inputs'!$B$4,H560&lt;=$X$1),AND('Country Prioritization'!$C$5='Filter inputs'!$B$5,M560&lt;=$X$1))),1,0)</f>
        <v>1</v>
      </c>
      <c r="Y560">
        <f>IF(OR('Vaccine Prioritization'!$C$5='Filter inputs'!$E$4, 'Vaccine Prioritization'!$C$5=$F560),1,0)</f>
        <v>1</v>
      </c>
    </row>
    <row r="561" spans="1:25" x14ac:dyDescent="0.3">
      <c r="A561" t="str">
        <f t="shared" si="30"/>
        <v>AFRICAERIHib32027</v>
      </c>
      <c r="B561" t="s">
        <v>3</v>
      </c>
      <c r="C561" t="s">
        <v>183</v>
      </c>
      <c r="D561" t="s">
        <v>79</v>
      </c>
      <c r="E561" t="s">
        <v>82</v>
      </c>
      <c r="F561">
        <v>2027</v>
      </c>
      <c r="G561" t="s">
        <v>197</v>
      </c>
      <c r="H561" s="11" cm="1">
        <f t="array" ref="H561">_xlfn.IFS(G561="&gt;70%",1,G561="60-70%",70%,G561="50-60%",60%,G561="&lt;50%",50%)</f>
        <v>0.7</v>
      </c>
      <c r="I561" s="47">
        <v>0.53594917454812108</v>
      </c>
      <c r="J561">
        <v>2</v>
      </c>
      <c r="K561">
        <v>4</v>
      </c>
      <c r="L561" t="s">
        <v>196</v>
      </c>
      <c r="M561" s="11" cm="1">
        <f t="array" ref="M561">_xlfn.IFS(L561="&gt;70%",1,L561="60-70%",70%,L561="50-60%",60%,L561="&lt;50%",50%)</f>
        <v>1</v>
      </c>
      <c r="N561" s="47">
        <v>1.465667240659084</v>
      </c>
      <c r="O561">
        <v>1</v>
      </c>
      <c r="P561">
        <v>5</v>
      </c>
      <c r="Q561">
        <v>7</v>
      </c>
      <c r="R561">
        <v>9</v>
      </c>
      <c r="S561" t="s">
        <v>103</v>
      </c>
      <c r="T561" t="s">
        <v>106</v>
      </c>
      <c r="V561">
        <v>22</v>
      </c>
      <c r="W561">
        <v>22</v>
      </c>
      <c r="X561">
        <f>IF(AND(OR('Country Prioritization'!$C$4 = 'Filter inputs'!$A$4,'Country Prioritization'!$C$4=$B561),
OR('Country Prioritization'!$C$6='Filter inputs'!$C$4,'Country Prioritization'!$C$6=$S561),
OR( 'Country Prioritization'!$C$7='Filter inputs'!$D$4, 'Country Prioritization'!$C$7=$T561),
OR('Country Prioritization'!$C$8='Filter inputs'!$E$4, 'Country Prioritization'!$C$8=$F561), OR(AND('Country Prioritization'!$C$5='Filter inputs'!$B$4,H561&lt;=$X$1),AND('Country Prioritization'!$C$5='Filter inputs'!$B$5,M561&lt;=$X$1))),1,0)</f>
        <v>1</v>
      </c>
      <c r="Y561">
        <f>IF(OR('Vaccine Prioritization'!$C$5='Filter inputs'!$E$4, 'Vaccine Prioritization'!$C$5=$F561),1,0)</f>
        <v>1</v>
      </c>
    </row>
    <row r="562" spans="1:25" x14ac:dyDescent="0.3">
      <c r="A562" t="str">
        <f t="shared" si="30"/>
        <v>ASIALAOHib32027</v>
      </c>
      <c r="B562" t="s">
        <v>13</v>
      </c>
      <c r="C562" t="s">
        <v>135</v>
      </c>
      <c r="D562" t="s">
        <v>31</v>
      </c>
      <c r="E562" t="s">
        <v>82</v>
      </c>
      <c r="F562">
        <v>2027</v>
      </c>
      <c r="G562" t="s">
        <v>198</v>
      </c>
      <c r="H562" s="11" cm="1">
        <f t="array" ref="H562">_xlfn.IFS(G562="&gt;70%",1,G562="60-70%",70%,G562="50-60%",60%,G562="&lt;50%",50%)</f>
        <v>0.6</v>
      </c>
      <c r="I562" s="47">
        <v>0.93868284808587588</v>
      </c>
      <c r="J562">
        <v>9</v>
      </c>
      <c r="K562">
        <v>5</v>
      </c>
      <c r="L562" t="s">
        <v>196</v>
      </c>
      <c r="M562" s="11" cm="1">
        <f t="array" ref="M562">_xlfn.IFS(L562="&gt;70%",1,L562="60-70%",70%,L562="50-60%",60%,L562="&lt;50%",50%)</f>
        <v>1</v>
      </c>
      <c r="N562" s="47">
        <v>1.4525463679422237</v>
      </c>
      <c r="O562">
        <v>7</v>
      </c>
      <c r="P562">
        <v>5</v>
      </c>
      <c r="Q562">
        <v>2</v>
      </c>
      <c r="R562">
        <v>5</v>
      </c>
      <c r="S562" t="s">
        <v>104</v>
      </c>
      <c r="T562" t="s">
        <v>107</v>
      </c>
      <c r="V562">
        <v>21</v>
      </c>
      <c r="W562">
        <v>19</v>
      </c>
      <c r="X562">
        <f>IF(AND(OR('Country Prioritization'!$C$4 = 'Filter inputs'!$A$4,'Country Prioritization'!$C$4=$B562),
OR('Country Prioritization'!$C$6='Filter inputs'!$C$4,'Country Prioritization'!$C$6=$S562),
OR( 'Country Prioritization'!$C$7='Filter inputs'!$D$4, 'Country Prioritization'!$C$7=$T562),
OR('Country Prioritization'!$C$8='Filter inputs'!$E$4, 'Country Prioritization'!$C$8=$F562), OR(AND('Country Prioritization'!$C$5='Filter inputs'!$B$4,H562&lt;=$X$1),AND('Country Prioritization'!$C$5='Filter inputs'!$B$5,M562&lt;=$X$1))),1,0)</f>
        <v>1</v>
      </c>
      <c r="Y562">
        <f>IF(OR('Vaccine Prioritization'!$C$5='Filter inputs'!$E$4, 'Vaccine Prioritization'!$C$5=$F562),1,0)</f>
        <v>1</v>
      </c>
    </row>
    <row r="563" spans="1:25" x14ac:dyDescent="0.3">
      <c r="A563" t="str">
        <f t="shared" si="30"/>
        <v>ASIAVNMHib32027</v>
      </c>
      <c r="B563" t="s">
        <v>13</v>
      </c>
      <c r="C563" t="s">
        <v>152</v>
      </c>
      <c r="D563" t="s">
        <v>48</v>
      </c>
      <c r="E563" t="s">
        <v>82</v>
      </c>
      <c r="F563">
        <v>2027</v>
      </c>
      <c r="G563" t="s">
        <v>197</v>
      </c>
      <c r="H563" s="11" cm="1">
        <f t="array" ref="H563">_xlfn.IFS(G563="&gt;70%",1,G563="60-70%",70%,G563="50-60%",60%,G563="&lt;50%",50%)</f>
        <v>0.7</v>
      </c>
      <c r="I563" s="47">
        <v>0.97566520016620817</v>
      </c>
      <c r="J563">
        <v>5</v>
      </c>
      <c r="K563">
        <v>5</v>
      </c>
      <c r="L563" t="s">
        <v>196</v>
      </c>
      <c r="M563" s="11" cm="1">
        <f t="array" ref="M563">_xlfn.IFS(L563="&gt;70%",1,L563="60-70%",70%,L563="50-60%",60%,L563="&lt;50%",50%)</f>
        <v>1</v>
      </c>
      <c r="N563" s="47">
        <v>1.4468048000626155</v>
      </c>
      <c r="O563">
        <v>5</v>
      </c>
      <c r="P563">
        <v>5</v>
      </c>
      <c r="Q563">
        <v>7</v>
      </c>
      <c r="R563">
        <v>11</v>
      </c>
      <c r="S563" t="s">
        <v>104</v>
      </c>
      <c r="T563" t="s">
        <v>108</v>
      </c>
      <c r="V563">
        <v>28</v>
      </c>
      <c r="W563">
        <v>28</v>
      </c>
      <c r="X563">
        <f>IF(AND(OR('Country Prioritization'!$C$4 = 'Filter inputs'!$A$4,'Country Prioritization'!$C$4=$B563),
OR('Country Prioritization'!$C$6='Filter inputs'!$C$4,'Country Prioritization'!$C$6=$S563),
OR( 'Country Prioritization'!$C$7='Filter inputs'!$D$4, 'Country Prioritization'!$C$7=$T563),
OR('Country Prioritization'!$C$8='Filter inputs'!$E$4, 'Country Prioritization'!$C$8=$F563), OR(AND('Country Prioritization'!$C$5='Filter inputs'!$B$4,H563&lt;=$X$1),AND('Country Prioritization'!$C$5='Filter inputs'!$B$5,M563&lt;=$X$1))),1,0)</f>
        <v>1</v>
      </c>
      <c r="Y563">
        <f>IF(OR('Vaccine Prioritization'!$C$5='Filter inputs'!$E$4, 'Vaccine Prioritization'!$C$5=$F563),1,0)</f>
        <v>1</v>
      </c>
    </row>
    <row r="564" spans="1:25" x14ac:dyDescent="0.3">
      <c r="A564" t="str">
        <f t="shared" si="30"/>
        <v>AFRICAMWIHib32027</v>
      </c>
      <c r="B564" t="s">
        <v>3</v>
      </c>
      <c r="C564" t="s">
        <v>158</v>
      </c>
      <c r="D564" t="s">
        <v>54</v>
      </c>
      <c r="E564" t="s">
        <v>82</v>
      </c>
      <c r="F564">
        <v>2027</v>
      </c>
      <c r="G564" t="s">
        <v>197</v>
      </c>
      <c r="H564" s="11" cm="1">
        <f t="array" ref="H564">_xlfn.IFS(G564="&gt;70%",1,G564="60-70%",70%,G564="50-60%",60%,G564="&lt;50%",50%)</f>
        <v>0.7</v>
      </c>
      <c r="I564" s="47">
        <v>1.0195314412373153</v>
      </c>
      <c r="J564">
        <v>3</v>
      </c>
      <c r="K564">
        <v>5</v>
      </c>
      <c r="L564" t="s">
        <v>196</v>
      </c>
      <c r="M564" s="11" cm="1">
        <f t="array" ref="M564">_xlfn.IFS(L564="&gt;70%",1,L564="60-70%",70%,L564="50-60%",60%,L564="&lt;50%",50%)</f>
        <v>1</v>
      </c>
      <c r="N564" s="47">
        <v>1.4325071890531118</v>
      </c>
      <c r="O564">
        <v>4</v>
      </c>
      <c r="P564">
        <v>5</v>
      </c>
      <c r="Q564">
        <v>10</v>
      </c>
      <c r="R564">
        <v>9</v>
      </c>
      <c r="S564" t="s">
        <v>103</v>
      </c>
      <c r="T564" t="s">
        <v>106</v>
      </c>
      <c r="V564">
        <v>27</v>
      </c>
      <c r="W564">
        <v>28</v>
      </c>
      <c r="X564">
        <f>IF(AND(OR('Country Prioritization'!$C$4 = 'Filter inputs'!$A$4,'Country Prioritization'!$C$4=$B564),
OR('Country Prioritization'!$C$6='Filter inputs'!$C$4,'Country Prioritization'!$C$6=$S564),
OR( 'Country Prioritization'!$C$7='Filter inputs'!$D$4, 'Country Prioritization'!$C$7=$T564),
OR('Country Prioritization'!$C$8='Filter inputs'!$E$4, 'Country Prioritization'!$C$8=$F564), OR(AND('Country Prioritization'!$C$5='Filter inputs'!$B$4,H564&lt;=$X$1),AND('Country Prioritization'!$C$5='Filter inputs'!$B$5,M564&lt;=$X$1))),1,0)</f>
        <v>1</v>
      </c>
      <c r="Y564">
        <f>IF(OR('Vaccine Prioritization'!$C$5='Filter inputs'!$E$4, 'Vaccine Prioritization'!$C$5=$F564),1,0)</f>
        <v>1</v>
      </c>
    </row>
    <row r="565" spans="1:25" x14ac:dyDescent="0.3">
      <c r="A565" t="str">
        <f t="shared" si="30"/>
        <v>AFRICASOMHib32027</v>
      </c>
      <c r="B565" t="s">
        <v>3</v>
      </c>
      <c r="C565" t="s">
        <v>112</v>
      </c>
      <c r="D565" t="s">
        <v>4</v>
      </c>
      <c r="E565" t="s">
        <v>82</v>
      </c>
      <c r="F565">
        <v>2027</v>
      </c>
      <c r="G565" t="s">
        <v>199</v>
      </c>
      <c r="H565" s="11" cm="1">
        <f t="array" ref="H565">_xlfn.IFS(G565="&gt;70%",1,G565="60-70%",70%,G565="50-60%",60%,G565="&lt;50%",50%)</f>
        <v>0.5</v>
      </c>
      <c r="I565" s="47">
        <v>2.6684057716112446</v>
      </c>
      <c r="J565">
        <v>10</v>
      </c>
      <c r="K565">
        <v>7</v>
      </c>
      <c r="L565" t="s">
        <v>199</v>
      </c>
      <c r="M565" s="11" cm="1">
        <f t="array" ref="M565">_xlfn.IFS(L565="&gt;70%",1,L565="60-70%",70%,L565="50-60%",60%,L565="&lt;50%",50%)</f>
        <v>0.5</v>
      </c>
      <c r="N565" s="47">
        <v>1.3078652700953772</v>
      </c>
      <c r="O565">
        <v>10</v>
      </c>
      <c r="P565">
        <v>5</v>
      </c>
      <c r="Q565">
        <v>9</v>
      </c>
      <c r="R565">
        <v>9</v>
      </c>
      <c r="S565" t="s">
        <v>103</v>
      </c>
      <c r="T565" t="s">
        <v>106</v>
      </c>
      <c r="V565">
        <v>35</v>
      </c>
      <c r="W565">
        <v>33</v>
      </c>
      <c r="X565">
        <f>IF(AND(OR('Country Prioritization'!$C$4 = 'Filter inputs'!$A$4,'Country Prioritization'!$C$4=$B565),
OR('Country Prioritization'!$C$6='Filter inputs'!$C$4,'Country Prioritization'!$C$6=$S565),
OR( 'Country Prioritization'!$C$7='Filter inputs'!$D$4, 'Country Prioritization'!$C$7=$T565),
OR('Country Prioritization'!$C$8='Filter inputs'!$E$4, 'Country Prioritization'!$C$8=$F565), OR(AND('Country Prioritization'!$C$5='Filter inputs'!$B$4,H565&lt;=$X$1),AND('Country Prioritization'!$C$5='Filter inputs'!$B$5,M565&lt;=$X$1))),1,0)</f>
        <v>1</v>
      </c>
      <c r="Y565">
        <f>IF(OR('Vaccine Prioritization'!$C$5='Filter inputs'!$E$4, 'Vaccine Prioritization'!$C$5=$F565),1,0)</f>
        <v>1</v>
      </c>
    </row>
    <row r="566" spans="1:25" x14ac:dyDescent="0.3">
      <c r="A566" t="str">
        <f t="shared" si="30"/>
        <v>ASIAAZEHib32027</v>
      </c>
      <c r="B566" t="s">
        <v>13</v>
      </c>
      <c r="C566" t="s">
        <v>144</v>
      </c>
      <c r="D566" t="s">
        <v>40</v>
      </c>
      <c r="E566" t="s">
        <v>82</v>
      </c>
      <c r="F566">
        <v>2027</v>
      </c>
      <c r="G566" t="s">
        <v>197</v>
      </c>
      <c r="H566" s="11" cm="1">
        <f t="array" ref="H566">_xlfn.IFS(G566="&gt;70%",1,G566="60-70%",70%,G566="50-60%",60%,G566="&lt;50%",50%)</f>
        <v>0.7</v>
      </c>
      <c r="I566" s="47">
        <v>0.666264499860451</v>
      </c>
      <c r="J566">
        <v>3</v>
      </c>
      <c r="K566">
        <v>5</v>
      </c>
      <c r="L566" t="s">
        <v>196</v>
      </c>
      <c r="M566" s="11" cm="1">
        <f t="array" ref="M566">_xlfn.IFS(L566="&gt;70%",1,L566="60-70%",70%,L566="50-60%",60%,L566="&lt;50%",50%)</f>
        <v>1</v>
      </c>
      <c r="N566" s="47">
        <v>0.91482372663636424</v>
      </c>
      <c r="O566">
        <v>6</v>
      </c>
      <c r="P566">
        <v>4</v>
      </c>
      <c r="Q566">
        <v>3</v>
      </c>
      <c r="R566">
        <v>10</v>
      </c>
      <c r="S566" t="s">
        <v>105</v>
      </c>
      <c r="T566" t="s">
        <v>108</v>
      </c>
      <c r="V566">
        <v>21</v>
      </c>
      <c r="W566">
        <v>23</v>
      </c>
      <c r="X566">
        <f>IF(AND(OR('Country Prioritization'!$C$4 = 'Filter inputs'!$A$4,'Country Prioritization'!$C$4=$B566),
OR('Country Prioritization'!$C$6='Filter inputs'!$C$4,'Country Prioritization'!$C$6=$S566),
OR( 'Country Prioritization'!$C$7='Filter inputs'!$D$4, 'Country Prioritization'!$C$7=$T566),
OR('Country Prioritization'!$C$8='Filter inputs'!$E$4, 'Country Prioritization'!$C$8=$F566), OR(AND('Country Prioritization'!$C$5='Filter inputs'!$B$4,H566&lt;=$X$1),AND('Country Prioritization'!$C$5='Filter inputs'!$B$5,M566&lt;=$X$1))),1,0)</f>
        <v>1</v>
      </c>
      <c r="Y566">
        <f>IF(OR('Vaccine Prioritization'!$C$5='Filter inputs'!$E$4, 'Vaccine Prioritization'!$C$5=$F566),1,0)</f>
        <v>1</v>
      </c>
    </row>
    <row r="567" spans="1:25" x14ac:dyDescent="0.3">
      <c r="A567" t="str">
        <f t="shared" si="30"/>
        <v>AFRICALBRHib32027</v>
      </c>
      <c r="B567" t="s">
        <v>3</v>
      </c>
      <c r="C567" t="s">
        <v>137</v>
      </c>
      <c r="D567" t="s">
        <v>33</v>
      </c>
      <c r="E567" t="s">
        <v>82</v>
      </c>
      <c r="F567">
        <v>2027</v>
      </c>
      <c r="G567" t="s">
        <v>198</v>
      </c>
      <c r="H567" s="11" cm="1">
        <f t="array" ref="H567">_xlfn.IFS(G567="&gt;70%",1,G567="60-70%",70%,G567="50-60%",60%,G567="&lt;50%",50%)</f>
        <v>0.6</v>
      </c>
      <c r="I567" s="47">
        <v>0.62692479826146263</v>
      </c>
      <c r="J567">
        <v>8</v>
      </c>
      <c r="K567">
        <v>4</v>
      </c>
      <c r="L567" t="s">
        <v>196</v>
      </c>
      <c r="M567" s="11" cm="1">
        <f t="array" ref="M567">_xlfn.IFS(L567="&gt;70%",1,L567="60-70%",70%,L567="50-60%",60%,L567="&lt;50%",50%)</f>
        <v>1</v>
      </c>
      <c r="N567" s="47">
        <v>0.89749569475757485</v>
      </c>
      <c r="O567">
        <v>7</v>
      </c>
      <c r="P567">
        <v>4</v>
      </c>
      <c r="Q567">
        <v>10</v>
      </c>
      <c r="R567">
        <v>9</v>
      </c>
      <c r="S567" t="s">
        <v>103</v>
      </c>
      <c r="T567" t="s">
        <v>106</v>
      </c>
      <c r="V567">
        <v>31</v>
      </c>
      <c r="W567">
        <v>30</v>
      </c>
      <c r="X567">
        <f>IF(AND(OR('Country Prioritization'!$C$4 = 'Filter inputs'!$A$4,'Country Prioritization'!$C$4=$B567),
OR('Country Prioritization'!$C$6='Filter inputs'!$C$4,'Country Prioritization'!$C$6=$S567),
OR( 'Country Prioritization'!$C$7='Filter inputs'!$D$4, 'Country Prioritization'!$C$7=$T567),
OR('Country Prioritization'!$C$8='Filter inputs'!$E$4, 'Country Prioritization'!$C$8=$F567), OR(AND('Country Prioritization'!$C$5='Filter inputs'!$B$4,H567&lt;=$X$1),AND('Country Prioritization'!$C$5='Filter inputs'!$B$5,M567&lt;=$X$1))),1,0)</f>
        <v>1</v>
      </c>
      <c r="Y567">
        <f>IF(OR('Vaccine Prioritization'!$C$5='Filter inputs'!$E$4, 'Vaccine Prioritization'!$C$5=$F567),1,0)</f>
        <v>1</v>
      </c>
    </row>
    <row r="568" spans="1:25" x14ac:dyDescent="0.3">
      <c r="A568" t="str">
        <f t="shared" si="30"/>
        <v>OCEANIAPNGHib32027</v>
      </c>
      <c r="B568" t="s">
        <v>15</v>
      </c>
      <c r="C568" t="s">
        <v>121</v>
      </c>
      <c r="D568" t="s">
        <v>16</v>
      </c>
      <c r="E568" t="s">
        <v>82</v>
      </c>
      <c r="F568">
        <v>2027</v>
      </c>
      <c r="G568" t="s">
        <v>199</v>
      </c>
      <c r="H568" s="11" cm="1">
        <f t="array" ref="H568">_xlfn.IFS(G568="&gt;70%",1,G568="60-70%",70%,G568="50-60%",60%,G568="&lt;50%",50%)</f>
        <v>0.5</v>
      </c>
      <c r="I568" s="47">
        <v>0.43956093128053653</v>
      </c>
      <c r="J568">
        <v>10</v>
      </c>
      <c r="K568">
        <v>4</v>
      </c>
      <c r="L568" t="s">
        <v>197</v>
      </c>
      <c r="M568" s="11" cm="1">
        <f t="array" ref="M568">_xlfn.IFS(L568="&gt;70%",1,L568="60-70%",70%,L568="50-60%",60%,L568="&lt;50%",50%)</f>
        <v>0.7</v>
      </c>
      <c r="N568" s="47">
        <v>0.80387558268655968</v>
      </c>
      <c r="O568">
        <v>9</v>
      </c>
      <c r="P568">
        <v>4</v>
      </c>
      <c r="Q568">
        <v>6</v>
      </c>
      <c r="R568">
        <v>5</v>
      </c>
      <c r="S568" t="s">
        <v>104</v>
      </c>
      <c r="T568" t="s">
        <v>107</v>
      </c>
      <c r="V568">
        <v>25</v>
      </c>
      <c r="W568">
        <v>24</v>
      </c>
      <c r="X568">
        <f>IF(AND(OR('Country Prioritization'!$C$4 = 'Filter inputs'!$A$4,'Country Prioritization'!$C$4=$B568),
OR('Country Prioritization'!$C$6='Filter inputs'!$C$4,'Country Prioritization'!$C$6=$S568),
OR( 'Country Prioritization'!$C$7='Filter inputs'!$D$4, 'Country Prioritization'!$C$7=$T568),
OR('Country Prioritization'!$C$8='Filter inputs'!$E$4, 'Country Prioritization'!$C$8=$F568), OR(AND('Country Prioritization'!$C$5='Filter inputs'!$B$4,H568&lt;=$X$1),AND('Country Prioritization'!$C$5='Filter inputs'!$B$5,M568&lt;=$X$1))),1,0)</f>
        <v>1</v>
      </c>
      <c r="Y568">
        <f>IF(OR('Vaccine Prioritization'!$C$5='Filter inputs'!$E$4, 'Vaccine Prioritization'!$C$5=$F568),1,0)</f>
        <v>1</v>
      </c>
    </row>
    <row r="569" spans="1:25" x14ac:dyDescent="0.3">
      <c r="A569" t="str">
        <f t="shared" si="30"/>
        <v>AFRICATGOHib32027</v>
      </c>
      <c r="B569" t="s">
        <v>3</v>
      </c>
      <c r="C569" t="s">
        <v>155</v>
      </c>
      <c r="D569" t="s">
        <v>51</v>
      </c>
      <c r="E569" t="s">
        <v>82</v>
      </c>
      <c r="F569">
        <v>2027</v>
      </c>
      <c r="G569" t="s">
        <v>198</v>
      </c>
      <c r="H569" s="11" cm="1">
        <f t="array" ref="H569">_xlfn.IFS(G569="&gt;70%",1,G569="60-70%",70%,G569="50-60%",60%,G569="&lt;50%",50%)</f>
        <v>0.6</v>
      </c>
      <c r="I569" s="47">
        <v>0.52105259841329288</v>
      </c>
      <c r="J569">
        <v>7</v>
      </c>
      <c r="K569">
        <v>4</v>
      </c>
      <c r="L569" t="s">
        <v>196</v>
      </c>
      <c r="M569" s="11" cm="1">
        <f t="array" ref="M569">_xlfn.IFS(L569="&gt;70%",1,L569="60-70%",70%,L569="50-60%",60%,L569="&lt;50%",50%)</f>
        <v>1</v>
      </c>
      <c r="N569" s="47">
        <v>0.7538476759154451</v>
      </c>
      <c r="O569">
        <v>5</v>
      </c>
      <c r="P569">
        <v>4</v>
      </c>
      <c r="Q569">
        <v>6</v>
      </c>
      <c r="R569">
        <v>9</v>
      </c>
      <c r="S569" t="s">
        <v>103</v>
      </c>
      <c r="T569" t="s">
        <v>106</v>
      </c>
      <c r="V569">
        <v>26</v>
      </c>
      <c r="W569">
        <v>24</v>
      </c>
      <c r="X569">
        <f>IF(AND(OR('Country Prioritization'!$C$4 = 'Filter inputs'!$A$4,'Country Prioritization'!$C$4=$B569),
OR('Country Prioritization'!$C$6='Filter inputs'!$C$4,'Country Prioritization'!$C$6=$S569),
OR( 'Country Prioritization'!$C$7='Filter inputs'!$D$4, 'Country Prioritization'!$C$7=$T569),
OR('Country Prioritization'!$C$8='Filter inputs'!$E$4, 'Country Prioritization'!$C$8=$F569), OR(AND('Country Prioritization'!$C$5='Filter inputs'!$B$4,H569&lt;=$X$1),AND('Country Prioritization'!$C$5='Filter inputs'!$B$5,M569&lt;=$X$1))),1,0)</f>
        <v>1</v>
      </c>
      <c r="Y569">
        <f>IF(OR('Vaccine Prioritization'!$C$5='Filter inputs'!$E$4, 'Vaccine Prioritization'!$C$5=$F569),1,0)</f>
        <v>1</v>
      </c>
    </row>
    <row r="570" spans="1:25" x14ac:dyDescent="0.3">
      <c r="A570" t="str">
        <f t="shared" si="30"/>
        <v>AFRICAMRTHib32027</v>
      </c>
      <c r="B570" t="s">
        <v>3</v>
      </c>
      <c r="C570" t="s">
        <v>140</v>
      </c>
      <c r="D570" t="s">
        <v>36</v>
      </c>
      <c r="E570" t="s">
        <v>82</v>
      </c>
      <c r="F570">
        <v>2027</v>
      </c>
      <c r="G570" t="s">
        <v>198</v>
      </c>
      <c r="H570" s="11" cm="1">
        <f t="array" ref="H570">_xlfn.IFS(G570="&gt;70%",1,G570="60-70%",70%,G570="50-60%",60%,G570="&lt;50%",50%)</f>
        <v>0.6</v>
      </c>
      <c r="I570" s="47">
        <v>0.50906160791973076</v>
      </c>
      <c r="J570">
        <v>7</v>
      </c>
      <c r="K570">
        <v>4</v>
      </c>
      <c r="L570" t="s">
        <v>196</v>
      </c>
      <c r="M570" s="11" cm="1">
        <f t="array" ref="M570">_xlfn.IFS(L570="&gt;70%",1,L570="60-70%",70%,L570="50-60%",60%,L570="&lt;50%",50%)</f>
        <v>1</v>
      </c>
      <c r="N570" s="47">
        <v>0.66703543655647857</v>
      </c>
      <c r="O570">
        <v>7</v>
      </c>
      <c r="P570">
        <v>4</v>
      </c>
      <c r="Q570">
        <v>7</v>
      </c>
      <c r="R570">
        <v>2</v>
      </c>
      <c r="S570" t="s">
        <v>104</v>
      </c>
      <c r="T570" t="s">
        <v>109</v>
      </c>
      <c r="V570">
        <v>20</v>
      </c>
      <c r="W570">
        <v>20</v>
      </c>
      <c r="X570">
        <f>IF(AND(OR('Country Prioritization'!$C$4 = 'Filter inputs'!$A$4,'Country Prioritization'!$C$4=$B570),
OR('Country Prioritization'!$C$6='Filter inputs'!$C$4,'Country Prioritization'!$C$6=$S570),
OR( 'Country Prioritization'!$C$7='Filter inputs'!$D$4, 'Country Prioritization'!$C$7=$T570),
OR('Country Prioritization'!$C$8='Filter inputs'!$E$4, 'Country Prioritization'!$C$8=$F570), OR(AND('Country Prioritization'!$C$5='Filter inputs'!$B$4,H570&lt;=$X$1),AND('Country Prioritization'!$C$5='Filter inputs'!$B$5,M570&lt;=$X$1))),1,0)</f>
        <v>1</v>
      </c>
      <c r="Y570">
        <f>IF(OR('Vaccine Prioritization'!$C$5='Filter inputs'!$E$4, 'Vaccine Prioritization'!$C$5=$F570),1,0)</f>
        <v>1</v>
      </c>
    </row>
    <row r="571" spans="1:25" x14ac:dyDescent="0.3">
      <c r="A571" t="str">
        <f t="shared" si="30"/>
        <v>ASIAKGZHib32027</v>
      </c>
      <c r="B571" t="s">
        <v>13</v>
      </c>
      <c r="C571" t="s">
        <v>143</v>
      </c>
      <c r="D571" t="s">
        <v>39</v>
      </c>
      <c r="E571" t="s">
        <v>82</v>
      </c>
      <c r="F571">
        <v>2027</v>
      </c>
      <c r="G571" t="s">
        <v>197</v>
      </c>
      <c r="H571" s="11" cm="1">
        <f t="array" ref="H571">_xlfn.IFS(G571="&gt;70%",1,G571="60-70%",70%,G571="50-60%",60%,G571="&lt;50%",50%)</f>
        <v>0.7</v>
      </c>
      <c r="I571" s="47">
        <v>0.48473416008666786</v>
      </c>
      <c r="J571">
        <v>3</v>
      </c>
      <c r="K571">
        <v>4</v>
      </c>
      <c r="L571" t="s">
        <v>196</v>
      </c>
      <c r="M571" s="11" cm="1">
        <f t="array" ref="M571">_xlfn.IFS(L571="&gt;70%",1,L571="60-70%",70%,L571="50-60%",60%,L571="&lt;50%",50%)</f>
        <v>1</v>
      </c>
      <c r="N571" s="47">
        <v>0.65567156815190586</v>
      </c>
      <c r="O571">
        <v>7</v>
      </c>
      <c r="P571">
        <v>4</v>
      </c>
      <c r="Q571">
        <v>6</v>
      </c>
      <c r="R571">
        <v>2</v>
      </c>
      <c r="S571" t="s">
        <v>104</v>
      </c>
      <c r="T571" t="s">
        <v>109</v>
      </c>
      <c r="V571">
        <v>15</v>
      </c>
      <c r="W571">
        <v>19</v>
      </c>
      <c r="X571">
        <f>IF(AND(OR('Country Prioritization'!$C$4 = 'Filter inputs'!$A$4,'Country Prioritization'!$C$4=$B571),
OR('Country Prioritization'!$C$6='Filter inputs'!$C$4,'Country Prioritization'!$C$6=$S571),
OR( 'Country Prioritization'!$C$7='Filter inputs'!$D$4, 'Country Prioritization'!$C$7=$T571),
OR('Country Prioritization'!$C$8='Filter inputs'!$E$4, 'Country Prioritization'!$C$8=$F571), OR(AND('Country Prioritization'!$C$5='Filter inputs'!$B$4,H571&lt;=$X$1),AND('Country Prioritization'!$C$5='Filter inputs'!$B$5,M571&lt;=$X$1))),1,0)</f>
        <v>1</v>
      </c>
      <c r="Y571">
        <f>IF(OR('Vaccine Prioritization'!$C$5='Filter inputs'!$E$4, 'Vaccine Prioritization'!$C$5=$F571),1,0)</f>
        <v>1</v>
      </c>
    </row>
    <row r="572" spans="1:25" x14ac:dyDescent="0.3">
      <c r="A572" t="str">
        <f t="shared" si="30"/>
        <v>AFRICAZWEHib32027</v>
      </c>
      <c r="B572" t="s">
        <v>3</v>
      </c>
      <c r="C572" t="s">
        <v>148</v>
      </c>
      <c r="D572" t="s">
        <v>44</v>
      </c>
      <c r="E572" t="s">
        <v>82</v>
      </c>
      <c r="F572">
        <v>2027</v>
      </c>
      <c r="G572" t="s">
        <v>197</v>
      </c>
      <c r="H572" s="11" cm="1">
        <f t="array" ref="H572">_xlfn.IFS(G572="&gt;70%",1,G572="60-70%",70%,G572="50-60%",60%,G572="&lt;50%",50%)</f>
        <v>0.7</v>
      </c>
      <c r="I572" s="47">
        <v>0.37651689682733225</v>
      </c>
      <c r="J572">
        <v>5</v>
      </c>
      <c r="K572">
        <v>3</v>
      </c>
      <c r="L572" t="s">
        <v>196</v>
      </c>
      <c r="M572" s="11" cm="1">
        <f t="array" ref="M572">_xlfn.IFS(L572="&gt;70%",1,L572="60-70%",70%,L572="50-60%",60%,L572="&lt;50%",50%)</f>
        <v>1</v>
      </c>
      <c r="N572" s="47">
        <v>0.58967060443004216</v>
      </c>
      <c r="O572">
        <v>6</v>
      </c>
      <c r="P572">
        <v>4</v>
      </c>
      <c r="Q572">
        <v>7</v>
      </c>
      <c r="R572">
        <v>2</v>
      </c>
      <c r="S572" t="s">
        <v>104</v>
      </c>
      <c r="T572" t="s">
        <v>109</v>
      </c>
      <c r="V572">
        <v>17</v>
      </c>
      <c r="W572">
        <v>19</v>
      </c>
      <c r="X572">
        <f>IF(AND(OR('Country Prioritization'!$C$4 = 'Filter inputs'!$A$4,'Country Prioritization'!$C$4=$B572),
OR('Country Prioritization'!$C$6='Filter inputs'!$C$4,'Country Prioritization'!$C$6=$S572),
OR( 'Country Prioritization'!$C$7='Filter inputs'!$D$4, 'Country Prioritization'!$C$7=$T572),
OR('Country Prioritization'!$C$8='Filter inputs'!$E$4, 'Country Prioritization'!$C$8=$F572), OR(AND('Country Prioritization'!$C$5='Filter inputs'!$B$4,H572&lt;=$X$1),AND('Country Prioritization'!$C$5='Filter inputs'!$B$5,M572&lt;=$X$1))),1,0)</f>
        <v>1</v>
      </c>
      <c r="Y572">
        <f>IF(OR('Vaccine Prioritization'!$C$5='Filter inputs'!$E$4, 'Vaccine Prioritization'!$C$5=$F572),1,0)</f>
        <v>1</v>
      </c>
    </row>
    <row r="573" spans="1:25" x14ac:dyDescent="0.3">
      <c r="A573" t="str">
        <f t="shared" si="30"/>
        <v>AFRICACOGHib32027</v>
      </c>
      <c r="B573" t="s">
        <v>3</v>
      </c>
      <c r="C573" t="s">
        <v>128</v>
      </c>
      <c r="D573" t="s">
        <v>24</v>
      </c>
      <c r="E573" t="s">
        <v>82</v>
      </c>
      <c r="F573">
        <v>2027</v>
      </c>
      <c r="G573" t="s">
        <v>198</v>
      </c>
      <c r="H573" s="11" cm="1">
        <f t="array" ref="H573">_xlfn.IFS(G573="&gt;70%",1,G573="60-70%",70%,G573="50-60%",60%,G573="&lt;50%",50%)</f>
        <v>0.6</v>
      </c>
      <c r="I573" s="47">
        <v>0.51935776597549699</v>
      </c>
      <c r="J573">
        <v>7</v>
      </c>
      <c r="K573">
        <v>4</v>
      </c>
      <c r="L573" t="s">
        <v>196</v>
      </c>
      <c r="M573" s="11" cm="1">
        <f t="array" ref="M573">_xlfn.IFS(L573="&gt;70%",1,L573="60-70%",70%,L573="50-60%",60%,L573="&lt;50%",50%)</f>
        <v>1</v>
      </c>
      <c r="N573" s="47">
        <v>0.55320539790802681</v>
      </c>
      <c r="O573">
        <v>8</v>
      </c>
      <c r="P573">
        <v>3</v>
      </c>
      <c r="Q573">
        <v>8</v>
      </c>
      <c r="R573">
        <v>2</v>
      </c>
      <c r="S573" t="s">
        <v>104</v>
      </c>
      <c r="T573" t="s">
        <v>109</v>
      </c>
      <c r="V573">
        <v>21</v>
      </c>
      <c r="W573">
        <v>21</v>
      </c>
      <c r="X573">
        <f>IF(AND(OR('Country Prioritization'!$C$4 = 'Filter inputs'!$A$4,'Country Prioritization'!$C$4=$B573),
OR('Country Prioritization'!$C$6='Filter inputs'!$C$4,'Country Prioritization'!$C$6=$S573),
OR( 'Country Prioritization'!$C$7='Filter inputs'!$D$4, 'Country Prioritization'!$C$7=$T573),
OR('Country Prioritization'!$C$8='Filter inputs'!$E$4, 'Country Prioritization'!$C$8=$F573), OR(AND('Country Prioritization'!$C$5='Filter inputs'!$B$4,H573&lt;=$X$1),AND('Country Prioritization'!$C$5='Filter inputs'!$B$5,M573&lt;=$X$1))),1,0)</f>
        <v>1</v>
      </c>
      <c r="Y573">
        <f>IF(OR('Vaccine Prioritization'!$C$5='Filter inputs'!$E$4, 'Vaccine Prioritization'!$C$5=$F573),1,0)</f>
        <v>1</v>
      </c>
    </row>
    <row r="574" spans="1:25" x14ac:dyDescent="0.3">
      <c r="A574" t="str">
        <f t="shared" si="30"/>
        <v>AMERICAHNDHib32027</v>
      </c>
      <c r="B574" t="s">
        <v>22</v>
      </c>
      <c r="C574" t="s">
        <v>165</v>
      </c>
      <c r="D574" t="s">
        <v>61</v>
      </c>
      <c r="E574" t="s">
        <v>82</v>
      </c>
      <c r="F574">
        <v>2027</v>
      </c>
      <c r="G574" t="s">
        <v>197</v>
      </c>
      <c r="H574" s="11" cm="1">
        <f t="array" ref="H574">_xlfn.IFS(G574="&gt;70%",1,G574="60-70%",70%,G574="50-60%",60%,G574="&lt;50%",50%)</f>
        <v>0.7</v>
      </c>
      <c r="I574" s="47">
        <v>0.28203679957180083</v>
      </c>
      <c r="J574">
        <v>6</v>
      </c>
      <c r="K574">
        <v>3</v>
      </c>
      <c r="L574" t="s">
        <v>196</v>
      </c>
      <c r="M574" s="11" cm="1">
        <f t="array" ref="M574">_xlfn.IFS(L574="&gt;70%",1,L574="60-70%",70%,L574="50-60%",60%,L574="&lt;50%",50%)</f>
        <v>1</v>
      </c>
      <c r="N574" s="47">
        <v>0.45625527973405994</v>
      </c>
      <c r="O574">
        <v>3</v>
      </c>
      <c r="P574">
        <v>3</v>
      </c>
      <c r="Q574">
        <v>4</v>
      </c>
      <c r="R574">
        <v>11</v>
      </c>
      <c r="S574" t="s">
        <v>104</v>
      </c>
      <c r="T574" t="s">
        <v>108</v>
      </c>
      <c r="V574">
        <v>24</v>
      </c>
      <c r="W574">
        <v>21</v>
      </c>
      <c r="X574">
        <f>IF(AND(OR('Country Prioritization'!$C$4 = 'Filter inputs'!$A$4,'Country Prioritization'!$C$4=$B574),
OR('Country Prioritization'!$C$6='Filter inputs'!$C$4,'Country Prioritization'!$C$6=$S574),
OR( 'Country Prioritization'!$C$7='Filter inputs'!$D$4, 'Country Prioritization'!$C$7=$T574),
OR('Country Prioritization'!$C$8='Filter inputs'!$E$4, 'Country Prioritization'!$C$8=$F574), OR(AND('Country Prioritization'!$C$5='Filter inputs'!$B$4,H574&lt;=$X$1),AND('Country Prioritization'!$C$5='Filter inputs'!$B$5,M574&lt;=$X$1))),1,0)</f>
        <v>1</v>
      </c>
      <c r="Y574">
        <f>IF(OR('Vaccine Prioritization'!$C$5='Filter inputs'!$E$4, 'Vaccine Prioritization'!$C$5=$F574),1,0)</f>
        <v>1</v>
      </c>
    </row>
    <row r="575" spans="1:25" x14ac:dyDescent="0.3">
      <c r="A575" t="str">
        <f t="shared" si="30"/>
        <v>AFRICACAFHib32027</v>
      </c>
      <c r="B575" t="s">
        <v>3</v>
      </c>
      <c r="C575" t="s">
        <v>114</v>
      </c>
      <c r="D575" t="s">
        <v>6</v>
      </c>
      <c r="E575" t="s">
        <v>82</v>
      </c>
      <c r="F575">
        <v>2027</v>
      </c>
      <c r="G575" t="s">
        <v>199</v>
      </c>
      <c r="H575" s="11" cm="1">
        <f t="array" ref="H575">_xlfn.IFS(G575="&gt;70%",1,G575="60-70%",70%,G575="50-60%",60%,G575="&lt;50%",50%)</f>
        <v>0.5</v>
      </c>
      <c r="I575" s="47">
        <v>0.43527455814720134</v>
      </c>
      <c r="J575">
        <v>10</v>
      </c>
      <c r="K575">
        <v>3</v>
      </c>
      <c r="L575" t="s">
        <v>199</v>
      </c>
      <c r="M575" s="11" cm="1">
        <f t="array" ref="M575">_xlfn.IFS(L575="&gt;70%",1,L575="60-70%",70%,L575="50-60%",60%,L575="&lt;50%",50%)</f>
        <v>0.5</v>
      </c>
      <c r="N575" s="47">
        <v>0.39857450291628299</v>
      </c>
      <c r="O575">
        <v>10</v>
      </c>
      <c r="P575">
        <v>3</v>
      </c>
      <c r="Q575">
        <v>10</v>
      </c>
      <c r="R575">
        <v>9</v>
      </c>
      <c r="S575" t="s">
        <v>103</v>
      </c>
      <c r="T575" t="s">
        <v>106</v>
      </c>
      <c r="V575">
        <v>32</v>
      </c>
      <c r="W575">
        <v>32</v>
      </c>
      <c r="X575">
        <f>IF(AND(OR('Country Prioritization'!$C$4 = 'Filter inputs'!$A$4,'Country Prioritization'!$C$4=$B575),
OR('Country Prioritization'!$C$6='Filter inputs'!$C$4,'Country Prioritization'!$C$6=$S575),
OR( 'Country Prioritization'!$C$7='Filter inputs'!$D$4, 'Country Prioritization'!$C$7=$T575),
OR('Country Prioritization'!$C$8='Filter inputs'!$E$4, 'Country Prioritization'!$C$8=$F575), OR(AND('Country Prioritization'!$C$5='Filter inputs'!$B$4,H575&lt;=$X$1),AND('Country Prioritization'!$C$5='Filter inputs'!$B$5,M575&lt;=$X$1))),1,0)</f>
        <v>1</v>
      </c>
      <c r="Y575">
        <f>IF(OR('Vaccine Prioritization'!$C$5='Filter inputs'!$E$4, 'Vaccine Prioritization'!$C$5=$F575),1,0)</f>
        <v>1</v>
      </c>
    </row>
    <row r="576" spans="1:25" x14ac:dyDescent="0.3">
      <c r="A576" t="str">
        <f t="shared" si="30"/>
        <v>ASIALKAHib32027</v>
      </c>
      <c r="B576" t="s">
        <v>13</v>
      </c>
      <c r="C576" t="s">
        <v>180</v>
      </c>
      <c r="D576" t="s">
        <v>76</v>
      </c>
      <c r="E576" t="s">
        <v>82</v>
      </c>
      <c r="F576">
        <v>2027</v>
      </c>
      <c r="G576" t="s">
        <v>197</v>
      </c>
      <c r="H576" s="11" cm="1">
        <f t="array" ref="H576">_xlfn.IFS(G576="&gt;70%",1,G576="60-70%",70%,G576="50-60%",60%,G576="&lt;50%",50%)</f>
        <v>0.7</v>
      </c>
      <c r="I576" s="47">
        <v>0.2403957181869667</v>
      </c>
      <c r="J576">
        <v>1</v>
      </c>
      <c r="K576">
        <v>3</v>
      </c>
      <c r="L576" t="s">
        <v>196</v>
      </c>
      <c r="M576" s="11" cm="1">
        <f t="array" ref="M576">_xlfn.IFS(L576="&gt;70%",1,L576="60-70%",70%,L576="50-60%",60%,L576="&lt;50%",50%)</f>
        <v>1</v>
      </c>
      <c r="N576" s="47">
        <v>0.3686697224856838</v>
      </c>
      <c r="O576">
        <v>1</v>
      </c>
      <c r="P576">
        <v>3</v>
      </c>
      <c r="Q576">
        <v>1</v>
      </c>
      <c r="R576">
        <v>11</v>
      </c>
      <c r="S576" t="s">
        <v>104</v>
      </c>
      <c r="T576" t="s">
        <v>108</v>
      </c>
      <c r="V576">
        <v>16</v>
      </c>
      <c r="W576">
        <v>16</v>
      </c>
      <c r="X576">
        <f>IF(AND(OR('Country Prioritization'!$C$4 = 'Filter inputs'!$A$4,'Country Prioritization'!$C$4=$B576),
OR('Country Prioritization'!$C$6='Filter inputs'!$C$4,'Country Prioritization'!$C$6=$S576),
OR( 'Country Prioritization'!$C$7='Filter inputs'!$D$4, 'Country Prioritization'!$C$7=$T576),
OR('Country Prioritization'!$C$8='Filter inputs'!$E$4, 'Country Prioritization'!$C$8=$F576), OR(AND('Country Prioritization'!$C$5='Filter inputs'!$B$4,H576&lt;=$X$1),AND('Country Prioritization'!$C$5='Filter inputs'!$B$5,M576&lt;=$X$1))),1,0)</f>
        <v>1</v>
      </c>
      <c r="Y576">
        <f>IF(OR('Vaccine Prioritization'!$C$5='Filter inputs'!$E$4, 'Vaccine Prioritization'!$C$5=$F576),1,0)</f>
        <v>1</v>
      </c>
    </row>
    <row r="577" spans="1:25" x14ac:dyDescent="0.3">
      <c r="A577" t="str">
        <f t="shared" si="30"/>
        <v>EUROPEUKRHib32027</v>
      </c>
      <c r="B577" t="s">
        <v>9</v>
      </c>
      <c r="C577" t="s">
        <v>117</v>
      </c>
      <c r="D577" t="s">
        <v>10</v>
      </c>
      <c r="E577" t="s">
        <v>82</v>
      </c>
      <c r="F577">
        <v>2027</v>
      </c>
      <c r="G577" t="s">
        <v>198</v>
      </c>
      <c r="H577" s="11" cm="1">
        <f t="array" ref="H577">_xlfn.IFS(G577="&gt;70%",1,G577="60-70%",70%,G577="50-60%",60%,G577="&lt;50%",50%)</f>
        <v>0.6</v>
      </c>
      <c r="I577" s="47">
        <v>0.43837639305697412</v>
      </c>
      <c r="J577">
        <v>7</v>
      </c>
      <c r="K577">
        <v>3</v>
      </c>
      <c r="L577" t="s">
        <v>199</v>
      </c>
      <c r="M577" s="11" cm="1">
        <f t="array" ref="M577">_xlfn.IFS(L577="&gt;70%",1,L577="60-70%",70%,L577="50-60%",60%,L577="&lt;50%",50%)</f>
        <v>0.5</v>
      </c>
      <c r="N577" s="47">
        <v>0.36650296712291558</v>
      </c>
      <c r="O577">
        <v>10</v>
      </c>
      <c r="P577">
        <v>3</v>
      </c>
      <c r="Q577">
        <v>1</v>
      </c>
      <c r="R577">
        <v>11</v>
      </c>
      <c r="S577" t="s">
        <v>104</v>
      </c>
      <c r="T577" t="s">
        <v>108</v>
      </c>
      <c r="V577">
        <v>22</v>
      </c>
      <c r="W577">
        <v>25</v>
      </c>
      <c r="X577">
        <f>IF(AND(OR('Country Prioritization'!$C$4 = 'Filter inputs'!$A$4,'Country Prioritization'!$C$4=$B577),
OR('Country Prioritization'!$C$6='Filter inputs'!$C$4,'Country Prioritization'!$C$6=$S577),
OR( 'Country Prioritization'!$C$7='Filter inputs'!$D$4, 'Country Prioritization'!$C$7=$T577),
OR('Country Prioritization'!$C$8='Filter inputs'!$E$4, 'Country Prioritization'!$C$8=$F577), OR(AND('Country Prioritization'!$C$5='Filter inputs'!$B$4,H577&lt;=$X$1),AND('Country Prioritization'!$C$5='Filter inputs'!$B$5,M577&lt;=$X$1))),1,0)</f>
        <v>1</v>
      </c>
      <c r="Y577">
        <f>IF(OR('Vaccine Prioritization'!$C$5='Filter inputs'!$E$4, 'Vaccine Prioritization'!$C$5=$F577),1,0)</f>
        <v>1</v>
      </c>
    </row>
    <row r="578" spans="1:25" x14ac:dyDescent="0.3">
      <c r="A578" t="str">
        <f t="shared" si="30"/>
        <v>ASIATLSHib32027</v>
      </c>
      <c r="B578" t="s">
        <v>13</v>
      </c>
      <c r="C578" t="s">
        <v>160</v>
      </c>
      <c r="D578" t="s">
        <v>56</v>
      </c>
      <c r="E578" t="s">
        <v>82</v>
      </c>
      <c r="F578">
        <v>2027</v>
      </c>
      <c r="G578" t="s">
        <v>198</v>
      </c>
      <c r="H578" s="11" cm="1">
        <f t="array" ref="H578">_xlfn.IFS(G578="&gt;70%",1,G578="60-70%",70%,G578="50-60%",60%,G578="&lt;50%",50%)</f>
        <v>0.6</v>
      </c>
      <c r="I578" s="47">
        <v>0.21040840604991934</v>
      </c>
      <c r="J578">
        <v>7</v>
      </c>
      <c r="K578">
        <v>3</v>
      </c>
      <c r="L578" t="s">
        <v>196</v>
      </c>
      <c r="M578" s="11" cm="1">
        <f t="array" ref="M578">_xlfn.IFS(L578="&gt;70%",1,L578="60-70%",70%,L578="50-60%",60%,L578="&lt;50%",50%)</f>
        <v>1</v>
      </c>
      <c r="N578" s="47">
        <v>0.3461274383327998</v>
      </c>
      <c r="O578">
        <v>4</v>
      </c>
      <c r="P578">
        <v>3</v>
      </c>
      <c r="Q578">
        <v>2</v>
      </c>
      <c r="R578">
        <v>11</v>
      </c>
      <c r="S578" t="s">
        <v>104</v>
      </c>
      <c r="T578" t="s">
        <v>108</v>
      </c>
      <c r="V578">
        <v>23</v>
      </c>
      <c r="W578">
        <v>20</v>
      </c>
      <c r="X578">
        <f>IF(AND(OR('Country Prioritization'!$C$4 = 'Filter inputs'!$A$4,'Country Prioritization'!$C$4=$B578),
OR('Country Prioritization'!$C$6='Filter inputs'!$C$4,'Country Prioritization'!$C$6=$S578),
OR( 'Country Prioritization'!$C$7='Filter inputs'!$D$4, 'Country Prioritization'!$C$7=$T578),
OR('Country Prioritization'!$C$8='Filter inputs'!$E$4, 'Country Prioritization'!$C$8=$F578), OR(AND('Country Prioritization'!$C$5='Filter inputs'!$B$4,H578&lt;=$X$1),AND('Country Prioritization'!$C$5='Filter inputs'!$B$5,M578&lt;=$X$1))),1,0)</f>
        <v>1</v>
      </c>
      <c r="Y578">
        <f>IF(OR('Vaccine Prioritization'!$C$5='Filter inputs'!$E$4, 'Vaccine Prioritization'!$C$5=$F578),1,0)</f>
        <v>1</v>
      </c>
    </row>
    <row r="579" spans="1:25" x14ac:dyDescent="0.3">
      <c r="A579" t="str">
        <f t="shared" si="30"/>
        <v>AFRICAGMBHib32027</v>
      </c>
      <c r="B579" t="s">
        <v>3</v>
      </c>
      <c r="C579" t="s">
        <v>156</v>
      </c>
      <c r="D579" t="s">
        <v>52</v>
      </c>
      <c r="E579" t="s">
        <v>82</v>
      </c>
      <c r="F579">
        <v>2027</v>
      </c>
      <c r="G579" t="s">
        <v>197</v>
      </c>
      <c r="H579" s="11" cm="1">
        <f t="array" ref="H579">_xlfn.IFS(G579="&gt;70%",1,G579="60-70%",70%,G579="50-60%",60%,G579="&lt;50%",50%)</f>
        <v>0.7</v>
      </c>
      <c r="I579" s="47">
        <v>0.24900676735821925</v>
      </c>
      <c r="J579">
        <v>6</v>
      </c>
      <c r="K579">
        <v>3</v>
      </c>
      <c r="L579" t="s">
        <v>196</v>
      </c>
      <c r="M579" s="11" cm="1">
        <f t="array" ref="M579">_xlfn.IFS(L579="&gt;70%",1,L579="60-70%",70%,L579="50-60%",60%,L579="&lt;50%",50%)</f>
        <v>1</v>
      </c>
      <c r="N579" s="47">
        <v>0.34048558346671204</v>
      </c>
      <c r="O579">
        <v>4</v>
      </c>
      <c r="P579">
        <v>3</v>
      </c>
      <c r="Q579">
        <v>6</v>
      </c>
      <c r="R579">
        <v>9</v>
      </c>
      <c r="S579" t="s">
        <v>103</v>
      </c>
      <c r="T579" t="s">
        <v>106</v>
      </c>
      <c r="V579">
        <v>24</v>
      </c>
      <c r="W579">
        <v>22</v>
      </c>
      <c r="X579">
        <f>IF(AND(OR('Country Prioritization'!$C$4 = 'Filter inputs'!$A$4,'Country Prioritization'!$C$4=$B579),
OR('Country Prioritization'!$C$6='Filter inputs'!$C$4,'Country Prioritization'!$C$6=$S579),
OR( 'Country Prioritization'!$C$7='Filter inputs'!$D$4, 'Country Prioritization'!$C$7=$T579),
OR('Country Prioritization'!$C$8='Filter inputs'!$E$4, 'Country Prioritization'!$C$8=$F579), OR(AND('Country Prioritization'!$C$5='Filter inputs'!$B$4,H579&lt;=$X$1),AND('Country Prioritization'!$C$5='Filter inputs'!$B$5,M579&lt;=$X$1))),1,0)</f>
        <v>1</v>
      </c>
      <c r="Y579">
        <f>IF(OR('Vaccine Prioritization'!$C$5='Filter inputs'!$E$4, 'Vaccine Prioritization'!$C$5=$F579),1,0)</f>
        <v>1</v>
      </c>
    </row>
    <row r="580" spans="1:25" x14ac:dyDescent="0.3">
      <c r="A580" t="str">
        <f t="shared" ref="A580:A643" si="31">_xlfn.CONCAT(B580,D580,E580,F580)</f>
        <v>AMERICANICHib32027</v>
      </c>
      <c r="B580" t="s">
        <v>22</v>
      </c>
      <c r="C580" t="s">
        <v>185</v>
      </c>
      <c r="D580" t="s">
        <v>81</v>
      </c>
      <c r="E580" t="s">
        <v>82</v>
      </c>
      <c r="F580">
        <v>2027</v>
      </c>
      <c r="G580" t="s">
        <v>197</v>
      </c>
      <c r="H580" s="11" cm="1">
        <f t="array" ref="H580">_xlfn.IFS(G580="&gt;70%",1,G580="60-70%",70%,G580="50-60%",60%,G580="&lt;50%",50%)</f>
        <v>0.7</v>
      </c>
      <c r="I580" s="47">
        <v>0.17396096238981487</v>
      </c>
      <c r="J580">
        <v>1</v>
      </c>
      <c r="K580">
        <v>2</v>
      </c>
      <c r="L580" t="s">
        <v>196</v>
      </c>
      <c r="M580" s="11" cm="1">
        <f t="array" ref="M580">_xlfn.IFS(L580="&gt;70%",1,L580="60-70%",70%,L580="50-60%",60%,L580="&lt;50%",50%)</f>
        <v>1</v>
      </c>
      <c r="N580" s="47">
        <v>0.26764664042834563</v>
      </c>
      <c r="O580">
        <v>1</v>
      </c>
      <c r="P580">
        <v>2</v>
      </c>
      <c r="Q580">
        <v>1</v>
      </c>
      <c r="R580">
        <v>5</v>
      </c>
      <c r="S580" t="s">
        <v>104</v>
      </c>
      <c r="T580" t="s">
        <v>107</v>
      </c>
      <c r="V580">
        <v>9</v>
      </c>
      <c r="W580">
        <v>9</v>
      </c>
      <c r="X580">
        <f>IF(AND(OR('Country Prioritization'!$C$4 = 'Filter inputs'!$A$4,'Country Prioritization'!$C$4=$B580),
OR('Country Prioritization'!$C$6='Filter inputs'!$C$4,'Country Prioritization'!$C$6=$S580),
OR( 'Country Prioritization'!$C$7='Filter inputs'!$D$4, 'Country Prioritization'!$C$7=$T580),
OR('Country Prioritization'!$C$8='Filter inputs'!$E$4, 'Country Prioritization'!$C$8=$F580), OR(AND('Country Prioritization'!$C$5='Filter inputs'!$B$4,H580&lt;=$X$1),AND('Country Prioritization'!$C$5='Filter inputs'!$B$5,M580&lt;=$X$1))),1,0)</f>
        <v>1</v>
      </c>
      <c r="Y580">
        <f>IF(OR('Vaccine Prioritization'!$C$5='Filter inputs'!$E$4, 'Vaccine Prioritization'!$C$5=$F580),1,0)</f>
        <v>1</v>
      </c>
    </row>
    <row r="581" spans="1:25" x14ac:dyDescent="0.3">
      <c r="A581" t="str">
        <f t="shared" si="31"/>
        <v>AFRICAGNBHib32027</v>
      </c>
      <c r="B581" t="s">
        <v>3</v>
      </c>
      <c r="C581" t="s">
        <v>138</v>
      </c>
      <c r="D581" t="s">
        <v>34</v>
      </c>
      <c r="E581" t="s">
        <v>82</v>
      </c>
      <c r="F581">
        <v>2027</v>
      </c>
      <c r="G581" t="s">
        <v>198</v>
      </c>
      <c r="H581" s="11" cm="1">
        <f t="array" ref="H581">_xlfn.IFS(G581="&gt;70%",1,G581="60-70%",70%,G581="50-60%",60%,G581="&lt;50%",50%)</f>
        <v>0.6</v>
      </c>
      <c r="I581" s="47">
        <v>0.17291247115646405</v>
      </c>
      <c r="J581">
        <v>7</v>
      </c>
      <c r="K581">
        <v>2</v>
      </c>
      <c r="L581" t="s">
        <v>196</v>
      </c>
      <c r="M581" s="11" cm="1">
        <f t="array" ref="M581">_xlfn.IFS(L581="&gt;70%",1,L581="60-70%",70%,L581="50-60%",60%,L581="&lt;50%",50%)</f>
        <v>1</v>
      </c>
      <c r="N581" s="47">
        <v>0.24888586875061555</v>
      </c>
      <c r="O581">
        <v>7</v>
      </c>
      <c r="P581">
        <v>2</v>
      </c>
      <c r="Q581">
        <v>9</v>
      </c>
      <c r="R581">
        <v>9</v>
      </c>
      <c r="S581" t="s">
        <v>103</v>
      </c>
      <c r="T581" t="s">
        <v>106</v>
      </c>
      <c r="V581">
        <v>27</v>
      </c>
      <c r="W581">
        <v>27</v>
      </c>
      <c r="X581">
        <f>IF(AND(OR('Country Prioritization'!$C$4 = 'Filter inputs'!$A$4,'Country Prioritization'!$C$4=$B581),
OR('Country Prioritization'!$C$6='Filter inputs'!$C$4,'Country Prioritization'!$C$6=$S581),
OR( 'Country Prioritization'!$C$7='Filter inputs'!$D$4, 'Country Prioritization'!$C$7=$T581),
OR('Country Prioritization'!$C$8='Filter inputs'!$E$4, 'Country Prioritization'!$C$8=$F581), OR(AND('Country Prioritization'!$C$5='Filter inputs'!$B$4,H581&lt;=$X$1),AND('Country Prioritization'!$C$5='Filter inputs'!$B$5,M581&lt;=$X$1))),1,0)</f>
        <v>1</v>
      </c>
      <c r="Y581">
        <f>IF(OR('Vaccine Prioritization'!$C$5='Filter inputs'!$E$4, 'Vaccine Prioritization'!$C$5=$F581),1,0)</f>
        <v>1</v>
      </c>
    </row>
    <row r="582" spans="1:25" x14ac:dyDescent="0.3">
      <c r="A582" t="str">
        <f t="shared" si="31"/>
        <v>ASIAMNGHib32027</v>
      </c>
      <c r="B582" t="s">
        <v>13</v>
      </c>
      <c r="C582" t="s">
        <v>174</v>
      </c>
      <c r="D582" t="s">
        <v>70</v>
      </c>
      <c r="E582" t="s">
        <v>82</v>
      </c>
      <c r="F582">
        <v>2027</v>
      </c>
      <c r="G582" t="s">
        <v>197</v>
      </c>
      <c r="H582" s="11" cm="1">
        <f t="array" ref="H582">_xlfn.IFS(G582="&gt;70%",1,G582="60-70%",70%,G582="50-60%",60%,G582="&lt;50%",50%)</f>
        <v>0.7</v>
      </c>
      <c r="I582" s="47">
        <v>0.13988250839353369</v>
      </c>
      <c r="J582">
        <v>1</v>
      </c>
      <c r="K582">
        <v>2</v>
      </c>
      <c r="L582" t="s">
        <v>196</v>
      </c>
      <c r="M582" s="11" cm="1">
        <f t="array" ref="M582">_xlfn.IFS(L582="&gt;70%",1,L582="60-70%",70%,L582="50-60%",60%,L582="&lt;50%",50%)</f>
        <v>1</v>
      </c>
      <c r="N582" s="47">
        <v>0.21371365917713403</v>
      </c>
      <c r="O582">
        <v>2</v>
      </c>
      <c r="P582">
        <v>2</v>
      </c>
      <c r="Q582">
        <v>5</v>
      </c>
      <c r="R582">
        <v>11</v>
      </c>
      <c r="S582" t="s">
        <v>104</v>
      </c>
      <c r="T582" t="s">
        <v>108</v>
      </c>
      <c r="V582">
        <v>19</v>
      </c>
      <c r="W582">
        <v>20</v>
      </c>
      <c r="X582">
        <f>IF(AND(OR('Country Prioritization'!$C$4 = 'Filter inputs'!$A$4,'Country Prioritization'!$C$4=$B582),
OR('Country Prioritization'!$C$6='Filter inputs'!$C$4,'Country Prioritization'!$C$6=$S582),
OR( 'Country Prioritization'!$C$7='Filter inputs'!$D$4, 'Country Prioritization'!$C$7=$T582),
OR('Country Prioritization'!$C$8='Filter inputs'!$E$4, 'Country Prioritization'!$C$8=$F582), OR(AND('Country Prioritization'!$C$5='Filter inputs'!$B$4,H582&lt;=$X$1),AND('Country Prioritization'!$C$5='Filter inputs'!$B$5,M582&lt;=$X$1))),1,0)</f>
        <v>1</v>
      </c>
      <c r="Y582">
        <f>IF(OR('Vaccine Prioritization'!$C$5='Filter inputs'!$E$4, 'Vaccine Prioritization'!$C$5=$F582),1,0)</f>
        <v>1</v>
      </c>
    </row>
    <row r="583" spans="1:25" x14ac:dyDescent="0.3">
      <c r="A583" t="str">
        <f t="shared" si="31"/>
        <v>AFRICACOMHib32027</v>
      </c>
      <c r="B583" t="s">
        <v>3</v>
      </c>
      <c r="C583" t="s">
        <v>153</v>
      </c>
      <c r="D583" t="s">
        <v>49</v>
      </c>
      <c r="E583" t="s">
        <v>82</v>
      </c>
      <c r="F583">
        <v>2027</v>
      </c>
      <c r="G583" t="s">
        <v>197</v>
      </c>
      <c r="H583" s="11" cm="1">
        <f t="array" ref="H583">_xlfn.IFS(G583="&gt;70%",1,G583="60-70%",70%,G583="50-60%",60%,G583="&lt;50%",50%)</f>
        <v>0.7</v>
      </c>
      <c r="I583" s="47">
        <v>0.17432785958684913</v>
      </c>
      <c r="J583">
        <v>5</v>
      </c>
      <c r="K583">
        <v>2</v>
      </c>
      <c r="L583" t="s">
        <v>196</v>
      </c>
      <c r="M583" s="11" cm="1">
        <f t="array" ref="M583">_xlfn.IFS(L583="&gt;70%",1,L583="60-70%",70%,L583="50-60%",60%,L583="&lt;50%",50%)</f>
        <v>1</v>
      </c>
      <c r="N583" s="47">
        <v>0.20593322715149331</v>
      </c>
      <c r="O583">
        <v>5</v>
      </c>
      <c r="P583">
        <v>2</v>
      </c>
      <c r="Q583">
        <v>3</v>
      </c>
      <c r="R583">
        <v>2</v>
      </c>
      <c r="S583" t="s">
        <v>104</v>
      </c>
      <c r="T583" t="s">
        <v>109</v>
      </c>
      <c r="V583">
        <v>12</v>
      </c>
      <c r="W583">
        <v>12</v>
      </c>
      <c r="X583">
        <f>IF(AND(OR('Country Prioritization'!$C$4 = 'Filter inputs'!$A$4,'Country Prioritization'!$C$4=$B583),
OR('Country Prioritization'!$C$6='Filter inputs'!$C$4,'Country Prioritization'!$C$6=$S583),
OR( 'Country Prioritization'!$C$7='Filter inputs'!$D$4, 'Country Prioritization'!$C$7=$T583),
OR('Country Prioritization'!$C$8='Filter inputs'!$E$4, 'Country Prioritization'!$C$8=$F583), OR(AND('Country Prioritization'!$C$5='Filter inputs'!$B$4,H583&lt;=$X$1),AND('Country Prioritization'!$C$5='Filter inputs'!$B$5,M583&lt;=$X$1))),1,0)</f>
        <v>1</v>
      </c>
      <c r="Y583">
        <f>IF(OR('Vaccine Prioritization'!$C$5='Filter inputs'!$E$4, 'Vaccine Prioritization'!$C$5=$F583),1,0)</f>
        <v>1</v>
      </c>
    </row>
    <row r="584" spans="1:25" x14ac:dyDescent="0.3">
      <c r="A584" t="str">
        <f t="shared" si="31"/>
        <v>AFRICADJIHib32027</v>
      </c>
      <c r="B584" t="s">
        <v>3</v>
      </c>
      <c r="C584" t="s">
        <v>124</v>
      </c>
      <c r="D584" t="s">
        <v>19</v>
      </c>
      <c r="E584" t="s">
        <v>82</v>
      </c>
      <c r="F584">
        <v>2027</v>
      </c>
      <c r="G584" t="s">
        <v>198</v>
      </c>
      <c r="H584" s="11" cm="1">
        <f t="array" ref="H584">_xlfn.IFS(G584="&gt;70%",1,G584="60-70%",70%,G584="50-60%",60%,G584="&lt;50%",50%)</f>
        <v>0.6</v>
      </c>
      <c r="I584" s="47">
        <v>0.11837074970180002</v>
      </c>
      <c r="J584">
        <v>6</v>
      </c>
      <c r="K584">
        <v>2</v>
      </c>
      <c r="L584" t="s">
        <v>197</v>
      </c>
      <c r="M584" s="11" cm="1">
        <f t="array" ref="M584">_xlfn.IFS(L584="&gt;70%",1,L584="60-70%",70%,L584="50-60%",60%,L584="&lt;50%",50%)</f>
        <v>0.7</v>
      </c>
      <c r="N584" s="47">
        <v>0.16272941999302615</v>
      </c>
      <c r="O584">
        <v>9</v>
      </c>
      <c r="P584">
        <v>2</v>
      </c>
      <c r="Q584">
        <v>7</v>
      </c>
      <c r="R584">
        <v>2</v>
      </c>
      <c r="S584" t="s">
        <v>104</v>
      </c>
      <c r="T584" t="s">
        <v>109</v>
      </c>
      <c r="V584">
        <v>17</v>
      </c>
      <c r="W584">
        <v>20</v>
      </c>
      <c r="X584">
        <f>IF(AND(OR('Country Prioritization'!$C$4 = 'Filter inputs'!$A$4,'Country Prioritization'!$C$4=$B584),
OR('Country Prioritization'!$C$6='Filter inputs'!$C$4,'Country Prioritization'!$C$6=$S584),
OR( 'Country Prioritization'!$C$7='Filter inputs'!$D$4, 'Country Prioritization'!$C$7=$T584),
OR('Country Prioritization'!$C$8='Filter inputs'!$E$4, 'Country Prioritization'!$C$8=$F584), OR(AND('Country Prioritization'!$C$5='Filter inputs'!$B$4,H584&lt;=$X$1),AND('Country Prioritization'!$C$5='Filter inputs'!$B$5,M584&lt;=$X$1))),1,0)</f>
        <v>1</v>
      </c>
      <c r="Y584">
        <f>IF(OR('Vaccine Prioritization'!$C$5='Filter inputs'!$E$4, 'Vaccine Prioritization'!$C$5=$F584),1,0)</f>
        <v>1</v>
      </c>
    </row>
    <row r="585" spans="1:25" x14ac:dyDescent="0.3">
      <c r="A585" t="str">
        <f t="shared" si="31"/>
        <v>ASIAARMHib32027</v>
      </c>
      <c r="B585" t="s">
        <v>13</v>
      </c>
      <c r="C585" t="s">
        <v>168</v>
      </c>
      <c r="D585" t="s">
        <v>64</v>
      </c>
      <c r="E585" t="s">
        <v>82</v>
      </c>
      <c r="F585">
        <v>2027</v>
      </c>
      <c r="G585" t="s">
        <v>197</v>
      </c>
      <c r="H585" s="11" cm="1">
        <f t="array" ref="H585">_xlfn.IFS(G585="&gt;70%",1,G585="60-70%",70%,G585="50-60%",60%,G585="&lt;50%",50%)</f>
        <v>0.7</v>
      </c>
      <c r="I585" s="47">
        <v>8.7387041499157297E-2</v>
      </c>
      <c r="J585">
        <v>4</v>
      </c>
      <c r="K585">
        <v>2</v>
      </c>
      <c r="L585" t="s">
        <v>196</v>
      </c>
      <c r="M585" s="11" cm="1">
        <f t="array" ref="M585">_xlfn.IFS(L585="&gt;70%",1,L585="60-70%",70%,L585="50-60%",60%,L585="&lt;50%",50%)</f>
        <v>1</v>
      </c>
      <c r="N585" s="47">
        <v>0.13552254131470162</v>
      </c>
      <c r="O585">
        <v>3</v>
      </c>
      <c r="P585">
        <v>2</v>
      </c>
      <c r="Q585">
        <v>2</v>
      </c>
      <c r="R585">
        <v>10</v>
      </c>
      <c r="S585" t="s">
        <v>105</v>
      </c>
      <c r="T585" t="s">
        <v>108</v>
      </c>
      <c r="V585">
        <v>18</v>
      </c>
      <c r="W585">
        <v>17</v>
      </c>
      <c r="X585">
        <f>IF(AND(OR('Country Prioritization'!$C$4 = 'Filter inputs'!$A$4,'Country Prioritization'!$C$4=$B585),
OR('Country Prioritization'!$C$6='Filter inputs'!$C$4,'Country Prioritization'!$C$6=$S585),
OR( 'Country Prioritization'!$C$7='Filter inputs'!$D$4, 'Country Prioritization'!$C$7=$T585),
OR('Country Prioritization'!$C$8='Filter inputs'!$E$4, 'Country Prioritization'!$C$8=$F585), OR(AND('Country Prioritization'!$C$5='Filter inputs'!$B$4,H585&lt;=$X$1),AND('Country Prioritization'!$C$5='Filter inputs'!$B$5,M585&lt;=$X$1))),1,0)</f>
        <v>1</v>
      </c>
      <c r="Y585">
        <f>IF(OR('Vaccine Prioritization'!$C$5='Filter inputs'!$E$4, 'Vaccine Prioritization'!$C$5=$F585),1,0)</f>
        <v>1</v>
      </c>
    </row>
    <row r="586" spans="1:25" x14ac:dyDescent="0.3">
      <c r="A586" t="str">
        <f t="shared" si="31"/>
        <v>AMERICACUBHib32027</v>
      </c>
      <c r="B586" t="s">
        <v>22</v>
      </c>
      <c r="C586" t="s">
        <v>175</v>
      </c>
      <c r="D586" t="s">
        <v>71</v>
      </c>
      <c r="E586" t="s">
        <v>82</v>
      </c>
      <c r="F586">
        <v>2027</v>
      </c>
      <c r="G586" t="s">
        <v>197</v>
      </c>
      <c r="H586" s="11" cm="1">
        <f t="array" ref="H586">_xlfn.IFS(G586="&gt;70%",1,G586="60-70%",70%,G586="50-60%",60%,G586="&lt;50%",50%)</f>
        <v>0.7</v>
      </c>
      <c r="I586" s="47">
        <v>7.9669954152263647E-2</v>
      </c>
      <c r="J586">
        <v>1</v>
      </c>
      <c r="K586">
        <v>2</v>
      </c>
      <c r="L586" t="s">
        <v>196</v>
      </c>
      <c r="M586" s="11" cm="1">
        <f t="array" ref="M586">_xlfn.IFS(L586="&gt;70%",1,L586="60-70%",70%,L586="50-60%",60%,L586="&lt;50%",50%)</f>
        <v>1</v>
      </c>
      <c r="N586" s="47">
        <v>0.11675326395296716</v>
      </c>
      <c r="O586">
        <v>2</v>
      </c>
      <c r="P586">
        <v>2</v>
      </c>
      <c r="Q586">
        <v>1</v>
      </c>
      <c r="R586">
        <v>10</v>
      </c>
      <c r="S586" t="s">
        <v>105</v>
      </c>
      <c r="T586" t="s">
        <v>108</v>
      </c>
      <c r="V586">
        <v>14</v>
      </c>
      <c r="W586">
        <v>15</v>
      </c>
      <c r="X586">
        <f>IF(AND(OR('Country Prioritization'!$C$4 = 'Filter inputs'!$A$4,'Country Prioritization'!$C$4=$B586),
OR('Country Prioritization'!$C$6='Filter inputs'!$C$4,'Country Prioritization'!$C$6=$S586),
OR( 'Country Prioritization'!$C$7='Filter inputs'!$D$4, 'Country Prioritization'!$C$7=$T586),
OR('Country Prioritization'!$C$8='Filter inputs'!$E$4, 'Country Prioritization'!$C$8=$F586), OR(AND('Country Prioritization'!$C$5='Filter inputs'!$B$4,H586&lt;=$X$1),AND('Country Prioritization'!$C$5='Filter inputs'!$B$5,M586&lt;=$X$1))),1,0)</f>
        <v>1</v>
      </c>
      <c r="Y586">
        <f>IF(OR('Vaccine Prioritization'!$C$5='Filter inputs'!$E$4, 'Vaccine Prioritization'!$C$5=$F586),1,0)</f>
        <v>1</v>
      </c>
    </row>
    <row r="587" spans="1:25" x14ac:dyDescent="0.3">
      <c r="A587" t="str">
        <f t="shared" si="31"/>
        <v>AFRICALSOHib32027</v>
      </c>
      <c r="B587" t="s">
        <v>3</v>
      </c>
      <c r="C587" t="s">
        <v>178</v>
      </c>
      <c r="D587" t="s">
        <v>74</v>
      </c>
      <c r="E587" t="s">
        <v>82</v>
      </c>
      <c r="F587">
        <v>2027</v>
      </c>
      <c r="G587" t="s">
        <v>197</v>
      </c>
      <c r="H587" s="11" cm="1">
        <f t="array" ref="H587">_xlfn.IFS(G587="&gt;70%",1,G587="60-70%",70%,G587="50-60%",60%,G587="&lt;50%",50%)</f>
        <v>0.7</v>
      </c>
      <c r="I587" s="47">
        <v>7.3158055019811097E-2</v>
      </c>
      <c r="J587">
        <v>6</v>
      </c>
      <c r="K587">
        <v>2</v>
      </c>
      <c r="L587" t="s">
        <v>196</v>
      </c>
      <c r="M587" s="11" cm="1">
        <f t="array" ref="M587">_xlfn.IFS(L587="&gt;70%",1,L587="60-70%",70%,L587="50-60%",60%,L587="&lt;50%",50%)</f>
        <v>1</v>
      </c>
      <c r="N587" s="47">
        <v>0.11363630480288649</v>
      </c>
      <c r="O587">
        <v>2</v>
      </c>
      <c r="P587">
        <v>2</v>
      </c>
      <c r="Q587">
        <v>9</v>
      </c>
      <c r="R587">
        <v>2</v>
      </c>
      <c r="S587" t="s">
        <v>104</v>
      </c>
      <c r="T587" t="s">
        <v>109</v>
      </c>
      <c r="V587">
        <v>19</v>
      </c>
      <c r="W587">
        <v>15</v>
      </c>
      <c r="X587">
        <f>IF(AND(OR('Country Prioritization'!$C$4 = 'Filter inputs'!$A$4,'Country Prioritization'!$C$4=$B587),
OR('Country Prioritization'!$C$6='Filter inputs'!$C$4,'Country Prioritization'!$C$6=$S587),
OR( 'Country Prioritization'!$C$7='Filter inputs'!$D$4, 'Country Prioritization'!$C$7=$T587),
OR('Country Prioritization'!$C$8='Filter inputs'!$E$4, 'Country Prioritization'!$C$8=$F587), OR(AND('Country Prioritization'!$C$5='Filter inputs'!$B$4,H587&lt;=$X$1),AND('Country Prioritization'!$C$5='Filter inputs'!$B$5,M587&lt;=$X$1))),1,0)</f>
        <v>1</v>
      </c>
      <c r="Y587">
        <f>IF(OR('Vaccine Prioritization'!$C$5='Filter inputs'!$E$4, 'Vaccine Prioritization'!$C$5=$F587),1,0)</f>
        <v>1</v>
      </c>
    </row>
    <row r="588" spans="1:25" x14ac:dyDescent="0.3">
      <c r="A588" t="str">
        <f t="shared" si="31"/>
        <v>ASIABTNHib32027</v>
      </c>
      <c r="B588" t="s">
        <v>13</v>
      </c>
      <c r="C588" t="s">
        <v>184</v>
      </c>
      <c r="D588" t="s">
        <v>80</v>
      </c>
      <c r="E588" t="s">
        <v>82</v>
      </c>
      <c r="F588">
        <v>2027</v>
      </c>
      <c r="G588" t="s">
        <v>197</v>
      </c>
      <c r="H588" s="11" cm="1">
        <f t="array" ref="H588">_xlfn.IFS(G588="&gt;70%",1,G588="60-70%",70%,G588="50-60%",60%,G588="&lt;50%",50%)</f>
        <v>0.7</v>
      </c>
      <c r="I588" s="47">
        <v>5.3754798317414552E-2</v>
      </c>
      <c r="J588">
        <v>2</v>
      </c>
      <c r="K588">
        <v>1</v>
      </c>
      <c r="L588" t="s">
        <v>196</v>
      </c>
      <c r="M588" s="11" cm="1">
        <f t="array" ref="M588">_xlfn.IFS(L588="&gt;70%",1,L588="60-70%",70%,L588="50-60%",60%,L588="&lt;50%",50%)</f>
        <v>1</v>
      </c>
      <c r="N588" s="47">
        <v>0.10786803224866527</v>
      </c>
      <c r="O588">
        <v>1</v>
      </c>
      <c r="P588">
        <v>1</v>
      </c>
      <c r="Q588">
        <v>4</v>
      </c>
      <c r="R588">
        <v>11</v>
      </c>
      <c r="S588" t="s">
        <v>104</v>
      </c>
      <c r="T588" t="s">
        <v>108</v>
      </c>
      <c r="V588">
        <v>18</v>
      </c>
      <c r="W588">
        <v>17</v>
      </c>
      <c r="X588">
        <f>IF(AND(OR('Country Prioritization'!$C$4 = 'Filter inputs'!$A$4,'Country Prioritization'!$C$4=$B588),
OR('Country Prioritization'!$C$6='Filter inputs'!$C$4,'Country Prioritization'!$C$6=$S588),
OR( 'Country Prioritization'!$C$7='Filter inputs'!$D$4, 'Country Prioritization'!$C$7=$T588),
OR('Country Prioritization'!$C$8='Filter inputs'!$E$4, 'Country Prioritization'!$C$8=$F588), OR(AND('Country Prioritization'!$C$5='Filter inputs'!$B$4,H588&lt;=$X$1),AND('Country Prioritization'!$C$5='Filter inputs'!$B$5,M588&lt;=$X$1))),1,0)</f>
        <v>1</v>
      </c>
      <c r="Y588">
        <f>IF(OR('Vaccine Prioritization'!$C$5='Filter inputs'!$E$4, 'Vaccine Prioritization'!$C$5=$F588),1,0)</f>
        <v>1</v>
      </c>
    </row>
    <row r="589" spans="1:25" x14ac:dyDescent="0.3">
      <c r="A589" t="str">
        <f t="shared" si="31"/>
        <v>ASIAGEOHib32027</v>
      </c>
      <c r="B589" t="s">
        <v>13</v>
      </c>
      <c r="C589" t="s">
        <v>159</v>
      </c>
      <c r="D589" t="s">
        <v>55</v>
      </c>
      <c r="E589" t="s">
        <v>82</v>
      </c>
      <c r="F589">
        <v>2027</v>
      </c>
      <c r="G589" t="s">
        <v>197</v>
      </c>
      <c r="H589" s="11" cm="1">
        <f t="array" ref="H589">_xlfn.IFS(G589="&gt;70%",1,G589="60-70%",70%,G589="50-60%",60%,G589="&lt;50%",50%)</f>
        <v>0.7</v>
      </c>
      <c r="I589" s="47">
        <v>4.958763842998043E-2</v>
      </c>
      <c r="J589">
        <v>3</v>
      </c>
      <c r="K589">
        <v>1</v>
      </c>
      <c r="L589" t="s">
        <v>196</v>
      </c>
      <c r="M589" s="11" cm="1">
        <f t="array" ref="M589">_xlfn.IFS(L589="&gt;70%",1,L589="60-70%",70%,L589="50-60%",60%,L589="&lt;50%",50%)</f>
        <v>1</v>
      </c>
      <c r="N589" s="47">
        <v>6.6053000518422694E-2</v>
      </c>
      <c r="O589">
        <v>5</v>
      </c>
      <c r="P589">
        <v>1</v>
      </c>
      <c r="Q589">
        <v>3</v>
      </c>
      <c r="R589">
        <v>10</v>
      </c>
      <c r="S589" t="s">
        <v>105</v>
      </c>
      <c r="T589" t="s">
        <v>108</v>
      </c>
      <c r="V589">
        <v>17</v>
      </c>
      <c r="W589">
        <v>19</v>
      </c>
      <c r="X589">
        <f>IF(AND(OR('Country Prioritization'!$C$4 = 'Filter inputs'!$A$4,'Country Prioritization'!$C$4=$B589),
OR('Country Prioritization'!$C$6='Filter inputs'!$C$4,'Country Prioritization'!$C$6=$S589),
OR( 'Country Prioritization'!$C$7='Filter inputs'!$D$4, 'Country Prioritization'!$C$7=$T589),
OR('Country Prioritization'!$C$8='Filter inputs'!$E$4, 'Country Prioritization'!$C$8=$F589), OR(AND('Country Prioritization'!$C$5='Filter inputs'!$B$4,H589&lt;=$X$1),AND('Country Prioritization'!$C$5='Filter inputs'!$B$5,M589&lt;=$X$1))),1,0)</f>
        <v>1</v>
      </c>
      <c r="Y589">
        <f>IF(OR('Vaccine Prioritization'!$C$5='Filter inputs'!$E$4, 'Vaccine Prioritization'!$C$5=$F589),1,0)</f>
        <v>1</v>
      </c>
    </row>
    <row r="590" spans="1:25" x14ac:dyDescent="0.3">
      <c r="A590" t="str">
        <f t="shared" si="31"/>
        <v>EUROPEMDAHib32027</v>
      </c>
      <c r="B590" t="s">
        <v>9</v>
      </c>
      <c r="C590" t="s">
        <v>130</v>
      </c>
      <c r="D590" t="s">
        <v>26</v>
      </c>
      <c r="E590" t="s">
        <v>82</v>
      </c>
      <c r="F590">
        <v>2027</v>
      </c>
      <c r="G590" t="s">
        <v>197</v>
      </c>
      <c r="H590" s="11" cm="1">
        <f t="array" ref="H590">_xlfn.IFS(G590="&gt;70%",1,G590="60-70%",70%,G590="50-60%",60%,G590="&lt;50%",50%)</f>
        <v>0.7</v>
      </c>
      <c r="I590" s="47">
        <v>5.4653757381782866E-2</v>
      </c>
      <c r="J590">
        <v>5</v>
      </c>
      <c r="K590">
        <v>1</v>
      </c>
      <c r="L590" t="s">
        <v>196</v>
      </c>
      <c r="M590" s="11" cm="1">
        <f t="array" ref="M590">_xlfn.IFS(L590="&gt;70%",1,L590="60-70%",70%,L590="50-60%",60%,L590="&lt;50%",50%)</f>
        <v>1</v>
      </c>
      <c r="N590" s="47">
        <v>5.8201886122977692E-2</v>
      </c>
      <c r="O590">
        <v>8</v>
      </c>
      <c r="P590">
        <v>1</v>
      </c>
      <c r="Q590">
        <v>2</v>
      </c>
      <c r="R590">
        <v>11</v>
      </c>
      <c r="S590" t="s">
        <v>104</v>
      </c>
      <c r="T590" t="s">
        <v>108</v>
      </c>
      <c r="V590">
        <v>19</v>
      </c>
      <c r="W590">
        <v>22</v>
      </c>
      <c r="X590">
        <f>IF(AND(OR('Country Prioritization'!$C$4 = 'Filter inputs'!$A$4,'Country Prioritization'!$C$4=$B590),
OR('Country Prioritization'!$C$6='Filter inputs'!$C$4,'Country Prioritization'!$C$6=$S590),
OR( 'Country Prioritization'!$C$7='Filter inputs'!$D$4, 'Country Prioritization'!$C$7=$T590),
OR('Country Prioritization'!$C$8='Filter inputs'!$E$4, 'Country Prioritization'!$C$8=$F590), OR(AND('Country Prioritization'!$C$5='Filter inputs'!$B$4,H590&lt;=$X$1),AND('Country Prioritization'!$C$5='Filter inputs'!$B$5,M590&lt;=$X$1))),1,0)</f>
        <v>1</v>
      </c>
      <c r="Y590">
        <f>IF(OR('Vaccine Prioritization'!$C$5='Filter inputs'!$E$4, 'Vaccine Prioritization'!$C$5=$F590),1,0)</f>
        <v>1</v>
      </c>
    </row>
    <row r="591" spans="1:25" x14ac:dyDescent="0.3">
      <c r="A591" t="str">
        <f t="shared" si="31"/>
        <v>OCEANIASLBHib32027</v>
      </c>
      <c r="B591" t="s">
        <v>15</v>
      </c>
      <c r="C591" t="s">
        <v>150</v>
      </c>
      <c r="D591" t="s">
        <v>46</v>
      </c>
      <c r="E591" t="s">
        <v>82</v>
      </c>
      <c r="F591">
        <v>2027</v>
      </c>
      <c r="G591" t="s">
        <v>197</v>
      </c>
      <c r="H591" s="11" cm="1">
        <f t="array" ref="H591">_xlfn.IFS(G591="&gt;70%",1,G591="60-70%",70%,G591="50-60%",60%,G591="&lt;50%",50%)</f>
        <v>0.7</v>
      </c>
      <c r="I591" s="47">
        <v>4.238799811970561E-2</v>
      </c>
      <c r="J591">
        <v>3</v>
      </c>
      <c r="K591">
        <v>1</v>
      </c>
      <c r="L591" t="s">
        <v>196</v>
      </c>
      <c r="M591" s="11" cm="1">
        <f t="array" ref="M591">_xlfn.IFS(L591="&gt;70%",1,L591="60-70%",70%,L591="50-60%",60%,L591="&lt;50%",50%)</f>
        <v>1</v>
      </c>
      <c r="N591" s="47">
        <v>5.598254058679851E-2</v>
      </c>
      <c r="O591">
        <v>6</v>
      </c>
      <c r="P591">
        <v>1</v>
      </c>
      <c r="Q591">
        <v>1</v>
      </c>
      <c r="R591">
        <v>5</v>
      </c>
      <c r="S591" t="s">
        <v>104</v>
      </c>
      <c r="T591" t="s">
        <v>107</v>
      </c>
      <c r="V591">
        <v>10</v>
      </c>
      <c r="W591">
        <v>13</v>
      </c>
      <c r="X591">
        <f>IF(AND(OR('Country Prioritization'!$C$4 = 'Filter inputs'!$A$4,'Country Prioritization'!$C$4=$B591),
OR('Country Prioritization'!$C$6='Filter inputs'!$C$4,'Country Prioritization'!$C$6=$S591),
OR( 'Country Prioritization'!$C$7='Filter inputs'!$D$4, 'Country Prioritization'!$C$7=$T591),
OR('Country Prioritization'!$C$8='Filter inputs'!$E$4, 'Country Prioritization'!$C$8=$F591), OR(AND('Country Prioritization'!$C$5='Filter inputs'!$B$4,H591&lt;=$X$1),AND('Country Prioritization'!$C$5='Filter inputs'!$B$5,M591&lt;=$X$1))),1,0)</f>
        <v>1</v>
      </c>
      <c r="Y591">
        <f>IF(OR('Vaccine Prioritization'!$C$5='Filter inputs'!$E$4, 'Vaccine Prioritization'!$C$5=$F591),1,0)</f>
        <v>1</v>
      </c>
    </row>
    <row r="592" spans="1:25" x14ac:dyDescent="0.3">
      <c r="A592" t="str">
        <f t="shared" si="31"/>
        <v>OCEANIAKIRHib32027</v>
      </c>
      <c r="B592" t="s">
        <v>15</v>
      </c>
      <c r="C592" t="s">
        <v>129</v>
      </c>
      <c r="D592" t="s">
        <v>25</v>
      </c>
      <c r="E592" t="s">
        <v>82</v>
      </c>
      <c r="F592">
        <v>2027</v>
      </c>
      <c r="G592" t="s">
        <v>197</v>
      </c>
      <c r="H592" s="11" cm="1">
        <f t="array" ref="H592">_xlfn.IFS(G592="&gt;70%",1,G592="60-70%",70%,G592="50-60%",60%,G592="&lt;50%",50%)</f>
        <v>0.7</v>
      </c>
      <c r="I592" s="47">
        <v>2.1276992320056368E-2</v>
      </c>
      <c r="J592">
        <v>2</v>
      </c>
      <c r="K592">
        <v>1</v>
      </c>
      <c r="L592" t="s">
        <v>197</v>
      </c>
      <c r="M592" s="11" cm="1">
        <f t="array" ref="M592">_xlfn.IFS(L592="&gt;70%",1,L592="60-70%",70%,L592="50-60%",60%,L592="&lt;50%",50%)</f>
        <v>0.7</v>
      </c>
      <c r="N592" s="47">
        <v>2.4907390231543966E-2</v>
      </c>
      <c r="O592">
        <v>9</v>
      </c>
      <c r="P592">
        <v>1</v>
      </c>
      <c r="Q592">
        <v>5</v>
      </c>
      <c r="R592">
        <v>11</v>
      </c>
      <c r="S592" t="s">
        <v>104</v>
      </c>
      <c r="T592" t="s">
        <v>108</v>
      </c>
      <c r="V592">
        <v>19</v>
      </c>
      <c r="W592">
        <v>26</v>
      </c>
      <c r="X592">
        <f>IF(AND(OR('Country Prioritization'!$C$4 = 'Filter inputs'!$A$4,'Country Prioritization'!$C$4=$B592),
OR('Country Prioritization'!$C$6='Filter inputs'!$C$4,'Country Prioritization'!$C$6=$S592),
OR( 'Country Prioritization'!$C$7='Filter inputs'!$D$4, 'Country Prioritization'!$C$7=$T592),
OR('Country Prioritization'!$C$8='Filter inputs'!$E$4, 'Country Prioritization'!$C$8=$F592), OR(AND('Country Prioritization'!$C$5='Filter inputs'!$B$4,H592&lt;=$X$1),AND('Country Prioritization'!$C$5='Filter inputs'!$B$5,M592&lt;=$X$1))),1,0)</f>
        <v>1</v>
      </c>
      <c r="Y592">
        <f>IF(OR('Vaccine Prioritization'!$C$5='Filter inputs'!$E$4, 'Vaccine Prioritization'!$C$5=$F592),1,0)</f>
        <v>1</v>
      </c>
    </row>
    <row r="593" spans="1:25" x14ac:dyDescent="0.3">
      <c r="A593" t="str">
        <f t="shared" si="31"/>
        <v>AMERICAGUYHib32027</v>
      </c>
      <c r="B593" t="s">
        <v>22</v>
      </c>
      <c r="C593" t="s">
        <v>170</v>
      </c>
      <c r="D593" t="s">
        <v>66</v>
      </c>
      <c r="E593" t="s">
        <v>82</v>
      </c>
      <c r="F593">
        <v>2027</v>
      </c>
      <c r="G593" t="s">
        <v>197</v>
      </c>
      <c r="H593" s="11" cm="1">
        <f t="array" ref="H593">_xlfn.IFS(G593="&gt;70%",1,G593="60-70%",70%,G593="50-60%",60%,G593="&lt;50%",50%)</f>
        <v>0.7</v>
      </c>
      <c r="I593" s="47">
        <v>1.4333098596776615E-2</v>
      </c>
      <c r="J593">
        <v>1</v>
      </c>
      <c r="K593">
        <v>1</v>
      </c>
      <c r="L593" t="s">
        <v>196</v>
      </c>
      <c r="M593" s="11" cm="1">
        <f t="array" ref="M593">_xlfn.IFS(L593="&gt;70%",1,L593="60-70%",70%,L593="50-60%",60%,L593="&lt;50%",50%)</f>
        <v>1</v>
      </c>
      <c r="N593" s="47">
        <v>2.0365003513500915E-2</v>
      </c>
      <c r="O593">
        <v>3</v>
      </c>
      <c r="P593">
        <v>1</v>
      </c>
      <c r="Q593">
        <v>4</v>
      </c>
      <c r="R593">
        <v>10</v>
      </c>
      <c r="S593" t="s">
        <v>105</v>
      </c>
      <c r="T593" t="s">
        <v>108</v>
      </c>
      <c r="V593">
        <v>16</v>
      </c>
      <c r="W593">
        <v>18</v>
      </c>
      <c r="X593">
        <f>IF(AND(OR('Country Prioritization'!$C$4 = 'Filter inputs'!$A$4,'Country Prioritization'!$C$4=$B593),
OR('Country Prioritization'!$C$6='Filter inputs'!$C$4,'Country Prioritization'!$C$6=$S593),
OR( 'Country Prioritization'!$C$7='Filter inputs'!$D$4, 'Country Prioritization'!$C$7=$T593),
OR('Country Prioritization'!$C$8='Filter inputs'!$E$4, 'Country Prioritization'!$C$8=$F593), OR(AND('Country Prioritization'!$C$5='Filter inputs'!$B$4,H593&lt;=$X$1),AND('Country Prioritization'!$C$5='Filter inputs'!$B$5,M593&lt;=$X$1))),1,0)</f>
        <v>1</v>
      </c>
      <c r="Y593">
        <f>IF(OR('Vaccine Prioritization'!$C$5='Filter inputs'!$E$4, 'Vaccine Prioritization'!$C$5=$F593),1,0)</f>
        <v>1</v>
      </c>
    </row>
    <row r="594" spans="1:25" x14ac:dyDescent="0.3">
      <c r="A594" t="str">
        <f t="shared" si="31"/>
        <v>AFRICASTPHib32027</v>
      </c>
      <c r="B594" t="s">
        <v>3</v>
      </c>
      <c r="C594" t="s">
        <v>173</v>
      </c>
      <c r="D594" t="s">
        <v>69</v>
      </c>
      <c r="E594" t="s">
        <v>82</v>
      </c>
      <c r="F594">
        <v>2027</v>
      </c>
      <c r="G594" t="s">
        <v>197</v>
      </c>
      <c r="H594" s="11" cm="1">
        <f t="array" ref="H594">_xlfn.IFS(G594="&gt;70%",1,G594="60-70%",70%,G594="50-60%",60%,G594="&lt;50%",50%)</f>
        <v>0.7</v>
      </c>
      <c r="I594" s="47">
        <v>8.8295455408436713E-3</v>
      </c>
      <c r="J594">
        <v>2</v>
      </c>
      <c r="K594">
        <v>1</v>
      </c>
      <c r="L594" t="s">
        <v>196</v>
      </c>
      <c r="M594" s="11" cm="1">
        <f t="array" ref="M594">_xlfn.IFS(L594="&gt;70%",1,L594="60-70%",70%,L594="50-60%",60%,L594="&lt;50%",50%)</f>
        <v>1</v>
      </c>
      <c r="N594" s="47">
        <v>1.222022233248542E-2</v>
      </c>
      <c r="O594">
        <v>2</v>
      </c>
      <c r="P594">
        <v>1</v>
      </c>
      <c r="Q594">
        <v>4</v>
      </c>
      <c r="R594">
        <v>5</v>
      </c>
      <c r="S594" t="s">
        <v>104</v>
      </c>
      <c r="T594" t="s">
        <v>107</v>
      </c>
      <c r="V594">
        <v>12</v>
      </c>
      <c r="W594">
        <v>12</v>
      </c>
      <c r="X594">
        <f>IF(AND(OR('Country Prioritization'!$C$4 = 'Filter inputs'!$A$4,'Country Prioritization'!$C$4=$B594),
OR('Country Prioritization'!$C$6='Filter inputs'!$C$4,'Country Prioritization'!$C$6=$S594),
OR( 'Country Prioritization'!$C$7='Filter inputs'!$D$4, 'Country Prioritization'!$C$7=$T594),
OR('Country Prioritization'!$C$8='Filter inputs'!$E$4, 'Country Prioritization'!$C$8=$F594), OR(AND('Country Prioritization'!$C$5='Filter inputs'!$B$4,H594&lt;=$X$1),AND('Country Prioritization'!$C$5='Filter inputs'!$B$5,M594&lt;=$X$1))),1,0)</f>
        <v>1</v>
      </c>
      <c r="Y594">
        <f>IF(OR('Vaccine Prioritization'!$C$5='Filter inputs'!$E$4, 'Vaccine Prioritization'!$C$5=$F594),1,0)</f>
        <v>1</v>
      </c>
    </row>
    <row r="595" spans="1:25" x14ac:dyDescent="0.3">
      <c r="A595" t="str">
        <f t="shared" si="31"/>
        <v>ASIAINDHib32028</v>
      </c>
      <c r="B595" t="s">
        <v>13</v>
      </c>
      <c r="C595" t="s">
        <v>146</v>
      </c>
      <c r="D595" t="s">
        <v>42</v>
      </c>
      <c r="E595" t="s">
        <v>82</v>
      </c>
      <c r="F595">
        <v>2028</v>
      </c>
      <c r="G595" t="s">
        <v>198</v>
      </c>
      <c r="H595" s="11" cm="1">
        <f t="array" ref="H595">_xlfn.IFS(G595="&gt;70%",1,G595="60-70%",70%,G595="50-60%",60%,G595="&lt;50%",50%)</f>
        <v>0.6</v>
      </c>
      <c r="I595" s="47">
        <v>121.339374430609</v>
      </c>
      <c r="J595">
        <v>5</v>
      </c>
      <c r="K595">
        <v>10</v>
      </c>
      <c r="L595" t="s">
        <v>196</v>
      </c>
      <c r="M595" s="11" cm="1">
        <f t="array" ref="M595">_xlfn.IFS(L595="&gt;70%",1,L595="60-70%",70%,L595="50-60%",60%,L595="&lt;50%",50%)</f>
        <v>1</v>
      </c>
      <c r="N595" s="47">
        <v>184.36696701037232</v>
      </c>
      <c r="O595">
        <v>6</v>
      </c>
      <c r="P595">
        <v>10</v>
      </c>
      <c r="Q595">
        <v>3</v>
      </c>
      <c r="R595">
        <v>5</v>
      </c>
      <c r="S595" t="s">
        <v>104</v>
      </c>
      <c r="T595" t="s">
        <v>107</v>
      </c>
      <c r="V595">
        <v>23</v>
      </c>
      <c r="W595">
        <v>24</v>
      </c>
      <c r="X595">
        <f>IF(AND(OR('Country Prioritization'!$C$4 = 'Filter inputs'!$A$4,'Country Prioritization'!$C$4=$B595),
OR('Country Prioritization'!$C$6='Filter inputs'!$C$4,'Country Prioritization'!$C$6=$S595),
OR( 'Country Prioritization'!$C$7='Filter inputs'!$D$4, 'Country Prioritization'!$C$7=$T595),
OR('Country Prioritization'!$C$8='Filter inputs'!$E$4, 'Country Prioritization'!$C$8=$F595), OR(AND('Country Prioritization'!$C$5='Filter inputs'!$B$4,H595&lt;=$X$1),AND('Country Prioritization'!$C$5='Filter inputs'!$B$5,M595&lt;=$X$1))),1,0)</f>
        <v>1</v>
      </c>
      <c r="Y595">
        <f>IF(OR('Vaccine Prioritization'!$C$5='Filter inputs'!$E$4, 'Vaccine Prioritization'!$C$5=$F595),1,0)</f>
        <v>1</v>
      </c>
    </row>
    <row r="596" spans="1:25" x14ac:dyDescent="0.3">
      <c r="A596" t="str">
        <f t="shared" si="31"/>
        <v>ASIAPAKHib32028</v>
      </c>
      <c r="B596" t="s">
        <v>13</v>
      </c>
      <c r="C596" t="s">
        <v>141</v>
      </c>
      <c r="D596" t="s">
        <v>37</v>
      </c>
      <c r="E596" t="s">
        <v>82</v>
      </c>
      <c r="F596">
        <v>2028</v>
      </c>
      <c r="G596" t="s">
        <v>198</v>
      </c>
      <c r="H596" s="11" cm="1">
        <f t="array" ref="H596">_xlfn.IFS(G596="&gt;70%",1,G596="60-70%",70%,G596="50-60%",60%,G596="&lt;50%",50%)</f>
        <v>0.6</v>
      </c>
      <c r="I596" s="47">
        <v>20.241368928838135</v>
      </c>
      <c r="J596">
        <v>8</v>
      </c>
      <c r="K596">
        <v>10</v>
      </c>
      <c r="L596" t="s">
        <v>196</v>
      </c>
      <c r="M596" s="11" cm="1">
        <f t="array" ref="M596">_xlfn.IFS(L596="&gt;70%",1,L596="60-70%",70%,L596="50-60%",60%,L596="&lt;50%",50%)</f>
        <v>1</v>
      </c>
      <c r="N596" s="47">
        <v>32.397915208302308</v>
      </c>
      <c r="O596">
        <v>6</v>
      </c>
      <c r="P596">
        <v>10</v>
      </c>
      <c r="Q596">
        <v>3</v>
      </c>
      <c r="R596">
        <v>2</v>
      </c>
      <c r="S596" t="s">
        <v>104</v>
      </c>
      <c r="T596" t="s">
        <v>109</v>
      </c>
      <c r="V596">
        <v>23</v>
      </c>
      <c r="W596">
        <v>21</v>
      </c>
      <c r="X596">
        <f>IF(AND(OR('Country Prioritization'!$C$4 = 'Filter inputs'!$A$4,'Country Prioritization'!$C$4=$B596),
OR('Country Prioritization'!$C$6='Filter inputs'!$C$4,'Country Prioritization'!$C$6=$S596),
OR( 'Country Prioritization'!$C$7='Filter inputs'!$D$4, 'Country Prioritization'!$C$7=$T596),
OR('Country Prioritization'!$C$8='Filter inputs'!$E$4, 'Country Prioritization'!$C$8=$F596), OR(AND('Country Prioritization'!$C$5='Filter inputs'!$B$4,H596&lt;=$X$1),AND('Country Prioritization'!$C$5='Filter inputs'!$B$5,M596&lt;=$X$1))),1,0)</f>
        <v>1</v>
      </c>
      <c r="Y596">
        <f>IF(OR('Vaccine Prioritization'!$C$5='Filter inputs'!$E$4, 'Vaccine Prioritization'!$C$5=$F596),1,0)</f>
        <v>1</v>
      </c>
    </row>
    <row r="597" spans="1:25" x14ac:dyDescent="0.3">
      <c r="A597" t="str">
        <f t="shared" si="31"/>
        <v>ASIABGDHib32028</v>
      </c>
      <c r="B597" t="s">
        <v>13</v>
      </c>
      <c r="C597" t="s">
        <v>169</v>
      </c>
      <c r="D597" t="s">
        <v>65</v>
      </c>
      <c r="E597" t="s">
        <v>82</v>
      </c>
      <c r="F597">
        <v>2028</v>
      </c>
      <c r="G597" t="s">
        <v>197</v>
      </c>
      <c r="H597" s="11" cm="1">
        <f t="array" ref="H597">_xlfn.IFS(G597="&gt;70%",1,G597="60-70%",70%,G597="50-60%",60%,G597="&lt;50%",50%)</f>
        <v>0.7</v>
      </c>
      <c r="I597" s="47">
        <v>21.150464246159423</v>
      </c>
      <c r="J597">
        <v>1</v>
      </c>
      <c r="K597">
        <v>10</v>
      </c>
      <c r="L597" t="s">
        <v>196</v>
      </c>
      <c r="M597" s="11" cm="1">
        <f t="array" ref="M597">_xlfn.IFS(L597="&gt;70%",1,L597="60-70%",70%,L597="50-60%",60%,L597="&lt;50%",50%)</f>
        <v>1</v>
      </c>
      <c r="N597" s="47">
        <v>31.160895054008996</v>
      </c>
      <c r="O597">
        <v>2</v>
      </c>
      <c r="P597">
        <v>10</v>
      </c>
      <c r="Q597">
        <v>2</v>
      </c>
      <c r="R597">
        <v>2</v>
      </c>
      <c r="S597" t="s">
        <v>104</v>
      </c>
      <c r="T597" t="s">
        <v>109</v>
      </c>
      <c r="V597">
        <v>15</v>
      </c>
      <c r="W597">
        <v>16</v>
      </c>
      <c r="X597">
        <f>IF(AND(OR('Country Prioritization'!$C$4 = 'Filter inputs'!$A$4,'Country Prioritization'!$C$4=$B597),
OR('Country Prioritization'!$C$6='Filter inputs'!$C$4,'Country Prioritization'!$C$6=$S597),
OR( 'Country Prioritization'!$C$7='Filter inputs'!$D$4, 'Country Prioritization'!$C$7=$T597),
OR('Country Prioritization'!$C$8='Filter inputs'!$E$4, 'Country Prioritization'!$C$8=$F597), OR(AND('Country Prioritization'!$C$5='Filter inputs'!$B$4,H597&lt;=$X$1),AND('Country Prioritization'!$C$5='Filter inputs'!$B$5,M597&lt;=$X$1))),1,0)</f>
        <v>1</v>
      </c>
      <c r="Y597">
        <f>IF(OR('Vaccine Prioritization'!$C$5='Filter inputs'!$E$4, 'Vaccine Prioritization'!$C$5=$F597),1,0)</f>
        <v>1</v>
      </c>
    </row>
    <row r="598" spans="1:25" x14ac:dyDescent="0.3">
      <c r="A598" t="str">
        <f t="shared" si="31"/>
        <v>AFRICAETHHib32028</v>
      </c>
      <c r="B598" t="s">
        <v>3</v>
      </c>
      <c r="C598" t="s">
        <v>125</v>
      </c>
      <c r="D598" t="s">
        <v>20</v>
      </c>
      <c r="E598" t="s">
        <v>82</v>
      </c>
      <c r="F598">
        <v>2028</v>
      </c>
      <c r="G598" t="s">
        <v>198</v>
      </c>
      <c r="H598" s="11" cm="1">
        <f t="array" ref="H598">_xlfn.IFS(G598="&gt;70%",1,G598="60-70%",70%,G598="50-60%",60%,G598="&lt;50%",50%)</f>
        <v>0.6</v>
      </c>
      <c r="I598" s="47">
        <v>20.819331346935041</v>
      </c>
      <c r="J598">
        <v>9</v>
      </c>
      <c r="K598">
        <v>10</v>
      </c>
      <c r="L598" t="s">
        <v>196</v>
      </c>
      <c r="M598" s="11" cm="1">
        <f t="array" ref="M598">_xlfn.IFS(L598="&gt;70%",1,L598="60-70%",70%,L598="50-60%",60%,L598="&lt;50%",50%)</f>
        <v>1</v>
      </c>
      <c r="N598" s="47">
        <v>29.010798646940213</v>
      </c>
      <c r="O598">
        <v>8</v>
      </c>
      <c r="P598">
        <v>10</v>
      </c>
      <c r="Q598">
        <v>9</v>
      </c>
      <c r="R598">
        <v>9</v>
      </c>
      <c r="S598" t="s">
        <v>103</v>
      </c>
      <c r="T598" t="s">
        <v>106</v>
      </c>
      <c r="V598">
        <v>37</v>
      </c>
      <c r="W598">
        <v>36</v>
      </c>
      <c r="X598">
        <f>IF(AND(OR('Country Prioritization'!$C$4 = 'Filter inputs'!$A$4,'Country Prioritization'!$C$4=$B598),
OR('Country Prioritization'!$C$6='Filter inputs'!$C$4,'Country Prioritization'!$C$6=$S598),
OR( 'Country Prioritization'!$C$7='Filter inputs'!$D$4, 'Country Prioritization'!$C$7=$T598),
OR('Country Prioritization'!$C$8='Filter inputs'!$E$4, 'Country Prioritization'!$C$8=$F598), OR(AND('Country Prioritization'!$C$5='Filter inputs'!$B$4,H598&lt;=$X$1),AND('Country Prioritization'!$C$5='Filter inputs'!$B$5,M598&lt;=$X$1))),1,0)</f>
        <v>1</v>
      </c>
      <c r="Y598">
        <f>IF(OR('Vaccine Prioritization'!$C$5='Filter inputs'!$E$4, 'Vaccine Prioritization'!$C$5=$F598),1,0)</f>
        <v>1</v>
      </c>
    </row>
    <row r="599" spans="1:25" x14ac:dyDescent="0.3">
      <c r="A599" t="str">
        <f t="shared" si="31"/>
        <v>AFRICANGAHib32028</v>
      </c>
      <c r="B599" t="s">
        <v>3</v>
      </c>
      <c r="C599" t="s">
        <v>113</v>
      </c>
      <c r="D599" t="s">
        <v>5</v>
      </c>
      <c r="E599" t="s">
        <v>82</v>
      </c>
      <c r="F599">
        <v>2028</v>
      </c>
      <c r="G599" t="s">
        <v>199</v>
      </c>
      <c r="H599" s="11" cm="1">
        <f t="array" ref="H599">_xlfn.IFS(G599="&gt;70%",1,G599="60-70%",70%,G599="50-60%",60%,G599="&lt;50%",50%)</f>
        <v>0.5</v>
      </c>
      <c r="I599" s="47">
        <v>20.673627213615063</v>
      </c>
      <c r="J599">
        <v>9</v>
      </c>
      <c r="K599">
        <v>10</v>
      </c>
      <c r="L599" t="s">
        <v>199</v>
      </c>
      <c r="M599" s="11" cm="1">
        <f t="array" ref="M599">_xlfn.IFS(L599="&gt;70%",1,L599="60-70%",70%,L599="50-60%",60%,L599="&lt;50%",50%)</f>
        <v>0.5</v>
      </c>
      <c r="N599" s="47">
        <v>22.60219391319038</v>
      </c>
      <c r="O599">
        <v>10</v>
      </c>
      <c r="P599">
        <v>10</v>
      </c>
      <c r="Q599">
        <v>10</v>
      </c>
      <c r="R599">
        <v>5</v>
      </c>
      <c r="S599" t="s">
        <v>104</v>
      </c>
      <c r="T599" t="s">
        <v>107</v>
      </c>
      <c r="V599">
        <v>34</v>
      </c>
      <c r="W599">
        <v>35</v>
      </c>
      <c r="X599">
        <f>IF(AND(OR('Country Prioritization'!$C$4 = 'Filter inputs'!$A$4,'Country Prioritization'!$C$4=$B599),
OR('Country Prioritization'!$C$6='Filter inputs'!$C$4,'Country Prioritization'!$C$6=$S599),
OR( 'Country Prioritization'!$C$7='Filter inputs'!$D$4, 'Country Prioritization'!$C$7=$T599),
OR('Country Prioritization'!$C$8='Filter inputs'!$E$4, 'Country Prioritization'!$C$8=$F599), OR(AND('Country Prioritization'!$C$5='Filter inputs'!$B$4,H599&lt;=$X$1),AND('Country Prioritization'!$C$5='Filter inputs'!$B$5,M599&lt;=$X$1))),1,0)</f>
        <v>1</v>
      </c>
      <c r="Y599">
        <f>IF(OR('Vaccine Prioritization'!$C$5='Filter inputs'!$E$4, 'Vaccine Prioritization'!$C$5=$F599),1,0)</f>
        <v>1</v>
      </c>
    </row>
    <row r="600" spans="1:25" x14ac:dyDescent="0.3">
      <c r="A600" t="str">
        <f t="shared" si="31"/>
        <v>AFRICACODHib32028</v>
      </c>
      <c r="B600" t="s">
        <v>3</v>
      </c>
      <c r="C600" t="s">
        <v>134</v>
      </c>
      <c r="D600" t="s">
        <v>30</v>
      </c>
      <c r="E600" t="s">
        <v>82</v>
      </c>
      <c r="F600">
        <v>2028</v>
      </c>
      <c r="G600" t="s">
        <v>199</v>
      </c>
      <c r="H600" s="11" cm="1">
        <f t="array" ref="H600">_xlfn.IFS(G600="&gt;70%",1,G600="60-70%",70%,G600="50-60%",60%,G600="&lt;50%",50%)</f>
        <v>0.5</v>
      </c>
      <c r="I600" s="47">
        <v>10.74458314606763</v>
      </c>
      <c r="J600">
        <v>9</v>
      </c>
      <c r="K600">
        <v>10</v>
      </c>
      <c r="L600" t="s">
        <v>196</v>
      </c>
      <c r="M600" s="11" cm="1">
        <f t="array" ref="M600">_xlfn.IFS(L600="&gt;70%",1,L600="60-70%",70%,L600="50-60%",60%,L600="&lt;50%",50%)</f>
        <v>1</v>
      </c>
      <c r="N600" s="47">
        <v>17.466706533005581</v>
      </c>
      <c r="O600">
        <v>7</v>
      </c>
      <c r="P600">
        <v>10</v>
      </c>
      <c r="Q600">
        <v>10</v>
      </c>
      <c r="R600">
        <v>9</v>
      </c>
      <c r="S600" t="s">
        <v>103</v>
      </c>
      <c r="T600" t="s">
        <v>106</v>
      </c>
      <c r="V600">
        <v>38</v>
      </c>
      <c r="W600">
        <v>36</v>
      </c>
      <c r="X600">
        <f>IF(AND(OR('Country Prioritization'!$C$4 = 'Filter inputs'!$A$4,'Country Prioritization'!$C$4=$B600),
OR('Country Prioritization'!$C$6='Filter inputs'!$C$4,'Country Prioritization'!$C$6=$S600),
OR( 'Country Prioritization'!$C$7='Filter inputs'!$D$4, 'Country Prioritization'!$C$7=$T600),
OR('Country Prioritization'!$C$8='Filter inputs'!$E$4, 'Country Prioritization'!$C$8=$F600), OR(AND('Country Prioritization'!$C$5='Filter inputs'!$B$4,H600&lt;=$X$1),AND('Country Prioritization'!$C$5='Filter inputs'!$B$5,M600&lt;=$X$1))),1,0)</f>
        <v>1</v>
      </c>
      <c r="Y600">
        <f>IF(OR('Vaccine Prioritization'!$C$5='Filter inputs'!$E$4, 'Vaccine Prioritization'!$C$5=$F600),1,0)</f>
        <v>1</v>
      </c>
    </row>
    <row r="601" spans="1:25" x14ac:dyDescent="0.3">
      <c r="A601" t="str">
        <f t="shared" si="31"/>
        <v>ASIAIDNHib32028</v>
      </c>
      <c r="B601" t="s">
        <v>13</v>
      </c>
      <c r="C601" t="s">
        <v>133</v>
      </c>
      <c r="D601" t="s">
        <v>29</v>
      </c>
      <c r="E601" t="s">
        <v>82</v>
      </c>
      <c r="F601">
        <v>2028</v>
      </c>
      <c r="G601" t="s">
        <v>198</v>
      </c>
      <c r="H601" s="11" cm="1">
        <f t="array" ref="H601">_xlfn.IFS(G601="&gt;70%",1,G601="60-70%",70%,G601="50-60%",60%,G601="&lt;50%",50%)</f>
        <v>0.6</v>
      </c>
      <c r="I601" s="47">
        <v>11.634937801757335</v>
      </c>
      <c r="J601">
        <v>6</v>
      </c>
      <c r="K601">
        <v>10</v>
      </c>
      <c r="L601" t="s">
        <v>196</v>
      </c>
      <c r="M601" s="11" cm="1">
        <f t="array" ref="M601">_xlfn.IFS(L601="&gt;70%",1,L601="60-70%",70%,L601="50-60%",60%,L601="&lt;50%",50%)</f>
        <v>1</v>
      </c>
      <c r="N601" s="47">
        <v>15.249837650718922</v>
      </c>
      <c r="O601">
        <v>8</v>
      </c>
      <c r="P601">
        <v>10</v>
      </c>
      <c r="Q601">
        <v>2</v>
      </c>
      <c r="R601">
        <v>10</v>
      </c>
      <c r="S601" t="s">
        <v>105</v>
      </c>
      <c r="T601" t="s">
        <v>108</v>
      </c>
      <c r="V601">
        <v>28</v>
      </c>
      <c r="W601">
        <v>30</v>
      </c>
      <c r="X601">
        <f>IF(AND(OR('Country Prioritization'!$C$4 = 'Filter inputs'!$A$4,'Country Prioritization'!$C$4=$B601),
OR('Country Prioritization'!$C$6='Filter inputs'!$C$4,'Country Prioritization'!$C$6=$S601),
OR( 'Country Prioritization'!$C$7='Filter inputs'!$D$4, 'Country Prioritization'!$C$7=$T601),
OR('Country Prioritization'!$C$8='Filter inputs'!$E$4, 'Country Prioritization'!$C$8=$F601), OR(AND('Country Prioritization'!$C$5='Filter inputs'!$B$4,H601&lt;=$X$1),AND('Country Prioritization'!$C$5='Filter inputs'!$B$5,M601&lt;=$X$1))),1,0)</f>
        <v>1</v>
      </c>
      <c r="Y601">
        <f>IF(OR('Vaccine Prioritization'!$C$5='Filter inputs'!$E$4, 'Vaccine Prioritization'!$C$5=$F601),1,0)</f>
        <v>1</v>
      </c>
    </row>
    <row r="602" spans="1:25" x14ac:dyDescent="0.3">
      <c r="A602" t="str">
        <f t="shared" si="31"/>
        <v>AFRICANERHib32028</v>
      </c>
      <c r="B602" t="s">
        <v>3</v>
      </c>
      <c r="C602" t="s">
        <v>136</v>
      </c>
      <c r="D602" t="s">
        <v>32</v>
      </c>
      <c r="E602" t="s">
        <v>82</v>
      </c>
      <c r="F602">
        <v>2028</v>
      </c>
      <c r="G602" t="s">
        <v>198</v>
      </c>
      <c r="H602" s="11" cm="1">
        <f t="array" ref="H602">_xlfn.IFS(G602="&gt;70%",1,G602="60-70%",70%,G602="50-60%",60%,G602="&lt;50%",50%)</f>
        <v>0.6</v>
      </c>
      <c r="I602" s="47">
        <v>8.8206541680439035</v>
      </c>
      <c r="J602">
        <v>7</v>
      </c>
      <c r="K602">
        <v>10</v>
      </c>
      <c r="L602" t="s">
        <v>196</v>
      </c>
      <c r="M602" s="11" cm="1">
        <f t="array" ref="M602">_xlfn.IFS(L602="&gt;70%",1,L602="60-70%",70%,L602="50-60%",60%,L602="&lt;50%",50%)</f>
        <v>1</v>
      </c>
      <c r="N602" s="47">
        <v>12.882593451320989</v>
      </c>
      <c r="O602">
        <v>7</v>
      </c>
      <c r="P602">
        <v>10</v>
      </c>
      <c r="Q602">
        <v>8</v>
      </c>
      <c r="R602">
        <v>9</v>
      </c>
      <c r="S602" t="s">
        <v>103</v>
      </c>
      <c r="T602" t="s">
        <v>106</v>
      </c>
      <c r="V602">
        <v>34</v>
      </c>
      <c r="W602">
        <v>34</v>
      </c>
      <c r="X602">
        <f>IF(AND(OR('Country Prioritization'!$C$4 = 'Filter inputs'!$A$4,'Country Prioritization'!$C$4=$B602),
OR('Country Prioritization'!$C$6='Filter inputs'!$C$4,'Country Prioritization'!$C$6=$S602),
OR( 'Country Prioritization'!$C$7='Filter inputs'!$D$4, 'Country Prioritization'!$C$7=$T602),
OR('Country Prioritization'!$C$8='Filter inputs'!$E$4, 'Country Prioritization'!$C$8=$F602), OR(AND('Country Prioritization'!$C$5='Filter inputs'!$B$4,H602&lt;=$X$1),AND('Country Prioritization'!$C$5='Filter inputs'!$B$5,M602&lt;=$X$1))),1,0)</f>
        <v>1</v>
      </c>
      <c r="Y602">
        <f>IF(OR('Vaccine Prioritization'!$C$5='Filter inputs'!$E$4, 'Vaccine Prioritization'!$C$5=$F602),1,0)</f>
        <v>1</v>
      </c>
    </row>
    <row r="603" spans="1:25" x14ac:dyDescent="0.3">
      <c r="A603" t="str">
        <f t="shared" si="31"/>
        <v>AFRICASDNHib32028</v>
      </c>
      <c r="B603" t="s">
        <v>3</v>
      </c>
      <c r="C603" t="s">
        <v>149</v>
      </c>
      <c r="D603" t="s">
        <v>45</v>
      </c>
      <c r="E603" t="s">
        <v>82</v>
      </c>
      <c r="F603">
        <v>2028</v>
      </c>
      <c r="G603" t="s">
        <v>197</v>
      </c>
      <c r="H603" s="11" cm="1">
        <f t="array" ref="H603">_xlfn.IFS(G603="&gt;70%",1,G603="60-70%",70%,G603="50-60%",60%,G603="&lt;50%",50%)</f>
        <v>0.7</v>
      </c>
      <c r="I603" s="47">
        <v>6.8824135112469467</v>
      </c>
      <c r="J603">
        <v>4</v>
      </c>
      <c r="K603">
        <v>9</v>
      </c>
      <c r="L603" t="s">
        <v>196</v>
      </c>
      <c r="M603" s="11" cm="1">
        <f t="array" ref="M603">_xlfn.IFS(L603="&gt;70%",1,L603="60-70%",70%,L603="50-60%",60%,L603="&lt;50%",50%)</f>
        <v>1</v>
      </c>
      <c r="N603" s="47">
        <v>9.9307431633450332</v>
      </c>
      <c r="O603">
        <v>5</v>
      </c>
      <c r="P603">
        <v>9</v>
      </c>
      <c r="Q603">
        <v>5</v>
      </c>
      <c r="R603">
        <v>3</v>
      </c>
      <c r="S603" t="s">
        <v>103</v>
      </c>
      <c r="T603" t="s">
        <v>109</v>
      </c>
      <c r="V603">
        <v>21</v>
      </c>
      <c r="W603">
        <v>22</v>
      </c>
      <c r="X603">
        <f>IF(AND(OR('Country Prioritization'!$C$4 = 'Filter inputs'!$A$4,'Country Prioritization'!$C$4=$B603),
OR('Country Prioritization'!$C$6='Filter inputs'!$C$4,'Country Prioritization'!$C$6=$S603),
OR( 'Country Prioritization'!$C$7='Filter inputs'!$D$4, 'Country Prioritization'!$C$7=$T603),
OR('Country Prioritization'!$C$8='Filter inputs'!$E$4, 'Country Prioritization'!$C$8=$F603), OR(AND('Country Prioritization'!$C$5='Filter inputs'!$B$4,H603&lt;=$X$1),AND('Country Prioritization'!$C$5='Filter inputs'!$B$5,M603&lt;=$X$1))),1,0)</f>
        <v>1</v>
      </c>
      <c r="Y603">
        <f>IF(OR('Vaccine Prioritization'!$C$5='Filter inputs'!$E$4, 'Vaccine Prioritization'!$C$5=$F603),1,0)</f>
        <v>1</v>
      </c>
    </row>
    <row r="604" spans="1:25" x14ac:dyDescent="0.3">
      <c r="A604" t="str">
        <f t="shared" si="31"/>
        <v>AFRICATZAHib32028</v>
      </c>
      <c r="B604" t="s">
        <v>3</v>
      </c>
      <c r="C604" t="s">
        <v>161</v>
      </c>
      <c r="D604" t="s">
        <v>57</v>
      </c>
      <c r="E604" t="s">
        <v>82</v>
      </c>
      <c r="F604">
        <v>2028</v>
      </c>
      <c r="G604" t="s">
        <v>198</v>
      </c>
      <c r="H604" s="11" cm="1">
        <f t="array" ref="H604">_xlfn.IFS(G604="&gt;70%",1,G604="60-70%",70%,G604="50-60%",60%,G604="&lt;50%",50%)</f>
        <v>0.6</v>
      </c>
      <c r="I604" s="47">
        <v>5.2404123741682778</v>
      </c>
      <c r="J604">
        <v>5</v>
      </c>
      <c r="K604">
        <v>9</v>
      </c>
      <c r="L604" t="s">
        <v>196</v>
      </c>
      <c r="M604" s="11" cm="1">
        <f t="array" ref="M604">_xlfn.IFS(L604="&gt;70%",1,L604="60-70%",70%,L604="50-60%",60%,L604="&lt;50%",50%)</f>
        <v>1</v>
      </c>
      <c r="N604" s="47">
        <v>8.3184028585049372</v>
      </c>
      <c r="O604">
        <v>4</v>
      </c>
      <c r="P604">
        <v>9</v>
      </c>
      <c r="Q604">
        <v>7</v>
      </c>
      <c r="R604">
        <v>8</v>
      </c>
      <c r="S604" t="s">
        <v>104</v>
      </c>
      <c r="T604" t="s">
        <v>106</v>
      </c>
      <c r="V604">
        <v>29</v>
      </c>
      <c r="W604">
        <v>28</v>
      </c>
      <c r="X604">
        <f>IF(AND(OR('Country Prioritization'!$C$4 = 'Filter inputs'!$A$4,'Country Prioritization'!$C$4=$B604),
OR('Country Prioritization'!$C$6='Filter inputs'!$C$4,'Country Prioritization'!$C$6=$S604),
OR( 'Country Prioritization'!$C$7='Filter inputs'!$D$4, 'Country Prioritization'!$C$7=$T604),
OR('Country Prioritization'!$C$8='Filter inputs'!$E$4, 'Country Prioritization'!$C$8=$F604), OR(AND('Country Prioritization'!$C$5='Filter inputs'!$B$4,H604&lt;=$X$1),AND('Country Prioritization'!$C$5='Filter inputs'!$B$5,M604&lt;=$X$1))),1,0)</f>
        <v>1</v>
      </c>
      <c r="Y604">
        <f>IF(OR('Vaccine Prioritization'!$C$5='Filter inputs'!$E$4, 'Vaccine Prioritization'!$C$5=$F604),1,0)</f>
        <v>1</v>
      </c>
    </row>
    <row r="605" spans="1:25" x14ac:dyDescent="0.3">
      <c r="A605" t="str">
        <f t="shared" si="31"/>
        <v>AFRICAAGOHib32028</v>
      </c>
      <c r="B605" t="s">
        <v>3</v>
      </c>
      <c r="C605" t="s">
        <v>116</v>
      </c>
      <c r="D605" t="s">
        <v>8</v>
      </c>
      <c r="E605" t="s">
        <v>82</v>
      </c>
      <c r="F605">
        <v>2028</v>
      </c>
      <c r="G605" t="s">
        <v>199</v>
      </c>
      <c r="H605" s="11" cm="1">
        <f t="array" ref="H605">_xlfn.IFS(G605="&gt;70%",1,G605="60-70%",70%,G605="50-60%",60%,G605="&lt;50%",50%)</f>
        <v>0.5</v>
      </c>
      <c r="I605" s="47">
        <v>7.0459909982879321</v>
      </c>
      <c r="J605">
        <v>10</v>
      </c>
      <c r="K605">
        <v>9</v>
      </c>
      <c r="L605" t="s">
        <v>198</v>
      </c>
      <c r="M605" s="11" cm="1">
        <f t="array" ref="M605">_xlfn.IFS(L605="&gt;70%",1,L605="60-70%",70%,L605="50-60%",60%,L605="&lt;50%",50%)</f>
        <v>0.6</v>
      </c>
      <c r="N605" s="47">
        <v>8.0348686931177156</v>
      </c>
      <c r="O605">
        <v>10</v>
      </c>
      <c r="P605">
        <v>9</v>
      </c>
      <c r="Q605">
        <v>9</v>
      </c>
      <c r="R605">
        <v>11</v>
      </c>
      <c r="S605" t="s">
        <v>104</v>
      </c>
      <c r="T605" t="s">
        <v>108</v>
      </c>
      <c r="V605">
        <v>39</v>
      </c>
      <c r="W605">
        <v>39</v>
      </c>
      <c r="X605">
        <f>IF(AND(OR('Country Prioritization'!$C$4 = 'Filter inputs'!$A$4,'Country Prioritization'!$C$4=$B605),
OR('Country Prioritization'!$C$6='Filter inputs'!$C$4,'Country Prioritization'!$C$6=$S605),
OR( 'Country Prioritization'!$C$7='Filter inputs'!$D$4, 'Country Prioritization'!$C$7=$T605),
OR('Country Prioritization'!$C$8='Filter inputs'!$E$4, 'Country Prioritization'!$C$8=$F605), OR(AND('Country Prioritization'!$C$5='Filter inputs'!$B$4,H605&lt;=$X$1),AND('Country Prioritization'!$C$5='Filter inputs'!$B$5,M605&lt;=$X$1))),1,0)</f>
        <v>1</v>
      </c>
      <c r="Y605">
        <f>IF(OR('Vaccine Prioritization'!$C$5='Filter inputs'!$E$4, 'Vaccine Prioritization'!$C$5=$F605),1,0)</f>
        <v>1</v>
      </c>
    </row>
    <row r="606" spans="1:25" x14ac:dyDescent="0.3">
      <c r="A606" t="str">
        <f t="shared" si="31"/>
        <v>ASIAAFGHib32028</v>
      </c>
      <c r="B606" t="s">
        <v>13</v>
      </c>
      <c r="C606" t="s">
        <v>120</v>
      </c>
      <c r="D606" t="s">
        <v>14</v>
      </c>
      <c r="E606" t="s">
        <v>82</v>
      </c>
      <c r="F606">
        <v>2028</v>
      </c>
      <c r="G606" t="s">
        <v>198</v>
      </c>
      <c r="H606" s="11" cm="1">
        <f t="array" ref="H606">_xlfn.IFS(G606="&gt;70%",1,G606="60-70%",70%,G606="50-60%",60%,G606="&lt;50%",50%)</f>
        <v>0.6</v>
      </c>
      <c r="I606" s="47">
        <v>5.2811944463849416</v>
      </c>
      <c r="J606">
        <v>9</v>
      </c>
      <c r="K606">
        <v>9</v>
      </c>
      <c r="L606" t="s">
        <v>197</v>
      </c>
      <c r="M606" s="11" cm="1">
        <f t="array" ref="M606">_xlfn.IFS(L606="&gt;70%",1,L606="60-70%",70%,L606="50-60%",60%,L606="&lt;50%",50%)</f>
        <v>0.7</v>
      </c>
      <c r="N606" s="47">
        <v>6.8944008774106376</v>
      </c>
      <c r="O606">
        <v>9</v>
      </c>
      <c r="P606">
        <v>9</v>
      </c>
      <c r="Q606">
        <v>8</v>
      </c>
      <c r="R606">
        <v>9</v>
      </c>
      <c r="S606" t="s">
        <v>103</v>
      </c>
      <c r="T606" t="s">
        <v>106</v>
      </c>
      <c r="V606">
        <v>35</v>
      </c>
      <c r="W606">
        <v>35</v>
      </c>
      <c r="X606">
        <f>IF(AND(OR('Country Prioritization'!$C$4 = 'Filter inputs'!$A$4,'Country Prioritization'!$C$4=$B606),
OR('Country Prioritization'!$C$6='Filter inputs'!$C$4,'Country Prioritization'!$C$6=$S606),
OR( 'Country Prioritization'!$C$7='Filter inputs'!$D$4, 'Country Prioritization'!$C$7=$T606),
OR('Country Prioritization'!$C$8='Filter inputs'!$E$4, 'Country Prioritization'!$C$8=$F606), OR(AND('Country Prioritization'!$C$5='Filter inputs'!$B$4,H606&lt;=$X$1),AND('Country Prioritization'!$C$5='Filter inputs'!$B$5,M606&lt;=$X$1))),1,0)</f>
        <v>1</v>
      </c>
      <c r="Y606">
        <f>IF(OR('Vaccine Prioritization'!$C$5='Filter inputs'!$E$4, 'Vaccine Prioritization'!$C$5=$F606),1,0)</f>
        <v>1</v>
      </c>
    </row>
    <row r="607" spans="1:25" x14ac:dyDescent="0.3">
      <c r="A607" t="str">
        <f t="shared" si="31"/>
        <v>AFRICAMLIHib32028</v>
      </c>
      <c r="B607" t="s">
        <v>3</v>
      </c>
      <c r="C607" t="s">
        <v>126</v>
      </c>
      <c r="D607" t="s">
        <v>21</v>
      </c>
      <c r="E607" t="s">
        <v>82</v>
      </c>
      <c r="F607">
        <v>2028</v>
      </c>
      <c r="G607" t="s">
        <v>198</v>
      </c>
      <c r="H607" s="11" cm="1">
        <f t="array" ref="H607">_xlfn.IFS(G607="&gt;70%",1,G607="60-70%",70%,G607="50-60%",60%,G607="&lt;50%",50%)</f>
        <v>0.6</v>
      </c>
      <c r="I607" s="47">
        <v>4.2169259968071087</v>
      </c>
      <c r="J607">
        <v>8</v>
      </c>
      <c r="K607">
        <v>9</v>
      </c>
      <c r="L607" t="s">
        <v>196</v>
      </c>
      <c r="M607" s="11" cm="1">
        <f t="array" ref="M607">_xlfn.IFS(L607="&gt;70%",1,L607="60-70%",70%,L607="50-60%",60%,L607="&lt;50%",50%)</f>
        <v>1</v>
      </c>
      <c r="N607" s="47">
        <v>6.2128181392382551</v>
      </c>
      <c r="O607">
        <v>8</v>
      </c>
      <c r="P607">
        <v>9</v>
      </c>
      <c r="Q607">
        <v>8</v>
      </c>
      <c r="R607">
        <v>9</v>
      </c>
      <c r="S607" t="s">
        <v>103</v>
      </c>
      <c r="T607" t="s">
        <v>106</v>
      </c>
      <c r="V607">
        <v>34</v>
      </c>
      <c r="W607">
        <v>34</v>
      </c>
      <c r="X607">
        <f>IF(AND(OR('Country Prioritization'!$C$4 = 'Filter inputs'!$A$4,'Country Prioritization'!$C$4=$B607),
OR('Country Prioritization'!$C$6='Filter inputs'!$C$4,'Country Prioritization'!$C$6=$S607),
OR( 'Country Prioritization'!$C$7='Filter inputs'!$D$4, 'Country Prioritization'!$C$7=$T607),
OR('Country Prioritization'!$C$8='Filter inputs'!$E$4, 'Country Prioritization'!$C$8=$F607), OR(AND('Country Prioritization'!$C$5='Filter inputs'!$B$4,H607&lt;=$X$1),AND('Country Prioritization'!$C$5='Filter inputs'!$B$5,M607&lt;=$X$1))),1,0)</f>
        <v>1</v>
      </c>
      <c r="Y607">
        <f>IF(OR('Vaccine Prioritization'!$C$5='Filter inputs'!$E$4, 'Vaccine Prioritization'!$C$5=$F607),1,0)</f>
        <v>1</v>
      </c>
    </row>
    <row r="608" spans="1:25" x14ac:dyDescent="0.3">
      <c r="A608" t="str">
        <f t="shared" si="31"/>
        <v>AFRICACMRHib32028</v>
      </c>
      <c r="B608" t="s">
        <v>3</v>
      </c>
      <c r="C608" t="s">
        <v>151</v>
      </c>
      <c r="D608" t="s">
        <v>47</v>
      </c>
      <c r="E608" t="s">
        <v>82</v>
      </c>
      <c r="F608">
        <v>2028</v>
      </c>
      <c r="G608" t="s">
        <v>198</v>
      </c>
      <c r="H608" s="11" cm="1">
        <f t="array" ref="H608">_xlfn.IFS(G608="&gt;70%",1,G608="60-70%",70%,G608="50-60%",60%,G608="&lt;50%",50%)</f>
        <v>0.6</v>
      </c>
      <c r="I608" s="47">
        <v>2.9544536736615532</v>
      </c>
      <c r="J608">
        <v>9</v>
      </c>
      <c r="K608">
        <v>8</v>
      </c>
      <c r="L608" t="s">
        <v>196</v>
      </c>
      <c r="M608" s="11" cm="1">
        <f t="array" ref="M608">_xlfn.IFS(L608="&gt;70%",1,L608="60-70%",70%,L608="50-60%",60%,L608="&lt;50%",50%)</f>
        <v>1</v>
      </c>
      <c r="N608" s="47">
        <v>5.6923556094955359</v>
      </c>
      <c r="O608">
        <v>5</v>
      </c>
      <c r="P608">
        <v>9</v>
      </c>
      <c r="Q608">
        <v>8</v>
      </c>
      <c r="R608">
        <v>2</v>
      </c>
      <c r="S608" t="s">
        <v>104</v>
      </c>
      <c r="T608" t="s">
        <v>109</v>
      </c>
      <c r="V608">
        <v>27</v>
      </c>
      <c r="W608">
        <v>24</v>
      </c>
      <c r="X608">
        <f>IF(AND(OR('Country Prioritization'!$C$4 = 'Filter inputs'!$A$4,'Country Prioritization'!$C$4=$B608),
OR('Country Prioritization'!$C$6='Filter inputs'!$C$4,'Country Prioritization'!$C$6=$S608),
OR( 'Country Prioritization'!$C$7='Filter inputs'!$D$4, 'Country Prioritization'!$C$7=$T608),
OR('Country Prioritization'!$C$8='Filter inputs'!$E$4, 'Country Prioritization'!$C$8=$F608), OR(AND('Country Prioritization'!$C$5='Filter inputs'!$B$4,H608&lt;=$X$1),AND('Country Prioritization'!$C$5='Filter inputs'!$B$5,M608&lt;=$X$1))),1,0)</f>
        <v>1</v>
      </c>
      <c r="Y608">
        <f>IF(OR('Vaccine Prioritization'!$C$5='Filter inputs'!$E$4, 'Vaccine Prioritization'!$C$5=$F608),1,0)</f>
        <v>1</v>
      </c>
    </row>
    <row r="609" spans="1:25" x14ac:dyDescent="0.3">
      <c r="A609" t="str">
        <f t="shared" si="31"/>
        <v>AFRICAMOZHib32028</v>
      </c>
      <c r="B609" t="s">
        <v>3</v>
      </c>
      <c r="C609" t="s">
        <v>181</v>
      </c>
      <c r="D609" t="s">
        <v>77</v>
      </c>
      <c r="E609" t="s">
        <v>82</v>
      </c>
      <c r="F609">
        <v>2028</v>
      </c>
      <c r="G609" t="s">
        <v>198</v>
      </c>
      <c r="H609" s="11" cm="1">
        <f t="array" ref="H609">_xlfn.IFS(G609="&gt;70%",1,G609="60-70%",70%,G609="50-60%",60%,G609="&lt;50%",50%)</f>
        <v>0.6</v>
      </c>
      <c r="I609" s="47">
        <v>3.3537991630446382</v>
      </c>
      <c r="J609">
        <v>6</v>
      </c>
      <c r="K609">
        <v>8</v>
      </c>
      <c r="L609" t="s">
        <v>196</v>
      </c>
      <c r="M609" s="11" cm="1">
        <f t="array" ref="M609">_xlfn.IFS(L609="&gt;70%",1,L609="60-70%",70%,L609="50-60%",60%,L609="&lt;50%",50%)</f>
        <v>1</v>
      </c>
      <c r="N609" s="47">
        <v>5.5420309444982303</v>
      </c>
      <c r="O609">
        <v>1</v>
      </c>
      <c r="P609">
        <v>9</v>
      </c>
      <c r="Q609">
        <v>10</v>
      </c>
      <c r="R609">
        <v>9</v>
      </c>
      <c r="S609" t="s">
        <v>103</v>
      </c>
      <c r="T609" t="s">
        <v>106</v>
      </c>
      <c r="V609">
        <v>33</v>
      </c>
      <c r="W609">
        <v>29</v>
      </c>
      <c r="X609">
        <f>IF(AND(OR('Country Prioritization'!$C$4 = 'Filter inputs'!$A$4,'Country Prioritization'!$C$4=$B609),
OR('Country Prioritization'!$C$6='Filter inputs'!$C$4,'Country Prioritization'!$C$6=$S609),
OR( 'Country Prioritization'!$C$7='Filter inputs'!$D$4, 'Country Prioritization'!$C$7=$T609),
OR('Country Prioritization'!$C$8='Filter inputs'!$E$4, 'Country Prioritization'!$C$8=$F609), OR(AND('Country Prioritization'!$C$5='Filter inputs'!$B$4,H609&lt;=$X$1),AND('Country Prioritization'!$C$5='Filter inputs'!$B$5,M609&lt;=$X$1))),1,0)</f>
        <v>1</v>
      </c>
      <c r="Y609">
        <f>IF(OR('Vaccine Prioritization'!$C$5='Filter inputs'!$E$4, 'Vaccine Prioritization'!$C$5=$F609),1,0)</f>
        <v>1</v>
      </c>
    </row>
    <row r="610" spans="1:25" x14ac:dyDescent="0.3">
      <c r="A610" t="str">
        <f t="shared" si="31"/>
        <v>ASIAMMRHib32028</v>
      </c>
      <c r="B610" t="s">
        <v>13</v>
      </c>
      <c r="C610" t="s">
        <v>131</v>
      </c>
      <c r="D610" t="s">
        <v>27</v>
      </c>
      <c r="E610" t="s">
        <v>82</v>
      </c>
      <c r="F610">
        <v>2028</v>
      </c>
      <c r="G610" t="s">
        <v>198</v>
      </c>
      <c r="H610" s="11" cm="1">
        <f t="array" ref="H610">_xlfn.IFS(G610="&gt;70%",1,G610="60-70%",70%,G610="50-60%",60%,G610="&lt;50%",50%)</f>
        <v>0.6</v>
      </c>
      <c r="I610" s="47">
        <v>4.1715095198904759</v>
      </c>
      <c r="J610">
        <v>5</v>
      </c>
      <c r="K610">
        <v>9</v>
      </c>
      <c r="L610" t="s">
        <v>196</v>
      </c>
      <c r="M610" s="11" cm="1">
        <f t="array" ref="M610">_xlfn.IFS(L610="&gt;70%",1,L610="60-70%",70%,L610="50-60%",60%,L610="&lt;50%",50%)</f>
        <v>1</v>
      </c>
      <c r="N610" s="47">
        <v>5.4354167341350754</v>
      </c>
      <c r="O610">
        <v>8</v>
      </c>
      <c r="P610">
        <v>8</v>
      </c>
      <c r="Q610">
        <v>10</v>
      </c>
      <c r="R610">
        <v>2</v>
      </c>
      <c r="S610" t="s">
        <v>104</v>
      </c>
      <c r="T610" t="s">
        <v>109</v>
      </c>
      <c r="V610">
        <v>26</v>
      </c>
      <c r="W610">
        <v>28</v>
      </c>
      <c r="X610">
        <f>IF(AND(OR('Country Prioritization'!$C$4 = 'Filter inputs'!$A$4,'Country Prioritization'!$C$4=$B610),
OR('Country Prioritization'!$C$6='Filter inputs'!$C$4,'Country Prioritization'!$C$6=$S610),
OR( 'Country Prioritization'!$C$7='Filter inputs'!$D$4, 'Country Prioritization'!$C$7=$T610),
OR('Country Prioritization'!$C$8='Filter inputs'!$E$4, 'Country Prioritization'!$C$8=$F610), OR(AND('Country Prioritization'!$C$5='Filter inputs'!$B$4,H610&lt;=$X$1),AND('Country Prioritization'!$C$5='Filter inputs'!$B$5,M610&lt;=$X$1))),1,0)</f>
        <v>1</v>
      </c>
      <c r="Y610">
        <f>IF(OR('Vaccine Prioritization'!$C$5='Filter inputs'!$E$4, 'Vaccine Prioritization'!$C$5=$F610),1,0)</f>
        <v>1</v>
      </c>
    </row>
    <row r="611" spans="1:25" x14ac:dyDescent="0.3">
      <c r="A611" t="str">
        <f t="shared" si="31"/>
        <v>AFRICAUGAHib32028</v>
      </c>
      <c r="B611" t="s">
        <v>3</v>
      </c>
      <c r="C611" t="s">
        <v>147</v>
      </c>
      <c r="D611" t="s">
        <v>43</v>
      </c>
      <c r="E611" t="s">
        <v>82</v>
      </c>
      <c r="F611">
        <v>2028</v>
      </c>
      <c r="G611" t="s">
        <v>197</v>
      </c>
      <c r="H611" s="11" cm="1">
        <f t="array" ref="H611">_xlfn.IFS(G611="&gt;70%",1,G611="60-70%",70%,G611="50-60%",60%,G611="&lt;50%",50%)</f>
        <v>0.7</v>
      </c>
      <c r="I611" s="47">
        <v>3.6682290915224969</v>
      </c>
      <c r="J611">
        <v>4</v>
      </c>
      <c r="K611">
        <v>9</v>
      </c>
      <c r="L611" t="s">
        <v>196</v>
      </c>
      <c r="M611" s="11" cm="1">
        <f t="array" ref="M611">_xlfn.IFS(L611="&gt;70%",1,L611="60-70%",70%,L611="50-60%",60%,L611="&lt;50%",50%)</f>
        <v>1</v>
      </c>
      <c r="N611" s="47">
        <v>5.2883861297180168</v>
      </c>
      <c r="O611">
        <v>5</v>
      </c>
      <c r="P611">
        <v>8</v>
      </c>
      <c r="Q611">
        <v>6</v>
      </c>
      <c r="R611">
        <v>9</v>
      </c>
      <c r="S611" t="s">
        <v>103</v>
      </c>
      <c r="T611" t="s">
        <v>106</v>
      </c>
      <c r="V611">
        <v>28</v>
      </c>
      <c r="W611">
        <v>28</v>
      </c>
      <c r="X611">
        <f>IF(AND(OR('Country Prioritization'!$C$4 = 'Filter inputs'!$A$4,'Country Prioritization'!$C$4=$B611),
OR('Country Prioritization'!$C$6='Filter inputs'!$C$4,'Country Prioritization'!$C$6=$S611),
OR( 'Country Prioritization'!$C$7='Filter inputs'!$D$4, 'Country Prioritization'!$C$7=$T611),
OR('Country Prioritization'!$C$8='Filter inputs'!$E$4, 'Country Prioritization'!$C$8=$F611), OR(AND('Country Prioritization'!$C$5='Filter inputs'!$B$4,H611&lt;=$X$1),AND('Country Prioritization'!$C$5='Filter inputs'!$B$5,M611&lt;=$X$1))),1,0)</f>
        <v>1</v>
      </c>
      <c r="Y611">
        <f>IF(OR('Vaccine Prioritization'!$C$5='Filter inputs'!$E$4, 'Vaccine Prioritization'!$C$5=$F611),1,0)</f>
        <v>1</v>
      </c>
    </row>
    <row r="612" spans="1:25" x14ac:dyDescent="0.3">
      <c r="A612" t="str">
        <f t="shared" si="31"/>
        <v>AFRICAMDGHib32028</v>
      </c>
      <c r="B612" t="s">
        <v>3</v>
      </c>
      <c r="C612" t="s">
        <v>145</v>
      </c>
      <c r="D612" t="s">
        <v>41</v>
      </c>
      <c r="E612" t="s">
        <v>82</v>
      </c>
      <c r="F612">
        <v>2028</v>
      </c>
      <c r="G612" t="s">
        <v>198</v>
      </c>
      <c r="H612" s="11" cm="1">
        <f t="array" ref="H612">_xlfn.IFS(G612="&gt;70%",1,G612="60-70%",70%,G612="50-60%",60%,G612="&lt;50%",50%)</f>
        <v>0.6</v>
      </c>
      <c r="I612" s="47">
        <v>3.0129568556627726</v>
      </c>
      <c r="J612">
        <v>8</v>
      </c>
      <c r="K612">
        <v>8</v>
      </c>
      <c r="L612" t="s">
        <v>196</v>
      </c>
      <c r="M612" s="11" cm="1">
        <f t="array" ref="M612">_xlfn.IFS(L612="&gt;70%",1,L612="60-70%",70%,L612="50-60%",60%,L612="&lt;50%",50%)</f>
        <v>1</v>
      </c>
      <c r="N612" s="47">
        <v>5.0562497225973608</v>
      </c>
      <c r="O612">
        <v>6</v>
      </c>
      <c r="P612">
        <v>8</v>
      </c>
      <c r="Q612">
        <v>7</v>
      </c>
      <c r="R612">
        <v>9</v>
      </c>
      <c r="S612" t="s">
        <v>103</v>
      </c>
      <c r="T612" t="s">
        <v>106</v>
      </c>
      <c r="V612">
        <v>32</v>
      </c>
      <c r="W612">
        <v>30</v>
      </c>
      <c r="X612">
        <f>IF(AND(OR('Country Prioritization'!$C$4 = 'Filter inputs'!$A$4,'Country Prioritization'!$C$4=$B612),
OR('Country Prioritization'!$C$6='Filter inputs'!$C$4,'Country Prioritization'!$C$6=$S612),
OR( 'Country Prioritization'!$C$7='Filter inputs'!$D$4, 'Country Prioritization'!$C$7=$T612),
OR('Country Prioritization'!$C$8='Filter inputs'!$E$4, 'Country Prioritization'!$C$8=$F612), OR(AND('Country Prioritization'!$C$5='Filter inputs'!$B$4,H612&lt;=$X$1),AND('Country Prioritization'!$C$5='Filter inputs'!$B$5,M612&lt;=$X$1))),1,0)</f>
        <v>1</v>
      </c>
      <c r="Y612">
        <f>IF(OR('Vaccine Prioritization'!$C$5='Filter inputs'!$E$4, 'Vaccine Prioritization'!$C$5=$F612),1,0)</f>
        <v>1</v>
      </c>
    </row>
    <row r="613" spans="1:25" x14ac:dyDescent="0.3">
      <c r="A613" t="str">
        <f t="shared" si="31"/>
        <v>AFRICATCDHib32028</v>
      </c>
      <c r="B613" t="s">
        <v>3</v>
      </c>
      <c r="C613" t="s">
        <v>118</v>
      </c>
      <c r="D613" t="s">
        <v>11</v>
      </c>
      <c r="E613" t="s">
        <v>82</v>
      </c>
      <c r="F613">
        <v>2028</v>
      </c>
      <c r="G613" t="s">
        <v>199</v>
      </c>
      <c r="H613" s="11" cm="1">
        <f t="array" ref="H613">_xlfn.IFS(G613="&gt;70%",1,G613="60-70%",70%,G613="50-60%",60%,G613="&lt;50%",50%)</f>
        <v>0.5</v>
      </c>
      <c r="I613" s="47">
        <v>3.5274296926128441</v>
      </c>
      <c r="J613">
        <v>10</v>
      </c>
      <c r="K613">
        <v>8</v>
      </c>
      <c r="L613" t="s">
        <v>198</v>
      </c>
      <c r="M613" s="11" cm="1">
        <f t="array" ref="M613">_xlfn.IFS(L613="&gt;70%",1,L613="60-70%",70%,L613="50-60%",60%,L613="&lt;50%",50%)</f>
        <v>0.6</v>
      </c>
      <c r="N613" s="47">
        <v>4.9774472981733275</v>
      </c>
      <c r="O613">
        <v>10</v>
      </c>
      <c r="P613">
        <v>8</v>
      </c>
      <c r="Q613">
        <v>9</v>
      </c>
      <c r="R613">
        <v>9</v>
      </c>
      <c r="S613" t="s">
        <v>103</v>
      </c>
      <c r="T613" t="s">
        <v>106</v>
      </c>
      <c r="V613">
        <v>36</v>
      </c>
      <c r="W613">
        <v>36</v>
      </c>
      <c r="X613">
        <f>IF(AND(OR('Country Prioritization'!$C$4 = 'Filter inputs'!$A$4,'Country Prioritization'!$C$4=$B613),
OR('Country Prioritization'!$C$6='Filter inputs'!$C$4,'Country Prioritization'!$C$6=$S613),
OR( 'Country Prioritization'!$C$7='Filter inputs'!$D$4, 'Country Prioritization'!$C$7=$T613),
OR('Country Prioritization'!$C$8='Filter inputs'!$E$4, 'Country Prioritization'!$C$8=$F613), OR(AND('Country Prioritization'!$C$5='Filter inputs'!$B$4,H613&lt;=$X$1),AND('Country Prioritization'!$C$5='Filter inputs'!$B$5,M613&lt;=$X$1))),1,0)</f>
        <v>1</v>
      </c>
      <c r="Y613">
        <f>IF(OR('Vaccine Prioritization'!$C$5='Filter inputs'!$E$4, 'Vaccine Prioritization'!$C$5=$F613),1,0)</f>
        <v>1</v>
      </c>
    </row>
    <row r="614" spans="1:25" x14ac:dyDescent="0.3">
      <c r="A614" t="str">
        <f t="shared" si="31"/>
        <v>ASIANPLHib32028</v>
      </c>
      <c r="B614" t="s">
        <v>13</v>
      </c>
      <c r="C614" t="s">
        <v>157</v>
      </c>
      <c r="D614" t="s">
        <v>53</v>
      </c>
      <c r="E614" t="s">
        <v>82</v>
      </c>
      <c r="F614">
        <v>2028</v>
      </c>
      <c r="G614" t="s">
        <v>197</v>
      </c>
      <c r="H614" s="11" cm="1">
        <f t="array" ref="H614">_xlfn.IFS(G614="&gt;70%",1,G614="60-70%",70%,G614="50-60%",60%,G614="&lt;50%",50%)</f>
        <v>0.7</v>
      </c>
      <c r="I614" s="47">
        <v>3.1232243089085658</v>
      </c>
      <c r="J614">
        <v>4</v>
      </c>
      <c r="K614">
        <v>8</v>
      </c>
      <c r="L614" t="s">
        <v>196</v>
      </c>
      <c r="M614" s="11" cm="1">
        <f t="array" ref="M614">_xlfn.IFS(L614="&gt;70%",1,L614="60-70%",70%,L614="50-60%",60%,L614="&lt;50%",50%)</f>
        <v>1</v>
      </c>
      <c r="N614" s="47">
        <v>4.8235381351074258</v>
      </c>
      <c r="O614">
        <v>4</v>
      </c>
      <c r="P614">
        <v>8</v>
      </c>
      <c r="Q614">
        <v>6</v>
      </c>
      <c r="R614">
        <v>8</v>
      </c>
      <c r="S614" t="s">
        <v>104</v>
      </c>
      <c r="T614" t="s">
        <v>106</v>
      </c>
      <c r="V614">
        <v>26</v>
      </c>
      <c r="W614">
        <v>26</v>
      </c>
      <c r="X614">
        <f>IF(AND(OR('Country Prioritization'!$C$4 = 'Filter inputs'!$A$4,'Country Prioritization'!$C$4=$B614),
OR('Country Prioritization'!$C$6='Filter inputs'!$C$4,'Country Prioritization'!$C$6=$S614),
OR( 'Country Prioritization'!$C$7='Filter inputs'!$D$4, 'Country Prioritization'!$C$7=$T614),
OR('Country Prioritization'!$C$8='Filter inputs'!$E$4, 'Country Prioritization'!$C$8=$F614), OR(AND('Country Prioritization'!$C$5='Filter inputs'!$B$4,H614&lt;=$X$1),AND('Country Prioritization'!$C$5='Filter inputs'!$B$5,M614&lt;=$X$1))),1,0)</f>
        <v>1</v>
      </c>
      <c r="Y614">
        <f>IF(OR('Vaccine Prioritization'!$C$5='Filter inputs'!$E$4, 'Vaccine Prioritization'!$C$5=$F614),1,0)</f>
        <v>1</v>
      </c>
    </row>
    <row r="615" spans="1:25" x14ac:dyDescent="0.3">
      <c r="A615" t="str">
        <f t="shared" si="31"/>
        <v>AFRICABFAHib32028</v>
      </c>
      <c r="B615" t="s">
        <v>3</v>
      </c>
      <c r="C615" t="s">
        <v>167</v>
      </c>
      <c r="D615" t="s">
        <v>63</v>
      </c>
      <c r="E615" t="s">
        <v>82</v>
      </c>
      <c r="F615">
        <v>2028</v>
      </c>
      <c r="G615" t="s">
        <v>198</v>
      </c>
      <c r="H615" s="11" cm="1">
        <f t="array" ref="H615">_xlfn.IFS(G615="&gt;70%",1,G615="60-70%",70%,G615="50-60%",60%,G615="&lt;50%",50%)</f>
        <v>0.6</v>
      </c>
      <c r="I615" s="47">
        <v>2.6474862067254374</v>
      </c>
      <c r="J615">
        <v>5</v>
      </c>
      <c r="K615">
        <v>7</v>
      </c>
      <c r="L615" t="s">
        <v>196</v>
      </c>
      <c r="M615" s="11" cm="1">
        <f t="array" ref="M615">_xlfn.IFS(L615="&gt;70%",1,L615="60-70%",70%,L615="50-60%",60%,L615="&lt;50%",50%)</f>
        <v>1</v>
      </c>
      <c r="N615" s="47">
        <v>4.7821852895817978</v>
      </c>
      <c r="O615">
        <v>3</v>
      </c>
      <c r="P615">
        <v>8</v>
      </c>
      <c r="Q615">
        <v>4</v>
      </c>
      <c r="R615">
        <v>9</v>
      </c>
      <c r="S615" t="s">
        <v>103</v>
      </c>
      <c r="T615" t="s">
        <v>106</v>
      </c>
      <c r="V615">
        <v>25</v>
      </c>
      <c r="W615">
        <v>24</v>
      </c>
      <c r="X615">
        <f>IF(AND(OR('Country Prioritization'!$C$4 = 'Filter inputs'!$A$4,'Country Prioritization'!$C$4=$B615),
OR('Country Prioritization'!$C$6='Filter inputs'!$C$4,'Country Prioritization'!$C$6=$S615),
OR( 'Country Prioritization'!$C$7='Filter inputs'!$D$4, 'Country Prioritization'!$C$7=$T615),
OR('Country Prioritization'!$C$8='Filter inputs'!$E$4, 'Country Prioritization'!$C$8=$F615), OR(AND('Country Prioritization'!$C$5='Filter inputs'!$B$4,H615&lt;=$X$1),AND('Country Prioritization'!$C$5='Filter inputs'!$B$5,M615&lt;=$X$1))),1,0)</f>
        <v>1</v>
      </c>
      <c r="Y615">
        <f>IF(OR('Vaccine Prioritization'!$C$5='Filter inputs'!$E$4, 'Vaccine Prioritization'!$C$5=$F615),1,0)</f>
        <v>1</v>
      </c>
    </row>
    <row r="616" spans="1:25" x14ac:dyDescent="0.3">
      <c r="A616" t="str">
        <f t="shared" si="31"/>
        <v>ASIAYEMHib32028</v>
      </c>
      <c r="B616" t="s">
        <v>13</v>
      </c>
      <c r="C616" t="s">
        <v>123</v>
      </c>
      <c r="D616" t="s">
        <v>18</v>
      </c>
      <c r="E616" t="s">
        <v>82</v>
      </c>
      <c r="F616">
        <v>2028</v>
      </c>
      <c r="G616" t="s">
        <v>198</v>
      </c>
      <c r="H616" s="11" cm="1">
        <f t="array" ref="H616">_xlfn.IFS(G616="&gt;70%",1,G616="60-70%",70%,G616="50-60%",60%,G616="&lt;50%",50%)</f>
        <v>0.6</v>
      </c>
      <c r="I616" s="47">
        <v>3.2943719353451635</v>
      </c>
      <c r="J616">
        <v>8</v>
      </c>
      <c r="K616">
        <v>8</v>
      </c>
      <c r="L616" t="s">
        <v>197</v>
      </c>
      <c r="M616" s="11" cm="1">
        <f t="array" ref="M616">_xlfn.IFS(L616="&gt;70%",1,L616="60-70%",70%,L616="50-60%",60%,L616="&lt;50%",50%)</f>
        <v>0.7</v>
      </c>
      <c r="N616" s="47">
        <v>4.5511469808787339</v>
      </c>
      <c r="O616">
        <v>9</v>
      </c>
      <c r="P616">
        <v>8</v>
      </c>
      <c r="Q616">
        <v>3</v>
      </c>
      <c r="R616">
        <v>9</v>
      </c>
      <c r="S616" t="s">
        <v>103</v>
      </c>
      <c r="T616" t="s">
        <v>106</v>
      </c>
      <c r="V616">
        <v>28</v>
      </c>
      <c r="W616">
        <v>29</v>
      </c>
      <c r="X616">
        <f>IF(AND(OR('Country Prioritization'!$C$4 = 'Filter inputs'!$A$4,'Country Prioritization'!$C$4=$B616),
OR('Country Prioritization'!$C$6='Filter inputs'!$C$4,'Country Prioritization'!$C$6=$S616),
OR( 'Country Prioritization'!$C$7='Filter inputs'!$D$4, 'Country Prioritization'!$C$7=$T616),
OR('Country Prioritization'!$C$8='Filter inputs'!$E$4, 'Country Prioritization'!$C$8=$F616), OR(AND('Country Prioritization'!$C$5='Filter inputs'!$B$4,H616&lt;=$X$1),AND('Country Prioritization'!$C$5='Filter inputs'!$B$5,M616&lt;=$X$1))),1,0)</f>
        <v>1</v>
      </c>
      <c r="Y616">
        <f>IF(OR('Vaccine Prioritization'!$C$5='Filter inputs'!$E$4, 'Vaccine Prioritization'!$C$5=$F616),1,0)</f>
        <v>1</v>
      </c>
    </row>
    <row r="617" spans="1:25" x14ac:dyDescent="0.3">
      <c r="A617" t="str">
        <f t="shared" si="31"/>
        <v>AFRICAKENHib32028</v>
      </c>
      <c r="B617" t="s">
        <v>3</v>
      </c>
      <c r="C617" t="s">
        <v>139</v>
      </c>
      <c r="D617" t="s">
        <v>35</v>
      </c>
      <c r="E617" t="s">
        <v>82</v>
      </c>
      <c r="F617">
        <v>2028</v>
      </c>
      <c r="G617" t="s">
        <v>197</v>
      </c>
      <c r="H617" s="11" cm="1">
        <f t="array" ref="H617">_xlfn.IFS(G617="&gt;70%",1,G617="60-70%",70%,G617="50-60%",60%,G617="&lt;50%",50%)</f>
        <v>0.7</v>
      </c>
      <c r="I617" s="47">
        <v>3.0739460125392246</v>
      </c>
      <c r="J617">
        <v>4</v>
      </c>
      <c r="K617">
        <v>8</v>
      </c>
      <c r="L617" t="s">
        <v>196</v>
      </c>
      <c r="M617" s="11" cm="1">
        <f t="array" ref="M617">_xlfn.IFS(L617="&gt;70%",1,L617="60-70%",70%,L617="50-60%",60%,L617="&lt;50%",50%)</f>
        <v>1</v>
      </c>
      <c r="N617" s="47">
        <v>4.0260133667100408</v>
      </c>
      <c r="O617">
        <v>7</v>
      </c>
      <c r="P617">
        <v>7</v>
      </c>
      <c r="Q617">
        <v>5</v>
      </c>
      <c r="R617">
        <v>2</v>
      </c>
      <c r="S617" t="s">
        <v>104</v>
      </c>
      <c r="T617" t="s">
        <v>109</v>
      </c>
      <c r="V617">
        <v>19</v>
      </c>
      <c r="W617">
        <v>21</v>
      </c>
      <c r="X617">
        <f>IF(AND(OR('Country Prioritization'!$C$4 = 'Filter inputs'!$A$4,'Country Prioritization'!$C$4=$B617),
OR('Country Prioritization'!$C$6='Filter inputs'!$C$4,'Country Prioritization'!$C$6=$S617),
OR( 'Country Prioritization'!$C$7='Filter inputs'!$D$4, 'Country Prioritization'!$C$7=$T617),
OR('Country Prioritization'!$C$8='Filter inputs'!$E$4, 'Country Prioritization'!$C$8=$F617), OR(AND('Country Prioritization'!$C$5='Filter inputs'!$B$4,H617&lt;=$X$1),AND('Country Prioritization'!$C$5='Filter inputs'!$B$5,M617&lt;=$X$1))),1,0)</f>
        <v>1</v>
      </c>
      <c r="Y617">
        <f>IF(OR('Vaccine Prioritization'!$C$5='Filter inputs'!$E$4, 'Vaccine Prioritization'!$C$5=$F617),1,0)</f>
        <v>1</v>
      </c>
    </row>
    <row r="618" spans="1:25" x14ac:dyDescent="0.3">
      <c r="A618" t="str">
        <f t="shared" si="31"/>
        <v>AFRICARWAHib32028</v>
      </c>
      <c r="B618" t="s">
        <v>3</v>
      </c>
      <c r="C618" t="s">
        <v>179</v>
      </c>
      <c r="D618" t="s">
        <v>75</v>
      </c>
      <c r="E618" t="s">
        <v>82</v>
      </c>
      <c r="F618">
        <v>2028</v>
      </c>
      <c r="G618" t="s">
        <v>197</v>
      </c>
      <c r="H618" s="11" cm="1">
        <f t="array" ref="H618">_xlfn.IFS(G618="&gt;70%",1,G618="60-70%",70%,G618="50-60%",60%,G618="&lt;50%",50%)</f>
        <v>0.7</v>
      </c>
      <c r="I618" s="47">
        <v>2.2123975594594336</v>
      </c>
      <c r="J618">
        <v>1</v>
      </c>
      <c r="K618">
        <v>7</v>
      </c>
      <c r="L618" t="s">
        <v>196</v>
      </c>
      <c r="M618" s="11" cm="1">
        <f t="array" ref="M618">_xlfn.IFS(L618="&gt;70%",1,L618="60-70%",70%,L618="50-60%",60%,L618="&lt;50%",50%)</f>
        <v>1</v>
      </c>
      <c r="N618" s="47">
        <v>3.7238887737835125</v>
      </c>
      <c r="O618">
        <v>1</v>
      </c>
      <c r="P618">
        <v>7</v>
      </c>
      <c r="Q618">
        <v>8</v>
      </c>
      <c r="R618">
        <v>9</v>
      </c>
      <c r="S618" t="s">
        <v>103</v>
      </c>
      <c r="T618" t="s">
        <v>106</v>
      </c>
      <c r="V618">
        <v>25</v>
      </c>
      <c r="W618">
        <v>25</v>
      </c>
      <c r="X618">
        <f>IF(AND(OR('Country Prioritization'!$C$4 = 'Filter inputs'!$A$4,'Country Prioritization'!$C$4=$B618),
OR('Country Prioritization'!$C$6='Filter inputs'!$C$4,'Country Prioritization'!$C$6=$S618),
OR( 'Country Prioritization'!$C$7='Filter inputs'!$D$4, 'Country Prioritization'!$C$7=$T618),
OR('Country Prioritization'!$C$8='Filter inputs'!$E$4, 'Country Prioritization'!$C$8=$F618), OR(AND('Country Prioritization'!$C$5='Filter inputs'!$B$4,H618&lt;=$X$1),AND('Country Prioritization'!$C$5='Filter inputs'!$B$5,M618&lt;=$X$1))),1,0)</f>
        <v>1</v>
      </c>
      <c r="Y618">
        <f>IF(OR('Vaccine Prioritization'!$C$5='Filter inputs'!$E$4, 'Vaccine Prioritization'!$C$5=$F618),1,0)</f>
        <v>1</v>
      </c>
    </row>
    <row r="619" spans="1:25" x14ac:dyDescent="0.3">
      <c r="A619" t="str">
        <f t="shared" si="31"/>
        <v>AFRICASENHib32028</v>
      </c>
      <c r="B619" t="s">
        <v>3</v>
      </c>
      <c r="C619" t="s">
        <v>164</v>
      </c>
      <c r="D619" t="s">
        <v>60</v>
      </c>
      <c r="E619" t="s">
        <v>82</v>
      </c>
      <c r="F619">
        <v>2028</v>
      </c>
      <c r="G619" t="s">
        <v>197</v>
      </c>
      <c r="H619" s="11" cm="1">
        <f t="array" ref="H619">_xlfn.IFS(G619="&gt;70%",1,G619="60-70%",70%,G619="50-60%",60%,G619="&lt;50%",50%)</f>
        <v>0.7</v>
      </c>
      <c r="I619" s="47">
        <v>2.4881575459980816</v>
      </c>
      <c r="J619">
        <v>4</v>
      </c>
      <c r="K619">
        <v>7</v>
      </c>
      <c r="L619" t="s">
        <v>196</v>
      </c>
      <c r="M619" s="11" cm="1">
        <f t="array" ref="M619">_xlfn.IFS(L619="&gt;70%",1,L619="60-70%",70%,L619="50-60%",60%,L619="&lt;50%",50%)</f>
        <v>1</v>
      </c>
      <c r="N619" s="47">
        <v>3.6209785817060007</v>
      </c>
      <c r="O619">
        <v>4</v>
      </c>
      <c r="P619">
        <v>7</v>
      </c>
      <c r="Q619">
        <v>1</v>
      </c>
      <c r="R619">
        <v>2</v>
      </c>
      <c r="S619" t="s">
        <v>104</v>
      </c>
      <c r="T619" t="s">
        <v>109</v>
      </c>
      <c r="V619">
        <v>14</v>
      </c>
      <c r="W619">
        <v>14</v>
      </c>
      <c r="X619">
        <f>IF(AND(OR('Country Prioritization'!$C$4 = 'Filter inputs'!$A$4,'Country Prioritization'!$C$4=$B619),
OR('Country Prioritization'!$C$6='Filter inputs'!$C$4,'Country Prioritization'!$C$6=$S619),
OR( 'Country Prioritization'!$C$7='Filter inputs'!$D$4, 'Country Prioritization'!$C$7=$T619),
OR('Country Prioritization'!$C$8='Filter inputs'!$E$4, 'Country Prioritization'!$C$8=$F619), OR(AND('Country Prioritization'!$C$5='Filter inputs'!$B$4,H619&lt;=$X$1),AND('Country Prioritization'!$C$5='Filter inputs'!$B$5,M619&lt;=$X$1))),1,0)</f>
        <v>1</v>
      </c>
      <c r="Y619">
        <f>IF(OR('Vaccine Prioritization'!$C$5='Filter inputs'!$E$4, 'Vaccine Prioritization'!$C$5=$F619),1,0)</f>
        <v>1</v>
      </c>
    </row>
    <row r="620" spans="1:25" x14ac:dyDescent="0.3">
      <c r="A620" t="str">
        <f t="shared" si="31"/>
        <v>AFRICAZMBHib32028</v>
      </c>
      <c r="B620" t="s">
        <v>3</v>
      </c>
      <c r="C620" t="s">
        <v>182</v>
      </c>
      <c r="D620" t="s">
        <v>78</v>
      </c>
      <c r="E620" t="s">
        <v>82</v>
      </c>
      <c r="F620">
        <v>2028</v>
      </c>
      <c r="G620" t="s">
        <v>198</v>
      </c>
      <c r="H620" s="11" cm="1">
        <f t="array" ref="H620">_xlfn.IFS(G620="&gt;70%",1,G620="60-70%",70%,G620="50-60%",60%,G620="&lt;50%",50%)</f>
        <v>0.6</v>
      </c>
      <c r="I620" s="47">
        <v>1.8012095041362239</v>
      </c>
      <c r="J620">
        <v>6</v>
      </c>
      <c r="K620">
        <v>7</v>
      </c>
      <c r="L620" t="s">
        <v>196</v>
      </c>
      <c r="M620" s="11" cm="1">
        <f t="array" ref="M620">_xlfn.IFS(L620="&gt;70%",1,L620="60-70%",70%,L620="50-60%",60%,L620="&lt;50%",50%)</f>
        <v>1</v>
      </c>
      <c r="N620" s="47">
        <v>3.1241090371057534</v>
      </c>
      <c r="O620">
        <v>1</v>
      </c>
      <c r="P620">
        <v>7</v>
      </c>
      <c r="Q620">
        <v>9</v>
      </c>
      <c r="R620">
        <v>2</v>
      </c>
      <c r="S620" t="s">
        <v>104</v>
      </c>
      <c r="T620" t="s">
        <v>109</v>
      </c>
      <c r="V620">
        <v>24</v>
      </c>
      <c r="W620">
        <v>19</v>
      </c>
      <c r="X620">
        <f>IF(AND(OR('Country Prioritization'!$C$4 = 'Filter inputs'!$A$4,'Country Prioritization'!$C$4=$B620),
OR('Country Prioritization'!$C$6='Filter inputs'!$C$4,'Country Prioritization'!$C$6=$S620),
OR( 'Country Prioritization'!$C$7='Filter inputs'!$D$4, 'Country Prioritization'!$C$7=$T620),
OR('Country Prioritization'!$C$8='Filter inputs'!$E$4, 'Country Prioritization'!$C$8=$F620), OR(AND('Country Prioritization'!$C$5='Filter inputs'!$B$4,H620&lt;=$X$1),AND('Country Prioritization'!$C$5='Filter inputs'!$B$5,M620&lt;=$X$1))),1,0)</f>
        <v>1</v>
      </c>
      <c r="Y620">
        <f>IF(OR('Vaccine Prioritization'!$C$5='Filter inputs'!$E$4, 'Vaccine Prioritization'!$C$5=$F620),1,0)</f>
        <v>1</v>
      </c>
    </row>
    <row r="621" spans="1:25" x14ac:dyDescent="0.3">
      <c r="A621" t="str">
        <f t="shared" si="31"/>
        <v>ASIAKHMHib32028</v>
      </c>
      <c r="B621" t="s">
        <v>13</v>
      </c>
      <c r="C621" t="s">
        <v>163</v>
      </c>
      <c r="D621" t="s">
        <v>59</v>
      </c>
      <c r="E621" t="s">
        <v>82</v>
      </c>
      <c r="F621">
        <v>2028</v>
      </c>
      <c r="G621" t="s">
        <v>197</v>
      </c>
      <c r="H621" s="11" cm="1">
        <f t="array" ref="H621">_xlfn.IFS(G621="&gt;70%",1,G621="60-70%",70%,G621="50-60%",60%,G621="&lt;50%",50%)</f>
        <v>0.7</v>
      </c>
      <c r="I621" s="47">
        <v>1.6701188451689495</v>
      </c>
      <c r="J621">
        <v>4</v>
      </c>
      <c r="K621">
        <v>7</v>
      </c>
      <c r="L621" t="s">
        <v>196</v>
      </c>
      <c r="M621" s="11" cm="1">
        <f t="array" ref="M621">_xlfn.IFS(L621="&gt;70%",1,L621="60-70%",70%,L621="50-60%",60%,L621="&lt;50%",50%)</f>
        <v>1</v>
      </c>
      <c r="N621" s="47">
        <v>2.6130578107013154</v>
      </c>
      <c r="O621">
        <v>3</v>
      </c>
      <c r="P621">
        <v>7</v>
      </c>
      <c r="Q621">
        <v>8</v>
      </c>
      <c r="R621">
        <v>2</v>
      </c>
      <c r="S621" t="s">
        <v>104</v>
      </c>
      <c r="T621" t="s">
        <v>109</v>
      </c>
      <c r="V621">
        <v>21</v>
      </c>
      <c r="W621">
        <v>20</v>
      </c>
      <c r="X621">
        <f>IF(AND(OR('Country Prioritization'!$C$4 = 'Filter inputs'!$A$4,'Country Prioritization'!$C$4=$B621),
OR('Country Prioritization'!$C$6='Filter inputs'!$C$4,'Country Prioritization'!$C$6=$S621),
OR( 'Country Prioritization'!$C$7='Filter inputs'!$D$4, 'Country Prioritization'!$C$7=$T621),
OR('Country Prioritization'!$C$8='Filter inputs'!$E$4, 'Country Prioritization'!$C$8=$F621), OR(AND('Country Prioritization'!$C$5='Filter inputs'!$B$4,H621&lt;=$X$1),AND('Country Prioritization'!$C$5='Filter inputs'!$B$5,M621&lt;=$X$1))),1,0)</f>
        <v>1</v>
      </c>
      <c r="Y621">
        <f>IF(OR('Vaccine Prioritization'!$C$5='Filter inputs'!$E$4, 'Vaccine Prioritization'!$C$5=$F621),1,0)</f>
        <v>1</v>
      </c>
    </row>
    <row r="622" spans="1:25" x14ac:dyDescent="0.3">
      <c r="A622" t="str">
        <f t="shared" si="31"/>
        <v>AFRICABDIHib32028</v>
      </c>
      <c r="B622" t="s">
        <v>3</v>
      </c>
      <c r="C622" t="s">
        <v>171</v>
      </c>
      <c r="D622" t="s">
        <v>67</v>
      </c>
      <c r="E622" t="s">
        <v>82</v>
      </c>
      <c r="F622">
        <v>2028</v>
      </c>
      <c r="G622" t="s">
        <v>197</v>
      </c>
      <c r="H622" s="11" cm="1">
        <f t="array" ref="H622">_xlfn.IFS(G622="&gt;70%",1,G622="60-70%",70%,G622="50-60%",60%,G622="&lt;50%",50%)</f>
        <v>0.7</v>
      </c>
      <c r="I622" s="47">
        <v>1.5923249202231367</v>
      </c>
      <c r="J622">
        <v>3</v>
      </c>
      <c r="K622">
        <v>6</v>
      </c>
      <c r="L622" t="s">
        <v>196</v>
      </c>
      <c r="M622" s="11" cm="1">
        <f t="array" ref="M622">_xlfn.IFS(L622="&gt;70%",1,L622="60-70%",70%,L622="50-60%",60%,L622="&lt;50%",50%)</f>
        <v>1</v>
      </c>
      <c r="N622" s="47">
        <v>2.5658895988595205</v>
      </c>
      <c r="O622">
        <v>3</v>
      </c>
      <c r="P622">
        <v>7</v>
      </c>
      <c r="Q622">
        <v>5</v>
      </c>
      <c r="R622">
        <v>9</v>
      </c>
      <c r="S622" t="s">
        <v>103</v>
      </c>
      <c r="T622" t="s">
        <v>106</v>
      </c>
      <c r="V622">
        <v>23</v>
      </c>
      <c r="W622">
        <v>24</v>
      </c>
      <c r="X622">
        <f>IF(AND(OR('Country Prioritization'!$C$4 = 'Filter inputs'!$A$4,'Country Prioritization'!$C$4=$B622),
OR('Country Prioritization'!$C$6='Filter inputs'!$C$4,'Country Prioritization'!$C$6=$S622),
OR( 'Country Prioritization'!$C$7='Filter inputs'!$D$4, 'Country Prioritization'!$C$7=$T622),
OR('Country Prioritization'!$C$8='Filter inputs'!$E$4, 'Country Prioritization'!$C$8=$F622), OR(AND('Country Prioritization'!$C$5='Filter inputs'!$B$4,H622&lt;=$X$1),AND('Country Prioritization'!$C$5='Filter inputs'!$B$5,M622&lt;=$X$1))),1,0)</f>
        <v>1</v>
      </c>
      <c r="Y622">
        <f>IF(OR('Vaccine Prioritization'!$C$5='Filter inputs'!$E$4, 'Vaccine Prioritization'!$C$5=$F622),1,0)</f>
        <v>1</v>
      </c>
    </row>
    <row r="623" spans="1:25" x14ac:dyDescent="0.3">
      <c r="A623" t="str">
        <f t="shared" si="31"/>
        <v>AFRICABENHib32028</v>
      </c>
      <c r="B623" t="s">
        <v>3</v>
      </c>
      <c r="C623" t="s">
        <v>132</v>
      </c>
      <c r="D623" t="s">
        <v>28</v>
      </c>
      <c r="E623" t="s">
        <v>82</v>
      </c>
      <c r="F623">
        <v>2028</v>
      </c>
      <c r="G623" t="s">
        <v>198</v>
      </c>
      <c r="H623" s="11" cm="1">
        <f t="array" ref="H623">_xlfn.IFS(G623="&gt;70%",1,G623="60-70%",70%,G623="50-60%",60%,G623="&lt;50%",50%)</f>
        <v>0.6</v>
      </c>
      <c r="I623" s="47">
        <v>1.6649375278216039</v>
      </c>
      <c r="J623">
        <v>8</v>
      </c>
      <c r="K623">
        <v>6</v>
      </c>
      <c r="L623" t="s">
        <v>196</v>
      </c>
      <c r="M623" s="11" cm="1">
        <f t="array" ref="M623">_xlfn.IFS(L623="&gt;70%",1,L623="60-70%",70%,L623="50-60%",60%,L623="&lt;50%",50%)</f>
        <v>1</v>
      </c>
      <c r="N623" s="47">
        <v>2.543234639288328</v>
      </c>
      <c r="O623">
        <v>8</v>
      </c>
      <c r="P623">
        <v>7</v>
      </c>
      <c r="Q623">
        <v>2</v>
      </c>
      <c r="R623">
        <v>8</v>
      </c>
      <c r="S623" t="s">
        <v>104</v>
      </c>
      <c r="T623" t="s">
        <v>106</v>
      </c>
      <c r="V623">
        <v>24</v>
      </c>
      <c r="W623">
        <v>25</v>
      </c>
      <c r="X623">
        <f>IF(AND(OR('Country Prioritization'!$C$4 = 'Filter inputs'!$A$4,'Country Prioritization'!$C$4=$B623),
OR('Country Prioritization'!$C$6='Filter inputs'!$C$4,'Country Prioritization'!$C$6=$S623),
OR( 'Country Prioritization'!$C$7='Filter inputs'!$D$4, 'Country Prioritization'!$C$7=$T623),
OR('Country Prioritization'!$C$8='Filter inputs'!$E$4, 'Country Prioritization'!$C$8=$F623), OR(AND('Country Prioritization'!$C$5='Filter inputs'!$B$4,H623&lt;=$X$1),AND('Country Prioritization'!$C$5='Filter inputs'!$B$5,M623&lt;=$X$1))),1,0)</f>
        <v>1</v>
      </c>
      <c r="Y623">
        <f>IF(OR('Vaccine Prioritization'!$C$5='Filter inputs'!$E$4, 'Vaccine Prioritization'!$C$5=$F623),1,0)</f>
        <v>1</v>
      </c>
    </row>
    <row r="624" spans="1:25" x14ac:dyDescent="0.3">
      <c r="A624" t="str">
        <f t="shared" si="31"/>
        <v>AMERICABOLHib32028</v>
      </c>
      <c r="B624" t="s">
        <v>22</v>
      </c>
      <c r="C624" t="s">
        <v>162</v>
      </c>
      <c r="D624" t="s">
        <v>58</v>
      </c>
      <c r="E624" t="s">
        <v>82</v>
      </c>
      <c r="F624">
        <v>2028</v>
      </c>
      <c r="G624" t="s">
        <v>198</v>
      </c>
      <c r="H624" s="11" cm="1">
        <f t="array" ref="H624">_xlfn.IFS(G624="&gt;70%",1,G624="60-70%",70%,G624="50-60%",60%,G624="&lt;50%",50%)</f>
        <v>0.6</v>
      </c>
      <c r="I624" s="47">
        <v>1.2774930871154104</v>
      </c>
      <c r="J624">
        <v>8</v>
      </c>
      <c r="K624">
        <v>6</v>
      </c>
      <c r="L624" t="s">
        <v>196</v>
      </c>
      <c r="M624" s="11" cm="1">
        <f t="array" ref="M624">_xlfn.IFS(L624="&gt;70%",1,L624="60-70%",70%,L624="50-60%",60%,L624="&lt;50%",50%)</f>
        <v>1</v>
      </c>
      <c r="N624" s="47">
        <v>2.4363603767173321</v>
      </c>
      <c r="O624">
        <v>4</v>
      </c>
      <c r="P624">
        <v>7</v>
      </c>
      <c r="Q624">
        <v>4</v>
      </c>
      <c r="R624">
        <v>11</v>
      </c>
      <c r="S624" t="s">
        <v>104</v>
      </c>
      <c r="T624" t="s">
        <v>108</v>
      </c>
      <c r="V624">
        <v>29</v>
      </c>
      <c r="W624">
        <v>26</v>
      </c>
      <c r="X624">
        <f>IF(AND(OR('Country Prioritization'!$C$4 = 'Filter inputs'!$A$4,'Country Prioritization'!$C$4=$B624),
OR('Country Prioritization'!$C$6='Filter inputs'!$C$4,'Country Prioritization'!$C$6=$S624),
OR( 'Country Prioritization'!$C$7='Filter inputs'!$D$4, 'Country Prioritization'!$C$7=$T624),
OR('Country Prioritization'!$C$8='Filter inputs'!$E$4, 'Country Prioritization'!$C$8=$F624), OR(AND('Country Prioritization'!$C$5='Filter inputs'!$B$4,H624&lt;=$X$1),AND('Country Prioritization'!$C$5='Filter inputs'!$B$5,M624&lt;=$X$1))),1,0)</f>
        <v>1</v>
      </c>
      <c r="Y624">
        <f>IF(OR('Vaccine Prioritization'!$C$5='Filter inputs'!$E$4, 'Vaccine Prioritization'!$C$5=$F624),1,0)</f>
        <v>1</v>
      </c>
    </row>
    <row r="625" spans="1:25" x14ac:dyDescent="0.3">
      <c r="A625" t="str">
        <f t="shared" si="31"/>
        <v>AFRICACIVHib32028</v>
      </c>
      <c r="B625" t="s">
        <v>3</v>
      </c>
      <c r="C625" t="s">
        <v>142</v>
      </c>
      <c r="D625" t="s">
        <v>38</v>
      </c>
      <c r="E625" t="s">
        <v>82</v>
      </c>
      <c r="F625">
        <v>2028</v>
      </c>
      <c r="G625" t="s">
        <v>198</v>
      </c>
      <c r="H625" s="11" cm="1">
        <f t="array" ref="H625">_xlfn.IFS(G625="&gt;70%",1,G625="60-70%",70%,G625="50-60%",60%,G625="&lt;50%",50%)</f>
        <v>0.6</v>
      </c>
      <c r="I625" s="47">
        <v>1.5547765277441037</v>
      </c>
      <c r="J625">
        <v>7</v>
      </c>
      <c r="K625">
        <v>6</v>
      </c>
      <c r="L625" t="s">
        <v>196</v>
      </c>
      <c r="M625" s="11" cm="1">
        <f t="array" ref="M625">_xlfn.IFS(L625="&gt;70%",1,L625="60-70%",70%,L625="50-60%",60%,L625="&lt;50%",50%)</f>
        <v>1</v>
      </c>
      <c r="N625" s="47">
        <v>2.3740713443610173</v>
      </c>
      <c r="O625">
        <v>6</v>
      </c>
      <c r="P625">
        <v>6</v>
      </c>
      <c r="Q625">
        <v>5</v>
      </c>
      <c r="R625">
        <v>2</v>
      </c>
      <c r="S625" t="s">
        <v>104</v>
      </c>
      <c r="T625" t="s">
        <v>109</v>
      </c>
      <c r="V625">
        <v>20</v>
      </c>
      <c r="W625">
        <v>19</v>
      </c>
      <c r="X625">
        <f>IF(AND(OR('Country Prioritization'!$C$4 = 'Filter inputs'!$A$4,'Country Prioritization'!$C$4=$B625),
OR('Country Prioritization'!$C$6='Filter inputs'!$C$4,'Country Prioritization'!$C$6=$S625),
OR( 'Country Prioritization'!$C$7='Filter inputs'!$D$4, 'Country Prioritization'!$C$7=$T625),
OR('Country Prioritization'!$C$8='Filter inputs'!$E$4, 'Country Prioritization'!$C$8=$F625), OR(AND('Country Prioritization'!$C$5='Filter inputs'!$B$4,H625&lt;=$X$1),AND('Country Prioritization'!$C$5='Filter inputs'!$B$5,M625&lt;=$X$1))),1,0)</f>
        <v>1</v>
      </c>
      <c r="Y625">
        <f>IF(OR('Vaccine Prioritization'!$C$5='Filter inputs'!$E$4, 'Vaccine Prioritization'!$C$5=$F625),1,0)</f>
        <v>1</v>
      </c>
    </row>
    <row r="626" spans="1:25" x14ac:dyDescent="0.3">
      <c r="A626" t="str">
        <f t="shared" si="31"/>
        <v>AMERICAHTIHib32028</v>
      </c>
      <c r="B626" t="s">
        <v>22</v>
      </c>
      <c r="C626" t="s">
        <v>127</v>
      </c>
      <c r="D626" t="s">
        <v>23</v>
      </c>
      <c r="E626" t="s">
        <v>82</v>
      </c>
      <c r="F626">
        <v>2028</v>
      </c>
      <c r="G626" t="s">
        <v>199</v>
      </c>
      <c r="H626" s="11" cm="1">
        <f t="array" ref="H626">_xlfn.IFS(G626="&gt;70%",1,G626="60-70%",70%,G626="50-60%",60%,G626="&lt;50%",50%)</f>
        <v>0.5</v>
      </c>
      <c r="I626" s="47">
        <v>1.343562675889034</v>
      </c>
      <c r="J626">
        <v>10</v>
      </c>
      <c r="K626">
        <v>6</v>
      </c>
      <c r="L626" t="s">
        <v>197</v>
      </c>
      <c r="M626" s="11" cm="1">
        <f t="array" ref="M626">_xlfn.IFS(L626="&gt;70%",1,L626="60-70%",70%,L626="50-60%",60%,L626="&lt;50%",50%)</f>
        <v>0.7</v>
      </c>
      <c r="N626" s="47">
        <v>2.2586105335521243</v>
      </c>
      <c r="O626">
        <v>9</v>
      </c>
      <c r="P626">
        <v>6</v>
      </c>
      <c r="Q626">
        <v>5</v>
      </c>
      <c r="R626">
        <v>9</v>
      </c>
      <c r="S626" t="s">
        <v>103</v>
      </c>
      <c r="T626" t="s">
        <v>106</v>
      </c>
      <c r="V626">
        <v>30</v>
      </c>
      <c r="W626">
        <v>29</v>
      </c>
      <c r="X626">
        <f>IF(AND(OR('Country Prioritization'!$C$4 = 'Filter inputs'!$A$4,'Country Prioritization'!$C$4=$B626),
OR('Country Prioritization'!$C$6='Filter inputs'!$C$4,'Country Prioritization'!$C$6=$S626),
OR( 'Country Prioritization'!$C$7='Filter inputs'!$D$4, 'Country Prioritization'!$C$7=$T626),
OR('Country Prioritization'!$C$8='Filter inputs'!$E$4, 'Country Prioritization'!$C$8=$F626), OR(AND('Country Prioritization'!$C$5='Filter inputs'!$B$4,H626&lt;=$X$1),AND('Country Prioritization'!$C$5='Filter inputs'!$B$5,M626&lt;=$X$1))),1,0)</f>
        <v>1</v>
      </c>
      <c r="Y626">
        <f>IF(OR('Vaccine Prioritization'!$C$5='Filter inputs'!$E$4, 'Vaccine Prioritization'!$C$5=$F626),1,0)</f>
        <v>1</v>
      </c>
    </row>
    <row r="627" spans="1:25" x14ac:dyDescent="0.3">
      <c r="A627" t="str">
        <f t="shared" si="31"/>
        <v>AFRICAGHAHib32028</v>
      </c>
      <c r="B627" t="s">
        <v>3</v>
      </c>
      <c r="C627" t="s">
        <v>166</v>
      </c>
      <c r="D627" t="s">
        <v>62</v>
      </c>
      <c r="E627" t="s">
        <v>82</v>
      </c>
      <c r="F627">
        <v>2028</v>
      </c>
      <c r="G627" t="s">
        <v>197</v>
      </c>
      <c r="H627" s="11" cm="1">
        <f t="array" ref="H627">_xlfn.IFS(G627="&gt;70%",1,G627="60-70%",70%,G627="50-60%",60%,G627="&lt;50%",50%)</f>
        <v>0.7</v>
      </c>
      <c r="I627" s="47">
        <v>1.4247026561293921</v>
      </c>
      <c r="J627">
        <v>2</v>
      </c>
      <c r="K627">
        <v>6</v>
      </c>
      <c r="L627" t="s">
        <v>196</v>
      </c>
      <c r="M627" s="11" cm="1">
        <f t="array" ref="M627">_xlfn.IFS(L627="&gt;70%",1,L627="60-70%",70%,L627="50-60%",60%,L627="&lt;50%",50%)</f>
        <v>1</v>
      </c>
      <c r="N627" s="47">
        <v>2.2178636040971731</v>
      </c>
      <c r="O627">
        <v>3</v>
      </c>
      <c r="P627">
        <v>6</v>
      </c>
      <c r="Q627">
        <v>5</v>
      </c>
      <c r="R627">
        <v>2</v>
      </c>
      <c r="S627" t="s">
        <v>104</v>
      </c>
      <c r="T627" t="s">
        <v>109</v>
      </c>
      <c r="V627">
        <v>15</v>
      </c>
      <c r="W627">
        <v>16</v>
      </c>
      <c r="X627">
        <f>IF(AND(OR('Country Prioritization'!$C$4 = 'Filter inputs'!$A$4,'Country Prioritization'!$C$4=$B627),
OR('Country Prioritization'!$C$6='Filter inputs'!$C$4,'Country Prioritization'!$C$6=$S627),
OR( 'Country Prioritization'!$C$7='Filter inputs'!$D$4, 'Country Prioritization'!$C$7=$T627),
OR('Country Prioritization'!$C$8='Filter inputs'!$E$4, 'Country Prioritization'!$C$8=$F627), OR(AND('Country Prioritization'!$C$5='Filter inputs'!$B$4,H627&lt;=$X$1),AND('Country Prioritization'!$C$5='Filter inputs'!$B$5,M627&lt;=$X$1))),1,0)</f>
        <v>1</v>
      </c>
      <c r="Y627">
        <f>IF(OR('Vaccine Prioritization'!$C$5='Filter inputs'!$E$4, 'Vaccine Prioritization'!$C$5=$F627),1,0)</f>
        <v>1</v>
      </c>
    </row>
    <row r="628" spans="1:25" x14ac:dyDescent="0.3">
      <c r="A628" t="str">
        <f t="shared" si="31"/>
        <v>ASIASYRHib32028</v>
      </c>
      <c r="B628" t="s">
        <v>13</v>
      </c>
      <c r="C628" t="s">
        <v>122</v>
      </c>
      <c r="D628" t="s">
        <v>17</v>
      </c>
      <c r="E628" t="s">
        <v>82</v>
      </c>
      <c r="F628">
        <v>2028</v>
      </c>
      <c r="G628" t="s">
        <v>199</v>
      </c>
      <c r="H628" s="11" cm="1">
        <f t="array" ref="H628">_xlfn.IFS(G628="&gt;70%",1,G628="60-70%",70%,G628="50-60%",60%,G628="&lt;50%",50%)</f>
        <v>0.5</v>
      </c>
      <c r="I628" s="47">
        <v>2.061939927364012</v>
      </c>
      <c r="J628">
        <v>9</v>
      </c>
      <c r="K628">
        <v>7</v>
      </c>
      <c r="L628" t="s">
        <v>197</v>
      </c>
      <c r="M628" s="11" cm="1">
        <f t="array" ref="M628">_xlfn.IFS(L628="&gt;70%",1,L628="60-70%",70%,L628="50-60%",60%,L628="&lt;50%",50%)</f>
        <v>0.7</v>
      </c>
      <c r="N628" s="47">
        <v>2.1373441542512825</v>
      </c>
      <c r="O628">
        <v>9</v>
      </c>
      <c r="P628">
        <v>6</v>
      </c>
      <c r="Q628">
        <v>2</v>
      </c>
      <c r="R628">
        <v>9</v>
      </c>
      <c r="S628" t="s">
        <v>103</v>
      </c>
      <c r="T628" t="s">
        <v>106</v>
      </c>
      <c r="V628">
        <v>27</v>
      </c>
      <c r="W628">
        <v>26</v>
      </c>
      <c r="X628">
        <f>IF(AND(OR('Country Prioritization'!$C$4 = 'Filter inputs'!$A$4,'Country Prioritization'!$C$4=$B628),
OR('Country Prioritization'!$C$6='Filter inputs'!$C$4,'Country Prioritization'!$C$6=$S628),
OR( 'Country Prioritization'!$C$7='Filter inputs'!$D$4, 'Country Prioritization'!$C$7=$T628),
OR('Country Prioritization'!$C$8='Filter inputs'!$E$4, 'Country Prioritization'!$C$8=$F628), OR(AND('Country Prioritization'!$C$5='Filter inputs'!$B$4,H628&lt;=$X$1),AND('Country Prioritization'!$C$5='Filter inputs'!$B$5,M628&lt;=$X$1))),1,0)</f>
        <v>1</v>
      </c>
      <c r="Y628">
        <f>IF(OR('Vaccine Prioritization'!$C$5='Filter inputs'!$E$4, 'Vaccine Prioritization'!$C$5=$F628),1,0)</f>
        <v>1</v>
      </c>
    </row>
    <row r="629" spans="1:25" x14ac:dyDescent="0.3">
      <c r="A629" t="str">
        <f t="shared" si="31"/>
        <v>AFRICASSDHib32028</v>
      </c>
      <c r="B629" t="s">
        <v>3</v>
      </c>
      <c r="C629" t="s">
        <v>115</v>
      </c>
      <c r="D629" t="s">
        <v>7</v>
      </c>
      <c r="E629" t="s">
        <v>82</v>
      </c>
      <c r="F629">
        <v>2028</v>
      </c>
      <c r="G629" t="s">
        <v>199</v>
      </c>
      <c r="H629" s="11" cm="1">
        <f t="array" ref="H629">_xlfn.IFS(G629="&gt;70%",1,G629="60-70%",70%,G629="50-60%",60%,G629="&lt;50%",50%)</f>
        <v>0.5</v>
      </c>
      <c r="I629" s="47">
        <v>1.7147224906370986</v>
      </c>
      <c r="J629">
        <v>10</v>
      </c>
      <c r="K629">
        <v>7</v>
      </c>
      <c r="L629" t="s">
        <v>198</v>
      </c>
      <c r="M629" s="11" cm="1">
        <f t="array" ref="M629">_xlfn.IFS(L629="&gt;70%",1,L629="60-70%",70%,L629="50-60%",60%,L629="&lt;50%",50%)</f>
        <v>0.6</v>
      </c>
      <c r="N629" s="47">
        <v>2.1233108769185143</v>
      </c>
      <c r="O629">
        <v>10</v>
      </c>
      <c r="P629">
        <v>6</v>
      </c>
      <c r="Q629">
        <v>4</v>
      </c>
      <c r="R629">
        <v>9</v>
      </c>
      <c r="S629" t="s">
        <v>103</v>
      </c>
      <c r="T629" t="s">
        <v>106</v>
      </c>
      <c r="V629">
        <v>30</v>
      </c>
      <c r="W629">
        <v>29</v>
      </c>
      <c r="X629">
        <f>IF(AND(OR('Country Prioritization'!$C$4 = 'Filter inputs'!$A$4,'Country Prioritization'!$C$4=$B629),
OR('Country Prioritization'!$C$6='Filter inputs'!$C$4,'Country Prioritization'!$C$6=$S629),
OR( 'Country Prioritization'!$C$7='Filter inputs'!$D$4, 'Country Prioritization'!$C$7=$T629),
OR('Country Prioritization'!$C$8='Filter inputs'!$E$4, 'Country Prioritization'!$C$8=$F629), OR(AND('Country Prioritization'!$C$5='Filter inputs'!$B$4,H629&lt;=$X$1),AND('Country Prioritization'!$C$5='Filter inputs'!$B$5,M629&lt;=$X$1))),1,0)</f>
        <v>1</v>
      </c>
      <c r="Y629">
        <f>IF(OR('Vaccine Prioritization'!$C$5='Filter inputs'!$E$4, 'Vaccine Prioritization'!$C$5=$F629),1,0)</f>
        <v>1</v>
      </c>
    </row>
    <row r="630" spans="1:25" x14ac:dyDescent="0.3">
      <c r="A630" t="str">
        <f t="shared" si="31"/>
        <v>ASIAUZBHib32028</v>
      </c>
      <c r="B630" t="s">
        <v>13</v>
      </c>
      <c r="C630" t="s">
        <v>176</v>
      </c>
      <c r="D630" t="s">
        <v>72</v>
      </c>
      <c r="E630" t="s">
        <v>82</v>
      </c>
      <c r="F630">
        <v>2028</v>
      </c>
      <c r="G630" t="s">
        <v>197</v>
      </c>
      <c r="H630" s="11" cm="1">
        <f t="array" ref="H630">_xlfn.IFS(G630="&gt;70%",1,G630="60-70%",70%,G630="50-60%",60%,G630="&lt;50%",50%)</f>
        <v>0.7</v>
      </c>
      <c r="I630" s="47">
        <v>1.2585787802688235</v>
      </c>
      <c r="J630">
        <v>2</v>
      </c>
      <c r="K630">
        <v>5</v>
      </c>
      <c r="L630" t="s">
        <v>196</v>
      </c>
      <c r="M630" s="11" cm="1">
        <f t="array" ref="M630">_xlfn.IFS(L630="&gt;70%",1,L630="60-70%",70%,L630="50-60%",60%,L630="&lt;50%",50%)</f>
        <v>1</v>
      </c>
      <c r="N630" s="47">
        <v>1.9795227388652157</v>
      </c>
      <c r="O630">
        <v>2</v>
      </c>
      <c r="P630">
        <v>6</v>
      </c>
      <c r="Q630">
        <v>3</v>
      </c>
      <c r="R630">
        <v>5</v>
      </c>
      <c r="S630" t="s">
        <v>104</v>
      </c>
      <c r="T630" t="s">
        <v>107</v>
      </c>
      <c r="V630">
        <v>15</v>
      </c>
      <c r="W630">
        <v>16</v>
      </c>
      <c r="X630">
        <f>IF(AND(OR('Country Prioritization'!$C$4 = 'Filter inputs'!$A$4,'Country Prioritization'!$C$4=$B630),
OR('Country Prioritization'!$C$6='Filter inputs'!$C$4,'Country Prioritization'!$C$6=$S630),
OR( 'Country Prioritization'!$C$7='Filter inputs'!$D$4, 'Country Prioritization'!$C$7=$T630),
OR('Country Prioritization'!$C$8='Filter inputs'!$E$4, 'Country Prioritization'!$C$8=$F630), OR(AND('Country Prioritization'!$C$5='Filter inputs'!$B$4,H630&lt;=$X$1),AND('Country Prioritization'!$C$5='Filter inputs'!$B$5,M630&lt;=$X$1))),1,0)</f>
        <v>1</v>
      </c>
      <c r="Y630">
        <f>IF(OR('Vaccine Prioritization'!$C$5='Filter inputs'!$E$4, 'Vaccine Prioritization'!$C$5=$F630),1,0)</f>
        <v>1</v>
      </c>
    </row>
    <row r="631" spans="1:25" x14ac:dyDescent="0.3">
      <c r="A631" t="str">
        <f t="shared" si="31"/>
        <v>AFRICAGINHib32028</v>
      </c>
      <c r="B631" t="s">
        <v>3</v>
      </c>
      <c r="C631" t="s">
        <v>119</v>
      </c>
      <c r="D631" t="s">
        <v>12</v>
      </c>
      <c r="E631" t="s">
        <v>82</v>
      </c>
      <c r="F631">
        <v>2028</v>
      </c>
      <c r="G631" t="s">
        <v>199</v>
      </c>
      <c r="H631" s="11" cm="1">
        <f t="array" ref="H631">_xlfn.IFS(G631="&gt;70%",1,G631="60-70%",70%,G631="50-60%",60%,G631="&lt;50%",50%)</f>
        <v>0.5</v>
      </c>
      <c r="I631" s="47">
        <v>1.4047672640041449</v>
      </c>
      <c r="J631">
        <v>10</v>
      </c>
      <c r="K631">
        <v>6</v>
      </c>
      <c r="L631" t="s">
        <v>197</v>
      </c>
      <c r="M631" s="11" cm="1">
        <f t="array" ref="M631">_xlfn.IFS(L631="&gt;70%",1,L631="60-70%",70%,L631="50-60%",60%,L631="&lt;50%",50%)</f>
        <v>0.7</v>
      </c>
      <c r="N631" s="47">
        <v>1.8957943124428054</v>
      </c>
      <c r="O631">
        <v>10</v>
      </c>
      <c r="P631">
        <v>6</v>
      </c>
      <c r="Q631">
        <v>7</v>
      </c>
      <c r="R631">
        <v>9</v>
      </c>
      <c r="S631" t="s">
        <v>103</v>
      </c>
      <c r="T631" t="s">
        <v>106</v>
      </c>
      <c r="V631">
        <v>32</v>
      </c>
      <c r="W631">
        <v>32</v>
      </c>
      <c r="X631">
        <f>IF(AND(OR('Country Prioritization'!$C$4 = 'Filter inputs'!$A$4,'Country Prioritization'!$C$4=$B631),
OR('Country Prioritization'!$C$6='Filter inputs'!$C$4,'Country Prioritization'!$C$6=$S631),
OR( 'Country Prioritization'!$C$7='Filter inputs'!$D$4, 'Country Prioritization'!$C$7=$T631),
OR('Country Prioritization'!$C$8='Filter inputs'!$E$4, 'Country Prioritization'!$C$8=$F631), OR(AND('Country Prioritization'!$C$5='Filter inputs'!$B$4,H631&lt;=$X$1),AND('Country Prioritization'!$C$5='Filter inputs'!$B$5,M631&lt;=$X$1))),1,0)</f>
        <v>1</v>
      </c>
      <c r="Y631">
        <f>IF(OR('Vaccine Prioritization'!$C$5='Filter inputs'!$E$4, 'Vaccine Prioritization'!$C$5=$F631),1,0)</f>
        <v>1</v>
      </c>
    </row>
    <row r="632" spans="1:25" x14ac:dyDescent="0.3">
      <c r="A632" t="str">
        <f t="shared" si="31"/>
        <v>ASIAPRKHib32028</v>
      </c>
      <c r="B632" t="s">
        <v>13</v>
      </c>
      <c r="C632" t="s">
        <v>177</v>
      </c>
      <c r="D632" t="s">
        <v>73</v>
      </c>
      <c r="E632" t="s">
        <v>82</v>
      </c>
      <c r="F632">
        <v>2028</v>
      </c>
      <c r="G632" t="s">
        <v>197</v>
      </c>
      <c r="H632" s="11" cm="1">
        <f t="array" ref="H632">_xlfn.IFS(G632="&gt;70%",1,G632="60-70%",70%,G632="50-60%",60%,G632="&lt;50%",50%)</f>
        <v>0.7</v>
      </c>
      <c r="I632" s="47">
        <v>1.1912375894041765</v>
      </c>
      <c r="J632">
        <v>2</v>
      </c>
      <c r="K632">
        <v>5</v>
      </c>
      <c r="L632" t="s">
        <v>196</v>
      </c>
      <c r="M632" s="11" cm="1">
        <f t="array" ref="M632">_xlfn.IFS(L632="&gt;70%",1,L632="60-70%",70%,L632="50-60%",60%,L632="&lt;50%",50%)</f>
        <v>1</v>
      </c>
      <c r="N632" s="47">
        <v>1.8285587680498325</v>
      </c>
      <c r="O632">
        <v>2</v>
      </c>
      <c r="P632">
        <v>5</v>
      </c>
      <c r="Q632">
        <v>1</v>
      </c>
      <c r="R632">
        <v>9</v>
      </c>
      <c r="S632" t="s">
        <v>103</v>
      </c>
      <c r="T632" t="s">
        <v>106</v>
      </c>
      <c r="V632">
        <v>17</v>
      </c>
      <c r="W632">
        <v>17</v>
      </c>
      <c r="X632">
        <f>IF(AND(OR('Country Prioritization'!$C$4 = 'Filter inputs'!$A$4,'Country Prioritization'!$C$4=$B632),
OR('Country Prioritization'!$C$6='Filter inputs'!$C$4,'Country Prioritization'!$C$6=$S632),
OR( 'Country Prioritization'!$C$7='Filter inputs'!$D$4, 'Country Prioritization'!$C$7=$T632),
OR('Country Prioritization'!$C$8='Filter inputs'!$E$4, 'Country Prioritization'!$C$8=$F632), OR(AND('Country Prioritization'!$C$5='Filter inputs'!$B$4,H632&lt;=$X$1),AND('Country Prioritization'!$C$5='Filter inputs'!$B$5,M632&lt;=$X$1))),1,0)</f>
        <v>1</v>
      </c>
      <c r="Y632">
        <f>IF(OR('Vaccine Prioritization'!$C$5='Filter inputs'!$E$4, 'Vaccine Prioritization'!$C$5=$F632),1,0)</f>
        <v>1</v>
      </c>
    </row>
    <row r="633" spans="1:25" x14ac:dyDescent="0.3">
      <c r="A633" t="str">
        <f t="shared" si="31"/>
        <v>AFRICASLEHib32028</v>
      </c>
      <c r="B633" t="s">
        <v>3</v>
      </c>
      <c r="C633" t="s">
        <v>154</v>
      </c>
      <c r="D633" t="s">
        <v>50</v>
      </c>
      <c r="E633" t="s">
        <v>82</v>
      </c>
      <c r="F633">
        <v>2028</v>
      </c>
      <c r="G633" t="s">
        <v>197</v>
      </c>
      <c r="H633" s="11" cm="1">
        <f t="array" ref="H633">_xlfn.IFS(G633="&gt;70%",1,G633="60-70%",70%,G633="50-60%",60%,G633="&lt;50%",50%)</f>
        <v>0.7</v>
      </c>
      <c r="I633" s="47">
        <v>1.0284566032669746</v>
      </c>
      <c r="J633">
        <v>3</v>
      </c>
      <c r="K633">
        <v>5</v>
      </c>
      <c r="L633" t="s">
        <v>196</v>
      </c>
      <c r="M633" s="11" cm="1">
        <f t="array" ref="M633">_xlfn.IFS(L633="&gt;70%",1,L633="60-70%",70%,L633="50-60%",60%,L633="&lt;50%",50%)</f>
        <v>1</v>
      </c>
      <c r="N633" s="47">
        <v>1.6334958249086238</v>
      </c>
      <c r="O633">
        <v>5</v>
      </c>
      <c r="P633">
        <v>5</v>
      </c>
      <c r="Q633">
        <v>10</v>
      </c>
      <c r="R633">
        <v>9</v>
      </c>
      <c r="S633" t="s">
        <v>103</v>
      </c>
      <c r="T633" t="s">
        <v>106</v>
      </c>
      <c r="V633">
        <v>27</v>
      </c>
      <c r="W633">
        <v>29</v>
      </c>
      <c r="X633">
        <f>IF(AND(OR('Country Prioritization'!$C$4 = 'Filter inputs'!$A$4,'Country Prioritization'!$C$4=$B633),
OR('Country Prioritization'!$C$6='Filter inputs'!$C$4,'Country Prioritization'!$C$6=$S633),
OR( 'Country Prioritization'!$C$7='Filter inputs'!$D$4, 'Country Prioritization'!$C$7=$T633),
OR('Country Prioritization'!$C$8='Filter inputs'!$E$4, 'Country Prioritization'!$C$8=$F633), OR(AND('Country Prioritization'!$C$5='Filter inputs'!$B$4,H633&lt;=$X$1),AND('Country Prioritization'!$C$5='Filter inputs'!$B$5,M633&lt;=$X$1))),1,0)</f>
        <v>1</v>
      </c>
      <c r="Y633">
        <f>IF(OR('Vaccine Prioritization'!$C$5='Filter inputs'!$E$4, 'Vaccine Prioritization'!$C$5=$F633),1,0)</f>
        <v>1</v>
      </c>
    </row>
    <row r="634" spans="1:25" x14ac:dyDescent="0.3">
      <c r="A634" t="str">
        <f t="shared" si="31"/>
        <v>ASIATJKHib32028</v>
      </c>
      <c r="B634" t="s">
        <v>13</v>
      </c>
      <c r="C634" t="s">
        <v>172</v>
      </c>
      <c r="D634" t="s">
        <v>68</v>
      </c>
      <c r="E634" t="s">
        <v>82</v>
      </c>
      <c r="F634">
        <v>2028</v>
      </c>
      <c r="G634" t="s">
        <v>197</v>
      </c>
      <c r="H634" s="11" cm="1">
        <f t="array" ref="H634">_xlfn.IFS(G634="&gt;70%",1,G634="60-70%",70%,G634="50-60%",60%,G634="&lt;50%",50%)</f>
        <v>0.7</v>
      </c>
      <c r="I634" s="47">
        <v>0.97425666460275639</v>
      </c>
      <c r="J634">
        <v>2</v>
      </c>
      <c r="K634">
        <v>5</v>
      </c>
      <c r="L634" t="s">
        <v>196</v>
      </c>
      <c r="M634" s="11" cm="1">
        <f t="array" ref="M634">_xlfn.IFS(L634="&gt;70%",1,L634="60-70%",70%,L634="50-60%",60%,L634="&lt;50%",50%)</f>
        <v>1</v>
      </c>
      <c r="N634" s="47">
        <v>1.5518848469086612</v>
      </c>
      <c r="O634">
        <v>2</v>
      </c>
      <c r="P634">
        <v>5</v>
      </c>
      <c r="Q634">
        <v>6</v>
      </c>
      <c r="R634">
        <v>9</v>
      </c>
      <c r="S634" t="s">
        <v>103</v>
      </c>
      <c r="T634" t="s">
        <v>106</v>
      </c>
      <c r="V634">
        <v>22</v>
      </c>
      <c r="W634">
        <v>22</v>
      </c>
      <c r="X634">
        <f>IF(AND(OR('Country Prioritization'!$C$4 = 'Filter inputs'!$A$4,'Country Prioritization'!$C$4=$B634),
OR('Country Prioritization'!$C$6='Filter inputs'!$C$4,'Country Prioritization'!$C$6=$S634),
OR( 'Country Prioritization'!$C$7='Filter inputs'!$D$4, 'Country Prioritization'!$C$7=$T634),
OR('Country Prioritization'!$C$8='Filter inputs'!$E$4, 'Country Prioritization'!$C$8=$F634), OR(AND('Country Prioritization'!$C$5='Filter inputs'!$B$4,H634&lt;=$X$1),AND('Country Prioritization'!$C$5='Filter inputs'!$B$5,M634&lt;=$X$1))),1,0)</f>
        <v>1</v>
      </c>
      <c r="Y634">
        <f>IF(OR('Vaccine Prioritization'!$C$5='Filter inputs'!$E$4, 'Vaccine Prioritization'!$C$5=$F634),1,0)</f>
        <v>1</v>
      </c>
    </row>
    <row r="635" spans="1:25" x14ac:dyDescent="0.3">
      <c r="A635" t="str">
        <f t="shared" si="31"/>
        <v>AFRICAERIHib32028</v>
      </c>
      <c r="B635" t="s">
        <v>3</v>
      </c>
      <c r="C635" t="s">
        <v>183</v>
      </c>
      <c r="D635" t="s">
        <v>79</v>
      </c>
      <c r="E635" t="s">
        <v>82</v>
      </c>
      <c r="F635">
        <v>2028</v>
      </c>
      <c r="G635" t="s">
        <v>197</v>
      </c>
      <c r="H635" s="11" cm="1">
        <f t="array" ref="H635">_xlfn.IFS(G635="&gt;70%",1,G635="60-70%",70%,G635="50-60%",60%,G635="&lt;50%",50%)</f>
        <v>0.7</v>
      </c>
      <c r="I635" s="47">
        <v>0.52567148521936025</v>
      </c>
      <c r="J635">
        <v>2</v>
      </c>
      <c r="K635">
        <v>4</v>
      </c>
      <c r="L635" t="s">
        <v>196</v>
      </c>
      <c r="M635" s="11" cm="1">
        <f t="array" ref="M635">_xlfn.IFS(L635="&gt;70%",1,L635="60-70%",70%,L635="50-60%",60%,L635="&lt;50%",50%)</f>
        <v>1</v>
      </c>
      <c r="N635" s="47">
        <v>1.4875871183742371</v>
      </c>
      <c r="O635">
        <v>1</v>
      </c>
      <c r="P635">
        <v>5</v>
      </c>
      <c r="Q635">
        <v>7</v>
      </c>
      <c r="R635">
        <v>9</v>
      </c>
      <c r="S635" t="s">
        <v>103</v>
      </c>
      <c r="T635" t="s">
        <v>106</v>
      </c>
      <c r="V635">
        <v>22</v>
      </c>
      <c r="W635">
        <v>22</v>
      </c>
      <c r="X635">
        <f>IF(AND(OR('Country Prioritization'!$C$4 = 'Filter inputs'!$A$4,'Country Prioritization'!$C$4=$B635),
OR('Country Prioritization'!$C$6='Filter inputs'!$C$4,'Country Prioritization'!$C$6=$S635),
OR( 'Country Prioritization'!$C$7='Filter inputs'!$D$4, 'Country Prioritization'!$C$7=$T635),
OR('Country Prioritization'!$C$8='Filter inputs'!$E$4, 'Country Prioritization'!$C$8=$F635), OR(AND('Country Prioritization'!$C$5='Filter inputs'!$B$4,H635&lt;=$X$1),AND('Country Prioritization'!$C$5='Filter inputs'!$B$5,M635&lt;=$X$1))),1,0)</f>
        <v>1</v>
      </c>
      <c r="Y635">
        <f>IF(OR('Vaccine Prioritization'!$C$5='Filter inputs'!$E$4, 'Vaccine Prioritization'!$C$5=$F635),1,0)</f>
        <v>1</v>
      </c>
    </row>
    <row r="636" spans="1:25" x14ac:dyDescent="0.3">
      <c r="A636" t="str">
        <f t="shared" si="31"/>
        <v>ASIALAOHib32028</v>
      </c>
      <c r="B636" t="s">
        <v>13</v>
      </c>
      <c r="C636" t="s">
        <v>135</v>
      </c>
      <c r="D636" t="s">
        <v>31</v>
      </c>
      <c r="E636" t="s">
        <v>82</v>
      </c>
      <c r="F636">
        <v>2028</v>
      </c>
      <c r="G636" t="s">
        <v>198</v>
      </c>
      <c r="H636" s="11" cm="1">
        <f t="array" ref="H636">_xlfn.IFS(G636="&gt;70%",1,G636="60-70%",70%,G636="50-60%",60%,G636="&lt;50%",50%)</f>
        <v>0.6</v>
      </c>
      <c r="I636" s="47">
        <v>0.92745197401895618</v>
      </c>
      <c r="J636">
        <v>9</v>
      </c>
      <c r="K636">
        <v>5</v>
      </c>
      <c r="L636" t="s">
        <v>196</v>
      </c>
      <c r="M636" s="11" cm="1">
        <f t="array" ref="M636">_xlfn.IFS(L636="&gt;70%",1,L636="60-70%",70%,L636="50-60%",60%,L636="&lt;50%",50%)</f>
        <v>1</v>
      </c>
      <c r="N636" s="47">
        <v>1.4819645392943555</v>
      </c>
      <c r="O636">
        <v>7</v>
      </c>
      <c r="P636">
        <v>5</v>
      </c>
      <c r="Q636">
        <v>2</v>
      </c>
      <c r="R636">
        <v>5</v>
      </c>
      <c r="S636" t="s">
        <v>104</v>
      </c>
      <c r="T636" t="s">
        <v>107</v>
      </c>
      <c r="V636">
        <v>21</v>
      </c>
      <c r="W636">
        <v>19</v>
      </c>
      <c r="X636">
        <f>IF(AND(OR('Country Prioritization'!$C$4 = 'Filter inputs'!$A$4,'Country Prioritization'!$C$4=$B636),
OR('Country Prioritization'!$C$6='Filter inputs'!$C$4,'Country Prioritization'!$C$6=$S636),
OR( 'Country Prioritization'!$C$7='Filter inputs'!$D$4, 'Country Prioritization'!$C$7=$T636),
OR('Country Prioritization'!$C$8='Filter inputs'!$E$4, 'Country Prioritization'!$C$8=$F636), OR(AND('Country Prioritization'!$C$5='Filter inputs'!$B$4,H636&lt;=$X$1),AND('Country Prioritization'!$C$5='Filter inputs'!$B$5,M636&lt;=$X$1))),1,0)</f>
        <v>1</v>
      </c>
      <c r="Y636">
        <f>IF(OR('Vaccine Prioritization'!$C$5='Filter inputs'!$E$4, 'Vaccine Prioritization'!$C$5=$F636),1,0)</f>
        <v>1</v>
      </c>
    </row>
    <row r="637" spans="1:25" x14ac:dyDescent="0.3">
      <c r="A637" t="str">
        <f t="shared" si="31"/>
        <v>AFRICAMWIHib32028</v>
      </c>
      <c r="B637" t="s">
        <v>3</v>
      </c>
      <c r="C637" t="s">
        <v>158</v>
      </c>
      <c r="D637" t="s">
        <v>54</v>
      </c>
      <c r="E637" t="s">
        <v>82</v>
      </c>
      <c r="F637">
        <v>2028</v>
      </c>
      <c r="G637" t="s">
        <v>197</v>
      </c>
      <c r="H637" s="11" cm="1">
        <f t="array" ref="H637">_xlfn.IFS(G637="&gt;70%",1,G637="60-70%",70%,G637="50-60%",60%,G637="&lt;50%",50%)</f>
        <v>0.7</v>
      </c>
      <c r="I637" s="47">
        <v>1.0072862618430416</v>
      </c>
      <c r="J637">
        <v>3</v>
      </c>
      <c r="K637">
        <v>5</v>
      </c>
      <c r="L637" t="s">
        <v>196</v>
      </c>
      <c r="M637" s="11" cm="1">
        <f t="array" ref="M637">_xlfn.IFS(L637="&gt;70%",1,L637="60-70%",70%,L637="50-60%",60%,L637="&lt;50%",50%)</f>
        <v>1</v>
      </c>
      <c r="N637" s="47">
        <v>1.4704924377659283</v>
      </c>
      <c r="O637">
        <v>4</v>
      </c>
      <c r="P637">
        <v>5</v>
      </c>
      <c r="Q637">
        <v>10</v>
      </c>
      <c r="R637">
        <v>9</v>
      </c>
      <c r="S637" t="s">
        <v>103</v>
      </c>
      <c r="T637" t="s">
        <v>106</v>
      </c>
      <c r="V637">
        <v>27</v>
      </c>
      <c r="W637">
        <v>28</v>
      </c>
      <c r="X637">
        <f>IF(AND(OR('Country Prioritization'!$C$4 = 'Filter inputs'!$A$4,'Country Prioritization'!$C$4=$B637),
OR('Country Prioritization'!$C$6='Filter inputs'!$C$4,'Country Prioritization'!$C$6=$S637),
OR( 'Country Prioritization'!$C$7='Filter inputs'!$D$4, 'Country Prioritization'!$C$7=$T637),
OR('Country Prioritization'!$C$8='Filter inputs'!$E$4, 'Country Prioritization'!$C$8=$F637), OR(AND('Country Prioritization'!$C$5='Filter inputs'!$B$4,H637&lt;=$X$1),AND('Country Prioritization'!$C$5='Filter inputs'!$B$5,M637&lt;=$X$1))),1,0)</f>
        <v>1</v>
      </c>
      <c r="Y637">
        <f>IF(OR('Vaccine Prioritization'!$C$5='Filter inputs'!$E$4, 'Vaccine Prioritization'!$C$5=$F637),1,0)</f>
        <v>1</v>
      </c>
    </row>
    <row r="638" spans="1:25" x14ac:dyDescent="0.3">
      <c r="A638" t="str">
        <f t="shared" si="31"/>
        <v>ASIAVNMHib32028</v>
      </c>
      <c r="B638" t="s">
        <v>13</v>
      </c>
      <c r="C638" t="s">
        <v>152</v>
      </c>
      <c r="D638" t="s">
        <v>48</v>
      </c>
      <c r="E638" t="s">
        <v>82</v>
      </c>
      <c r="F638">
        <v>2028</v>
      </c>
      <c r="G638" t="s">
        <v>198</v>
      </c>
      <c r="H638" s="11" cm="1">
        <f t="array" ref="H638">_xlfn.IFS(G638="&gt;70%",1,G638="60-70%",70%,G638="50-60%",60%,G638="&lt;50%",50%)</f>
        <v>0.6</v>
      </c>
      <c r="I638" s="47">
        <v>0.94776749245878977</v>
      </c>
      <c r="J638">
        <v>5</v>
      </c>
      <c r="K638">
        <v>5</v>
      </c>
      <c r="L638" t="s">
        <v>196</v>
      </c>
      <c r="M638" s="11" cm="1">
        <f t="array" ref="M638">_xlfn.IFS(L638="&gt;70%",1,L638="60-70%",70%,L638="50-60%",60%,L638="&lt;50%",50%)</f>
        <v>1</v>
      </c>
      <c r="N638" s="47">
        <v>1.4593335688589835</v>
      </c>
      <c r="O638">
        <v>5</v>
      </c>
      <c r="P638">
        <v>5</v>
      </c>
      <c r="Q638">
        <v>7</v>
      </c>
      <c r="R638">
        <v>11</v>
      </c>
      <c r="S638" t="s">
        <v>104</v>
      </c>
      <c r="T638" t="s">
        <v>108</v>
      </c>
      <c r="V638">
        <v>28</v>
      </c>
      <c r="W638">
        <v>28</v>
      </c>
      <c r="X638">
        <f>IF(AND(OR('Country Prioritization'!$C$4 = 'Filter inputs'!$A$4,'Country Prioritization'!$C$4=$B638),
OR('Country Prioritization'!$C$6='Filter inputs'!$C$4,'Country Prioritization'!$C$6=$S638),
OR( 'Country Prioritization'!$C$7='Filter inputs'!$D$4, 'Country Prioritization'!$C$7=$T638),
OR('Country Prioritization'!$C$8='Filter inputs'!$E$4, 'Country Prioritization'!$C$8=$F638), OR(AND('Country Prioritization'!$C$5='Filter inputs'!$B$4,H638&lt;=$X$1),AND('Country Prioritization'!$C$5='Filter inputs'!$B$5,M638&lt;=$X$1))),1,0)</f>
        <v>1</v>
      </c>
      <c r="Y638">
        <f>IF(OR('Vaccine Prioritization'!$C$5='Filter inputs'!$E$4, 'Vaccine Prioritization'!$C$5=$F638),1,0)</f>
        <v>1</v>
      </c>
    </row>
    <row r="639" spans="1:25" x14ac:dyDescent="0.3">
      <c r="A639" t="str">
        <f t="shared" si="31"/>
        <v>AFRICASOMHib32028</v>
      </c>
      <c r="B639" t="s">
        <v>3</v>
      </c>
      <c r="C639" t="s">
        <v>112</v>
      </c>
      <c r="D639" t="s">
        <v>4</v>
      </c>
      <c r="E639" t="s">
        <v>82</v>
      </c>
      <c r="F639">
        <v>2028</v>
      </c>
      <c r="G639" t="s">
        <v>199</v>
      </c>
      <c r="H639" s="11" cm="1">
        <f t="array" ref="H639">_xlfn.IFS(G639="&gt;70%",1,G639="60-70%",70%,G639="50-60%",60%,G639="&lt;50%",50%)</f>
        <v>0.5</v>
      </c>
      <c r="I639" s="47">
        <v>2.7401005428663394</v>
      </c>
      <c r="J639">
        <v>10</v>
      </c>
      <c r="K639">
        <v>7</v>
      </c>
      <c r="L639" t="s">
        <v>199</v>
      </c>
      <c r="M639" s="11" cm="1">
        <f t="array" ref="M639">_xlfn.IFS(L639="&gt;70%",1,L639="60-70%",70%,L639="50-60%",60%,L639="&lt;50%",50%)</f>
        <v>0.5</v>
      </c>
      <c r="N639" s="47">
        <v>1.3759332454333983</v>
      </c>
      <c r="O639">
        <v>10</v>
      </c>
      <c r="P639">
        <v>5</v>
      </c>
      <c r="Q639">
        <v>9</v>
      </c>
      <c r="R639">
        <v>9</v>
      </c>
      <c r="S639" t="s">
        <v>103</v>
      </c>
      <c r="T639" t="s">
        <v>106</v>
      </c>
      <c r="V639">
        <v>35</v>
      </c>
      <c r="W639">
        <v>33</v>
      </c>
      <c r="X639">
        <f>IF(AND(OR('Country Prioritization'!$C$4 = 'Filter inputs'!$A$4,'Country Prioritization'!$C$4=$B639),
OR('Country Prioritization'!$C$6='Filter inputs'!$C$4,'Country Prioritization'!$C$6=$S639),
OR( 'Country Prioritization'!$C$7='Filter inputs'!$D$4, 'Country Prioritization'!$C$7=$T639),
OR('Country Prioritization'!$C$8='Filter inputs'!$E$4, 'Country Prioritization'!$C$8=$F639), OR(AND('Country Prioritization'!$C$5='Filter inputs'!$B$4,H639&lt;=$X$1),AND('Country Prioritization'!$C$5='Filter inputs'!$B$5,M639&lt;=$X$1))),1,0)</f>
        <v>1</v>
      </c>
      <c r="Y639">
        <f>IF(OR('Vaccine Prioritization'!$C$5='Filter inputs'!$E$4, 'Vaccine Prioritization'!$C$5=$F639),1,0)</f>
        <v>1</v>
      </c>
    </row>
    <row r="640" spans="1:25" x14ac:dyDescent="0.3">
      <c r="A640" t="str">
        <f t="shared" si="31"/>
        <v>ASIAAZEHib32028</v>
      </c>
      <c r="B640" t="s">
        <v>13</v>
      </c>
      <c r="C640" t="s">
        <v>144</v>
      </c>
      <c r="D640" t="s">
        <v>40</v>
      </c>
      <c r="E640" t="s">
        <v>82</v>
      </c>
      <c r="F640">
        <v>2028</v>
      </c>
      <c r="G640" t="s">
        <v>197</v>
      </c>
      <c r="H640" s="11" cm="1">
        <f t="array" ref="H640">_xlfn.IFS(G640="&gt;70%",1,G640="60-70%",70%,G640="50-60%",60%,G640="&lt;50%",50%)</f>
        <v>0.7</v>
      </c>
      <c r="I640" s="47">
        <v>0.64476180966269758</v>
      </c>
      <c r="J640">
        <v>3</v>
      </c>
      <c r="K640">
        <v>5</v>
      </c>
      <c r="L640" t="s">
        <v>196</v>
      </c>
      <c r="M640" s="11" cm="1">
        <f t="array" ref="M640">_xlfn.IFS(L640="&gt;70%",1,L640="60-70%",70%,L640="50-60%",60%,L640="&lt;50%",50%)</f>
        <v>1</v>
      </c>
      <c r="N640" s="47">
        <v>0.92191093956233938</v>
      </c>
      <c r="O640">
        <v>7</v>
      </c>
      <c r="P640">
        <v>4</v>
      </c>
      <c r="Q640">
        <v>3</v>
      </c>
      <c r="R640">
        <v>10</v>
      </c>
      <c r="S640" t="s">
        <v>105</v>
      </c>
      <c r="T640" t="s">
        <v>108</v>
      </c>
      <c r="V640">
        <v>21</v>
      </c>
      <c r="W640">
        <v>24</v>
      </c>
      <c r="X640">
        <f>IF(AND(OR('Country Prioritization'!$C$4 = 'Filter inputs'!$A$4,'Country Prioritization'!$C$4=$B640),
OR('Country Prioritization'!$C$6='Filter inputs'!$C$4,'Country Prioritization'!$C$6=$S640),
OR( 'Country Prioritization'!$C$7='Filter inputs'!$D$4, 'Country Prioritization'!$C$7=$T640),
OR('Country Prioritization'!$C$8='Filter inputs'!$E$4, 'Country Prioritization'!$C$8=$F640), OR(AND('Country Prioritization'!$C$5='Filter inputs'!$B$4,H640&lt;=$X$1),AND('Country Prioritization'!$C$5='Filter inputs'!$B$5,M640&lt;=$X$1))),1,0)</f>
        <v>1</v>
      </c>
      <c r="Y640">
        <f>IF(OR('Vaccine Prioritization'!$C$5='Filter inputs'!$E$4, 'Vaccine Prioritization'!$C$5=$F640),1,0)</f>
        <v>1</v>
      </c>
    </row>
    <row r="641" spans="1:25" x14ac:dyDescent="0.3">
      <c r="A641" t="str">
        <f t="shared" si="31"/>
        <v>AFRICALBRHib32028</v>
      </c>
      <c r="B641" t="s">
        <v>3</v>
      </c>
      <c r="C641" t="s">
        <v>137</v>
      </c>
      <c r="D641" t="s">
        <v>33</v>
      </c>
      <c r="E641" t="s">
        <v>82</v>
      </c>
      <c r="F641">
        <v>2028</v>
      </c>
      <c r="G641" t="s">
        <v>198</v>
      </c>
      <c r="H641" s="11" cm="1">
        <f t="array" ref="H641">_xlfn.IFS(G641="&gt;70%",1,G641="60-70%",70%,G641="50-60%",60%,G641="&lt;50%",50%)</f>
        <v>0.6</v>
      </c>
      <c r="I641" s="47">
        <v>0.62412006881004112</v>
      </c>
      <c r="J641">
        <v>8</v>
      </c>
      <c r="K641">
        <v>4</v>
      </c>
      <c r="L641" t="s">
        <v>196</v>
      </c>
      <c r="M641" s="11" cm="1">
        <f t="array" ref="M641">_xlfn.IFS(L641="&gt;70%",1,L641="60-70%",70%,L641="50-60%",60%,L641="&lt;50%",50%)</f>
        <v>1</v>
      </c>
      <c r="N641" s="47">
        <v>0.9207308745411884</v>
      </c>
      <c r="O641">
        <v>7</v>
      </c>
      <c r="P641">
        <v>4</v>
      </c>
      <c r="Q641">
        <v>10</v>
      </c>
      <c r="R641">
        <v>9</v>
      </c>
      <c r="S641" t="s">
        <v>103</v>
      </c>
      <c r="T641" t="s">
        <v>106</v>
      </c>
      <c r="V641">
        <v>31</v>
      </c>
      <c r="W641">
        <v>30</v>
      </c>
      <c r="X641">
        <f>IF(AND(OR('Country Prioritization'!$C$4 = 'Filter inputs'!$A$4,'Country Prioritization'!$C$4=$B641),
OR('Country Prioritization'!$C$6='Filter inputs'!$C$4,'Country Prioritization'!$C$6=$S641),
OR( 'Country Prioritization'!$C$7='Filter inputs'!$D$4, 'Country Prioritization'!$C$7=$T641),
OR('Country Prioritization'!$C$8='Filter inputs'!$E$4, 'Country Prioritization'!$C$8=$F641), OR(AND('Country Prioritization'!$C$5='Filter inputs'!$B$4,H641&lt;=$X$1),AND('Country Prioritization'!$C$5='Filter inputs'!$B$5,M641&lt;=$X$1))),1,0)</f>
        <v>1</v>
      </c>
      <c r="Y641">
        <f>IF(OR('Vaccine Prioritization'!$C$5='Filter inputs'!$E$4, 'Vaccine Prioritization'!$C$5=$F641),1,0)</f>
        <v>1</v>
      </c>
    </row>
    <row r="642" spans="1:25" x14ac:dyDescent="0.3">
      <c r="A642" t="str">
        <f t="shared" si="31"/>
        <v>OCEANIAPNGHib32028</v>
      </c>
      <c r="B642" t="s">
        <v>15</v>
      </c>
      <c r="C642" t="s">
        <v>121</v>
      </c>
      <c r="D642" t="s">
        <v>16</v>
      </c>
      <c r="E642" t="s">
        <v>82</v>
      </c>
      <c r="F642">
        <v>2028</v>
      </c>
      <c r="G642" t="s">
        <v>199</v>
      </c>
      <c r="H642" s="11" cm="1">
        <f t="array" ref="H642">_xlfn.IFS(G642="&gt;70%",1,G642="60-70%",70%,G642="50-60%",60%,G642="&lt;50%",50%)</f>
        <v>0.5</v>
      </c>
      <c r="I642" s="47">
        <v>0.44985043296647775</v>
      </c>
      <c r="J642">
        <v>10</v>
      </c>
      <c r="K642">
        <v>4</v>
      </c>
      <c r="L642" t="s">
        <v>197</v>
      </c>
      <c r="M642" s="11" cm="1">
        <f t="array" ref="M642">_xlfn.IFS(L642="&gt;70%",1,L642="60-70%",70%,L642="50-60%",60%,L642="&lt;50%",50%)</f>
        <v>0.7</v>
      </c>
      <c r="N642" s="47">
        <v>0.82878819285988525</v>
      </c>
      <c r="O642">
        <v>9</v>
      </c>
      <c r="P642">
        <v>4</v>
      </c>
      <c r="Q642">
        <v>6</v>
      </c>
      <c r="R642">
        <v>5</v>
      </c>
      <c r="S642" t="s">
        <v>104</v>
      </c>
      <c r="T642" t="s">
        <v>107</v>
      </c>
      <c r="V642">
        <v>25</v>
      </c>
      <c r="W642">
        <v>24</v>
      </c>
      <c r="X642">
        <f>IF(AND(OR('Country Prioritization'!$C$4 = 'Filter inputs'!$A$4,'Country Prioritization'!$C$4=$B642),
OR('Country Prioritization'!$C$6='Filter inputs'!$C$4,'Country Prioritization'!$C$6=$S642),
OR( 'Country Prioritization'!$C$7='Filter inputs'!$D$4, 'Country Prioritization'!$C$7=$T642),
OR('Country Prioritization'!$C$8='Filter inputs'!$E$4, 'Country Prioritization'!$C$8=$F642), OR(AND('Country Prioritization'!$C$5='Filter inputs'!$B$4,H642&lt;=$X$1),AND('Country Prioritization'!$C$5='Filter inputs'!$B$5,M642&lt;=$X$1))),1,0)</f>
        <v>1</v>
      </c>
      <c r="Y642">
        <f>IF(OR('Vaccine Prioritization'!$C$5='Filter inputs'!$E$4, 'Vaccine Prioritization'!$C$5=$F642),1,0)</f>
        <v>1</v>
      </c>
    </row>
    <row r="643" spans="1:25" x14ac:dyDescent="0.3">
      <c r="A643" t="str">
        <f t="shared" si="31"/>
        <v>AFRICATGOHib32028</v>
      </c>
      <c r="B643" t="s">
        <v>3</v>
      </c>
      <c r="C643" t="s">
        <v>155</v>
      </c>
      <c r="D643" t="s">
        <v>51</v>
      </c>
      <c r="E643" t="s">
        <v>82</v>
      </c>
      <c r="F643">
        <v>2028</v>
      </c>
      <c r="G643" t="s">
        <v>198</v>
      </c>
      <c r="H643" s="11" cm="1">
        <f t="array" ref="H643">_xlfn.IFS(G643="&gt;70%",1,G643="60-70%",70%,G643="50-60%",60%,G643="&lt;50%",50%)</f>
        <v>0.6</v>
      </c>
      <c r="I643" s="47">
        <v>0.51590019103783302</v>
      </c>
      <c r="J643">
        <v>7</v>
      </c>
      <c r="K643">
        <v>4</v>
      </c>
      <c r="L643" t="s">
        <v>196</v>
      </c>
      <c r="M643" s="11" cm="1">
        <f t="array" ref="M643">_xlfn.IFS(L643="&gt;70%",1,L643="60-70%",70%,L643="50-60%",60%,L643="&lt;50%",50%)</f>
        <v>1</v>
      </c>
      <c r="N643" s="47">
        <v>0.76890663217843702</v>
      </c>
      <c r="O643">
        <v>5</v>
      </c>
      <c r="P643">
        <v>4</v>
      </c>
      <c r="Q643">
        <v>6</v>
      </c>
      <c r="R643">
        <v>9</v>
      </c>
      <c r="S643" t="s">
        <v>103</v>
      </c>
      <c r="T643" t="s">
        <v>106</v>
      </c>
      <c r="V643">
        <v>26</v>
      </c>
      <c r="W643">
        <v>24</v>
      </c>
      <c r="X643">
        <f>IF(AND(OR('Country Prioritization'!$C$4 = 'Filter inputs'!$A$4,'Country Prioritization'!$C$4=$B643),
OR('Country Prioritization'!$C$6='Filter inputs'!$C$4,'Country Prioritization'!$C$6=$S643),
OR( 'Country Prioritization'!$C$7='Filter inputs'!$D$4, 'Country Prioritization'!$C$7=$T643),
OR('Country Prioritization'!$C$8='Filter inputs'!$E$4, 'Country Prioritization'!$C$8=$F643), OR(AND('Country Prioritization'!$C$5='Filter inputs'!$B$4,H643&lt;=$X$1),AND('Country Prioritization'!$C$5='Filter inputs'!$B$5,M643&lt;=$X$1))),1,0)</f>
        <v>1</v>
      </c>
      <c r="Y643">
        <f>IF(OR('Vaccine Prioritization'!$C$5='Filter inputs'!$E$4, 'Vaccine Prioritization'!$C$5=$F643),1,0)</f>
        <v>1</v>
      </c>
    </row>
    <row r="644" spans="1:25" x14ac:dyDescent="0.3">
      <c r="A644" t="str">
        <f t="shared" ref="A644:A707" si="32">_xlfn.CONCAT(B644,D644,E644,F644)</f>
        <v>AFRICAMRTHib32028</v>
      </c>
      <c r="B644" t="s">
        <v>3</v>
      </c>
      <c r="C644" t="s">
        <v>140</v>
      </c>
      <c r="D644" t="s">
        <v>36</v>
      </c>
      <c r="E644" t="s">
        <v>82</v>
      </c>
      <c r="F644">
        <v>2028</v>
      </c>
      <c r="G644" t="s">
        <v>198</v>
      </c>
      <c r="H644" s="11" cm="1">
        <f t="array" ref="H644">_xlfn.IFS(G644="&gt;70%",1,G644="60-70%",70%,G644="50-60%",60%,G644="&lt;50%",50%)</f>
        <v>0.6</v>
      </c>
      <c r="I644" s="47">
        <v>0.50553737169861046</v>
      </c>
      <c r="J644">
        <v>7</v>
      </c>
      <c r="K644">
        <v>4</v>
      </c>
      <c r="L644" t="s">
        <v>196</v>
      </c>
      <c r="M644" s="11" cm="1">
        <f t="array" ref="M644">_xlfn.IFS(L644="&gt;70%",1,L644="60-70%",70%,L644="50-60%",60%,L644="&lt;50%",50%)</f>
        <v>1</v>
      </c>
      <c r="N644" s="47">
        <v>0.68655278462692382</v>
      </c>
      <c r="O644">
        <v>6</v>
      </c>
      <c r="P644">
        <v>4</v>
      </c>
      <c r="Q644">
        <v>7</v>
      </c>
      <c r="R644">
        <v>2</v>
      </c>
      <c r="S644" t="s">
        <v>104</v>
      </c>
      <c r="T644" t="s">
        <v>109</v>
      </c>
      <c r="V644">
        <v>20</v>
      </c>
      <c r="W644">
        <v>19</v>
      </c>
      <c r="X644">
        <f>IF(AND(OR('Country Prioritization'!$C$4 = 'Filter inputs'!$A$4,'Country Prioritization'!$C$4=$B644),
OR('Country Prioritization'!$C$6='Filter inputs'!$C$4,'Country Prioritization'!$C$6=$S644),
OR( 'Country Prioritization'!$C$7='Filter inputs'!$D$4, 'Country Prioritization'!$C$7=$T644),
OR('Country Prioritization'!$C$8='Filter inputs'!$E$4, 'Country Prioritization'!$C$8=$F644), OR(AND('Country Prioritization'!$C$5='Filter inputs'!$B$4,H644&lt;=$X$1),AND('Country Prioritization'!$C$5='Filter inputs'!$B$5,M644&lt;=$X$1))),1,0)</f>
        <v>1</v>
      </c>
      <c r="Y644">
        <f>IF(OR('Vaccine Prioritization'!$C$5='Filter inputs'!$E$4, 'Vaccine Prioritization'!$C$5=$F644),1,0)</f>
        <v>1</v>
      </c>
    </row>
    <row r="645" spans="1:25" x14ac:dyDescent="0.3">
      <c r="A645" t="str">
        <f t="shared" si="32"/>
        <v>ASIAKGZHib32028</v>
      </c>
      <c r="B645" t="s">
        <v>13</v>
      </c>
      <c r="C645" t="s">
        <v>143</v>
      </c>
      <c r="D645" t="s">
        <v>39</v>
      </c>
      <c r="E645" t="s">
        <v>82</v>
      </c>
      <c r="F645">
        <v>2028</v>
      </c>
      <c r="G645" t="s">
        <v>197</v>
      </c>
      <c r="H645" s="11" cm="1">
        <f t="array" ref="H645">_xlfn.IFS(G645="&gt;70%",1,G645="60-70%",70%,G645="50-60%",60%,G645="&lt;50%",50%)</f>
        <v>0.7</v>
      </c>
      <c r="I645" s="47">
        <v>0.47261013270428626</v>
      </c>
      <c r="J645">
        <v>3</v>
      </c>
      <c r="K645">
        <v>4</v>
      </c>
      <c r="L645" t="s">
        <v>196</v>
      </c>
      <c r="M645" s="11" cm="1">
        <f t="array" ref="M645">_xlfn.IFS(L645="&gt;70%",1,L645="60-70%",70%,L645="50-60%",60%,L645="&lt;50%",50%)</f>
        <v>1</v>
      </c>
      <c r="N645" s="47">
        <v>0.66573372226393002</v>
      </c>
      <c r="O645">
        <v>7</v>
      </c>
      <c r="P645">
        <v>4</v>
      </c>
      <c r="Q645">
        <v>6</v>
      </c>
      <c r="R645">
        <v>2</v>
      </c>
      <c r="S645" t="s">
        <v>104</v>
      </c>
      <c r="T645" t="s">
        <v>109</v>
      </c>
      <c r="V645">
        <v>15</v>
      </c>
      <c r="W645">
        <v>19</v>
      </c>
      <c r="X645">
        <f>IF(AND(OR('Country Prioritization'!$C$4 = 'Filter inputs'!$A$4,'Country Prioritization'!$C$4=$B645),
OR('Country Prioritization'!$C$6='Filter inputs'!$C$4,'Country Prioritization'!$C$6=$S645),
OR( 'Country Prioritization'!$C$7='Filter inputs'!$D$4, 'Country Prioritization'!$C$7=$T645),
OR('Country Prioritization'!$C$8='Filter inputs'!$E$4, 'Country Prioritization'!$C$8=$F645), OR(AND('Country Prioritization'!$C$5='Filter inputs'!$B$4,H645&lt;=$X$1),AND('Country Prioritization'!$C$5='Filter inputs'!$B$5,M645&lt;=$X$1))),1,0)</f>
        <v>1</v>
      </c>
      <c r="Y645">
        <f>IF(OR('Vaccine Prioritization'!$C$5='Filter inputs'!$E$4, 'Vaccine Prioritization'!$C$5=$F645),1,0)</f>
        <v>1</v>
      </c>
    </row>
    <row r="646" spans="1:25" x14ac:dyDescent="0.3">
      <c r="A646" t="str">
        <f t="shared" si="32"/>
        <v>AFRICAZWEHib32028</v>
      </c>
      <c r="B646" t="s">
        <v>3</v>
      </c>
      <c r="C646" t="s">
        <v>148</v>
      </c>
      <c r="D646" t="s">
        <v>44</v>
      </c>
      <c r="E646" t="s">
        <v>82</v>
      </c>
      <c r="F646">
        <v>2028</v>
      </c>
      <c r="G646" t="s">
        <v>198</v>
      </c>
      <c r="H646" s="11" cm="1">
        <f t="array" ref="H646">_xlfn.IFS(G646="&gt;70%",1,G646="60-70%",70%,G646="50-60%",60%,G646="&lt;50%",50%)</f>
        <v>0.6</v>
      </c>
      <c r="I646" s="47">
        <v>0.36989809685104003</v>
      </c>
      <c r="J646">
        <v>5</v>
      </c>
      <c r="K646">
        <v>3</v>
      </c>
      <c r="L646" t="s">
        <v>196</v>
      </c>
      <c r="M646" s="11" cm="1">
        <f t="array" ref="M646">_xlfn.IFS(L646="&gt;70%",1,L646="60-70%",70%,L646="50-60%",60%,L646="&lt;50%",50%)</f>
        <v>1</v>
      </c>
      <c r="N646" s="47">
        <v>0.6036574433657218</v>
      </c>
      <c r="O646">
        <v>6</v>
      </c>
      <c r="P646">
        <v>4</v>
      </c>
      <c r="Q646">
        <v>7</v>
      </c>
      <c r="R646">
        <v>2</v>
      </c>
      <c r="S646" t="s">
        <v>104</v>
      </c>
      <c r="T646" t="s">
        <v>109</v>
      </c>
      <c r="V646">
        <v>17</v>
      </c>
      <c r="W646">
        <v>19</v>
      </c>
      <c r="X646">
        <f>IF(AND(OR('Country Prioritization'!$C$4 = 'Filter inputs'!$A$4,'Country Prioritization'!$C$4=$B646),
OR('Country Prioritization'!$C$6='Filter inputs'!$C$4,'Country Prioritization'!$C$6=$S646),
OR( 'Country Prioritization'!$C$7='Filter inputs'!$D$4, 'Country Prioritization'!$C$7=$T646),
OR('Country Prioritization'!$C$8='Filter inputs'!$E$4, 'Country Prioritization'!$C$8=$F646), OR(AND('Country Prioritization'!$C$5='Filter inputs'!$B$4,H646&lt;=$X$1),AND('Country Prioritization'!$C$5='Filter inputs'!$B$5,M646&lt;=$X$1))),1,0)</f>
        <v>1</v>
      </c>
      <c r="Y646">
        <f>IF(OR('Vaccine Prioritization'!$C$5='Filter inputs'!$E$4, 'Vaccine Prioritization'!$C$5=$F646),1,0)</f>
        <v>1</v>
      </c>
    </row>
    <row r="647" spans="1:25" x14ac:dyDescent="0.3">
      <c r="A647" t="str">
        <f t="shared" si="32"/>
        <v>AFRICACOGHib32028</v>
      </c>
      <c r="B647" t="s">
        <v>3</v>
      </c>
      <c r="C647" t="s">
        <v>128</v>
      </c>
      <c r="D647" t="s">
        <v>24</v>
      </c>
      <c r="E647" t="s">
        <v>82</v>
      </c>
      <c r="F647">
        <v>2028</v>
      </c>
      <c r="G647" t="s">
        <v>198</v>
      </c>
      <c r="H647" s="11" cm="1">
        <f t="array" ref="H647">_xlfn.IFS(G647="&gt;70%",1,G647="60-70%",70%,G647="50-60%",60%,G647="&lt;50%",50%)</f>
        <v>0.6</v>
      </c>
      <c r="I647" s="47">
        <v>0.51616515653436923</v>
      </c>
      <c r="J647">
        <v>7</v>
      </c>
      <c r="K647">
        <v>4</v>
      </c>
      <c r="L647" t="s">
        <v>196</v>
      </c>
      <c r="M647" s="11" cm="1">
        <f t="array" ref="M647">_xlfn.IFS(L647="&gt;70%",1,L647="60-70%",70%,L647="50-60%",60%,L647="&lt;50%",50%)</f>
        <v>1</v>
      </c>
      <c r="N647" s="47">
        <v>0.56465399614826939</v>
      </c>
      <c r="O647">
        <v>8</v>
      </c>
      <c r="P647">
        <v>3</v>
      </c>
      <c r="Q647">
        <v>8</v>
      </c>
      <c r="R647">
        <v>2</v>
      </c>
      <c r="S647" t="s">
        <v>104</v>
      </c>
      <c r="T647" t="s">
        <v>109</v>
      </c>
      <c r="V647">
        <v>21</v>
      </c>
      <c r="W647">
        <v>21</v>
      </c>
      <c r="X647">
        <f>IF(AND(OR('Country Prioritization'!$C$4 = 'Filter inputs'!$A$4,'Country Prioritization'!$C$4=$B647),
OR('Country Prioritization'!$C$6='Filter inputs'!$C$4,'Country Prioritization'!$C$6=$S647),
OR( 'Country Prioritization'!$C$7='Filter inputs'!$D$4, 'Country Prioritization'!$C$7=$T647),
OR('Country Prioritization'!$C$8='Filter inputs'!$E$4, 'Country Prioritization'!$C$8=$F647), OR(AND('Country Prioritization'!$C$5='Filter inputs'!$B$4,H647&lt;=$X$1),AND('Country Prioritization'!$C$5='Filter inputs'!$B$5,M647&lt;=$X$1))),1,0)</f>
        <v>1</v>
      </c>
      <c r="Y647">
        <f>IF(OR('Vaccine Prioritization'!$C$5='Filter inputs'!$E$4, 'Vaccine Prioritization'!$C$5=$F647),1,0)</f>
        <v>1</v>
      </c>
    </row>
    <row r="648" spans="1:25" x14ac:dyDescent="0.3">
      <c r="A648" t="str">
        <f t="shared" si="32"/>
        <v>AMERICAHNDHib32028</v>
      </c>
      <c r="B648" t="s">
        <v>22</v>
      </c>
      <c r="C648" t="s">
        <v>165</v>
      </c>
      <c r="D648" t="s">
        <v>61</v>
      </c>
      <c r="E648" t="s">
        <v>82</v>
      </c>
      <c r="F648">
        <v>2028</v>
      </c>
      <c r="G648" t="s">
        <v>198</v>
      </c>
      <c r="H648" s="11" cm="1">
        <f t="array" ref="H648">_xlfn.IFS(G648="&gt;70%",1,G648="60-70%",70%,G648="50-60%",60%,G648="&lt;50%",50%)</f>
        <v>0.6</v>
      </c>
      <c r="I648" s="47">
        <v>0.2763536811873647</v>
      </c>
      <c r="J648">
        <v>6</v>
      </c>
      <c r="K648">
        <v>3</v>
      </c>
      <c r="L648" t="s">
        <v>196</v>
      </c>
      <c r="M648" s="11" cm="1">
        <f t="array" ref="M648">_xlfn.IFS(L648="&gt;70%",1,L648="60-70%",70%,L648="50-60%",60%,L648="&lt;50%",50%)</f>
        <v>1</v>
      </c>
      <c r="N648" s="47">
        <v>0.46434789319164593</v>
      </c>
      <c r="O648">
        <v>3</v>
      </c>
      <c r="P648">
        <v>3</v>
      </c>
      <c r="Q648">
        <v>4</v>
      </c>
      <c r="R648">
        <v>11</v>
      </c>
      <c r="S648" t="s">
        <v>104</v>
      </c>
      <c r="T648" t="s">
        <v>108</v>
      </c>
      <c r="V648">
        <v>24</v>
      </c>
      <c r="W648">
        <v>21</v>
      </c>
      <c r="X648">
        <f>IF(AND(OR('Country Prioritization'!$C$4 = 'Filter inputs'!$A$4,'Country Prioritization'!$C$4=$B648),
OR('Country Prioritization'!$C$6='Filter inputs'!$C$4,'Country Prioritization'!$C$6=$S648),
OR( 'Country Prioritization'!$C$7='Filter inputs'!$D$4, 'Country Prioritization'!$C$7=$T648),
OR('Country Prioritization'!$C$8='Filter inputs'!$E$4, 'Country Prioritization'!$C$8=$F648), OR(AND('Country Prioritization'!$C$5='Filter inputs'!$B$4,H648&lt;=$X$1),AND('Country Prioritization'!$C$5='Filter inputs'!$B$5,M648&lt;=$X$1))),1,0)</f>
        <v>1</v>
      </c>
      <c r="Y648">
        <f>IF(OR('Vaccine Prioritization'!$C$5='Filter inputs'!$E$4, 'Vaccine Prioritization'!$C$5=$F648),1,0)</f>
        <v>1</v>
      </c>
    </row>
    <row r="649" spans="1:25" x14ac:dyDescent="0.3">
      <c r="A649" t="str">
        <f t="shared" si="32"/>
        <v>AFRICACAFHib32028</v>
      </c>
      <c r="B649" t="s">
        <v>3</v>
      </c>
      <c r="C649" t="s">
        <v>114</v>
      </c>
      <c r="D649" t="s">
        <v>6</v>
      </c>
      <c r="E649" t="s">
        <v>82</v>
      </c>
      <c r="F649">
        <v>2028</v>
      </c>
      <c r="G649" t="s">
        <v>199</v>
      </c>
      <c r="H649" s="11" cm="1">
        <f t="array" ref="H649">_xlfn.IFS(G649="&gt;70%",1,G649="60-70%",70%,G649="50-60%",60%,G649="&lt;50%",50%)</f>
        <v>0.5</v>
      </c>
      <c r="I649" s="47">
        <v>0.44167856512803227</v>
      </c>
      <c r="J649">
        <v>10</v>
      </c>
      <c r="K649">
        <v>3</v>
      </c>
      <c r="L649" t="s">
        <v>199</v>
      </c>
      <c r="M649" s="11" cm="1">
        <f t="array" ref="M649">_xlfn.IFS(L649="&gt;70%",1,L649="60-70%",70%,L649="50-60%",60%,L649="&lt;50%",50%)</f>
        <v>0.5</v>
      </c>
      <c r="N649" s="47">
        <v>0.4080827224125389</v>
      </c>
      <c r="O649">
        <v>10</v>
      </c>
      <c r="P649">
        <v>3</v>
      </c>
      <c r="Q649">
        <v>10</v>
      </c>
      <c r="R649">
        <v>9</v>
      </c>
      <c r="S649" t="s">
        <v>103</v>
      </c>
      <c r="T649" t="s">
        <v>106</v>
      </c>
      <c r="V649">
        <v>32</v>
      </c>
      <c r="W649">
        <v>32</v>
      </c>
      <c r="X649">
        <f>IF(AND(OR('Country Prioritization'!$C$4 = 'Filter inputs'!$A$4,'Country Prioritization'!$C$4=$B649),
OR('Country Prioritization'!$C$6='Filter inputs'!$C$4,'Country Prioritization'!$C$6=$S649),
OR( 'Country Prioritization'!$C$7='Filter inputs'!$D$4, 'Country Prioritization'!$C$7=$T649),
OR('Country Prioritization'!$C$8='Filter inputs'!$E$4, 'Country Prioritization'!$C$8=$F649), OR(AND('Country Prioritization'!$C$5='Filter inputs'!$B$4,H649&lt;=$X$1),AND('Country Prioritization'!$C$5='Filter inputs'!$B$5,M649&lt;=$X$1))),1,0)</f>
        <v>1</v>
      </c>
      <c r="Y649">
        <f>IF(OR('Vaccine Prioritization'!$C$5='Filter inputs'!$E$4, 'Vaccine Prioritization'!$C$5=$F649),1,0)</f>
        <v>1</v>
      </c>
    </row>
    <row r="650" spans="1:25" x14ac:dyDescent="0.3">
      <c r="A650" t="str">
        <f t="shared" si="32"/>
        <v>ASIALKAHib32028</v>
      </c>
      <c r="B650" t="s">
        <v>13</v>
      </c>
      <c r="C650" t="s">
        <v>180</v>
      </c>
      <c r="D650" t="s">
        <v>76</v>
      </c>
      <c r="E650" t="s">
        <v>82</v>
      </c>
      <c r="F650">
        <v>2028</v>
      </c>
      <c r="G650" t="s">
        <v>197</v>
      </c>
      <c r="H650" s="11" cm="1">
        <f t="array" ref="H650">_xlfn.IFS(G650="&gt;70%",1,G650="60-70%",70%,G650="50-60%",60%,G650="&lt;50%",50%)</f>
        <v>0.7</v>
      </c>
      <c r="I650" s="47">
        <v>0.23159645109709365</v>
      </c>
      <c r="J650">
        <v>1</v>
      </c>
      <c r="K650">
        <v>3</v>
      </c>
      <c r="L650" t="s">
        <v>196</v>
      </c>
      <c r="M650" s="11" cm="1">
        <f t="array" ref="M650">_xlfn.IFS(L650="&gt;70%",1,L650="60-70%",70%,L650="50-60%",60%,L650="&lt;50%",50%)</f>
        <v>1</v>
      </c>
      <c r="N650" s="47">
        <v>0.36930512523301728</v>
      </c>
      <c r="O650">
        <v>1</v>
      </c>
      <c r="P650">
        <v>3</v>
      </c>
      <c r="Q650">
        <v>1</v>
      </c>
      <c r="R650">
        <v>11</v>
      </c>
      <c r="S650" t="s">
        <v>104</v>
      </c>
      <c r="T650" t="s">
        <v>108</v>
      </c>
      <c r="V650">
        <v>16</v>
      </c>
      <c r="W650">
        <v>16</v>
      </c>
      <c r="X650">
        <f>IF(AND(OR('Country Prioritization'!$C$4 = 'Filter inputs'!$A$4,'Country Prioritization'!$C$4=$B650),
OR('Country Prioritization'!$C$6='Filter inputs'!$C$4,'Country Prioritization'!$C$6=$S650),
OR( 'Country Prioritization'!$C$7='Filter inputs'!$D$4, 'Country Prioritization'!$C$7=$T650),
OR('Country Prioritization'!$C$8='Filter inputs'!$E$4, 'Country Prioritization'!$C$8=$F650), OR(AND('Country Prioritization'!$C$5='Filter inputs'!$B$4,H650&lt;=$X$1),AND('Country Prioritization'!$C$5='Filter inputs'!$B$5,M650&lt;=$X$1))),1,0)</f>
        <v>1</v>
      </c>
      <c r="Y650">
        <f>IF(OR('Vaccine Prioritization'!$C$5='Filter inputs'!$E$4, 'Vaccine Prioritization'!$C$5=$F650),1,0)</f>
        <v>1</v>
      </c>
    </row>
    <row r="651" spans="1:25" x14ac:dyDescent="0.3">
      <c r="A651" t="str">
        <f t="shared" si="32"/>
        <v>EUROPEUKRHib32028</v>
      </c>
      <c r="B651" t="s">
        <v>9</v>
      </c>
      <c r="C651" t="s">
        <v>117</v>
      </c>
      <c r="D651" t="s">
        <v>10</v>
      </c>
      <c r="E651" t="s">
        <v>82</v>
      </c>
      <c r="F651">
        <v>2028</v>
      </c>
      <c r="G651" t="s">
        <v>198</v>
      </c>
      <c r="H651" s="11" cm="1">
        <f t="array" ref="H651">_xlfn.IFS(G651="&gt;70%",1,G651="60-70%",70%,G651="50-60%",60%,G651="&lt;50%",50%)</f>
        <v>0.6</v>
      </c>
      <c r="I651" s="47">
        <v>0.42226380514761197</v>
      </c>
      <c r="J651">
        <v>7</v>
      </c>
      <c r="K651">
        <v>3</v>
      </c>
      <c r="L651" t="s">
        <v>199</v>
      </c>
      <c r="M651" s="11" cm="1">
        <f t="array" ref="M651">_xlfn.IFS(L651="&gt;70%",1,L651="60-70%",70%,L651="50-60%",60%,L651="&lt;50%",50%)</f>
        <v>0.5</v>
      </c>
      <c r="N651" s="47">
        <v>0.36640122811068127</v>
      </c>
      <c r="O651">
        <v>10</v>
      </c>
      <c r="P651">
        <v>3</v>
      </c>
      <c r="Q651">
        <v>1</v>
      </c>
      <c r="R651">
        <v>11</v>
      </c>
      <c r="S651" t="s">
        <v>104</v>
      </c>
      <c r="T651" t="s">
        <v>108</v>
      </c>
      <c r="V651">
        <v>22</v>
      </c>
      <c r="W651">
        <v>25</v>
      </c>
      <c r="X651">
        <f>IF(AND(OR('Country Prioritization'!$C$4 = 'Filter inputs'!$A$4,'Country Prioritization'!$C$4=$B651),
OR('Country Prioritization'!$C$6='Filter inputs'!$C$4,'Country Prioritization'!$C$6=$S651),
OR( 'Country Prioritization'!$C$7='Filter inputs'!$D$4, 'Country Prioritization'!$C$7=$T651),
OR('Country Prioritization'!$C$8='Filter inputs'!$E$4, 'Country Prioritization'!$C$8=$F651), OR(AND('Country Prioritization'!$C$5='Filter inputs'!$B$4,H651&lt;=$X$1),AND('Country Prioritization'!$C$5='Filter inputs'!$B$5,M651&lt;=$X$1))),1,0)</f>
        <v>1</v>
      </c>
      <c r="Y651">
        <f>IF(OR('Vaccine Prioritization'!$C$5='Filter inputs'!$E$4, 'Vaccine Prioritization'!$C$5=$F651),1,0)</f>
        <v>1</v>
      </c>
    </row>
    <row r="652" spans="1:25" x14ac:dyDescent="0.3">
      <c r="A652" t="str">
        <f t="shared" si="32"/>
        <v>ASIATLSHib32028</v>
      </c>
      <c r="B652" t="s">
        <v>13</v>
      </c>
      <c r="C652" t="s">
        <v>160</v>
      </c>
      <c r="D652" t="s">
        <v>56</v>
      </c>
      <c r="E652" t="s">
        <v>82</v>
      </c>
      <c r="F652">
        <v>2028</v>
      </c>
      <c r="G652" t="s">
        <v>198</v>
      </c>
      <c r="H652" s="11" cm="1">
        <f t="array" ref="H652">_xlfn.IFS(G652="&gt;70%",1,G652="60-70%",70%,G652="50-60%",60%,G652="&lt;50%",50%)</f>
        <v>0.6</v>
      </c>
      <c r="I652" s="47">
        <v>0.20725204803825242</v>
      </c>
      <c r="J652">
        <v>7</v>
      </c>
      <c r="K652">
        <v>3</v>
      </c>
      <c r="L652" t="s">
        <v>196</v>
      </c>
      <c r="M652" s="11" cm="1">
        <f t="array" ref="M652">_xlfn.IFS(L652="&gt;70%",1,L652="60-70%",70%,L652="50-60%",60%,L652="&lt;50%",50%)</f>
        <v>1</v>
      </c>
      <c r="N652" s="47">
        <v>0.35399308908036242</v>
      </c>
      <c r="O652">
        <v>4</v>
      </c>
      <c r="P652">
        <v>3</v>
      </c>
      <c r="Q652">
        <v>2</v>
      </c>
      <c r="R652">
        <v>11</v>
      </c>
      <c r="S652" t="s">
        <v>104</v>
      </c>
      <c r="T652" t="s">
        <v>108</v>
      </c>
      <c r="V652">
        <v>23</v>
      </c>
      <c r="W652">
        <v>20</v>
      </c>
      <c r="X652">
        <f>IF(AND(OR('Country Prioritization'!$C$4 = 'Filter inputs'!$A$4,'Country Prioritization'!$C$4=$B652),
OR('Country Prioritization'!$C$6='Filter inputs'!$C$4,'Country Prioritization'!$C$6=$S652),
OR( 'Country Prioritization'!$C$7='Filter inputs'!$D$4, 'Country Prioritization'!$C$7=$T652),
OR('Country Prioritization'!$C$8='Filter inputs'!$E$4, 'Country Prioritization'!$C$8=$F652), OR(AND('Country Prioritization'!$C$5='Filter inputs'!$B$4,H652&lt;=$X$1),AND('Country Prioritization'!$C$5='Filter inputs'!$B$5,M652&lt;=$X$1))),1,0)</f>
        <v>1</v>
      </c>
      <c r="Y652">
        <f>IF(OR('Vaccine Prioritization'!$C$5='Filter inputs'!$E$4, 'Vaccine Prioritization'!$C$5=$F652),1,0)</f>
        <v>1</v>
      </c>
    </row>
    <row r="653" spans="1:25" x14ac:dyDescent="0.3">
      <c r="A653" t="str">
        <f t="shared" si="32"/>
        <v>AFRICAGMBHib32028</v>
      </c>
      <c r="B653" t="s">
        <v>3</v>
      </c>
      <c r="C653" t="s">
        <v>156</v>
      </c>
      <c r="D653" t="s">
        <v>52</v>
      </c>
      <c r="E653" t="s">
        <v>82</v>
      </c>
      <c r="F653">
        <v>2028</v>
      </c>
      <c r="G653" t="s">
        <v>198</v>
      </c>
      <c r="H653" s="11" cm="1">
        <f t="array" ref="H653">_xlfn.IFS(G653="&gt;70%",1,G653="60-70%",70%,G653="50-60%",60%,G653="&lt;50%",50%)</f>
        <v>0.6</v>
      </c>
      <c r="I653" s="47">
        <v>0.24696102136382811</v>
      </c>
      <c r="J653">
        <v>6</v>
      </c>
      <c r="K653">
        <v>3</v>
      </c>
      <c r="L653" t="s">
        <v>196</v>
      </c>
      <c r="M653" s="11" cm="1">
        <f t="array" ref="M653">_xlfn.IFS(L653="&gt;70%",1,L653="60-70%",70%,L653="50-60%",60%,L653="&lt;50%",50%)</f>
        <v>1</v>
      </c>
      <c r="N653" s="47">
        <v>0.34822117151884363</v>
      </c>
      <c r="O653">
        <v>4</v>
      </c>
      <c r="P653">
        <v>3</v>
      </c>
      <c r="Q653">
        <v>6</v>
      </c>
      <c r="R653">
        <v>9</v>
      </c>
      <c r="S653" t="s">
        <v>103</v>
      </c>
      <c r="T653" t="s">
        <v>106</v>
      </c>
      <c r="V653">
        <v>24</v>
      </c>
      <c r="W653">
        <v>22</v>
      </c>
      <c r="X653">
        <f>IF(AND(OR('Country Prioritization'!$C$4 = 'Filter inputs'!$A$4,'Country Prioritization'!$C$4=$B653),
OR('Country Prioritization'!$C$6='Filter inputs'!$C$4,'Country Prioritization'!$C$6=$S653),
OR( 'Country Prioritization'!$C$7='Filter inputs'!$D$4, 'Country Prioritization'!$C$7=$T653),
OR('Country Prioritization'!$C$8='Filter inputs'!$E$4, 'Country Prioritization'!$C$8=$F653), OR(AND('Country Prioritization'!$C$5='Filter inputs'!$B$4,H653&lt;=$X$1),AND('Country Prioritization'!$C$5='Filter inputs'!$B$5,M653&lt;=$X$1))),1,0)</f>
        <v>1</v>
      </c>
      <c r="Y653">
        <f>IF(OR('Vaccine Prioritization'!$C$5='Filter inputs'!$E$4, 'Vaccine Prioritization'!$C$5=$F653),1,0)</f>
        <v>1</v>
      </c>
    </row>
    <row r="654" spans="1:25" x14ac:dyDescent="0.3">
      <c r="A654" t="str">
        <f t="shared" si="32"/>
        <v>AMERICANICHib32028</v>
      </c>
      <c r="B654" t="s">
        <v>22</v>
      </c>
      <c r="C654" t="s">
        <v>185</v>
      </c>
      <c r="D654" t="s">
        <v>81</v>
      </c>
      <c r="E654" t="s">
        <v>82</v>
      </c>
      <c r="F654">
        <v>2028</v>
      </c>
      <c r="G654" t="s">
        <v>197</v>
      </c>
      <c r="H654" s="11" cm="1">
        <f t="array" ref="H654">_xlfn.IFS(G654="&gt;70%",1,G654="60-70%",70%,G654="50-60%",60%,G654="&lt;50%",50%)</f>
        <v>0.7</v>
      </c>
      <c r="I654" s="47">
        <v>0.16910564925070953</v>
      </c>
      <c r="J654">
        <v>1</v>
      </c>
      <c r="K654">
        <v>2</v>
      </c>
      <c r="L654" t="s">
        <v>196</v>
      </c>
      <c r="M654" s="11" cm="1">
        <f t="array" ref="M654">_xlfn.IFS(L654="&gt;70%",1,L654="60-70%",70%,L654="50-60%",60%,L654="&lt;50%",50%)</f>
        <v>1</v>
      </c>
      <c r="N654" s="47">
        <v>0.27003902606155716</v>
      </c>
      <c r="O654">
        <v>1</v>
      </c>
      <c r="P654">
        <v>2</v>
      </c>
      <c r="Q654">
        <v>1</v>
      </c>
      <c r="R654">
        <v>5</v>
      </c>
      <c r="S654" t="s">
        <v>104</v>
      </c>
      <c r="T654" t="s">
        <v>107</v>
      </c>
      <c r="V654">
        <v>9</v>
      </c>
      <c r="W654">
        <v>9</v>
      </c>
      <c r="X654">
        <f>IF(AND(OR('Country Prioritization'!$C$4 = 'Filter inputs'!$A$4,'Country Prioritization'!$C$4=$B654),
OR('Country Prioritization'!$C$6='Filter inputs'!$C$4,'Country Prioritization'!$C$6=$S654),
OR( 'Country Prioritization'!$C$7='Filter inputs'!$D$4, 'Country Prioritization'!$C$7=$T654),
OR('Country Prioritization'!$C$8='Filter inputs'!$E$4, 'Country Prioritization'!$C$8=$F654), OR(AND('Country Prioritization'!$C$5='Filter inputs'!$B$4,H654&lt;=$X$1),AND('Country Prioritization'!$C$5='Filter inputs'!$B$5,M654&lt;=$X$1))),1,0)</f>
        <v>1</v>
      </c>
      <c r="Y654">
        <f>IF(OR('Vaccine Prioritization'!$C$5='Filter inputs'!$E$4, 'Vaccine Prioritization'!$C$5=$F654),1,0)</f>
        <v>1</v>
      </c>
    </row>
    <row r="655" spans="1:25" x14ac:dyDescent="0.3">
      <c r="A655" t="str">
        <f t="shared" si="32"/>
        <v>AFRICAGNBHib32028</v>
      </c>
      <c r="B655" t="s">
        <v>3</v>
      </c>
      <c r="C655" t="s">
        <v>138</v>
      </c>
      <c r="D655" t="s">
        <v>34</v>
      </c>
      <c r="E655" t="s">
        <v>82</v>
      </c>
      <c r="F655">
        <v>2028</v>
      </c>
      <c r="G655" t="s">
        <v>198</v>
      </c>
      <c r="H655" s="11" cm="1">
        <f t="array" ref="H655">_xlfn.IFS(G655="&gt;70%",1,G655="60-70%",70%,G655="50-60%",60%,G655="&lt;50%",50%)</f>
        <v>0.6</v>
      </c>
      <c r="I655" s="47">
        <v>0.17102437398014339</v>
      </c>
      <c r="J655">
        <v>7</v>
      </c>
      <c r="K655">
        <v>2</v>
      </c>
      <c r="L655" t="s">
        <v>196</v>
      </c>
      <c r="M655" s="11" cm="1">
        <f t="array" ref="M655">_xlfn.IFS(L655="&gt;70%",1,L655="60-70%",70%,L655="50-60%",60%,L655="&lt;50%",50%)</f>
        <v>1</v>
      </c>
      <c r="N655" s="47">
        <v>0.25605376682142111</v>
      </c>
      <c r="O655">
        <v>7</v>
      </c>
      <c r="P655">
        <v>2</v>
      </c>
      <c r="Q655">
        <v>9</v>
      </c>
      <c r="R655">
        <v>9</v>
      </c>
      <c r="S655" t="s">
        <v>103</v>
      </c>
      <c r="T655" t="s">
        <v>106</v>
      </c>
      <c r="V655">
        <v>27</v>
      </c>
      <c r="W655">
        <v>27</v>
      </c>
      <c r="X655">
        <f>IF(AND(OR('Country Prioritization'!$C$4 = 'Filter inputs'!$A$4,'Country Prioritization'!$C$4=$B655),
OR('Country Prioritization'!$C$6='Filter inputs'!$C$4,'Country Prioritization'!$C$6=$S655),
OR( 'Country Prioritization'!$C$7='Filter inputs'!$D$4, 'Country Prioritization'!$C$7=$T655),
OR('Country Prioritization'!$C$8='Filter inputs'!$E$4, 'Country Prioritization'!$C$8=$F655), OR(AND('Country Prioritization'!$C$5='Filter inputs'!$B$4,H655&lt;=$X$1),AND('Country Prioritization'!$C$5='Filter inputs'!$B$5,M655&lt;=$X$1))),1,0)</f>
        <v>1</v>
      </c>
      <c r="Y655">
        <f>IF(OR('Vaccine Prioritization'!$C$5='Filter inputs'!$E$4, 'Vaccine Prioritization'!$C$5=$F655),1,0)</f>
        <v>1</v>
      </c>
    </row>
    <row r="656" spans="1:25" x14ac:dyDescent="0.3">
      <c r="A656" t="str">
        <f t="shared" si="32"/>
        <v>ASIAMNGHib32028</v>
      </c>
      <c r="B656" t="s">
        <v>13</v>
      </c>
      <c r="C656" t="s">
        <v>174</v>
      </c>
      <c r="D656" t="s">
        <v>70</v>
      </c>
      <c r="E656" t="s">
        <v>82</v>
      </c>
      <c r="F656">
        <v>2028</v>
      </c>
      <c r="G656" t="s">
        <v>197</v>
      </c>
      <c r="H656" s="11" cm="1">
        <f t="array" ref="H656">_xlfn.IFS(G656="&gt;70%",1,G656="60-70%",70%,G656="50-60%",60%,G656="&lt;50%",50%)</f>
        <v>0.7</v>
      </c>
      <c r="I656" s="47">
        <v>0.1360271897415859</v>
      </c>
      <c r="J656">
        <v>1</v>
      </c>
      <c r="K656">
        <v>2</v>
      </c>
      <c r="L656" t="s">
        <v>196</v>
      </c>
      <c r="M656" s="11" cm="1">
        <f t="array" ref="M656">_xlfn.IFS(L656="&gt;70%",1,L656="60-70%",70%,L656="50-60%",60%,L656="&lt;50%",50%)</f>
        <v>1</v>
      </c>
      <c r="N656" s="47">
        <v>0.21603273055164052</v>
      </c>
      <c r="O656">
        <v>2</v>
      </c>
      <c r="P656">
        <v>2</v>
      </c>
      <c r="Q656">
        <v>5</v>
      </c>
      <c r="R656">
        <v>11</v>
      </c>
      <c r="S656" t="s">
        <v>104</v>
      </c>
      <c r="T656" t="s">
        <v>108</v>
      </c>
      <c r="V656">
        <v>19</v>
      </c>
      <c r="W656">
        <v>20</v>
      </c>
      <c r="X656">
        <f>IF(AND(OR('Country Prioritization'!$C$4 = 'Filter inputs'!$A$4,'Country Prioritization'!$C$4=$B656),
OR('Country Prioritization'!$C$6='Filter inputs'!$C$4,'Country Prioritization'!$C$6=$S656),
OR( 'Country Prioritization'!$C$7='Filter inputs'!$D$4, 'Country Prioritization'!$C$7=$T656),
OR('Country Prioritization'!$C$8='Filter inputs'!$E$4, 'Country Prioritization'!$C$8=$F656), OR(AND('Country Prioritization'!$C$5='Filter inputs'!$B$4,H656&lt;=$X$1),AND('Country Prioritization'!$C$5='Filter inputs'!$B$5,M656&lt;=$X$1))),1,0)</f>
        <v>1</v>
      </c>
      <c r="Y656">
        <f>IF(OR('Vaccine Prioritization'!$C$5='Filter inputs'!$E$4, 'Vaccine Prioritization'!$C$5=$F656),1,0)</f>
        <v>1</v>
      </c>
    </row>
    <row r="657" spans="1:25" x14ac:dyDescent="0.3">
      <c r="A657" t="str">
        <f t="shared" si="32"/>
        <v>AFRICACOMHib32028</v>
      </c>
      <c r="B657" t="s">
        <v>3</v>
      </c>
      <c r="C657" t="s">
        <v>153</v>
      </c>
      <c r="D657" t="s">
        <v>49</v>
      </c>
      <c r="E657" t="s">
        <v>82</v>
      </c>
      <c r="F657">
        <v>2028</v>
      </c>
      <c r="G657" t="s">
        <v>198</v>
      </c>
      <c r="H657" s="11" cm="1">
        <f t="array" ref="H657">_xlfn.IFS(G657="&gt;70%",1,G657="60-70%",70%,G657="50-60%",60%,G657="&lt;50%",50%)</f>
        <v>0.6</v>
      </c>
      <c r="I657" s="47">
        <v>0.17145821394538543</v>
      </c>
      <c r="J657">
        <v>5</v>
      </c>
      <c r="K657">
        <v>2</v>
      </c>
      <c r="L657" t="s">
        <v>196</v>
      </c>
      <c r="M657" s="11" cm="1">
        <f t="array" ref="M657">_xlfn.IFS(L657="&gt;70%",1,L657="60-70%",70%,L657="50-60%",60%,L657="&lt;50%",50%)</f>
        <v>1</v>
      </c>
      <c r="N657" s="47">
        <v>0.20887801578815782</v>
      </c>
      <c r="O657">
        <v>5</v>
      </c>
      <c r="P657">
        <v>2</v>
      </c>
      <c r="Q657">
        <v>3</v>
      </c>
      <c r="R657">
        <v>2</v>
      </c>
      <c r="S657" t="s">
        <v>104</v>
      </c>
      <c r="T657" t="s">
        <v>109</v>
      </c>
      <c r="V657">
        <v>12</v>
      </c>
      <c r="W657">
        <v>12</v>
      </c>
      <c r="X657">
        <f>IF(AND(OR('Country Prioritization'!$C$4 = 'Filter inputs'!$A$4,'Country Prioritization'!$C$4=$B657),
OR('Country Prioritization'!$C$6='Filter inputs'!$C$4,'Country Prioritization'!$C$6=$S657),
OR( 'Country Prioritization'!$C$7='Filter inputs'!$D$4, 'Country Prioritization'!$C$7=$T657),
OR('Country Prioritization'!$C$8='Filter inputs'!$E$4, 'Country Prioritization'!$C$8=$F657), OR(AND('Country Prioritization'!$C$5='Filter inputs'!$B$4,H657&lt;=$X$1),AND('Country Prioritization'!$C$5='Filter inputs'!$B$5,M657&lt;=$X$1))),1,0)</f>
        <v>1</v>
      </c>
      <c r="Y657">
        <f>IF(OR('Vaccine Prioritization'!$C$5='Filter inputs'!$E$4, 'Vaccine Prioritization'!$C$5=$F657),1,0)</f>
        <v>1</v>
      </c>
    </row>
    <row r="658" spans="1:25" x14ac:dyDescent="0.3">
      <c r="A658" t="str">
        <f t="shared" si="32"/>
        <v>AFRICADJIHib32028</v>
      </c>
      <c r="B658" t="s">
        <v>3</v>
      </c>
      <c r="C658" t="s">
        <v>124</v>
      </c>
      <c r="D658" t="s">
        <v>19</v>
      </c>
      <c r="E658" t="s">
        <v>82</v>
      </c>
      <c r="F658">
        <v>2028</v>
      </c>
      <c r="G658" t="s">
        <v>198</v>
      </c>
      <c r="H658" s="11" cm="1">
        <f t="array" ref="H658">_xlfn.IFS(G658="&gt;70%",1,G658="60-70%",70%,G658="50-60%",60%,G658="&lt;50%",50%)</f>
        <v>0.6</v>
      </c>
      <c r="I658" s="47">
        <v>0.11580721722596164</v>
      </c>
      <c r="J658">
        <v>6</v>
      </c>
      <c r="K658">
        <v>2</v>
      </c>
      <c r="L658" t="s">
        <v>197</v>
      </c>
      <c r="M658" s="11" cm="1">
        <f t="array" ref="M658">_xlfn.IFS(L658="&gt;70%",1,L658="60-70%",70%,L658="50-60%",60%,L658="&lt;50%",50%)</f>
        <v>0.7</v>
      </c>
      <c r="N658" s="47">
        <v>0.16694169973211129</v>
      </c>
      <c r="O658">
        <v>9</v>
      </c>
      <c r="P658">
        <v>2</v>
      </c>
      <c r="Q658">
        <v>7</v>
      </c>
      <c r="R658">
        <v>2</v>
      </c>
      <c r="S658" t="s">
        <v>104</v>
      </c>
      <c r="T658" t="s">
        <v>109</v>
      </c>
      <c r="V658">
        <v>17</v>
      </c>
      <c r="W658">
        <v>20</v>
      </c>
      <c r="X658">
        <f>IF(AND(OR('Country Prioritization'!$C$4 = 'Filter inputs'!$A$4,'Country Prioritization'!$C$4=$B658),
OR('Country Prioritization'!$C$6='Filter inputs'!$C$4,'Country Prioritization'!$C$6=$S658),
OR( 'Country Prioritization'!$C$7='Filter inputs'!$D$4, 'Country Prioritization'!$C$7=$T658),
OR('Country Prioritization'!$C$8='Filter inputs'!$E$4, 'Country Prioritization'!$C$8=$F658), OR(AND('Country Prioritization'!$C$5='Filter inputs'!$B$4,H658&lt;=$X$1),AND('Country Prioritization'!$C$5='Filter inputs'!$B$5,M658&lt;=$X$1))),1,0)</f>
        <v>1</v>
      </c>
      <c r="Y658">
        <f>IF(OR('Vaccine Prioritization'!$C$5='Filter inputs'!$E$4, 'Vaccine Prioritization'!$C$5=$F658),1,0)</f>
        <v>1</v>
      </c>
    </row>
    <row r="659" spans="1:25" x14ac:dyDescent="0.3">
      <c r="A659" t="str">
        <f t="shared" si="32"/>
        <v>ASIAARMHib32028</v>
      </c>
      <c r="B659" t="s">
        <v>13</v>
      </c>
      <c r="C659" t="s">
        <v>168</v>
      </c>
      <c r="D659" t="s">
        <v>64</v>
      </c>
      <c r="E659" t="s">
        <v>82</v>
      </c>
      <c r="F659">
        <v>2028</v>
      </c>
      <c r="G659" t="s">
        <v>197</v>
      </c>
      <c r="H659" s="11" cm="1">
        <f t="array" ref="H659">_xlfn.IFS(G659="&gt;70%",1,G659="60-70%",70%,G659="50-60%",60%,G659="&lt;50%",50%)</f>
        <v>0.7</v>
      </c>
      <c r="I659" s="47">
        <v>8.4200077801055054E-2</v>
      </c>
      <c r="J659">
        <v>4</v>
      </c>
      <c r="K659">
        <v>2</v>
      </c>
      <c r="L659" t="s">
        <v>196</v>
      </c>
      <c r="M659" s="11" cm="1">
        <f t="array" ref="M659">_xlfn.IFS(L659="&gt;70%",1,L659="60-70%",70%,L659="50-60%",60%,L659="&lt;50%",50%)</f>
        <v>1</v>
      </c>
      <c r="N659" s="47">
        <v>0.13549439992121129</v>
      </c>
      <c r="O659">
        <v>3</v>
      </c>
      <c r="P659">
        <v>2</v>
      </c>
      <c r="Q659">
        <v>2</v>
      </c>
      <c r="R659">
        <v>10</v>
      </c>
      <c r="S659" t="s">
        <v>105</v>
      </c>
      <c r="T659" t="s">
        <v>108</v>
      </c>
      <c r="V659">
        <v>18</v>
      </c>
      <c r="W659">
        <v>17</v>
      </c>
      <c r="X659">
        <f>IF(AND(OR('Country Prioritization'!$C$4 = 'Filter inputs'!$A$4,'Country Prioritization'!$C$4=$B659),
OR('Country Prioritization'!$C$6='Filter inputs'!$C$4,'Country Prioritization'!$C$6=$S659),
OR( 'Country Prioritization'!$C$7='Filter inputs'!$D$4, 'Country Prioritization'!$C$7=$T659),
OR('Country Prioritization'!$C$8='Filter inputs'!$E$4, 'Country Prioritization'!$C$8=$F659), OR(AND('Country Prioritization'!$C$5='Filter inputs'!$B$4,H659&lt;=$X$1),AND('Country Prioritization'!$C$5='Filter inputs'!$B$5,M659&lt;=$X$1))),1,0)</f>
        <v>1</v>
      </c>
      <c r="Y659">
        <f>IF(OR('Vaccine Prioritization'!$C$5='Filter inputs'!$E$4, 'Vaccine Prioritization'!$C$5=$F659),1,0)</f>
        <v>1</v>
      </c>
    </row>
    <row r="660" spans="1:25" x14ac:dyDescent="0.3">
      <c r="A660" t="str">
        <f t="shared" si="32"/>
        <v>AMERICACUBHib32028</v>
      </c>
      <c r="B660" t="s">
        <v>22</v>
      </c>
      <c r="C660" t="s">
        <v>175</v>
      </c>
      <c r="D660" t="s">
        <v>71</v>
      </c>
      <c r="E660" t="s">
        <v>82</v>
      </c>
      <c r="F660">
        <v>2028</v>
      </c>
      <c r="G660" t="s">
        <v>197</v>
      </c>
      <c r="H660" s="11" cm="1">
        <f t="array" ref="H660">_xlfn.IFS(G660="&gt;70%",1,G660="60-70%",70%,G660="50-60%",60%,G660="&lt;50%",50%)</f>
        <v>0.7</v>
      </c>
      <c r="I660" s="47">
        <v>7.6429200903145922E-2</v>
      </c>
      <c r="J660">
        <v>1</v>
      </c>
      <c r="K660">
        <v>2</v>
      </c>
      <c r="L660" t="s">
        <v>196</v>
      </c>
      <c r="M660" s="11" cm="1">
        <f t="array" ref="M660">_xlfn.IFS(L660="&gt;70%",1,L660="60-70%",70%,L660="50-60%",60%,L660="&lt;50%",50%)</f>
        <v>1</v>
      </c>
      <c r="N660" s="47">
        <v>0.11642337688041378</v>
      </c>
      <c r="O660">
        <v>2</v>
      </c>
      <c r="P660">
        <v>2</v>
      </c>
      <c r="Q660">
        <v>1</v>
      </c>
      <c r="R660">
        <v>10</v>
      </c>
      <c r="S660" t="s">
        <v>105</v>
      </c>
      <c r="T660" t="s">
        <v>108</v>
      </c>
      <c r="V660">
        <v>14</v>
      </c>
      <c r="W660">
        <v>15</v>
      </c>
      <c r="X660">
        <f>IF(AND(OR('Country Prioritization'!$C$4 = 'Filter inputs'!$A$4,'Country Prioritization'!$C$4=$B660),
OR('Country Prioritization'!$C$6='Filter inputs'!$C$4,'Country Prioritization'!$C$6=$S660),
OR( 'Country Prioritization'!$C$7='Filter inputs'!$D$4, 'Country Prioritization'!$C$7=$T660),
OR('Country Prioritization'!$C$8='Filter inputs'!$E$4, 'Country Prioritization'!$C$8=$F660), OR(AND('Country Prioritization'!$C$5='Filter inputs'!$B$4,H660&lt;=$X$1),AND('Country Prioritization'!$C$5='Filter inputs'!$B$5,M660&lt;=$X$1))),1,0)</f>
        <v>1</v>
      </c>
      <c r="Y660">
        <f>IF(OR('Vaccine Prioritization'!$C$5='Filter inputs'!$E$4, 'Vaccine Prioritization'!$C$5=$F660),1,0)</f>
        <v>1</v>
      </c>
    </row>
    <row r="661" spans="1:25" x14ac:dyDescent="0.3">
      <c r="A661" t="str">
        <f t="shared" si="32"/>
        <v>AFRICALSOHib32028</v>
      </c>
      <c r="B661" t="s">
        <v>3</v>
      </c>
      <c r="C661" t="s">
        <v>178</v>
      </c>
      <c r="D661" t="s">
        <v>74</v>
      </c>
      <c r="E661" t="s">
        <v>82</v>
      </c>
      <c r="F661">
        <v>2028</v>
      </c>
      <c r="G661" t="s">
        <v>198</v>
      </c>
      <c r="H661" s="11" cm="1">
        <f t="array" ref="H661">_xlfn.IFS(G661="&gt;70%",1,G661="60-70%",70%,G661="50-60%",60%,G661="&lt;50%",50%)</f>
        <v>0.6</v>
      </c>
      <c r="I661" s="47">
        <v>7.1329359837283543E-2</v>
      </c>
      <c r="J661">
        <v>6</v>
      </c>
      <c r="K661">
        <v>2</v>
      </c>
      <c r="L661" t="s">
        <v>196</v>
      </c>
      <c r="M661" s="11" cm="1">
        <f t="array" ref="M661">_xlfn.IFS(L661="&gt;70%",1,L661="60-70%",70%,L661="50-60%",60%,L661="&lt;50%",50%)</f>
        <v>1</v>
      </c>
      <c r="N661" s="47">
        <v>0.11475822964957204</v>
      </c>
      <c r="O661">
        <v>2</v>
      </c>
      <c r="P661">
        <v>2</v>
      </c>
      <c r="Q661">
        <v>9</v>
      </c>
      <c r="R661">
        <v>2</v>
      </c>
      <c r="S661" t="s">
        <v>104</v>
      </c>
      <c r="T661" t="s">
        <v>109</v>
      </c>
      <c r="V661">
        <v>19</v>
      </c>
      <c r="W661">
        <v>15</v>
      </c>
      <c r="X661">
        <f>IF(AND(OR('Country Prioritization'!$C$4 = 'Filter inputs'!$A$4,'Country Prioritization'!$C$4=$B661),
OR('Country Prioritization'!$C$6='Filter inputs'!$C$4,'Country Prioritization'!$C$6=$S661),
OR( 'Country Prioritization'!$C$7='Filter inputs'!$D$4, 'Country Prioritization'!$C$7=$T661),
OR('Country Prioritization'!$C$8='Filter inputs'!$E$4, 'Country Prioritization'!$C$8=$F661), OR(AND('Country Prioritization'!$C$5='Filter inputs'!$B$4,H661&lt;=$X$1),AND('Country Prioritization'!$C$5='Filter inputs'!$B$5,M661&lt;=$X$1))),1,0)</f>
        <v>1</v>
      </c>
      <c r="Y661">
        <f>IF(OR('Vaccine Prioritization'!$C$5='Filter inputs'!$E$4, 'Vaccine Prioritization'!$C$5=$F661),1,0)</f>
        <v>1</v>
      </c>
    </row>
    <row r="662" spans="1:25" x14ac:dyDescent="0.3">
      <c r="A662" t="str">
        <f t="shared" si="32"/>
        <v>ASIABTNHib32028</v>
      </c>
      <c r="B662" t="s">
        <v>13</v>
      </c>
      <c r="C662" t="s">
        <v>184</v>
      </c>
      <c r="D662" t="s">
        <v>80</v>
      </c>
      <c r="E662" t="s">
        <v>82</v>
      </c>
      <c r="F662">
        <v>2028</v>
      </c>
      <c r="G662" t="s">
        <v>197</v>
      </c>
      <c r="H662" s="11" cm="1">
        <f t="array" ref="H662">_xlfn.IFS(G662="&gt;70%",1,G662="60-70%",70%,G662="50-60%",60%,G662="&lt;50%",50%)</f>
        <v>0.7</v>
      </c>
      <c r="I662" s="47">
        <v>5.21199517646058E-2</v>
      </c>
      <c r="J662">
        <v>2</v>
      </c>
      <c r="K662">
        <v>1</v>
      </c>
      <c r="L662" t="s">
        <v>196</v>
      </c>
      <c r="M662" s="11" cm="1">
        <f t="array" ref="M662">_xlfn.IFS(L662="&gt;70%",1,L662="60-70%",70%,L662="50-60%",60%,L662="&lt;50%",50%)</f>
        <v>1</v>
      </c>
      <c r="N662" s="47">
        <v>0.10879566410489333</v>
      </c>
      <c r="O662">
        <v>1</v>
      </c>
      <c r="P662">
        <v>1</v>
      </c>
      <c r="Q662">
        <v>4</v>
      </c>
      <c r="R662">
        <v>11</v>
      </c>
      <c r="S662" t="s">
        <v>104</v>
      </c>
      <c r="T662" t="s">
        <v>108</v>
      </c>
      <c r="V662">
        <v>18</v>
      </c>
      <c r="W662">
        <v>17</v>
      </c>
      <c r="X662">
        <f>IF(AND(OR('Country Prioritization'!$C$4 = 'Filter inputs'!$A$4,'Country Prioritization'!$C$4=$B662),
OR('Country Prioritization'!$C$6='Filter inputs'!$C$4,'Country Prioritization'!$C$6=$S662),
OR( 'Country Prioritization'!$C$7='Filter inputs'!$D$4, 'Country Prioritization'!$C$7=$T662),
OR('Country Prioritization'!$C$8='Filter inputs'!$E$4, 'Country Prioritization'!$C$8=$F662), OR(AND('Country Prioritization'!$C$5='Filter inputs'!$B$4,H662&lt;=$X$1),AND('Country Prioritization'!$C$5='Filter inputs'!$B$5,M662&lt;=$X$1))),1,0)</f>
        <v>1</v>
      </c>
      <c r="Y662">
        <f>IF(OR('Vaccine Prioritization'!$C$5='Filter inputs'!$E$4, 'Vaccine Prioritization'!$C$5=$F662),1,0)</f>
        <v>1</v>
      </c>
    </row>
    <row r="663" spans="1:25" x14ac:dyDescent="0.3">
      <c r="A663" t="str">
        <f t="shared" si="32"/>
        <v>ASIAGEOHib32028</v>
      </c>
      <c r="B663" t="s">
        <v>13</v>
      </c>
      <c r="C663" t="s">
        <v>159</v>
      </c>
      <c r="D663" t="s">
        <v>55</v>
      </c>
      <c r="E663" t="s">
        <v>82</v>
      </c>
      <c r="F663">
        <v>2028</v>
      </c>
      <c r="G663" t="s">
        <v>197</v>
      </c>
      <c r="H663" s="11" cm="1">
        <f t="array" ref="H663">_xlfn.IFS(G663="&gt;70%",1,G663="60-70%",70%,G663="50-60%",60%,G663="&lt;50%",50%)</f>
        <v>0.7</v>
      </c>
      <c r="I663" s="47">
        <v>4.7582983653392141E-2</v>
      </c>
      <c r="J663">
        <v>3</v>
      </c>
      <c r="K663">
        <v>1</v>
      </c>
      <c r="L663" t="s">
        <v>196</v>
      </c>
      <c r="M663" s="11" cm="1">
        <f t="array" ref="M663">_xlfn.IFS(L663="&gt;70%",1,L663="60-70%",70%,L663="50-60%",60%,L663="&lt;50%",50%)</f>
        <v>1</v>
      </c>
      <c r="N663" s="47">
        <v>6.5974773862974831E-2</v>
      </c>
      <c r="O663">
        <v>5</v>
      </c>
      <c r="P663">
        <v>1</v>
      </c>
      <c r="Q663">
        <v>3</v>
      </c>
      <c r="R663">
        <v>10</v>
      </c>
      <c r="S663" t="s">
        <v>105</v>
      </c>
      <c r="T663" t="s">
        <v>108</v>
      </c>
      <c r="V663">
        <v>17</v>
      </c>
      <c r="W663">
        <v>19</v>
      </c>
      <c r="X663">
        <f>IF(AND(OR('Country Prioritization'!$C$4 = 'Filter inputs'!$A$4,'Country Prioritization'!$C$4=$B663),
OR('Country Prioritization'!$C$6='Filter inputs'!$C$4,'Country Prioritization'!$C$6=$S663),
OR( 'Country Prioritization'!$C$7='Filter inputs'!$D$4, 'Country Prioritization'!$C$7=$T663),
OR('Country Prioritization'!$C$8='Filter inputs'!$E$4, 'Country Prioritization'!$C$8=$F663), OR(AND('Country Prioritization'!$C$5='Filter inputs'!$B$4,H663&lt;=$X$1),AND('Country Prioritization'!$C$5='Filter inputs'!$B$5,M663&lt;=$X$1))),1,0)</f>
        <v>1</v>
      </c>
      <c r="Y663">
        <f>IF(OR('Vaccine Prioritization'!$C$5='Filter inputs'!$E$4, 'Vaccine Prioritization'!$C$5=$F663),1,0)</f>
        <v>1</v>
      </c>
    </row>
    <row r="664" spans="1:25" x14ac:dyDescent="0.3">
      <c r="A664" t="str">
        <f t="shared" si="32"/>
        <v>EUROPEMDAHib32028</v>
      </c>
      <c r="B664" t="s">
        <v>9</v>
      </c>
      <c r="C664" t="s">
        <v>130</v>
      </c>
      <c r="D664" t="s">
        <v>26</v>
      </c>
      <c r="E664" t="s">
        <v>82</v>
      </c>
      <c r="F664">
        <v>2028</v>
      </c>
      <c r="G664" t="s">
        <v>198</v>
      </c>
      <c r="H664" s="11" cm="1">
        <f t="array" ref="H664">_xlfn.IFS(G664="&gt;70%",1,G664="60-70%",70%,G664="50-60%",60%,G664="&lt;50%",50%)</f>
        <v>0.6</v>
      </c>
      <c r="I664" s="47">
        <v>5.2510843480243027E-2</v>
      </c>
      <c r="J664">
        <v>5</v>
      </c>
      <c r="K664">
        <v>1</v>
      </c>
      <c r="L664" t="s">
        <v>196</v>
      </c>
      <c r="M664" s="11" cm="1">
        <f t="array" ref="M664">_xlfn.IFS(L664="&gt;70%",1,L664="60-70%",70%,L664="50-60%",60%,L664="&lt;50%",50%)</f>
        <v>1</v>
      </c>
      <c r="N664" s="47">
        <v>5.825716687908615E-2</v>
      </c>
      <c r="O664">
        <v>8</v>
      </c>
      <c r="P664">
        <v>1</v>
      </c>
      <c r="Q664">
        <v>2</v>
      </c>
      <c r="R664">
        <v>11</v>
      </c>
      <c r="S664" t="s">
        <v>104</v>
      </c>
      <c r="T664" t="s">
        <v>108</v>
      </c>
      <c r="V664">
        <v>19</v>
      </c>
      <c r="W664">
        <v>22</v>
      </c>
      <c r="X664">
        <f>IF(AND(OR('Country Prioritization'!$C$4 = 'Filter inputs'!$A$4,'Country Prioritization'!$C$4=$B664),
OR('Country Prioritization'!$C$6='Filter inputs'!$C$4,'Country Prioritization'!$C$6=$S664),
OR( 'Country Prioritization'!$C$7='Filter inputs'!$D$4, 'Country Prioritization'!$C$7=$T664),
OR('Country Prioritization'!$C$8='Filter inputs'!$E$4, 'Country Prioritization'!$C$8=$F664), OR(AND('Country Prioritization'!$C$5='Filter inputs'!$B$4,H664&lt;=$X$1),AND('Country Prioritization'!$C$5='Filter inputs'!$B$5,M664&lt;=$X$1))),1,0)</f>
        <v>1</v>
      </c>
      <c r="Y664">
        <f>IF(OR('Vaccine Prioritization'!$C$5='Filter inputs'!$E$4, 'Vaccine Prioritization'!$C$5=$F664),1,0)</f>
        <v>1</v>
      </c>
    </row>
    <row r="665" spans="1:25" x14ac:dyDescent="0.3">
      <c r="A665" t="str">
        <f t="shared" si="32"/>
        <v>OCEANIASLBHib32028</v>
      </c>
      <c r="B665" t="s">
        <v>15</v>
      </c>
      <c r="C665" t="s">
        <v>150</v>
      </c>
      <c r="D665" t="s">
        <v>46</v>
      </c>
      <c r="E665" t="s">
        <v>82</v>
      </c>
      <c r="F665">
        <v>2028</v>
      </c>
      <c r="G665" t="s">
        <v>197</v>
      </c>
      <c r="H665" s="11" cm="1">
        <f t="array" ref="H665">_xlfn.IFS(G665="&gt;70%",1,G665="60-70%",70%,G665="50-60%",60%,G665="&lt;50%",50%)</f>
        <v>0.7</v>
      </c>
      <c r="I665" s="47">
        <v>4.1753799473895306E-2</v>
      </c>
      <c r="J665">
        <v>3</v>
      </c>
      <c r="K665">
        <v>1</v>
      </c>
      <c r="L665" t="s">
        <v>196</v>
      </c>
      <c r="M665" s="11" cm="1">
        <f t="array" ref="M665">_xlfn.IFS(L665="&gt;70%",1,L665="60-70%",70%,L665="50-60%",60%,L665="&lt;50%",50%)</f>
        <v>1</v>
      </c>
      <c r="N665" s="47">
        <v>5.7135148272064382E-2</v>
      </c>
      <c r="O665">
        <v>6</v>
      </c>
      <c r="P665">
        <v>1</v>
      </c>
      <c r="Q665">
        <v>1</v>
      </c>
      <c r="R665">
        <v>5</v>
      </c>
      <c r="S665" t="s">
        <v>104</v>
      </c>
      <c r="T665" t="s">
        <v>107</v>
      </c>
      <c r="V665">
        <v>10</v>
      </c>
      <c r="W665">
        <v>13</v>
      </c>
      <c r="X665">
        <f>IF(AND(OR('Country Prioritization'!$C$4 = 'Filter inputs'!$A$4,'Country Prioritization'!$C$4=$B665),
OR('Country Prioritization'!$C$6='Filter inputs'!$C$4,'Country Prioritization'!$C$6=$S665),
OR( 'Country Prioritization'!$C$7='Filter inputs'!$D$4, 'Country Prioritization'!$C$7=$T665),
OR('Country Prioritization'!$C$8='Filter inputs'!$E$4, 'Country Prioritization'!$C$8=$F665), OR(AND('Country Prioritization'!$C$5='Filter inputs'!$B$4,H665&lt;=$X$1),AND('Country Prioritization'!$C$5='Filter inputs'!$B$5,M665&lt;=$X$1))),1,0)</f>
        <v>1</v>
      </c>
      <c r="Y665">
        <f>IF(OR('Vaccine Prioritization'!$C$5='Filter inputs'!$E$4, 'Vaccine Prioritization'!$C$5=$F665),1,0)</f>
        <v>1</v>
      </c>
    </row>
    <row r="666" spans="1:25" x14ac:dyDescent="0.3">
      <c r="A666" t="str">
        <f t="shared" si="32"/>
        <v>OCEANIAKIRHib32028</v>
      </c>
      <c r="B666" t="s">
        <v>15</v>
      </c>
      <c r="C666" t="s">
        <v>129</v>
      </c>
      <c r="D666" t="s">
        <v>25</v>
      </c>
      <c r="E666" t="s">
        <v>82</v>
      </c>
      <c r="F666">
        <v>2028</v>
      </c>
      <c r="G666" t="s">
        <v>197</v>
      </c>
      <c r="H666" s="11" cm="1">
        <f t="array" ref="H666">_xlfn.IFS(G666="&gt;70%",1,G666="60-70%",70%,G666="50-60%",60%,G666="&lt;50%",50%)</f>
        <v>0.7</v>
      </c>
      <c r="I666" s="47">
        <v>2.0780879363292756E-2</v>
      </c>
      <c r="J666">
        <v>2</v>
      </c>
      <c r="K666">
        <v>1</v>
      </c>
      <c r="L666" t="s">
        <v>197</v>
      </c>
      <c r="M666" s="11" cm="1">
        <f t="array" ref="M666">_xlfn.IFS(L666="&gt;70%",1,L666="60-70%",70%,L666="50-60%",60%,L666="&lt;50%",50%)</f>
        <v>0.7</v>
      </c>
      <c r="N666" s="47">
        <v>2.5572249776771014E-2</v>
      </c>
      <c r="O666">
        <v>9</v>
      </c>
      <c r="P666">
        <v>1</v>
      </c>
      <c r="Q666">
        <v>5</v>
      </c>
      <c r="R666">
        <v>11</v>
      </c>
      <c r="S666" t="s">
        <v>104</v>
      </c>
      <c r="T666" t="s">
        <v>108</v>
      </c>
      <c r="V666">
        <v>19</v>
      </c>
      <c r="W666">
        <v>26</v>
      </c>
      <c r="X666">
        <f>IF(AND(OR('Country Prioritization'!$C$4 = 'Filter inputs'!$A$4,'Country Prioritization'!$C$4=$B666),
OR('Country Prioritization'!$C$6='Filter inputs'!$C$4,'Country Prioritization'!$C$6=$S666),
OR( 'Country Prioritization'!$C$7='Filter inputs'!$D$4, 'Country Prioritization'!$C$7=$T666),
OR('Country Prioritization'!$C$8='Filter inputs'!$E$4, 'Country Prioritization'!$C$8=$F666), OR(AND('Country Prioritization'!$C$5='Filter inputs'!$B$4,H666&lt;=$X$1),AND('Country Prioritization'!$C$5='Filter inputs'!$B$5,M666&lt;=$X$1))),1,0)</f>
        <v>1</v>
      </c>
      <c r="Y666">
        <f>IF(OR('Vaccine Prioritization'!$C$5='Filter inputs'!$E$4, 'Vaccine Prioritization'!$C$5=$F666),1,0)</f>
        <v>1</v>
      </c>
    </row>
    <row r="667" spans="1:25" x14ac:dyDescent="0.3">
      <c r="A667" t="str">
        <f t="shared" si="32"/>
        <v>AMERICAGUYHib32028</v>
      </c>
      <c r="B667" t="s">
        <v>22</v>
      </c>
      <c r="C667" t="s">
        <v>170</v>
      </c>
      <c r="D667" t="s">
        <v>66</v>
      </c>
      <c r="E667" t="s">
        <v>82</v>
      </c>
      <c r="F667">
        <v>2028</v>
      </c>
      <c r="G667" t="s">
        <v>197</v>
      </c>
      <c r="H667" s="11" cm="1">
        <f t="array" ref="H667">_xlfn.IFS(G667="&gt;70%",1,G667="60-70%",70%,G667="50-60%",60%,G667="&lt;50%",50%)</f>
        <v>0.7</v>
      </c>
      <c r="I667" s="47">
        <v>1.3835904241850059E-2</v>
      </c>
      <c r="J667">
        <v>1</v>
      </c>
      <c r="K667">
        <v>1</v>
      </c>
      <c r="L667" t="s">
        <v>196</v>
      </c>
      <c r="M667" s="11" cm="1">
        <f t="array" ref="M667">_xlfn.IFS(L667="&gt;70%",1,L667="60-70%",70%,L667="50-60%",60%,L667="&lt;50%",50%)</f>
        <v>1</v>
      </c>
      <c r="N667" s="47">
        <v>2.0492460585330156E-2</v>
      </c>
      <c r="O667">
        <v>3</v>
      </c>
      <c r="P667">
        <v>1</v>
      </c>
      <c r="Q667">
        <v>4</v>
      </c>
      <c r="R667">
        <v>10</v>
      </c>
      <c r="S667" t="s">
        <v>105</v>
      </c>
      <c r="T667" t="s">
        <v>108</v>
      </c>
      <c r="V667">
        <v>16</v>
      </c>
      <c r="W667">
        <v>18</v>
      </c>
      <c r="X667">
        <f>IF(AND(OR('Country Prioritization'!$C$4 = 'Filter inputs'!$A$4,'Country Prioritization'!$C$4=$B667),
OR('Country Prioritization'!$C$6='Filter inputs'!$C$4,'Country Prioritization'!$C$6=$S667),
OR( 'Country Prioritization'!$C$7='Filter inputs'!$D$4, 'Country Prioritization'!$C$7=$T667),
OR('Country Prioritization'!$C$8='Filter inputs'!$E$4, 'Country Prioritization'!$C$8=$F667), OR(AND('Country Prioritization'!$C$5='Filter inputs'!$B$4,H667&lt;=$X$1),AND('Country Prioritization'!$C$5='Filter inputs'!$B$5,M667&lt;=$X$1))),1,0)</f>
        <v>1</v>
      </c>
      <c r="Y667">
        <f>IF(OR('Vaccine Prioritization'!$C$5='Filter inputs'!$E$4, 'Vaccine Prioritization'!$C$5=$F667),1,0)</f>
        <v>1</v>
      </c>
    </row>
    <row r="668" spans="1:25" x14ac:dyDescent="0.3">
      <c r="A668" t="str">
        <f t="shared" si="32"/>
        <v>AFRICASTPHib32028</v>
      </c>
      <c r="B668" t="s">
        <v>3</v>
      </c>
      <c r="C668" t="s">
        <v>173</v>
      </c>
      <c r="D668" t="s">
        <v>69</v>
      </c>
      <c r="E668" t="s">
        <v>82</v>
      </c>
      <c r="F668">
        <v>2028</v>
      </c>
      <c r="G668" t="s">
        <v>197</v>
      </c>
      <c r="H668" s="11" cm="1">
        <f t="array" ref="H668">_xlfn.IFS(G668="&gt;70%",1,G668="60-70%",70%,G668="50-60%",60%,G668="&lt;50%",50%)</f>
        <v>0.7</v>
      </c>
      <c r="I668" s="47">
        <v>8.6834453074479592E-3</v>
      </c>
      <c r="J668">
        <v>2</v>
      </c>
      <c r="K668">
        <v>1</v>
      </c>
      <c r="L668" t="s">
        <v>196</v>
      </c>
      <c r="M668" s="11" cm="1">
        <f t="array" ref="M668">_xlfn.IFS(L668="&gt;70%",1,L668="60-70%",70%,L668="50-60%",60%,L668="&lt;50%",50%)</f>
        <v>1</v>
      </c>
      <c r="N668" s="47">
        <v>1.2387843557781617E-2</v>
      </c>
      <c r="O668">
        <v>2</v>
      </c>
      <c r="P668">
        <v>1</v>
      </c>
      <c r="Q668">
        <v>4</v>
      </c>
      <c r="R668">
        <v>5</v>
      </c>
      <c r="S668" t="s">
        <v>104</v>
      </c>
      <c r="T668" t="s">
        <v>107</v>
      </c>
      <c r="V668">
        <v>12</v>
      </c>
      <c r="W668">
        <v>12</v>
      </c>
      <c r="X668">
        <f>IF(AND(OR('Country Prioritization'!$C$4 = 'Filter inputs'!$A$4,'Country Prioritization'!$C$4=$B668),
OR('Country Prioritization'!$C$6='Filter inputs'!$C$4,'Country Prioritization'!$C$6=$S668),
OR( 'Country Prioritization'!$C$7='Filter inputs'!$D$4, 'Country Prioritization'!$C$7=$T668),
OR('Country Prioritization'!$C$8='Filter inputs'!$E$4, 'Country Prioritization'!$C$8=$F668), OR(AND('Country Prioritization'!$C$5='Filter inputs'!$B$4,H668&lt;=$X$1),AND('Country Prioritization'!$C$5='Filter inputs'!$B$5,M668&lt;=$X$1))),1,0)</f>
        <v>1</v>
      </c>
      <c r="Y668">
        <f>IF(OR('Vaccine Prioritization'!$C$5='Filter inputs'!$E$4, 'Vaccine Prioritization'!$C$5=$F668),1,0)</f>
        <v>1</v>
      </c>
    </row>
    <row r="669" spans="1:25" x14ac:dyDescent="0.3">
      <c r="A669" t="str">
        <f t="shared" si="32"/>
        <v>ASIAINDHib32029</v>
      </c>
      <c r="B669" t="s">
        <v>13</v>
      </c>
      <c r="C669" t="s">
        <v>146</v>
      </c>
      <c r="D669" t="s">
        <v>42</v>
      </c>
      <c r="E669" t="s">
        <v>82</v>
      </c>
      <c r="F669">
        <v>2029</v>
      </c>
      <c r="G669" t="s">
        <v>198</v>
      </c>
      <c r="H669" s="11" cm="1">
        <f t="array" ref="H669">_xlfn.IFS(G669="&gt;70%",1,G669="60-70%",70%,G669="50-60%",60%,G669="&lt;50%",50%)</f>
        <v>0.6</v>
      </c>
      <c r="I669" s="47">
        <v>118.24608665714067</v>
      </c>
      <c r="J669">
        <v>5</v>
      </c>
      <c r="K669">
        <v>10</v>
      </c>
      <c r="L669" t="s">
        <v>196</v>
      </c>
      <c r="M669" s="11" cm="1">
        <f t="array" ref="M669">_xlfn.IFS(L669="&gt;70%",1,L669="60-70%",70%,L669="50-60%",60%,L669="&lt;50%",50%)</f>
        <v>1</v>
      </c>
      <c r="N669" s="47">
        <v>186.59229306047951</v>
      </c>
      <c r="O669">
        <v>6</v>
      </c>
      <c r="P669">
        <v>10</v>
      </c>
      <c r="Q669">
        <v>3</v>
      </c>
      <c r="R669">
        <v>5</v>
      </c>
      <c r="S669" t="s">
        <v>104</v>
      </c>
      <c r="T669" t="s">
        <v>107</v>
      </c>
      <c r="V669">
        <v>23</v>
      </c>
      <c r="W669">
        <v>24</v>
      </c>
      <c r="X669">
        <f>IF(AND(OR('Country Prioritization'!$C$4 = 'Filter inputs'!$A$4,'Country Prioritization'!$C$4=$B669),
OR('Country Prioritization'!$C$6='Filter inputs'!$C$4,'Country Prioritization'!$C$6=$S669),
OR( 'Country Prioritization'!$C$7='Filter inputs'!$D$4, 'Country Prioritization'!$C$7=$T669),
OR('Country Prioritization'!$C$8='Filter inputs'!$E$4, 'Country Prioritization'!$C$8=$F669), OR(AND('Country Prioritization'!$C$5='Filter inputs'!$B$4,H669&lt;=$X$1),AND('Country Prioritization'!$C$5='Filter inputs'!$B$5,M669&lt;=$X$1))),1,0)</f>
        <v>1</v>
      </c>
      <c r="Y669">
        <f>IF(OR('Vaccine Prioritization'!$C$5='Filter inputs'!$E$4, 'Vaccine Prioritization'!$C$5=$F669),1,0)</f>
        <v>1</v>
      </c>
    </row>
    <row r="670" spans="1:25" x14ac:dyDescent="0.3">
      <c r="A670" t="str">
        <f t="shared" si="32"/>
        <v>ASIAPAKHib32029</v>
      </c>
      <c r="B670" t="s">
        <v>13</v>
      </c>
      <c r="C670" t="s">
        <v>141</v>
      </c>
      <c r="D670" t="s">
        <v>37</v>
      </c>
      <c r="E670" t="s">
        <v>82</v>
      </c>
      <c r="F670">
        <v>2029</v>
      </c>
      <c r="G670" t="s">
        <v>198</v>
      </c>
      <c r="H670" s="11" cm="1">
        <f t="array" ref="H670">_xlfn.IFS(G670="&gt;70%",1,G670="60-70%",70%,G670="50-60%",60%,G670="&lt;50%",50%)</f>
        <v>0.6</v>
      </c>
      <c r="I670" s="47">
        <v>20.049477308822134</v>
      </c>
      <c r="J670">
        <v>8</v>
      </c>
      <c r="K670">
        <v>10</v>
      </c>
      <c r="L670" t="s">
        <v>196</v>
      </c>
      <c r="M670" s="11" cm="1">
        <f t="array" ref="M670">_xlfn.IFS(L670="&gt;70%",1,L670="60-70%",70%,L670="50-60%",60%,L670="&lt;50%",50%)</f>
        <v>1</v>
      </c>
      <c r="N670" s="47">
        <v>33.041918709144532</v>
      </c>
      <c r="O670">
        <v>6</v>
      </c>
      <c r="P670">
        <v>10</v>
      </c>
      <c r="Q670">
        <v>3</v>
      </c>
      <c r="R670">
        <v>2</v>
      </c>
      <c r="S670" t="s">
        <v>104</v>
      </c>
      <c r="T670" t="s">
        <v>109</v>
      </c>
      <c r="V670">
        <v>23</v>
      </c>
      <c r="W670">
        <v>21</v>
      </c>
      <c r="X670">
        <f>IF(AND(OR('Country Prioritization'!$C$4 = 'Filter inputs'!$A$4,'Country Prioritization'!$C$4=$B670),
OR('Country Prioritization'!$C$6='Filter inputs'!$C$4,'Country Prioritization'!$C$6=$S670),
OR( 'Country Prioritization'!$C$7='Filter inputs'!$D$4, 'Country Prioritization'!$C$7=$T670),
OR('Country Prioritization'!$C$8='Filter inputs'!$E$4, 'Country Prioritization'!$C$8=$F670), OR(AND('Country Prioritization'!$C$5='Filter inputs'!$B$4,H670&lt;=$X$1),AND('Country Prioritization'!$C$5='Filter inputs'!$B$5,M670&lt;=$X$1))),1,0)</f>
        <v>1</v>
      </c>
      <c r="Y670">
        <f>IF(OR('Vaccine Prioritization'!$C$5='Filter inputs'!$E$4, 'Vaccine Prioritization'!$C$5=$F670),1,0)</f>
        <v>1</v>
      </c>
    </row>
    <row r="671" spans="1:25" x14ac:dyDescent="0.3">
      <c r="A671" t="str">
        <f t="shared" si="32"/>
        <v>ASIABGDHib32029</v>
      </c>
      <c r="B671" t="s">
        <v>13</v>
      </c>
      <c r="C671" t="s">
        <v>169</v>
      </c>
      <c r="D671" t="s">
        <v>65</v>
      </c>
      <c r="E671" t="s">
        <v>82</v>
      </c>
      <c r="F671">
        <v>2029</v>
      </c>
      <c r="G671" t="s">
        <v>197</v>
      </c>
      <c r="H671" s="11" cm="1">
        <f t="array" ref="H671">_xlfn.IFS(G671="&gt;70%",1,G671="60-70%",70%,G671="50-60%",60%,G671="&lt;50%",50%)</f>
        <v>0.7</v>
      </c>
      <c r="I671" s="47">
        <v>20.538738414675937</v>
      </c>
      <c r="J671">
        <v>1</v>
      </c>
      <c r="K671">
        <v>10</v>
      </c>
      <c r="L671" t="s">
        <v>196</v>
      </c>
      <c r="M671" s="11" cm="1">
        <f t="array" ref="M671">_xlfn.IFS(L671="&gt;70%",1,L671="60-70%",70%,L671="50-60%",60%,L671="&lt;50%",50%)</f>
        <v>1</v>
      </c>
      <c r="N671" s="47">
        <v>31.345573610234421</v>
      </c>
      <c r="O671">
        <v>2</v>
      </c>
      <c r="P671">
        <v>10</v>
      </c>
      <c r="Q671">
        <v>2</v>
      </c>
      <c r="R671">
        <v>2</v>
      </c>
      <c r="S671" t="s">
        <v>104</v>
      </c>
      <c r="T671" t="s">
        <v>109</v>
      </c>
      <c r="V671">
        <v>15</v>
      </c>
      <c r="W671">
        <v>16</v>
      </c>
      <c r="X671">
        <f>IF(AND(OR('Country Prioritization'!$C$4 = 'Filter inputs'!$A$4,'Country Prioritization'!$C$4=$B671),
OR('Country Prioritization'!$C$6='Filter inputs'!$C$4,'Country Prioritization'!$C$6=$S671),
OR( 'Country Prioritization'!$C$7='Filter inputs'!$D$4, 'Country Prioritization'!$C$7=$T671),
OR('Country Prioritization'!$C$8='Filter inputs'!$E$4, 'Country Prioritization'!$C$8=$F671), OR(AND('Country Prioritization'!$C$5='Filter inputs'!$B$4,H671&lt;=$X$1),AND('Country Prioritization'!$C$5='Filter inputs'!$B$5,M671&lt;=$X$1))),1,0)</f>
        <v>1</v>
      </c>
      <c r="Y671">
        <f>IF(OR('Vaccine Prioritization'!$C$5='Filter inputs'!$E$4, 'Vaccine Prioritization'!$C$5=$F671),1,0)</f>
        <v>1</v>
      </c>
    </row>
    <row r="672" spans="1:25" x14ac:dyDescent="0.3">
      <c r="A672" t="str">
        <f t="shared" si="32"/>
        <v>AFRICAETHHib32029</v>
      </c>
      <c r="B672" t="s">
        <v>3</v>
      </c>
      <c r="C672" t="s">
        <v>125</v>
      </c>
      <c r="D672" t="s">
        <v>20</v>
      </c>
      <c r="E672" t="s">
        <v>82</v>
      </c>
      <c r="F672">
        <v>2029</v>
      </c>
      <c r="G672" t="s">
        <v>199</v>
      </c>
      <c r="H672" s="11" cm="1">
        <f t="array" ref="H672">_xlfn.IFS(G672="&gt;70%",1,G672="60-70%",70%,G672="50-60%",60%,G672="&lt;50%",50%)</f>
        <v>0.5</v>
      </c>
      <c r="I672" s="47">
        <v>20.824749402303482</v>
      </c>
      <c r="J672">
        <v>9</v>
      </c>
      <c r="K672">
        <v>10</v>
      </c>
      <c r="L672" t="s">
        <v>196</v>
      </c>
      <c r="M672" s="11" cm="1">
        <f t="array" ref="M672">_xlfn.IFS(L672="&gt;70%",1,L672="60-70%",70%,L672="50-60%",60%,L672="&lt;50%",50%)</f>
        <v>1</v>
      </c>
      <c r="N672" s="47">
        <v>30.251373798849382</v>
      </c>
      <c r="O672">
        <v>8</v>
      </c>
      <c r="P672">
        <v>10</v>
      </c>
      <c r="Q672">
        <v>9</v>
      </c>
      <c r="R672">
        <v>9</v>
      </c>
      <c r="S672" t="s">
        <v>103</v>
      </c>
      <c r="T672" t="s">
        <v>106</v>
      </c>
      <c r="V672">
        <v>37</v>
      </c>
      <c r="W672">
        <v>36</v>
      </c>
      <c r="X672">
        <f>IF(AND(OR('Country Prioritization'!$C$4 = 'Filter inputs'!$A$4,'Country Prioritization'!$C$4=$B672),
OR('Country Prioritization'!$C$6='Filter inputs'!$C$4,'Country Prioritization'!$C$6=$S672),
OR( 'Country Prioritization'!$C$7='Filter inputs'!$D$4, 'Country Prioritization'!$C$7=$T672),
OR('Country Prioritization'!$C$8='Filter inputs'!$E$4, 'Country Prioritization'!$C$8=$F672), OR(AND('Country Prioritization'!$C$5='Filter inputs'!$B$4,H672&lt;=$X$1),AND('Country Prioritization'!$C$5='Filter inputs'!$B$5,M672&lt;=$X$1))),1,0)</f>
        <v>1</v>
      </c>
      <c r="Y672">
        <f>IF(OR('Vaccine Prioritization'!$C$5='Filter inputs'!$E$4, 'Vaccine Prioritization'!$C$5=$F672),1,0)</f>
        <v>1</v>
      </c>
    </row>
    <row r="673" spans="1:25" x14ac:dyDescent="0.3">
      <c r="A673" t="str">
        <f t="shared" si="32"/>
        <v>AFRICANGAHib32029</v>
      </c>
      <c r="B673" t="s">
        <v>3</v>
      </c>
      <c r="C673" t="s">
        <v>113</v>
      </c>
      <c r="D673" t="s">
        <v>5</v>
      </c>
      <c r="E673" t="s">
        <v>82</v>
      </c>
      <c r="F673">
        <v>2029</v>
      </c>
      <c r="G673" t="s">
        <v>199</v>
      </c>
      <c r="H673" s="11" cm="1">
        <f t="array" ref="H673">_xlfn.IFS(G673="&gt;70%",1,G673="60-70%",70%,G673="50-60%",60%,G673="&lt;50%",50%)</f>
        <v>0.5</v>
      </c>
      <c r="I673" s="47">
        <v>20.872759068583157</v>
      </c>
      <c r="J673">
        <v>9</v>
      </c>
      <c r="K673">
        <v>10</v>
      </c>
      <c r="L673" t="s">
        <v>199</v>
      </c>
      <c r="M673" s="11" cm="1">
        <f t="array" ref="M673">_xlfn.IFS(L673="&gt;70%",1,L673="60-70%",70%,L673="50-60%",60%,L673="&lt;50%",50%)</f>
        <v>0.5</v>
      </c>
      <c r="N673" s="47">
        <v>23.709963961420293</v>
      </c>
      <c r="O673">
        <v>10</v>
      </c>
      <c r="P673">
        <v>10</v>
      </c>
      <c r="Q673">
        <v>10</v>
      </c>
      <c r="R673">
        <v>5</v>
      </c>
      <c r="S673" t="s">
        <v>104</v>
      </c>
      <c r="T673" t="s">
        <v>107</v>
      </c>
      <c r="V673">
        <v>34</v>
      </c>
      <c r="W673">
        <v>35</v>
      </c>
      <c r="X673">
        <f>IF(AND(OR('Country Prioritization'!$C$4 = 'Filter inputs'!$A$4,'Country Prioritization'!$C$4=$B673),
OR('Country Prioritization'!$C$6='Filter inputs'!$C$4,'Country Prioritization'!$C$6=$S673),
OR( 'Country Prioritization'!$C$7='Filter inputs'!$D$4, 'Country Prioritization'!$C$7=$T673),
OR('Country Prioritization'!$C$8='Filter inputs'!$E$4, 'Country Prioritization'!$C$8=$F673), OR(AND('Country Prioritization'!$C$5='Filter inputs'!$B$4,H673&lt;=$X$1),AND('Country Prioritization'!$C$5='Filter inputs'!$B$5,M673&lt;=$X$1))),1,0)</f>
        <v>1</v>
      </c>
      <c r="Y673">
        <f>IF(OR('Vaccine Prioritization'!$C$5='Filter inputs'!$E$4, 'Vaccine Prioritization'!$C$5=$F673),1,0)</f>
        <v>1</v>
      </c>
    </row>
    <row r="674" spans="1:25" x14ac:dyDescent="0.3">
      <c r="A674" t="str">
        <f t="shared" si="32"/>
        <v>AFRICACODHib32029</v>
      </c>
      <c r="B674" t="s">
        <v>3</v>
      </c>
      <c r="C674" t="s">
        <v>134</v>
      </c>
      <c r="D674" t="s">
        <v>30</v>
      </c>
      <c r="E674" t="s">
        <v>82</v>
      </c>
      <c r="F674">
        <v>2029</v>
      </c>
      <c r="G674" t="s">
        <v>199</v>
      </c>
      <c r="H674" s="11" cm="1">
        <f t="array" ref="H674">_xlfn.IFS(G674="&gt;70%",1,G674="60-70%",70%,G674="50-60%",60%,G674="&lt;50%",50%)</f>
        <v>0.5</v>
      </c>
      <c r="I674" s="47">
        <v>10.895762480631511</v>
      </c>
      <c r="J674">
        <v>9</v>
      </c>
      <c r="K674">
        <v>10</v>
      </c>
      <c r="L674" t="s">
        <v>196</v>
      </c>
      <c r="M674" s="11" cm="1">
        <f t="array" ref="M674">_xlfn.IFS(L674="&gt;70%",1,L674="60-70%",70%,L674="50-60%",60%,L674="&lt;50%",50%)</f>
        <v>1</v>
      </c>
      <c r="N674" s="47">
        <v>18.012037106442449</v>
      </c>
      <c r="O674">
        <v>8</v>
      </c>
      <c r="P674">
        <v>10</v>
      </c>
      <c r="Q674">
        <v>10</v>
      </c>
      <c r="R674">
        <v>9</v>
      </c>
      <c r="S674" t="s">
        <v>103</v>
      </c>
      <c r="T674" t="s">
        <v>106</v>
      </c>
      <c r="V674">
        <v>38</v>
      </c>
      <c r="W674">
        <v>37</v>
      </c>
      <c r="X674">
        <f>IF(AND(OR('Country Prioritization'!$C$4 = 'Filter inputs'!$A$4,'Country Prioritization'!$C$4=$B674),
OR('Country Prioritization'!$C$6='Filter inputs'!$C$4,'Country Prioritization'!$C$6=$S674),
OR( 'Country Prioritization'!$C$7='Filter inputs'!$D$4, 'Country Prioritization'!$C$7=$T674),
OR('Country Prioritization'!$C$8='Filter inputs'!$E$4, 'Country Prioritization'!$C$8=$F674), OR(AND('Country Prioritization'!$C$5='Filter inputs'!$B$4,H674&lt;=$X$1),AND('Country Prioritization'!$C$5='Filter inputs'!$B$5,M674&lt;=$X$1))),1,0)</f>
        <v>1</v>
      </c>
      <c r="Y674">
        <f>IF(OR('Vaccine Prioritization'!$C$5='Filter inputs'!$E$4, 'Vaccine Prioritization'!$C$5=$F674),1,0)</f>
        <v>1</v>
      </c>
    </row>
    <row r="675" spans="1:25" x14ac:dyDescent="0.3">
      <c r="A675" t="str">
        <f t="shared" si="32"/>
        <v>ASIAIDNHib32029</v>
      </c>
      <c r="B675" t="s">
        <v>13</v>
      </c>
      <c r="C675" t="s">
        <v>133</v>
      </c>
      <c r="D675" t="s">
        <v>29</v>
      </c>
      <c r="E675" t="s">
        <v>82</v>
      </c>
      <c r="F675">
        <v>2029</v>
      </c>
      <c r="G675" t="s">
        <v>198</v>
      </c>
      <c r="H675" s="11" cm="1">
        <f t="array" ref="H675">_xlfn.IFS(G675="&gt;70%",1,G675="60-70%",70%,G675="50-60%",60%,G675="&lt;50%",50%)</f>
        <v>0.6</v>
      </c>
      <c r="I675" s="47">
        <v>11.37344501289043</v>
      </c>
      <c r="J675">
        <v>6</v>
      </c>
      <c r="K675">
        <v>10</v>
      </c>
      <c r="L675" t="s">
        <v>196</v>
      </c>
      <c r="M675" s="11" cm="1">
        <f t="array" ref="M675">_xlfn.IFS(L675="&gt;70%",1,L675="60-70%",70%,L675="50-60%",60%,L675="&lt;50%",50%)</f>
        <v>1</v>
      </c>
      <c r="N675" s="47">
        <v>15.485984464770096</v>
      </c>
      <c r="O675">
        <v>7</v>
      </c>
      <c r="P675">
        <v>10</v>
      </c>
      <c r="Q675">
        <v>2</v>
      </c>
      <c r="R675">
        <v>10</v>
      </c>
      <c r="S675" t="s">
        <v>105</v>
      </c>
      <c r="T675" t="s">
        <v>108</v>
      </c>
      <c r="V675">
        <v>28</v>
      </c>
      <c r="W675">
        <v>29</v>
      </c>
      <c r="X675">
        <f>IF(AND(OR('Country Prioritization'!$C$4 = 'Filter inputs'!$A$4,'Country Prioritization'!$C$4=$B675),
OR('Country Prioritization'!$C$6='Filter inputs'!$C$4,'Country Prioritization'!$C$6=$S675),
OR( 'Country Prioritization'!$C$7='Filter inputs'!$D$4, 'Country Prioritization'!$C$7=$T675),
OR('Country Prioritization'!$C$8='Filter inputs'!$E$4, 'Country Prioritization'!$C$8=$F675), OR(AND('Country Prioritization'!$C$5='Filter inputs'!$B$4,H675&lt;=$X$1),AND('Country Prioritization'!$C$5='Filter inputs'!$B$5,M675&lt;=$X$1))),1,0)</f>
        <v>1</v>
      </c>
      <c r="Y675">
        <f>IF(OR('Vaccine Prioritization'!$C$5='Filter inputs'!$E$4, 'Vaccine Prioritization'!$C$5=$F675),1,0)</f>
        <v>1</v>
      </c>
    </row>
    <row r="676" spans="1:25" x14ac:dyDescent="0.3">
      <c r="A676" t="str">
        <f t="shared" si="32"/>
        <v>AFRICANERHib32029</v>
      </c>
      <c r="B676" t="s">
        <v>3</v>
      </c>
      <c r="C676" t="s">
        <v>136</v>
      </c>
      <c r="D676" t="s">
        <v>32</v>
      </c>
      <c r="E676" t="s">
        <v>82</v>
      </c>
      <c r="F676">
        <v>2029</v>
      </c>
      <c r="G676" t="s">
        <v>198</v>
      </c>
      <c r="H676" s="11" cm="1">
        <f t="array" ref="H676">_xlfn.IFS(G676="&gt;70%",1,G676="60-70%",70%,G676="50-60%",60%,G676="&lt;50%",50%)</f>
        <v>0.6</v>
      </c>
      <c r="I676" s="47">
        <v>8.8816061376452833</v>
      </c>
      <c r="J676">
        <v>7</v>
      </c>
      <c r="K676">
        <v>10</v>
      </c>
      <c r="L676" t="s">
        <v>196</v>
      </c>
      <c r="M676" s="11" cm="1">
        <f t="array" ref="M676">_xlfn.IFS(L676="&gt;70%",1,L676="60-70%",70%,L676="50-60%",60%,L676="&lt;50%",50%)</f>
        <v>1</v>
      </c>
      <c r="N676" s="47">
        <v>13.523809307909239</v>
      </c>
      <c r="O676">
        <v>7</v>
      </c>
      <c r="P676">
        <v>10</v>
      </c>
      <c r="Q676">
        <v>8</v>
      </c>
      <c r="R676">
        <v>9</v>
      </c>
      <c r="S676" t="s">
        <v>103</v>
      </c>
      <c r="T676" t="s">
        <v>106</v>
      </c>
      <c r="V676">
        <v>34</v>
      </c>
      <c r="W676">
        <v>34</v>
      </c>
      <c r="X676">
        <f>IF(AND(OR('Country Prioritization'!$C$4 = 'Filter inputs'!$A$4,'Country Prioritization'!$C$4=$B676),
OR('Country Prioritization'!$C$6='Filter inputs'!$C$4,'Country Prioritization'!$C$6=$S676),
OR( 'Country Prioritization'!$C$7='Filter inputs'!$D$4, 'Country Prioritization'!$C$7=$T676),
OR('Country Prioritization'!$C$8='Filter inputs'!$E$4, 'Country Prioritization'!$C$8=$F676), OR(AND('Country Prioritization'!$C$5='Filter inputs'!$B$4,H676&lt;=$X$1),AND('Country Prioritization'!$C$5='Filter inputs'!$B$5,M676&lt;=$X$1))),1,0)</f>
        <v>1</v>
      </c>
      <c r="Y676">
        <f>IF(OR('Vaccine Prioritization'!$C$5='Filter inputs'!$E$4, 'Vaccine Prioritization'!$C$5=$F676),1,0)</f>
        <v>1</v>
      </c>
    </row>
    <row r="677" spans="1:25" x14ac:dyDescent="0.3">
      <c r="A677" t="str">
        <f t="shared" si="32"/>
        <v>AFRICASDNHib32029</v>
      </c>
      <c r="B677" t="s">
        <v>3</v>
      </c>
      <c r="C677" t="s">
        <v>149</v>
      </c>
      <c r="D677" t="s">
        <v>45</v>
      </c>
      <c r="E677" t="s">
        <v>82</v>
      </c>
      <c r="F677">
        <v>2029</v>
      </c>
      <c r="G677" t="s">
        <v>198</v>
      </c>
      <c r="H677" s="11" cm="1">
        <f t="array" ref="H677">_xlfn.IFS(G677="&gt;70%",1,G677="60-70%",70%,G677="50-60%",60%,G677="&lt;50%",50%)</f>
        <v>0.6</v>
      </c>
      <c r="I677" s="47">
        <v>6.7999004975130024</v>
      </c>
      <c r="J677">
        <v>4</v>
      </c>
      <c r="K677">
        <v>9</v>
      </c>
      <c r="L677" t="s">
        <v>196</v>
      </c>
      <c r="M677" s="11" cm="1">
        <f t="array" ref="M677">_xlfn.IFS(L677="&gt;70%",1,L677="60-70%",70%,L677="50-60%",60%,L677="&lt;50%",50%)</f>
        <v>1</v>
      </c>
      <c r="N677" s="47">
        <v>10.163726869957202</v>
      </c>
      <c r="O677">
        <v>5</v>
      </c>
      <c r="P677">
        <v>9</v>
      </c>
      <c r="Q677">
        <v>5</v>
      </c>
      <c r="R677">
        <v>3</v>
      </c>
      <c r="S677" t="s">
        <v>103</v>
      </c>
      <c r="T677" t="s">
        <v>109</v>
      </c>
      <c r="V677">
        <v>21</v>
      </c>
      <c r="W677">
        <v>22</v>
      </c>
      <c r="X677">
        <f>IF(AND(OR('Country Prioritization'!$C$4 = 'Filter inputs'!$A$4,'Country Prioritization'!$C$4=$B677),
OR('Country Prioritization'!$C$6='Filter inputs'!$C$4,'Country Prioritization'!$C$6=$S677),
OR( 'Country Prioritization'!$C$7='Filter inputs'!$D$4, 'Country Prioritization'!$C$7=$T677),
OR('Country Prioritization'!$C$8='Filter inputs'!$E$4, 'Country Prioritization'!$C$8=$F677), OR(AND('Country Prioritization'!$C$5='Filter inputs'!$B$4,H677&lt;=$X$1),AND('Country Prioritization'!$C$5='Filter inputs'!$B$5,M677&lt;=$X$1))),1,0)</f>
        <v>1</v>
      </c>
      <c r="Y677">
        <f>IF(OR('Vaccine Prioritization'!$C$5='Filter inputs'!$E$4, 'Vaccine Prioritization'!$C$5=$F677),1,0)</f>
        <v>1</v>
      </c>
    </row>
    <row r="678" spans="1:25" x14ac:dyDescent="0.3">
      <c r="A678" t="str">
        <f t="shared" si="32"/>
        <v>AFRICATZAHib32029</v>
      </c>
      <c r="B678" t="s">
        <v>3</v>
      </c>
      <c r="C678" t="s">
        <v>161</v>
      </c>
      <c r="D678" t="s">
        <v>57</v>
      </c>
      <c r="E678" t="s">
        <v>82</v>
      </c>
      <c r="F678">
        <v>2029</v>
      </c>
      <c r="G678" t="s">
        <v>198</v>
      </c>
      <c r="H678" s="11" cm="1">
        <f t="array" ref="H678">_xlfn.IFS(G678="&gt;70%",1,G678="60-70%",70%,G678="50-60%",60%,G678="&lt;50%",50%)</f>
        <v>0.6</v>
      </c>
      <c r="I678" s="47">
        <v>5.2135566461281684</v>
      </c>
      <c r="J678">
        <v>5</v>
      </c>
      <c r="K678">
        <v>9</v>
      </c>
      <c r="L678" t="s">
        <v>196</v>
      </c>
      <c r="M678" s="11" cm="1">
        <f t="array" ref="M678">_xlfn.IFS(L678="&gt;70%",1,L678="60-70%",70%,L678="50-60%",60%,L678="&lt;50%",50%)</f>
        <v>1</v>
      </c>
      <c r="N678" s="47">
        <v>8.5695145655291345</v>
      </c>
      <c r="O678">
        <v>4</v>
      </c>
      <c r="P678">
        <v>9</v>
      </c>
      <c r="Q678">
        <v>7</v>
      </c>
      <c r="R678">
        <v>8</v>
      </c>
      <c r="S678" t="s">
        <v>104</v>
      </c>
      <c r="T678" t="s">
        <v>106</v>
      </c>
      <c r="V678">
        <v>29</v>
      </c>
      <c r="W678">
        <v>28</v>
      </c>
      <c r="X678">
        <f>IF(AND(OR('Country Prioritization'!$C$4 = 'Filter inputs'!$A$4,'Country Prioritization'!$C$4=$B678),
OR('Country Prioritization'!$C$6='Filter inputs'!$C$4,'Country Prioritization'!$C$6=$S678),
OR( 'Country Prioritization'!$C$7='Filter inputs'!$D$4, 'Country Prioritization'!$C$7=$T678),
OR('Country Prioritization'!$C$8='Filter inputs'!$E$4, 'Country Prioritization'!$C$8=$F678), OR(AND('Country Prioritization'!$C$5='Filter inputs'!$B$4,H678&lt;=$X$1),AND('Country Prioritization'!$C$5='Filter inputs'!$B$5,M678&lt;=$X$1))),1,0)</f>
        <v>1</v>
      </c>
      <c r="Y678">
        <f>IF(OR('Vaccine Prioritization'!$C$5='Filter inputs'!$E$4, 'Vaccine Prioritization'!$C$5=$F678),1,0)</f>
        <v>1</v>
      </c>
    </row>
    <row r="679" spans="1:25" x14ac:dyDescent="0.3">
      <c r="A679" t="str">
        <f t="shared" si="32"/>
        <v>AFRICAAGOHib32029</v>
      </c>
      <c r="B679" t="s">
        <v>3</v>
      </c>
      <c r="C679" t="s">
        <v>116</v>
      </c>
      <c r="D679" t="s">
        <v>8</v>
      </c>
      <c r="E679" t="s">
        <v>82</v>
      </c>
      <c r="F679">
        <v>2029</v>
      </c>
      <c r="G679" t="s">
        <v>199</v>
      </c>
      <c r="H679" s="11" cm="1">
        <f t="array" ref="H679">_xlfn.IFS(G679="&gt;70%",1,G679="60-70%",70%,G679="50-60%",60%,G679="&lt;50%",50%)</f>
        <v>0.5</v>
      </c>
      <c r="I679" s="47">
        <v>7.1827719543654567</v>
      </c>
      <c r="J679">
        <v>10</v>
      </c>
      <c r="K679">
        <v>9</v>
      </c>
      <c r="L679" t="s">
        <v>198</v>
      </c>
      <c r="M679" s="11" cm="1">
        <f t="array" ref="M679">_xlfn.IFS(L679="&gt;70%",1,L679="60-70%",70%,L679="50-60%",60%,L679="&lt;50%",50%)</f>
        <v>0.6</v>
      </c>
      <c r="N679" s="47">
        <v>8.4535811276696311</v>
      </c>
      <c r="O679">
        <v>10</v>
      </c>
      <c r="P679">
        <v>9</v>
      </c>
      <c r="Q679">
        <v>9</v>
      </c>
      <c r="R679">
        <v>11</v>
      </c>
      <c r="S679" t="s">
        <v>104</v>
      </c>
      <c r="T679" t="s">
        <v>108</v>
      </c>
      <c r="V679">
        <v>39</v>
      </c>
      <c r="W679">
        <v>39</v>
      </c>
      <c r="X679">
        <f>IF(AND(OR('Country Prioritization'!$C$4 = 'Filter inputs'!$A$4,'Country Prioritization'!$C$4=$B679),
OR('Country Prioritization'!$C$6='Filter inputs'!$C$4,'Country Prioritization'!$C$6=$S679),
OR( 'Country Prioritization'!$C$7='Filter inputs'!$D$4, 'Country Prioritization'!$C$7=$T679),
OR('Country Prioritization'!$C$8='Filter inputs'!$E$4, 'Country Prioritization'!$C$8=$F679), OR(AND('Country Prioritization'!$C$5='Filter inputs'!$B$4,H679&lt;=$X$1),AND('Country Prioritization'!$C$5='Filter inputs'!$B$5,M679&lt;=$X$1))),1,0)</f>
        <v>1</v>
      </c>
      <c r="Y679">
        <f>IF(OR('Vaccine Prioritization'!$C$5='Filter inputs'!$E$4, 'Vaccine Prioritization'!$C$5=$F679),1,0)</f>
        <v>1</v>
      </c>
    </row>
    <row r="680" spans="1:25" x14ac:dyDescent="0.3">
      <c r="A680" t="str">
        <f t="shared" si="32"/>
        <v>ASIAAFGHib32029</v>
      </c>
      <c r="B680" t="s">
        <v>13</v>
      </c>
      <c r="C680" t="s">
        <v>120</v>
      </c>
      <c r="D680" t="s">
        <v>14</v>
      </c>
      <c r="E680" t="s">
        <v>82</v>
      </c>
      <c r="F680">
        <v>2029</v>
      </c>
      <c r="G680" t="s">
        <v>199</v>
      </c>
      <c r="H680" s="11" cm="1">
        <f t="array" ref="H680">_xlfn.IFS(G680="&gt;70%",1,G680="60-70%",70%,G680="50-60%",60%,G680="&lt;50%",50%)</f>
        <v>0.5</v>
      </c>
      <c r="I680" s="47">
        <v>5.2771878676530735</v>
      </c>
      <c r="J680">
        <v>9</v>
      </c>
      <c r="K680">
        <v>9</v>
      </c>
      <c r="L680" t="s">
        <v>197</v>
      </c>
      <c r="M680" s="11" cm="1">
        <f t="array" ref="M680">_xlfn.IFS(L680="&gt;70%",1,L680="60-70%",70%,L680="50-60%",60%,L680="&lt;50%",50%)</f>
        <v>0.7</v>
      </c>
      <c r="N680" s="47">
        <v>7.2350282299947981</v>
      </c>
      <c r="O680">
        <v>9</v>
      </c>
      <c r="P680">
        <v>9</v>
      </c>
      <c r="Q680">
        <v>8</v>
      </c>
      <c r="R680">
        <v>9</v>
      </c>
      <c r="S680" t="s">
        <v>103</v>
      </c>
      <c r="T680" t="s">
        <v>106</v>
      </c>
      <c r="V680">
        <v>35</v>
      </c>
      <c r="W680">
        <v>35</v>
      </c>
      <c r="X680">
        <f>IF(AND(OR('Country Prioritization'!$C$4 = 'Filter inputs'!$A$4,'Country Prioritization'!$C$4=$B680),
OR('Country Prioritization'!$C$6='Filter inputs'!$C$4,'Country Prioritization'!$C$6=$S680),
OR( 'Country Prioritization'!$C$7='Filter inputs'!$D$4, 'Country Prioritization'!$C$7=$T680),
OR('Country Prioritization'!$C$8='Filter inputs'!$E$4, 'Country Prioritization'!$C$8=$F680), OR(AND('Country Prioritization'!$C$5='Filter inputs'!$B$4,H680&lt;=$X$1),AND('Country Prioritization'!$C$5='Filter inputs'!$B$5,M680&lt;=$X$1))),1,0)</f>
        <v>1</v>
      </c>
      <c r="Y680">
        <f>IF(OR('Vaccine Prioritization'!$C$5='Filter inputs'!$E$4, 'Vaccine Prioritization'!$C$5=$F680),1,0)</f>
        <v>1</v>
      </c>
    </row>
    <row r="681" spans="1:25" x14ac:dyDescent="0.3">
      <c r="A681" t="str">
        <f t="shared" si="32"/>
        <v>AFRICAMLIHib32029</v>
      </c>
      <c r="B681" t="s">
        <v>3</v>
      </c>
      <c r="C681" t="s">
        <v>126</v>
      </c>
      <c r="D681" t="s">
        <v>21</v>
      </c>
      <c r="E681" t="s">
        <v>82</v>
      </c>
      <c r="F681">
        <v>2029</v>
      </c>
      <c r="G681" t="s">
        <v>198</v>
      </c>
      <c r="H681" s="11" cm="1">
        <f t="array" ref="H681">_xlfn.IFS(G681="&gt;70%",1,G681="60-70%",70%,G681="50-60%",60%,G681="&lt;50%",50%)</f>
        <v>0.6</v>
      </c>
      <c r="I681" s="47">
        <v>4.2224942143761162</v>
      </c>
      <c r="J681">
        <v>8</v>
      </c>
      <c r="K681">
        <v>9</v>
      </c>
      <c r="L681" t="s">
        <v>196</v>
      </c>
      <c r="M681" s="11" cm="1">
        <f t="array" ref="M681">_xlfn.IFS(L681="&gt;70%",1,L681="60-70%",70%,L681="50-60%",60%,L681="&lt;50%",50%)</f>
        <v>1</v>
      </c>
      <c r="N681" s="47">
        <v>6.5093531804713924</v>
      </c>
      <c r="O681">
        <v>8</v>
      </c>
      <c r="P681">
        <v>9</v>
      </c>
      <c r="Q681">
        <v>8</v>
      </c>
      <c r="R681">
        <v>9</v>
      </c>
      <c r="S681" t="s">
        <v>103</v>
      </c>
      <c r="T681" t="s">
        <v>106</v>
      </c>
      <c r="V681">
        <v>34</v>
      </c>
      <c r="W681">
        <v>34</v>
      </c>
      <c r="X681">
        <f>IF(AND(OR('Country Prioritization'!$C$4 = 'Filter inputs'!$A$4,'Country Prioritization'!$C$4=$B681),
OR('Country Prioritization'!$C$6='Filter inputs'!$C$4,'Country Prioritization'!$C$6=$S681),
OR( 'Country Prioritization'!$C$7='Filter inputs'!$D$4, 'Country Prioritization'!$C$7=$T681),
OR('Country Prioritization'!$C$8='Filter inputs'!$E$4, 'Country Prioritization'!$C$8=$F681), OR(AND('Country Prioritization'!$C$5='Filter inputs'!$B$4,H681&lt;=$X$1),AND('Country Prioritization'!$C$5='Filter inputs'!$B$5,M681&lt;=$X$1))),1,0)</f>
        <v>1</v>
      </c>
      <c r="Y681">
        <f>IF(OR('Vaccine Prioritization'!$C$5='Filter inputs'!$E$4, 'Vaccine Prioritization'!$C$5=$F681),1,0)</f>
        <v>1</v>
      </c>
    </row>
    <row r="682" spans="1:25" x14ac:dyDescent="0.3">
      <c r="A682" t="str">
        <f t="shared" si="32"/>
        <v>AFRICACMRHib32029</v>
      </c>
      <c r="B682" t="s">
        <v>3</v>
      </c>
      <c r="C682" t="s">
        <v>151</v>
      </c>
      <c r="D682" t="s">
        <v>47</v>
      </c>
      <c r="E682" t="s">
        <v>82</v>
      </c>
      <c r="F682">
        <v>2029</v>
      </c>
      <c r="G682" t="s">
        <v>199</v>
      </c>
      <c r="H682" s="11" cm="1">
        <f t="array" ref="H682">_xlfn.IFS(G682="&gt;70%",1,G682="60-70%",70%,G682="50-60%",60%,G682="&lt;50%",50%)</f>
        <v>0.5</v>
      </c>
      <c r="I682" s="47">
        <v>2.9613724068723908</v>
      </c>
      <c r="J682">
        <v>9</v>
      </c>
      <c r="K682">
        <v>8</v>
      </c>
      <c r="L682" t="s">
        <v>196</v>
      </c>
      <c r="M682" s="11" cm="1">
        <f t="array" ref="M682">_xlfn.IFS(L682="&gt;70%",1,L682="60-70%",70%,L682="50-60%",60%,L682="&lt;50%",50%)</f>
        <v>1</v>
      </c>
      <c r="N682" s="47">
        <v>5.8206956224491302</v>
      </c>
      <c r="O682">
        <v>5</v>
      </c>
      <c r="P682">
        <v>9</v>
      </c>
      <c r="Q682">
        <v>8</v>
      </c>
      <c r="R682">
        <v>2</v>
      </c>
      <c r="S682" t="s">
        <v>104</v>
      </c>
      <c r="T682" t="s">
        <v>109</v>
      </c>
      <c r="V682">
        <v>27</v>
      </c>
      <c r="W682">
        <v>24</v>
      </c>
      <c r="X682">
        <f>IF(AND(OR('Country Prioritization'!$C$4 = 'Filter inputs'!$A$4,'Country Prioritization'!$C$4=$B682),
OR('Country Prioritization'!$C$6='Filter inputs'!$C$4,'Country Prioritization'!$C$6=$S682),
OR( 'Country Prioritization'!$C$7='Filter inputs'!$D$4, 'Country Prioritization'!$C$7=$T682),
OR('Country Prioritization'!$C$8='Filter inputs'!$E$4, 'Country Prioritization'!$C$8=$F682), OR(AND('Country Prioritization'!$C$5='Filter inputs'!$B$4,H682&lt;=$X$1),AND('Country Prioritization'!$C$5='Filter inputs'!$B$5,M682&lt;=$X$1))),1,0)</f>
        <v>1</v>
      </c>
      <c r="Y682">
        <f>IF(OR('Vaccine Prioritization'!$C$5='Filter inputs'!$E$4, 'Vaccine Prioritization'!$C$5=$F682),1,0)</f>
        <v>1</v>
      </c>
    </row>
    <row r="683" spans="1:25" x14ac:dyDescent="0.3">
      <c r="A683" t="str">
        <f t="shared" si="32"/>
        <v>AFRICAMOZHib32029</v>
      </c>
      <c r="B683" t="s">
        <v>3</v>
      </c>
      <c r="C683" t="s">
        <v>181</v>
      </c>
      <c r="D683" t="s">
        <v>77</v>
      </c>
      <c r="E683" t="s">
        <v>82</v>
      </c>
      <c r="F683">
        <v>2029</v>
      </c>
      <c r="G683" t="s">
        <v>198</v>
      </c>
      <c r="H683" s="11" cm="1">
        <f t="array" ref="H683">_xlfn.IFS(G683="&gt;70%",1,G683="60-70%",70%,G683="50-60%",60%,G683="&lt;50%",50%)</f>
        <v>0.6</v>
      </c>
      <c r="I683" s="47">
        <v>3.3356739858736755</v>
      </c>
      <c r="J683">
        <v>6</v>
      </c>
      <c r="K683">
        <v>8</v>
      </c>
      <c r="L683" t="s">
        <v>196</v>
      </c>
      <c r="M683" s="11" cm="1">
        <f t="array" ref="M683">_xlfn.IFS(L683="&gt;70%",1,L683="60-70%",70%,L683="50-60%",60%,L683="&lt;50%",50%)</f>
        <v>1</v>
      </c>
      <c r="N683" s="47">
        <v>5.651212720535308</v>
      </c>
      <c r="O683">
        <v>1</v>
      </c>
      <c r="P683">
        <v>9</v>
      </c>
      <c r="Q683">
        <v>10</v>
      </c>
      <c r="R683">
        <v>9</v>
      </c>
      <c r="S683" t="s">
        <v>103</v>
      </c>
      <c r="T683" t="s">
        <v>106</v>
      </c>
      <c r="V683">
        <v>33</v>
      </c>
      <c r="W683">
        <v>29</v>
      </c>
      <c r="X683">
        <f>IF(AND(OR('Country Prioritization'!$C$4 = 'Filter inputs'!$A$4,'Country Prioritization'!$C$4=$B683),
OR('Country Prioritization'!$C$6='Filter inputs'!$C$4,'Country Prioritization'!$C$6=$S683),
OR( 'Country Prioritization'!$C$7='Filter inputs'!$D$4, 'Country Prioritization'!$C$7=$T683),
OR('Country Prioritization'!$C$8='Filter inputs'!$E$4, 'Country Prioritization'!$C$8=$F683), OR(AND('Country Prioritization'!$C$5='Filter inputs'!$B$4,H683&lt;=$X$1),AND('Country Prioritization'!$C$5='Filter inputs'!$B$5,M683&lt;=$X$1))),1,0)</f>
        <v>1</v>
      </c>
      <c r="Y683">
        <f>IF(OR('Vaccine Prioritization'!$C$5='Filter inputs'!$E$4, 'Vaccine Prioritization'!$C$5=$F683),1,0)</f>
        <v>1</v>
      </c>
    </row>
    <row r="684" spans="1:25" x14ac:dyDescent="0.3">
      <c r="A684" t="str">
        <f t="shared" si="32"/>
        <v>ASIAMMRHib32029</v>
      </c>
      <c r="B684" t="s">
        <v>13</v>
      </c>
      <c r="C684" t="s">
        <v>131</v>
      </c>
      <c r="D684" t="s">
        <v>27</v>
      </c>
      <c r="E684" t="s">
        <v>82</v>
      </c>
      <c r="F684">
        <v>2029</v>
      </c>
      <c r="G684" t="s">
        <v>198</v>
      </c>
      <c r="H684" s="11" cm="1">
        <f t="array" ref="H684">_xlfn.IFS(G684="&gt;70%",1,G684="60-70%",70%,G684="50-60%",60%,G684="&lt;50%",50%)</f>
        <v>0.6</v>
      </c>
      <c r="I684" s="47">
        <v>4.062229274176838</v>
      </c>
      <c r="J684">
        <v>5</v>
      </c>
      <c r="K684">
        <v>9</v>
      </c>
      <c r="L684" t="s">
        <v>196</v>
      </c>
      <c r="M684" s="11" cm="1">
        <f t="array" ref="M684">_xlfn.IFS(L684="&gt;70%",1,L684="60-70%",70%,L684="50-60%",60%,L684="&lt;50%",50%)</f>
        <v>1</v>
      </c>
      <c r="N684" s="47">
        <v>5.5245817603680551</v>
      </c>
      <c r="O684">
        <v>8</v>
      </c>
      <c r="P684">
        <v>8</v>
      </c>
      <c r="Q684">
        <v>10</v>
      </c>
      <c r="R684">
        <v>2</v>
      </c>
      <c r="S684" t="s">
        <v>104</v>
      </c>
      <c r="T684" t="s">
        <v>109</v>
      </c>
      <c r="V684">
        <v>26</v>
      </c>
      <c r="W684">
        <v>28</v>
      </c>
      <c r="X684">
        <f>IF(AND(OR('Country Prioritization'!$C$4 = 'Filter inputs'!$A$4,'Country Prioritization'!$C$4=$B684),
OR('Country Prioritization'!$C$6='Filter inputs'!$C$4,'Country Prioritization'!$C$6=$S684),
OR( 'Country Prioritization'!$C$7='Filter inputs'!$D$4, 'Country Prioritization'!$C$7=$T684),
OR('Country Prioritization'!$C$8='Filter inputs'!$E$4, 'Country Prioritization'!$C$8=$F684), OR(AND('Country Prioritization'!$C$5='Filter inputs'!$B$4,H684&lt;=$X$1),AND('Country Prioritization'!$C$5='Filter inputs'!$B$5,M684&lt;=$X$1))),1,0)</f>
        <v>1</v>
      </c>
      <c r="Y684">
        <f>IF(OR('Vaccine Prioritization'!$C$5='Filter inputs'!$E$4, 'Vaccine Prioritization'!$C$5=$F684),1,0)</f>
        <v>1</v>
      </c>
    </row>
    <row r="685" spans="1:25" x14ac:dyDescent="0.3">
      <c r="A685" t="str">
        <f t="shared" si="32"/>
        <v>AFRICAUGAHib32029</v>
      </c>
      <c r="B685" t="s">
        <v>3</v>
      </c>
      <c r="C685" t="s">
        <v>147</v>
      </c>
      <c r="D685" t="s">
        <v>43</v>
      </c>
      <c r="E685" t="s">
        <v>82</v>
      </c>
      <c r="F685">
        <v>2029</v>
      </c>
      <c r="G685" t="s">
        <v>198</v>
      </c>
      <c r="H685" s="11" cm="1">
        <f t="array" ref="H685">_xlfn.IFS(G685="&gt;70%",1,G685="60-70%",70%,G685="50-60%",60%,G685="&lt;50%",50%)</f>
        <v>0.6</v>
      </c>
      <c r="I685" s="47">
        <v>3.6356512317480614</v>
      </c>
      <c r="J685">
        <v>4</v>
      </c>
      <c r="K685">
        <v>9</v>
      </c>
      <c r="L685" t="s">
        <v>196</v>
      </c>
      <c r="M685" s="11" cm="1">
        <f t="array" ref="M685">_xlfn.IFS(L685="&gt;70%",1,L685="60-70%",70%,L685="50-60%",60%,L685="&lt;50%",50%)</f>
        <v>1</v>
      </c>
      <c r="N685" s="47">
        <v>5.466607287756875</v>
      </c>
      <c r="O685">
        <v>5</v>
      </c>
      <c r="P685">
        <v>8</v>
      </c>
      <c r="Q685">
        <v>6</v>
      </c>
      <c r="R685">
        <v>9</v>
      </c>
      <c r="S685" t="s">
        <v>103</v>
      </c>
      <c r="T685" t="s">
        <v>106</v>
      </c>
      <c r="V685">
        <v>28</v>
      </c>
      <c r="W685">
        <v>28</v>
      </c>
      <c r="X685">
        <f>IF(AND(OR('Country Prioritization'!$C$4 = 'Filter inputs'!$A$4,'Country Prioritization'!$C$4=$B685),
OR('Country Prioritization'!$C$6='Filter inputs'!$C$4,'Country Prioritization'!$C$6=$S685),
OR( 'Country Prioritization'!$C$7='Filter inputs'!$D$4, 'Country Prioritization'!$C$7=$T685),
OR('Country Prioritization'!$C$8='Filter inputs'!$E$4, 'Country Prioritization'!$C$8=$F685), OR(AND('Country Prioritization'!$C$5='Filter inputs'!$B$4,H685&lt;=$X$1),AND('Country Prioritization'!$C$5='Filter inputs'!$B$5,M685&lt;=$X$1))),1,0)</f>
        <v>1</v>
      </c>
      <c r="Y685">
        <f>IF(OR('Vaccine Prioritization'!$C$5='Filter inputs'!$E$4, 'Vaccine Prioritization'!$C$5=$F685),1,0)</f>
        <v>1</v>
      </c>
    </row>
    <row r="686" spans="1:25" x14ac:dyDescent="0.3">
      <c r="A686" t="str">
        <f t="shared" si="32"/>
        <v>AFRICATCDHib32029</v>
      </c>
      <c r="B686" t="s">
        <v>3</v>
      </c>
      <c r="C686" t="s">
        <v>118</v>
      </c>
      <c r="D686" t="s">
        <v>11</v>
      </c>
      <c r="E686" t="s">
        <v>82</v>
      </c>
      <c r="F686">
        <v>2029</v>
      </c>
      <c r="G686" t="s">
        <v>199</v>
      </c>
      <c r="H686" s="11" cm="1">
        <f t="array" ref="H686">_xlfn.IFS(G686="&gt;70%",1,G686="60-70%",70%,G686="50-60%",60%,G686="&lt;50%",50%)</f>
        <v>0.5</v>
      </c>
      <c r="I686" s="47">
        <v>3.5906262693305422</v>
      </c>
      <c r="J686">
        <v>10</v>
      </c>
      <c r="K686">
        <v>8</v>
      </c>
      <c r="L686" t="s">
        <v>198</v>
      </c>
      <c r="M686" s="11" cm="1">
        <f t="array" ref="M686">_xlfn.IFS(L686="&gt;70%",1,L686="60-70%",70%,L686="50-60%",60%,L686="&lt;50%",50%)</f>
        <v>0.6</v>
      </c>
      <c r="N686" s="47">
        <v>5.2698744252128629</v>
      </c>
      <c r="O686">
        <v>10</v>
      </c>
      <c r="P686">
        <v>8</v>
      </c>
      <c r="Q686">
        <v>9</v>
      </c>
      <c r="R686">
        <v>9</v>
      </c>
      <c r="S686" t="s">
        <v>103</v>
      </c>
      <c r="T686" t="s">
        <v>106</v>
      </c>
      <c r="V686">
        <v>36</v>
      </c>
      <c r="W686">
        <v>36</v>
      </c>
      <c r="X686">
        <f>IF(AND(OR('Country Prioritization'!$C$4 = 'Filter inputs'!$A$4,'Country Prioritization'!$C$4=$B686),
OR('Country Prioritization'!$C$6='Filter inputs'!$C$4,'Country Prioritization'!$C$6=$S686),
OR( 'Country Prioritization'!$C$7='Filter inputs'!$D$4, 'Country Prioritization'!$C$7=$T686),
OR('Country Prioritization'!$C$8='Filter inputs'!$E$4, 'Country Prioritization'!$C$8=$F686), OR(AND('Country Prioritization'!$C$5='Filter inputs'!$B$4,H686&lt;=$X$1),AND('Country Prioritization'!$C$5='Filter inputs'!$B$5,M686&lt;=$X$1))),1,0)</f>
        <v>1</v>
      </c>
      <c r="Y686">
        <f>IF(OR('Vaccine Prioritization'!$C$5='Filter inputs'!$E$4, 'Vaccine Prioritization'!$C$5=$F686),1,0)</f>
        <v>1</v>
      </c>
    </row>
    <row r="687" spans="1:25" x14ac:dyDescent="0.3">
      <c r="A687" t="str">
        <f t="shared" si="32"/>
        <v>AFRICAMDGHib32029</v>
      </c>
      <c r="B687" t="s">
        <v>3</v>
      </c>
      <c r="C687" t="s">
        <v>145</v>
      </c>
      <c r="D687" t="s">
        <v>41</v>
      </c>
      <c r="E687" t="s">
        <v>82</v>
      </c>
      <c r="F687">
        <v>2029</v>
      </c>
      <c r="G687" t="s">
        <v>198</v>
      </c>
      <c r="H687" s="11" cm="1">
        <f t="array" ref="H687">_xlfn.IFS(G687="&gt;70%",1,G687="60-70%",70%,G687="50-60%",60%,G687="&lt;50%",50%)</f>
        <v>0.6</v>
      </c>
      <c r="I687" s="47">
        <v>3.0025415035698559</v>
      </c>
      <c r="J687">
        <v>8</v>
      </c>
      <c r="K687">
        <v>8</v>
      </c>
      <c r="L687" t="s">
        <v>196</v>
      </c>
      <c r="M687" s="11" cm="1">
        <f t="array" ref="M687">_xlfn.IFS(L687="&gt;70%",1,L687="60-70%",70%,L687="50-60%",60%,L687="&lt;50%",50%)</f>
        <v>1</v>
      </c>
      <c r="N687" s="47">
        <v>5.224564955527252</v>
      </c>
      <c r="O687">
        <v>6</v>
      </c>
      <c r="P687">
        <v>8</v>
      </c>
      <c r="Q687">
        <v>7</v>
      </c>
      <c r="R687">
        <v>9</v>
      </c>
      <c r="S687" t="s">
        <v>103</v>
      </c>
      <c r="T687" t="s">
        <v>106</v>
      </c>
      <c r="V687">
        <v>32</v>
      </c>
      <c r="W687">
        <v>30</v>
      </c>
      <c r="X687">
        <f>IF(AND(OR('Country Prioritization'!$C$4 = 'Filter inputs'!$A$4,'Country Prioritization'!$C$4=$B687),
OR('Country Prioritization'!$C$6='Filter inputs'!$C$4,'Country Prioritization'!$C$6=$S687),
OR( 'Country Prioritization'!$C$7='Filter inputs'!$D$4, 'Country Prioritization'!$C$7=$T687),
OR('Country Prioritization'!$C$8='Filter inputs'!$E$4, 'Country Prioritization'!$C$8=$F687), OR(AND('Country Prioritization'!$C$5='Filter inputs'!$B$4,H687&lt;=$X$1),AND('Country Prioritization'!$C$5='Filter inputs'!$B$5,M687&lt;=$X$1))),1,0)</f>
        <v>1</v>
      </c>
      <c r="Y687">
        <f>IF(OR('Vaccine Prioritization'!$C$5='Filter inputs'!$E$4, 'Vaccine Prioritization'!$C$5=$F687),1,0)</f>
        <v>1</v>
      </c>
    </row>
    <row r="688" spans="1:25" x14ac:dyDescent="0.3">
      <c r="A688" t="str">
        <f t="shared" si="32"/>
        <v>AFRICABFAHib32029</v>
      </c>
      <c r="B688" t="s">
        <v>3</v>
      </c>
      <c r="C688" t="s">
        <v>167</v>
      </c>
      <c r="D688" t="s">
        <v>63</v>
      </c>
      <c r="E688" t="s">
        <v>82</v>
      </c>
      <c r="F688">
        <v>2029</v>
      </c>
      <c r="G688" t="s">
        <v>198</v>
      </c>
      <c r="H688" s="11" cm="1">
        <f t="array" ref="H688">_xlfn.IFS(G688="&gt;70%",1,G688="60-70%",70%,G688="50-60%",60%,G688="&lt;50%",50%)</f>
        <v>0.6</v>
      </c>
      <c r="I688" s="47">
        <v>2.6285835848848489</v>
      </c>
      <c r="J688">
        <v>5</v>
      </c>
      <c r="K688">
        <v>7</v>
      </c>
      <c r="L688" t="s">
        <v>196</v>
      </c>
      <c r="M688" s="11" cm="1">
        <f t="array" ref="M688">_xlfn.IFS(L688="&gt;70%",1,L688="60-70%",70%,L688="50-60%",60%,L688="&lt;50%",50%)</f>
        <v>1</v>
      </c>
      <c r="N688" s="47">
        <v>4.9329892206108976</v>
      </c>
      <c r="O688">
        <v>3</v>
      </c>
      <c r="P688">
        <v>8</v>
      </c>
      <c r="Q688">
        <v>4</v>
      </c>
      <c r="R688">
        <v>9</v>
      </c>
      <c r="S688" t="s">
        <v>103</v>
      </c>
      <c r="T688" t="s">
        <v>106</v>
      </c>
      <c r="V688">
        <v>25</v>
      </c>
      <c r="W688">
        <v>24</v>
      </c>
      <c r="X688">
        <f>IF(AND(OR('Country Prioritization'!$C$4 = 'Filter inputs'!$A$4,'Country Prioritization'!$C$4=$B688),
OR('Country Prioritization'!$C$6='Filter inputs'!$C$4,'Country Prioritization'!$C$6=$S688),
OR( 'Country Prioritization'!$C$7='Filter inputs'!$D$4, 'Country Prioritization'!$C$7=$T688),
OR('Country Prioritization'!$C$8='Filter inputs'!$E$4, 'Country Prioritization'!$C$8=$F688), OR(AND('Country Prioritization'!$C$5='Filter inputs'!$B$4,H688&lt;=$X$1),AND('Country Prioritization'!$C$5='Filter inputs'!$B$5,M688&lt;=$X$1))),1,0)</f>
        <v>1</v>
      </c>
      <c r="Y688">
        <f>IF(OR('Vaccine Prioritization'!$C$5='Filter inputs'!$E$4, 'Vaccine Prioritization'!$C$5=$F688),1,0)</f>
        <v>1</v>
      </c>
    </row>
    <row r="689" spans="1:25" x14ac:dyDescent="0.3">
      <c r="A689" t="str">
        <f t="shared" si="32"/>
        <v>ASIANPLHib32029</v>
      </c>
      <c r="B689" t="s">
        <v>13</v>
      </c>
      <c r="C689" t="s">
        <v>157</v>
      </c>
      <c r="D689" t="s">
        <v>53</v>
      </c>
      <c r="E689" t="s">
        <v>82</v>
      </c>
      <c r="F689">
        <v>2029</v>
      </c>
      <c r="G689" t="s">
        <v>198</v>
      </c>
      <c r="H689" s="11" cm="1">
        <f t="array" ref="H689">_xlfn.IFS(G689="&gt;70%",1,G689="60-70%",70%,G689="50-60%",60%,G689="&lt;50%",50%)</f>
        <v>0.6</v>
      </c>
      <c r="I689" s="47">
        <v>3.0433486207401304</v>
      </c>
      <c r="J689">
        <v>4</v>
      </c>
      <c r="K689">
        <v>8</v>
      </c>
      <c r="L689" t="s">
        <v>196</v>
      </c>
      <c r="M689" s="11" cm="1">
        <f t="array" ref="M689">_xlfn.IFS(L689="&gt;70%",1,L689="60-70%",70%,L689="50-60%",60%,L689="&lt;50%",50%)</f>
        <v>1</v>
      </c>
      <c r="N689" s="47">
        <v>4.8680293998072717</v>
      </c>
      <c r="O689">
        <v>4</v>
      </c>
      <c r="P689">
        <v>8</v>
      </c>
      <c r="Q689">
        <v>6</v>
      </c>
      <c r="R689">
        <v>8</v>
      </c>
      <c r="S689" t="s">
        <v>104</v>
      </c>
      <c r="T689" t="s">
        <v>106</v>
      </c>
      <c r="V689">
        <v>26</v>
      </c>
      <c r="W689">
        <v>26</v>
      </c>
      <c r="X689">
        <f>IF(AND(OR('Country Prioritization'!$C$4 = 'Filter inputs'!$A$4,'Country Prioritization'!$C$4=$B689),
OR('Country Prioritization'!$C$6='Filter inputs'!$C$4,'Country Prioritization'!$C$6=$S689),
OR( 'Country Prioritization'!$C$7='Filter inputs'!$D$4, 'Country Prioritization'!$C$7=$T689),
OR('Country Prioritization'!$C$8='Filter inputs'!$E$4, 'Country Prioritization'!$C$8=$F689), OR(AND('Country Prioritization'!$C$5='Filter inputs'!$B$4,H689&lt;=$X$1),AND('Country Prioritization'!$C$5='Filter inputs'!$B$5,M689&lt;=$X$1))),1,0)</f>
        <v>1</v>
      </c>
      <c r="Y689">
        <f>IF(OR('Vaccine Prioritization'!$C$5='Filter inputs'!$E$4, 'Vaccine Prioritization'!$C$5=$F689),1,0)</f>
        <v>1</v>
      </c>
    </row>
    <row r="690" spans="1:25" x14ac:dyDescent="0.3">
      <c r="A690" t="str">
        <f t="shared" si="32"/>
        <v>ASIAYEMHib32029</v>
      </c>
      <c r="B690" t="s">
        <v>13</v>
      </c>
      <c r="C690" t="s">
        <v>123</v>
      </c>
      <c r="D690" t="s">
        <v>18</v>
      </c>
      <c r="E690" t="s">
        <v>82</v>
      </c>
      <c r="F690">
        <v>2029</v>
      </c>
      <c r="G690" t="s">
        <v>198</v>
      </c>
      <c r="H690" s="11" cm="1">
        <f t="array" ref="H690">_xlfn.IFS(G690="&gt;70%",1,G690="60-70%",70%,G690="50-60%",60%,G690="&lt;50%",50%)</f>
        <v>0.6</v>
      </c>
      <c r="I690" s="47">
        <v>3.2745051715292561</v>
      </c>
      <c r="J690">
        <v>8</v>
      </c>
      <c r="K690">
        <v>8</v>
      </c>
      <c r="L690" t="s">
        <v>197</v>
      </c>
      <c r="M690" s="11" cm="1">
        <f t="array" ref="M690">_xlfn.IFS(L690="&gt;70%",1,L690="60-70%",70%,L690="50-60%",60%,L690="&lt;50%",50%)</f>
        <v>0.7</v>
      </c>
      <c r="N690" s="47">
        <v>4.706239229869901</v>
      </c>
      <c r="O690">
        <v>9</v>
      </c>
      <c r="P690">
        <v>8</v>
      </c>
      <c r="Q690">
        <v>3</v>
      </c>
      <c r="R690">
        <v>9</v>
      </c>
      <c r="S690" t="s">
        <v>103</v>
      </c>
      <c r="T690" t="s">
        <v>106</v>
      </c>
      <c r="V690">
        <v>28</v>
      </c>
      <c r="W690">
        <v>29</v>
      </c>
      <c r="X690">
        <f>IF(AND(OR('Country Prioritization'!$C$4 = 'Filter inputs'!$A$4,'Country Prioritization'!$C$4=$B690),
OR('Country Prioritization'!$C$6='Filter inputs'!$C$4,'Country Prioritization'!$C$6=$S690),
OR( 'Country Prioritization'!$C$7='Filter inputs'!$D$4, 'Country Prioritization'!$C$7=$T690),
OR('Country Prioritization'!$C$8='Filter inputs'!$E$4, 'Country Prioritization'!$C$8=$F690), OR(AND('Country Prioritization'!$C$5='Filter inputs'!$B$4,H690&lt;=$X$1),AND('Country Prioritization'!$C$5='Filter inputs'!$B$5,M690&lt;=$X$1))),1,0)</f>
        <v>1</v>
      </c>
      <c r="Y690">
        <f>IF(OR('Vaccine Prioritization'!$C$5='Filter inputs'!$E$4, 'Vaccine Prioritization'!$C$5=$F690),1,0)</f>
        <v>1</v>
      </c>
    </row>
    <row r="691" spans="1:25" x14ac:dyDescent="0.3">
      <c r="A691" t="str">
        <f t="shared" si="32"/>
        <v>AFRICAKENHib32029</v>
      </c>
      <c r="B691" t="s">
        <v>3</v>
      </c>
      <c r="C691" t="s">
        <v>139</v>
      </c>
      <c r="D691" t="s">
        <v>35</v>
      </c>
      <c r="E691" t="s">
        <v>82</v>
      </c>
      <c r="F691">
        <v>2029</v>
      </c>
      <c r="G691" t="s">
        <v>198</v>
      </c>
      <c r="H691" s="11" cm="1">
        <f t="array" ref="H691">_xlfn.IFS(G691="&gt;70%",1,G691="60-70%",70%,G691="50-60%",60%,G691="&lt;50%",50%)</f>
        <v>0.6</v>
      </c>
      <c r="I691" s="47">
        <v>3.0319111761916835</v>
      </c>
      <c r="J691">
        <v>4</v>
      </c>
      <c r="K691">
        <v>8</v>
      </c>
      <c r="L691" t="s">
        <v>196</v>
      </c>
      <c r="M691" s="11" cm="1">
        <f t="array" ref="M691">_xlfn.IFS(L691="&gt;70%",1,L691="60-70%",70%,L691="50-60%",60%,L691="&lt;50%",50%)</f>
        <v>1</v>
      </c>
      <c r="N691" s="47">
        <v>4.1195693614420721</v>
      </c>
      <c r="O691">
        <v>7</v>
      </c>
      <c r="P691">
        <v>7</v>
      </c>
      <c r="Q691">
        <v>5</v>
      </c>
      <c r="R691">
        <v>2</v>
      </c>
      <c r="S691" t="s">
        <v>104</v>
      </c>
      <c r="T691" t="s">
        <v>109</v>
      </c>
      <c r="V691">
        <v>19</v>
      </c>
      <c r="W691">
        <v>21</v>
      </c>
      <c r="X691">
        <f>IF(AND(OR('Country Prioritization'!$C$4 = 'Filter inputs'!$A$4,'Country Prioritization'!$C$4=$B691),
OR('Country Prioritization'!$C$6='Filter inputs'!$C$4,'Country Prioritization'!$C$6=$S691),
OR( 'Country Prioritization'!$C$7='Filter inputs'!$D$4, 'Country Prioritization'!$C$7=$T691),
OR('Country Prioritization'!$C$8='Filter inputs'!$E$4, 'Country Prioritization'!$C$8=$F691), OR(AND('Country Prioritization'!$C$5='Filter inputs'!$B$4,H691&lt;=$X$1),AND('Country Prioritization'!$C$5='Filter inputs'!$B$5,M691&lt;=$X$1))),1,0)</f>
        <v>1</v>
      </c>
      <c r="Y691">
        <f>IF(OR('Vaccine Prioritization'!$C$5='Filter inputs'!$E$4, 'Vaccine Prioritization'!$C$5=$F691),1,0)</f>
        <v>1</v>
      </c>
    </row>
    <row r="692" spans="1:25" x14ac:dyDescent="0.3">
      <c r="A692" t="str">
        <f t="shared" si="32"/>
        <v>AFRICARWAHib32029</v>
      </c>
      <c r="B692" t="s">
        <v>3</v>
      </c>
      <c r="C692" t="s">
        <v>179</v>
      </c>
      <c r="D692" t="s">
        <v>75</v>
      </c>
      <c r="E692" t="s">
        <v>82</v>
      </c>
      <c r="F692">
        <v>2029</v>
      </c>
      <c r="G692" t="s">
        <v>197</v>
      </c>
      <c r="H692" s="11" cm="1">
        <f t="array" ref="H692">_xlfn.IFS(G692="&gt;70%",1,G692="60-70%",70%,G692="50-60%",60%,G692="&lt;50%",50%)</f>
        <v>0.7</v>
      </c>
      <c r="I692" s="47">
        <v>2.1786349826066402</v>
      </c>
      <c r="J692">
        <v>1</v>
      </c>
      <c r="K692">
        <v>7</v>
      </c>
      <c r="L692" t="s">
        <v>196</v>
      </c>
      <c r="M692" s="11" cm="1">
        <f t="array" ref="M692">_xlfn.IFS(L692="&gt;70%",1,L692="60-70%",70%,L692="50-60%",60%,L692="&lt;50%",50%)</f>
        <v>1</v>
      </c>
      <c r="N692" s="47">
        <v>3.8165652870729727</v>
      </c>
      <c r="O692">
        <v>1</v>
      </c>
      <c r="P692">
        <v>7</v>
      </c>
      <c r="Q692">
        <v>8</v>
      </c>
      <c r="R692">
        <v>9</v>
      </c>
      <c r="S692" t="s">
        <v>103</v>
      </c>
      <c r="T692" t="s">
        <v>106</v>
      </c>
      <c r="V692">
        <v>25</v>
      </c>
      <c r="W692">
        <v>25</v>
      </c>
      <c r="X692">
        <f>IF(AND(OR('Country Prioritization'!$C$4 = 'Filter inputs'!$A$4,'Country Prioritization'!$C$4=$B692),
OR('Country Prioritization'!$C$6='Filter inputs'!$C$4,'Country Prioritization'!$C$6=$S692),
OR( 'Country Prioritization'!$C$7='Filter inputs'!$D$4, 'Country Prioritization'!$C$7=$T692),
OR('Country Prioritization'!$C$8='Filter inputs'!$E$4, 'Country Prioritization'!$C$8=$F692), OR(AND('Country Prioritization'!$C$5='Filter inputs'!$B$4,H692&lt;=$X$1),AND('Country Prioritization'!$C$5='Filter inputs'!$B$5,M692&lt;=$X$1))),1,0)</f>
        <v>1</v>
      </c>
      <c r="Y692">
        <f>IF(OR('Vaccine Prioritization'!$C$5='Filter inputs'!$E$4, 'Vaccine Prioritization'!$C$5=$F692),1,0)</f>
        <v>1</v>
      </c>
    </row>
    <row r="693" spans="1:25" x14ac:dyDescent="0.3">
      <c r="A693" t="str">
        <f t="shared" si="32"/>
        <v>AFRICASENHib32029</v>
      </c>
      <c r="B693" t="s">
        <v>3</v>
      </c>
      <c r="C693" t="s">
        <v>164</v>
      </c>
      <c r="D693" t="s">
        <v>60</v>
      </c>
      <c r="E693" t="s">
        <v>82</v>
      </c>
      <c r="F693">
        <v>2029</v>
      </c>
      <c r="G693" t="s">
        <v>198</v>
      </c>
      <c r="H693" s="11" cm="1">
        <f t="array" ref="H693">_xlfn.IFS(G693="&gt;70%",1,G693="60-70%",70%,G693="50-60%",60%,G693="&lt;50%",50%)</f>
        <v>0.6</v>
      </c>
      <c r="I693" s="47">
        <v>2.4631320103996779</v>
      </c>
      <c r="J693">
        <v>4</v>
      </c>
      <c r="K693">
        <v>7</v>
      </c>
      <c r="L693" t="s">
        <v>196</v>
      </c>
      <c r="M693" s="11" cm="1">
        <f t="array" ref="M693">_xlfn.IFS(L693="&gt;70%",1,L693="60-70%",70%,L693="50-60%",60%,L693="&lt;50%",50%)</f>
        <v>1</v>
      </c>
      <c r="N693" s="47">
        <v>3.7105451093306692</v>
      </c>
      <c r="O693">
        <v>4</v>
      </c>
      <c r="P693">
        <v>7</v>
      </c>
      <c r="Q693">
        <v>1</v>
      </c>
      <c r="R693">
        <v>2</v>
      </c>
      <c r="S693" t="s">
        <v>104</v>
      </c>
      <c r="T693" t="s">
        <v>109</v>
      </c>
      <c r="V693">
        <v>14</v>
      </c>
      <c r="W693">
        <v>14</v>
      </c>
      <c r="X693">
        <f>IF(AND(OR('Country Prioritization'!$C$4 = 'Filter inputs'!$A$4,'Country Prioritization'!$C$4=$B693),
OR('Country Prioritization'!$C$6='Filter inputs'!$C$4,'Country Prioritization'!$C$6=$S693),
OR( 'Country Prioritization'!$C$7='Filter inputs'!$D$4, 'Country Prioritization'!$C$7=$T693),
OR('Country Prioritization'!$C$8='Filter inputs'!$E$4, 'Country Prioritization'!$C$8=$F693), OR(AND('Country Prioritization'!$C$5='Filter inputs'!$B$4,H693&lt;=$X$1),AND('Country Prioritization'!$C$5='Filter inputs'!$B$5,M693&lt;=$X$1))),1,0)</f>
        <v>1</v>
      </c>
      <c r="Y693">
        <f>IF(OR('Vaccine Prioritization'!$C$5='Filter inputs'!$E$4, 'Vaccine Prioritization'!$C$5=$F693),1,0)</f>
        <v>1</v>
      </c>
    </row>
    <row r="694" spans="1:25" x14ac:dyDescent="0.3">
      <c r="A694" t="str">
        <f t="shared" si="32"/>
        <v>AFRICAZMBHib32029</v>
      </c>
      <c r="B694" t="s">
        <v>3</v>
      </c>
      <c r="C694" t="s">
        <v>182</v>
      </c>
      <c r="D694" t="s">
        <v>78</v>
      </c>
      <c r="E694" t="s">
        <v>82</v>
      </c>
      <c r="F694">
        <v>2029</v>
      </c>
      <c r="G694" t="s">
        <v>198</v>
      </c>
      <c r="H694" s="11" cm="1">
        <f t="array" ref="H694">_xlfn.IFS(G694="&gt;70%",1,G694="60-70%",70%,G694="50-60%",60%,G694="&lt;50%",50%)</f>
        <v>0.6</v>
      </c>
      <c r="I694" s="47">
        <v>1.7925223863719417</v>
      </c>
      <c r="J694">
        <v>6</v>
      </c>
      <c r="K694">
        <v>7</v>
      </c>
      <c r="L694" t="s">
        <v>196</v>
      </c>
      <c r="M694" s="11" cm="1">
        <f t="array" ref="M694">_xlfn.IFS(L694="&gt;70%",1,L694="60-70%",70%,L694="50-60%",60%,L694="&lt;50%",50%)</f>
        <v>1</v>
      </c>
      <c r="N694" s="47">
        <v>3.2025095015255558</v>
      </c>
      <c r="O694">
        <v>1</v>
      </c>
      <c r="P694">
        <v>7</v>
      </c>
      <c r="Q694">
        <v>9</v>
      </c>
      <c r="R694">
        <v>2</v>
      </c>
      <c r="S694" t="s">
        <v>104</v>
      </c>
      <c r="T694" t="s">
        <v>109</v>
      </c>
      <c r="V694">
        <v>24</v>
      </c>
      <c r="W694">
        <v>19</v>
      </c>
      <c r="X694">
        <f>IF(AND(OR('Country Prioritization'!$C$4 = 'Filter inputs'!$A$4,'Country Prioritization'!$C$4=$B694),
OR('Country Prioritization'!$C$6='Filter inputs'!$C$4,'Country Prioritization'!$C$6=$S694),
OR( 'Country Prioritization'!$C$7='Filter inputs'!$D$4, 'Country Prioritization'!$C$7=$T694),
OR('Country Prioritization'!$C$8='Filter inputs'!$E$4, 'Country Prioritization'!$C$8=$F694), OR(AND('Country Prioritization'!$C$5='Filter inputs'!$B$4,H694&lt;=$X$1),AND('Country Prioritization'!$C$5='Filter inputs'!$B$5,M694&lt;=$X$1))),1,0)</f>
        <v>1</v>
      </c>
      <c r="Y694">
        <f>IF(OR('Vaccine Prioritization'!$C$5='Filter inputs'!$E$4, 'Vaccine Prioritization'!$C$5=$F694),1,0)</f>
        <v>1</v>
      </c>
    </row>
    <row r="695" spans="1:25" x14ac:dyDescent="0.3">
      <c r="A695" t="str">
        <f t="shared" si="32"/>
        <v>AFRICABDIHib32029</v>
      </c>
      <c r="B695" t="s">
        <v>3</v>
      </c>
      <c r="C695" t="s">
        <v>171</v>
      </c>
      <c r="D695" t="s">
        <v>67</v>
      </c>
      <c r="E695" t="s">
        <v>82</v>
      </c>
      <c r="F695">
        <v>2029</v>
      </c>
      <c r="G695" t="s">
        <v>198</v>
      </c>
      <c r="H695" s="11" cm="1">
        <f t="array" ref="H695">_xlfn.IFS(G695="&gt;70%",1,G695="60-70%",70%,G695="50-60%",60%,G695="&lt;50%",50%)</f>
        <v>0.6</v>
      </c>
      <c r="I695" s="47">
        <v>1.5803862641543642</v>
      </c>
      <c r="J695">
        <v>3</v>
      </c>
      <c r="K695">
        <v>6</v>
      </c>
      <c r="L695" t="s">
        <v>196</v>
      </c>
      <c r="M695" s="11" cm="1">
        <f t="array" ref="M695">_xlfn.IFS(L695="&gt;70%",1,L695="60-70%",70%,L695="50-60%",60%,L695="&lt;50%",50%)</f>
        <v>1</v>
      </c>
      <c r="N695" s="47">
        <v>2.6444605940354022</v>
      </c>
      <c r="O695">
        <v>3</v>
      </c>
      <c r="P695">
        <v>7</v>
      </c>
      <c r="Q695">
        <v>5</v>
      </c>
      <c r="R695">
        <v>9</v>
      </c>
      <c r="S695" t="s">
        <v>103</v>
      </c>
      <c r="T695" t="s">
        <v>106</v>
      </c>
      <c r="V695">
        <v>23</v>
      </c>
      <c r="W695">
        <v>24</v>
      </c>
      <c r="X695">
        <f>IF(AND(OR('Country Prioritization'!$C$4 = 'Filter inputs'!$A$4,'Country Prioritization'!$C$4=$B695),
OR('Country Prioritization'!$C$6='Filter inputs'!$C$4,'Country Prioritization'!$C$6=$S695),
OR( 'Country Prioritization'!$C$7='Filter inputs'!$D$4, 'Country Prioritization'!$C$7=$T695),
OR('Country Prioritization'!$C$8='Filter inputs'!$E$4, 'Country Prioritization'!$C$8=$F695), OR(AND('Country Prioritization'!$C$5='Filter inputs'!$B$4,H695&lt;=$X$1),AND('Country Prioritization'!$C$5='Filter inputs'!$B$5,M695&lt;=$X$1))),1,0)</f>
        <v>1</v>
      </c>
      <c r="Y695">
        <f>IF(OR('Vaccine Prioritization'!$C$5='Filter inputs'!$E$4, 'Vaccine Prioritization'!$C$5=$F695),1,0)</f>
        <v>1</v>
      </c>
    </row>
    <row r="696" spans="1:25" x14ac:dyDescent="0.3">
      <c r="A696" t="str">
        <f t="shared" si="32"/>
        <v>ASIAKHMHib32029</v>
      </c>
      <c r="B696" t="s">
        <v>13</v>
      </c>
      <c r="C696" t="s">
        <v>163</v>
      </c>
      <c r="D696" t="s">
        <v>59</v>
      </c>
      <c r="E696" t="s">
        <v>82</v>
      </c>
      <c r="F696">
        <v>2029</v>
      </c>
      <c r="G696" t="s">
        <v>198</v>
      </c>
      <c r="H696" s="11" cm="1">
        <f t="array" ref="H696">_xlfn.IFS(G696="&gt;70%",1,G696="60-70%",70%,G696="50-60%",60%,G696="&lt;50%",50%)</f>
        <v>0.6</v>
      </c>
      <c r="I696" s="47">
        <v>1.6311146421747691</v>
      </c>
      <c r="J696">
        <v>4</v>
      </c>
      <c r="K696">
        <v>6</v>
      </c>
      <c r="L696" t="s">
        <v>196</v>
      </c>
      <c r="M696" s="11" cm="1">
        <f t="array" ref="M696">_xlfn.IFS(L696="&gt;70%",1,L696="60-70%",70%,L696="50-60%",60%,L696="&lt;50%",50%)</f>
        <v>1</v>
      </c>
      <c r="N696" s="47">
        <v>2.6412913815712757</v>
      </c>
      <c r="O696">
        <v>3</v>
      </c>
      <c r="P696">
        <v>7</v>
      </c>
      <c r="Q696">
        <v>8</v>
      </c>
      <c r="R696">
        <v>2</v>
      </c>
      <c r="S696" t="s">
        <v>104</v>
      </c>
      <c r="T696" t="s">
        <v>109</v>
      </c>
      <c r="V696">
        <v>20</v>
      </c>
      <c r="W696">
        <v>20</v>
      </c>
      <c r="X696">
        <f>IF(AND(OR('Country Prioritization'!$C$4 = 'Filter inputs'!$A$4,'Country Prioritization'!$C$4=$B696),
OR('Country Prioritization'!$C$6='Filter inputs'!$C$4,'Country Prioritization'!$C$6=$S696),
OR( 'Country Prioritization'!$C$7='Filter inputs'!$D$4, 'Country Prioritization'!$C$7=$T696),
OR('Country Prioritization'!$C$8='Filter inputs'!$E$4, 'Country Prioritization'!$C$8=$F696), OR(AND('Country Prioritization'!$C$5='Filter inputs'!$B$4,H696&lt;=$X$1),AND('Country Prioritization'!$C$5='Filter inputs'!$B$5,M696&lt;=$X$1))),1,0)</f>
        <v>1</v>
      </c>
      <c r="Y696">
        <f>IF(OR('Vaccine Prioritization'!$C$5='Filter inputs'!$E$4, 'Vaccine Prioritization'!$C$5=$F696),1,0)</f>
        <v>1</v>
      </c>
    </row>
    <row r="697" spans="1:25" x14ac:dyDescent="0.3">
      <c r="A697" t="str">
        <f t="shared" si="32"/>
        <v>AFRICABENHib32029</v>
      </c>
      <c r="B697" t="s">
        <v>3</v>
      </c>
      <c r="C697" t="s">
        <v>132</v>
      </c>
      <c r="D697" t="s">
        <v>28</v>
      </c>
      <c r="E697" t="s">
        <v>82</v>
      </c>
      <c r="F697">
        <v>2029</v>
      </c>
      <c r="G697" t="s">
        <v>198</v>
      </c>
      <c r="H697" s="11" cm="1">
        <f t="array" ref="H697">_xlfn.IFS(G697="&gt;70%",1,G697="60-70%",70%,G697="50-60%",60%,G697="&lt;50%",50%)</f>
        <v>0.6</v>
      </c>
      <c r="I697" s="47">
        <v>1.6629437286240507</v>
      </c>
      <c r="J697">
        <v>8</v>
      </c>
      <c r="K697">
        <v>7</v>
      </c>
      <c r="L697" t="s">
        <v>196</v>
      </c>
      <c r="M697" s="11" cm="1">
        <f t="array" ref="M697">_xlfn.IFS(L697="&gt;70%",1,L697="60-70%",70%,L697="50-60%",60%,L697="&lt;50%",50%)</f>
        <v>1</v>
      </c>
      <c r="N697" s="47">
        <v>2.6359399580260106</v>
      </c>
      <c r="O697">
        <v>8</v>
      </c>
      <c r="P697">
        <v>7</v>
      </c>
      <c r="Q697">
        <v>2</v>
      </c>
      <c r="R697">
        <v>8</v>
      </c>
      <c r="S697" t="s">
        <v>104</v>
      </c>
      <c r="T697" t="s">
        <v>106</v>
      </c>
      <c r="V697">
        <v>25</v>
      </c>
      <c r="W697">
        <v>25</v>
      </c>
      <c r="X697">
        <f>IF(AND(OR('Country Prioritization'!$C$4 = 'Filter inputs'!$A$4,'Country Prioritization'!$C$4=$B697),
OR('Country Prioritization'!$C$6='Filter inputs'!$C$4,'Country Prioritization'!$C$6=$S697),
OR( 'Country Prioritization'!$C$7='Filter inputs'!$D$4, 'Country Prioritization'!$C$7=$T697),
OR('Country Prioritization'!$C$8='Filter inputs'!$E$4, 'Country Prioritization'!$C$8=$F697), OR(AND('Country Prioritization'!$C$5='Filter inputs'!$B$4,H697&lt;=$X$1),AND('Country Prioritization'!$C$5='Filter inputs'!$B$5,M697&lt;=$X$1))),1,0)</f>
        <v>1</v>
      </c>
      <c r="Y697">
        <f>IF(OR('Vaccine Prioritization'!$C$5='Filter inputs'!$E$4, 'Vaccine Prioritization'!$C$5=$F697),1,0)</f>
        <v>1</v>
      </c>
    </row>
    <row r="698" spans="1:25" x14ac:dyDescent="0.3">
      <c r="A698" t="str">
        <f t="shared" si="32"/>
        <v>AMERICABOLHib32029</v>
      </c>
      <c r="B698" t="s">
        <v>22</v>
      </c>
      <c r="C698" t="s">
        <v>162</v>
      </c>
      <c r="D698" t="s">
        <v>58</v>
      </c>
      <c r="E698" t="s">
        <v>82</v>
      </c>
      <c r="F698">
        <v>2029</v>
      </c>
      <c r="G698" t="s">
        <v>198</v>
      </c>
      <c r="H698" s="11" cm="1">
        <f t="array" ref="H698">_xlfn.IFS(G698="&gt;70%",1,G698="60-70%",70%,G698="50-60%",60%,G698="&lt;50%",50%)</f>
        <v>0.6</v>
      </c>
      <c r="I698" s="47">
        <v>1.2600117424441759</v>
      </c>
      <c r="J698">
        <v>8</v>
      </c>
      <c r="K698">
        <v>6</v>
      </c>
      <c r="L698" t="s">
        <v>196</v>
      </c>
      <c r="M698" s="11" cm="1">
        <f t="array" ref="M698">_xlfn.IFS(L698="&gt;70%",1,L698="60-70%",70%,L698="50-60%",60%,L698="&lt;50%",50%)</f>
        <v>1</v>
      </c>
      <c r="N698" s="47">
        <v>2.481163338333606</v>
      </c>
      <c r="O698">
        <v>4</v>
      </c>
      <c r="P698">
        <v>7</v>
      </c>
      <c r="Q698">
        <v>4</v>
      </c>
      <c r="R698">
        <v>11</v>
      </c>
      <c r="S698" t="s">
        <v>104</v>
      </c>
      <c r="T698" t="s">
        <v>108</v>
      </c>
      <c r="V698">
        <v>29</v>
      </c>
      <c r="W698">
        <v>26</v>
      </c>
      <c r="X698">
        <f>IF(AND(OR('Country Prioritization'!$C$4 = 'Filter inputs'!$A$4,'Country Prioritization'!$C$4=$B698),
OR('Country Prioritization'!$C$6='Filter inputs'!$C$4,'Country Prioritization'!$C$6=$S698),
OR( 'Country Prioritization'!$C$7='Filter inputs'!$D$4, 'Country Prioritization'!$C$7=$T698),
OR('Country Prioritization'!$C$8='Filter inputs'!$E$4, 'Country Prioritization'!$C$8=$F698), OR(AND('Country Prioritization'!$C$5='Filter inputs'!$B$4,H698&lt;=$X$1),AND('Country Prioritization'!$C$5='Filter inputs'!$B$5,M698&lt;=$X$1))),1,0)</f>
        <v>1</v>
      </c>
      <c r="Y698">
        <f>IF(OR('Vaccine Prioritization'!$C$5='Filter inputs'!$E$4, 'Vaccine Prioritization'!$C$5=$F698),1,0)</f>
        <v>1</v>
      </c>
    </row>
    <row r="699" spans="1:25" x14ac:dyDescent="0.3">
      <c r="A699" t="str">
        <f t="shared" si="32"/>
        <v>AFRICACIVHib32029</v>
      </c>
      <c r="B699" t="s">
        <v>3</v>
      </c>
      <c r="C699" t="s">
        <v>142</v>
      </c>
      <c r="D699" t="s">
        <v>38</v>
      </c>
      <c r="E699" t="s">
        <v>82</v>
      </c>
      <c r="F699">
        <v>2029</v>
      </c>
      <c r="G699" t="s">
        <v>198</v>
      </c>
      <c r="H699" s="11" cm="1">
        <f t="array" ref="H699">_xlfn.IFS(G699="&gt;70%",1,G699="60-70%",70%,G699="50-60%",60%,G699="&lt;50%",50%)</f>
        <v>0.6</v>
      </c>
      <c r="I699" s="47">
        <v>1.5448985158274857</v>
      </c>
      <c r="J699">
        <v>7</v>
      </c>
      <c r="K699">
        <v>6</v>
      </c>
      <c r="L699" t="s">
        <v>196</v>
      </c>
      <c r="M699" s="11" cm="1">
        <f t="array" ref="M699">_xlfn.IFS(L699="&gt;70%",1,L699="60-70%",70%,L699="50-60%",60%,L699="&lt;50%",50%)</f>
        <v>1</v>
      </c>
      <c r="N699" s="47">
        <v>2.4405927900813165</v>
      </c>
      <c r="O699">
        <v>6</v>
      </c>
      <c r="P699">
        <v>6</v>
      </c>
      <c r="Q699">
        <v>5</v>
      </c>
      <c r="R699">
        <v>2</v>
      </c>
      <c r="S699" t="s">
        <v>104</v>
      </c>
      <c r="T699" t="s">
        <v>109</v>
      </c>
      <c r="V699">
        <v>20</v>
      </c>
      <c r="W699">
        <v>19</v>
      </c>
      <c r="X699">
        <f>IF(AND(OR('Country Prioritization'!$C$4 = 'Filter inputs'!$A$4,'Country Prioritization'!$C$4=$B699),
OR('Country Prioritization'!$C$6='Filter inputs'!$C$4,'Country Prioritization'!$C$6=$S699),
OR( 'Country Prioritization'!$C$7='Filter inputs'!$D$4, 'Country Prioritization'!$C$7=$T699),
OR('Country Prioritization'!$C$8='Filter inputs'!$E$4, 'Country Prioritization'!$C$8=$F699), OR(AND('Country Prioritization'!$C$5='Filter inputs'!$B$4,H699&lt;=$X$1),AND('Country Prioritization'!$C$5='Filter inputs'!$B$5,M699&lt;=$X$1))),1,0)</f>
        <v>1</v>
      </c>
      <c r="Y699">
        <f>IF(OR('Vaccine Prioritization'!$C$5='Filter inputs'!$E$4, 'Vaccine Prioritization'!$C$5=$F699),1,0)</f>
        <v>1</v>
      </c>
    </row>
    <row r="700" spans="1:25" x14ac:dyDescent="0.3">
      <c r="A700" t="str">
        <f t="shared" si="32"/>
        <v>AMERICAHTIHib32029</v>
      </c>
      <c r="B700" t="s">
        <v>22</v>
      </c>
      <c r="C700" t="s">
        <v>127</v>
      </c>
      <c r="D700" t="s">
        <v>23</v>
      </c>
      <c r="E700" t="s">
        <v>82</v>
      </c>
      <c r="F700">
        <v>2029</v>
      </c>
      <c r="G700" t="s">
        <v>199</v>
      </c>
      <c r="H700" s="11" cm="1">
        <f t="array" ref="H700">_xlfn.IFS(G700="&gt;70%",1,G700="60-70%",70%,G700="50-60%",60%,G700="&lt;50%",50%)</f>
        <v>0.5</v>
      </c>
      <c r="I700" s="47">
        <v>1.3443002391611278</v>
      </c>
      <c r="J700">
        <v>10</v>
      </c>
      <c r="K700">
        <v>6</v>
      </c>
      <c r="L700" t="s">
        <v>197</v>
      </c>
      <c r="M700" s="11" cm="1">
        <f t="array" ref="M700">_xlfn.IFS(L700="&gt;70%",1,L700="60-70%",70%,L700="50-60%",60%,L700="&lt;50%",50%)</f>
        <v>0.7</v>
      </c>
      <c r="N700" s="47">
        <v>2.3014878122276032</v>
      </c>
      <c r="O700">
        <v>9</v>
      </c>
      <c r="P700">
        <v>6</v>
      </c>
      <c r="Q700">
        <v>5</v>
      </c>
      <c r="R700">
        <v>9</v>
      </c>
      <c r="S700" t="s">
        <v>103</v>
      </c>
      <c r="T700" t="s">
        <v>106</v>
      </c>
      <c r="V700">
        <v>30</v>
      </c>
      <c r="W700">
        <v>29</v>
      </c>
      <c r="X700">
        <f>IF(AND(OR('Country Prioritization'!$C$4 = 'Filter inputs'!$A$4,'Country Prioritization'!$C$4=$B700),
OR('Country Prioritization'!$C$6='Filter inputs'!$C$4,'Country Prioritization'!$C$6=$S700),
OR( 'Country Prioritization'!$C$7='Filter inputs'!$D$4, 'Country Prioritization'!$C$7=$T700),
OR('Country Prioritization'!$C$8='Filter inputs'!$E$4, 'Country Prioritization'!$C$8=$F700), OR(AND('Country Prioritization'!$C$5='Filter inputs'!$B$4,H700&lt;=$X$1),AND('Country Prioritization'!$C$5='Filter inputs'!$B$5,M700&lt;=$X$1))),1,0)</f>
        <v>1</v>
      </c>
      <c r="Y700">
        <f>IF(OR('Vaccine Prioritization'!$C$5='Filter inputs'!$E$4, 'Vaccine Prioritization'!$C$5=$F700),1,0)</f>
        <v>1</v>
      </c>
    </row>
    <row r="701" spans="1:25" x14ac:dyDescent="0.3">
      <c r="A701" t="str">
        <f t="shared" si="32"/>
        <v>AFRICAGHAHib32029</v>
      </c>
      <c r="B701" t="s">
        <v>3</v>
      </c>
      <c r="C701" t="s">
        <v>166</v>
      </c>
      <c r="D701" t="s">
        <v>62</v>
      </c>
      <c r="E701" t="s">
        <v>82</v>
      </c>
      <c r="F701">
        <v>2029</v>
      </c>
      <c r="G701" t="s">
        <v>198</v>
      </c>
      <c r="H701" s="11" cm="1">
        <f t="array" ref="H701">_xlfn.IFS(G701="&gt;70%",1,G701="60-70%",70%,G701="50-60%",60%,G701="&lt;50%",50%)</f>
        <v>0.6</v>
      </c>
      <c r="I701" s="47">
        <v>1.4001158164105703</v>
      </c>
      <c r="J701">
        <v>2</v>
      </c>
      <c r="K701">
        <v>6</v>
      </c>
      <c r="L701" t="s">
        <v>196</v>
      </c>
      <c r="M701" s="11" cm="1">
        <f t="array" ref="M701">_xlfn.IFS(L701="&gt;70%",1,L701="60-70%",70%,L701="50-60%",60%,L701="&lt;50%",50%)</f>
        <v>1</v>
      </c>
      <c r="N701" s="47">
        <v>2.2581575440924357</v>
      </c>
      <c r="O701">
        <v>3</v>
      </c>
      <c r="P701">
        <v>6</v>
      </c>
      <c r="Q701">
        <v>5</v>
      </c>
      <c r="R701">
        <v>2</v>
      </c>
      <c r="S701" t="s">
        <v>104</v>
      </c>
      <c r="T701" t="s">
        <v>109</v>
      </c>
      <c r="V701">
        <v>15</v>
      </c>
      <c r="W701">
        <v>16</v>
      </c>
      <c r="X701">
        <f>IF(AND(OR('Country Prioritization'!$C$4 = 'Filter inputs'!$A$4,'Country Prioritization'!$C$4=$B701),
OR('Country Prioritization'!$C$6='Filter inputs'!$C$4,'Country Prioritization'!$C$6=$S701),
OR( 'Country Prioritization'!$C$7='Filter inputs'!$D$4, 'Country Prioritization'!$C$7=$T701),
OR('Country Prioritization'!$C$8='Filter inputs'!$E$4, 'Country Prioritization'!$C$8=$F701), OR(AND('Country Prioritization'!$C$5='Filter inputs'!$B$4,H701&lt;=$X$1),AND('Country Prioritization'!$C$5='Filter inputs'!$B$5,M701&lt;=$X$1))),1,0)</f>
        <v>1</v>
      </c>
      <c r="Y701">
        <f>IF(OR('Vaccine Prioritization'!$C$5='Filter inputs'!$E$4, 'Vaccine Prioritization'!$C$5=$F701),1,0)</f>
        <v>1</v>
      </c>
    </row>
    <row r="702" spans="1:25" x14ac:dyDescent="0.3">
      <c r="A702" t="str">
        <f t="shared" si="32"/>
        <v>AFRICASSDHib32029</v>
      </c>
      <c r="B702" t="s">
        <v>3</v>
      </c>
      <c r="C702" t="s">
        <v>115</v>
      </c>
      <c r="D702" t="s">
        <v>7</v>
      </c>
      <c r="E702" t="s">
        <v>82</v>
      </c>
      <c r="F702">
        <v>2029</v>
      </c>
      <c r="G702" t="s">
        <v>199</v>
      </c>
      <c r="H702" s="11" cm="1">
        <f t="array" ref="H702">_xlfn.IFS(G702="&gt;70%",1,G702="60-70%",70%,G702="50-60%",60%,G702="&lt;50%",50%)</f>
        <v>0.5</v>
      </c>
      <c r="I702" s="47">
        <v>1.7365844629339087</v>
      </c>
      <c r="J702">
        <v>10</v>
      </c>
      <c r="K702">
        <v>7</v>
      </c>
      <c r="L702" t="s">
        <v>198</v>
      </c>
      <c r="M702" s="11" cm="1">
        <f t="array" ref="M702">_xlfn.IFS(L702="&gt;70%",1,L702="60-70%",70%,L702="50-60%",60%,L702="&lt;50%",50%)</f>
        <v>0.6</v>
      </c>
      <c r="N702" s="47">
        <v>2.2343294540306555</v>
      </c>
      <c r="O702">
        <v>10</v>
      </c>
      <c r="P702">
        <v>6</v>
      </c>
      <c r="Q702">
        <v>4</v>
      </c>
      <c r="R702">
        <v>9</v>
      </c>
      <c r="S702" t="s">
        <v>103</v>
      </c>
      <c r="T702" t="s">
        <v>106</v>
      </c>
      <c r="V702">
        <v>30</v>
      </c>
      <c r="W702">
        <v>29</v>
      </c>
      <c r="X702">
        <f>IF(AND(OR('Country Prioritization'!$C$4 = 'Filter inputs'!$A$4,'Country Prioritization'!$C$4=$B702),
OR('Country Prioritization'!$C$6='Filter inputs'!$C$4,'Country Prioritization'!$C$6=$S702),
OR( 'Country Prioritization'!$C$7='Filter inputs'!$D$4, 'Country Prioritization'!$C$7=$T702),
OR('Country Prioritization'!$C$8='Filter inputs'!$E$4, 'Country Prioritization'!$C$8=$F702), OR(AND('Country Prioritization'!$C$5='Filter inputs'!$B$4,H702&lt;=$X$1),AND('Country Prioritization'!$C$5='Filter inputs'!$B$5,M702&lt;=$X$1))),1,0)</f>
        <v>1</v>
      </c>
      <c r="Y702">
        <f>IF(OR('Vaccine Prioritization'!$C$5='Filter inputs'!$E$4, 'Vaccine Prioritization'!$C$5=$F702),1,0)</f>
        <v>1</v>
      </c>
    </row>
    <row r="703" spans="1:25" x14ac:dyDescent="0.3">
      <c r="A703" t="str">
        <f t="shared" si="32"/>
        <v>ASIASYRHib32029</v>
      </c>
      <c r="B703" t="s">
        <v>13</v>
      </c>
      <c r="C703" t="s">
        <v>122</v>
      </c>
      <c r="D703" t="s">
        <v>17</v>
      </c>
      <c r="E703" t="s">
        <v>82</v>
      </c>
      <c r="F703">
        <v>2029</v>
      </c>
      <c r="G703" t="s">
        <v>199</v>
      </c>
      <c r="H703" s="11" cm="1">
        <f t="array" ref="H703">_xlfn.IFS(G703="&gt;70%",1,G703="60-70%",70%,G703="50-60%",60%,G703="&lt;50%",50%)</f>
        <v>0.5</v>
      </c>
      <c r="I703" s="47">
        <v>2.0851317678267884</v>
      </c>
      <c r="J703">
        <v>9</v>
      </c>
      <c r="K703">
        <v>7</v>
      </c>
      <c r="L703" t="s">
        <v>197</v>
      </c>
      <c r="M703" s="11" cm="1">
        <f t="array" ref="M703">_xlfn.IFS(L703="&gt;70%",1,L703="60-70%",70%,L703="50-60%",60%,L703="&lt;50%",50%)</f>
        <v>0.7</v>
      </c>
      <c r="N703" s="47">
        <v>2.1684822890299391</v>
      </c>
      <c r="O703">
        <v>9</v>
      </c>
      <c r="P703">
        <v>6</v>
      </c>
      <c r="Q703">
        <v>2</v>
      </c>
      <c r="R703">
        <v>9</v>
      </c>
      <c r="S703" t="s">
        <v>103</v>
      </c>
      <c r="T703" t="s">
        <v>106</v>
      </c>
      <c r="V703">
        <v>27</v>
      </c>
      <c r="W703">
        <v>26</v>
      </c>
      <c r="X703">
        <f>IF(AND(OR('Country Prioritization'!$C$4 = 'Filter inputs'!$A$4,'Country Prioritization'!$C$4=$B703),
OR('Country Prioritization'!$C$6='Filter inputs'!$C$4,'Country Prioritization'!$C$6=$S703),
OR( 'Country Prioritization'!$C$7='Filter inputs'!$D$4, 'Country Prioritization'!$C$7=$T703),
OR('Country Prioritization'!$C$8='Filter inputs'!$E$4, 'Country Prioritization'!$C$8=$F703), OR(AND('Country Prioritization'!$C$5='Filter inputs'!$B$4,H703&lt;=$X$1),AND('Country Prioritization'!$C$5='Filter inputs'!$B$5,M703&lt;=$X$1))),1,0)</f>
        <v>1</v>
      </c>
      <c r="Y703">
        <f>IF(OR('Vaccine Prioritization'!$C$5='Filter inputs'!$E$4, 'Vaccine Prioritization'!$C$5=$F703),1,0)</f>
        <v>1</v>
      </c>
    </row>
    <row r="704" spans="1:25" x14ac:dyDescent="0.3">
      <c r="A704" t="str">
        <f t="shared" si="32"/>
        <v>ASIAUZBHib32029</v>
      </c>
      <c r="B704" t="s">
        <v>13</v>
      </c>
      <c r="C704" t="s">
        <v>176</v>
      </c>
      <c r="D704" t="s">
        <v>72</v>
      </c>
      <c r="E704" t="s">
        <v>82</v>
      </c>
      <c r="F704">
        <v>2029</v>
      </c>
      <c r="G704" t="s">
        <v>198</v>
      </c>
      <c r="H704" s="11" cm="1">
        <f t="array" ref="H704">_xlfn.IFS(G704="&gt;70%",1,G704="60-70%",70%,G704="50-60%",60%,G704="&lt;50%",50%)</f>
        <v>0.6</v>
      </c>
      <c r="I704" s="47">
        <v>1.2259803474950148</v>
      </c>
      <c r="J704">
        <v>2</v>
      </c>
      <c r="K704">
        <v>5</v>
      </c>
      <c r="L704" t="s">
        <v>196</v>
      </c>
      <c r="M704" s="11" cm="1">
        <f t="array" ref="M704">_xlfn.IFS(L704="&gt;70%",1,L704="60-70%",70%,L704="50-60%",60%,L704="&lt;50%",50%)</f>
        <v>1</v>
      </c>
      <c r="N704" s="47">
        <v>1.9999790187424824</v>
      </c>
      <c r="O704">
        <v>2</v>
      </c>
      <c r="P704">
        <v>6</v>
      </c>
      <c r="Q704">
        <v>3</v>
      </c>
      <c r="R704">
        <v>5</v>
      </c>
      <c r="S704" t="s">
        <v>104</v>
      </c>
      <c r="T704" t="s">
        <v>107</v>
      </c>
      <c r="V704">
        <v>15</v>
      </c>
      <c r="W704">
        <v>16</v>
      </c>
      <c r="X704">
        <f>IF(AND(OR('Country Prioritization'!$C$4 = 'Filter inputs'!$A$4,'Country Prioritization'!$C$4=$B704),
OR('Country Prioritization'!$C$6='Filter inputs'!$C$4,'Country Prioritization'!$C$6=$S704),
OR( 'Country Prioritization'!$C$7='Filter inputs'!$D$4, 'Country Prioritization'!$C$7=$T704),
OR('Country Prioritization'!$C$8='Filter inputs'!$E$4, 'Country Prioritization'!$C$8=$F704), OR(AND('Country Prioritization'!$C$5='Filter inputs'!$B$4,H704&lt;=$X$1),AND('Country Prioritization'!$C$5='Filter inputs'!$B$5,M704&lt;=$X$1))),1,0)</f>
        <v>1</v>
      </c>
      <c r="Y704">
        <f>IF(OR('Vaccine Prioritization'!$C$5='Filter inputs'!$E$4, 'Vaccine Prioritization'!$C$5=$F704),1,0)</f>
        <v>1</v>
      </c>
    </row>
    <row r="705" spans="1:25" x14ac:dyDescent="0.3">
      <c r="A705" t="str">
        <f t="shared" si="32"/>
        <v>AFRICAGINHib32029</v>
      </c>
      <c r="B705" t="s">
        <v>3</v>
      </c>
      <c r="C705" t="s">
        <v>119</v>
      </c>
      <c r="D705" t="s">
        <v>12</v>
      </c>
      <c r="E705" t="s">
        <v>82</v>
      </c>
      <c r="F705">
        <v>2029</v>
      </c>
      <c r="G705" t="s">
        <v>199</v>
      </c>
      <c r="H705" s="11" cm="1">
        <f t="array" ref="H705">_xlfn.IFS(G705="&gt;70%",1,G705="60-70%",70%,G705="50-60%",60%,G705="&lt;50%",50%)</f>
        <v>0.5</v>
      </c>
      <c r="I705" s="47">
        <v>1.4311854867853617</v>
      </c>
      <c r="J705">
        <v>10</v>
      </c>
      <c r="K705">
        <v>6</v>
      </c>
      <c r="L705" t="s">
        <v>197</v>
      </c>
      <c r="M705" s="11" cm="1">
        <f t="array" ref="M705">_xlfn.IFS(L705="&gt;70%",1,L705="60-70%",70%,L705="50-60%",60%,L705="&lt;50%",50%)</f>
        <v>0.7</v>
      </c>
      <c r="N705" s="47">
        <v>1.9795155578947317</v>
      </c>
      <c r="O705">
        <v>10</v>
      </c>
      <c r="P705">
        <v>6</v>
      </c>
      <c r="Q705">
        <v>7</v>
      </c>
      <c r="R705">
        <v>9</v>
      </c>
      <c r="S705" t="s">
        <v>103</v>
      </c>
      <c r="T705" t="s">
        <v>106</v>
      </c>
      <c r="V705">
        <v>32</v>
      </c>
      <c r="W705">
        <v>32</v>
      </c>
      <c r="X705">
        <f>IF(AND(OR('Country Prioritization'!$C$4 = 'Filter inputs'!$A$4,'Country Prioritization'!$C$4=$B705),
OR('Country Prioritization'!$C$6='Filter inputs'!$C$4,'Country Prioritization'!$C$6=$S705),
OR( 'Country Prioritization'!$C$7='Filter inputs'!$D$4, 'Country Prioritization'!$C$7=$T705),
OR('Country Prioritization'!$C$8='Filter inputs'!$E$4, 'Country Prioritization'!$C$8=$F705), OR(AND('Country Prioritization'!$C$5='Filter inputs'!$B$4,H705&lt;=$X$1),AND('Country Prioritization'!$C$5='Filter inputs'!$B$5,M705&lt;=$X$1))),1,0)</f>
        <v>1</v>
      </c>
      <c r="Y705">
        <f>IF(OR('Vaccine Prioritization'!$C$5='Filter inputs'!$E$4, 'Vaccine Prioritization'!$C$5=$F705),1,0)</f>
        <v>1</v>
      </c>
    </row>
    <row r="706" spans="1:25" x14ac:dyDescent="0.3">
      <c r="A706" t="str">
        <f t="shared" si="32"/>
        <v>ASIAPRKHib32029</v>
      </c>
      <c r="B706" t="s">
        <v>13</v>
      </c>
      <c r="C706" t="s">
        <v>177</v>
      </c>
      <c r="D706" t="s">
        <v>73</v>
      </c>
      <c r="E706" t="s">
        <v>82</v>
      </c>
      <c r="F706">
        <v>2029</v>
      </c>
      <c r="G706" t="s">
        <v>198</v>
      </c>
      <c r="H706" s="11" cm="1">
        <f t="array" ref="H706">_xlfn.IFS(G706="&gt;70%",1,G706="60-70%",70%,G706="50-60%",60%,G706="&lt;50%",50%)</f>
        <v>0.6</v>
      </c>
      <c r="I706" s="47">
        <v>1.1519968880700451</v>
      </c>
      <c r="J706">
        <v>2</v>
      </c>
      <c r="K706">
        <v>5</v>
      </c>
      <c r="L706" t="s">
        <v>196</v>
      </c>
      <c r="M706" s="11" cm="1">
        <f t="array" ref="M706">_xlfn.IFS(L706="&gt;70%",1,L706="60-70%",70%,L706="50-60%",60%,L706="&lt;50%",50%)</f>
        <v>1</v>
      </c>
      <c r="N706" s="47">
        <v>1.828926693833534</v>
      </c>
      <c r="O706">
        <v>2</v>
      </c>
      <c r="P706">
        <v>5</v>
      </c>
      <c r="Q706">
        <v>1</v>
      </c>
      <c r="R706">
        <v>9</v>
      </c>
      <c r="S706" t="s">
        <v>103</v>
      </c>
      <c r="T706" t="s">
        <v>106</v>
      </c>
      <c r="V706">
        <v>17</v>
      </c>
      <c r="W706">
        <v>17</v>
      </c>
      <c r="X706">
        <f>IF(AND(OR('Country Prioritization'!$C$4 = 'Filter inputs'!$A$4,'Country Prioritization'!$C$4=$B706),
OR('Country Prioritization'!$C$6='Filter inputs'!$C$4,'Country Prioritization'!$C$6=$S706),
OR( 'Country Prioritization'!$C$7='Filter inputs'!$D$4, 'Country Prioritization'!$C$7=$T706),
OR('Country Prioritization'!$C$8='Filter inputs'!$E$4, 'Country Prioritization'!$C$8=$F706), OR(AND('Country Prioritization'!$C$5='Filter inputs'!$B$4,H706&lt;=$X$1),AND('Country Prioritization'!$C$5='Filter inputs'!$B$5,M706&lt;=$X$1))),1,0)</f>
        <v>1</v>
      </c>
      <c r="Y706">
        <f>IF(OR('Vaccine Prioritization'!$C$5='Filter inputs'!$E$4, 'Vaccine Prioritization'!$C$5=$F706),1,0)</f>
        <v>1</v>
      </c>
    </row>
    <row r="707" spans="1:25" x14ac:dyDescent="0.3">
      <c r="A707" t="str">
        <f t="shared" si="32"/>
        <v>AFRICASLEHib32029</v>
      </c>
      <c r="B707" t="s">
        <v>3</v>
      </c>
      <c r="C707" t="s">
        <v>154</v>
      </c>
      <c r="D707" t="s">
        <v>50</v>
      </c>
      <c r="E707" t="s">
        <v>82</v>
      </c>
      <c r="F707">
        <v>2029</v>
      </c>
      <c r="G707" t="s">
        <v>198</v>
      </c>
      <c r="H707" s="11" cm="1">
        <f t="array" ref="H707">_xlfn.IFS(G707="&gt;70%",1,G707="60-70%",70%,G707="50-60%",60%,G707="&lt;50%",50%)</f>
        <v>0.6</v>
      </c>
      <c r="I707" s="47">
        <v>1.0108384782994142</v>
      </c>
      <c r="J707">
        <v>3</v>
      </c>
      <c r="K707">
        <v>5</v>
      </c>
      <c r="L707" t="s">
        <v>196</v>
      </c>
      <c r="M707" s="11" cm="1">
        <f t="array" ref="M707">_xlfn.IFS(L707="&gt;70%",1,L707="60-70%",70%,L707="50-60%",60%,L707="&lt;50%",50%)</f>
        <v>1</v>
      </c>
      <c r="N707" s="47">
        <v>1.6691468201860515</v>
      </c>
      <c r="O707">
        <v>5</v>
      </c>
      <c r="P707">
        <v>5</v>
      </c>
      <c r="Q707">
        <v>10</v>
      </c>
      <c r="R707">
        <v>9</v>
      </c>
      <c r="S707" t="s">
        <v>103</v>
      </c>
      <c r="T707" t="s">
        <v>106</v>
      </c>
      <c r="V707">
        <v>27</v>
      </c>
      <c r="W707">
        <v>29</v>
      </c>
      <c r="X707">
        <f>IF(AND(OR('Country Prioritization'!$C$4 = 'Filter inputs'!$A$4,'Country Prioritization'!$C$4=$B707),
OR('Country Prioritization'!$C$6='Filter inputs'!$C$4,'Country Prioritization'!$C$6=$S707),
OR( 'Country Prioritization'!$C$7='Filter inputs'!$D$4, 'Country Prioritization'!$C$7=$T707),
OR('Country Prioritization'!$C$8='Filter inputs'!$E$4, 'Country Prioritization'!$C$8=$F707), OR(AND('Country Prioritization'!$C$5='Filter inputs'!$B$4,H707&lt;=$X$1),AND('Country Prioritization'!$C$5='Filter inputs'!$B$5,M707&lt;=$X$1))),1,0)</f>
        <v>1</v>
      </c>
      <c r="Y707">
        <f>IF(OR('Vaccine Prioritization'!$C$5='Filter inputs'!$E$4, 'Vaccine Prioritization'!$C$5=$F707),1,0)</f>
        <v>1</v>
      </c>
    </row>
    <row r="708" spans="1:25" x14ac:dyDescent="0.3">
      <c r="A708" t="str">
        <f t="shared" ref="A708:A771" si="33">_xlfn.CONCAT(B708,D708,E708,F708)</f>
        <v>ASIATJKHib32029</v>
      </c>
      <c r="B708" t="s">
        <v>13</v>
      </c>
      <c r="C708" t="s">
        <v>172</v>
      </c>
      <c r="D708" t="s">
        <v>68</v>
      </c>
      <c r="E708" t="s">
        <v>82</v>
      </c>
      <c r="F708">
        <v>2029</v>
      </c>
      <c r="G708" t="s">
        <v>198</v>
      </c>
      <c r="H708" s="11" cm="1">
        <f t="array" ref="H708">_xlfn.IFS(G708="&gt;70%",1,G708="60-70%",70%,G708="50-60%",60%,G708="&lt;50%",50%)</f>
        <v>0.6</v>
      </c>
      <c r="I708" s="47">
        <v>0.95648020992876503</v>
      </c>
      <c r="J708">
        <v>2</v>
      </c>
      <c r="K708">
        <v>5</v>
      </c>
      <c r="L708" t="s">
        <v>196</v>
      </c>
      <c r="M708" s="11" cm="1">
        <f t="array" ref="M708">_xlfn.IFS(L708="&gt;70%",1,L708="60-70%",70%,L708="50-60%",60%,L708="&lt;50%",50%)</f>
        <v>1</v>
      </c>
      <c r="N708" s="47">
        <v>1.5798609409291544</v>
      </c>
      <c r="O708">
        <v>2</v>
      </c>
      <c r="P708">
        <v>5</v>
      </c>
      <c r="Q708">
        <v>6</v>
      </c>
      <c r="R708">
        <v>9</v>
      </c>
      <c r="S708" t="s">
        <v>103</v>
      </c>
      <c r="T708" t="s">
        <v>106</v>
      </c>
      <c r="V708">
        <v>22</v>
      </c>
      <c r="W708">
        <v>22</v>
      </c>
      <c r="X708">
        <f>IF(AND(OR('Country Prioritization'!$C$4 = 'Filter inputs'!$A$4,'Country Prioritization'!$C$4=$B708),
OR('Country Prioritization'!$C$6='Filter inputs'!$C$4,'Country Prioritization'!$C$6=$S708),
OR( 'Country Prioritization'!$C$7='Filter inputs'!$D$4, 'Country Prioritization'!$C$7=$T708),
OR('Country Prioritization'!$C$8='Filter inputs'!$E$4, 'Country Prioritization'!$C$8=$F708), OR(AND('Country Prioritization'!$C$5='Filter inputs'!$B$4,H708&lt;=$X$1),AND('Country Prioritization'!$C$5='Filter inputs'!$B$5,M708&lt;=$X$1))),1,0)</f>
        <v>1</v>
      </c>
      <c r="Y708">
        <f>IF(OR('Vaccine Prioritization'!$C$5='Filter inputs'!$E$4, 'Vaccine Prioritization'!$C$5=$F708),1,0)</f>
        <v>1</v>
      </c>
    </row>
    <row r="709" spans="1:25" x14ac:dyDescent="0.3">
      <c r="A709" t="str">
        <f t="shared" si="33"/>
        <v>ASIALAOHib32029</v>
      </c>
      <c r="B709" t="s">
        <v>13</v>
      </c>
      <c r="C709" t="s">
        <v>135</v>
      </c>
      <c r="D709" t="s">
        <v>31</v>
      </c>
      <c r="E709" t="s">
        <v>82</v>
      </c>
      <c r="F709">
        <v>2029</v>
      </c>
      <c r="G709" t="s">
        <v>199</v>
      </c>
      <c r="H709" s="11" cm="1">
        <f t="array" ref="H709">_xlfn.IFS(G709="&gt;70%",1,G709="60-70%",70%,G709="50-60%",60%,G709="&lt;50%",50%)</f>
        <v>0.5</v>
      </c>
      <c r="I709" s="47">
        <v>0.9177076681610532</v>
      </c>
      <c r="J709">
        <v>9</v>
      </c>
      <c r="K709">
        <v>5</v>
      </c>
      <c r="L709" t="s">
        <v>196</v>
      </c>
      <c r="M709" s="11" cm="1">
        <f t="array" ref="M709">_xlfn.IFS(L709="&gt;70%",1,L709="60-70%",70%,L709="50-60%",60%,L709="&lt;50%",50%)</f>
        <v>1</v>
      </c>
      <c r="N709" s="47">
        <v>1.5105052874875788</v>
      </c>
      <c r="O709">
        <v>7</v>
      </c>
      <c r="P709">
        <v>5</v>
      </c>
      <c r="Q709">
        <v>2</v>
      </c>
      <c r="R709">
        <v>5</v>
      </c>
      <c r="S709" t="s">
        <v>104</v>
      </c>
      <c r="T709" t="s">
        <v>107</v>
      </c>
      <c r="V709">
        <v>21</v>
      </c>
      <c r="W709">
        <v>19</v>
      </c>
      <c r="X709">
        <f>IF(AND(OR('Country Prioritization'!$C$4 = 'Filter inputs'!$A$4,'Country Prioritization'!$C$4=$B709),
OR('Country Prioritization'!$C$6='Filter inputs'!$C$4,'Country Prioritization'!$C$6=$S709),
OR( 'Country Prioritization'!$C$7='Filter inputs'!$D$4, 'Country Prioritization'!$C$7=$T709),
OR('Country Prioritization'!$C$8='Filter inputs'!$E$4, 'Country Prioritization'!$C$8=$F709), OR(AND('Country Prioritization'!$C$5='Filter inputs'!$B$4,H709&lt;=$X$1),AND('Country Prioritization'!$C$5='Filter inputs'!$B$5,M709&lt;=$X$1))),1,0)</f>
        <v>1</v>
      </c>
      <c r="Y709">
        <f>IF(OR('Vaccine Prioritization'!$C$5='Filter inputs'!$E$4, 'Vaccine Prioritization'!$C$5=$F709),1,0)</f>
        <v>1</v>
      </c>
    </row>
    <row r="710" spans="1:25" x14ac:dyDescent="0.3">
      <c r="A710" t="str">
        <f t="shared" si="33"/>
        <v>AFRICAERIHib32029</v>
      </c>
      <c r="B710" t="s">
        <v>3</v>
      </c>
      <c r="C710" t="s">
        <v>183</v>
      </c>
      <c r="D710" t="s">
        <v>79</v>
      </c>
      <c r="E710" t="s">
        <v>82</v>
      </c>
      <c r="F710">
        <v>2029</v>
      </c>
      <c r="G710" t="s">
        <v>198</v>
      </c>
      <c r="H710" s="11" cm="1">
        <f t="array" ref="H710">_xlfn.IFS(G710="&gt;70%",1,G710="60-70%",70%,G710="50-60%",60%,G710="&lt;50%",50%)</f>
        <v>0.6</v>
      </c>
      <c r="I710" s="47">
        <v>0.51697952299699623</v>
      </c>
      <c r="J710">
        <v>2</v>
      </c>
      <c r="K710">
        <v>4</v>
      </c>
      <c r="L710" t="s">
        <v>196</v>
      </c>
      <c r="M710" s="11" cm="1">
        <f t="array" ref="M710">_xlfn.IFS(L710="&gt;70%",1,L710="60-70%",70%,L710="50-60%",60%,L710="&lt;50%",50%)</f>
        <v>1</v>
      </c>
      <c r="N710" s="47">
        <v>1.509025487835931</v>
      </c>
      <c r="O710">
        <v>1</v>
      </c>
      <c r="P710">
        <v>5</v>
      </c>
      <c r="Q710">
        <v>7</v>
      </c>
      <c r="R710">
        <v>9</v>
      </c>
      <c r="S710" t="s">
        <v>103</v>
      </c>
      <c r="T710" t="s">
        <v>106</v>
      </c>
      <c r="V710">
        <v>22</v>
      </c>
      <c r="W710">
        <v>22</v>
      </c>
      <c r="X710">
        <f>IF(AND(OR('Country Prioritization'!$C$4 = 'Filter inputs'!$A$4,'Country Prioritization'!$C$4=$B710),
OR('Country Prioritization'!$C$6='Filter inputs'!$C$4,'Country Prioritization'!$C$6=$S710),
OR( 'Country Prioritization'!$C$7='Filter inputs'!$D$4, 'Country Prioritization'!$C$7=$T710),
OR('Country Prioritization'!$C$8='Filter inputs'!$E$4, 'Country Prioritization'!$C$8=$F710), OR(AND('Country Prioritization'!$C$5='Filter inputs'!$B$4,H710&lt;=$X$1),AND('Country Prioritization'!$C$5='Filter inputs'!$B$5,M710&lt;=$X$1))),1,0)</f>
        <v>1</v>
      </c>
      <c r="Y710">
        <f>IF(OR('Vaccine Prioritization'!$C$5='Filter inputs'!$E$4, 'Vaccine Prioritization'!$C$5=$F710),1,0)</f>
        <v>1</v>
      </c>
    </row>
    <row r="711" spans="1:25" x14ac:dyDescent="0.3">
      <c r="A711" t="str">
        <f t="shared" si="33"/>
        <v>AFRICAMWIHib32029</v>
      </c>
      <c r="B711" t="s">
        <v>3</v>
      </c>
      <c r="C711" t="s">
        <v>158</v>
      </c>
      <c r="D711" t="s">
        <v>54</v>
      </c>
      <c r="E711" t="s">
        <v>82</v>
      </c>
      <c r="F711">
        <v>2029</v>
      </c>
      <c r="G711" t="s">
        <v>198</v>
      </c>
      <c r="H711" s="11" cm="1">
        <f t="array" ref="H711">_xlfn.IFS(G711="&gt;70%",1,G711="60-70%",70%,G711="50-60%",60%,G711="&lt;50%",50%)</f>
        <v>0.6</v>
      </c>
      <c r="I711" s="47">
        <v>0.99738746773400411</v>
      </c>
      <c r="J711">
        <v>3</v>
      </c>
      <c r="K711">
        <v>5</v>
      </c>
      <c r="L711" t="s">
        <v>196</v>
      </c>
      <c r="M711" s="11" cm="1">
        <f t="array" ref="M711">_xlfn.IFS(L711="&gt;70%",1,L711="60-70%",70%,L711="50-60%",60%,L711="&lt;50%",50%)</f>
        <v>1</v>
      </c>
      <c r="N711" s="47">
        <v>1.5080990437571773</v>
      </c>
      <c r="O711">
        <v>4</v>
      </c>
      <c r="P711">
        <v>5</v>
      </c>
      <c r="Q711">
        <v>10</v>
      </c>
      <c r="R711">
        <v>9</v>
      </c>
      <c r="S711" t="s">
        <v>103</v>
      </c>
      <c r="T711" t="s">
        <v>106</v>
      </c>
      <c r="V711">
        <v>27</v>
      </c>
      <c r="W711">
        <v>28</v>
      </c>
      <c r="X711">
        <f>IF(AND(OR('Country Prioritization'!$C$4 = 'Filter inputs'!$A$4,'Country Prioritization'!$C$4=$B711),
OR('Country Prioritization'!$C$6='Filter inputs'!$C$4,'Country Prioritization'!$C$6=$S711),
OR( 'Country Prioritization'!$C$7='Filter inputs'!$D$4, 'Country Prioritization'!$C$7=$T711),
OR('Country Prioritization'!$C$8='Filter inputs'!$E$4, 'Country Prioritization'!$C$8=$F711), OR(AND('Country Prioritization'!$C$5='Filter inputs'!$B$4,H711&lt;=$X$1),AND('Country Prioritization'!$C$5='Filter inputs'!$B$5,M711&lt;=$X$1))),1,0)</f>
        <v>1</v>
      </c>
      <c r="Y711">
        <f>IF(OR('Vaccine Prioritization'!$C$5='Filter inputs'!$E$4, 'Vaccine Prioritization'!$C$5=$F711),1,0)</f>
        <v>1</v>
      </c>
    </row>
    <row r="712" spans="1:25" x14ac:dyDescent="0.3">
      <c r="A712" t="str">
        <f t="shared" si="33"/>
        <v>ASIAVNMHib32029</v>
      </c>
      <c r="B712" t="s">
        <v>13</v>
      </c>
      <c r="C712" t="s">
        <v>152</v>
      </c>
      <c r="D712" t="s">
        <v>48</v>
      </c>
      <c r="E712" t="s">
        <v>82</v>
      </c>
      <c r="F712">
        <v>2029</v>
      </c>
      <c r="G712" t="s">
        <v>198</v>
      </c>
      <c r="H712" s="11" cm="1">
        <f t="array" ref="H712">_xlfn.IFS(G712="&gt;70%",1,G712="60-70%",70%,G712="50-60%",60%,G712="&lt;50%",50%)</f>
        <v>0.6</v>
      </c>
      <c r="I712" s="47">
        <v>0.92252981841884374</v>
      </c>
      <c r="J712">
        <v>5</v>
      </c>
      <c r="K712">
        <v>5</v>
      </c>
      <c r="L712" t="s">
        <v>196</v>
      </c>
      <c r="M712" s="11" cm="1">
        <f t="array" ref="M712">_xlfn.IFS(L712="&gt;70%",1,L712="60-70%",70%,L712="50-60%",60%,L712="&lt;50%",50%)</f>
        <v>1</v>
      </c>
      <c r="N712" s="47">
        <v>1.4712337936480875</v>
      </c>
      <c r="O712">
        <v>5</v>
      </c>
      <c r="P712">
        <v>5</v>
      </c>
      <c r="Q712">
        <v>7</v>
      </c>
      <c r="R712">
        <v>11</v>
      </c>
      <c r="S712" t="s">
        <v>104</v>
      </c>
      <c r="T712" t="s">
        <v>108</v>
      </c>
      <c r="V712">
        <v>28</v>
      </c>
      <c r="W712">
        <v>28</v>
      </c>
      <c r="X712">
        <f>IF(AND(OR('Country Prioritization'!$C$4 = 'Filter inputs'!$A$4,'Country Prioritization'!$C$4=$B712),
OR('Country Prioritization'!$C$6='Filter inputs'!$C$4,'Country Prioritization'!$C$6=$S712),
OR( 'Country Prioritization'!$C$7='Filter inputs'!$D$4, 'Country Prioritization'!$C$7=$T712),
OR('Country Prioritization'!$C$8='Filter inputs'!$E$4, 'Country Prioritization'!$C$8=$F712), OR(AND('Country Prioritization'!$C$5='Filter inputs'!$B$4,H712&lt;=$X$1),AND('Country Prioritization'!$C$5='Filter inputs'!$B$5,M712&lt;=$X$1))),1,0)</f>
        <v>1</v>
      </c>
      <c r="Y712">
        <f>IF(OR('Vaccine Prioritization'!$C$5='Filter inputs'!$E$4, 'Vaccine Prioritization'!$C$5=$F712),1,0)</f>
        <v>1</v>
      </c>
    </row>
    <row r="713" spans="1:25" x14ac:dyDescent="0.3">
      <c r="A713" t="str">
        <f t="shared" si="33"/>
        <v>AFRICASOMHib32029</v>
      </c>
      <c r="B713" t="s">
        <v>3</v>
      </c>
      <c r="C713" t="s">
        <v>112</v>
      </c>
      <c r="D713" t="s">
        <v>4</v>
      </c>
      <c r="E713" t="s">
        <v>82</v>
      </c>
      <c r="F713">
        <v>2029</v>
      </c>
      <c r="G713" t="s">
        <v>199</v>
      </c>
      <c r="H713" s="11" cm="1">
        <f t="array" ref="H713">_xlfn.IFS(G713="&gt;70%",1,G713="60-70%",70%,G713="50-60%",60%,G713="&lt;50%",50%)</f>
        <v>0.5</v>
      </c>
      <c r="I713" s="47">
        <v>2.8136545067155092</v>
      </c>
      <c r="J713">
        <v>10</v>
      </c>
      <c r="K713">
        <v>7</v>
      </c>
      <c r="L713" t="s">
        <v>199</v>
      </c>
      <c r="M713" s="11" cm="1">
        <f t="array" ref="M713">_xlfn.IFS(L713="&gt;70%",1,L713="60-70%",70%,L713="50-60%",60%,L713="&lt;50%",50%)</f>
        <v>0.5</v>
      </c>
      <c r="N713" s="47">
        <v>1.4461596587557743</v>
      </c>
      <c r="O713">
        <v>10</v>
      </c>
      <c r="P713">
        <v>5</v>
      </c>
      <c r="Q713">
        <v>9</v>
      </c>
      <c r="R713">
        <v>9</v>
      </c>
      <c r="S713" t="s">
        <v>103</v>
      </c>
      <c r="T713" t="s">
        <v>106</v>
      </c>
      <c r="V713">
        <v>35</v>
      </c>
      <c r="W713">
        <v>33</v>
      </c>
      <c r="X713">
        <f>IF(AND(OR('Country Prioritization'!$C$4 = 'Filter inputs'!$A$4,'Country Prioritization'!$C$4=$B713),
OR('Country Prioritization'!$C$6='Filter inputs'!$C$4,'Country Prioritization'!$C$6=$S713),
OR( 'Country Prioritization'!$C$7='Filter inputs'!$D$4, 'Country Prioritization'!$C$7=$T713),
OR('Country Prioritization'!$C$8='Filter inputs'!$E$4, 'Country Prioritization'!$C$8=$F713), OR(AND('Country Prioritization'!$C$5='Filter inputs'!$B$4,H713&lt;=$X$1),AND('Country Prioritization'!$C$5='Filter inputs'!$B$5,M713&lt;=$X$1))),1,0)</f>
        <v>1</v>
      </c>
      <c r="Y713">
        <f>IF(OR('Vaccine Prioritization'!$C$5='Filter inputs'!$E$4, 'Vaccine Prioritization'!$C$5=$F713),1,0)</f>
        <v>1</v>
      </c>
    </row>
    <row r="714" spans="1:25" x14ac:dyDescent="0.3">
      <c r="A714" t="str">
        <f t="shared" si="33"/>
        <v>AFRICALBRHib32029</v>
      </c>
      <c r="B714" t="s">
        <v>3</v>
      </c>
      <c r="C714" t="s">
        <v>137</v>
      </c>
      <c r="D714" t="s">
        <v>33</v>
      </c>
      <c r="E714" t="s">
        <v>82</v>
      </c>
      <c r="F714">
        <v>2029</v>
      </c>
      <c r="G714" t="s">
        <v>198</v>
      </c>
      <c r="H714" s="11" cm="1">
        <f t="array" ref="H714">_xlfn.IFS(G714="&gt;70%",1,G714="60-70%",70%,G714="50-60%",60%,G714="&lt;50%",50%)</f>
        <v>0.6</v>
      </c>
      <c r="I714" s="47">
        <v>0.62245369769680026</v>
      </c>
      <c r="J714">
        <v>8</v>
      </c>
      <c r="K714">
        <v>4</v>
      </c>
      <c r="L714" t="s">
        <v>196</v>
      </c>
      <c r="M714" s="11" cm="1">
        <f t="array" ref="M714">_xlfn.IFS(L714="&gt;70%",1,L714="60-70%",70%,L714="50-60%",60%,L714="&lt;50%",50%)</f>
        <v>1</v>
      </c>
      <c r="N714" s="47">
        <v>0.94361311430949191</v>
      </c>
      <c r="O714">
        <v>7</v>
      </c>
      <c r="P714">
        <v>4</v>
      </c>
      <c r="Q714">
        <v>10</v>
      </c>
      <c r="R714">
        <v>9</v>
      </c>
      <c r="S714" t="s">
        <v>103</v>
      </c>
      <c r="T714" t="s">
        <v>106</v>
      </c>
      <c r="V714">
        <v>31</v>
      </c>
      <c r="W714">
        <v>30</v>
      </c>
      <c r="X714">
        <f>IF(AND(OR('Country Prioritization'!$C$4 = 'Filter inputs'!$A$4,'Country Prioritization'!$C$4=$B714),
OR('Country Prioritization'!$C$6='Filter inputs'!$C$4,'Country Prioritization'!$C$6=$S714),
OR( 'Country Prioritization'!$C$7='Filter inputs'!$D$4, 'Country Prioritization'!$C$7=$T714),
OR('Country Prioritization'!$C$8='Filter inputs'!$E$4, 'Country Prioritization'!$C$8=$F714), OR(AND('Country Prioritization'!$C$5='Filter inputs'!$B$4,H714&lt;=$X$1),AND('Country Prioritization'!$C$5='Filter inputs'!$B$5,M714&lt;=$X$1))),1,0)</f>
        <v>1</v>
      </c>
      <c r="Y714">
        <f>IF(OR('Vaccine Prioritization'!$C$5='Filter inputs'!$E$4, 'Vaccine Prioritization'!$C$5=$F714),1,0)</f>
        <v>1</v>
      </c>
    </row>
    <row r="715" spans="1:25" x14ac:dyDescent="0.3">
      <c r="A715" t="str">
        <f t="shared" si="33"/>
        <v>ASIAAZEHib32029</v>
      </c>
      <c r="B715" t="s">
        <v>13</v>
      </c>
      <c r="C715" t="s">
        <v>144</v>
      </c>
      <c r="D715" t="s">
        <v>40</v>
      </c>
      <c r="E715" t="s">
        <v>82</v>
      </c>
      <c r="F715">
        <v>2029</v>
      </c>
      <c r="G715" t="s">
        <v>198</v>
      </c>
      <c r="H715" s="11" cm="1">
        <f t="array" ref="H715">_xlfn.IFS(G715="&gt;70%",1,G715="60-70%",70%,G715="50-60%",60%,G715="&lt;50%",50%)</f>
        <v>0.6</v>
      </c>
      <c r="I715" s="47">
        <v>0.62533154996504769</v>
      </c>
      <c r="J715">
        <v>3</v>
      </c>
      <c r="K715">
        <v>5</v>
      </c>
      <c r="L715" t="s">
        <v>196</v>
      </c>
      <c r="M715" s="11" cm="1">
        <f t="array" ref="M715">_xlfn.IFS(L715="&gt;70%",1,L715="60-70%",70%,L715="50-60%",60%,L715="&lt;50%",50%)</f>
        <v>1</v>
      </c>
      <c r="N715" s="47">
        <v>0.92856693797853218</v>
      </c>
      <c r="O715">
        <v>7</v>
      </c>
      <c r="P715">
        <v>4</v>
      </c>
      <c r="Q715">
        <v>3</v>
      </c>
      <c r="R715">
        <v>10</v>
      </c>
      <c r="S715" t="s">
        <v>105</v>
      </c>
      <c r="T715" t="s">
        <v>108</v>
      </c>
      <c r="V715">
        <v>21</v>
      </c>
      <c r="W715">
        <v>24</v>
      </c>
      <c r="X715">
        <f>IF(AND(OR('Country Prioritization'!$C$4 = 'Filter inputs'!$A$4,'Country Prioritization'!$C$4=$B715),
OR('Country Prioritization'!$C$6='Filter inputs'!$C$4,'Country Prioritization'!$C$6=$S715),
OR( 'Country Prioritization'!$C$7='Filter inputs'!$D$4, 'Country Prioritization'!$C$7=$T715),
OR('Country Prioritization'!$C$8='Filter inputs'!$E$4, 'Country Prioritization'!$C$8=$F715), OR(AND('Country Prioritization'!$C$5='Filter inputs'!$B$4,H715&lt;=$X$1),AND('Country Prioritization'!$C$5='Filter inputs'!$B$5,M715&lt;=$X$1))),1,0)</f>
        <v>1</v>
      </c>
      <c r="Y715">
        <f>IF(OR('Vaccine Prioritization'!$C$5='Filter inputs'!$E$4, 'Vaccine Prioritization'!$C$5=$F715),1,0)</f>
        <v>1</v>
      </c>
    </row>
    <row r="716" spans="1:25" x14ac:dyDescent="0.3">
      <c r="A716" t="str">
        <f t="shared" si="33"/>
        <v>OCEANIAPNGHib32029</v>
      </c>
      <c r="B716" t="s">
        <v>15</v>
      </c>
      <c r="C716" t="s">
        <v>121</v>
      </c>
      <c r="D716" t="s">
        <v>16</v>
      </c>
      <c r="E716" t="s">
        <v>82</v>
      </c>
      <c r="F716">
        <v>2029</v>
      </c>
      <c r="G716" t="s">
        <v>199</v>
      </c>
      <c r="H716" s="11" cm="1">
        <f t="array" ref="H716">_xlfn.IFS(G716="&gt;70%",1,G716="60-70%",70%,G716="50-60%",60%,G716="&lt;50%",50%)</f>
        <v>0.5</v>
      </c>
      <c r="I716" s="47">
        <v>0.45998890058914504</v>
      </c>
      <c r="J716">
        <v>10</v>
      </c>
      <c r="K716">
        <v>4</v>
      </c>
      <c r="L716" t="s">
        <v>197</v>
      </c>
      <c r="M716" s="11" cm="1">
        <f t="array" ref="M716">_xlfn.IFS(L716="&gt;70%",1,L716="60-70%",70%,L716="50-60%",60%,L716="&lt;50%",50%)</f>
        <v>0.7</v>
      </c>
      <c r="N716" s="47">
        <v>0.85380833890363927</v>
      </c>
      <c r="O716">
        <v>9</v>
      </c>
      <c r="P716">
        <v>4</v>
      </c>
      <c r="Q716">
        <v>6</v>
      </c>
      <c r="R716">
        <v>5</v>
      </c>
      <c r="S716" t="s">
        <v>104</v>
      </c>
      <c r="T716" t="s">
        <v>107</v>
      </c>
      <c r="V716">
        <v>25</v>
      </c>
      <c r="W716">
        <v>24</v>
      </c>
      <c r="X716">
        <f>IF(AND(OR('Country Prioritization'!$C$4 = 'Filter inputs'!$A$4,'Country Prioritization'!$C$4=$B716),
OR('Country Prioritization'!$C$6='Filter inputs'!$C$4,'Country Prioritization'!$C$6=$S716),
OR( 'Country Prioritization'!$C$7='Filter inputs'!$D$4, 'Country Prioritization'!$C$7=$T716),
OR('Country Prioritization'!$C$8='Filter inputs'!$E$4, 'Country Prioritization'!$C$8=$F716), OR(AND('Country Prioritization'!$C$5='Filter inputs'!$B$4,H716&lt;=$X$1),AND('Country Prioritization'!$C$5='Filter inputs'!$B$5,M716&lt;=$X$1))),1,0)</f>
        <v>1</v>
      </c>
      <c r="Y716">
        <f>IF(OR('Vaccine Prioritization'!$C$5='Filter inputs'!$E$4, 'Vaccine Prioritization'!$C$5=$F716),1,0)</f>
        <v>1</v>
      </c>
    </row>
    <row r="717" spans="1:25" x14ac:dyDescent="0.3">
      <c r="A717" t="str">
        <f t="shared" si="33"/>
        <v>AFRICATGOHib32029</v>
      </c>
      <c r="B717" t="s">
        <v>3</v>
      </c>
      <c r="C717" t="s">
        <v>155</v>
      </c>
      <c r="D717" t="s">
        <v>51</v>
      </c>
      <c r="E717" t="s">
        <v>82</v>
      </c>
      <c r="F717">
        <v>2029</v>
      </c>
      <c r="G717" t="s">
        <v>198</v>
      </c>
      <c r="H717" s="11" cm="1">
        <f t="array" ref="H717">_xlfn.IFS(G717="&gt;70%",1,G717="60-70%",70%,G717="50-60%",60%,G717="&lt;50%",50%)</f>
        <v>0.6</v>
      </c>
      <c r="I717" s="47">
        <v>0.51188587125056639</v>
      </c>
      <c r="J717">
        <v>7</v>
      </c>
      <c r="K717">
        <v>4</v>
      </c>
      <c r="L717" t="s">
        <v>196</v>
      </c>
      <c r="M717" s="11" cm="1">
        <f t="array" ref="M717">_xlfn.IFS(L717="&gt;70%",1,L717="60-70%",70%,L717="50-60%",60%,L717="&lt;50%",50%)</f>
        <v>1</v>
      </c>
      <c r="N717" s="47">
        <v>0.78358662819034419</v>
      </c>
      <c r="O717">
        <v>5</v>
      </c>
      <c r="P717">
        <v>4</v>
      </c>
      <c r="Q717">
        <v>6</v>
      </c>
      <c r="R717">
        <v>9</v>
      </c>
      <c r="S717" t="s">
        <v>103</v>
      </c>
      <c r="T717" t="s">
        <v>106</v>
      </c>
      <c r="V717">
        <v>26</v>
      </c>
      <c r="W717">
        <v>24</v>
      </c>
      <c r="X717">
        <f>IF(AND(OR('Country Prioritization'!$C$4 = 'Filter inputs'!$A$4,'Country Prioritization'!$C$4=$B717),
OR('Country Prioritization'!$C$6='Filter inputs'!$C$4,'Country Prioritization'!$C$6=$S717),
OR( 'Country Prioritization'!$C$7='Filter inputs'!$D$4, 'Country Prioritization'!$C$7=$T717),
OR('Country Prioritization'!$C$8='Filter inputs'!$E$4, 'Country Prioritization'!$C$8=$F717), OR(AND('Country Prioritization'!$C$5='Filter inputs'!$B$4,H717&lt;=$X$1),AND('Country Prioritization'!$C$5='Filter inputs'!$B$5,M717&lt;=$X$1))),1,0)</f>
        <v>1</v>
      </c>
      <c r="Y717">
        <f>IF(OR('Vaccine Prioritization'!$C$5='Filter inputs'!$E$4, 'Vaccine Prioritization'!$C$5=$F717),1,0)</f>
        <v>1</v>
      </c>
    </row>
    <row r="718" spans="1:25" x14ac:dyDescent="0.3">
      <c r="A718" t="str">
        <f t="shared" si="33"/>
        <v>AFRICAMRTHib32029</v>
      </c>
      <c r="B718" t="s">
        <v>3</v>
      </c>
      <c r="C718" t="s">
        <v>140</v>
      </c>
      <c r="D718" t="s">
        <v>36</v>
      </c>
      <c r="E718" t="s">
        <v>82</v>
      </c>
      <c r="F718">
        <v>2029</v>
      </c>
      <c r="G718" t="s">
        <v>198</v>
      </c>
      <c r="H718" s="11" cm="1">
        <f t="array" ref="H718">_xlfn.IFS(G718="&gt;70%",1,G718="60-70%",70%,G718="50-60%",60%,G718="&lt;50%",50%)</f>
        <v>0.6</v>
      </c>
      <c r="I718" s="47">
        <v>0.50300971527539584</v>
      </c>
      <c r="J718">
        <v>7</v>
      </c>
      <c r="K718">
        <v>4</v>
      </c>
      <c r="L718" t="s">
        <v>196</v>
      </c>
      <c r="M718" s="11" cm="1">
        <f t="array" ref="M718">_xlfn.IFS(L718="&gt;70%",1,L718="60-70%",70%,L718="50-60%",60%,L718="&lt;50%",50%)</f>
        <v>1</v>
      </c>
      <c r="N718" s="47">
        <v>0.70611901021443158</v>
      </c>
      <c r="O718">
        <v>6</v>
      </c>
      <c r="P718">
        <v>4</v>
      </c>
      <c r="Q718">
        <v>7</v>
      </c>
      <c r="R718">
        <v>2</v>
      </c>
      <c r="S718" t="s">
        <v>104</v>
      </c>
      <c r="T718" t="s">
        <v>109</v>
      </c>
      <c r="V718">
        <v>20</v>
      </c>
      <c r="W718">
        <v>19</v>
      </c>
      <c r="X718">
        <f>IF(AND(OR('Country Prioritization'!$C$4 = 'Filter inputs'!$A$4,'Country Prioritization'!$C$4=$B718),
OR('Country Prioritization'!$C$6='Filter inputs'!$C$4,'Country Prioritization'!$C$6=$S718),
OR( 'Country Prioritization'!$C$7='Filter inputs'!$D$4, 'Country Prioritization'!$C$7=$T718),
OR('Country Prioritization'!$C$8='Filter inputs'!$E$4, 'Country Prioritization'!$C$8=$F718), OR(AND('Country Prioritization'!$C$5='Filter inputs'!$B$4,H718&lt;=$X$1),AND('Country Prioritization'!$C$5='Filter inputs'!$B$5,M718&lt;=$X$1))),1,0)</f>
        <v>1</v>
      </c>
      <c r="Y718">
        <f>IF(OR('Vaccine Prioritization'!$C$5='Filter inputs'!$E$4, 'Vaccine Prioritization'!$C$5=$F718),1,0)</f>
        <v>1</v>
      </c>
    </row>
    <row r="719" spans="1:25" x14ac:dyDescent="0.3">
      <c r="A719" t="str">
        <f t="shared" si="33"/>
        <v>ASIAKGZHib32029</v>
      </c>
      <c r="B719" t="s">
        <v>13</v>
      </c>
      <c r="C719" t="s">
        <v>143</v>
      </c>
      <c r="D719" t="s">
        <v>39</v>
      </c>
      <c r="E719" t="s">
        <v>82</v>
      </c>
      <c r="F719">
        <v>2029</v>
      </c>
      <c r="G719" t="s">
        <v>198</v>
      </c>
      <c r="H719" s="11" cm="1">
        <f t="array" ref="H719">_xlfn.IFS(G719="&gt;70%",1,G719="60-70%",70%,G719="50-60%",60%,G719="&lt;50%",50%)</f>
        <v>0.6</v>
      </c>
      <c r="I719" s="47">
        <v>0.46181869365182815</v>
      </c>
      <c r="J719">
        <v>3</v>
      </c>
      <c r="K719">
        <v>4</v>
      </c>
      <c r="L719" t="s">
        <v>196</v>
      </c>
      <c r="M719" s="11" cm="1">
        <f t="array" ref="M719">_xlfn.IFS(L719="&gt;70%",1,L719="60-70%",70%,L719="50-60%",60%,L719="&lt;50%",50%)</f>
        <v>1</v>
      </c>
      <c r="N719" s="47">
        <v>0.67573273897614694</v>
      </c>
      <c r="O719">
        <v>7</v>
      </c>
      <c r="P719">
        <v>4</v>
      </c>
      <c r="Q719">
        <v>6</v>
      </c>
      <c r="R719">
        <v>2</v>
      </c>
      <c r="S719" t="s">
        <v>104</v>
      </c>
      <c r="T719" t="s">
        <v>109</v>
      </c>
      <c r="V719">
        <v>15</v>
      </c>
      <c r="W719">
        <v>19</v>
      </c>
      <c r="X719">
        <f>IF(AND(OR('Country Prioritization'!$C$4 = 'Filter inputs'!$A$4,'Country Prioritization'!$C$4=$B719),
OR('Country Prioritization'!$C$6='Filter inputs'!$C$4,'Country Prioritization'!$C$6=$S719),
OR( 'Country Prioritization'!$C$7='Filter inputs'!$D$4, 'Country Prioritization'!$C$7=$T719),
OR('Country Prioritization'!$C$8='Filter inputs'!$E$4, 'Country Prioritization'!$C$8=$F719), OR(AND('Country Prioritization'!$C$5='Filter inputs'!$B$4,H719&lt;=$X$1),AND('Country Prioritization'!$C$5='Filter inputs'!$B$5,M719&lt;=$X$1))),1,0)</f>
        <v>1</v>
      </c>
      <c r="Y719">
        <f>IF(OR('Vaccine Prioritization'!$C$5='Filter inputs'!$E$4, 'Vaccine Prioritization'!$C$5=$F719),1,0)</f>
        <v>1</v>
      </c>
    </row>
    <row r="720" spans="1:25" x14ac:dyDescent="0.3">
      <c r="A720" t="str">
        <f t="shared" si="33"/>
        <v>AFRICAZWEHib32029</v>
      </c>
      <c r="B720" t="s">
        <v>3</v>
      </c>
      <c r="C720" t="s">
        <v>148</v>
      </c>
      <c r="D720" t="s">
        <v>44</v>
      </c>
      <c r="E720" t="s">
        <v>82</v>
      </c>
      <c r="F720">
        <v>2029</v>
      </c>
      <c r="G720" t="s">
        <v>198</v>
      </c>
      <c r="H720" s="11" cm="1">
        <f t="array" ref="H720">_xlfn.IFS(G720="&gt;70%",1,G720="60-70%",70%,G720="50-60%",60%,G720="&lt;50%",50%)</f>
        <v>0.6</v>
      </c>
      <c r="I720" s="47">
        <v>0.36431273063975783</v>
      </c>
      <c r="J720">
        <v>5</v>
      </c>
      <c r="K720">
        <v>3</v>
      </c>
      <c r="L720" t="s">
        <v>196</v>
      </c>
      <c r="M720" s="11" cm="1">
        <f t="array" ref="M720">_xlfn.IFS(L720="&gt;70%",1,L720="60-70%",70%,L720="50-60%",60%,L720="&lt;50%",50%)</f>
        <v>1</v>
      </c>
      <c r="N720" s="47">
        <v>0.61765391470603481</v>
      </c>
      <c r="O720">
        <v>6</v>
      </c>
      <c r="P720">
        <v>4</v>
      </c>
      <c r="Q720">
        <v>7</v>
      </c>
      <c r="R720">
        <v>2</v>
      </c>
      <c r="S720" t="s">
        <v>104</v>
      </c>
      <c r="T720" t="s">
        <v>109</v>
      </c>
      <c r="V720">
        <v>17</v>
      </c>
      <c r="W720">
        <v>19</v>
      </c>
      <c r="X720">
        <f>IF(AND(OR('Country Prioritization'!$C$4 = 'Filter inputs'!$A$4,'Country Prioritization'!$C$4=$B720),
OR('Country Prioritization'!$C$6='Filter inputs'!$C$4,'Country Prioritization'!$C$6=$S720),
OR( 'Country Prioritization'!$C$7='Filter inputs'!$D$4, 'Country Prioritization'!$C$7=$T720),
OR('Country Prioritization'!$C$8='Filter inputs'!$E$4, 'Country Prioritization'!$C$8=$F720), OR(AND('Country Prioritization'!$C$5='Filter inputs'!$B$4,H720&lt;=$X$1),AND('Country Prioritization'!$C$5='Filter inputs'!$B$5,M720&lt;=$X$1))),1,0)</f>
        <v>1</v>
      </c>
      <c r="Y720">
        <f>IF(OR('Vaccine Prioritization'!$C$5='Filter inputs'!$E$4, 'Vaccine Prioritization'!$C$5=$F720),1,0)</f>
        <v>1</v>
      </c>
    </row>
    <row r="721" spans="1:25" x14ac:dyDescent="0.3">
      <c r="A721" t="str">
        <f t="shared" si="33"/>
        <v>AFRICACOGHib32029</v>
      </c>
      <c r="B721" t="s">
        <v>3</v>
      </c>
      <c r="C721" t="s">
        <v>128</v>
      </c>
      <c r="D721" t="s">
        <v>24</v>
      </c>
      <c r="E721" t="s">
        <v>82</v>
      </c>
      <c r="F721">
        <v>2029</v>
      </c>
      <c r="G721" t="s">
        <v>198</v>
      </c>
      <c r="H721" s="11" cm="1">
        <f t="array" ref="H721">_xlfn.IFS(G721="&gt;70%",1,G721="60-70%",70%,G721="50-60%",60%,G721="&lt;50%",50%)</f>
        <v>0.6</v>
      </c>
      <c r="I721" s="47">
        <v>0.51404503124345902</v>
      </c>
      <c r="J721">
        <v>7</v>
      </c>
      <c r="K721">
        <v>4</v>
      </c>
      <c r="L721" t="s">
        <v>196</v>
      </c>
      <c r="M721" s="11" cm="1">
        <f t="array" ref="M721">_xlfn.IFS(L721="&gt;70%",1,L721="60-70%",70%,L721="50-60%",60%,L721="&lt;50%",50%)</f>
        <v>1</v>
      </c>
      <c r="N721" s="47">
        <v>0.57563735344500933</v>
      </c>
      <c r="O721">
        <v>8</v>
      </c>
      <c r="P721">
        <v>3</v>
      </c>
      <c r="Q721">
        <v>8</v>
      </c>
      <c r="R721">
        <v>2</v>
      </c>
      <c r="S721" t="s">
        <v>104</v>
      </c>
      <c r="T721" t="s">
        <v>109</v>
      </c>
      <c r="V721">
        <v>21</v>
      </c>
      <c r="W721">
        <v>21</v>
      </c>
      <c r="X721">
        <f>IF(AND(OR('Country Prioritization'!$C$4 = 'Filter inputs'!$A$4,'Country Prioritization'!$C$4=$B721),
OR('Country Prioritization'!$C$6='Filter inputs'!$C$4,'Country Prioritization'!$C$6=$S721),
OR( 'Country Prioritization'!$C$7='Filter inputs'!$D$4, 'Country Prioritization'!$C$7=$T721),
OR('Country Prioritization'!$C$8='Filter inputs'!$E$4, 'Country Prioritization'!$C$8=$F721), OR(AND('Country Prioritization'!$C$5='Filter inputs'!$B$4,H721&lt;=$X$1),AND('Country Prioritization'!$C$5='Filter inputs'!$B$5,M721&lt;=$X$1))),1,0)</f>
        <v>1</v>
      </c>
      <c r="Y721">
        <f>IF(OR('Vaccine Prioritization'!$C$5='Filter inputs'!$E$4, 'Vaccine Prioritization'!$C$5=$F721),1,0)</f>
        <v>1</v>
      </c>
    </row>
    <row r="722" spans="1:25" x14ac:dyDescent="0.3">
      <c r="A722" t="str">
        <f t="shared" si="33"/>
        <v>AMERICAHNDHib32029</v>
      </c>
      <c r="B722" t="s">
        <v>22</v>
      </c>
      <c r="C722" t="s">
        <v>165</v>
      </c>
      <c r="D722" t="s">
        <v>61</v>
      </c>
      <c r="E722" t="s">
        <v>82</v>
      </c>
      <c r="F722">
        <v>2029</v>
      </c>
      <c r="G722" t="s">
        <v>198</v>
      </c>
      <c r="H722" s="11" cm="1">
        <f t="array" ref="H722">_xlfn.IFS(G722="&gt;70%",1,G722="60-70%",70%,G722="50-60%",60%,G722="&lt;50%",50%)</f>
        <v>0.6</v>
      </c>
      <c r="I722" s="47">
        <v>0.27133067269751598</v>
      </c>
      <c r="J722">
        <v>6</v>
      </c>
      <c r="K722">
        <v>3</v>
      </c>
      <c r="L722" t="s">
        <v>196</v>
      </c>
      <c r="M722" s="11" cm="1">
        <f t="array" ref="M722">_xlfn.IFS(L722="&gt;70%",1,L722="60-70%",70%,L722="50-60%",60%,L722="&lt;50%",50%)</f>
        <v>1</v>
      </c>
      <c r="N722" s="47">
        <v>0.47234089205958235</v>
      </c>
      <c r="O722">
        <v>3</v>
      </c>
      <c r="P722">
        <v>3</v>
      </c>
      <c r="Q722">
        <v>4</v>
      </c>
      <c r="R722">
        <v>11</v>
      </c>
      <c r="S722" t="s">
        <v>104</v>
      </c>
      <c r="T722" t="s">
        <v>108</v>
      </c>
      <c r="V722">
        <v>24</v>
      </c>
      <c r="W722">
        <v>21</v>
      </c>
      <c r="X722">
        <f>IF(AND(OR('Country Prioritization'!$C$4 = 'Filter inputs'!$A$4,'Country Prioritization'!$C$4=$B722),
OR('Country Prioritization'!$C$6='Filter inputs'!$C$4,'Country Prioritization'!$C$6=$S722),
OR( 'Country Prioritization'!$C$7='Filter inputs'!$D$4, 'Country Prioritization'!$C$7=$T722),
OR('Country Prioritization'!$C$8='Filter inputs'!$E$4, 'Country Prioritization'!$C$8=$F722), OR(AND('Country Prioritization'!$C$5='Filter inputs'!$B$4,H722&lt;=$X$1),AND('Country Prioritization'!$C$5='Filter inputs'!$B$5,M722&lt;=$X$1))),1,0)</f>
        <v>1</v>
      </c>
      <c r="Y722">
        <f>IF(OR('Vaccine Prioritization'!$C$5='Filter inputs'!$E$4, 'Vaccine Prioritization'!$C$5=$F722),1,0)</f>
        <v>1</v>
      </c>
    </row>
    <row r="723" spans="1:25" x14ac:dyDescent="0.3">
      <c r="A723" t="str">
        <f t="shared" si="33"/>
        <v>AFRICACAFHib32029</v>
      </c>
      <c r="B723" t="s">
        <v>3</v>
      </c>
      <c r="C723" t="s">
        <v>114</v>
      </c>
      <c r="D723" t="s">
        <v>6</v>
      </c>
      <c r="E723" t="s">
        <v>82</v>
      </c>
      <c r="F723">
        <v>2029</v>
      </c>
      <c r="G723" t="s">
        <v>199</v>
      </c>
      <c r="H723" s="11" cm="1">
        <f t="array" ref="H723">_xlfn.IFS(G723="&gt;70%",1,G723="60-70%",70%,G723="50-60%",60%,G723="&lt;50%",50%)</f>
        <v>0.5</v>
      </c>
      <c r="I723" s="47">
        <v>0.44842668221596332</v>
      </c>
      <c r="J723">
        <v>10</v>
      </c>
      <c r="K723">
        <v>3</v>
      </c>
      <c r="L723" t="s">
        <v>199</v>
      </c>
      <c r="M723" s="11" cm="1">
        <f t="array" ref="M723">_xlfn.IFS(L723="&gt;70%",1,L723="60-70%",70%,L723="50-60%",60%,L723="&lt;50%",50%)</f>
        <v>0.5</v>
      </c>
      <c r="N723" s="47">
        <v>0.41762716356469287</v>
      </c>
      <c r="O723">
        <v>10</v>
      </c>
      <c r="P723">
        <v>3</v>
      </c>
      <c r="Q723">
        <v>10</v>
      </c>
      <c r="R723">
        <v>9</v>
      </c>
      <c r="S723" t="s">
        <v>103</v>
      </c>
      <c r="T723" t="s">
        <v>106</v>
      </c>
      <c r="V723">
        <v>32</v>
      </c>
      <c r="W723">
        <v>32</v>
      </c>
      <c r="X723">
        <f>IF(AND(OR('Country Prioritization'!$C$4 = 'Filter inputs'!$A$4,'Country Prioritization'!$C$4=$B723),
OR('Country Prioritization'!$C$6='Filter inputs'!$C$4,'Country Prioritization'!$C$6=$S723),
OR( 'Country Prioritization'!$C$7='Filter inputs'!$D$4, 'Country Prioritization'!$C$7=$T723),
OR('Country Prioritization'!$C$8='Filter inputs'!$E$4, 'Country Prioritization'!$C$8=$F723), OR(AND('Country Prioritization'!$C$5='Filter inputs'!$B$4,H723&lt;=$X$1),AND('Country Prioritization'!$C$5='Filter inputs'!$B$5,M723&lt;=$X$1))),1,0)</f>
        <v>1</v>
      </c>
      <c r="Y723">
        <f>IF(OR('Vaccine Prioritization'!$C$5='Filter inputs'!$E$4, 'Vaccine Prioritization'!$C$5=$F723),1,0)</f>
        <v>1</v>
      </c>
    </row>
    <row r="724" spans="1:25" x14ac:dyDescent="0.3">
      <c r="A724" t="str">
        <f t="shared" si="33"/>
        <v>ASIALKAHib32029</v>
      </c>
      <c r="B724" t="s">
        <v>13</v>
      </c>
      <c r="C724" t="s">
        <v>180</v>
      </c>
      <c r="D724" t="s">
        <v>76</v>
      </c>
      <c r="E724" t="s">
        <v>82</v>
      </c>
      <c r="F724">
        <v>2029</v>
      </c>
      <c r="G724" t="s">
        <v>197</v>
      </c>
      <c r="H724" s="11" cm="1">
        <f t="array" ref="H724">_xlfn.IFS(G724="&gt;70%",1,G724="60-70%",70%,G724="50-60%",60%,G724="&lt;50%",50%)</f>
        <v>0.7</v>
      </c>
      <c r="I724" s="47">
        <v>0.22364805122122292</v>
      </c>
      <c r="J724">
        <v>1</v>
      </c>
      <c r="K724">
        <v>3</v>
      </c>
      <c r="L724" t="s">
        <v>196</v>
      </c>
      <c r="M724" s="11" cm="1">
        <f t="array" ref="M724">_xlfn.IFS(L724="&gt;70%",1,L724="60-70%",70%,L724="50-60%",60%,L724="&lt;50%",50%)</f>
        <v>1</v>
      </c>
      <c r="N724" s="47">
        <v>0.36981591771162398</v>
      </c>
      <c r="O724">
        <v>1</v>
      </c>
      <c r="P724">
        <v>3</v>
      </c>
      <c r="Q724">
        <v>1</v>
      </c>
      <c r="R724">
        <v>11</v>
      </c>
      <c r="S724" t="s">
        <v>104</v>
      </c>
      <c r="T724" t="s">
        <v>108</v>
      </c>
      <c r="V724">
        <v>16</v>
      </c>
      <c r="W724">
        <v>16</v>
      </c>
      <c r="X724">
        <f>IF(AND(OR('Country Prioritization'!$C$4 = 'Filter inputs'!$A$4,'Country Prioritization'!$C$4=$B724),
OR('Country Prioritization'!$C$6='Filter inputs'!$C$4,'Country Prioritization'!$C$6=$S724),
OR( 'Country Prioritization'!$C$7='Filter inputs'!$D$4, 'Country Prioritization'!$C$7=$T724),
OR('Country Prioritization'!$C$8='Filter inputs'!$E$4, 'Country Prioritization'!$C$8=$F724), OR(AND('Country Prioritization'!$C$5='Filter inputs'!$B$4,H724&lt;=$X$1),AND('Country Prioritization'!$C$5='Filter inputs'!$B$5,M724&lt;=$X$1))),1,0)</f>
        <v>1</v>
      </c>
      <c r="Y724">
        <f>IF(OR('Vaccine Prioritization'!$C$5='Filter inputs'!$E$4, 'Vaccine Prioritization'!$C$5=$F724),1,0)</f>
        <v>1</v>
      </c>
    </row>
    <row r="725" spans="1:25" x14ac:dyDescent="0.3">
      <c r="A725" t="str">
        <f t="shared" si="33"/>
        <v>EUROPEUKRHib32029</v>
      </c>
      <c r="B725" t="s">
        <v>9</v>
      </c>
      <c r="C725" t="s">
        <v>117</v>
      </c>
      <c r="D725" t="s">
        <v>10</v>
      </c>
      <c r="E725" t="s">
        <v>82</v>
      </c>
      <c r="F725">
        <v>2029</v>
      </c>
      <c r="G725" t="s">
        <v>198</v>
      </c>
      <c r="H725" s="11" cm="1">
        <f t="array" ref="H725">_xlfn.IFS(G725="&gt;70%",1,G725="60-70%",70%,G725="50-60%",60%,G725="&lt;50%",50%)</f>
        <v>0.6</v>
      </c>
      <c r="I725" s="47">
        <v>0.4076208377518572</v>
      </c>
      <c r="J725">
        <v>7</v>
      </c>
      <c r="K725">
        <v>3</v>
      </c>
      <c r="L725" t="s">
        <v>199</v>
      </c>
      <c r="M725" s="11" cm="1">
        <f t="array" ref="M725">_xlfn.IFS(L725="&gt;70%",1,L725="60-70%",70%,L725="50-60%",60%,L725="&lt;50%",50%)</f>
        <v>0.5</v>
      </c>
      <c r="N725" s="47">
        <v>0.3659284851321204</v>
      </c>
      <c r="O725">
        <v>10</v>
      </c>
      <c r="P725">
        <v>3</v>
      </c>
      <c r="Q725">
        <v>1</v>
      </c>
      <c r="R725">
        <v>11</v>
      </c>
      <c r="S725" t="s">
        <v>104</v>
      </c>
      <c r="T725" t="s">
        <v>108</v>
      </c>
      <c r="V725">
        <v>22</v>
      </c>
      <c r="W725">
        <v>25</v>
      </c>
      <c r="X725">
        <f>IF(AND(OR('Country Prioritization'!$C$4 = 'Filter inputs'!$A$4,'Country Prioritization'!$C$4=$B725),
OR('Country Prioritization'!$C$6='Filter inputs'!$C$4,'Country Prioritization'!$C$6=$S725),
OR( 'Country Prioritization'!$C$7='Filter inputs'!$D$4, 'Country Prioritization'!$C$7=$T725),
OR('Country Prioritization'!$C$8='Filter inputs'!$E$4, 'Country Prioritization'!$C$8=$F725), OR(AND('Country Prioritization'!$C$5='Filter inputs'!$B$4,H725&lt;=$X$1),AND('Country Prioritization'!$C$5='Filter inputs'!$B$5,M725&lt;=$X$1))),1,0)</f>
        <v>1</v>
      </c>
      <c r="Y725">
        <f>IF(OR('Vaccine Prioritization'!$C$5='Filter inputs'!$E$4, 'Vaccine Prioritization'!$C$5=$F725),1,0)</f>
        <v>1</v>
      </c>
    </row>
    <row r="726" spans="1:25" x14ac:dyDescent="0.3">
      <c r="A726" t="str">
        <f t="shared" si="33"/>
        <v>ASIATLSHib32029</v>
      </c>
      <c r="B726" t="s">
        <v>13</v>
      </c>
      <c r="C726" t="s">
        <v>160</v>
      </c>
      <c r="D726" t="s">
        <v>56</v>
      </c>
      <c r="E726" t="s">
        <v>82</v>
      </c>
      <c r="F726">
        <v>2029</v>
      </c>
      <c r="G726" t="s">
        <v>198</v>
      </c>
      <c r="H726" s="11" cm="1">
        <f t="array" ref="H726">_xlfn.IFS(G726="&gt;70%",1,G726="60-70%",70%,G726="50-60%",60%,G726="&lt;50%",50%)</f>
        <v>0.6</v>
      </c>
      <c r="I726" s="47">
        <v>0.20453160752585103</v>
      </c>
      <c r="J726">
        <v>7</v>
      </c>
      <c r="K726">
        <v>3</v>
      </c>
      <c r="L726" t="s">
        <v>196</v>
      </c>
      <c r="M726" s="11" cm="1">
        <f t="array" ref="M726">_xlfn.IFS(L726="&gt;70%",1,L726="60-70%",70%,L726="50-60%",60%,L726="&lt;50%",50%)</f>
        <v>1</v>
      </c>
      <c r="N726" s="47">
        <v>0.36168663838968396</v>
      </c>
      <c r="O726">
        <v>4</v>
      </c>
      <c r="P726">
        <v>3</v>
      </c>
      <c r="Q726">
        <v>2</v>
      </c>
      <c r="R726">
        <v>11</v>
      </c>
      <c r="S726" t="s">
        <v>104</v>
      </c>
      <c r="T726" t="s">
        <v>108</v>
      </c>
      <c r="V726">
        <v>23</v>
      </c>
      <c r="W726">
        <v>20</v>
      </c>
      <c r="X726">
        <f>IF(AND(OR('Country Prioritization'!$C$4 = 'Filter inputs'!$A$4,'Country Prioritization'!$C$4=$B726),
OR('Country Prioritization'!$C$6='Filter inputs'!$C$4,'Country Prioritization'!$C$6=$S726),
OR( 'Country Prioritization'!$C$7='Filter inputs'!$D$4, 'Country Prioritization'!$C$7=$T726),
OR('Country Prioritization'!$C$8='Filter inputs'!$E$4, 'Country Prioritization'!$C$8=$F726), OR(AND('Country Prioritization'!$C$5='Filter inputs'!$B$4,H726&lt;=$X$1),AND('Country Prioritization'!$C$5='Filter inputs'!$B$5,M726&lt;=$X$1))),1,0)</f>
        <v>1</v>
      </c>
      <c r="Y726">
        <f>IF(OR('Vaccine Prioritization'!$C$5='Filter inputs'!$E$4, 'Vaccine Prioritization'!$C$5=$F726),1,0)</f>
        <v>1</v>
      </c>
    </row>
    <row r="727" spans="1:25" x14ac:dyDescent="0.3">
      <c r="A727" t="str">
        <f t="shared" si="33"/>
        <v>AFRICAGMBHib32029</v>
      </c>
      <c r="B727" t="s">
        <v>3</v>
      </c>
      <c r="C727" t="s">
        <v>156</v>
      </c>
      <c r="D727" t="s">
        <v>52</v>
      </c>
      <c r="E727" t="s">
        <v>82</v>
      </c>
      <c r="F727">
        <v>2029</v>
      </c>
      <c r="G727" t="s">
        <v>198</v>
      </c>
      <c r="H727" s="11" cm="1">
        <f t="array" ref="H727">_xlfn.IFS(G727="&gt;70%",1,G727="60-70%",70%,G727="50-60%",60%,G727="&lt;50%",50%)</f>
        <v>0.6</v>
      </c>
      <c r="I727" s="47">
        <v>0.24542521673706799</v>
      </c>
      <c r="J727">
        <v>6</v>
      </c>
      <c r="K727">
        <v>3</v>
      </c>
      <c r="L727" t="s">
        <v>196</v>
      </c>
      <c r="M727" s="11" cm="1">
        <f t="array" ref="M727">_xlfn.IFS(L727="&gt;70%",1,L727="60-70%",70%,L727="50-60%",60%,L727="&lt;50%",50%)</f>
        <v>1</v>
      </c>
      <c r="N727" s="47">
        <v>0.35588172846567556</v>
      </c>
      <c r="O727">
        <v>4</v>
      </c>
      <c r="P727">
        <v>3</v>
      </c>
      <c r="Q727">
        <v>6</v>
      </c>
      <c r="R727">
        <v>9</v>
      </c>
      <c r="S727" t="s">
        <v>103</v>
      </c>
      <c r="T727" t="s">
        <v>106</v>
      </c>
      <c r="V727">
        <v>24</v>
      </c>
      <c r="W727">
        <v>22</v>
      </c>
      <c r="X727">
        <f>IF(AND(OR('Country Prioritization'!$C$4 = 'Filter inputs'!$A$4,'Country Prioritization'!$C$4=$B727),
OR('Country Prioritization'!$C$6='Filter inputs'!$C$4,'Country Prioritization'!$C$6=$S727),
OR( 'Country Prioritization'!$C$7='Filter inputs'!$D$4, 'Country Prioritization'!$C$7=$T727),
OR('Country Prioritization'!$C$8='Filter inputs'!$E$4, 'Country Prioritization'!$C$8=$F727), OR(AND('Country Prioritization'!$C$5='Filter inputs'!$B$4,H727&lt;=$X$1),AND('Country Prioritization'!$C$5='Filter inputs'!$B$5,M727&lt;=$X$1))),1,0)</f>
        <v>1</v>
      </c>
      <c r="Y727">
        <f>IF(OR('Vaccine Prioritization'!$C$5='Filter inputs'!$E$4, 'Vaccine Prioritization'!$C$5=$F727),1,0)</f>
        <v>1</v>
      </c>
    </row>
    <row r="728" spans="1:25" x14ac:dyDescent="0.3">
      <c r="A728" t="str">
        <f t="shared" si="33"/>
        <v>AMERICANICHib32029</v>
      </c>
      <c r="B728" t="s">
        <v>22</v>
      </c>
      <c r="C728" t="s">
        <v>185</v>
      </c>
      <c r="D728" t="s">
        <v>81</v>
      </c>
      <c r="E728" t="s">
        <v>82</v>
      </c>
      <c r="F728">
        <v>2029</v>
      </c>
      <c r="G728" t="s">
        <v>197</v>
      </c>
      <c r="H728" s="11" cm="1">
        <f t="array" ref="H728">_xlfn.IFS(G728="&gt;70%",1,G728="60-70%",70%,G728="50-60%",60%,G728="&lt;50%",50%)</f>
        <v>0.7</v>
      </c>
      <c r="I728" s="47">
        <v>0.16476230687569121</v>
      </c>
      <c r="J728">
        <v>1</v>
      </c>
      <c r="K728">
        <v>2</v>
      </c>
      <c r="L728" t="s">
        <v>196</v>
      </c>
      <c r="M728" s="11" cm="1">
        <f t="array" ref="M728">_xlfn.IFS(L728="&gt;70%",1,L728="60-70%",70%,L728="50-60%",60%,L728="&lt;50%",50%)</f>
        <v>1</v>
      </c>
      <c r="N728" s="47">
        <v>0.27233303196741948</v>
      </c>
      <c r="O728">
        <v>1</v>
      </c>
      <c r="P728">
        <v>2</v>
      </c>
      <c r="Q728">
        <v>1</v>
      </c>
      <c r="R728">
        <v>5</v>
      </c>
      <c r="S728" t="s">
        <v>104</v>
      </c>
      <c r="T728" t="s">
        <v>107</v>
      </c>
      <c r="V728">
        <v>9</v>
      </c>
      <c r="W728">
        <v>9</v>
      </c>
      <c r="X728">
        <f>IF(AND(OR('Country Prioritization'!$C$4 = 'Filter inputs'!$A$4,'Country Prioritization'!$C$4=$B728),
OR('Country Prioritization'!$C$6='Filter inputs'!$C$4,'Country Prioritization'!$C$6=$S728),
OR( 'Country Prioritization'!$C$7='Filter inputs'!$D$4, 'Country Prioritization'!$C$7=$T728),
OR('Country Prioritization'!$C$8='Filter inputs'!$E$4, 'Country Prioritization'!$C$8=$F728), OR(AND('Country Prioritization'!$C$5='Filter inputs'!$B$4,H728&lt;=$X$1),AND('Country Prioritization'!$C$5='Filter inputs'!$B$5,M728&lt;=$X$1))),1,0)</f>
        <v>1</v>
      </c>
      <c r="Y728">
        <f>IF(OR('Vaccine Prioritization'!$C$5='Filter inputs'!$E$4, 'Vaccine Prioritization'!$C$5=$F728),1,0)</f>
        <v>1</v>
      </c>
    </row>
    <row r="729" spans="1:25" x14ac:dyDescent="0.3">
      <c r="A729" t="str">
        <f t="shared" si="33"/>
        <v>AFRICAGNBHib32029</v>
      </c>
      <c r="B729" t="s">
        <v>3</v>
      </c>
      <c r="C729" t="s">
        <v>138</v>
      </c>
      <c r="D729" t="s">
        <v>34</v>
      </c>
      <c r="E729" t="s">
        <v>82</v>
      </c>
      <c r="F729">
        <v>2029</v>
      </c>
      <c r="G729" t="s">
        <v>198</v>
      </c>
      <c r="H729" s="11" cm="1">
        <f t="array" ref="H729">_xlfn.IFS(G729="&gt;70%",1,G729="60-70%",70%,G729="50-60%",60%,G729="&lt;50%",50%)</f>
        <v>0.6</v>
      </c>
      <c r="I729" s="47">
        <v>0.16950347396575721</v>
      </c>
      <c r="J729">
        <v>7</v>
      </c>
      <c r="K729">
        <v>2</v>
      </c>
      <c r="L729" t="s">
        <v>196</v>
      </c>
      <c r="M729" s="11" cm="1">
        <f t="array" ref="M729">_xlfn.IFS(L729="&gt;70%",1,L729="60-70%",70%,L729="50-60%",60%,L729="&lt;50%",50%)</f>
        <v>1</v>
      </c>
      <c r="N729" s="47">
        <v>0.26317834332584056</v>
      </c>
      <c r="O729">
        <v>7</v>
      </c>
      <c r="P729">
        <v>2</v>
      </c>
      <c r="Q729">
        <v>9</v>
      </c>
      <c r="R729">
        <v>9</v>
      </c>
      <c r="S729" t="s">
        <v>103</v>
      </c>
      <c r="T729" t="s">
        <v>106</v>
      </c>
      <c r="V729">
        <v>27</v>
      </c>
      <c r="W729">
        <v>27</v>
      </c>
      <c r="X729">
        <f>IF(AND(OR('Country Prioritization'!$C$4 = 'Filter inputs'!$A$4,'Country Prioritization'!$C$4=$B729),
OR('Country Prioritization'!$C$6='Filter inputs'!$C$4,'Country Prioritization'!$C$6=$S729),
OR( 'Country Prioritization'!$C$7='Filter inputs'!$D$4, 'Country Prioritization'!$C$7=$T729),
OR('Country Prioritization'!$C$8='Filter inputs'!$E$4, 'Country Prioritization'!$C$8=$F729), OR(AND('Country Prioritization'!$C$5='Filter inputs'!$B$4,H729&lt;=$X$1),AND('Country Prioritization'!$C$5='Filter inputs'!$B$5,M729&lt;=$X$1))),1,0)</f>
        <v>1</v>
      </c>
      <c r="Y729">
        <f>IF(OR('Vaccine Prioritization'!$C$5='Filter inputs'!$E$4, 'Vaccine Prioritization'!$C$5=$F729),1,0)</f>
        <v>1</v>
      </c>
    </row>
    <row r="730" spans="1:25" x14ac:dyDescent="0.3">
      <c r="A730" t="str">
        <f t="shared" si="33"/>
        <v>ASIAMNGHib32029</v>
      </c>
      <c r="B730" t="s">
        <v>13</v>
      </c>
      <c r="C730" t="s">
        <v>174</v>
      </c>
      <c r="D730" t="s">
        <v>70</v>
      </c>
      <c r="E730" t="s">
        <v>82</v>
      </c>
      <c r="F730">
        <v>2029</v>
      </c>
      <c r="G730" t="s">
        <v>197</v>
      </c>
      <c r="H730" s="11" cm="1">
        <f t="array" ref="H730">_xlfn.IFS(G730="&gt;70%",1,G730="60-70%",70%,G730="50-60%",60%,G730="&lt;50%",50%)</f>
        <v>0.7</v>
      </c>
      <c r="I730" s="47">
        <v>0.13256835893522642</v>
      </c>
      <c r="J730">
        <v>1</v>
      </c>
      <c r="K730">
        <v>2</v>
      </c>
      <c r="L730" t="s">
        <v>196</v>
      </c>
      <c r="M730" s="11" cm="1">
        <f t="array" ref="M730">_xlfn.IFS(L730="&gt;70%",1,L730="60-70%",70%,L730="50-60%",60%,L730="&lt;50%",50%)</f>
        <v>1</v>
      </c>
      <c r="N730" s="47">
        <v>0.21829252060374235</v>
      </c>
      <c r="O730">
        <v>2</v>
      </c>
      <c r="P730">
        <v>2</v>
      </c>
      <c r="Q730">
        <v>5</v>
      </c>
      <c r="R730">
        <v>11</v>
      </c>
      <c r="S730" t="s">
        <v>104</v>
      </c>
      <c r="T730" t="s">
        <v>108</v>
      </c>
      <c r="V730">
        <v>19</v>
      </c>
      <c r="W730">
        <v>20</v>
      </c>
      <c r="X730">
        <f>IF(AND(OR('Country Prioritization'!$C$4 = 'Filter inputs'!$A$4,'Country Prioritization'!$C$4=$B730),
OR('Country Prioritization'!$C$6='Filter inputs'!$C$4,'Country Prioritization'!$C$6=$S730),
OR( 'Country Prioritization'!$C$7='Filter inputs'!$D$4, 'Country Prioritization'!$C$7=$T730),
OR('Country Prioritization'!$C$8='Filter inputs'!$E$4, 'Country Prioritization'!$C$8=$F730), OR(AND('Country Prioritization'!$C$5='Filter inputs'!$B$4,H730&lt;=$X$1),AND('Country Prioritization'!$C$5='Filter inputs'!$B$5,M730&lt;=$X$1))),1,0)</f>
        <v>1</v>
      </c>
      <c r="Y730">
        <f>IF(OR('Vaccine Prioritization'!$C$5='Filter inputs'!$E$4, 'Vaccine Prioritization'!$C$5=$F730),1,0)</f>
        <v>1</v>
      </c>
    </row>
    <row r="731" spans="1:25" x14ac:dyDescent="0.3">
      <c r="A731" t="str">
        <f t="shared" si="33"/>
        <v>AFRICACOMHib32029</v>
      </c>
      <c r="B731" t="s">
        <v>3</v>
      </c>
      <c r="C731" t="s">
        <v>153</v>
      </c>
      <c r="D731" t="s">
        <v>49</v>
      </c>
      <c r="E731" t="s">
        <v>82</v>
      </c>
      <c r="F731">
        <v>2029</v>
      </c>
      <c r="G731" t="s">
        <v>198</v>
      </c>
      <c r="H731" s="11" cm="1">
        <f t="array" ref="H731">_xlfn.IFS(G731="&gt;70%",1,G731="60-70%",70%,G731="50-60%",60%,G731="&lt;50%",50%)</f>
        <v>0.6</v>
      </c>
      <c r="I731" s="47">
        <v>0.16900335606583686</v>
      </c>
      <c r="J731">
        <v>5</v>
      </c>
      <c r="K731">
        <v>2</v>
      </c>
      <c r="L731" t="s">
        <v>196</v>
      </c>
      <c r="M731" s="11" cm="1">
        <f t="array" ref="M731">_xlfn.IFS(L731="&gt;70%",1,L731="60-70%",70%,L731="50-60%",60%,L731="&lt;50%",50%)</f>
        <v>1</v>
      </c>
      <c r="N731" s="47">
        <v>0.21175688808373808</v>
      </c>
      <c r="O731">
        <v>5</v>
      </c>
      <c r="P731">
        <v>2</v>
      </c>
      <c r="Q731">
        <v>3</v>
      </c>
      <c r="R731">
        <v>2</v>
      </c>
      <c r="S731" t="s">
        <v>104</v>
      </c>
      <c r="T731" t="s">
        <v>109</v>
      </c>
      <c r="V731">
        <v>12</v>
      </c>
      <c r="W731">
        <v>12</v>
      </c>
      <c r="X731">
        <f>IF(AND(OR('Country Prioritization'!$C$4 = 'Filter inputs'!$A$4,'Country Prioritization'!$C$4=$B731),
OR('Country Prioritization'!$C$6='Filter inputs'!$C$4,'Country Prioritization'!$C$6=$S731),
OR( 'Country Prioritization'!$C$7='Filter inputs'!$D$4, 'Country Prioritization'!$C$7=$T731),
OR('Country Prioritization'!$C$8='Filter inputs'!$E$4, 'Country Prioritization'!$C$8=$F731), OR(AND('Country Prioritization'!$C$5='Filter inputs'!$B$4,H731&lt;=$X$1),AND('Country Prioritization'!$C$5='Filter inputs'!$B$5,M731&lt;=$X$1))),1,0)</f>
        <v>1</v>
      </c>
      <c r="Y731">
        <f>IF(OR('Vaccine Prioritization'!$C$5='Filter inputs'!$E$4, 'Vaccine Prioritization'!$C$5=$F731),1,0)</f>
        <v>1</v>
      </c>
    </row>
    <row r="732" spans="1:25" x14ac:dyDescent="0.3">
      <c r="A732" t="str">
        <f t="shared" si="33"/>
        <v>AFRICADJIHib32029</v>
      </c>
      <c r="B732" t="s">
        <v>3</v>
      </c>
      <c r="C732" t="s">
        <v>124</v>
      </c>
      <c r="D732" t="s">
        <v>19</v>
      </c>
      <c r="E732" t="s">
        <v>82</v>
      </c>
      <c r="F732">
        <v>2029</v>
      </c>
      <c r="G732" t="s">
        <v>198</v>
      </c>
      <c r="H732" s="11" cm="1">
        <f t="array" ref="H732">_xlfn.IFS(G732="&gt;70%",1,G732="60-70%",70%,G732="50-60%",60%,G732="&lt;50%",50%)</f>
        <v>0.6</v>
      </c>
      <c r="I732" s="47">
        <v>0.11351757669137964</v>
      </c>
      <c r="J732">
        <v>6</v>
      </c>
      <c r="K732">
        <v>2</v>
      </c>
      <c r="L732" t="s">
        <v>197</v>
      </c>
      <c r="M732" s="11" cm="1">
        <f t="array" ref="M732">_xlfn.IFS(L732="&gt;70%",1,L732="60-70%",70%,L732="50-60%",60%,L732="&lt;50%",50%)</f>
        <v>0.7</v>
      </c>
      <c r="N732" s="47">
        <v>0.17100039421850419</v>
      </c>
      <c r="O732">
        <v>9</v>
      </c>
      <c r="P732">
        <v>2</v>
      </c>
      <c r="Q732">
        <v>7</v>
      </c>
      <c r="R732">
        <v>2</v>
      </c>
      <c r="S732" t="s">
        <v>104</v>
      </c>
      <c r="T732" t="s">
        <v>109</v>
      </c>
      <c r="V732">
        <v>17</v>
      </c>
      <c r="W732">
        <v>20</v>
      </c>
      <c r="X732">
        <f>IF(AND(OR('Country Prioritization'!$C$4 = 'Filter inputs'!$A$4,'Country Prioritization'!$C$4=$B732),
OR('Country Prioritization'!$C$6='Filter inputs'!$C$4,'Country Prioritization'!$C$6=$S732),
OR( 'Country Prioritization'!$C$7='Filter inputs'!$D$4, 'Country Prioritization'!$C$7=$T732),
OR('Country Prioritization'!$C$8='Filter inputs'!$E$4, 'Country Prioritization'!$C$8=$F732), OR(AND('Country Prioritization'!$C$5='Filter inputs'!$B$4,H732&lt;=$X$1),AND('Country Prioritization'!$C$5='Filter inputs'!$B$5,M732&lt;=$X$1))),1,0)</f>
        <v>1</v>
      </c>
      <c r="Y732">
        <f>IF(OR('Vaccine Prioritization'!$C$5='Filter inputs'!$E$4, 'Vaccine Prioritization'!$C$5=$F732),1,0)</f>
        <v>1</v>
      </c>
    </row>
    <row r="733" spans="1:25" x14ac:dyDescent="0.3">
      <c r="A733" t="str">
        <f t="shared" si="33"/>
        <v>ASIAARMHib32029</v>
      </c>
      <c r="B733" t="s">
        <v>13</v>
      </c>
      <c r="C733" t="s">
        <v>168</v>
      </c>
      <c r="D733" t="s">
        <v>64</v>
      </c>
      <c r="E733" t="s">
        <v>82</v>
      </c>
      <c r="F733">
        <v>2029</v>
      </c>
      <c r="G733" t="s">
        <v>198</v>
      </c>
      <c r="H733" s="11" cm="1">
        <f t="array" ref="H733">_xlfn.IFS(G733="&gt;70%",1,G733="60-70%",70%,G733="50-60%",60%,G733="&lt;50%",50%)</f>
        <v>0.6</v>
      </c>
      <c r="I733" s="47">
        <v>8.1307693671941156E-2</v>
      </c>
      <c r="J733">
        <v>4</v>
      </c>
      <c r="K733">
        <v>2</v>
      </c>
      <c r="L733" t="s">
        <v>196</v>
      </c>
      <c r="M733" s="11" cm="1">
        <f t="array" ref="M733">_xlfn.IFS(L733="&gt;70%",1,L733="60-70%",70%,L733="50-60%",60%,L733="&lt;50%",50%)</f>
        <v>1</v>
      </c>
      <c r="N733" s="47">
        <v>0.13542387333714037</v>
      </c>
      <c r="O733">
        <v>3</v>
      </c>
      <c r="P733">
        <v>2</v>
      </c>
      <c r="Q733">
        <v>2</v>
      </c>
      <c r="R733">
        <v>10</v>
      </c>
      <c r="S733" t="s">
        <v>105</v>
      </c>
      <c r="T733" t="s">
        <v>108</v>
      </c>
      <c r="V733">
        <v>18</v>
      </c>
      <c r="W733">
        <v>17</v>
      </c>
      <c r="X733">
        <f>IF(AND(OR('Country Prioritization'!$C$4 = 'Filter inputs'!$A$4,'Country Prioritization'!$C$4=$B733),
OR('Country Prioritization'!$C$6='Filter inputs'!$C$4,'Country Prioritization'!$C$6=$S733),
OR( 'Country Prioritization'!$C$7='Filter inputs'!$D$4, 'Country Prioritization'!$C$7=$T733),
OR('Country Prioritization'!$C$8='Filter inputs'!$E$4, 'Country Prioritization'!$C$8=$F733), OR(AND('Country Prioritization'!$C$5='Filter inputs'!$B$4,H733&lt;=$X$1),AND('Country Prioritization'!$C$5='Filter inputs'!$B$5,M733&lt;=$X$1))),1,0)</f>
        <v>1</v>
      </c>
      <c r="Y733">
        <f>IF(OR('Vaccine Prioritization'!$C$5='Filter inputs'!$E$4, 'Vaccine Prioritization'!$C$5=$F733),1,0)</f>
        <v>1</v>
      </c>
    </row>
    <row r="734" spans="1:25" x14ac:dyDescent="0.3">
      <c r="A734" t="str">
        <f t="shared" si="33"/>
        <v>AMERICACUBHib32029</v>
      </c>
      <c r="B734" t="s">
        <v>22</v>
      </c>
      <c r="C734" t="s">
        <v>175</v>
      </c>
      <c r="D734" t="s">
        <v>71</v>
      </c>
      <c r="E734" t="s">
        <v>82</v>
      </c>
      <c r="F734">
        <v>2029</v>
      </c>
      <c r="G734" t="s">
        <v>197</v>
      </c>
      <c r="H734" s="11" cm="1">
        <f t="array" ref="H734">_xlfn.IFS(G734="&gt;70%",1,G734="60-70%",70%,G734="50-60%",60%,G734="&lt;50%",50%)</f>
        <v>0.7</v>
      </c>
      <c r="I734" s="47">
        <v>7.3496106116471477E-2</v>
      </c>
      <c r="J734">
        <v>1</v>
      </c>
      <c r="K734">
        <v>2</v>
      </c>
      <c r="L734" t="s">
        <v>196</v>
      </c>
      <c r="M734" s="11" cm="1">
        <f t="array" ref="M734">_xlfn.IFS(L734="&gt;70%",1,L734="60-70%",70%,L734="50-60%",60%,L734="&lt;50%",50%)</f>
        <v>1</v>
      </c>
      <c r="N734" s="47">
        <v>0.11604547286564854</v>
      </c>
      <c r="O734">
        <v>2</v>
      </c>
      <c r="P734">
        <v>2</v>
      </c>
      <c r="Q734">
        <v>1</v>
      </c>
      <c r="R734">
        <v>10</v>
      </c>
      <c r="S734" t="s">
        <v>105</v>
      </c>
      <c r="T734" t="s">
        <v>108</v>
      </c>
      <c r="V734">
        <v>14</v>
      </c>
      <c r="W734">
        <v>15</v>
      </c>
      <c r="X734">
        <f>IF(AND(OR('Country Prioritization'!$C$4 = 'Filter inputs'!$A$4,'Country Prioritization'!$C$4=$B734),
OR('Country Prioritization'!$C$6='Filter inputs'!$C$4,'Country Prioritization'!$C$6=$S734),
OR( 'Country Prioritization'!$C$7='Filter inputs'!$D$4, 'Country Prioritization'!$C$7=$T734),
OR('Country Prioritization'!$C$8='Filter inputs'!$E$4, 'Country Prioritization'!$C$8=$F734), OR(AND('Country Prioritization'!$C$5='Filter inputs'!$B$4,H734&lt;=$X$1),AND('Country Prioritization'!$C$5='Filter inputs'!$B$5,M734&lt;=$X$1))),1,0)</f>
        <v>1</v>
      </c>
      <c r="Y734">
        <f>IF(OR('Vaccine Prioritization'!$C$5='Filter inputs'!$E$4, 'Vaccine Prioritization'!$C$5=$F734),1,0)</f>
        <v>1</v>
      </c>
    </row>
    <row r="735" spans="1:25" x14ac:dyDescent="0.3">
      <c r="A735" t="str">
        <f t="shared" si="33"/>
        <v>AFRICALSOHib32029</v>
      </c>
      <c r="B735" t="s">
        <v>3</v>
      </c>
      <c r="C735" t="s">
        <v>178</v>
      </c>
      <c r="D735" t="s">
        <v>74</v>
      </c>
      <c r="E735" t="s">
        <v>82</v>
      </c>
      <c r="F735">
        <v>2029</v>
      </c>
      <c r="G735" t="s">
        <v>198</v>
      </c>
      <c r="H735" s="11" cm="1">
        <f t="array" ref="H735">_xlfn.IFS(G735="&gt;70%",1,G735="60-70%",70%,G735="50-60%",60%,G735="&lt;50%",50%)</f>
        <v>0.6</v>
      </c>
      <c r="I735" s="47">
        <v>6.9705675984959761E-2</v>
      </c>
      <c r="J735">
        <v>6</v>
      </c>
      <c r="K735">
        <v>2</v>
      </c>
      <c r="L735" t="s">
        <v>196</v>
      </c>
      <c r="M735" s="11" cm="1">
        <f t="array" ref="M735">_xlfn.IFS(L735="&gt;70%",1,L735="60-70%",70%,L735="50-60%",60%,L735="&lt;50%",50%)</f>
        <v>1</v>
      </c>
      <c r="N735" s="47">
        <v>0.11585627998894463</v>
      </c>
      <c r="O735">
        <v>2</v>
      </c>
      <c r="P735">
        <v>2</v>
      </c>
      <c r="Q735">
        <v>9</v>
      </c>
      <c r="R735">
        <v>2</v>
      </c>
      <c r="S735" t="s">
        <v>104</v>
      </c>
      <c r="T735" t="s">
        <v>109</v>
      </c>
      <c r="V735">
        <v>19</v>
      </c>
      <c r="W735">
        <v>15</v>
      </c>
      <c r="X735">
        <f>IF(AND(OR('Country Prioritization'!$C$4 = 'Filter inputs'!$A$4,'Country Prioritization'!$C$4=$B735),
OR('Country Prioritization'!$C$6='Filter inputs'!$C$4,'Country Prioritization'!$C$6=$S735),
OR( 'Country Prioritization'!$C$7='Filter inputs'!$D$4, 'Country Prioritization'!$C$7=$T735),
OR('Country Prioritization'!$C$8='Filter inputs'!$E$4, 'Country Prioritization'!$C$8=$F735), OR(AND('Country Prioritization'!$C$5='Filter inputs'!$B$4,H735&lt;=$X$1),AND('Country Prioritization'!$C$5='Filter inputs'!$B$5,M735&lt;=$X$1))),1,0)</f>
        <v>1</v>
      </c>
      <c r="Y735">
        <f>IF(OR('Vaccine Prioritization'!$C$5='Filter inputs'!$E$4, 'Vaccine Prioritization'!$C$5=$F735),1,0)</f>
        <v>1</v>
      </c>
    </row>
    <row r="736" spans="1:25" x14ac:dyDescent="0.3">
      <c r="A736" t="str">
        <f t="shared" si="33"/>
        <v>ASIABTNHib32029</v>
      </c>
      <c r="B736" t="s">
        <v>13</v>
      </c>
      <c r="C736" t="s">
        <v>184</v>
      </c>
      <c r="D736" t="s">
        <v>80</v>
      </c>
      <c r="E736" t="s">
        <v>82</v>
      </c>
      <c r="F736">
        <v>2029</v>
      </c>
      <c r="G736" t="s">
        <v>198</v>
      </c>
      <c r="H736" s="11" cm="1">
        <f t="array" ref="H736">_xlfn.IFS(G736="&gt;70%",1,G736="60-70%",70%,G736="50-60%",60%,G736="&lt;50%",50%)</f>
        <v>0.6</v>
      </c>
      <c r="I736" s="47">
        <v>5.0643125456732309E-2</v>
      </c>
      <c r="J736">
        <v>2</v>
      </c>
      <c r="K736">
        <v>1</v>
      </c>
      <c r="L736" t="s">
        <v>196</v>
      </c>
      <c r="M736" s="11" cm="1">
        <f t="array" ref="M736">_xlfn.IFS(L736="&gt;70%",1,L736="60-70%",70%,L736="50-60%",60%,L736="&lt;50%",50%)</f>
        <v>1</v>
      </c>
      <c r="N736" s="47">
        <v>0.10968132571223822</v>
      </c>
      <c r="O736">
        <v>1</v>
      </c>
      <c r="P736">
        <v>1</v>
      </c>
      <c r="Q736">
        <v>4</v>
      </c>
      <c r="R736">
        <v>11</v>
      </c>
      <c r="S736" t="s">
        <v>104</v>
      </c>
      <c r="T736" t="s">
        <v>108</v>
      </c>
      <c r="V736">
        <v>18</v>
      </c>
      <c r="W736">
        <v>17</v>
      </c>
      <c r="X736">
        <f>IF(AND(OR('Country Prioritization'!$C$4 = 'Filter inputs'!$A$4,'Country Prioritization'!$C$4=$B736),
OR('Country Prioritization'!$C$6='Filter inputs'!$C$4,'Country Prioritization'!$C$6=$S736),
OR( 'Country Prioritization'!$C$7='Filter inputs'!$D$4, 'Country Prioritization'!$C$7=$T736),
OR('Country Prioritization'!$C$8='Filter inputs'!$E$4, 'Country Prioritization'!$C$8=$F736), OR(AND('Country Prioritization'!$C$5='Filter inputs'!$B$4,H736&lt;=$X$1),AND('Country Prioritization'!$C$5='Filter inputs'!$B$5,M736&lt;=$X$1))),1,0)</f>
        <v>1</v>
      </c>
      <c r="Y736">
        <f>IF(OR('Vaccine Prioritization'!$C$5='Filter inputs'!$E$4, 'Vaccine Prioritization'!$C$5=$F736),1,0)</f>
        <v>1</v>
      </c>
    </row>
    <row r="737" spans="1:25" x14ac:dyDescent="0.3">
      <c r="A737" t="str">
        <f t="shared" si="33"/>
        <v>ASIAGEOHib32029</v>
      </c>
      <c r="B737" t="s">
        <v>13</v>
      </c>
      <c r="C737" t="s">
        <v>159</v>
      </c>
      <c r="D737" t="s">
        <v>55</v>
      </c>
      <c r="E737" t="s">
        <v>82</v>
      </c>
      <c r="F737">
        <v>2029</v>
      </c>
      <c r="G737" t="s">
        <v>198</v>
      </c>
      <c r="H737" s="11" cm="1">
        <f t="array" ref="H737">_xlfn.IFS(G737="&gt;70%",1,G737="60-70%",70%,G737="50-60%",60%,G737="&lt;50%",50%)</f>
        <v>0.6</v>
      </c>
      <c r="I737" s="47">
        <v>4.5768468194970942E-2</v>
      </c>
      <c r="J737">
        <v>3</v>
      </c>
      <c r="K737">
        <v>1</v>
      </c>
      <c r="L737" t="s">
        <v>196</v>
      </c>
      <c r="M737" s="11" cm="1">
        <f t="array" ref="M737">_xlfn.IFS(L737="&gt;70%",1,L737="60-70%",70%,L737="50-60%",60%,L737="&lt;50%",50%)</f>
        <v>1</v>
      </c>
      <c r="N737" s="47">
        <v>6.5887162294727603E-2</v>
      </c>
      <c r="O737">
        <v>5</v>
      </c>
      <c r="P737">
        <v>1</v>
      </c>
      <c r="Q737">
        <v>3</v>
      </c>
      <c r="R737">
        <v>10</v>
      </c>
      <c r="S737" t="s">
        <v>105</v>
      </c>
      <c r="T737" t="s">
        <v>108</v>
      </c>
      <c r="V737">
        <v>17</v>
      </c>
      <c r="W737">
        <v>19</v>
      </c>
      <c r="X737">
        <f>IF(AND(OR('Country Prioritization'!$C$4 = 'Filter inputs'!$A$4,'Country Prioritization'!$C$4=$B737),
OR('Country Prioritization'!$C$6='Filter inputs'!$C$4,'Country Prioritization'!$C$6=$S737),
OR( 'Country Prioritization'!$C$7='Filter inputs'!$D$4, 'Country Prioritization'!$C$7=$T737),
OR('Country Prioritization'!$C$8='Filter inputs'!$E$4, 'Country Prioritization'!$C$8=$F737), OR(AND('Country Prioritization'!$C$5='Filter inputs'!$B$4,H737&lt;=$X$1),AND('Country Prioritization'!$C$5='Filter inputs'!$B$5,M737&lt;=$X$1))),1,0)</f>
        <v>1</v>
      </c>
      <c r="Y737">
        <f>IF(OR('Vaccine Prioritization'!$C$5='Filter inputs'!$E$4, 'Vaccine Prioritization'!$C$5=$F737),1,0)</f>
        <v>1</v>
      </c>
    </row>
    <row r="738" spans="1:25" x14ac:dyDescent="0.3">
      <c r="A738" t="str">
        <f t="shared" si="33"/>
        <v>EUROPEMDAHib32029</v>
      </c>
      <c r="B738" t="s">
        <v>9</v>
      </c>
      <c r="C738" t="s">
        <v>130</v>
      </c>
      <c r="D738" t="s">
        <v>26</v>
      </c>
      <c r="E738" t="s">
        <v>82</v>
      </c>
      <c r="F738">
        <v>2029</v>
      </c>
      <c r="G738" t="s">
        <v>198</v>
      </c>
      <c r="H738" s="11" cm="1">
        <f t="array" ref="H738">_xlfn.IFS(G738="&gt;70%",1,G738="60-70%",70%,G738="50-60%",60%,G738="&lt;50%",50%)</f>
        <v>0.6</v>
      </c>
      <c r="I738" s="47">
        <v>5.0559072465501752E-2</v>
      </c>
      <c r="J738">
        <v>5</v>
      </c>
      <c r="K738">
        <v>1</v>
      </c>
      <c r="L738" t="s">
        <v>196</v>
      </c>
      <c r="M738" s="11" cm="1">
        <f t="array" ref="M738">_xlfn.IFS(L738="&gt;70%",1,L738="60-70%",70%,L738="50-60%",60%,L738="&lt;50%",50%)</f>
        <v>1</v>
      </c>
      <c r="N738" s="47">
        <v>5.8284276579579103E-2</v>
      </c>
      <c r="O738">
        <v>8</v>
      </c>
      <c r="P738">
        <v>1</v>
      </c>
      <c r="Q738">
        <v>2</v>
      </c>
      <c r="R738">
        <v>11</v>
      </c>
      <c r="S738" t="s">
        <v>104</v>
      </c>
      <c r="T738" t="s">
        <v>108</v>
      </c>
      <c r="V738">
        <v>19</v>
      </c>
      <c r="W738">
        <v>22</v>
      </c>
      <c r="X738">
        <f>IF(AND(OR('Country Prioritization'!$C$4 = 'Filter inputs'!$A$4,'Country Prioritization'!$C$4=$B738),
OR('Country Prioritization'!$C$6='Filter inputs'!$C$4,'Country Prioritization'!$C$6=$S738),
OR( 'Country Prioritization'!$C$7='Filter inputs'!$D$4, 'Country Prioritization'!$C$7=$T738),
OR('Country Prioritization'!$C$8='Filter inputs'!$E$4, 'Country Prioritization'!$C$8=$F738), OR(AND('Country Prioritization'!$C$5='Filter inputs'!$B$4,H738&lt;=$X$1),AND('Country Prioritization'!$C$5='Filter inputs'!$B$5,M738&lt;=$X$1))),1,0)</f>
        <v>1</v>
      </c>
      <c r="Y738">
        <f>IF(OR('Vaccine Prioritization'!$C$5='Filter inputs'!$E$4, 'Vaccine Prioritization'!$C$5=$F738),1,0)</f>
        <v>1</v>
      </c>
    </row>
    <row r="739" spans="1:25" x14ac:dyDescent="0.3">
      <c r="A739" t="str">
        <f t="shared" si="33"/>
        <v>OCEANIASLBHib32029</v>
      </c>
      <c r="B739" t="s">
        <v>15</v>
      </c>
      <c r="C739" t="s">
        <v>150</v>
      </c>
      <c r="D739" t="s">
        <v>46</v>
      </c>
      <c r="E739" t="s">
        <v>82</v>
      </c>
      <c r="F739">
        <v>2029</v>
      </c>
      <c r="G739" t="s">
        <v>198</v>
      </c>
      <c r="H739" s="11" cm="1">
        <f t="array" ref="H739">_xlfn.IFS(G739="&gt;70%",1,G739="60-70%",70%,G739="50-60%",60%,G739="&lt;50%",50%)</f>
        <v>0.6</v>
      </c>
      <c r="I739" s="47">
        <v>4.1224007433037543E-2</v>
      </c>
      <c r="J739">
        <v>3</v>
      </c>
      <c r="K739">
        <v>1</v>
      </c>
      <c r="L739" t="s">
        <v>196</v>
      </c>
      <c r="M739" s="11" cm="1">
        <f t="array" ref="M739">_xlfn.IFS(L739="&gt;70%",1,L739="60-70%",70%,L739="50-60%",60%,L739="&lt;50%",50%)</f>
        <v>1</v>
      </c>
      <c r="N739" s="47">
        <v>5.8277121247459124E-2</v>
      </c>
      <c r="O739">
        <v>6</v>
      </c>
      <c r="P739">
        <v>1</v>
      </c>
      <c r="Q739">
        <v>1</v>
      </c>
      <c r="R739">
        <v>5</v>
      </c>
      <c r="S739" t="s">
        <v>104</v>
      </c>
      <c r="T739" t="s">
        <v>107</v>
      </c>
      <c r="V739">
        <v>10</v>
      </c>
      <c r="W739">
        <v>13</v>
      </c>
      <c r="X739">
        <f>IF(AND(OR('Country Prioritization'!$C$4 = 'Filter inputs'!$A$4,'Country Prioritization'!$C$4=$B739),
OR('Country Prioritization'!$C$6='Filter inputs'!$C$4,'Country Prioritization'!$C$6=$S739),
OR( 'Country Prioritization'!$C$7='Filter inputs'!$D$4, 'Country Prioritization'!$C$7=$T739),
OR('Country Prioritization'!$C$8='Filter inputs'!$E$4, 'Country Prioritization'!$C$8=$F739), OR(AND('Country Prioritization'!$C$5='Filter inputs'!$B$4,H739&lt;=$X$1),AND('Country Prioritization'!$C$5='Filter inputs'!$B$5,M739&lt;=$X$1))),1,0)</f>
        <v>1</v>
      </c>
      <c r="Y739">
        <f>IF(OR('Vaccine Prioritization'!$C$5='Filter inputs'!$E$4, 'Vaccine Prioritization'!$C$5=$F739),1,0)</f>
        <v>1</v>
      </c>
    </row>
    <row r="740" spans="1:25" x14ac:dyDescent="0.3">
      <c r="A740" t="str">
        <f t="shared" si="33"/>
        <v>OCEANIAKIRHib32029</v>
      </c>
      <c r="B740" t="s">
        <v>15</v>
      </c>
      <c r="C740" t="s">
        <v>129</v>
      </c>
      <c r="D740" t="s">
        <v>25</v>
      </c>
      <c r="E740" t="s">
        <v>82</v>
      </c>
      <c r="F740">
        <v>2029</v>
      </c>
      <c r="G740" t="s">
        <v>198</v>
      </c>
      <c r="H740" s="11" cm="1">
        <f t="array" ref="H740">_xlfn.IFS(G740="&gt;70%",1,G740="60-70%",70%,G740="50-60%",60%,G740="&lt;50%",50%)</f>
        <v>0.6</v>
      </c>
      <c r="I740" s="47">
        <v>2.0339053342568407E-2</v>
      </c>
      <c r="J740">
        <v>2</v>
      </c>
      <c r="K740">
        <v>1</v>
      </c>
      <c r="L740" t="s">
        <v>197</v>
      </c>
      <c r="M740" s="11" cm="1">
        <f t="array" ref="M740">_xlfn.IFS(L740="&gt;70%",1,L740="60-70%",70%,L740="50-60%",60%,L740="&lt;50%",50%)</f>
        <v>0.7</v>
      </c>
      <c r="N740" s="47">
        <v>2.6245493174313031E-2</v>
      </c>
      <c r="O740">
        <v>9</v>
      </c>
      <c r="P740">
        <v>1</v>
      </c>
      <c r="Q740">
        <v>5</v>
      </c>
      <c r="R740">
        <v>11</v>
      </c>
      <c r="S740" t="s">
        <v>104</v>
      </c>
      <c r="T740" t="s">
        <v>108</v>
      </c>
      <c r="V740">
        <v>19</v>
      </c>
      <c r="W740">
        <v>26</v>
      </c>
      <c r="X740">
        <f>IF(AND(OR('Country Prioritization'!$C$4 = 'Filter inputs'!$A$4,'Country Prioritization'!$C$4=$B740),
OR('Country Prioritization'!$C$6='Filter inputs'!$C$4,'Country Prioritization'!$C$6=$S740),
OR( 'Country Prioritization'!$C$7='Filter inputs'!$D$4, 'Country Prioritization'!$C$7=$T740),
OR('Country Prioritization'!$C$8='Filter inputs'!$E$4, 'Country Prioritization'!$C$8=$F740), OR(AND('Country Prioritization'!$C$5='Filter inputs'!$B$4,H740&lt;=$X$1),AND('Country Prioritization'!$C$5='Filter inputs'!$B$5,M740&lt;=$X$1))),1,0)</f>
        <v>1</v>
      </c>
      <c r="Y740">
        <f>IF(OR('Vaccine Prioritization'!$C$5='Filter inputs'!$E$4, 'Vaccine Prioritization'!$C$5=$F740),1,0)</f>
        <v>1</v>
      </c>
    </row>
    <row r="741" spans="1:25" x14ac:dyDescent="0.3">
      <c r="A741" t="str">
        <f t="shared" si="33"/>
        <v>AMERICAGUYHib32029</v>
      </c>
      <c r="B741" t="s">
        <v>22</v>
      </c>
      <c r="C741" t="s">
        <v>170</v>
      </c>
      <c r="D741" t="s">
        <v>66</v>
      </c>
      <c r="E741" t="s">
        <v>82</v>
      </c>
      <c r="F741">
        <v>2029</v>
      </c>
      <c r="G741" t="s">
        <v>197</v>
      </c>
      <c r="H741" s="11" cm="1">
        <f t="array" ref="H741">_xlfn.IFS(G741="&gt;70%",1,G741="60-70%",70%,G741="50-60%",60%,G741="&lt;50%",50%)</f>
        <v>0.7</v>
      </c>
      <c r="I741" s="47">
        <v>1.3386243579033787E-2</v>
      </c>
      <c r="J741">
        <v>1</v>
      </c>
      <c r="K741">
        <v>1</v>
      </c>
      <c r="L741" t="s">
        <v>196</v>
      </c>
      <c r="M741" s="11" cm="1">
        <f t="array" ref="M741">_xlfn.IFS(L741="&gt;70%",1,L741="60-70%",70%,L741="50-60%",60%,L741="&lt;50%",50%)</f>
        <v>1</v>
      </c>
      <c r="N741" s="47">
        <v>2.0611466086306575E-2</v>
      </c>
      <c r="O741">
        <v>3</v>
      </c>
      <c r="P741">
        <v>1</v>
      </c>
      <c r="Q741">
        <v>4</v>
      </c>
      <c r="R741">
        <v>10</v>
      </c>
      <c r="S741" t="s">
        <v>105</v>
      </c>
      <c r="T741" t="s">
        <v>108</v>
      </c>
      <c r="V741">
        <v>16</v>
      </c>
      <c r="W741">
        <v>18</v>
      </c>
      <c r="X741">
        <f>IF(AND(OR('Country Prioritization'!$C$4 = 'Filter inputs'!$A$4,'Country Prioritization'!$C$4=$B741),
OR('Country Prioritization'!$C$6='Filter inputs'!$C$4,'Country Prioritization'!$C$6=$S741),
OR( 'Country Prioritization'!$C$7='Filter inputs'!$D$4, 'Country Prioritization'!$C$7=$T741),
OR('Country Prioritization'!$C$8='Filter inputs'!$E$4, 'Country Prioritization'!$C$8=$F741), OR(AND('Country Prioritization'!$C$5='Filter inputs'!$B$4,H741&lt;=$X$1),AND('Country Prioritization'!$C$5='Filter inputs'!$B$5,M741&lt;=$X$1))),1,0)</f>
        <v>1</v>
      </c>
      <c r="Y741">
        <f>IF(OR('Vaccine Prioritization'!$C$5='Filter inputs'!$E$4, 'Vaccine Prioritization'!$C$5=$F741),1,0)</f>
        <v>1</v>
      </c>
    </row>
    <row r="742" spans="1:25" x14ac:dyDescent="0.3">
      <c r="A742" t="str">
        <f t="shared" si="33"/>
        <v>AFRICASTPHib32029</v>
      </c>
      <c r="B742" t="s">
        <v>3</v>
      </c>
      <c r="C742" t="s">
        <v>173</v>
      </c>
      <c r="D742" t="s">
        <v>69</v>
      </c>
      <c r="E742" t="s">
        <v>82</v>
      </c>
      <c r="F742">
        <v>2029</v>
      </c>
      <c r="G742" t="s">
        <v>198</v>
      </c>
      <c r="H742" s="11" cm="1">
        <f t="array" ref="H742">_xlfn.IFS(G742="&gt;70%",1,G742="60-70%",70%,G742="50-60%",60%,G742="&lt;50%",50%)</f>
        <v>0.6</v>
      </c>
      <c r="I742" s="47">
        <v>8.5616561376944973E-3</v>
      </c>
      <c r="J742">
        <v>2</v>
      </c>
      <c r="K742">
        <v>1</v>
      </c>
      <c r="L742" t="s">
        <v>196</v>
      </c>
      <c r="M742" s="11" cm="1">
        <f t="array" ref="M742">_xlfn.IFS(L742="&gt;70%",1,L742="60-70%",70%,L742="50-60%",60%,L742="&lt;50%",50%)</f>
        <v>1</v>
      </c>
      <c r="N742" s="47">
        <v>1.2550371602687724E-2</v>
      </c>
      <c r="O742">
        <v>2</v>
      </c>
      <c r="P742">
        <v>1</v>
      </c>
      <c r="Q742">
        <v>4</v>
      </c>
      <c r="R742">
        <v>5</v>
      </c>
      <c r="S742" t="s">
        <v>104</v>
      </c>
      <c r="T742" t="s">
        <v>107</v>
      </c>
      <c r="V742">
        <v>12</v>
      </c>
      <c r="W742">
        <v>12</v>
      </c>
      <c r="X742">
        <f>IF(AND(OR('Country Prioritization'!$C$4 = 'Filter inputs'!$A$4,'Country Prioritization'!$C$4=$B742),
OR('Country Prioritization'!$C$6='Filter inputs'!$C$4,'Country Prioritization'!$C$6=$S742),
OR( 'Country Prioritization'!$C$7='Filter inputs'!$D$4, 'Country Prioritization'!$C$7=$T742),
OR('Country Prioritization'!$C$8='Filter inputs'!$E$4, 'Country Prioritization'!$C$8=$F742), OR(AND('Country Prioritization'!$C$5='Filter inputs'!$B$4,H742&lt;=$X$1),AND('Country Prioritization'!$C$5='Filter inputs'!$B$5,M742&lt;=$X$1))),1,0)</f>
        <v>1</v>
      </c>
      <c r="Y742">
        <f>IF(OR('Vaccine Prioritization'!$C$5='Filter inputs'!$E$4, 'Vaccine Prioritization'!$C$5=$F742),1,0)</f>
        <v>1</v>
      </c>
    </row>
    <row r="743" spans="1:25" x14ac:dyDescent="0.3">
      <c r="A743" t="str">
        <f t="shared" si="33"/>
        <v>ASIAINDHib32030</v>
      </c>
      <c r="B743" t="s">
        <v>13</v>
      </c>
      <c r="C743" t="s">
        <v>146</v>
      </c>
      <c r="D743" t="s">
        <v>42</v>
      </c>
      <c r="E743" t="s">
        <v>82</v>
      </c>
      <c r="F743">
        <v>2030</v>
      </c>
      <c r="G743" t="s">
        <v>198</v>
      </c>
      <c r="H743" s="11" cm="1">
        <f t="array" ref="H743">_xlfn.IFS(G743="&gt;70%",1,G743="60-70%",70%,G743="50-60%",60%,G743="&lt;50%",50%)</f>
        <v>0.6</v>
      </c>
      <c r="I743" s="47">
        <v>115.4715467321959</v>
      </c>
      <c r="J743">
        <v>5</v>
      </c>
      <c r="K743">
        <v>10</v>
      </c>
      <c r="L743" t="s">
        <v>196</v>
      </c>
      <c r="M743" s="11" cm="1">
        <f t="array" ref="M743">_xlfn.IFS(L743="&gt;70%",1,L743="60-70%",70%,L743="50-60%",60%,L743="&lt;50%",50%)</f>
        <v>1</v>
      </c>
      <c r="N743" s="47">
        <v>188.68215107292113</v>
      </c>
      <c r="O743">
        <v>6</v>
      </c>
      <c r="P743">
        <v>10</v>
      </c>
      <c r="Q743">
        <v>3</v>
      </c>
      <c r="R743">
        <v>5</v>
      </c>
      <c r="S743" t="s">
        <v>104</v>
      </c>
      <c r="T743" t="s">
        <v>107</v>
      </c>
      <c r="V743">
        <v>23</v>
      </c>
      <c r="W743">
        <v>24</v>
      </c>
      <c r="X743">
        <f>IF(AND(OR('Country Prioritization'!$C$4 = 'Filter inputs'!$A$4,'Country Prioritization'!$C$4=$B743),
OR('Country Prioritization'!$C$6='Filter inputs'!$C$4,'Country Prioritization'!$C$6=$S743),
OR( 'Country Prioritization'!$C$7='Filter inputs'!$D$4, 'Country Prioritization'!$C$7=$T743),
OR('Country Prioritization'!$C$8='Filter inputs'!$E$4, 'Country Prioritization'!$C$8=$F743), OR(AND('Country Prioritization'!$C$5='Filter inputs'!$B$4,H743&lt;=$X$1),AND('Country Prioritization'!$C$5='Filter inputs'!$B$5,M743&lt;=$X$1))),1,0)</f>
        <v>1</v>
      </c>
      <c r="Y743">
        <f>IF(OR('Vaccine Prioritization'!$C$5='Filter inputs'!$E$4, 'Vaccine Prioritization'!$C$5=$F743),1,0)</f>
        <v>1</v>
      </c>
    </row>
    <row r="744" spans="1:25" x14ac:dyDescent="0.3">
      <c r="A744" t="str">
        <f t="shared" si="33"/>
        <v>ASIAPAKHib32030</v>
      </c>
      <c r="B744" t="s">
        <v>13</v>
      </c>
      <c r="C744" t="s">
        <v>141</v>
      </c>
      <c r="D744" t="s">
        <v>37</v>
      </c>
      <c r="E744" t="s">
        <v>82</v>
      </c>
      <c r="F744">
        <v>2030</v>
      </c>
      <c r="G744" t="s">
        <v>198</v>
      </c>
      <c r="H744" s="11" cm="1">
        <f t="array" ref="H744">_xlfn.IFS(G744="&gt;70%",1,G744="60-70%",70%,G744="50-60%",60%,G744="&lt;50%",50%)</f>
        <v>0.6</v>
      </c>
      <c r="I744" s="47">
        <v>19.891126362455157</v>
      </c>
      <c r="J744">
        <v>8</v>
      </c>
      <c r="K744">
        <v>10</v>
      </c>
      <c r="L744" t="s">
        <v>196</v>
      </c>
      <c r="M744" s="11" cm="1">
        <f t="array" ref="M744">_xlfn.IFS(L744="&gt;70%",1,L744="60-70%",70%,L744="50-60%",60%,L744="&lt;50%",50%)</f>
        <v>1</v>
      </c>
      <c r="N744" s="47">
        <v>33.672962798417622</v>
      </c>
      <c r="O744">
        <v>6</v>
      </c>
      <c r="P744">
        <v>10</v>
      </c>
      <c r="Q744">
        <v>3</v>
      </c>
      <c r="R744">
        <v>2</v>
      </c>
      <c r="S744" t="s">
        <v>104</v>
      </c>
      <c r="T744" t="s">
        <v>109</v>
      </c>
      <c r="V744">
        <v>23</v>
      </c>
      <c r="W744">
        <v>21</v>
      </c>
      <c r="X744">
        <f>IF(AND(OR('Country Prioritization'!$C$4 = 'Filter inputs'!$A$4,'Country Prioritization'!$C$4=$B744),
OR('Country Prioritization'!$C$6='Filter inputs'!$C$4,'Country Prioritization'!$C$6=$S744),
OR( 'Country Prioritization'!$C$7='Filter inputs'!$D$4, 'Country Prioritization'!$C$7=$T744),
OR('Country Prioritization'!$C$8='Filter inputs'!$E$4, 'Country Prioritization'!$C$8=$F744), OR(AND('Country Prioritization'!$C$5='Filter inputs'!$B$4,H744&lt;=$X$1),AND('Country Prioritization'!$C$5='Filter inputs'!$B$5,M744&lt;=$X$1))),1,0)</f>
        <v>1</v>
      </c>
      <c r="Y744">
        <f>IF(OR('Vaccine Prioritization'!$C$5='Filter inputs'!$E$4, 'Vaccine Prioritization'!$C$5=$F744),1,0)</f>
        <v>1</v>
      </c>
    </row>
    <row r="745" spans="1:25" x14ac:dyDescent="0.3">
      <c r="A745" t="str">
        <f t="shared" si="33"/>
        <v>ASIABGDHib32030</v>
      </c>
      <c r="B745" t="s">
        <v>13</v>
      </c>
      <c r="C745" t="s">
        <v>169</v>
      </c>
      <c r="D745" t="s">
        <v>65</v>
      </c>
      <c r="E745" t="s">
        <v>82</v>
      </c>
      <c r="F745">
        <v>2030</v>
      </c>
      <c r="G745" t="s">
        <v>198</v>
      </c>
      <c r="H745" s="11" cm="1">
        <f t="array" ref="H745">_xlfn.IFS(G745="&gt;70%",1,G745="60-70%",70%,G745="50-60%",60%,G745="&lt;50%",50%)</f>
        <v>0.6</v>
      </c>
      <c r="I745" s="47">
        <v>19.987679408330521</v>
      </c>
      <c r="J745">
        <v>1</v>
      </c>
      <c r="K745">
        <v>10</v>
      </c>
      <c r="L745" t="s">
        <v>196</v>
      </c>
      <c r="M745" s="11" cm="1">
        <f t="array" ref="M745">_xlfn.IFS(L745="&gt;70%",1,L745="60-70%",70%,L745="50-60%",60%,L745="&lt;50%",50%)</f>
        <v>1</v>
      </c>
      <c r="N745" s="47">
        <v>31.516139770755252</v>
      </c>
      <c r="O745">
        <v>2</v>
      </c>
      <c r="P745">
        <v>10</v>
      </c>
      <c r="Q745">
        <v>2</v>
      </c>
      <c r="R745">
        <v>2</v>
      </c>
      <c r="S745" t="s">
        <v>104</v>
      </c>
      <c r="T745" t="s">
        <v>109</v>
      </c>
      <c r="V745">
        <v>15</v>
      </c>
      <c r="W745">
        <v>16</v>
      </c>
      <c r="X745">
        <f>IF(AND(OR('Country Prioritization'!$C$4 = 'Filter inputs'!$A$4,'Country Prioritization'!$C$4=$B745),
OR('Country Prioritization'!$C$6='Filter inputs'!$C$4,'Country Prioritization'!$C$6=$S745),
OR( 'Country Prioritization'!$C$7='Filter inputs'!$D$4, 'Country Prioritization'!$C$7=$T745),
OR('Country Prioritization'!$C$8='Filter inputs'!$E$4, 'Country Prioritization'!$C$8=$F745), OR(AND('Country Prioritization'!$C$5='Filter inputs'!$B$4,H745&lt;=$X$1),AND('Country Prioritization'!$C$5='Filter inputs'!$B$5,M745&lt;=$X$1))),1,0)</f>
        <v>1</v>
      </c>
      <c r="Y745">
        <f>IF(OR('Vaccine Prioritization'!$C$5='Filter inputs'!$E$4, 'Vaccine Prioritization'!$C$5=$F745),1,0)</f>
        <v>1</v>
      </c>
    </row>
    <row r="746" spans="1:25" x14ac:dyDescent="0.3">
      <c r="A746" t="str">
        <f t="shared" si="33"/>
        <v>AFRICAETHHib32030</v>
      </c>
      <c r="B746" t="s">
        <v>3</v>
      </c>
      <c r="C746" t="s">
        <v>125</v>
      </c>
      <c r="D746" t="s">
        <v>20</v>
      </c>
      <c r="E746" t="s">
        <v>82</v>
      </c>
      <c r="F746">
        <v>2030</v>
      </c>
      <c r="G746" t="s">
        <v>199</v>
      </c>
      <c r="H746" s="11" cm="1">
        <f t="array" ref="H746">_xlfn.IFS(G746="&gt;70%",1,G746="60-70%",70%,G746="50-60%",60%,G746="&lt;50%",50%)</f>
        <v>0.5</v>
      </c>
      <c r="I746" s="47">
        <v>20.857430676984066</v>
      </c>
      <c r="J746">
        <v>9</v>
      </c>
      <c r="K746">
        <v>10</v>
      </c>
      <c r="L746" t="s">
        <v>196</v>
      </c>
      <c r="M746" s="11" cm="1">
        <f t="array" ref="M746">_xlfn.IFS(L746="&gt;70%",1,L746="60-70%",70%,L746="50-60%",60%,L746="&lt;50%",50%)</f>
        <v>1</v>
      </c>
      <c r="N746" s="47">
        <v>31.499320124771369</v>
      </c>
      <c r="O746">
        <v>8</v>
      </c>
      <c r="P746">
        <v>10</v>
      </c>
      <c r="Q746">
        <v>9</v>
      </c>
      <c r="R746">
        <v>9</v>
      </c>
      <c r="S746" t="s">
        <v>103</v>
      </c>
      <c r="T746" t="s">
        <v>106</v>
      </c>
      <c r="V746">
        <v>37</v>
      </c>
      <c r="W746">
        <v>36</v>
      </c>
      <c r="X746">
        <f>IF(AND(OR('Country Prioritization'!$C$4 = 'Filter inputs'!$A$4,'Country Prioritization'!$C$4=$B746),
OR('Country Prioritization'!$C$6='Filter inputs'!$C$4,'Country Prioritization'!$C$6=$S746),
OR( 'Country Prioritization'!$C$7='Filter inputs'!$D$4, 'Country Prioritization'!$C$7=$T746),
OR('Country Prioritization'!$C$8='Filter inputs'!$E$4, 'Country Prioritization'!$C$8=$F746), OR(AND('Country Prioritization'!$C$5='Filter inputs'!$B$4,H746&lt;=$X$1),AND('Country Prioritization'!$C$5='Filter inputs'!$B$5,M746&lt;=$X$1))),1,0)</f>
        <v>1</v>
      </c>
      <c r="Y746">
        <f>IF(OR('Vaccine Prioritization'!$C$5='Filter inputs'!$E$4, 'Vaccine Prioritization'!$C$5=$F746),1,0)</f>
        <v>1</v>
      </c>
    </row>
    <row r="747" spans="1:25" x14ac:dyDescent="0.3">
      <c r="A747" t="str">
        <f t="shared" si="33"/>
        <v>AFRICANGAHib32030</v>
      </c>
      <c r="B747" t="s">
        <v>3</v>
      </c>
      <c r="C747" t="s">
        <v>113</v>
      </c>
      <c r="D747" t="s">
        <v>5</v>
      </c>
      <c r="E747" t="s">
        <v>82</v>
      </c>
      <c r="F747">
        <v>2030</v>
      </c>
      <c r="G747" t="s">
        <v>199</v>
      </c>
      <c r="H747" s="11" cm="1">
        <f t="array" ref="H747">_xlfn.IFS(G747="&gt;70%",1,G747="60-70%",70%,G747="50-60%",60%,G747="&lt;50%",50%)</f>
        <v>0.5</v>
      </c>
      <c r="I747" s="47">
        <v>21.096090717599481</v>
      </c>
      <c r="J747">
        <v>9</v>
      </c>
      <c r="K747">
        <v>10</v>
      </c>
      <c r="L747" t="s">
        <v>199</v>
      </c>
      <c r="M747" s="11" cm="1">
        <f t="array" ref="M747">_xlfn.IFS(L747="&gt;70%",1,L747="60-70%",70%,L747="50-60%",60%,L747="&lt;50%",50%)</f>
        <v>0.5</v>
      </c>
      <c r="N747" s="47">
        <v>24.859523918501321</v>
      </c>
      <c r="O747">
        <v>10</v>
      </c>
      <c r="P747">
        <v>10</v>
      </c>
      <c r="Q747">
        <v>10</v>
      </c>
      <c r="R747">
        <v>5</v>
      </c>
      <c r="S747" t="s">
        <v>104</v>
      </c>
      <c r="T747" t="s">
        <v>107</v>
      </c>
      <c r="V747">
        <v>34</v>
      </c>
      <c r="W747">
        <v>35</v>
      </c>
      <c r="X747">
        <f>IF(AND(OR('Country Prioritization'!$C$4 = 'Filter inputs'!$A$4,'Country Prioritization'!$C$4=$B747),
OR('Country Prioritization'!$C$6='Filter inputs'!$C$4,'Country Prioritization'!$C$6=$S747),
OR( 'Country Prioritization'!$C$7='Filter inputs'!$D$4, 'Country Prioritization'!$C$7=$T747),
OR('Country Prioritization'!$C$8='Filter inputs'!$E$4, 'Country Prioritization'!$C$8=$F747), OR(AND('Country Prioritization'!$C$5='Filter inputs'!$B$4,H747&lt;=$X$1),AND('Country Prioritization'!$C$5='Filter inputs'!$B$5,M747&lt;=$X$1))),1,0)</f>
        <v>1</v>
      </c>
      <c r="Y747">
        <f>IF(OR('Vaccine Prioritization'!$C$5='Filter inputs'!$E$4, 'Vaccine Prioritization'!$C$5=$F747),1,0)</f>
        <v>1</v>
      </c>
    </row>
    <row r="748" spans="1:25" x14ac:dyDescent="0.3">
      <c r="A748" t="str">
        <f t="shared" si="33"/>
        <v>AFRICACODHib32030</v>
      </c>
      <c r="B748" t="s">
        <v>3</v>
      </c>
      <c r="C748" t="s">
        <v>134</v>
      </c>
      <c r="D748" t="s">
        <v>30</v>
      </c>
      <c r="E748" t="s">
        <v>82</v>
      </c>
      <c r="F748">
        <v>2030</v>
      </c>
      <c r="G748" t="s">
        <v>199</v>
      </c>
      <c r="H748" s="11" cm="1">
        <f t="array" ref="H748">_xlfn.IFS(G748="&gt;70%",1,G748="60-70%",70%,G748="50-60%",60%,G748="&lt;50%",50%)</f>
        <v>0.5</v>
      </c>
      <c r="I748" s="47">
        <v>11.059567552420521</v>
      </c>
      <c r="J748">
        <v>9</v>
      </c>
      <c r="K748">
        <v>10</v>
      </c>
      <c r="L748" t="s">
        <v>196</v>
      </c>
      <c r="M748" s="11" cm="1">
        <f t="array" ref="M748">_xlfn.IFS(L748="&gt;70%",1,L748="60-70%",70%,L748="50-60%",60%,L748="&lt;50%",50%)</f>
        <v>1</v>
      </c>
      <c r="N748" s="47">
        <v>18.560465326036276</v>
      </c>
      <c r="O748">
        <v>8</v>
      </c>
      <c r="P748">
        <v>10</v>
      </c>
      <c r="Q748">
        <v>10</v>
      </c>
      <c r="R748">
        <v>9</v>
      </c>
      <c r="S748" t="s">
        <v>103</v>
      </c>
      <c r="T748" t="s">
        <v>106</v>
      </c>
      <c r="V748">
        <v>38</v>
      </c>
      <c r="W748">
        <v>37</v>
      </c>
      <c r="X748">
        <f>IF(AND(OR('Country Prioritization'!$C$4 = 'Filter inputs'!$A$4,'Country Prioritization'!$C$4=$B748),
OR('Country Prioritization'!$C$6='Filter inputs'!$C$4,'Country Prioritization'!$C$6=$S748),
OR( 'Country Prioritization'!$C$7='Filter inputs'!$D$4, 'Country Prioritization'!$C$7=$T748),
OR('Country Prioritization'!$C$8='Filter inputs'!$E$4, 'Country Prioritization'!$C$8=$F748), OR(AND('Country Prioritization'!$C$5='Filter inputs'!$B$4,H748&lt;=$X$1),AND('Country Prioritization'!$C$5='Filter inputs'!$B$5,M748&lt;=$X$1))),1,0)</f>
        <v>1</v>
      </c>
      <c r="Y748">
        <f>IF(OR('Vaccine Prioritization'!$C$5='Filter inputs'!$E$4, 'Vaccine Prioritization'!$C$5=$F748),1,0)</f>
        <v>1</v>
      </c>
    </row>
    <row r="749" spans="1:25" x14ac:dyDescent="0.3">
      <c r="A749" t="str">
        <f t="shared" si="33"/>
        <v>ASIAIDNHib32030</v>
      </c>
      <c r="B749" t="s">
        <v>13</v>
      </c>
      <c r="C749" t="s">
        <v>133</v>
      </c>
      <c r="D749" t="s">
        <v>29</v>
      </c>
      <c r="E749" t="s">
        <v>82</v>
      </c>
      <c r="F749">
        <v>2030</v>
      </c>
      <c r="G749" t="s">
        <v>198</v>
      </c>
      <c r="H749" s="11" cm="1">
        <f t="array" ref="H749">_xlfn.IFS(G749="&gt;70%",1,G749="60-70%",70%,G749="50-60%",60%,G749="&lt;50%",50%)</f>
        <v>0.6</v>
      </c>
      <c r="I749" s="47">
        <v>11.139726916475434</v>
      </c>
      <c r="J749">
        <v>6</v>
      </c>
      <c r="K749">
        <v>10</v>
      </c>
      <c r="L749" t="s">
        <v>196</v>
      </c>
      <c r="M749" s="11" cm="1">
        <f t="array" ref="M749">_xlfn.IFS(L749="&gt;70%",1,L749="60-70%",70%,L749="50-60%",60%,L749="&lt;50%",50%)</f>
        <v>1</v>
      </c>
      <c r="N749" s="47">
        <v>15.71495140984152</v>
      </c>
      <c r="O749">
        <v>7</v>
      </c>
      <c r="P749">
        <v>10</v>
      </c>
      <c r="Q749">
        <v>2</v>
      </c>
      <c r="R749">
        <v>10</v>
      </c>
      <c r="S749" t="s">
        <v>105</v>
      </c>
      <c r="T749" t="s">
        <v>108</v>
      </c>
      <c r="V749">
        <v>28</v>
      </c>
      <c r="W749">
        <v>29</v>
      </c>
      <c r="X749">
        <f>IF(AND(OR('Country Prioritization'!$C$4 = 'Filter inputs'!$A$4,'Country Prioritization'!$C$4=$B749),
OR('Country Prioritization'!$C$6='Filter inputs'!$C$4,'Country Prioritization'!$C$6=$S749),
OR( 'Country Prioritization'!$C$7='Filter inputs'!$D$4, 'Country Prioritization'!$C$7=$T749),
OR('Country Prioritization'!$C$8='Filter inputs'!$E$4, 'Country Prioritization'!$C$8=$F749), OR(AND('Country Prioritization'!$C$5='Filter inputs'!$B$4,H749&lt;=$X$1),AND('Country Prioritization'!$C$5='Filter inputs'!$B$5,M749&lt;=$X$1))),1,0)</f>
        <v>1</v>
      </c>
      <c r="Y749">
        <f>IF(OR('Vaccine Prioritization'!$C$5='Filter inputs'!$E$4, 'Vaccine Prioritization'!$C$5=$F749),1,0)</f>
        <v>1</v>
      </c>
    </row>
    <row r="750" spans="1:25" x14ac:dyDescent="0.3">
      <c r="A750" t="str">
        <f t="shared" si="33"/>
        <v>AFRICANERHib32030</v>
      </c>
      <c r="B750" t="s">
        <v>3</v>
      </c>
      <c r="C750" t="s">
        <v>136</v>
      </c>
      <c r="D750" t="s">
        <v>32</v>
      </c>
      <c r="E750" t="s">
        <v>82</v>
      </c>
      <c r="F750">
        <v>2030</v>
      </c>
      <c r="G750" t="s">
        <v>198</v>
      </c>
      <c r="H750" s="11" cm="1">
        <f t="array" ref="H750">_xlfn.IFS(G750="&gt;70%",1,G750="60-70%",70%,G750="50-60%",60%,G750="&lt;50%",50%)</f>
        <v>0.6</v>
      </c>
      <c r="I750" s="47">
        <v>8.959758451690341</v>
      </c>
      <c r="J750">
        <v>7</v>
      </c>
      <c r="K750">
        <v>10</v>
      </c>
      <c r="L750" t="s">
        <v>196</v>
      </c>
      <c r="M750" s="11" cm="1">
        <f t="array" ref="M750">_xlfn.IFS(L750="&gt;70%",1,L750="60-70%",70%,L750="50-60%",60%,L750="&lt;50%",50%)</f>
        <v>1</v>
      </c>
      <c r="N750" s="47">
        <v>14.191659921456031</v>
      </c>
      <c r="O750">
        <v>7</v>
      </c>
      <c r="P750">
        <v>10</v>
      </c>
      <c r="Q750">
        <v>8</v>
      </c>
      <c r="R750">
        <v>9</v>
      </c>
      <c r="S750" t="s">
        <v>103</v>
      </c>
      <c r="T750" t="s">
        <v>106</v>
      </c>
      <c r="V750">
        <v>34</v>
      </c>
      <c r="W750">
        <v>34</v>
      </c>
      <c r="X750">
        <f>IF(AND(OR('Country Prioritization'!$C$4 = 'Filter inputs'!$A$4,'Country Prioritization'!$C$4=$B750),
OR('Country Prioritization'!$C$6='Filter inputs'!$C$4,'Country Prioritization'!$C$6=$S750),
OR( 'Country Prioritization'!$C$7='Filter inputs'!$D$4, 'Country Prioritization'!$C$7=$T750),
OR('Country Prioritization'!$C$8='Filter inputs'!$E$4, 'Country Prioritization'!$C$8=$F750), OR(AND('Country Prioritization'!$C$5='Filter inputs'!$B$4,H750&lt;=$X$1),AND('Country Prioritization'!$C$5='Filter inputs'!$B$5,M750&lt;=$X$1))),1,0)</f>
        <v>1</v>
      </c>
      <c r="Y750">
        <f>IF(OR('Vaccine Prioritization'!$C$5='Filter inputs'!$E$4, 'Vaccine Prioritization'!$C$5=$F750),1,0)</f>
        <v>1</v>
      </c>
    </row>
    <row r="751" spans="1:25" x14ac:dyDescent="0.3">
      <c r="A751" t="str">
        <f t="shared" si="33"/>
        <v>AFRICASDNHib32030</v>
      </c>
      <c r="B751" t="s">
        <v>3</v>
      </c>
      <c r="C751" t="s">
        <v>149</v>
      </c>
      <c r="D751" t="s">
        <v>45</v>
      </c>
      <c r="E751" t="s">
        <v>82</v>
      </c>
      <c r="F751">
        <v>2030</v>
      </c>
      <c r="G751" t="s">
        <v>198</v>
      </c>
      <c r="H751" s="11" cm="1">
        <f t="array" ref="H751">_xlfn.IFS(G751="&gt;70%",1,G751="60-70%",70%,G751="50-60%",60%,G751="&lt;50%",50%)</f>
        <v>0.6</v>
      </c>
      <c r="I751" s="47">
        <v>6.7328353304598147</v>
      </c>
      <c r="J751">
        <v>4</v>
      </c>
      <c r="K751">
        <v>9</v>
      </c>
      <c r="L751" t="s">
        <v>196</v>
      </c>
      <c r="M751" s="11" cm="1">
        <f t="array" ref="M751">_xlfn.IFS(L751="&gt;70%",1,L751="60-70%",70%,L751="50-60%",60%,L751="&lt;50%",50%)</f>
        <v>1</v>
      </c>
      <c r="N751" s="47">
        <v>10.393590782803297</v>
      </c>
      <c r="O751">
        <v>5</v>
      </c>
      <c r="P751">
        <v>9</v>
      </c>
      <c r="Q751">
        <v>5</v>
      </c>
      <c r="R751">
        <v>3</v>
      </c>
      <c r="S751" t="s">
        <v>103</v>
      </c>
      <c r="T751" t="s">
        <v>109</v>
      </c>
      <c r="V751">
        <v>21</v>
      </c>
      <c r="W751">
        <v>22</v>
      </c>
      <c r="X751">
        <f>IF(AND(OR('Country Prioritization'!$C$4 = 'Filter inputs'!$A$4,'Country Prioritization'!$C$4=$B751),
OR('Country Prioritization'!$C$6='Filter inputs'!$C$4,'Country Prioritization'!$C$6=$S751),
OR( 'Country Prioritization'!$C$7='Filter inputs'!$D$4, 'Country Prioritization'!$C$7=$T751),
OR('Country Prioritization'!$C$8='Filter inputs'!$E$4, 'Country Prioritization'!$C$8=$F751), OR(AND('Country Prioritization'!$C$5='Filter inputs'!$B$4,H751&lt;=$X$1),AND('Country Prioritization'!$C$5='Filter inputs'!$B$5,M751&lt;=$X$1))),1,0)</f>
        <v>1</v>
      </c>
      <c r="Y751">
        <f>IF(OR('Vaccine Prioritization'!$C$5='Filter inputs'!$E$4, 'Vaccine Prioritization'!$C$5=$F751),1,0)</f>
        <v>1</v>
      </c>
    </row>
    <row r="752" spans="1:25" x14ac:dyDescent="0.3">
      <c r="A752" t="str">
        <f t="shared" si="33"/>
        <v>AFRICAAGOHib32030</v>
      </c>
      <c r="B752" t="s">
        <v>3</v>
      </c>
      <c r="C752" t="s">
        <v>116</v>
      </c>
      <c r="D752" t="s">
        <v>8</v>
      </c>
      <c r="E752" t="s">
        <v>82</v>
      </c>
      <c r="F752">
        <v>2030</v>
      </c>
      <c r="G752" t="s">
        <v>199</v>
      </c>
      <c r="H752" s="11" cm="1">
        <f t="array" ref="H752">_xlfn.IFS(G752="&gt;70%",1,G752="60-70%",70%,G752="50-60%",60%,G752="&lt;50%",50%)</f>
        <v>0.5</v>
      </c>
      <c r="I752" s="47">
        <v>7.3280224759854589</v>
      </c>
      <c r="J752">
        <v>10</v>
      </c>
      <c r="K752">
        <v>9</v>
      </c>
      <c r="L752" t="s">
        <v>198</v>
      </c>
      <c r="M752" s="11" cm="1">
        <f t="array" ref="M752">_xlfn.IFS(L752="&gt;70%",1,L752="60-70%",70%,L752="50-60%",60%,L752="&lt;50%",50%)</f>
        <v>0.6</v>
      </c>
      <c r="N752" s="47">
        <v>8.8769117062028933</v>
      </c>
      <c r="O752">
        <v>10</v>
      </c>
      <c r="P752">
        <v>9</v>
      </c>
      <c r="Q752">
        <v>9</v>
      </c>
      <c r="R752">
        <v>11</v>
      </c>
      <c r="S752" t="s">
        <v>104</v>
      </c>
      <c r="T752" t="s">
        <v>108</v>
      </c>
      <c r="V752">
        <v>39</v>
      </c>
      <c r="W752">
        <v>39</v>
      </c>
      <c r="X752">
        <f>IF(AND(OR('Country Prioritization'!$C$4 = 'Filter inputs'!$A$4,'Country Prioritization'!$C$4=$B752),
OR('Country Prioritization'!$C$6='Filter inputs'!$C$4,'Country Prioritization'!$C$6=$S752),
OR( 'Country Prioritization'!$C$7='Filter inputs'!$D$4, 'Country Prioritization'!$C$7=$T752),
OR('Country Prioritization'!$C$8='Filter inputs'!$E$4, 'Country Prioritization'!$C$8=$F752), OR(AND('Country Prioritization'!$C$5='Filter inputs'!$B$4,H752&lt;=$X$1),AND('Country Prioritization'!$C$5='Filter inputs'!$B$5,M752&lt;=$X$1))),1,0)</f>
        <v>1</v>
      </c>
      <c r="Y752">
        <f>IF(OR('Vaccine Prioritization'!$C$5='Filter inputs'!$E$4, 'Vaccine Prioritization'!$C$5=$F752),1,0)</f>
        <v>1</v>
      </c>
    </row>
    <row r="753" spans="1:25" x14ac:dyDescent="0.3">
      <c r="A753" t="str">
        <f t="shared" si="33"/>
        <v>AFRICATZAHib32030</v>
      </c>
      <c r="B753" t="s">
        <v>3</v>
      </c>
      <c r="C753" t="s">
        <v>161</v>
      </c>
      <c r="D753" t="s">
        <v>57</v>
      </c>
      <c r="E753" t="s">
        <v>82</v>
      </c>
      <c r="F753">
        <v>2030</v>
      </c>
      <c r="G753" t="s">
        <v>198</v>
      </c>
      <c r="H753" s="11" cm="1">
        <f t="array" ref="H753">_xlfn.IFS(G753="&gt;70%",1,G753="60-70%",70%,G753="50-60%",60%,G753="&lt;50%",50%)</f>
        <v>0.6</v>
      </c>
      <c r="I753" s="47">
        <v>5.1977883783355621</v>
      </c>
      <c r="J753">
        <v>5</v>
      </c>
      <c r="K753">
        <v>9</v>
      </c>
      <c r="L753" t="s">
        <v>196</v>
      </c>
      <c r="M753" s="11" cm="1">
        <f t="array" ref="M753">_xlfn.IFS(L753="&gt;70%",1,L753="60-70%",70%,L753="50-60%",60%,L753="&lt;50%",50%)</f>
        <v>1</v>
      </c>
      <c r="N753" s="47">
        <v>8.8227088387607555</v>
      </c>
      <c r="O753">
        <v>4</v>
      </c>
      <c r="P753">
        <v>9</v>
      </c>
      <c r="Q753">
        <v>7</v>
      </c>
      <c r="R753">
        <v>8</v>
      </c>
      <c r="S753" t="s">
        <v>104</v>
      </c>
      <c r="T753" t="s">
        <v>106</v>
      </c>
      <c r="V753">
        <v>29</v>
      </c>
      <c r="W753">
        <v>28</v>
      </c>
      <c r="X753">
        <f>IF(AND(OR('Country Prioritization'!$C$4 = 'Filter inputs'!$A$4,'Country Prioritization'!$C$4=$B753),
OR('Country Prioritization'!$C$6='Filter inputs'!$C$4,'Country Prioritization'!$C$6=$S753),
OR( 'Country Prioritization'!$C$7='Filter inputs'!$D$4, 'Country Prioritization'!$C$7=$T753),
OR('Country Prioritization'!$C$8='Filter inputs'!$E$4, 'Country Prioritization'!$C$8=$F753), OR(AND('Country Prioritization'!$C$5='Filter inputs'!$B$4,H753&lt;=$X$1),AND('Country Prioritization'!$C$5='Filter inputs'!$B$5,M753&lt;=$X$1))),1,0)</f>
        <v>1</v>
      </c>
      <c r="Y753">
        <f>IF(OR('Vaccine Prioritization'!$C$5='Filter inputs'!$E$4, 'Vaccine Prioritization'!$C$5=$F753),1,0)</f>
        <v>1</v>
      </c>
    </row>
    <row r="754" spans="1:25" x14ac:dyDescent="0.3">
      <c r="A754" t="str">
        <f t="shared" si="33"/>
        <v>ASIAAFGHib32030</v>
      </c>
      <c r="B754" t="s">
        <v>13</v>
      </c>
      <c r="C754" t="s">
        <v>120</v>
      </c>
      <c r="D754" t="s">
        <v>14</v>
      </c>
      <c r="E754" t="s">
        <v>82</v>
      </c>
      <c r="F754">
        <v>2030</v>
      </c>
      <c r="G754" t="s">
        <v>199</v>
      </c>
      <c r="H754" s="11" cm="1">
        <f t="array" ref="H754">_xlfn.IFS(G754="&gt;70%",1,G754="60-70%",70%,G754="50-60%",60%,G754="&lt;50%",50%)</f>
        <v>0.5</v>
      </c>
      <c r="I754" s="47">
        <v>5.2798337965657405</v>
      </c>
      <c r="J754">
        <v>9</v>
      </c>
      <c r="K754">
        <v>9</v>
      </c>
      <c r="L754" t="s">
        <v>197</v>
      </c>
      <c r="M754" s="11" cm="1">
        <f t="array" ref="M754">_xlfn.IFS(L754="&gt;70%",1,L754="60-70%",70%,L754="50-60%",60%,L754="&lt;50%",50%)</f>
        <v>0.7</v>
      </c>
      <c r="N754" s="47">
        <v>7.5870745185268982</v>
      </c>
      <c r="O754">
        <v>9</v>
      </c>
      <c r="P754">
        <v>9</v>
      </c>
      <c r="Q754">
        <v>8</v>
      </c>
      <c r="R754">
        <v>9</v>
      </c>
      <c r="S754" t="s">
        <v>103</v>
      </c>
      <c r="T754" t="s">
        <v>106</v>
      </c>
      <c r="V754">
        <v>35</v>
      </c>
      <c r="W754">
        <v>35</v>
      </c>
      <c r="X754">
        <f>IF(AND(OR('Country Prioritization'!$C$4 = 'Filter inputs'!$A$4,'Country Prioritization'!$C$4=$B754),
OR('Country Prioritization'!$C$6='Filter inputs'!$C$4,'Country Prioritization'!$C$6=$S754),
OR( 'Country Prioritization'!$C$7='Filter inputs'!$D$4, 'Country Prioritization'!$C$7=$T754),
OR('Country Prioritization'!$C$8='Filter inputs'!$E$4, 'Country Prioritization'!$C$8=$F754), OR(AND('Country Prioritization'!$C$5='Filter inputs'!$B$4,H754&lt;=$X$1),AND('Country Prioritization'!$C$5='Filter inputs'!$B$5,M754&lt;=$X$1))),1,0)</f>
        <v>1</v>
      </c>
      <c r="Y754">
        <f>IF(OR('Vaccine Prioritization'!$C$5='Filter inputs'!$E$4, 'Vaccine Prioritization'!$C$5=$F754),1,0)</f>
        <v>1</v>
      </c>
    </row>
    <row r="755" spans="1:25" x14ac:dyDescent="0.3">
      <c r="A755" t="str">
        <f t="shared" si="33"/>
        <v>AFRICAMLIHib32030</v>
      </c>
      <c r="B755" t="s">
        <v>3</v>
      </c>
      <c r="C755" t="s">
        <v>126</v>
      </c>
      <c r="D755" t="s">
        <v>21</v>
      </c>
      <c r="E755" t="s">
        <v>82</v>
      </c>
      <c r="F755">
        <v>2030</v>
      </c>
      <c r="G755" t="s">
        <v>198</v>
      </c>
      <c r="H755" s="11" cm="1">
        <f t="array" ref="H755">_xlfn.IFS(G755="&gt;70%",1,G755="60-70%",70%,G755="50-60%",60%,G755="&lt;50%",50%)</f>
        <v>0.6</v>
      </c>
      <c r="I755" s="47">
        <v>4.235517826352206</v>
      </c>
      <c r="J755">
        <v>8</v>
      </c>
      <c r="K755">
        <v>9</v>
      </c>
      <c r="L755" t="s">
        <v>196</v>
      </c>
      <c r="M755" s="11" cm="1">
        <f t="array" ref="M755">_xlfn.IFS(L755="&gt;70%",1,L755="60-70%",70%,L755="50-60%",60%,L755="&lt;50%",50%)</f>
        <v>1</v>
      </c>
      <c r="N755" s="47">
        <v>6.8162241127875136</v>
      </c>
      <c r="O755">
        <v>8</v>
      </c>
      <c r="P755">
        <v>9</v>
      </c>
      <c r="Q755">
        <v>8</v>
      </c>
      <c r="R755">
        <v>9</v>
      </c>
      <c r="S755" t="s">
        <v>103</v>
      </c>
      <c r="T755" t="s">
        <v>106</v>
      </c>
      <c r="V755">
        <v>34</v>
      </c>
      <c r="W755">
        <v>34</v>
      </c>
      <c r="X755">
        <f>IF(AND(OR('Country Prioritization'!$C$4 = 'Filter inputs'!$A$4,'Country Prioritization'!$C$4=$B755),
OR('Country Prioritization'!$C$6='Filter inputs'!$C$4,'Country Prioritization'!$C$6=$S755),
OR( 'Country Prioritization'!$C$7='Filter inputs'!$D$4, 'Country Prioritization'!$C$7=$T755),
OR('Country Prioritization'!$C$8='Filter inputs'!$E$4, 'Country Prioritization'!$C$8=$F755), OR(AND('Country Prioritization'!$C$5='Filter inputs'!$B$4,H755&lt;=$X$1),AND('Country Prioritization'!$C$5='Filter inputs'!$B$5,M755&lt;=$X$1))),1,0)</f>
        <v>1</v>
      </c>
      <c r="Y755">
        <f>IF(OR('Vaccine Prioritization'!$C$5='Filter inputs'!$E$4, 'Vaccine Prioritization'!$C$5=$F755),1,0)</f>
        <v>1</v>
      </c>
    </row>
    <row r="756" spans="1:25" x14ac:dyDescent="0.3">
      <c r="A756" t="str">
        <f t="shared" si="33"/>
        <v>AFRICACMRHib32030</v>
      </c>
      <c r="B756" t="s">
        <v>3</v>
      </c>
      <c r="C756" t="s">
        <v>151</v>
      </c>
      <c r="D756" t="s">
        <v>47</v>
      </c>
      <c r="E756" t="s">
        <v>82</v>
      </c>
      <c r="F756">
        <v>2030</v>
      </c>
      <c r="G756" t="s">
        <v>199</v>
      </c>
      <c r="H756" s="11" cm="1">
        <f t="array" ref="H756">_xlfn.IFS(G756="&gt;70%",1,G756="60-70%",70%,G756="50-60%",60%,G756="&lt;50%",50%)</f>
        <v>0.5</v>
      </c>
      <c r="I756" s="47">
        <v>2.9725906332738767</v>
      </c>
      <c r="J756">
        <v>9</v>
      </c>
      <c r="K756">
        <v>8</v>
      </c>
      <c r="L756" t="s">
        <v>196</v>
      </c>
      <c r="M756" s="11" cm="1">
        <f t="array" ref="M756">_xlfn.IFS(L756="&gt;70%",1,L756="60-70%",70%,L756="50-60%",60%,L756="&lt;50%",50%)</f>
        <v>1</v>
      </c>
      <c r="N756" s="47">
        <v>5.9477199016825502</v>
      </c>
      <c r="O756">
        <v>5</v>
      </c>
      <c r="P756">
        <v>9</v>
      </c>
      <c r="Q756">
        <v>8</v>
      </c>
      <c r="R756">
        <v>2</v>
      </c>
      <c r="S756" t="s">
        <v>104</v>
      </c>
      <c r="T756" t="s">
        <v>109</v>
      </c>
      <c r="V756">
        <v>27</v>
      </c>
      <c r="W756">
        <v>24</v>
      </c>
      <c r="X756">
        <f>IF(AND(OR('Country Prioritization'!$C$4 = 'Filter inputs'!$A$4,'Country Prioritization'!$C$4=$B756),
OR('Country Prioritization'!$C$6='Filter inputs'!$C$4,'Country Prioritization'!$C$6=$S756),
OR( 'Country Prioritization'!$C$7='Filter inputs'!$D$4, 'Country Prioritization'!$C$7=$T756),
OR('Country Prioritization'!$C$8='Filter inputs'!$E$4, 'Country Prioritization'!$C$8=$F756), OR(AND('Country Prioritization'!$C$5='Filter inputs'!$B$4,H756&lt;=$X$1),AND('Country Prioritization'!$C$5='Filter inputs'!$B$5,M756&lt;=$X$1))),1,0)</f>
        <v>1</v>
      </c>
      <c r="Y756">
        <f>IF(OR('Vaccine Prioritization'!$C$5='Filter inputs'!$E$4, 'Vaccine Prioritization'!$C$5=$F756),1,0)</f>
        <v>1</v>
      </c>
    </row>
    <row r="757" spans="1:25" x14ac:dyDescent="0.3">
      <c r="A757" t="str">
        <f t="shared" si="33"/>
        <v>AFRICAMOZHib32030</v>
      </c>
      <c r="B757" t="s">
        <v>3</v>
      </c>
      <c r="C757" t="s">
        <v>181</v>
      </c>
      <c r="D757" t="s">
        <v>77</v>
      </c>
      <c r="E757" t="s">
        <v>82</v>
      </c>
      <c r="F757">
        <v>2030</v>
      </c>
      <c r="G757" t="s">
        <v>198</v>
      </c>
      <c r="H757" s="11" cm="1">
        <f t="array" ref="H757">_xlfn.IFS(G757="&gt;70%",1,G757="60-70%",70%,G757="50-60%",60%,G757="&lt;50%",50%)</f>
        <v>0.6</v>
      </c>
      <c r="I757" s="47">
        <v>3.3242892510420914</v>
      </c>
      <c r="J757">
        <v>6</v>
      </c>
      <c r="K757">
        <v>8</v>
      </c>
      <c r="L757" t="s">
        <v>196</v>
      </c>
      <c r="M757" s="11" cm="1">
        <f t="array" ref="M757">_xlfn.IFS(L757="&gt;70%",1,L757="60-70%",70%,L757="50-60%",60%,L757="&lt;50%",50%)</f>
        <v>1</v>
      </c>
      <c r="N757" s="47">
        <v>5.7596092514875661</v>
      </c>
      <c r="O757">
        <v>1</v>
      </c>
      <c r="P757">
        <v>9</v>
      </c>
      <c r="Q757">
        <v>10</v>
      </c>
      <c r="R757">
        <v>9</v>
      </c>
      <c r="S757" t="s">
        <v>103</v>
      </c>
      <c r="T757" t="s">
        <v>106</v>
      </c>
      <c r="V757">
        <v>33</v>
      </c>
      <c r="W757">
        <v>29</v>
      </c>
      <c r="X757">
        <f>IF(AND(OR('Country Prioritization'!$C$4 = 'Filter inputs'!$A$4,'Country Prioritization'!$C$4=$B757),
OR('Country Prioritization'!$C$6='Filter inputs'!$C$4,'Country Prioritization'!$C$6=$S757),
OR( 'Country Prioritization'!$C$7='Filter inputs'!$D$4, 'Country Prioritization'!$C$7=$T757),
OR('Country Prioritization'!$C$8='Filter inputs'!$E$4, 'Country Prioritization'!$C$8=$F757), OR(AND('Country Prioritization'!$C$5='Filter inputs'!$B$4,H757&lt;=$X$1),AND('Country Prioritization'!$C$5='Filter inputs'!$B$5,M757&lt;=$X$1))),1,0)</f>
        <v>1</v>
      </c>
      <c r="Y757">
        <f>IF(OR('Vaccine Prioritization'!$C$5='Filter inputs'!$E$4, 'Vaccine Prioritization'!$C$5=$F757),1,0)</f>
        <v>1</v>
      </c>
    </row>
    <row r="758" spans="1:25" x14ac:dyDescent="0.3">
      <c r="A758" t="str">
        <f t="shared" si="33"/>
        <v>AFRICAUGAHib32030</v>
      </c>
      <c r="B758" t="s">
        <v>3</v>
      </c>
      <c r="C758" t="s">
        <v>147</v>
      </c>
      <c r="D758" t="s">
        <v>43</v>
      </c>
      <c r="E758" t="s">
        <v>82</v>
      </c>
      <c r="F758">
        <v>2030</v>
      </c>
      <c r="G758" t="s">
        <v>198</v>
      </c>
      <c r="H758" s="11" cm="1">
        <f t="array" ref="H758">_xlfn.IFS(G758="&gt;70%",1,G758="60-70%",70%,G758="50-60%",60%,G758="&lt;50%",50%)</f>
        <v>0.6</v>
      </c>
      <c r="I758" s="47">
        <v>3.6101531584832869</v>
      </c>
      <c r="J758">
        <v>4</v>
      </c>
      <c r="K758">
        <v>8</v>
      </c>
      <c r="L758" t="s">
        <v>196</v>
      </c>
      <c r="M758" s="11" cm="1">
        <f t="array" ref="M758">_xlfn.IFS(L758="&gt;70%",1,L758="60-70%",70%,L758="50-60%",60%,L758="&lt;50%",50%)</f>
        <v>1</v>
      </c>
      <c r="N758" s="47">
        <v>5.6451855502893293</v>
      </c>
      <c r="O758">
        <v>5</v>
      </c>
      <c r="P758">
        <v>8</v>
      </c>
      <c r="Q758">
        <v>6</v>
      </c>
      <c r="R758">
        <v>9</v>
      </c>
      <c r="S758" t="s">
        <v>103</v>
      </c>
      <c r="T758" t="s">
        <v>106</v>
      </c>
      <c r="V758">
        <v>27</v>
      </c>
      <c r="W758">
        <v>28</v>
      </c>
      <c r="X758">
        <f>IF(AND(OR('Country Prioritization'!$C$4 = 'Filter inputs'!$A$4,'Country Prioritization'!$C$4=$B758),
OR('Country Prioritization'!$C$6='Filter inputs'!$C$4,'Country Prioritization'!$C$6=$S758),
OR( 'Country Prioritization'!$C$7='Filter inputs'!$D$4, 'Country Prioritization'!$C$7=$T758),
OR('Country Prioritization'!$C$8='Filter inputs'!$E$4, 'Country Prioritization'!$C$8=$F758), OR(AND('Country Prioritization'!$C$5='Filter inputs'!$B$4,H758&lt;=$X$1),AND('Country Prioritization'!$C$5='Filter inputs'!$B$5,M758&lt;=$X$1))),1,0)</f>
        <v>1</v>
      </c>
      <c r="Y758">
        <f>IF(OR('Vaccine Prioritization'!$C$5='Filter inputs'!$E$4, 'Vaccine Prioritization'!$C$5=$F758),1,0)</f>
        <v>1</v>
      </c>
    </row>
    <row r="759" spans="1:25" x14ac:dyDescent="0.3">
      <c r="A759" t="str">
        <f t="shared" si="33"/>
        <v>ASIAMMRHib32030</v>
      </c>
      <c r="B759" t="s">
        <v>13</v>
      </c>
      <c r="C759" t="s">
        <v>131</v>
      </c>
      <c r="D759" t="s">
        <v>27</v>
      </c>
      <c r="E759" t="s">
        <v>82</v>
      </c>
      <c r="F759">
        <v>2030</v>
      </c>
      <c r="G759" t="s">
        <v>198</v>
      </c>
      <c r="H759" s="11" cm="1">
        <f t="array" ref="H759">_xlfn.IFS(G759="&gt;70%",1,G759="60-70%",70%,G759="50-60%",60%,G759="&lt;50%",50%)</f>
        <v>0.6</v>
      </c>
      <c r="I759" s="47">
        <v>3.9640212708727169</v>
      </c>
      <c r="J759">
        <v>5</v>
      </c>
      <c r="K759">
        <v>9</v>
      </c>
      <c r="L759" t="s">
        <v>196</v>
      </c>
      <c r="M759" s="11" cm="1">
        <f t="array" ref="M759">_xlfn.IFS(L759="&gt;70%",1,L759="60-70%",70%,L759="50-60%",60%,L759="&lt;50%",50%)</f>
        <v>1</v>
      </c>
      <c r="N759" s="47">
        <v>5.6114532342088665</v>
      </c>
      <c r="O759">
        <v>8</v>
      </c>
      <c r="P759">
        <v>8</v>
      </c>
      <c r="Q759">
        <v>10</v>
      </c>
      <c r="R759">
        <v>2</v>
      </c>
      <c r="S759" t="s">
        <v>104</v>
      </c>
      <c r="T759" t="s">
        <v>109</v>
      </c>
      <c r="V759">
        <v>26</v>
      </c>
      <c r="W759">
        <v>28</v>
      </c>
      <c r="X759">
        <f>IF(AND(OR('Country Prioritization'!$C$4 = 'Filter inputs'!$A$4,'Country Prioritization'!$C$4=$B759),
OR('Country Prioritization'!$C$6='Filter inputs'!$C$4,'Country Prioritization'!$C$6=$S759),
OR( 'Country Prioritization'!$C$7='Filter inputs'!$D$4, 'Country Prioritization'!$C$7=$T759),
OR('Country Prioritization'!$C$8='Filter inputs'!$E$4, 'Country Prioritization'!$C$8=$F759), OR(AND('Country Prioritization'!$C$5='Filter inputs'!$B$4,H759&lt;=$X$1),AND('Country Prioritization'!$C$5='Filter inputs'!$B$5,M759&lt;=$X$1))),1,0)</f>
        <v>1</v>
      </c>
      <c r="Y759">
        <f>IF(OR('Vaccine Prioritization'!$C$5='Filter inputs'!$E$4, 'Vaccine Prioritization'!$C$5=$F759),1,0)</f>
        <v>1</v>
      </c>
    </row>
    <row r="760" spans="1:25" x14ac:dyDescent="0.3">
      <c r="A760" t="str">
        <f t="shared" si="33"/>
        <v>AFRICATCDHib32030</v>
      </c>
      <c r="B760" t="s">
        <v>3</v>
      </c>
      <c r="C760" t="s">
        <v>118</v>
      </c>
      <c r="D760" t="s">
        <v>11</v>
      </c>
      <c r="E760" t="s">
        <v>82</v>
      </c>
      <c r="F760">
        <v>2030</v>
      </c>
      <c r="G760" t="s">
        <v>199</v>
      </c>
      <c r="H760" s="11" cm="1">
        <f t="array" ref="H760">_xlfn.IFS(G760="&gt;70%",1,G760="60-70%",70%,G760="50-60%",60%,G760="&lt;50%",50%)</f>
        <v>0.5</v>
      </c>
      <c r="I760" s="47">
        <v>3.6566589595319376</v>
      </c>
      <c r="J760">
        <v>10</v>
      </c>
      <c r="K760">
        <v>9</v>
      </c>
      <c r="L760" t="s">
        <v>198</v>
      </c>
      <c r="M760" s="11" cm="1">
        <f t="array" ref="M760">_xlfn.IFS(L760="&gt;70%",1,L760="60-70%",70%,L760="50-60%",60%,L760="&lt;50%",50%)</f>
        <v>0.6</v>
      </c>
      <c r="N760" s="47">
        <v>5.577206736883447</v>
      </c>
      <c r="O760">
        <v>10</v>
      </c>
      <c r="P760">
        <v>8</v>
      </c>
      <c r="Q760">
        <v>9</v>
      </c>
      <c r="R760">
        <v>9</v>
      </c>
      <c r="S760" t="s">
        <v>103</v>
      </c>
      <c r="T760" t="s">
        <v>106</v>
      </c>
      <c r="V760">
        <v>37</v>
      </c>
      <c r="W760">
        <v>36</v>
      </c>
      <c r="X760">
        <f>IF(AND(OR('Country Prioritization'!$C$4 = 'Filter inputs'!$A$4,'Country Prioritization'!$C$4=$B760),
OR('Country Prioritization'!$C$6='Filter inputs'!$C$4,'Country Prioritization'!$C$6=$S760),
OR( 'Country Prioritization'!$C$7='Filter inputs'!$D$4, 'Country Prioritization'!$C$7=$T760),
OR('Country Prioritization'!$C$8='Filter inputs'!$E$4, 'Country Prioritization'!$C$8=$F760), OR(AND('Country Prioritization'!$C$5='Filter inputs'!$B$4,H760&lt;=$X$1),AND('Country Prioritization'!$C$5='Filter inputs'!$B$5,M760&lt;=$X$1))),1,0)</f>
        <v>1</v>
      </c>
      <c r="Y760">
        <f>IF(OR('Vaccine Prioritization'!$C$5='Filter inputs'!$E$4, 'Vaccine Prioritization'!$C$5=$F760),1,0)</f>
        <v>1</v>
      </c>
    </row>
    <row r="761" spans="1:25" x14ac:dyDescent="0.3">
      <c r="A761" t="str">
        <f t="shared" si="33"/>
        <v>AFRICAMDGHib32030</v>
      </c>
      <c r="B761" t="s">
        <v>3</v>
      </c>
      <c r="C761" t="s">
        <v>145</v>
      </c>
      <c r="D761" t="s">
        <v>41</v>
      </c>
      <c r="E761" t="s">
        <v>82</v>
      </c>
      <c r="F761">
        <v>2030</v>
      </c>
      <c r="G761" t="s">
        <v>198</v>
      </c>
      <c r="H761" s="11" cm="1">
        <f t="array" ref="H761">_xlfn.IFS(G761="&gt;70%",1,G761="60-70%",70%,G761="50-60%",60%,G761="&lt;50%",50%)</f>
        <v>0.6</v>
      </c>
      <c r="I761" s="47">
        <v>2.9974238944033194</v>
      </c>
      <c r="J761">
        <v>8</v>
      </c>
      <c r="K761">
        <v>8</v>
      </c>
      <c r="L761" t="s">
        <v>196</v>
      </c>
      <c r="M761" s="11" cm="1">
        <f t="array" ref="M761">_xlfn.IFS(L761="&gt;70%",1,L761="60-70%",70%,L761="50-60%",60%,L761="&lt;50%",50%)</f>
        <v>1</v>
      </c>
      <c r="N761" s="47">
        <v>5.3957559636220367</v>
      </c>
      <c r="O761">
        <v>6</v>
      </c>
      <c r="P761">
        <v>8</v>
      </c>
      <c r="Q761">
        <v>7</v>
      </c>
      <c r="R761">
        <v>9</v>
      </c>
      <c r="S761" t="s">
        <v>103</v>
      </c>
      <c r="T761" t="s">
        <v>106</v>
      </c>
      <c r="V761">
        <v>32</v>
      </c>
      <c r="W761">
        <v>30</v>
      </c>
      <c r="X761">
        <f>IF(AND(OR('Country Prioritization'!$C$4 = 'Filter inputs'!$A$4,'Country Prioritization'!$C$4=$B761),
OR('Country Prioritization'!$C$6='Filter inputs'!$C$4,'Country Prioritization'!$C$6=$S761),
OR( 'Country Prioritization'!$C$7='Filter inputs'!$D$4, 'Country Prioritization'!$C$7=$T761),
OR('Country Prioritization'!$C$8='Filter inputs'!$E$4, 'Country Prioritization'!$C$8=$F761), OR(AND('Country Prioritization'!$C$5='Filter inputs'!$B$4,H761&lt;=$X$1),AND('Country Prioritization'!$C$5='Filter inputs'!$B$5,M761&lt;=$X$1))),1,0)</f>
        <v>1</v>
      </c>
      <c r="Y761">
        <f>IF(OR('Vaccine Prioritization'!$C$5='Filter inputs'!$E$4, 'Vaccine Prioritization'!$C$5=$F761),1,0)</f>
        <v>1</v>
      </c>
    </row>
    <row r="762" spans="1:25" x14ac:dyDescent="0.3">
      <c r="A762" t="str">
        <f t="shared" si="33"/>
        <v>AFRICABFAHib32030</v>
      </c>
      <c r="B762" t="s">
        <v>3</v>
      </c>
      <c r="C762" t="s">
        <v>167</v>
      </c>
      <c r="D762" t="s">
        <v>63</v>
      </c>
      <c r="E762" t="s">
        <v>82</v>
      </c>
      <c r="F762">
        <v>2030</v>
      </c>
      <c r="G762" t="s">
        <v>198</v>
      </c>
      <c r="H762" s="11" cm="1">
        <f t="array" ref="H762">_xlfn.IFS(G762="&gt;70%",1,G762="60-70%",70%,G762="50-60%",60%,G762="&lt;50%",50%)</f>
        <v>0.6</v>
      </c>
      <c r="I762" s="47">
        <v>2.6153447174599798</v>
      </c>
      <c r="J762">
        <v>5</v>
      </c>
      <c r="K762">
        <v>7</v>
      </c>
      <c r="L762" t="s">
        <v>196</v>
      </c>
      <c r="M762" s="11" cm="1">
        <f t="array" ref="M762">_xlfn.IFS(L762="&gt;70%",1,L762="60-70%",70%,L762="50-60%",60%,L762="&lt;50%",50%)</f>
        <v>1</v>
      </c>
      <c r="N762" s="47">
        <v>5.0864851384360374</v>
      </c>
      <c r="O762">
        <v>3</v>
      </c>
      <c r="P762">
        <v>8</v>
      </c>
      <c r="Q762">
        <v>4</v>
      </c>
      <c r="R762">
        <v>9</v>
      </c>
      <c r="S762" t="s">
        <v>103</v>
      </c>
      <c r="T762" t="s">
        <v>106</v>
      </c>
      <c r="V762">
        <v>25</v>
      </c>
      <c r="W762">
        <v>24</v>
      </c>
      <c r="X762">
        <f>IF(AND(OR('Country Prioritization'!$C$4 = 'Filter inputs'!$A$4,'Country Prioritization'!$C$4=$B762),
OR('Country Prioritization'!$C$6='Filter inputs'!$C$4,'Country Prioritization'!$C$6=$S762),
OR( 'Country Prioritization'!$C$7='Filter inputs'!$D$4, 'Country Prioritization'!$C$7=$T762),
OR('Country Prioritization'!$C$8='Filter inputs'!$E$4, 'Country Prioritization'!$C$8=$F762), OR(AND('Country Prioritization'!$C$5='Filter inputs'!$B$4,H762&lt;=$X$1),AND('Country Prioritization'!$C$5='Filter inputs'!$B$5,M762&lt;=$X$1))),1,0)</f>
        <v>1</v>
      </c>
      <c r="Y762">
        <f>IF(OR('Vaccine Prioritization'!$C$5='Filter inputs'!$E$4, 'Vaccine Prioritization'!$C$5=$F762),1,0)</f>
        <v>1</v>
      </c>
    </row>
    <row r="763" spans="1:25" x14ac:dyDescent="0.3">
      <c r="A763" t="str">
        <f t="shared" si="33"/>
        <v>ASIANPLHib32030</v>
      </c>
      <c r="B763" t="s">
        <v>13</v>
      </c>
      <c r="C763" t="s">
        <v>157</v>
      </c>
      <c r="D763" t="s">
        <v>53</v>
      </c>
      <c r="E763" t="s">
        <v>82</v>
      </c>
      <c r="F763">
        <v>2030</v>
      </c>
      <c r="G763" t="s">
        <v>198</v>
      </c>
      <c r="H763" s="11" cm="1">
        <f t="array" ref="H763">_xlfn.IFS(G763="&gt;70%",1,G763="60-70%",70%,G763="50-60%",60%,G763="&lt;50%",50%)</f>
        <v>0.6</v>
      </c>
      <c r="I763" s="47">
        <v>2.9700313574016621</v>
      </c>
      <c r="J763">
        <v>4</v>
      </c>
      <c r="K763">
        <v>8</v>
      </c>
      <c r="L763" t="s">
        <v>196</v>
      </c>
      <c r="M763" s="11" cm="1">
        <f t="array" ref="M763">_xlfn.IFS(L763="&gt;70%",1,L763="60-70%",70%,L763="50-60%",60%,L763="&lt;50%",50%)</f>
        <v>1</v>
      </c>
      <c r="N763" s="47">
        <v>4.9093358149673119</v>
      </c>
      <c r="O763">
        <v>4</v>
      </c>
      <c r="P763">
        <v>8</v>
      </c>
      <c r="Q763">
        <v>6</v>
      </c>
      <c r="R763">
        <v>8</v>
      </c>
      <c r="S763" t="s">
        <v>104</v>
      </c>
      <c r="T763" t="s">
        <v>106</v>
      </c>
      <c r="V763">
        <v>26</v>
      </c>
      <c r="W763">
        <v>26</v>
      </c>
      <c r="X763">
        <f>IF(AND(OR('Country Prioritization'!$C$4 = 'Filter inputs'!$A$4,'Country Prioritization'!$C$4=$B763),
OR('Country Prioritization'!$C$6='Filter inputs'!$C$4,'Country Prioritization'!$C$6=$S763),
OR( 'Country Prioritization'!$C$7='Filter inputs'!$D$4, 'Country Prioritization'!$C$7=$T763),
OR('Country Prioritization'!$C$8='Filter inputs'!$E$4, 'Country Prioritization'!$C$8=$F763), OR(AND('Country Prioritization'!$C$5='Filter inputs'!$B$4,H763&lt;=$X$1),AND('Country Prioritization'!$C$5='Filter inputs'!$B$5,M763&lt;=$X$1))),1,0)</f>
        <v>1</v>
      </c>
      <c r="Y763">
        <f>IF(OR('Vaccine Prioritization'!$C$5='Filter inputs'!$E$4, 'Vaccine Prioritization'!$C$5=$F763),1,0)</f>
        <v>1</v>
      </c>
    </row>
    <row r="764" spans="1:25" x14ac:dyDescent="0.3">
      <c r="A764" t="str">
        <f t="shared" si="33"/>
        <v>ASIAYEMHib32030</v>
      </c>
      <c r="B764" t="s">
        <v>13</v>
      </c>
      <c r="C764" t="s">
        <v>123</v>
      </c>
      <c r="D764" t="s">
        <v>18</v>
      </c>
      <c r="E764" t="s">
        <v>82</v>
      </c>
      <c r="F764">
        <v>2030</v>
      </c>
      <c r="G764" t="s">
        <v>198</v>
      </c>
      <c r="H764" s="11" cm="1">
        <f t="array" ref="H764">_xlfn.IFS(G764="&gt;70%",1,G764="60-70%",70%,G764="50-60%",60%,G764="&lt;50%",50%)</f>
        <v>0.6</v>
      </c>
      <c r="I764" s="47">
        <v>3.2597134452998464</v>
      </c>
      <c r="J764">
        <v>8</v>
      </c>
      <c r="K764">
        <v>8</v>
      </c>
      <c r="L764" t="s">
        <v>197</v>
      </c>
      <c r="M764" s="11" cm="1">
        <f t="array" ref="M764">_xlfn.IFS(L764="&gt;70%",1,L764="60-70%",70%,L764="50-60%",60%,L764="&lt;50%",50%)</f>
        <v>0.7</v>
      </c>
      <c r="N764" s="47">
        <v>4.8621279834309972</v>
      </c>
      <c r="O764">
        <v>9</v>
      </c>
      <c r="P764">
        <v>8</v>
      </c>
      <c r="Q764">
        <v>3</v>
      </c>
      <c r="R764">
        <v>9</v>
      </c>
      <c r="S764" t="s">
        <v>103</v>
      </c>
      <c r="T764" t="s">
        <v>106</v>
      </c>
      <c r="V764">
        <v>28</v>
      </c>
      <c r="W764">
        <v>29</v>
      </c>
      <c r="X764">
        <f>IF(AND(OR('Country Prioritization'!$C$4 = 'Filter inputs'!$A$4,'Country Prioritization'!$C$4=$B764),
OR('Country Prioritization'!$C$6='Filter inputs'!$C$4,'Country Prioritization'!$C$6=$S764),
OR( 'Country Prioritization'!$C$7='Filter inputs'!$D$4, 'Country Prioritization'!$C$7=$T764),
OR('Country Prioritization'!$C$8='Filter inputs'!$E$4, 'Country Prioritization'!$C$8=$F764), OR(AND('Country Prioritization'!$C$5='Filter inputs'!$B$4,H764&lt;=$X$1),AND('Country Prioritization'!$C$5='Filter inputs'!$B$5,M764&lt;=$X$1))),1,0)</f>
        <v>1</v>
      </c>
      <c r="Y764">
        <f>IF(OR('Vaccine Prioritization'!$C$5='Filter inputs'!$E$4, 'Vaccine Prioritization'!$C$5=$F764),1,0)</f>
        <v>1</v>
      </c>
    </row>
    <row r="765" spans="1:25" x14ac:dyDescent="0.3">
      <c r="A765" t="str">
        <f t="shared" si="33"/>
        <v>AFRICAKENHib32030</v>
      </c>
      <c r="B765" t="s">
        <v>3</v>
      </c>
      <c r="C765" t="s">
        <v>139</v>
      </c>
      <c r="D765" t="s">
        <v>35</v>
      </c>
      <c r="E765" t="s">
        <v>82</v>
      </c>
      <c r="F765">
        <v>2030</v>
      </c>
      <c r="G765" t="s">
        <v>198</v>
      </c>
      <c r="H765" s="11" cm="1">
        <f t="array" ref="H765">_xlfn.IFS(G765="&gt;70%",1,G765="60-70%",70%,G765="50-60%",60%,G765="&lt;50%",50%)</f>
        <v>0.6</v>
      </c>
      <c r="I765" s="47">
        <v>2.9966261115878345</v>
      </c>
      <c r="J765">
        <v>4</v>
      </c>
      <c r="K765">
        <v>8</v>
      </c>
      <c r="L765" t="s">
        <v>196</v>
      </c>
      <c r="M765" s="11" cm="1">
        <f t="array" ref="M765">_xlfn.IFS(L765="&gt;70%",1,L765="60-70%",70%,L765="50-60%",60%,L765="&lt;50%",50%)</f>
        <v>1</v>
      </c>
      <c r="N765" s="47">
        <v>4.2121790235566836</v>
      </c>
      <c r="O765">
        <v>7</v>
      </c>
      <c r="P765">
        <v>7</v>
      </c>
      <c r="Q765">
        <v>5</v>
      </c>
      <c r="R765">
        <v>2</v>
      </c>
      <c r="S765" t="s">
        <v>104</v>
      </c>
      <c r="T765" t="s">
        <v>109</v>
      </c>
      <c r="V765">
        <v>19</v>
      </c>
      <c r="W765">
        <v>21</v>
      </c>
      <c r="X765">
        <f>IF(AND(OR('Country Prioritization'!$C$4 = 'Filter inputs'!$A$4,'Country Prioritization'!$C$4=$B765),
OR('Country Prioritization'!$C$6='Filter inputs'!$C$4,'Country Prioritization'!$C$6=$S765),
OR( 'Country Prioritization'!$C$7='Filter inputs'!$D$4, 'Country Prioritization'!$C$7=$T765),
OR('Country Prioritization'!$C$8='Filter inputs'!$E$4, 'Country Prioritization'!$C$8=$F765), OR(AND('Country Prioritization'!$C$5='Filter inputs'!$B$4,H765&lt;=$X$1),AND('Country Prioritization'!$C$5='Filter inputs'!$B$5,M765&lt;=$X$1))),1,0)</f>
        <v>1</v>
      </c>
      <c r="Y765">
        <f>IF(OR('Vaccine Prioritization'!$C$5='Filter inputs'!$E$4, 'Vaccine Prioritization'!$C$5=$F765),1,0)</f>
        <v>1</v>
      </c>
    </row>
    <row r="766" spans="1:25" x14ac:dyDescent="0.3">
      <c r="A766" t="str">
        <f t="shared" si="33"/>
        <v>AFRICARWAHib32030</v>
      </c>
      <c r="B766" t="s">
        <v>3</v>
      </c>
      <c r="C766" t="s">
        <v>179</v>
      </c>
      <c r="D766" t="s">
        <v>75</v>
      </c>
      <c r="E766" t="s">
        <v>82</v>
      </c>
      <c r="F766">
        <v>2030</v>
      </c>
      <c r="G766" t="s">
        <v>198</v>
      </c>
      <c r="H766" s="11" cm="1">
        <f t="array" ref="H766">_xlfn.IFS(G766="&gt;70%",1,G766="60-70%",70%,G766="50-60%",60%,G766="&lt;50%",50%)</f>
        <v>0.6</v>
      </c>
      <c r="I766" s="47">
        <v>2.149902778818602</v>
      </c>
      <c r="J766">
        <v>1</v>
      </c>
      <c r="K766">
        <v>7</v>
      </c>
      <c r="L766" t="s">
        <v>196</v>
      </c>
      <c r="M766" s="11" cm="1">
        <f t="array" ref="M766">_xlfn.IFS(L766="&gt;70%",1,L766="60-70%",70%,L766="50-60%",60%,L766="&lt;50%",50%)</f>
        <v>1</v>
      </c>
      <c r="N766" s="47">
        <v>3.9097623439949976</v>
      </c>
      <c r="O766">
        <v>1</v>
      </c>
      <c r="P766">
        <v>7</v>
      </c>
      <c r="Q766">
        <v>8</v>
      </c>
      <c r="R766">
        <v>9</v>
      </c>
      <c r="S766" t="s">
        <v>103</v>
      </c>
      <c r="T766" t="s">
        <v>106</v>
      </c>
      <c r="V766">
        <v>25</v>
      </c>
      <c r="W766">
        <v>25</v>
      </c>
      <c r="X766">
        <f>IF(AND(OR('Country Prioritization'!$C$4 = 'Filter inputs'!$A$4,'Country Prioritization'!$C$4=$B766),
OR('Country Prioritization'!$C$6='Filter inputs'!$C$4,'Country Prioritization'!$C$6=$S766),
OR( 'Country Prioritization'!$C$7='Filter inputs'!$D$4, 'Country Prioritization'!$C$7=$T766),
OR('Country Prioritization'!$C$8='Filter inputs'!$E$4, 'Country Prioritization'!$C$8=$F766), OR(AND('Country Prioritization'!$C$5='Filter inputs'!$B$4,H766&lt;=$X$1),AND('Country Prioritization'!$C$5='Filter inputs'!$B$5,M766&lt;=$X$1))),1,0)</f>
        <v>1</v>
      </c>
      <c r="Y766">
        <f>IF(OR('Vaccine Prioritization'!$C$5='Filter inputs'!$E$4, 'Vaccine Prioritization'!$C$5=$F766),1,0)</f>
        <v>1</v>
      </c>
    </row>
    <row r="767" spans="1:25" x14ac:dyDescent="0.3">
      <c r="A767" t="str">
        <f t="shared" si="33"/>
        <v>AFRICASENHib32030</v>
      </c>
      <c r="B767" t="s">
        <v>3</v>
      </c>
      <c r="C767" t="s">
        <v>164</v>
      </c>
      <c r="D767" t="s">
        <v>60</v>
      </c>
      <c r="E767" t="s">
        <v>82</v>
      </c>
      <c r="F767">
        <v>2030</v>
      </c>
      <c r="G767" t="s">
        <v>198</v>
      </c>
      <c r="H767" s="11" cm="1">
        <f t="array" ref="H767">_xlfn.IFS(G767="&gt;70%",1,G767="60-70%",70%,G767="50-60%",60%,G767="&lt;50%",50%)</f>
        <v>0.6</v>
      </c>
      <c r="I767" s="47">
        <v>2.4436349786975144</v>
      </c>
      <c r="J767">
        <v>4</v>
      </c>
      <c r="K767">
        <v>7</v>
      </c>
      <c r="L767" t="s">
        <v>196</v>
      </c>
      <c r="M767" s="11" cm="1">
        <f t="array" ref="M767">_xlfn.IFS(L767="&gt;70%",1,L767="60-70%",70%,L767="50-60%",60%,L767="&lt;50%",50%)</f>
        <v>1</v>
      </c>
      <c r="N767" s="47">
        <v>3.8004646704910021</v>
      </c>
      <c r="O767">
        <v>4</v>
      </c>
      <c r="P767">
        <v>7</v>
      </c>
      <c r="Q767">
        <v>1</v>
      </c>
      <c r="R767">
        <v>2</v>
      </c>
      <c r="S767" t="s">
        <v>104</v>
      </c>
      <c r="T767" t="s">
        <v>109</v>
      </c>
      <c r="V767">
        <v>14</v>
      </c>
      <c r="W767">
        <v>14</v>
      </c>
      <c r="X767">
        <f>IF(AND(OR('Country Prioritization'!$C$4 = 'Filter inputs'!$A$4,'Country Prioritization'!$C$4=$B767),
OR('Country Prioritization'!$C$6='Filter inputs'!$C$4,'Country Prioritization'!$C$6=$S767),
OR( 'Country Prioritization'!$C$7='Filter inputs'!$D$4, 'Country Prioritization'!$C$7=$T767),
OR('Country Prioritization'!$C$8='Filter inputs'!$E$4, 'Country Prioritization'!$C$8=$F767), OR(AND('Country Prioritization'!$C$5='Filter inputs'!$B$4,H767&lt;=$X$1),AND('Country Prioritization'!$C$5='Filter inputs'!$B$5,M767&lt;=$X$1))),1,0)</f>
        <v>1</v>
      </c>
      <c r="Y767">
        <f>IF(OR('Vaccine Prioritization'!$C$5='Filter inputs'!$E$4, 'Vaccine Prioritization'!$C$5=$F767),1,0)</f>
        <v>1</v>
      </c>
    </row>
    <row r="768" spans="1:25" x14ac:dyDescent="0.3">
      <c r="A768" t="str">
        <f t="shared" si="33"/>
        <v>AFRICAZMBHib32030</v>
      </c>
      <c r="B768" t="s">
        <v>3</v>
      </c>
      <c r="C768" t="s">
        <v>182</v>
      </c>
      <c r="D768" t="s">
        <v>78</v>
      </c>
      <c r="E768" t="s">
        <v>82</v>
      </c>
      <c r="F768">
        <v>2030</v>
      </c>
      <c r="G768" t="s">
        <v>198</v>
      </c>
      <c r="H768" s="11" cm="1">
        <f t="array" ref="H768">_xlfn.IFS(G768="&gt;70%",1,G768="60-70%",70%,G768="50-60%",60%,G768="&lt;50%",50%)</f>
        <v>0.6</v>
      </c>
      <c r="I768" s="47">
        <v>1.7874827325765534</v>
      </c>
      <c r="J768">
        <v>6</v>
      </c>
      <c r="K768">
        <v>7</v>
      </c>
      <c r="L768" t="s">
        <v>196</v>
      </c>
      <c r="M768" s="11" cm="1">
        <f t="array" ref="M768">_xlfn.IFS(L768="&gt;70%",1,L768="60-70%",70%,L768="50-60%",60%,L768="&lt;50%",50%)</f>
        <v>1</v>
      </c>
      <c r="N768" s="47">
        <v>3.2808469123997144</v>
      </c>
      <c r="O768">
        <v>1</v>
      </c>
      <c r="P768">
        <v>7</v>
      </c>
      <c r="Q768">
        <v>9</v>
      </c>
      <c r="R768">
        <v>2</v>
      </c>
      <c r="S768" t="s">
        <v>104</v>
      </c>
      <c r="T768" t="s">
        <v>109</v>
      </c>
      <c r="V768">
        <v>24</v>
      </c>
      <c r="W768">
        <v>19</v>
      </c>
      <c r="X768">
        <f>IF(AND(OR('Country Prioritization'!$C$4 = 'Filter inputs'!$A$4,'Country Prioritization'!$C$4=$B768),
OR('Country Prioritization'!$C$6='Filter inputs'!$C$4,'Country Prioritization'!$C$6=$S768),
OR( 'Country Prioritization'!$C$7='Filter inputs'!$D$4, 'Country Prioritization'!$C$7=$T768),
OR('Country Prioritization'!$C$8='Filter inputs'!$E$4, 'Country Prioritization'!$C$8=$F768), OR(AND('Country Prioritization'!$C$5='Filter inputs'!$B$4,H768&lt;=$X$1),AND('Country Prioritization'!$C$5='Filter inputs'!$B$5,M768&lt;=$X$1))),1,0)</f>
        <v>1</v>
      </c>
      <c r="Y768">
        <f>IF(OR('Vaccine Prioritization'!$C$5='Filter inputs'!$E$4, 'Vaccine Prioritization'!$C$5=$F768),1,0)</f>
        <v>1</v>
      </c>
    </row>
    <row r="769" spans="1:25" x14ac:dyDescent="0.3">
      <c r="A769" t="str">
        <f t="shared" si="33"/>
        <v>AFRICABENHib32030</v>
      </c>
      <c r="B769" t="s">
        <v>3</v>
      </c>
      <c r="C769" t="s">
        <v>132</v>
      </c>
      <c r="D769" t="s">
        <v>28</v>
      </c>
      <c r="E769" t="s">
        <v>82</v>
      </c>
      <c r="F769">
        <v>2030</v>
      </c>
      <c r="G769" t="s">
        <v>198</v>
      </c>
      <c r="H769" s="11" cm="1">
        <f t="array" ref="H769">_xlfn.IFS(G769="&gt;70%",1,G769="60-70%",70%,G769="50-60%",60%,G769="&lt;50%",50%)</f>
        <v>0.6</v>
      </c>
      <c r="I769" s="47">
        <v>1.6638909222874987</v>
      </c>
      <c r="J769">
        <v>8</v>
      </c>
      <c r="K769">
        <v>7</v>
      </c>
      <c r="L769" t="s">
        <v>196</v>
      </c>
      <c r="M769" s="11" cm="1">
        <f t="array" ref="M769">_xlfn.IFS(L769="&gt;70%",1,L769="60-70%",70%,L769="50-60%",60%,L769="&lt;50%",50%)</f>
        <v>1</v>
      </c>
      <c r="N769" s="47">
        <v>2.7292930326252778</v>
      </c>
      <c r="O769">
        <v>8</v>
      </c>
      <c r="P769">
        <v>7</v>
      </c>
      <c r="Q769">
        <v>2</v>
      </c>
      <c r="R769">
        <v>8</v>
      </c>
      <c r="S769" t="s">
        <v>104</v>
      </c>
      <c r="T769" t="s">
        <v>106</v>
      </c>
      <c r="V769">
        <v>25</v>
      </c>
      <c r="W769">
        <v>25</v>
      </c>
      <c r="X769">
        <f>IF(AND(OR('Country Prioritization'!$C$4 = 'Filter inputs'!$A$4,'Country Prioritization'!$C$4=$B769),
OR('Country Prioritization'!$C$6='Filter inputs'!$C$4,'Country Prioritization'!$C$6=$S769),
OR( 'Country Prioritization'!$C$7='Filter inputs'!$D$4, 'Country Prioritization'!$C$7=$T769),
OR('Country Prioritization'!$C$8='Filter inputs'!$E$4, 'Country Prioritization'!$C$8=$F769), OR(AND('Country Prioritization'!$C$5='Filter inputs'!$B$4,H769&lt;=$X$1),AND('Country Prioritization'!$C$5='Filter inputs'!$B$5,M769&lt;=$X$1))),1,0)</f>
        <v>1</v>
      </c>
      <c r="Y769">
        <f>IF(OR('Vaccine Prioritization'!$C$5='Filter inputs'!$E$4, 'Vaccine Prioritization'!$C$5=$F769),1,0)</f>
        <v>1</v>
      </c>
    </row>
    <row r="770" spans="1:25" x14ac:dyDescent="0.3">
      <c r="A770" t="str">
        <f t="shared" si="33"/>
        <v>AFRICABDIHib32030</v>
      </c>
      <c r="B770" t="s">
        <v>3</v>
      </c>
      <c r="C770" t="s">
        <v>171</v>
      </c>
      <c r="D770" t="s">
        <v>67</v>
      </c>
      <c r="E770" t="s">
        <v>82</v>
      </c>
      <c r="F770">
        <v>2030</v>
      </c>
      <c r="G770" t="s">
        <v>198</v>
      </c>
      <c r="H770" s="11" cm="1">
        <f t="array" ref="H770">_xlfn.IFS(G770="&gt;70%",1,G770="60-70%",70%,G770="50-60%",60%,G770="&lt;50%",50%)</f>
        <v>0.6</v>
      </c>
      <c r="I770" s="47">
        <v>1.5717770721556064</v>
      </c>
      <c r="J770">
        <v>3</v>
      </c>
      <c r="K770">
        <v>6</v>
      </c>
      <c r="L770" t="s">
        <v>196</v>
      </c>
      <c r="M770" s="11" cm="1">
        <f t="array" ref="M770">_xlfn.IFS(L770="&gt;70%",1,L770="60-70%",70%,L770="50-60%",60%,L770="&lt;50%",50%)</f>
        <v>1</v>
      </c>
      <c r="N770" s="47">
        <v>2.7254559204181614</v>
      </c>
      <c r="O770">
        <v>3</v>
      </c>
      <c r="P770">
        <v>7</v>
      </c>
      <c r="Q770">
        <v>5</v>
      </c>
      <c r="R770">
        <v>9</v>
      </c>
      <c r="S770" t="s">
        <v>103</v>
      </c>
      <c r="T770" t="s">
        <v>106</v>
      </c>
      <c r="V770">
        <v>23</v>
      </c>
      <c r="W770">
        <v>24</v>
      </c>
      <c r="X770">
        <f>IF(AND(OR('Country Prioritization'!$C$4 = 'Filter inputs'!$A$4,'Country Prioritization'!$C$4=$B770),
OR('Country Prioritization'!$C$6='Filter inputs'!$C$4,'Country Prioritization'!$C$6=$S770),
OR( 'Country Prioritization'!$C$7='Filter inputs'!$D$4, 'Country Prioritization'!$C$7=$T770),
OR('Country Prioritization'!$C$8='Filter inputs'!$E$4, 'Country Prioritization'!$C$8=$F770), OR(AND('Country Prioritization'!$C$5='Filter inputs'!$B$4,H770&lt;=$X$1),AND('Country Prioritization'!$C$5='Filter inputs'!$B$5,M770&lt;=$X$1))),1,0)</f>
        <v>1</v>
      </c>
      <c r="Y770">
        <f>IF(OR('Vaccine Prioritization'!$C$5='Filter inputs'!$E$4, 'Vaccine Prioritization'!$C$5=$F770),1,0)</f>
        <v>1</v>
      </c>
    </row>
    <row r="771" spans="1:25" x14ac:dyDescent="0.3">
      <c r="A771" t="str">
        <f t="shared" si="33"/>
        <v>ASIAKHMHib32030</v>
      </c>
      <c r="B771" t="s">
        <v>13</v>
      </c>
      <c r="C771" t="s">
        <v>163</v>
      </c>
      <c r="D771" t="s">
        <v>59</v>
      </c>
      <c r="E771" t="s">
        <v>82</v>
      </c>
      <c r="F771">
        <v>2030</v>
      </c>
      <c r="G771" t="s">
        <v>198</v>
      </c>
      <c r="H771" s="11" cm="1">
        <f t="array" ref="H771">_xlfn.IFS(G771="&gt;70%",1,G771="60-70%",70%,G771="50-60%",60%,G771="&lt;50%",50%)</f>
        <v>0.6</v>
      </c>
      <c r="I771" s="47">
        <v>1.5964023200763098</v>
      </c>
      <c r="J771">
        <v>4</v>
      </c>
      <c r="K771">
        <v>6</v>
      </c>
      <c r="L771" t="s">
        <v>196</v>
      </c>
      <c r="M771" s="11" cm="1">
        <f t="array" ref="M771">_xlfn.IFS(L771="&gt;70%",1,L771="60-70%",70%,L771="50-60%",60%,L771="&lt;50%",50%)</f>
        <v>1</v>
      </c>
      <c r="N771" s="47">
        <v>2.6693215829421839</v>
      </c>
      <c r="O771">
        <v>3</v>
      </c>
      <c r="P771">
        <v>7</v>
      </c>
      <c r="Q771">
        <v>8</v>
      </c>
      <c r="R771">
        <v>2</v>
      </c>
      <c r="S771" t="s">
        <v>104</v>
      </c>
      <c r="T771" t="s">
        <v>109</v>
      </c>
      <c r="V771">
        <v>20</v>
      </c>
      <c r="W771">
        <v>20</v>
      </c>
      <c r="X771">
        <f>IF(AND(OR('Country Prioritization'!$C$4 = 'Filter inputs'!$A$4,'Country Prioritization'!$C$4=$B771),
OR('Country Prioritization'!$C$6='Filter inputs'!$C$4,'Country Prioritization'!$C$6=$S771),
OR( 'Country Prioritization'!$C$7='Filter inputs'!$D$4, 'Country Prioritization'!$C$7=$T771),
OR('Country Prioritization'!$C$8='Filter inputs'!$E$4, 'Country Prioritization'!$C$8=$F771), OR(AND('Country Prioritization'!$C$5='Filter inputs'!$B$4,H771&lt;=$X$1),AND('Country Prioritization'!$C$5='Filter inputs'!$B$5,M771&lt;=$X$1))),1,0)</f>
        <v>1</v>
      </c>
      <c r="Y771">
        <f>IF(OR('Vaccine Prioritization'!$C$5='Filter inputs'!$E$4, 'Vaccine Prioritization'!$C$5=$F771),1,0)</f>
        <v>1</v>
      </c>
    </row>
    <row r="772" spans="1:25" x14ac:dyDescent="0.3">
      <c r="A772" t="str">
        <f t="shared" ref="A772:A835" si="34">_xlfn.CONCAT(B772,D772,E772,F772)</f>
        <v>AMERICABOLHib32030</v>
      </c>
      <c r="B772" t="s">
        <v>22</v>
      </c>
      <c r="C772" t="s">
        <v>162</v>
      </c>
      <c r="D772" t="s">
        <v>58</v>
      </c>
      <c r="E772" t="s">
        <v>82</v>
      </c>
      <c r="F772">
        <v>2030</v>
      </c>
      <c r="G772" t="s">
        <v>198</v>
      </c>
      <c r="H772" s="11" cm="1">
        <f t="array" ref="H772">_xlfn.IFS(G772="&gt;70%",1,G772="60-70%",70%,G772="50-60%",60%,G772="&lt;50%",50%)</f>
        <v>0.6</v>
      </c>
      <c r="I772" s="47">
        <v>1.2449051594986174</v>
      </c>
      <c r="J772">
        <v>8</v>
      </c>
      <c r="K772">
        <v>6</v>
      </c>
      <c r="L772" t="s">
        <v>196</v>
      </c>
      <c r="M772" s="11" cm="1">
        <f t="array" ref="M772">_xlfn.IFS(L772="&gt;70%",1,L772="60-70%",70%,L772="50-60%",60%,L772="&lt;50%",50%)</f>
        <v>1</v>
      </c>
      <c r="N772" s="47">
        <v>2.5254938889835548</v>
      </c>
      <c r="O772">
        <v>4</v>
      </c>
      <c r="P772">
        <v>7</v>
      </c>
      <c r="Q772">
        <v>4</v>
      </c>
      <c r="R772">
        <v>11</v>
      </c>
      <c r="S772" t="s">
        <v>104</v>
      </c>
      <c r="T772" t="s">
        <v>108</v>
      </c>
      <c r="V772">
        <v>29</v>
      </c>
      <c r="W772">
        <v>26</v>
      </c>
      <c r="X772">
        <f>IF(AND(OR('Country Prioritization'!$C$4 = 'Filter inputs'!$A$4,'Country Prioritization'!$C$4=$B772),
OR('Country Prioritization'!$C$6='Filter inputs'!$C$4,'Country Prioritization'!$C$6=$S772),
OR( 'Country Prioritization'!$C$7='Filter inputs'!$D$4, 'Country Prioritization'!$C$7=$T772),
OR('Country Prioritization'!$C$8='Filter inputs'!$E$4, 'Country Prioritization'!$C$8=$F772), OR(AND('Country Prioritization'!$C$5='Filter inputs'!$B$4,H772&lt;=$X$1),AND('Country Prioritization'!$C$5='Filter inputs'!$B$5,M772&lt;=$X$1))),1,0)</f>
        <v>1</v>
      </c>
      <c r="Y772">
        <f>IF(OR('Vaccine Prioritization'!$C$5='Filter inputs'!$E$4, 'Vaccine Prioritization'!$C$5=$F772),1,0)</f>
        <v>1</v>
      </c>
    </row>
    <row r="773" spans="1:25" x14ac:dyDescent="0.3">
      <c r="A773" t="str">
        <f t="shared" si="34"/>
        <v>AFRICACIVHib32030</v>
      </c>
      <c r="B773" t="s">
        <v>3</v>
      </c>
      <c r="C773" t="s">
        <v>142</v>
      </c>
      <c r="D773" t="s">
        <v>38</v>
      </c>
      <c r="E773" t="s">
        <v>82</v>
      </c>
      <c r="F773">
        <v>2030</v>
      </c>
      <c r="G773" t="s">
        <v>198</v>
      </c>
      <c r="H773" s="11" cm="1">
        <f t="array" ref="H773">_xlfn.IFS(G773="&gt;70%",1,G773="60-70%",70%,G773="50-60%",60%,G773="&lt;50%",50%)</f>
        <v>0.6</v>
      </c>
      <c r="I773" s="47">
        <v>1.5380752109467306</v>
      </c>
      <c r="J773">
        <v>7</v>
      </c>
      <c r="K773">
        <v>6</v>
      </c>
      <c r="L773" t="s">
        <v>196</v>
      </c>
      <c r="M773" s="11" cm="1">
        <f t="array" ref="M773">_xlfn.IFS(L773="&gt;70%",1,L773="60-70%",70%,L773="50-60%",60%,L773="&lt;50%",50%)</f>
        <v>1</v>
      </c>
      <c r="N773" s="47">
        <v>2.5077635402717449</v>
      </c>
      <c r="O773">
        <v>6</v>
      </c>
      <c r="P773">
        <v>6</v>
      </c>
      <c r="Q773">
        <v>5</v>
      </c>
      <c r="R773">
        <v>2</v>
      </c>
      <c r="S773" t="s">
        <v>104</v>
      </c>
      <c r="T773" t="s">
        <v>109</v>
      </c>
      <c r="V773">
        <v>20</v>
      </c>
      <c r="W773">
        <v>19</v>
      </c>
      <c r="X773">
        <f>IF(AND(OR('Country Prioritization'!$C$4 = 'Filter inputs'!$A$4,'Country Prioritization'!$C$4=$B773),
OR('Country Prioritization'!$C$6='Filter inputs'!$C$4,'Country Prioritization'!$C$6=$S773),
OR( 'Country Prioritization'!$C$7='Filter inputs'!$D$4, 'Country Prioritization'!$C$7=$T773),
OR('Country Prioritization'!$C$8='Filter inputs'!$E$4, 'Country Prioritization'!$C$8=$F773), OR(AND('Country Prioritization'!$C$5='Filter inputs'!$B$4,H773&lt;=$X$1),AND('Country Prioritization'!$C$5='Filter inputs'!$B$5,M773&lt;=$X$1))),1,0)</f>
        <v>1</v>
      </c>
      <c r="Y773">
        <f>IF(OR('Vaccine Prioritization'!$C$5='Filter inputs'!$E$4, 'Vaccine Prioritization'!$C$5=$F773),1,0)</f>
        <v>1</v>
      </c>
    </row>
    <row r="774" spans="1:25" x14ac:dyDescent="0.3">
      <c r="A774" t="str">
        <f t="shared" si="34"/>
        <v>AFRICASSDHib32030</v>
      </c>
      <c r="B774" t="s">
        <v>3</v>
      </c>
      <c r="C774" t="s">
        <v>115</v>
      </c>
      <c r="D774" t="s">
        <v>7</v>
      </c>
      <c r="E774" t="s">
        <v>82</v>
      </c>
      <c r="F774">
        <v>2030</v>
      </c>
      <c r="G774" t="s">
        <v>199</v>
      </c>
      <c r="H774" s="11" cm="1">
        <f t="array" ref="H774">_xlfn.IFS(G774="&gt;70%",1,G774="60-70%",70%,G774="50-60%",60%,G774="&lt;50%",50%)</f>
        <v>0.5</v>
      </c>
      <c r="I774" s="47">
        <v>1.7602038642289675</v>
      </c>
      <c r="J774">
        <v>10</v>
      </c>
      <c r="K774">
        <v>7</v>
      </c>
      <c r="L774" t="s">
        <v>198</v>
      </c>
      <c r="M774" s="11" cm="1">
        <f t="array" ref="M774">_xlfn.IFS(L774="&gt;70%",1,L774="60-70%",70%,L774="50-60%",60%,L774="&lt;50%",50%)</f>
        <v>0.6</v>
      </c>
      <c r="N774" s="47">
        <v>2.3522208691890776</v>
      </c>
      <c r="O774">
        <v>10</v>
      </c>
      <c r="P774">
        <v>6</v>
      </c>
      <c r="Q774">
        <v>4</v>
      </c>
      <c r="R774">
        <v>9</v>
      </c>
      <c r="S774" t="s">
        <v>103</v>
      </c>
      <c r="T774" t="s">
        <v>106</v>
      </c>
      <c r="V774">
        <v>30</v>
      </c>
      <c r="W774">
        <v>29</v>
      </c>
      <c r="X774">
        <f>IF(AND(OR('Country Prioritization'!$C$4 = 'Filter inputs'!$A$4,'Country Prioritization'!$C$4=$B774),
OR('Country Prioritization'!$C$6='Filter inputs'!$C$4,'Country Prioritization'!$C$6=$S774),
OR( 'Country Prioritization'!$C$7='Filter inputs'!$D$4, 'Country Prioritization'!$C$7=$T774),
OR('Country Prioritization'!$C$8='Filter inputs'!$E$4, 'Country Prioritization'!$C$8=$F774), OR(AND('Country Prioritization'!$C$5='Filter inputs'!$B$4,H774&lt;=$X$1),AND('Country Prioritization'!$C$5='Filter inputs'!$B$5,M774&lt;=$X$1))),1,0)</f>
        <v>1</v>
      </c>
      <c r="Y774">
        <f>IF(OR('Vaccine Prioritization'!$C$5='Filter inputs'!$E$4, 'Vaccine Prioritization'!$C$5=$F774),1,0)</f>
        <v>1</v>
      </c>
    </row>
    <row r="775" spans="1:25" x14ac:dyDescent="0.3">
      <c r="A775" t="str">
        <f t="shared" si="34"/>
        <v>AMERICAHTIHib32030</v>
      </c>
      <c r="B775" t="s">
        <v>22</v>
      </c>
      <c r="C775" t="s">
        <v>127</v>
      </c>
      <c r="D775" t="s">
        <v>23</v>
      </c>
      <c r="E775" t="s">
        <v>82</v>
      </c>
      <c r="F775">
        <v>2030</v>
      </c>
      <c r="G775" t="s">
        <v>199</v>
      </c>
      <c r="H775" s="11" cm="1">
        <f t="array" ref="H775">_xlfn.IFS(G775="&gt;70%",1,G775="60-70%",70%,G775="50-60%",60%,G775="&lt;50%",50%)</f>
        <v>0.5</v>
      </c>
      <c r="I775" s="47">
        <v>1.345928095658302</v>
      </c>
      <c r="J775">
        <v>10</v>
      </c>
      <c r="K775">
        <v>6</v>
      </c>
      <c r="L775" t="s">
        <v>197</v>
      </c>
      <c r="M775" s="11" cm="1">
        <f t="array" ref="M775">_xlfn.IFS(L775="&gt;70%",1,L775="60-70%",70%,L775="50-60%",60%,L775="&lt;50%",50%)</f>
        <v>0.7</v>
      </c>
      <c r="N775" s="47">
        <v>2.3430802578544938</v>
      </c>
      <c r="O775">
        <v>9</v>
      </c>
      <c r="P775">
        <v>6</v>
      </c>
      <c r="Q775">
        <v>5</v>
      </c>
      <c r="R775">
        <v>9</v>
      </c>
      <c r="S775" t="s">
        <v>103</v>
      </c>
      <c r="T775" t="s">
        <v>106</v>
      </c>
      <c r="V775">
        <v>30</v>
      </c>
      <c r="W775">
        <v>29</v>
      </c>
      <c r="X775">
        <f>IF(AND(OR('Country Prioritization'!$C$4 = 'Filter inputs'!$A$4,'Country Prioritization'!$C$4=$B775),
OR('Country Prioritization'!$C$6='Filter inputs'!$C$4,'Country Prioritization'!$C$6=$S775),
OR( 'Country Prioritization'!$C$7='Filter inputs'!$D$4, 'Country Prioritization'!$C$7=$T775),
OR('Country Prioritization'!$C$8='Filter inputs'!$E$4, 'Country Prioritization'!$C$8=$F775), OR(AND('Country Prioritization'!$C$5='Filter inputs'!$B$4,H775&lt;=$X$1),AND('Country Prioritization'!$C$5='Filter inputs'!$B$5,M775&lt;=$X$1))),1,0)</f>
        <v>1</v>
      </c>
      <c r="Y775">
        <f>IF(OR('Vaccine Prioritization'!$C$5='Filter inputs'!$E$4, 'Vaccine Prioritization'!$C$5=$F775),1,0)</f>
        <v>1</v>
      </c>
    </row>
    <row r="776" spans="1:25" x14ac:dyDescent="0.3">
      <c r="A776" t="str">
        <f t="shared" si="34"/>
        <v>AFRICAGHAHib32030</v>
      </c>
      <c r="B776" t="s">
        <v>3</v>
      </c>
      <c r="C776" t="s">
        <v>166</v>
      </c>
      <c r="D776" t="s">
        <v>62</v>
      </c>
      <c r="E776" t="s">
        <v>82</v>
      </c>
      <c r="F776">
        <v>2030</v>
      </c>
      <c r="G776" t="s">
        <v>198</v>
      </c>
      <c r="H776" s="11" cm="1">
        <f t="array" ref="H776">_xlfn.IFS(G776="&gt;70%",1,G776="60-70%",70%,G776="50-60%",60%,G776="&lt;50%",50%)</f>
        <v>0.6</v>
      </c>
      <c r="I776" s="47">
        <v>1.3789687342515413</v>
      </c>
      <c r="J776">
        <v>2</v>
      </c>
      <c r="K776">
        <v>6</v>
      </c>
      <c r="L776" t="s">
        <v>196</v>
      </c>
      <c r="M776" s="11" cm="1">
        <f t="array" ref="M776">_xlfn.IFS(L776="&gt;70%",1,L776="60-70%",70%,L776="50-60%",60%,L776="&lt;50%",50%)</f>
        <v>1</v>
      </c>
      <c r="N776" s="47">
        <v>2.2982695096564503</v>
      </c>
      <c r="O776">
        <v>3</v>
      </c>
      <c r="P776">
        <v>6</v>
      </c>
      <c r="Q776">
        <v>5</v>
      </c>
      <c r="R776">
        <v>2</v>
      </c>
      <c r="S776" t="s">
        <v>104</v>
      </c>
      <c r="T776" t="s">
        <v>109</v>
      </c>
      <c r="V776">
        <v>15</v>
      </c>
      <c r="W776">
        <v>16</v>
      </c>
      <c r="X776">
        <f>IF(AND(OR('Country Prioritization'!$C$4 = 'Filter inputs'!$A$4,'Country Prioritization'!$C$4=$B776),
OR('Country Prioritization'!$C$6='Filter inputs'!$C$4,'Country Prioritization'!$C$6=$S776),
OR( 'Country Prioritization'!$C$7='Filter inputs'!$D$4, 'Country Prioritization'!$C$7=$T776),
OR('Country Prioritization'!$C$8='Filter inputs'!$E$4, 'Country Prioritization'!$C$8=$F776), OR(AND('Country Prioritization'!$C$5='Filter inputs'!$B$4,H776&lt;=$X$1),AND('Country Prioritization'!$C$5='Filter inputs'!$B$5,M776&lt;=$X$1))),1,0)</f>
        <v>1</v>
      </c>
      <c r="Y776">
        <f>IF(OR('Vaccine Prioritization'!$C$5='Filter inputs'!$E$4, 'Vaccine Prioritization'!$C$5=$F776),1,0)</f>
        <v>1</v>
      </c>
    </row>
    <row r="777" spans="1:25" x14ac:dyDescent="0.3">
      <c r="A777" t="str">
        <f t="shared" si="34"/>
        <v>ASIASYRHib32030</v>
      </c>
      <c r="B777" t="s">
        <v>13</v>
      </c>
      <c r="C777" t="s">
        <v>122</v>
      </c>
      <c r="D777" t="s">
        <v>17</v>
      </c>
      <c r="E777" t="s">
        <v>82</v>
      </c>
      <c r="F777">
        <v>2030</v>
      </c>
      <c r="G777" t="s">
        <v>199</v>
      </c>
      <c r="H777" s="11" cm="1">
        <f t="array" ref="H777">_xlfn.IFS(G777="&gt;70%",1,G777="60-70%",70%,G777="50-60%",60%,G777="&lt;50%",50%)</f>
        <v>0.5</v>
      </c>
      <c r="I777" s="47">
        <v>2.1054496493922663</v>
      </c>
      <c r="J777">
        <v>9</v>
      </c>
      <c r="K777">
        <v>7</v>
      </c>
      <c r="L777" t="s">
        <v>197</v>
      </c>
      <c r="M777" s="11" cm="1">
        <f t="array" ref="M777">_xlfn.IFS(L777="&gt;70%",1,L777="60-70%",70%,L777="50-60%",60%,L777="&lt;50%",50%)</f>
        <v>0.7</v>
      </c>
      <c r="N777" s="47">
        <v>2.1994219930709145</v>
      </c>
      <c r="O777">
        <v>9</v>
      </c>
      <c r="P777">
        <v>6</v>
      </c>
      <c r="Q777">
        <v>2</v>
      </c>
      <c r="R777">
        <v>9</v>
      </c>
      <c r="S777" t="s">
        <v>103</v>
      </c>
      <c r="T777" t="s">
        <v>106</v>
      </c>
      <c r="V777">
        <v>27</v>
      </c>
      <c r="W777">
        <v>26</v>
      </c>
      <c r="X777">
        <f>IF(AND(OR('Country Prioritization'!$C$4 = 'Filter inputs'!$A$4,'Country Prioritization'!$C$4=$B777),
OR('Country Prioritization'!$C$6='Filter inputs'!$C$4,'Country Prioritization'!$C$6=$S777),
OR( 'Country Prioritization'!$C$7='Filter inputs'!$D$4, 'Country Prioritization'!$C$7=$T777),
OR('Country Prioritization'!$C$8='Filter inputs'!$E$4, 'Country Prioritization'!$C$8=$F777), OR(AND('Country Prioritization'!$C$5='Filter inputs'!$B$4,H777&lt;=$X$1),AND('Country Prioritization'!$C$5='Filter inputs'!$B$5,M777&lt;=$X$1))),1,0)</f>
        <v>1</v>
      </c>
      <c r="Y777">
        <f>IF(OR('Vaccine Prioritization'!$C$5='Filter inputs'!$E$4, 'Vaccine Prioritization'!$C$5=$F777),1,0)</f>
        <v>1</v>
      </c>
    </row>
    <row r="778" spans="1:25" x14ac:dyDescent="0.3">
      <c r="A778" t="str">
        <f t="shared" si="34"/>
        <v>AFRICAGINHib32030</v>
      </c>
      <c r="B778" t="s">
        <v>3</v>
      </c>
      <c r="C778" t="s">
        <v>119</v>
      </c>
      <c r="D778" t="s">
        <v>12</v>
      </c>
      <c r="E778" t="s">
        <v>82</v>
      </c>
      <c r="F778">
        <v>2030</v>
      </c>
      <c r="G778" t="s">
        <v>199</v>
      </c>
      <c r="H778" s="11" cm="1">
        <f t="array" ref="H778">_xlfn.IFS(G778="&gt;70%",1,G778="60-70%",70%,G778="50-60%",60%,G778="&lt;50%",50%)</f>
        <v>0.5</v>
      </c>
      <c r="I778" s="47">
        <v>1.4584811161786344</v>
      </c>
      <c r="J778">
        <v>10</v>
      </c>
      <c r="K778">
        <v>6</v>
      </c>
      <c r="L778" t="s">
        <v>197</v>
      </c>
      <c r="M778" s="11" cm="1">
        <f t="array" ref="M778">_xlfn.IFS(L778="&gt;70%",1,L778="60-70%",70%,L778="50-60%",60%,L778="&lt;50%",50%)</f>
        <v>0.7</v>
      </c>
      <c r="N778" s="47">
        <v>2.0648786625552353</v>
      </c>
      <c r="O778">
        <v>10</v>
      </c>
      <c r="P778">
        <v>6</v>
      </c>
      <c r="Q778">
        <v>7</v>
      </c>
      <c r="R778">
        <v>9</v>
      </c>
      <c r="S778" t="s">
        <v>103</v>
      </c>
      <c r="T778" t="s">
        <v>106</v>
      </c>
      <c r="V778">
        <v>32</v>
      </c>
      <c r="W778">
        <v>32</v>
      </c>
      <c r="X778">
        <f>IF(AND(OR('Country Prioritization'!$C$4 = 'Filter inputs'!$A$4,'Country Prioritization'!$C$4=$B778),
OR('Country Prioritization'!$C$6='Filter inputs'!$C$4,'Country Prioritization'!$C$6=$S778),
OR( 'Country Prioritization'!$C$7='Filter inputs'!$D$4, 'Country Prioritization'!$C$7=$T778),
OR('Country Prioritization'!$C$8='Filter inputs'!$E$4, 'Country Prioritization'!$C$8=$F778), OR(AND('Country Prioritization'!$C$5='Filter inputs'!$B$4,H778&lt;=$X$1),AND('Country Prioritization'!$C$5='Filter inputs'!$B$5,M778&lt;=$X$1))),1,0)</f>
        <v>1</v>
      </c>
      <c r="Y778">
        <f>IF(OR('Vaccine Prioritization'!$C$5='Filter inputs'!$E$4, 'Vaccine Prioritization'!$C$5=$F778),1,0)</f>
        <v>1</v>
      </c>
    </row>
    <row r="779" spans="1:25" x14ac:dyDescent="0.3">
      <c r="A779" t="str">
        <f t="shared" si="34"/>
        <v>ASIAUZBHib32030</v>
      </c>
      <c r="B779" t="s">
        <v>13</v>
      </c>
      <c r="C779" t="s">
        <v>176</v>
      </c>
      <c r="D779" t="s">
        <v>72</v>
      </c>
      <c r="E779" t="s">
        <v>82</v>
      </c>
      <c r="F779">
        <v>2030</v>
      </c>
      <c r="G779" t="s">
        <v>198</v>
      </c>
      <c r="H779" s="11" cm="1">
        <f t="array" ref="H779">_xlfn.IFS(G779="&gt;70%",1,G779="60-70%",70%,G779="50-60%",60%,G779="&lt;50%",50%)</f>
        <v>0.6</v>
      </c>
      <c r="I779" s="47">
        <v>1.19684255586275</v>
      </c>
      <c r="J779">
        <v>2</v>
      </c>
      <c r="K779">
        <v>5</v>
      </c>
      <c r="L779" t="s">
        <v>196</v>
      </c>
      <c r="M779" s="11" cm="1">
        <f t="array" ref="M779">_xlfn.IFS(L779="&gt;70%",1,L779="60-70%",70%,L779="50-60%",60%,L779="&lt;50%",50%)</f>
        <v>1</v>
      </c>
      <c r="N779" s="47">
        <v>2.0199688459777034</v>
      </c>
      <c r="O779">
        <v>2</v>
      </c>
      <c r="P779">
        <v>6</v>
      </c>
      <c r="Q779">
        <v>3</v>
      </c>
      <c r="R779">
        <v>5</v>
      </c>
      <c r="S779" t="s">
        <v>104</v>
      </c>
      <c r="T779" t="s">
        <v>107</v>
      </c>
      <c r="V779">
        <v>15</v>
      </c>
      <c r="W779">
        <v>16</v>
      </c>
      <c r="X779">
        <f>IF(AND(OR('Country Prioritization'!$C$4 = 'Filter inputs'!$A$4,'Country Prioritization'!$C$4=$B779),
OR('Country Prioritization'!$C$6='Filter inputs'!$C$4,'Country Prioritization'!$C$6=$S779),
OR( 'Country Prioritization'!$C$7='Filter inputs'!$D$4, 'Country Prioritization'!$C$7=$T779),
OR('Country Prioritization'!$C$8='Filter inputs'!$E$4, 'Country Prioritization'!$C$8=$F779), OR(AND('Country Prioritization'!$C$5='Filter inputs'!$B$4,H779&lt;=$X$1),AND('Country Prioritization'!$C$5='Filter inputs'!$B$5,M779&lt;=$X$1))),1,0)</f>
        <v>1</v>
      </c>
      <c r="Y779">
        <f>IF(OR('Vaccine Prioritization'!$C$5='Filter inputs'!$E$4, 'Vaccine Prioritization'!$C$5=$F779),1,0)</f>
        <v>1</v>
      </c>
    </row>
    <row r="780" spans="1:25" x14ac:dyDescent="0.3">
      <c r="A780" t="str">
        <f t="shared" si="34"/>
        <v>ASIAPRKHib32030</v>
      </c>
      <c r="B780" t="s">
        <v>13</v>
      </c>
      <c r="C780" t="s">
        <v>177</v>
      </c>
      <c r="D780" t="s">
        <v>73</v>
      </c>
      <c r="E780" t="s">
        <v>82</v>
      </c>
      <c r="F780">
        <v>2030</v>
      </c>
      <c r="G780" t="s">
        <v>198</v>
      </c>
      <c r="H780" s="11" cm="1">
        <f t="array" ref="H780">_xlfn.IFS(G780="&gt;70%",1,G780="60-70%",70%,G780="50-60%",60%,G780="&lt;50%",50%)</f>
        <v>0.6</v>
      </c>
      <c r="I780" s="47">
        <v>1.1164523535990345</v>
      </c>
      <c r="J780">
        <v>2</v>
      </c>
      <c r="K780">
        <v>5</v>
      </c>
      <c r="L780" t="s">
        <v>196</v>
      </c>
      <c r="M780" s="11" cm="1">
        <f t="array" ref="M780">_xlfn.IFS(L780="&gt;70%",1,L780="60-70%",70%,L780="50-60%",60%,L780="&lt;50%",50%)</f>
        <v>1</v>
      </c>
      <c r="N780" s="47">
        <v>1.8285754807971837</v>
      </c>
      <c r="O780">
        <v>2</v>
      </c>
      <c r="P780">
        <v>5</v>
      </c>
      <c r="Q780">
        <v>1</v>
      </c>
      <c r="R780">
        <v>9</v>
      </c>
      <c r="S780" t="s">
        <v>103</v>
      </c>
      <c r="T780" t="s">
        <v>106</v>
      </c>
      <c r="V780">
        <v>17</v>
      </c>
      <c r="W780">
        <v>17</v>
      </c>
      <c r="X780">
        <f>IF(AND(OR('Country Prioritization'!$C$4 = 'Filter inputs'!$A$4,'Country Prioritization'!$C$4=$B780),
OR('Country Prioritization'!$C$6='Filter inputs'!$C$4,'Country Prioritization'!$C$6=$S780),
OR( 'Country Prioritization'!$C$7='Filter inputs'!$D$4, 'Country Prioritization'!$C$7=$T780),
OR('Country Prioritization'!$C$8='Filter inputs'!$E$4, 'Country Prioritization'!$C$8=$F780), OR(AND('Country Prioritization'!$C$5='Filter inputs'!$B$4,H780&lt;=$X$1),AND('Country Prioritization'!$C$5='Filter inputs'!$B$5,M780&lt;=$X$1))),1,0)</f>
        <v>1</v>
      </c>
      <c r="Y780">
        <f>IF(OR('Vaccine Prioritization'!$C$5='Filter inputs'!$E$4, 'Vaccine Prioritization'!$C$5=$F780),1,0)</f>
        <v>1</v>
      </c>
    </row>
    <row r="781" spans="1:25" x14ac:dyDescent="0.3">
      <c r="A781" t="str">
        <f t="shared" si="34"/>
        <v>AFRICASLEHib32030</v>
      </c>
      <c r="B781" t="s">
        <v>3</v>
      </c>
      <c r="C781" t="s">
        <v>154</v>
      </c>
      <c r="D781" t="s">
        <v>50</v>
      </c>
      <c r="E781" t="s">
        <v>82</v>
      </c>
      <c r="F781">
        <v>2030</v>
      </c>
      <c r="G781" t="s">
        <v>198</v>
      </c>
      <c r="H781" s="11" cm="1">
        <f t="array" ref="H781">_xlfn.IFS(G781="&gt;70%",1,G781="60-70%",70%,G781="50-60%",60%,G781="&lt;50%",50%)</f>
        <v>0.6</v>
      </c>
      <c r="I781" s="47">
        <v>0.99565115767654722</v>
      </c>
      <c r="J781">
        <v>3</v>
      </c>
      <c r="K781">
        <v>5</v>
      </c>
      <c r="L781" t="s">
        <v>196</v>
      </c>
      <c r="M781" s="11" cm="1">
        <f t="array" ref="M781">_xlfn.IFS(L781="&gt;70%",1,L781="60-70%",70%,L781="50-60%",60%,L781="&lt;50%",50%)</f>
        <v>1</v>
      </c>
      <c r="N781" s="47">
        <v>1.7042732150241746</v>
      </c>
      <c r="O781">
        <v>5</v>
      </c>
      <c r="P781">
        <v>5</v>
      </c>
      <c r="Q781">
        <v>10</v>
      </c>
      <c r="R781">
        <v>9</v>
      </c>
      <c r="S781" t="s">
        <v>103</v>
      </c>
      <c r="T781" t="s">
        <v>106</v>
      </c>
      <c r="V781">
        <v>27</v>
      </c>
      <c r="W781">
        <v>29</v>
      </c>
      <c r="X781">
        <f>IF(AND(OR('Country Prioritization'!$C$4 = 'Filter inputs'!$A$4,'Country Prioritization'!$C$4=$B781),
OR('Country Prioritization'!$C$6='Filter inputs'!$C$4,'Country Prioritization'!$C$6=$S781),
OR( 'Country Prioritization'!$C$7='Filter inputs'!$D$4, 'Country Prioritization'!$C$7=$T781),
OR('Country Prioritization'!$C$8='Filter inputs'!$E$4, 'Country Prioritization'!$C$8=$F781), OR(AND('Country Prioritization'!$C$5='Filter inputs'!$B$4,H781&lt;=$X$1),AND('Country Prioritization'!$C$5='Filter inputs'!$B$5,M781&lt;=$X$1))),1,0)</f>
        <v>1</v>
      </c>
      <c r="Y781">
        <f>IF(OR('Vaccine Prioritization'!$C$5='Filter inputs'!$E$4, 'Vaccine Prioritization'!$C$5=$F781),1,0)</f>
        <v>1</v>
      </c>
    </row>
    <row r="782" spans="1:25" x14ac:dyDescent="0.3">
      <c r="A782" t="str">
        <f t="shared" si="34"/>
        <v>ASIATJKHib32030</v>
      </c>
      <c r="B782" t="s">
        <v>13</v>
      </c>
      <c r="C782" t="s">
        <v>172</v>
      </c>
      <c r="D782" t="s">
        <v>68</v>
      </c>
      <c r="E782" t="s">
        <v>82</v>
      </c>
      <c r="F782">
        <v>2030</v>
      </c>
      <c r="G782" t="s">
        <v>198</v>
      </c>
      <c r="H782" s="11" cm="1">
        <f t="array" ref="H782">_xlfn.IFS(G782="&gt;70%",1,G782="60-70%",70%,G782="50-60%",60%,G782="&lt;50%",50%)</f>
        <v>0.6</v>
      </c>
      <c r="I782" s="47">
        <v>0.94135991499783556</v>
      </c>
      <c r="J782">
        <v>2</v>
      </c>
      <c r="K782">
        <v>5</v>
      </c>
      <c r="L782" t="s">
        <v>196</v>
      </c>
      <c r="M782" s="11" cm="1">
        <f t="array" ref="M782">_xlfn.IFS(L782="&gt;70%",1,L782="60-70%",70%,L782="50-60%",60%,L782="&lt;50%",50%)</f>
        <v>1</v>
      </c>
      <c r="N782" s="47">
        <v>1.6080461901944378</v>
      </c>
      <c r="O782">
        <v>2</v>
      </c>
      <c r="P782">
        <v>5</v>
      </c>
      <c r="Q782">
        <v>6</v>
      </c>
      <c r="R782">
        <v>9</v>
      </c>
      <c r="S782" t="s">
        <v>103</v>
      </c>
      <c r="T782" t="s">
        <v>106</v>
      </c>
      <c r="V782">
        <v>22</v>
      </c>
      <c r="W782">
        <v>22</v>
      </c>
      <c r="X782">
        <f>IF(AND(OR('Country Prioritization'!$C$4 = 'Filter inputs'!$A$4,'Country Prioritization'!$C$4=$B782),
OR('Country Prioritization'!$C$6='Filter inputs'!$C$4,'Country Prioritization'!$C$6=$S782),
OR( 'Country Prioritization'!$C$7='Filter inputs'!$D$4, 'Country Prioritization'!$C$7=$T782),
OR('Country Prioritization'!$C$8='Filter inputs'!$E$4, 'Country Prioritization'!$C$8=$F782), OR(AND('Country Prioritization'!$C$5='Filter inputs'!$B$4,H782&lt;=$X$1),AND('Country Prioritization'!$C$5='Filter inputs'!$B$5,M782&lt;=$X$1))),1,0)</f>
        <v>1</v>
      </c>
      <c r="Y782">
        <f>IF(OR('Vaccine Prioritization'!$C$5='Filter inputs'!$E$4, 'Vaccine Prioritization'!$C$5=$F782),1,0)</f>
        <v>1</v>
      </c>
    </row>
    <row r="783" spans="1:25" x14ac:dyDescent="0.3">
      <c r="A783" t="str">
        <f t="shared" si="34"/>
        <v>AFRICAMWIHib32030</v>
      </c>
      <c r="B783" t="s">
        <v>3</v>
      </c>
      <c r="C783" t="s">
        <v>158</v>
      </c>
      <c r="D783" t="s">
        <v>54</v>
      </c>
      <c r="E783" t="s">
        <v>82</v>
      </c>
      <c r="F783">
        <v>2030</v>
      </c>
      <c r="G783" t="s">
        <v>198</v>
      </c>
      <c r="H783" s="11" cm="1">
        <f t="array" ref="H783">_xlfn.IFS(G783="&gt;70%",1,G783="60-70%",70%,G783="50-60%",60%,G783="&lt;50%",50%)</f>
        <v>0.6</v>
      </c>
      <c r="I783" s="47">
        <v>0.98966059636980253</v>
      </c>
      <c r="J783">
        <v>3</v>
      </c>
      <c r="K783">
        <v>5</v>
      </c>
      <c r="L783" t="s">
        <v>196</v>
      </c>
      <c r="M783" s="11" cm="1">
        <f t="array" ref="M783">_xlfn.IFS(L783="&gt;70%",1,L783="60-70%",70%,L783="50-60%",60%,L783="&lt;50%",50%)</f>
        <v>1</v>
      </c>
      <c r="N783" s="47">
        <v>1.5456998384238072</v>
      </c>
      <c r="O783">
        <v>4</v>
      </c>
      <c r="P783">
        <v>5</v>
      </c>
      <c r="Q783">
        <v>10</v>
      </c>
      <c r="R783">
        <v>9</v>
      </c>
      <c r="S783" t="s">
        <v>103</v>
      </c>
      <c r="T783" t="s">
        <v>106</v>
      </c>
      <c r="V783">
        <v>27</v>
      </c>
      <c r="W783">
        <v>28</v>
      </c>
      <c r="X783">
        <f>IF(AND(OR('Country Prioritization'!$C$4 = 'Filter inputs'!$A$4,'Country Prioritization'!$C$4=$B783),
OR('Country Prioritization'!$C$6='Filter inputs'!$C$4,'Country Prioritization'!$C$6=$S783),
OR( 'Country Prioritization'!$C$7='Filter inputs'!$D$4, 'Country Prioritization'!$C$7=$T783),
OR('Country Prioritization'!$C$8='Filter inputs'!$E$4, 'Country Prioritization'!$C$8=$F783), OR(AND('Country Prioritization'!$C$5='Filter inputs'!$B$4,H783&lt;=$X$1),AND('Country Prioritization'!$C$5='Filter inputs'!$B$5,M783&lt;=$X$1))),1,0)</f>
        <v>1</v>
      </c>
      <c r="Y783">
        <f>IF(OR('Vaccine Prioritization'!$C$5='Filter inputs'!$E$4, 'Vaccine Prioritization'!$C$5=$F783),1,0)</f>
        <v>1</v>
      </c>
    </row>
    <row r="784" spans="1:25" x14ac:dyDescent="0.3">
      <c r="A784" t="str">
        <f t="shared" si="34"/>
        <v>ASIALAOHib32030</v>
      </c>
      <c r="B784" t="s">
        <v>13</v>
      </c>
      <c r="C784" t="s">
        <v>135</v>
      </c>
      <c r="D784" t="s">
        <v>31</v>
      </c>
      <c r="E784" t="s">
        <v>82</v>
      </c>
      <c r="F784">
        <v>2030</v>
      </c>
      <c r="G784" t="s">
        <v>199</v>
      </c>
      <c r="H784" s="11" cm="1">
        <f t="array" ref="H784">_xlfn.IFS(G784="&gt;70%",1,G784="60-70%",70%,G784="50-60%",60%,G784="&lt;50%",50%)</f>
        <v>0.5</v>
      </c>
      <c r="I784" s="47">
        <v>0.90931346759923903</v>
      </c>
      <c r="J784">
        <v>9</v>
      </c>
      <c r="K784">
        <v>5</v>
      </c>
      <c r="L784" t="s">
        <v>196</v>
      </c>
      <c r="M784" s="11" cm="1">
        <f t="array" ref="M784">_xlfn.IFS(L784="&gt;70%",1,L784="60-70%",70%,L784="50-60%",60%,L784="&lt;50%",50%)</f>
        <v>1</v>
      </c>
      <c r="N784" s="47">
        <v>1.5383849126848292</v>
      </c>
      <c r="O784">
        <v>7</v>
      </c>
      <c r="P784">
        <v>5</v>
      </c>
      <c r="Q784">
        <v>2</v>
      </c>
      <c r="R784">
        <v>5</v>
      </c>
      <c r="S784" t="s">
        <v>104</v>
      </c>
      <c r="T784" t="s">
        <v>107</v>
      </c>
      <c r="V784">
        <v>21</v>
      </c>
      <c r="W784">
        <v>19</v>
      </c>
      <c r="X784">
        <f>IF(AND(OR('Country Prioritization'!$C$4 = 'Filter inputs'!$A$4,'Country Prioritization'!$C$4=$B784),
OR('Country Prioritization'!$C$6='Filter inputs'!$C$4,'Country Prioritization'!$C$6=$S784),
OR( 'Country Prioritization'!$C$7='Filter inputs'!$D$4, 'Country Prioritization'!$C$7=$T784),
OR('Country Prioritization'!$C$8='Filter inputs'!$E$4, 'Country Prioritization'!$C$8=$F784), OR(AND('Country Prioritization'!$C$5='Filter inputs'!$B$4,H784&lt;=$X$1),AND('Country Prioritization'!$C$5='Filter inputs'!$B$5,M784&lt;=$X$1))),1,0)</f>
        <v>1</v>
      </c>
      <c r="Y784">
        <f>IF(OR('Vaccine Prioritization'!$C$5='Filter inputs'!$E$4, 'Vaccine Prioritization'!$C$5=$F784),1,0)</f>
        <v>1</v>
      </c>
    </row>
    <row r="785" spans="1:25" x14ac:dyDescent="0.3">
      <c r="A785" t="str">
        <f t="shared" si="34"/>
        <v>AFRICAERIHib32030</v>
      </c>
      <c r="B785" t="s">
        <v>3</v>
      </c>
      <c r="C785" t="s">
        <v>183</v>
      </c>
      <c r="D785" t="s">
        <v>79</v>
      </c>
      <c r="E785" t="s">
        <v>82</v>
      </c>
      <c r="F785">
        <v>2030</v>
      </c>
      <c r="G785" t="s">
        <v>198</v>
      </c>
      <c r="H785" s="11" cm="1">
        <f t="array" ref="H785">_xlfn.IFS(G785="&gt;70%",1,G785="60-70%",70%,G785="50-60%",60%,G785="&lt;50%",50%)</f>
        <v>0.6</v>
      </c>
      <c r="I785" s="47">
        <v>0.50978178045541678</v>
      </c>
      <c r="J785">
        <v>2</v>
      </c>
      <c r="K785">
        <v>4</v>
      </c>
      <c r="L785" t="s">
        <v>196</v>
      </c>
      <c r="M785" s="11" cm="1">
        <f t="array" ref="M785">_xlfn.IFS(L785="&gt;70%",1,L785="60-70%",70%,L785="50-60%",60%,L785="&lt;50%",50%)</f>
        <v>1</v>
      </c>
      <c r="N785" s="47">
        <v>1.5304967138567145</v>
      </c>
      <c r="O785">
        <v>1</v>
      </c>
      <c r="P785">
        <v>5</v>
      </c>
      <c r="Q785">
        <v>7</v>
      </c>
      <c r="R785">
        <v>9</v>
      </c>
      <c r="S785" t="s">
        <v>103</v>
      </c>
      <c r="T785" t="s">
        <v>106</v>
      </c>
      <c r="V785">
        <v>22</v>
      </c>
      <c r="W785">
        <v>22</v>
      </c>
      <c r="X785">
        <f>IF(AND(OR('Country Prioritization'!$C$4 = 'Filter inputs'!$A$4,'Country Prioritization'!$C$4=$B785),
OR('Country Prioritization'!$C$6='Filter inputs'!$C$4,'Country Prioritization'!$C$6=$S785),
OR( 'Country Prioritization'!$C$7='Filter inputs'!$D$4, 'Country Prioritization'!$C$7=$T785),
OR('Country Prioritization'!$C$8='Filter inputs'!$E$4, 'Country Prioritization'!$C$8=$F785), OR(AND('Country Prioritization'!$C$5='Filter inputs'!$B$4,H785&lt;=$X$1),AND('Country Prioritization'!$C$5='Filter inputs'!$B$5,M785&lt;=$X$1))),1,0)</f>
        <v>1</v>
      </c>
      <c r="Y785">
        <f>IF(OR('Vaccine Prioritization'!$C$5='Filter inputs'!$E$4, 'Vaccine Prioritization'!$C$5=$F785),1,0)</f>
        <v>1</v>
      </c>
    </row>
    <row r="786" spans="1:25" x14ac:dyDescent="0.3">
      <c r="A786" t="str">
        <f t="shared" si="34"/>
        <v>AFRICASOMHib32030</v>
      </c>
      <c r="B786" t="s">
        <v>3</v>
      </c>
      <c r="C786" t="s">
        <v>112</v>
      </c>
      <c r="D786" t="s">
        <v>4</v>
      </c>
      <c r="E786" t="s">
        <v>82</v>
      </c>
      <c r="F786">
        <v>2030</v>
      </c>
      <c r="G786" t="s">
        <v>199</v>
      </c>
      <c r="H786" s="11" cm="1">
        <f t="array" ref="H786">_xlfn.IFS(G786="&gt;70%",1,G786="60-70%",70%,G786="50-60%",60%,G786="&lt;50%",50%)</f>
        <v>0.5</v>
      </c>
      <c r="I786" s="47">
        <v>2.8889739692411589</v>
      </c>
      <c r="J786">
        <v>10</v>
      </c>
      <c r="K786">
        <v>7</v>
      </c>
      <c r="L786" t="s">
        <v>199</v>
      </c>
      <c r="M786" s="11" cm="1">
        <f t="array" ref="M786">_xlfn.IFS(L786="&gt;70%",1,L786="60-70%",70%,L786="50-60%",60%,L786="&lt;50%",50%)</f>
        <v>0.5</v>
      </c>
      <c r="N786" s="47">
        <v>1.5188895811738334</v>
      </c>
      <c r="O786">
        <v>10</v>
      </c>
      <c r="P786">
        <v>5</v>
      </c>
      <c r="Q786">
        <v>9</v>
      </c>
      <c r="R786">
        <v>9</v>
      </c>
      <c r="S786" t="s">
        <v>103</v>
      </c>
      <c r="T786" t="s">
        <v>106</v>
      </c>
      <c r="V786">
        <v>35</v>
      </c>
      <c r="W786">
        <v>33</v>
      </c>
      <c r="X786">
        <f>IF(AND(OR('Country Prioritization'!$C$4 = 'Filter inputs'!$A$4,'Country Prioritization'!$C$4=$B786),
OR('Country Prioritization'!$C$6='Filter inputs'!$C$4,'Country Prioritization'!$C$6=$S786),
OR( 'Country Prioritization'!$C$7='Filter inputs'!$D$4, 'Country Prioritization'!$C$7=$T786),
OR('Country Prioritization'!$C$8='Filter inputs'!$E$4, 'Country Prioritization'!$C$8=$F786), OR(AND('Country Prioritization'!$C$5='Filter inputs'!$B$4,H786&lt;=$X$1),AND('Country Prioritization'!$C$5='Filter inputs'!$B$5,M786&lt;=$X$1))),1,0)</f>
        <v>1</v>
      </c>
      <c r="Y786">
        <f>IF(OR('Vaccine Prioritization'!$C$5='Filter inputs'!$E$4, 'Vaccine Prioritization'!$C$5=$F786),1,0)</f>
        <v>1</v>
      </c>
    </row>
    <row r="787" spans="1:25" x14ac:dyDescent="0.3">
      <c r="A787" t="str">
        <f t="shared" si="34"/>
        <v>ASIAVNMHib32030</v>
      </c>
      <c r="B787" t="s">
        <v>13</v>
      </c>
      <c r="C787" t="s">
        <v>152</v>
      </c>
      <c r="D787" t="s">
        <v>48</v>
      </c>
      <c r="E787" t="s">
        <v>82</v>
      </c>
      <c r="F787">
        <v>2030</v>
      </c>
      <c r="G787" t="s">
        <v>198</v>
      </c>
      <c r="H787" s="11" cm="1">
        <f t="array" ref="H787">_xlfn.IFS(G787="&gt;70%",1,G787="60-70%",70%,G787="50-60%",60%,G787="&lt;50%",50%)</f>
        <v>0.6</v>
      </c>
      <c r="I787" s="47">
        <v>0.89966044153343727</v>
      </c>
      <c r="J787">
        <v>5</v>
      </c>
      <c r="K787">
        <v>5</v>
      </c>
      <c r="L787" t="s">
        <v>196</v>
      </c>
      <c r="M787" s="11" cm="1">
        <f t="array" ref="M787">_xlfn.IFS(L787="&gt;70%",1,L787="60-70%",70%,L787="50-60%",60%,L787="&lt;50%",50%)</f>
        <v>1</v>
      </c>
      <c r="N787" s="47">
        <v>1.4825639097790655</v>
      </c>
      <c r="O787">
        <v>5</v>
      </c>
      <c r="P787">
        <v>5</v>
      </c>
      <c r="Q787">
        <v>7</v>
      </c>
      <c r="R787">
        <v>11</v>
      </c>
      <c r="S787" t="s">
        <v>104</v>
      </c>
      <c r="T787" t="s">
        <v>108</v>
      </c>
      <c r="V787">
        <v>28</v>
      </c>
      <c r="W787">
        <v>28</v>
      </c>
      <c r="X787">
        <f>IF(AND(OR('Country Prioritization'!$C$4 = 'Filter inputs'!$A$4,'Country Prioritization'!$C$4=$B787),
OR('Country Prioritization'!$C$6='Filter inputs'!$C$4,'Country Prioritization'!$C$6=$S787),
OR( 'Country Prioritization'!$C$7='Filter inputs'!$D$4, 'Country Prioritization'!$C$7=$T787),
OR('Country Prioritization'!$C$8='Filter inputs'!$E$4, 'Country Prioritization'!$C$8=$F787), OR(AND('Country Prioritization'!$C$5='Filter inputs'!$B$4,H787&lt;=$X$1),AND('Country Prioritization'!$C$5='Filter inputs'!$B$5,M787&lt;=$X$1))),1,0)</f>
        <v>1</v>
      </c>
      <c r="Y787">
        <f>IF(OR('Vaccine Prioritization'!$C$5='Filter inputs'!$E$4, 'Vaccine Prioritization'!$C$5=$F787),1,0)</f>
        <v>1</v>
      </c>
    </row>
    <row r="788" spans="1:25" x14ac:dyDescent="0.3">
      <c r="A788" t="str">
        <f t="shared" si="34"/>
        <v>AFRICALBRHib32030</v>
      </c>
      <c r="B788" t="s">
        <v>3</v>
      </c>
      <c r="C788" t="s">
        <v>137</v>
      </c>
      <c r="D788" t="s">
        <v>33</v>
      </c>
      <c r="E788" t="s">
        <v>82</v>
      </c>
      <c r="F788">
        <v>2030</v>
      </c>
      <c r="G788" t="s">
        <v>198</v>
      </c>
      <c r="H788" s="11" cm="1">
        <f t="array" ref="H788">_xlfn.IFS(G788="&gt;70%",1,G788="60-70%",70%,G788="50-60%",60%,G788="&lt;50%",50%)</f>
        <v>0.6</v>
      </c>
      <c r="I788" s="47">
        <v>0.62184249966394378</v>
      </c>
      <c r="J788">
        <v>8</v>
      </c>
      <c r="K788">
        <v>5</v>
      </c>
      <c r="L788" t="s">
        <v>196</v>
      </c>
      <c r="M788" s="11" cm="1">
        <f t="array" ref="M788">_xlfn.IFS(L788="&gt;70%",1,L788="60-70%",70%,L788="50-60%",60%,L788="&lt;50%",50%)</f>
        <v>1</v>
      </c>
      <c r="N788" s="47">
        <v>0.96629431554268463</v>
      </c>
      <c r="O788">
        <v>7</v>
      </c>
      <c r="P788">
        <v>4</v>
      </c>
      <c r="Q788">
        <v>10</v>
      </c>
      <c r="R788">
        <v>9</v>
      </c>
      <c r="S788" t="s">
        <v>103</v>
      </c>
      <c r="T788" t="s">
        <v>106</v>
      </c>
      <c r="V788">
        <v>32</v>
      </c>
      <c r="W788">
        <v>30</v>
      </c>
      <c r="X788">
        <f>IF(AND(OR('Country Prioritization'!$C$4 = 'Filter inputs'!$A$4,'Country Prioritization'!$C$4=$B788),
OR('Country Prioritization'!$C$6='Filter inputs'!$C$4,'Country Prioritization'!$C$6=$S788),
OR( 'Country Prioritization'!$C$7='Filter inputs'!$D$4, 'Country Prioritization'!$C$7=$T788),
OR('Country Prioritization'!$C$8='Filter inputs'!$E$4, 'Country Prioritization'!$C$8=$F788), OR(AND('Country Prioritization'!$C$5='Filter inputs'!$B$4,H788&lt;=$X$1),AND('Country Prioritization'!$C$5='Filter inputs'!$B$5,M788&lt;=$X$1))),1,0)</f>
        <v>1</v>
      </c>
      <c r="Y788">
        <f>IF(OR('Vaccine Prioritization'!$C$5='Filter inputs'!$E$4, 'Vaccine Prioritization'!$C$5=$F788),1,0)</f>
        <v>1</v>
      </c>
    </row>
    <row r="789" spans="1:25" x14ac:dyDescent="0.3">
      <c r="A789" t="str">
        <f t="shared" si="34"/>
        <v>ASIAAZEHib32030</v>
      </c>
      <c r="B789" t="s">
        <v>13</v>
      </c>
      <c r="C789" t="s">
        <v>144</v>
      </c>
      <c r="D789" t="s">
        <v>40</v>
      </c>
      <c r="E789" t="s">
        <v>82</v>
      </c>
      <c r="F789">
        <v>2030</v>
      </c>
      <c r="G789" t="s">
        <v>198</v>
      </c>
      <c r="H789" s="11" cm="1">
        <f t="array" ref="H789">_xlfn.IFS(G789="&gt;70%",1,G789="60-70%",70%,G789="50-60%",60%,G789="&lt;50%",50%)</f>
        <v>0.6</v>
      </c>
      <c r="I789" s="47">
        <v>0.60781091632731565</v>
      </c>
      <c r="J789">
        <v>3</v>
      </c>
      <c r="K789">
        <v>4</v>
      </c>
      <c r="L789" t="s">
        <v>196</v>
      </c>
      <c r="M789" s="11" cm="1">
        <f t="array" ref="M789">_xlfn.IFS(L789="&gt;70%",1,L789="60-70%",70%,L789="50-60%",60%,L789="&lt;50%",50%)</f>
        <v>1</v>
      </c>
      <c r="N789" s="47">
        <v>0.93501134897760907</v>
      </c>
      <c r="O789">
        <v>7</v>
      </c>
      <c r="P789">
        <v>4</v>
      </c>
      <c r="Q789">
        <v>3</v>
      </c>
      <c r="R789">
        <v>10</v>
      </c>
      <c r="S789" t="s">
        <v>105</v>
      </c>
      <c r="T789" t="s">
        <v>108</v>
      </c>
      <c r="V789">
        <v>20</v>
      </c>
      <c r="W789">
        <v>24</v>
      </c>
      <c r="X789">
        <f>IF(AND(OR('Country Prioritization'!$C$4 = 'Filter inputs'!$A$4,'Country Prioritization'!$C$4=$B789),
OR('Country Prioritization'!$C$6='Filter inputs'!$C$4,'Country Prioritization'!$C$6=$S789),
OR( 'Country Prioritization'!$C$7='Filter inputs'!$D$4, 'Country Prioritization'!$C$7=$T789),
OR('Country Prioritization'!$C$8='Filter inputs'!$E$4, 'Country Prioritization'!$C$8=$F789), OR(AND('Country Prioritization'!$C$5='Filter inputs'!$B$4,H789&lt;=$X$1),AND('Country Prioritization'!$C$5='Filter inputs'!$B$5,M789&lt;=$X$1))),1,0)</f>
        <v>1</v>
      </c>
      <c r="Y789">
        <f>IF(OR('Vaccine Prioritization'!$C$5='Filter inputs'!$E$4, 'Vaccine Prioritization'!$C$5=$F789),1,0)</f>
        <v>1</v>
      </c>
    </row>
    <row r="790" spans="1:25" x14ac:dyDescent="0.3">
      <c r="A790" t="str">
        <f t="shared" si="34"/>
        <v>OCEANIAPNGHib32030</v>
      </c>
      <c r="B790" t="s">
        <v>15</v>
      </c>
      <c r="C790" t="s">
        <v>121</v>
      </c>
      <c r="D790" t="s">
        <v>16</v>
      </c>
      <c r="E790" t="s">
        <v>82</v>
      </c>
      <c r="F790">
        <v>2030</v>
      </c>
      <c r="G790" t="s">
        <v>199</v>
      </c>
      <c r="H790" s="11" cm="1">
        <f t="array" ref="H790">_xlfn.IFS(G790="&gt;70%",1,G790="60-70%",70%,G790="50-60%",60%,G790="&lt;50%",50%)</f>
        <v>0.5</v>
      </c>
      <c r="I790" s="47">
        <v>0.469985042603076</v>
      </c>
      <c r="J790">
        <v>10</v>
      </c>
      <c r="K790">
        <v>4</v>
      </c>
      <c r="L790" t="s">
        <v>197</v>
      </c>
      <c r="M790" s="11" cm="1">
        <f t="array" ref="M790">_xlfn.IFS(L790="&gt;70%",1,L790="60-70%",70%,L790="50-60%",60%,L790="&lt;50%",50%)</f>
        <v>0.7</v>
      </c>
      <c r="N790" s="47">
        <v>0.87915622729112697</v>
      </c>
      <c r="O790">
        <v>9</v>
      </c>
      <c r="P790">
        <v>4</v>
      </c>
      <c r="Q790">
        <v>6</v>
      </c>
      <c r="R790">
        <v>5</v>
      </c>
      <c r="S790" t="s">
        <v>104</v>
      </c>
      <c r="T790" t="s">
        <v>107</v>
      </c>
      <c r="V790">
        <v>25</v>
      </c>
      <c r="W790">
        <v>24</v>
      </c>
      <c r="X790">
        <f>IF(AND(OR('Country Prioritization'!$C$4 = 'Filter inputs'!$A$4,'Country Prioritization'!$C$4=$B790),
OR('Country Prioritization'!$C$6='Filter inputs'!$C$4,'Country Prioritization'!$C$6=$S790),
OR( 'Country Prioritization'!$C$7='Filter inputs'!$D$4, 'Country Prioritization'!$C$7=$T790),
OR('Country Prioritization'!$C$8='Filter inputs'!$E$4, 'Country Prioritization'!$C$8=$F790), OR(AND('Country Prioritization'!$C$5='Filter inputs'!$B$4,H790&lt;=$X$1),AND('Country Prioritization'!$C$5='Filter inputs'!$B$5,M790&lt;=$X$1))),1,0)</f>
        <v>1</v>
      </c>
      <c r="Y790">
        <f>IF(OR('Vaccine Prioritization'!$C$5='Filter inputs'!$E$4, 'Vaccine Prioritization'!$C$5=$F790),1,0)</f>
        <v>1</v>
      </c>
    </row>
    <row r="791" spans="1:25" x14ac:dyDescent="0.3">
      <c r="A791" t="str">
        <f t="shared" si="34"/>
        <v>AFRICATGOHib32030</v>
      </c>
      <c r="B791" t="s">
        <v>3</v>
      </c>
      <c r="C791" t="s">
        <v>155</v>
      </c>
      <c r="D791" t="s">
        <v>51</v>
      </c>
      <c r="E791" t="s">
        <v>82</v>
      </c>
      <c r="F791">
        <v>2030</v>
      </c>
      <c r="G791" t="s">
        <v>198</v>
      </c>
      <c r="H791" s="11" cm="1">
        <f t="array" ref="H791">_xlfn.IFS(G791="&gt;70%",1,G791="60-70%",70%,G791="50-60%",60%,G791="&lt;50%",50%)</f>
        <v>0.6</v>
      </c>
      <c r="I791" s="47">
        <v>0.50892703832676622</v>
      </c>
      <c r="J791">
        <v>7</v>
      </c>
      <c r="K791">
        <v>4</v>
      </c>
      <c r="L791" t="s">
        <v>196</v>
      </c>
      <c r="M791" s="11" cm="1">
        <f t="array" ref="M791">_xlfn.IFS(L791="&gt;70%",1,L791="60-70%",70%,L791="50-60%",60%,L791="&lt;50%",50%)</f>
        <v>1</v>
      </c>
      <c r="N791" s="47">
        <v>0.7980954075997776</v>
      </c>
      <c r="O791">
        <v>5</v>
      </c>
      <c r="P791">
        <v>4</v>
      </c>
      <c r="Q791">
        <v>6</v>
      </c>
      <c r="R791">
        <v>9</v>
      </c>
      <c r="S791" t="s">
        <v>103</v>
      </c>
      <c r="T791" t="s">
        <v>106</v>
      </c>
      <c r="V791">
        <v>26</v>
      </c>
      <c r="W791">
        <v>24</v>
      </c>
      <c r="X791">
        <f>IF(AND(OR('Country Prioritization'!$C$4 = 'Filter inputs'!$A$4,'Country Prioritization'!$C$4=$B791),
OR('Country Prioritization'!$C$6='Filter inputs'!$C$4,'Country Prioritization'!$C$6=$S791),
OR( 'Country Prioritization'!$C$7='Filter inputs'!$D$4, 'Country Prioritization'!$C$7=$T791),
OR('Country Prioritization'!$C$8='Filter inputs'!$E$4, 'Country Prioritization'!$C$8=$F791), OR(AND('Country Prioritization'!$C$5='Filter inputs'!$B$4,H791&lt;=$X$1),AND('Country Prioritization'!$C$5='Filter inputs'!$B$5,M791&lt;=$X$1))),1,0)</f>
        <v>1</v>
      </c>
      <c r="Y791">
        <f>IF(OR('Vaccine Prioritization'!$C$5='Filter inputs'!$E$4, 'Vaccine Prioritization'!$C$5=$F791),1,0)</f>
        <v>1</v>
      </c>
    </row>
    <row r="792" spans="1:25" x14ac:dyDescent="0.3">
      <c r="A792" t="str">
        <f t="shared" si="34"/>
        <v>AFRICAMRTHib32030</v>
      </c>
      <c r="B792" t="s">
        <v>3</v>
      </c>
      <c r="C792" t="s">
        <v>140</v>
      </c>
      <c r="D792" t="s">
        <v>36</v>
      </c>
      <c r="E792" t="s">
        <v>82</v>
      </c>
      <c r="F792">
        <v>2030</v>
      </c>
      <c r="G792" t="s">
        <v>198</v>
      </c>
      <c r="H792" s="11" cm="1">
        <f t="array" ref="H792">_xlfn.IFS(G792="&gt;70%",1,G792="60-70%",70%,G792="50-60%",60%,G792="&lt;50%",50%)</f>
        <v>0.6</v>
      </c>
      <c r="I792" s="47">
        <v>0.50141957497128653</v>
      </c>
      <c r="J792">
        <v>7</v>
      </c>
      <c r="K792">
        <v>4</v>
      </c>
      <c r="L792" t="s">
        <v>196</v>
      </c>
      <c r="M792" s="11" cm="1">
        <f t="array" ref="M792">_xlfn.IFS(L792="&gt;70%",1,L792="60-70%",70%,L792="50-60%",60%,L792="&lt;50%",50%)</f>
        <v>1</v>
      </c>
      <c r="N792" s="47">
        <v>0.72572152404805068</v>
      </c>
      <c r="O792">
        <v>6</v>
      </c>
      <c r="P792">
        <v>4</v>
      </c>
      <c r="Q792">
        <v>7</v>
      </c>
      <c r="R792">
        <v>2</v>
      </c>
      <c r="S792" t="s">
        <v>104</v>
      </c>
      <c r="T792" t="s">
        <v>109</v>
      </c>
      <c r="V792">
        <v>20</v>
      </c>
      <c r="W792">
        <v>19</v>
      </c>
      <c r="X792">
        <f>IF(AND(OR('Country Prioritization'!$C$4 = 'Filter inputs'!$A$4,'Country Prioritization'!$C$4=$B792),
OR('Country Prioritization'!$C$6='Filter inputs'!$C$4,'Country Prioritization'!$C$6=$S792),
OR( 'Country Prioritization'!$C$7='Filter inputs'!$D$4, 'Country Prioritization'!$C$7=$T792),
OR('Country Prioritization'!$C$8='Filter inputs'!$E$4, 'Country Prioritization'!$C$8=$F792), OR(AND('Country Prioritization'!$C$5='Filter inputs'!$B$4,H792&lt;=$X$1),AND('Country Prioritization'!$C$5='Filter inputs'!$B$5,M792&lt;=$X$1))),1,0)</f>
        <v>1</v>
      </c>
      <c r="Y792">
        <f>IF(OR('Vaccine Prioritization'!$C$5='Filter inputs'!$E$4, 'Vaccine Prioritization'!$C$5=$F792),1,0)</f>
        <v>1</v>
      </c>
    </row>
    <row r="793" spans="1:25" x14ac:dyDescent="0.3">
      <c r="A793" t="str">
        <f t="shared" si="34"/>
        <v>ASIAKGZHib32030</v>
      </c>
      <c r="B793" t="s">
        <v>13</v>
      </c>
      <c r="C793" t="s">
        <v>143</v>
      </c>
      <c r="D793" t="s">
        <v>39</v>
      </c>
      <c r="E793" t="s">
        <v>82</v>
      </c>
      <c r="F793">
        <v>2030</v>
      </c>
      <c r="G793" t="s">
        <v>198</v>
      </c>
      <c r="H793" s="11" cm="1">
        <f t="array" ref="H793">_xlfn.IFS(G793="&gt;70%",1,G793="60-70%",70%,G793="50-60%",60%,G793="&lt;50%",50%)</f>
        <v>0.6</v>
      </c>
      <c r="I793" s="47">
        <v>0.45227061467872015</v>
      </c>
      <c r="J793">
        <v>3</v>
      </c>
      <c r="K793">
        <v>3</v>
      </c>
      <c r="L793" t="s">
        <v>196</v>
      </c>
      <c r="M793" s="11" cm="1">
        <f t="array" ref="M793">_xlfn.IFS(L793="&gt;70%",1,L793="60-70%",70%,L793="50-60%",60%,L793="&lt;50%",50%)</f>
        <v>1</v>
      </c>
      <c r="N793" s="47">
        <v>0.68581803400031494</v>
      </c>
      <c r="O793">
        <v>7</v>
      </c>
      <c r="P793">
        <v>4</v>
      </c>
      <c r="Q793">
        <v>6</v>
      </c>
      <c r="R793">
        <v>2</v>
      </c>
      <c r="S793" t="s">
        <v>104</v>
      </c>
      <c r="T793" t="s">
        <v>109</v>
      </c>
      <c r="V793">
        <v>14</v>
      </c>
      <c r="W793">
        <v>19</v>
      </c>
      <c r="X793">
        <f>IF(AND(OR('Country Prioritization'!$C$4 = 'Filter inputs'!$A$4,'Country Prioritization'!$C$4=$B793),
OR('Country Prioritization'!$C$6='Filter inputs'!$C$4,'Country Prioritization'!$C$6=$S793),
OR( 'Country Prioritization'!$C$7='Filter inputs'!$D$4, 'Country Prioritization'!$C$7=$T793),
OR('Country Prioritization'!$C$8='Filter inputs'!$E$4, 'Country Prioritization'!$C$8=$F793), OR(AND('Country Prioritization'!$C$5='Filter inputs'!$B$4,H793&lt;=$X$1),AND('Country Prioritization'!$C$5='Filter inputs'!$B$5,M793&lt;=$X$1))),1,0)</f>
        <v>1</v>
      </c>
      <c r="Y793">
        <f>IF(OR('Vaccine Prioritization'!$C$5='Filter inputs'!$E$4, 'Vaccine Prioritization'!$C$5=$F793),1,0)</f>
        <v>1</v>
      </c>
    </row>
    <row r="794" spans="1:25" x14ac:dyDescent="0.3">
      <c r="A794" t="str">
        <f t="shared" si="34"/>
        <v>AFRICAZWEHib32030</v>
      </c>
      <c r="B794" t="s">
        <v>3</v>
      </c>
      <c r="C794" t="s">
        <v>148</v>
      </c>
      <c r="D794" t="s">
        <v>44</v>
      </c>
      <c r="E794" t="s">
        <v>82</v>
      </c>
      <c r="F794">
        <v>2030</v>
      </c>
      <c r="G794" t="s">
        <v>198</v>
      </c>
      <c r="H794" s="11" cm="1">
        <f t="array" ref="H794">_xlfn.IFS(G794="&gt;70%",1,G794="60-70%",70%,G794="50-60%",60%,G794="&lt;50%",50%)</f>
        <v>0.6</v>
      </c>
      <c r="I794" s="47">
        <v>0.35964874525395707</v>
      </c>
      <c r="J794">
        <v>5</v>
      </c>
      <c r="K794">
        <v>3</v>
      </c>
      <c r="L794" t="s">
        <v>196</v>
      </c>
      <c r="M794" s="11" cm="1">
        <f t="array" ref="M794">_xlfn.IFS(L794="&gt;70%",1,L794="60-70%",70%,L794="50-60%",60%,L794="&lt;50%",50%)</f>
        <v>1</v>
      </c>
      <c r="N794" s="47">
        <v>0.63166890456025804</v>
      </c>
      <c r="O794">
        <v>6</v>
      </c>
      <c r="P794">
        <v>4</v>
      </c>
      <c r="Q794">
        <v>7</v>
      </c>
      <c r="R794">
        <v>2</v>
      </c>
      <c r="S794" t="s">
        <v>104</v>
      </c>
      <c r="T794" t="s">
        <v>109</v>
      </c>
      <c r="V794">
        <v>17</v>
      </c>
      <c r="W794">
        <v>19</v>
      </c>
      <c r="X794">
        <f>IF(AND(OR('Country Prioritization'!$C$4 = 'Filter inputs'!$A$4,'Country Prioritization'!$C$4=$B794),
OR('Country Prioritization'!$C$6='Filter inputs'!$C$4,'Country Prioritization'!$C$6=$S794),
OR( 'Country Prioritization'!$C$7='Filter inputs'!$D$4, 'Country Prioritization'!$C$7=$T794),
OR('Country Prioritization'!$C$8='Filter inputs'!$E$4, 'Country Prioritization'!$C$8=$F794), OR(AND('Country Prioritization'!$C$5='Filter inputs'!$B$4,H794&lt;=$X$1),AND('Country Prioritization'!$C$5='Filter inputs'!$B$5,M794&lt;=$X$1))),1,0)</f>
        <v>1</v>
      </c>
      <c r="Y794">
        <f>IF(OR('Vaccine Prioritization'!$C$5='Filter inputs'!$E$4, 'Vaccine Prioritization'!$C$5=$F794),1,0)</f>
        <v>1</v>
      </c>
    </row>
    <row r="795" spans="1:25" x14ac:dyDescent="0.3">
      <c r="A795" t="str">
        <f t="shared" si="34"/>
        <v>AFRICACOGHib32030</v>
      </c>
      <c r="B795" t="s">
        <v>3</v>
      </c>
      <c r="C795" t="s">
        <v>128</v>
      </c>
      <c r="D795" t="s">
        <v>24</v>
      </c>
      <c r="E795" t="s">
        <v>82</v>
      </c>
      <c r="F795">
        <v>2030</v>
      </c>
      <c r="G795" t="s">
        <v>198</v>
      </c>
      <c r="H795" s="11" cm="1">
        <f t="array" ref="H795">_xlfn.IFS(G795="&gt;70%",1,G795="60-70%",70%,G795="50-60%",60%,G795="&lt;50%",50%)</f>
        <v>0.6</v>
      </c>
      <c r="I795" s="47">
        <v>0.51292430695949531</v>
      </c>
      <c r="J795">
        <v>7</v>
      </c>
      <c r="K795">
        <v>4</v>
      </c>
      <c r="L795" t="s">
        <v>196</v>
      </c>
      <c r="M795" s="11" cm="1">
        <f t="array" ref="M795">_xlfn.IFS(L795="&gt;70%",1,L795="60-70%",70%,L795="50-60%",60%,L795="&lt;50%",50%)</f>
        <v>1</v>
      </c>
      <c r="N795" s="47">
        <v>0.58627202465617068</v>
      </c>
      <c r="O795">
        <v>8</v>
      </c>
      <c r="P795">
        <v>3</v>
      </c>
      <c r="Q795">
        <v>8</v>
      </c>
      <c r="R795">
        <v>2</v>
      </c>
      <c r="S795" t="s">
        <v>104</v>
      </c>
      <c r="T795" t="s">
        <v>109</v>
      </c>
      <c r="V795">
        <v>21</v>
      </c>
      <c r="W795">
        <v>21</v>
      </c>
      <c r="X795">
        <f>IF(AND(OR('Country Prioritization'!$C$4 = 'Filter inputs'!$A$4,'Country Prioritization'!$C$4=$B795),
OR('Country Prioritization'!$C$6='Filter inputs'!$C$4,'Country Prioritization'!$C$6=$S795),
OR( 'Country Prioritization'!$C$7='Filter inputs'!$D$4, 'Country Prioritization'!$C$7=$T795),
OR('Country Prioritization'!$C$8='Filter inputs'!$E$4, 'Country Prioritization'!$C$8=$F795), OR(AND('Country Prioritization'!$C$5='Filter inputs'!$B$4,H795&lt;=$X$1),AND('Country Prioritization'!$C$5='Filter inputs'!$B$5,M795&lt;=$X$1))),1,0)</f>
        <v>1</v>
      </c>
      <c r="Y795">
        <f>IF(OR('Vaccine Prioritization'!$C$5='Filter inputs'!$E$4, 'Vaccine Prioritization'!$C$5=$F795),1,0)</f>
        <v>1</v>
      </c>
    </row>
    <row r="796" spans="1:25" x14ac:dyDescent="0.3">
      <c r="A796" t="str">
        <f t="shared" si="34"/>
        <v>AMERICAHNDHib32030</v>
      </c>
      <c r="B796" t="s">
        <v>22</v>
      </c>
      <c r="C796" t="s">
        <v>165</v>
      </c>
      <c r="D796" t="s">
        <v>61</v>
      </c>
      <c r="E796" t="s">
        <v>82</v>
      </c>
      <c r="F796">
        <v>2030</v>
      </c>
      <c r="G796" t="s">
        <v>198</v>
      </c>
      <c r="H796" s="11" cm="1">
        <f t="array" ref="H796">_xlfn.IFS(G796="&gt;70%",1,G796="60-70%",70%,G796="50-60%",60%,G796="&lt;50%",50%)</f>
        <v>0.6</v>
      </c>
      <c r="I796" s="47">
        <v>0.26690670810175693</v>
      </c>
      <c r="J796">
        <v>6</v>
      </c>
      <c r="K796">
        <v>3</v>
      </c>
      <c r="L796" t="s">
        <v>196</v>
      </c>
      <c r="M796" s="11" cm="1">
        <f t="array" ref="M796">_xlfn.IFS(L796="&gt;70%",1,L796="60-70%",70%,L796="50-60%",60%,L796="&lt;50%",50%)</f>
        <v>1</v>
      </c>
      <c r="N796" s="47">
        <v>0.48021980935899022</v>
      </c>
      <c r="O796">
        <v>3</v>
      </c>
      <c r="P796">
        <v>3</v>
      </c>
      <c r="Q796">
        <v>4</v>
      </c>
      <c r="R796">
        <v>11</v>
      </c>
      <c r="S796" t="s">
        <v>104</v>
      </c>
      <c r="T796" t="s">
        <v>108</v>
      </c>
      <c r="V796">
        <v>24</v>
      </c>
      <c r="W796">
        <v>21</v>
      </c>
      <c r="X796">
        <f>IF(AND(OR('Country Prioritization'!$C$4 = 'Filter inputs'!$A$4,'Country Prioritization'!$C$4=$B796),
OR('Country Prioritization'!$C$6='Filter inputs'!$C$4,'Country Prioritization'!$C$6=$S796),
OR( 'Country Prioritization'!$C$7='Filter inputs'!$D$4, 'Country Prioritization'!$C$7=$T796),
OR('Country Prioritization'!$C$8='Filter inputs'!$E$4, 'Country Prioritization'!$C$8=$F796), OR(AND('Country Prioritization'!$C$5='Filter inputs'!$B$4,H796&lt;=$X$1),AND('Country Prioritization'!$C$5='Filter inputs'!$B$5,M796&lt;=$X$1))),1,0)</f>
        <v>1</v>
      </c>
      <c r="Y796">
        <f>IF(OR('Vaccine Prioritization'!$C$5='Filter inputs'!$E$4, 'Vaccine Prioritization'!$C$5=$F796),1,0)</f>
        <v>1</v>
      </c>
    </row>
    <row r="797" spans="1:25" x14ac:dyDescent="0.3">
      <c r="A797" t="str">
        <f t="shared" si="34"/>
        <v>AFRICACAFHib32030</v>
      </c>
      <c r="B797" t="s">
        <v>3</v>
      </c>
      <c r="C797" t="s">
        <v>114</v>
      </c>
      <c r="D797" t="s">
        <v>6</v>
      </c>
      <c r="E797" t="s">
        <v>82</v>
      </c>
      <c r="F797">
        <v>2030</v>
      </c>
      <c r="G797" t="s">
        <v>199</v>
      </c>
      <c r="H797" s="11" cm="1">
        <f t="array" ref="H797">_xlfn.IFS(G797="&gt;70%",1,G797="60-70%",70%,G797="50-60%",60%,G797="&lt;50%",50%)</f>
        <v>0.5</v>
      </c>
      <c r="I797" s="47">
        <v>0.45546183858230849</v>
      </c>
      <c r="J797">
        <v>10</v>
      </c>
      <c r="K797">
        <v>4</v>
      </c>
      <c r="L797" t="s">
        <v>199</v>
      </c>
      <c r="M797" s="11" cm="1">
        <f t="array" ref="M797">_xlfn.IFS(L797="&gt;70%",1,L797="60-70%",70%,L797="50-60%",60%,L797="&lt;50%",50%)</f>
        <v>0.5</v>
      </c>
      <c r="N797" s="47">
        <v>0.4273195974701835</v>
      </c>
      <c r="O797">
        <v>10</v>
      </c>
      <c r="P797">
        <v>3</v>
      </c>
      <c r="Q797">
        <v>10</v>
      </c>
      <c r="R797">
        <v>9</v>
      </c>
      <c r="S797" t="s">
        <v>103</v>
      </c>
      <c r="T797" t="s">
        <v>106</v>
      </c>
      <c r="V797">
        <v>33</v>
      </c>
      <c r="W797">
        <v>32</v>
      </c>
      <c r="X797">
        <f>IF(AND(OR('Country Prioritization'!$C$4 = 'Filter inputs'!$A$4,'Country Prioritization'!$C$4=$B797),
OR('Country Prioritization'!$C$6='Filter inputs'!$C$4,'Country Prioritization'!$C$6=$S797),
OR( 'Country Prioritization'!$C$7='Filter inputs'!$D$4, 'Country Prioritization'!$C$7=$T797),
OR('Country Prioritization'!$C$8='Filter inputs'!$E$4, 'Country Prioritization'!$C$8=$F797), OR(AND('Country Prioritization'!$C$5='Filter inputs'!$B$4,H797&lt;=$X$1),AND('Country Prioritization'!$C$5='Filter inputs'!$B$5,M797&lt;=$X$1))),1,0)</f>
        <v>1</v>
      </c>
      <c r="Y797">
        <f>IF(OR('Vaccine Prioritization'!$C$5='Filter inputs'!$E$4, 'Vaccine Prioritization'!$C$5=$F797),1,0)</f>
        <v>1</v>
      </c>
    </row>
    <row r="798" spans="1:25" x14ac:dyDescent="0.3">
      <c r="A798" t="str">
        <f t="shared" si="34"/>
        <v>ASIALKAHib32030</v>
      </c>
      <c r="B798" t="s">
        <v>13</v>
      </c>
      <c r="C798" t="s">
        <v>180</v>
      </c>
      <c r="D798" t="s">
        <v>76</v>
      </c>
      <c r="E798" t="s">
        <v>82</v>
      </c>
      <c r="F798">
        <v>2030</v>
      </c>
      <c r="G798" t="s">
        <v>198</v>
      </c>
      <c r="H798" s="11" cm="1">
        <f t="array" ref="H798">_xlfn.IFS(G798="&gt;70%",1,G798="60-70%",70%,G798="50-60%",60%,G798="&lt;50%",50%)</f>
        <v>0.6</v>
      </c>
      <c r="I798" s="47">
        <v>0.21647082093382536</v>
      </c>
      <c r="J798">
        <v>1</v>
      </c>
      <c r="K798">
        <v>3</v>
      </c>
      <c r="L798" t="s">
        <v>196</v>
      </c>
      <c r="M798" s="11" cm="1">
        <f t="array" ref="M798">_xlfn.IFS(L798="&gt;70%",1,L798="60-70%",70%,L798="50-60%",60%,L798="&lt;50%",50%)</f>
        <v>1</v>
      </c>
      <c r="N798" s="47">
        <v>0.37021470431718256</v>
      </c>
      <c r="O798">
        <v>1</v>
      </c>
      <c r="P798">
        <v>3</v>
      </c>
      <c r="Q798">
        <v>1</v>
      </c>
      <c r="R798">
        <v>11</v>
      </c>
      <c r="S798" t="s">
        <v>104</v>
      </c>
      <c r="T798" t="s">
        <v>108</v>
      </c>
      <c r="V798">
        <v>16</v>
      </c>
      <c r="W798">
        <v>16</v>
      </c>
      <c r="X798">
        <f>IF(AND(OR('Country Prioritization'!$C$4 = 'Filter inputs'!$A$4,'Country Prioritization'!$C$4=$B798),
OR('Country Prioritization'!$C$6='Filter inputs'!$C$4,'Country Prioritization'!$C$6=$S798),
OR( 'Country Prioritization'!$C$7='Filter inputs'!$D$4, 'Country Prioritization'!$C$7=$T798),
OR('Country Prioritization'!$C$8='Filter inputs'!$E$4, 'Country Prioritization'!$C$8=$F798), OR(AND('Country Prioritization'!$C$5='Filter inputs'!$B$4,H798&lt;=$X$1),AND('Country Prioritization'!$C$5='Filter inputs'!$B$5,M798&lt;=$X$1))),1,0)</f>
        <v>1</v>
      </c>
      <c r="Y798">
        <f>IF(OR('Vaccine Prioritization'!$C$5='Filter inputs'!$E$4, 'Vaccine Prioritization'!$C$5=$F798),1,0)</f>
        <v>1</v>
      </c>
    </row>
    <row r="799" spans="1:25" x14ac:dyDescent="0.3">
      <c r="A799" t="str">
        <f t="shared" si="34"/>
        <v>ASIATLSHib32030</v>
      </c>
      <c r="B799" t="s">
        <v>13</v>
      </c>
      <c r="C799" t="s">
        <v>160</v>
      </c>
      <c r="D799" t="s">
        <v>56</v>
      </c>
      <c r="E799" t="s">
        <v>82</v>
      </c>
      <c r="F799">
        <v>2030</v>
      </c>
      <c r="G799" t="s">
        <v>198</v>
      </c>
      <c r="H799" s="11" cm="1">
        <f t="array" ref="H799">_xlfn.IFS(G799="&gt;70%",1,G799="60-70%",70%,G799="50-60%",60%,G799="&lt;50%",50%)</f>
        <v>0.6</v>
      </c>
      <c r="I799" s="47">
        <v>0.20220756107784815</v>
      </c>
      <c r="J799">
        <v>7</v>
      </c>
      <c r="K799">
        <v>3</v>
      </c>
      <c r="L799" t="s">
        <v>196</v>
      </c>
      <c r="M799" s="11" cm="1">
        <f t="array" ref="M799">_xlfn.IFS(L799="&gt;70%",1,L799="60-70%",70%,L799="50-60%",60%,L799="&lt;50%",50%)</f>
        <v>1</v>
      </c>
      <c r="N799" s="47">
        <v>0.36930851326240827</v>
      </c>
      <c r="O799">
        <v>4</v>
      </c>
      <c r="P799">
        <v>3</v>
      </c>
      <c r="Q799">
        <v>2</v>
      </c>
      <c r="R799">
        <v>11</v>
      </c>
      <c r="S799" t="s">
        <v>104</v>
      </c>
      <c r="T799" t="s">
        <v>108</v>
      </c>
      <c r="V799">
        <v>23</v>
      </c>
      <c r="W799">
        <v>20</v>
      </c>
      <c r="X799">
        <f>IF(AND(OR('Country Prioritization'!$C$4 = 'Filter inputs'!$A$4,'Country Prioritization'!$C$4=$B799),
OR('Country Prioritization'!$C$6='Filter inputs'!$C$4,'Country Prioritization'!$C$6=$S799),
OR( 'Country Prioritization'!$C$7='Filter inputs'!$D$4, 'Country Prioritization'!$C$7=$T799),
OR('Country Prioritization'!$C$8='Filter inputs'!$E$4, 'Country Prioritization'!$C$8=$F799), OR(AND('Country Prioritization'!$C$5='Filter inputs'!$B$4,H799&lt;=$X$1),AND('Country Prioritization'!$C$5='Filter inputs'!$B$5,M799&lt;=$X$1))),1,0)</f>
        <v>1</v>
      </c>
      <c r="Y799">
        <f>IF(OR('Vaccine Prioritization'!$C$5='Filter inputs'!$E$4, 'Vaccine Prioritization'!$C$5=$F799),1,0)</f>
        <v>1</v>
      </c>
    </row>
    <row r="800" spans="1:25" x14ac:dyDescent="0.3">
      <c r="A800" t="str">
        <f t="shared" si="34"/>
        <v>EUROPEUKRHib32030</v>
      </c>
      <c r="B800" t="s">
        <v>9</v>
      </c>
      <c r="C800" t="s">
        <v>117</v>
      </c>
      <c r="D800" t="s">
        <v>10</v>
      </c>
      <c r="E800" t="s">
        <v>82</v>
      </c>
      <c r="F800">
        <v>2030</v>
      </c>
      <c r="G800" t="s">
        <v>198</v>
      </c>
      <c r="H800" s="11" cm="1">
        <f t="array" ref="H800">_xlfn.IFS(G800="&gt;70%",1,G800="60-70%",70%,G800="50-60%",60%,G800="&lt;50%",50%)</f>
        <v>0.6</v>
      </c>
      <c r="I800" s="47">
        <v>0.39429425662733425</v>
      </c>
      <c r="J800">
        <v>7</v>
      </c>
      <c r="K800">
        <v>3</v>
      </c>
      <c r="L800" t="s">
        <v>199</v>
      </c>
      <c r="M800" s="11" cm="1">
        <f t="array" ref="M800">_xlfn.IFS(L800="&gt;70%",1,L800="60-70%",70%,L800="50-60%",60%,L800="&lt;50%",50%)</f>
        <v>0.5</v>
      </c>
      <c r="N800" s="47">
        <v>0.36524203722681897</v>
      </c>
      <c r="O800">
        <v>10</v>
      </c>
      <c r="P800">
        <v>3</v>
      </c>
      <c r="Q800">
        <v>1</v>
      </c>
      <c r="R800">
        <v>11</v>
      </c>
      <c r="S800" t="s">
        <v>104</v>
      </c>
      <c r="T800" t="s">
        <v>108</v>
      </c>
      <c r="V800">
        <v>22</v>
      </c>
      <c r="W800">
        <v>25</v>
      </c>
      <c r="X800">
        <f>IF(AND(OR('Country Prioritization'!$C$4 = 'Filter inputs'!$A$4,'Country Prioritization'!$C$4=$B800),
OR('Country Prioritization'!$C$6='Filter inputs'!$C$4,'Country Prioritization'!$C$6=$S800),
OR( 'Country Prioritization'!$C$7='Filter inputs'!$D$4, 'Country Prioritization'!$C$7=$T800),
OR('Country Prioritization'!$C$8='Filter inputs'!$E$4, 'Country Prioritization'!$C$8=$F800), OR(AND('Country Prioritization'!$C$5='Filter inputs'!$B$4,H800&lt;=$X$1),AND('Country Prioritization'!$C$5='Filter inputs'!$B$5,M800&lt;=$X$1))),1,0)</f>
        <v>1</v>
      </c>
      <c r="Y800">
        <f>IF(OR('Vaccine Prioritization'!$C$5='Filter inputs'!$E$4, 'Vaccine Prioritization'!$C$5=$F800),1,0)</f>
        <v>1</v>
      </c>
    </row>
    <row r="801" spans="1:25" x14ac:dyDescent="0.3">
      <c r="A801" t="str">
        <f t="shared" si="34"/>
        <v>AFRICAGMBHib32030</v>
      </c>
      <c r="B801" t="s">
        <v>3</v>
      </c>
      <c r="C801" t="s">
        <v>156</v>
      </c>
      <c r="D801" t="s">
        <v>52</v>
      </c>
      <c r="E801" t="s">
        <v>82</v>
      </c>
      <c r="F801">
        <v>2030</v>
      </c>
      <c r="G801" t="s">
        <v>198</v>
      </c>
      <c r="H801" s="11" cm="1">
        <f t="array" ref="H801">_xlfn.IFS(G801="&gt;70%",1,G801="60-70%",70%,G801="50-60%",60%,G801="&lt;50%",50%)</f>
        <v>0.6</v>
      </c>
      <c r="I801" s="47">
        <v>0.24436620980205812</v>
      </c>
      <c r="J801">
        <v>6</v>
      </c>
      <c r="K801">
        <v>3</v>
      </c>
      <c r="L801" t="s">
        <v>196</v>
      </c>
      <c r="M801" s="11" cm="1">
        <f t="array" ref="M801">_xlfn.IFS(L801="&gt;70%",1,L801="60-70%",70%,L801="50-60%",60%,L801="&lt;50%",50%)</f>
        <v>1</v>
      </c>
      <c r="N801" s="47">
        <v>0.36350538564785823</v>
      </c>
      <c r="O801">
        <v>4</v>
      </c>
      <c r="P801">
        <v>3</v>
      </c>
      <c r="Q801">
        <v>6</v>
      </c>
      <c r="R801">
        <v>9</v>
      </c>
      <c r="S801" t="s">
        <v>103</v>
      </c>
      <c r="T801" t="s">
        <v>106</v>
      </c>
      <c r="V801">
        <v>24</v>
      </c>
      <c r="W801">
        <v>22</v>
      </c>
      <c r="X801">
        <f>IF(AND(OR('Country Prioritization'!$C$4 = 'Filter inputs'!$A$4,'Country Prioritization'!$C$4=$B801),
OR('Country Prioritization'!$C$6='Filter inputs'!$C$4,'Country Prioritization'!$C$6=$S801),
OR( 'Country Prioritization'!$C$7='Filter inputs'!$D$4, 'Country Prioritization'!$C$7=$T801),
OR('Country Prioritization'!$C$8='Filter inputs'!$E$4, 'Country Prioritization'!$C$8=$F801), OR(AND('Country Prioritization'!$C$5='Filter inputs'!$B$4,H801&lt;=$X$1),AND('Country Prioritization'!$C$5='Filter inputs'!$B$5,M801&lt;=$X$1))),1,0)</f>
        <v>1</v>
      </c>
      <c r="Y801">
        <f>IF(OR('Vaccine Prioritization'!$C$5='Filter inputs'!$E$4, 'Vaccine Prioritization'!$C$5=$F801),1,0)</f>
        <v>1</v>
      </c>
    </row>
    <row r="802" spans="1:25" x14ac:dyDescent="0.3">
      <c r="A802" t="str">
        <f t="shared" si="34"/>
        <v>AMERICANICHib32030</v>
      </c>
      <c r="B802" t="s">
        <v>22</v>
      </c>
      <c r="C802" t="s">
        <v>185</v>
      </c>
      <c r="D802" t="s">
        <v>81</v>
      </c>
      <c r="E802" t="s">
        <v>82</v>
      </c>
      <c r="F802">
        <v>2030</v>
      </c>
      <c r="G802" t="s">
        <v>198</v>
      </c>
      <c r="H802" s="11" cm="1">
        <f t="array" ref="H802">_xlfn.IFS(G802="&gt;70%",1,G802="60-70%",70%,G802="50-60%",60%,G802="&lt;50%",50%)</f>
        <v>0.6</v>
      </c>
      <c r="I802" s="47">
        <v>0.16087314650212822</v>
      </c>
      <c r="J802">
        <v>1</v>
      </c>
      <c r="K802">
        <v>2</v>
      </c>
      <c r="L802" t="s">
        <v>196</v>
      </c>
      <c r="M802" s="11" cm="1">
        <f t="array" ref="M802">_xlfn.IFS(L802="&gt;70%",1,L802="60-70%",70%,L802="50-60%",60%,L802="&lt;50%",50%)</f>
        <v>1</v>
      </c>
      <c r="N802" s="47">
        <v>0.27453169412158512</v>
      </c>
      <c r="O802">
        <v>1</v>
      </c>
      <c r="P802">
        <v>2</v>
      </c>
      <c r="Q802">
        <v>1</v>
      </c>
      <c r="R802">
        <v>5</v>
      </c>
      <c r="S802" t="s">
        <v>104</v>
      </c>
      <c r="T802" t="s">
        <v>107</v>
      </c>
      <c r="V802">
        <v>9</v>
      </c>
      <c r="W802">
        <v>9</v>
      </c>
      <c r="X802">
        <f>IF(AND(OR('Country Prioritization'!$C$4 = 'Filter inputs'!$A$4,'Country Prioritization'!$C$4=$B802),
OR('Country Prioritization'!$C$6='Filter inputs'!$C$4,'Country Prioritization'!$C$6=$S802),
OR( 'Country Prioritization'!$C$7='Filter inputs'!$D$4, 'Country Prioritization'!$C$7=$T802),
OR('Country Prioritization'!$C$8='Filter inputs'!$E$4, 'Country Prioritization'!$C$8=$F802), OR(AND('Country Prioritization'!$C$5='Filter inputs'!$B$4,H802&lt;=$X$1),AND('Country Prioritization'!$C$5='Filter inputs'!$B$5,M802&lt;=$X$1))),1,0)</f>
        <v>1</v>
      </c>
      <c r="Y802">
        <f>IF(OR('Vaccine Prioritization'!$C$5='Filter inputs'!$E$4, 'Vaccine Prioritization'!$C$5=$F802),1,0)</f>
        <v>1</v>
      </c>
    </row>
    <row r="803" spans="1:25" x14ac:dyDescent="0.3">
      <c r="A803" t="str">
        <f t="shared" si="34"/>
        <v>AFRICAGNBHib32030</v>
      </c>
      <c r="B803" t="s">
        <v>3</v>
      </c>
      <c r="C803" t="s">
        <v>138</v>
      </c>
      <c r="D803" t="s">
        <v>34</v>
      </c>
      <c r="E803" t="s">
        <v>82</v>
      </c>
      <c r="F803">
        <v>2030</v>
      </c>
      <c r="G803" t="s">
        <v>198</v>
      </c>
      <c r="H803" s="11" cm="1">
        <f t="array" ref="H803">_xlfn.IFS(G803="&gt;70%",1,G803="60-70%",70%,G803="50-60%",60%,G803="&lt;50%",50%)</f>
        <v>0.6</v>
      </c>
      <c r="I803" s="47">
        <v>0.16832444424672566</v>
      </c>
      <c r="J803">
        <v>7</v>
      </c>
      <c r="K803">
        <v>2</v>
      </c>
      <c r="L803" t="s">
        <v>196</v>
      </c>
      <c r="M803" s="11" cm="1">
        <f t="array" ref="M803">_xlfn.IFS(L803="&gt;70%",1,L803="60-70%",70%,L803="50-60%",60%,L803="&lt;50%",50%)</f>
        <v>1</v>
      </c>
      <c r="N803" s="47">
        <v>0.27029993679851733</v>
      </c>
      <c r="O803">
        <v>7</v>
      </c>
      <c r="P803">
        <v>2</v>
      </c>
      <c r="Q803">
        <v>9</v>
      </c>
      <c r="R803">
        <v>9</v>
      </c>
      <c r="S803" t="s">
        <v>103</v>
      </c>
      <c r="T803" t="s">
        <v>106</v>
      </c>
      <c r="V803">
        <v>27</v>
      </c>
      <c r="W803">
        <v>27</v>
      </c>
      <c r="X803">
        <f>IF(AND(OR('Country Prioritization'!$C$4 = 'Filter inputs'!$A$4,'Country Prioritization'!$C$4=$B803),
OR('Country Prioritization'!$C$6='Filter inputs'!$C$4,'Country Prioritization'!$C$6=$S803),
OR( 'Country Prioritization'!$C$7='Filter inputs'!$D$4, 'Country Prioritization'!$C$7=$T803),
OR('Country Prioritization'!$C$8='Filter inputs'!$E$4, 'Country Prioritization'!$C$8=$F803), OR(AND('Country Prioritization'!$C$5='Filter inputs'!$B$4,H803&lt;=$X$1),AND('Country Prioritization'!$C$5='Filter inputs'!$B$5,M803&lt;=$X$1))),1,0)</f>
        <v>1</v>
      </c>
      <c r="Y803">
        <f>IF(OR('Vaccine Prioritization'!$C$5='Filter inputs'!$E$4, 'Vaccine Prioritization'!$C$5=$F803),1,0)</f>
        <v>1</v>
      </c>
    </row>
    <row r="804" spans="1:25" x14ac:dyDescent="0.3">
      <c r="A804" t="str">
        <f t="shared" si="34"/>
        <v>ASIAMNGHib32030</v>
      </c>
      <c r="B804" t="s">
        <v>13</v>
      </c>
      <c r="C804" t="s">
        <v>174</v>
      </c>
      <c r="D804" t="s">
        <v>70</v>
      </c>
      <c r="E804" t="s">
        <v>82</v>
      </c>
      <c r="F804">
        <v>2030</v>
      </c>
      <c r="G804" t="s">
        <v>198</v>
      </c>
      <c r="H804" s="11" cm="1">
        <f t="array" ref="H804">_xlfn.IFS(G804="&gt;70%",1,G804="60-70%",70%,G804="50-60%",60%,G804="&lt;50%",50%)</f>
        <v>0.6</v>
      </c>
      <c r="I804" s="47">
        <v>0.12947993475953357</v>
      </c>
      <c r="J804">
        <v>1</v>
      </c>
      <c r="K804">
        <v>2</v>
      </c>
      <c r="L804" t="s">
        <v>196</v>
      </c>
      <c r="M804" s="11" cm="1">
        <f t="array" ref="M804">_xlfn.IFS(L804="&gt;70%",1,L804="60-70%",70%,L804="50-60%",60%,L804="&lt;50%",50%)</f>
        <v>1</v>
      </c>
      <c r="N804" s="47">
        <v>0.22050940266693417</v>
      </c>
      <c r="O804">
        <v>2</v>
      </c>
      <c r="P804">
        <v>2</v>
      </c>
      <c r="Q804">
        <v>5</v>
      </c>
      <c r="R804">
        <v>11</v>
      </c>
      <c r="S804" t="s">
        <v>104</v>
      </c>
      <c r="T804" t="s">
        <v>108</v>
      </c>
      <c r="V804">
        <v>19</v>
      </c>
      <c r="W804">
        <v>20</v>
      </c>
      <c r="X804">
        <f>IF(AND(OR('Country Prioritization'!$C$4 = 'Filter inputs'!$A$4,'Country Prioritization'!$C$4=$B804),
OR('Country Prioritization'!$C$6='Filter inputs'!$C$4,'Country Prioritization'!$C$6=$S804),
OR( 'Country Prioritization'!$C$7='Filter inputs'!$D$4, 'Country Prioritization'!$C$7=$T804),
OR('Country Prioritization'!$C$8='Filter inputs'!$E$4, 'Country Prioritization'!$C$8=$F804), OR(AND('Country Prioritization'!$C$5='Filter inputs'!$B$4,H804&lt;=$X$1),AND('Country Prioritization'!$C$5='Filter inputs'!$B$5,M804&lt;=$X$1))),1,0)</f>
        <v>1</v>
      </c>
      <c r="Y804">
        <f>IF(OR('Vaccine Prioritization'!$C$5='Filter inputs'!$E$4, 'Vaccine Prioritization'!$C$5=$F804),1,0)</f>
        <v>1</v>
      </c>
    </row>
    <row r="805" spans="1:25" x14ac:dyDescent="0.3">
      <c r="A805" t="str">
        <f t="shared" si="34"/>
        <v>AFRICACOMHib32030</v>
      </c>
      <c r="B805" t="s">
        <v>3</v>
      </c>
      <c r="C805" t="s">
        <v>153</v>
      </c>
      <c r="D805" t="s">
        <v>49</v>
      </c>
      <c r="E805" t="s">
        <v>82</v>
      </c>
      <c r="F805">
        <v>2030</v>
      </c>
      <c r="G805" t="s">
        <v>198</v>
      </c>
      <c r="H805" s="11" cm="1">
        <f t="array" ref="H805">_xlfn.IFS(G805="&gt;70%",1,G805="60-70%",70%,G805="50-60%",60%,G805="&lt;50%",50%)</f>
        <v>0.6</v>
      </c>
      <c r="I805" s="47">
        <v>0.16693095512631634</v>
      </c>
      <c r="J805">
        <v>5</v>
      </c>
      <c r="K805">
        <v>2</v>
      </c>
      <c r="L805" t="s">
        <v>196</v>
      </c>
      <c r="M805" s="11" cm="1">
        <f t="array" ref="M805">_xlfn.IFS(L805="&gt;70%",1,L805="60-70%",70%,L805="50-60%",60%,L805="&lt;50%",50%)</f>
        <v>1</v>
      </c>
      <c r="N805" s="47">
        <v>0.21459481456965915</v>
      </c>
      <c r="O805">
        <v>5</v>
      </c>
      <c r="P805">
        <v>2</v>
      </c>
      <c r="Q805">
        <v>3</v>
      </c>
      <c r="R805">
        <v>2</v>
      </c>
      <c r="S805" t="s">
        <v>104</v>
      </c>
      <c r="T805" t="s">
        <v>109</v>
      </c>
      <c r="V805">
        <v>12</v>
      </c>
      <c r="W805">
        <v>12</v>
      </c>
      <c r="X805">
        <f>IF(AND(OR('Country Prioritization'!$C$4 = 'Filter inputs'!$A$4,'Country Prioritization'!$C$4=$B805),
OR('Country Prioritization'!$C$6='Filter inputs'!$C$4,'Country Prioritization'!$C$6=$S805),
OR( 'Country Prioritization'!$C$7='Filter inputs'!$D$4, 'Country Prioritization'!$C$7=$T805),
OR('Country Prioritization'!$C$8='Filter inputs'!$E$4, 'Country Prioritization'!$C$8=$F805), OR(AND('Country Prioritization'!$C$5='Filter inputs'!$B$4,H805&lt;=$X$1),AND('Country Prioritization'!$C$5='Filter inputs'!$B$5,M805&lt;=$X$1))),1,0)</f>
        <v>1</v>
      </c>
      <c r="Y805">
        <f>IF(OR('Vaccine Prioritization'!$C$5='Filter inputs'!$E$4, 'Vaccine Prioritization'!$C$5=$F805),1,0)</f>
        <v>1</v>
      </c>
    </row>
    <row r="806" spans="1:25" x14ac:dyDescent="0.3">
      <c r="A806" t="str">
        <f t="shared" si="34"/>
        <v>AFRICADJIHib32030</v>
      </c>
      <c r="B806" t="s">
        <v>3</v>
      </c>
      <c r="C806" t="s">
        <v>124</v>
      </c>
      <c r="D806" t="s">
        <v>19</v>
      </c>
      <c r="E806" t="s">
        <v>82</v>
      </c>
      <c r="F806">
        <v>2030</v>
      </c>
      <c r="G806" t="s">
        <v>198</v>
      </c>
      <c r="H806" s="11" cm="1">
        <f t="array" ref="H806">_xlfn.IFS(G806="&gt;70%",1,G806="60-70%",70%,G806="50-60%",60%,G806="&lt;50%",50%)</f>
        <v>0.6</v>
      </c>
      <c r="I806" s="47">
        <v>0.11147886961926372</v>
      </c>
      <c r="J806">
        <v>6</v>
      </c>
      <c r="K806">
        <v>2</v>
      </c>
      <c r="L806" t="s">
        <v>197</v>
      </c>
      <c r="M806" s="11" cm="1">
        <f t="array" ref="M806">_xlfn.IFS(L806="&gt;70%",1,L806="60-70%",70%,L806="50-60%",60%,L806="&lt;50%",50%)</f>
        <v>0.7</v>
      </c>
      <c r="N806" s="47">
        <v>0.17496188739863439</v>
      </c>
      <c r="O806">
        <v>9</v>
      </c>
      <c r="P806">
        <v>2</v>
      </c>
      <c r="Q806">
        <v>7</v>
      </c>
      <c r="R806">
        <v>2</v>
      </c>
      <c r="S806" t="s">
        <v>104</v>
      </c>
      <c r="T806" t="s">
        <v>109</v>
      </c>
      <c r="V806">
        <v>17</v>
      </c>
      <c r="W806">
        <v>20</v>
      </c>
      <c r="X806">
        <f>IF(AND(OR('Country Prioritization'!$C$4 = 'Filter inputs'!$A$4,'Country Prioritization'!$C$4=$B806),
OR('Country Prioritization'!$C$6='Filter inputs'!$C$4,'Country Prioritization'!$C$6=$S806),
OR( 'Country Prioritization'!$C$7='Filter inputs'!$D$4, 'Country Prioritization'!$C$7=$T806),
OR('Country Prioritization'!$C$8='Filter inputs'!$E$4, 'Country Prioritization'!$C$8=$F806), OR(AND('Country Prioritization'!$C$5='Filter inputs'!$B$4,H806&lt;=$X$1),AND('Country Prioritization'!$C$5='Filter inputs'!$B$5,M806&lt;=$X$1))),1,0)</f>
        <v>1</v>
      </c>
      <c r="Y806">
        <f>IF(OR('Vaccine Prioritization'!$C$5='Filter inputs'!$E$4, 'Vaccine Prioritization'!$C$5=$F806),1,0)</f>
        <v>1</v>
      </c>
    </row>
    <row r="807" spans="1:25" x14ac:dyDescent="0.3">
      <c r="A807" t="str">
        <f t="shared" si="34"/>
        <v>ASIAARMHib32030</v>
      </c>
      <c r="B807" t="s">
        <v>13</v>
      </c>
      <c r="C807" t="s">
        <v>168</v>
      </c>
      <c r="D807" t="s">
        <v>64</v>
      </c>
      <c r="E807" t="s">
        <v>82</v>
      </c>
      <c r="F807">
        <v>2030</v>
      </c>
      <c r="G807" t="s">
        <v>198</v>
      </c>
      <c r="H807" s="11" cm="1">
        <f t="array" ref="H807">_xlfn.IFS(G807="&gt;70%",1,G807="60-70%",70%,G807="50-60%",60%,G807="&lt;50%",50%)</f>
        <v>0.6</v>
      </c>
      <c r="I807" s="47">
        <v>7.868271889889035E-2</v>
      </c>
      <c r="J807">
        <v>4</v>
      </c>
      <c r="K807">
        <v>2</v>
      </c>
      <c r="L807" t="s">
        <v>196</v>
      </c>
      <c r="M807" s="11" cm="1">
        <f t="array" ref="M807">_xlfn.IFS(L807="&gt;70%",1,L807="60-70%",70%,L807="50-60%",60%,L807="&lt;50%",50%)</f>
        <v>1</v>
      </c>
      <c r="N807" s="47">
        <v>0.13535443057874108</v>
      </c>
      <c r="O807">
        <v>3</v>
      </c>
      <c r="P807">
        <v>2</v>
      </c>
      <c r="Q807">
        <v>2</v>
      </c>
      <c r="R807">
        <v>10</v>
      </c>
      <c r="S807" t="s">
        <v>105</v>
      </c>
      <c r="T807" t="s">
        <v>108</v>
      </c>
      <c r="V807">
        <v>18</v>
      </c>
      <c r="W807">
        <v>17</v>
      </c>
      <c r="X807">
        <f>IF(AND(OR('Country Prioritization'!$C$4 = 'Filter inputs'!$A$4,'Country Prioritization'!$C$4=$B807),
OR('Country Prioritization'!$C$6='Filter inputs'!$C$4,'Country Prioritization'!$C$6=$S807),
OR( 'Country Prioritization'!$C$7='Filter inputs'!$D$4, 'Country Prioritization'!$C$7=$T807),
OR('Country Prioritization'!$C$8='Filter inputs'!$E$4, 'Country Prioritization'!$C$8=$F807), OR(AND('Country Prioritization'!$C$5='Filter inputs'!$B$4,H807&lt;=$X$1),AND('Country Prioritization'!$C$5='Filter inputs'!$B$5,M807&lt;=$X$1))),1,0)</f>
        <v>1</v>
      </c>
      <c r="Y807">
        <f>IF(OR('Vaccine Prioritization'!$C$5='Filter inputs'!$E$4, 'Vaccine Prioritization'!$C$5=$F807),1,0)</f>
        <v>1</v>
      </c>
    </row>
    <row r="808" spans="1:25" x14ac:dyDescent="0.3">
      <c r="A808" t="str">
        <f t="shared" si="34"/>
        <v>AFRICALSOHib32030</v>
      </c>
      <c r="B808" t="s">
        <v>3</v>
      </c>
      <c r="C808" t="s">
        <v>178</v>
      </c>
      <c r="D808" t="s">
        <v>74</v>
      </c>
      <c r="E808" t="s">
        <v>82</v>
      </c>
      <c r="F808">
        <v>2030</v>
      </c>
      <c r="G808" t="s">
        <v>198</v>
      </c>
      <c r="H808" s="11" cm="1">
        <f t="array" ref="H808">_xlfn.IFS(G808="&gt;70%",1,G808="60-70%",70%,G808="50-60%",60%,G808="&lt;50%",50%)</f>
        <v>0.6</v>
      </c>
      <c r="I808" s="47">
        <v>6.8260450894049002E-2</v>
      </c>
      <c r="J808">
        <v>6</v>
      </c>
      <c r="K808">
        <v>2</v>
      </c>
      <c r="L808" t="s">
        <v>196</v>
      </c>
      <c r="M808" s="11" cm="1">
        <f t="array" ref="M808">_xlfn.IFS(L808="&gt;70%",1,L808="60-70%",70%,L808="50-60%",60%,L808="&lt;50%",50%)</f>
        <v>1</v>
      </c>
      <c r="N808" s="47">
        <v>0.11693568117705457</v>
      </c>
      <c r="O808">
        <v>2</v>
      </c>
      <c r="P808">
        <v>2</v>
      </c>
      <c r="Q808">
        <v>9</v>
      </c>
      <c r="R808">
        <v>2</v>
      </c>
      <c r="S808" t="s">
        <v>104</v>
      </c>
      <c r="T808" t="s">
        <v>109</v>
      </c>
      <c r="V808">
        <v>19</v>
      </c>
      <c r="W808">
        <v>15</v>
      </c>
      <c r="X808">
        <f>IF(AND(OR('Country Prioritization'!$C$4 = 'Filter inputs'!$A$4,'Country Prioritization'!$C$4=$B808),
OR('Country Prioritization'!$C$6='Filter inputs'!$C$4,'Country Prioritization'!$C$6=$S808),
OR( 'Country Prioritization'!$C$7='Filter inputs'!$D$4, 'Country Prioritization'!$C$7=$T808),
OR('Country Prioritization'!$C$8='Filter inputs'!$E$4, 'Country Prioritization'!$C$8=$F808), OR(AND('Country Prioritization'!$C$5='Filter inputs'!$B$4,H808&lt;=$X$1),AND('Country Prioritization'!$C$5='Filter inputs'!$B$5,M808&lt;=$X$1))),1,0)</f>
        <v>1</v>
      </c>
      <c r="Y808">
        <f>IF(OR('Vaccine Prioritization'!$C$5='Filter inputs'!$E$4, 'Vaccine Prioritization'!$C$5=$F808),1,0)</f>
        <v>1</v>
      </c>
    </row>
    <row r="809" spans="1:25" x14ac:dyDescent="0.3">
      <c r="A809" t="str">
        <f t="shared" si="34"/>
        <v>AMERICACUBHib32030</v>
      </c>
      <c r="B809" t="s">
        <v>22</v>
      </c>
      <c r="C809" t="s">
        <v>175</v>
      </c>
      <c r="D809" t="s">
        <v>71</v>
      </c>
      <c r="E809" t="s">
        <v>82</v>
      </c>
      <c r="F809">
        <v>2030</v>
      </c>
      <c r="G809" t="s">
        <v>198</v>
      </c>
      <c r="H809" s="11" cm="1">
        <f t="array" ref="H809">_xlfn.IFS(G809="&gt;70%",1,G809="60-70%",70%,G809="50-60%",60%,G809="&lt;50%",50%)</f>
        <v>0.6</v>
      </c>
      <c r="I809" s="47">
        <v>7.0838513006744083E-2</v>
      </c>
      <c r="J809">
        <v>1</v>
      </c>
      <c r="K809">
        <v>2</v>
      </c>
      <c r="L809" t="s">
        <v>196</v>
      </c>
      <c r="M809" s="11" cm="1">
        <f t="array" ref="M809">_xlfn.IFS(L809="&gt;70%",1,L809="60-70%",70%,L809="50-60%",60%,L809="&lt;50%",50%)</f>
        <v>1</v>
      </c>
      <c r="N809" s="47">
        <v>0.11562747730254026</v>
      </c>
      <c r="O809">
        <v>2</v>
      </c>
      <c r="P809">
        <v>2</v>
      </c>
      <c r="Q809">
        <v>1</v>
      </c>
      <c r="R809">
        <v>10</v>
      </c>
      <c r="S809" t="s">
        <v>105</v>
      </c>
      <c r="T809" t="s">
        <v>108</v>
      </c>
      <c r="V809">
        <v>14</v>
      </c>
      <c r="W809">
        <v>15</v>
      </c>
      <c r="X809">
        <f>IF(AND(OR('Country Prioritization'!$C$4 = 'Filter inputs'!$A$4,'Country Prioritization'!$C$4=$B809),
OR('Country Prioritization'!$C$6='Filter inputs'!$C$4,'Country Prioritization'!$C$6=$S809),
OR( 'Country Prioritization'!$C$7='Filter inputs'!$D$4, 'Country Prioritization'!$C$7=$T809),
OR('Country Prioritization'!$C$8='Filter inputs'!$E$4, 'Country Prioritization'!$C$8=$F809), OR(AND('Country Prioritization'!$C$5='Filter inputs'!$B$4,H809&lt;=$X$1),AND('Country Prioritization'!$C$5='Filter inputs'!$B$5,M809&lt;=$X$1))),1,0)</f>
        <v>1</v>
      </c>
      <c r="Y809">
        <f>IF(OR('Vaccine Prioritization'!$C$5='Filter inputs'!$E$4, 'Vaccine Prioritization'!$C$5=$F809),1,0)</f>
        <v>1</v>
      </c>
    </row>
    <row r="810" spans="1:25" x14ac:dyDescent="0.3">
      <c r="A810" t="str">
        <f t="shared" si="34"/>
        <v>ASIABTNHib32030</v>
      </c>
      <c r="B810" t="s">
        <v>13</v>
      </c>
      <c r="C810" t="s">
        <v>184</v>
      </c>
      <c r="D810" t="s">
        <v>80</v>
      </c>
      <c r="E810" t="s">
        <v>82</v>
      </c>
      <c r="F810">
        <v>2030</v>
      </c>
      <c r="G810" t="s">
        <v>198</v>
      </c>
      <c r="H810" s="11" cm="1">
        <f t="array" ref="H810">_xlfn.IFS(G810="&gt;70%",1,G810="60-70%",70%,G810="50-60%",60%,G810="&lt;50%",50%)</f>
        <v>0.6</v>
      </c>
      <c r="I810" s="47">
        <v>4.930797671464246E-2</v>
      </c>
      <c r="J810">
        <v>2</v>
      </c>
      <c r="K810">
        <v>1</v>
      </c>
      <c r="L810" t="s">
        <v>196</v>
      </c>
      <c r="M810" s="11" cm="1">
        <f t="array" ref="M810">_xlfn.IFS(L810="&gt;70%",1,L810="60-70%",70%,L810="50-60%",60%,L810="&lt;50%",50%)</f>
        <v>1</v>
      </c>
      <c r="N810" s="47">
        <v>0.11053361887706382</v>
      </c>
      <c r="O810">
        <v>1</v>
      </c>
      <c r="P810">
        <v>1</v>
      </c>
      <c r="Q810">
        <v>4</v>
      </c>
      <c r="R810">
        <v>11</v>
      </c>
      <c r="S810" t="s">
        <v>104</v>
      </c>
      <c r="T810" t="s">
        <v>108</v>
      </c>
      <c r="V810">
        <v>18</v>
      </c>
      <c r="W810">
        <v>17</v>
      </c>
      <c r="X810">
        <f>IF(AND(OR('Country Prioritization'!$C$4 = 'Filter inputs'!$A$4,'Country Prioritization'!$C$4=$B810),
OR('Country Prioritization'!$C$6='Filter inputs'!$C$4,'Country Prioritization'!$C$6=$S810),
OR( 'Country Prioritization'!$C$7='Filter inputs'!$D$4, 'Country Prioritization'!$C$7=$T810),
OR('Country Prioritization'!$C$8='Filter inputs'!$E$4, 'Country Prioritization'!$C$8=$F810), OR(AND('Country Prioritization'!$C$5='Filter inputs'!$B$4,H810&lt;=$X$1),AND('Country Prioritization'!$C$5='Filter inputs'!$B$5,M810&lt;=$X$1))),1,0)</f>
        <v>1</v>
      </c>
      <c r="Y810">
        <f>IF(OR('Vaccine Prioritization'!$C$5='Filter inputs'!$E$4, 'Vaccine Prioritization'!$C$5=$F810),1,0)</f>
        <v>1</v>
      </c>
    </row>
    <row r="811" spans="1:25" x14ac:dyDescent="0.3">
      <c r="A811" t="str">
        <f t="shared" si="34"/>
        <v>ASIAGEOHib32030</v>
      </c>
      <c r="B811" t="s">
        <v>13</v>
      </c>
      <c r="C811" t="s">
        <v>159</v>
      </c>
      <c r="D811" t="s">
        <v>55</v>
      </c>
      <c r="E811" t="s">
        <v>82</v>
      </c>
      <c r="F811">
        <v>2030</v>
      </c>
      <c r="G811" t="s">
        <v>198</v>
      </c>
      <c r="H811" s="11" cm="1">
        <f t="array" ref="H811">_xlfn.IFS(G811="&gt;70%",1,G811="60-70%",70%,G811="50-60%",60%,G811="&lt;50%",50%)</f>
        <v>0.6</v>
      </c>
      <c r="I811" s="47">
        <v>4.4125523283758968E-2</v>
      </c>
      <c r="J811">
        <v>3</v>
      </c>
      <c r="K811">
        <v>1</v>
      </c>
      <c r="L811" t="s">
        <v>196</v>
      </c>
      <c r="M811" s="11" cm="1">
        <f t="array" ref="M811">_xlfn.IFS(L811="&gt;70%",1,L811="60-70%",70%,L811="50-60%",60%,L811="&lt;50%",50%)</f>
        <v>1</v>
      </c>
      <c r="N811" s="47">
        <v>6.5813007403998425E-2</v>
      </c>
      <c r="O811">
        <v>5</v>
      </c>
      <c r="P811">
        <v>1</v>
      </c>
      <c r="Q811">
        <v>3</v>
      </c>
      <c r="R811">
        <v>10</v>
      </c>
      <c r="S811" t="s">
        <v>105</v>
      </c>
      <c r="T811" t="s">
        <v>108</v>
      </c>
      <c r="V811">
        <v>17</v>
      </c>
      <c r="W811">
        <v>19</v>
      </c>
      <c r="X811">
        <f>IF(AND(OR('Country Prioritization'!$C$4 = 'Filter inputs'!$A$4,'Country Prioritization'!$C$4=$B811),
OR('Country Prioritization'!$C$6='Filter inputs'!$C$4,'Country Prioritization'!$C$6=$S811),
OR( 'Country Prioritization'!$C$7='Filter inputs'!$D$4, 'Country Prioritization'!$C$7=$T811),
OR('Country Prioritization'!$C$8='Filter inputs'!$E$4, 'Country Prioritization'!$C$8=$F811), OR(AND('Country Prioritization'!$C$5='Filter inputs'!$B$4,H811&lt;=$X$1),AND('Country Prioritization'!$C$5='Filter inputs'!$B$5,M811&lt;=$X$1))),1,0)</f>
        <v>1</v>
      </c>
      <c r="Y811">
        <f>IF(OR('Vaccine Prioritization'!$C$5='Filter inputs'!$E$4, 'Vaccine Prioritization'!$C$5=$F811),1,0)</f>
        <v>1</v>
      </c>
    </row>
    <row r="812" spans="1:25" x14ac:dyDescent="0.3">
      <c r="A812" t="str">
        <f t="shared" si="34"/>
        <v>OCEANIASLBHib32030</v>
      </c>
      <c r="B812" t="s">
        <v>15</v>
      </c>
      <c r="C812" t="s">
        <v>150</v>
      </c>
      <c r="D812" t="s">
        <v>46</v>
      </c>
      <c r="E812" t="s">
        <v>82</v>
      </c>
      <c r="F812">
        <v>2030</v>
      </c>
      <c r="G812" t="s">
        <v>198</v>
      </c>
      <c r="H812" s="11" cm="1">
        <f t="array" ref="H812">_xlfn.IFS(G812="&gt;70%",1,G812="60-70%",70%,G812="50-60%",60%,G812="&lt;50%",50%)</f>
        <v>0.6</v>
      </c>
      <c r="I812" s="47">
        <v>4.079214715578347E-2</v>
      </c>
      <c r="J812">
        <v>3</v>
      </c>
      <c r="K812">
        <v>1</v>
      </c>
      <c r="L812" t="s">
        <v>196</v>
      </c>
      <c r="M812" s="11" cm="1">
        <f t="array" ref="M812">_xlfn.IFS(L812="&gt;70%",1,L812="60-70%",70%,L812="50-60%",60%,L812="&lt;50%",50%)</f>
        <v>1</v>
      </c>
      <c r="N812" s="47">
        <v>5.9419816945163059E-2</v>
      </c>
      <c r="O812">
        <v>6</v>
      </c>
      <c r="P812">
        <v>1</v>
      </c>
      <c r="Q812">
        <v>1</v>
      </c>
      <c r="R812">
        <v>5</v>
      </c>
      <c r="S812" t="s">
        <v>104</v>
      </c>
      <c r="T812" t="s">
        <v>107</v>
      </c>
      <c r="V812">
        <v>10</v>
      </c>
      <c r="W812">
        <v>13</v>
      </c>
      <c r="X812">
        <f>IF(AND(OR('Country Prioritization'!$C$4 = 'Filter inputs'!$A$4,'Country Prioritization'!$C$4=$B812),
OR('Country Prioritization'!$C$6='Filter inputs'!$C$4,'Country Prioritization'!$C$6=$S812),
OR( 'Country Prioritization'!$C$7='Filter inputs'!$D$4, 'Country Prioritization'!$C$7=$T812),
OR('Country Prioritization'!$C$8='Filter inputs'!$E$4, 'Country Prioritization'!$C$8=$F812), OR(AND('Country Prioritization'!$C$5='Filter inputs'!$B$4,H812&lt;=$X$1),AND('Country Prioritization'!$C$5='Filter inputs'!$B$5,M812&lt;=$X$1))),1,0)</f>
        <v>1</v>
      </c>
      <c r="Y812">
        <f>IF(OR('Vaccine Prioritization'!$C$5='Filter inputs'!$E$4, 'Vaccine Prioritization'!$C$5=$F812),1,0)</f>
        <v>1</v>
      </c>
    </row>
    <row r="813" spans="1:25" x14ac:dyDescent="0.3">
      <c r="A813" t="str">
        <f t="shared" si="34"/>
        <v>EUROPEMDAHib32030</v>
      </c>
      <c r="B813" t="s">
        <v>9</v>
      </c>
      <c r="C813" t="s">
        <v>130</v>
      </c>
      <c r="D813" t="s">
        <v>26</v>
      </c>
      <c r="E813" t="s">
        <v>82</v>
      </c>
      <c r="F813">
        <v>2030</v>
      </c>
      <c r="G813" t="s">
        <v>198</v>
      </c>
      <c r="H813" s="11" cm="1">
        <f t="array" ref="H813">_xlfn.IFS(G813="&gt;70%",1,G813="60-70%",70%,G813="50-60%",60%,G813="&lt;50%",50%)</f>
        <v>0.6</v>
      </c>
      <c r="I813" s="47">
        <v>4.8779133806277172E-2</v>
      </c>
      <c r="J813">
        <v>5</v>
      </c>
      <c r="K813">
        <v>1</v>
      </c>
      <c r="L813" t="s">
        <v>196</v>
      </c>
      <c r="M813" s="11" cm="1">
        <f t="array" ref="M813">_xlfn.IFS(L813="&gt;70%",1,L813="60-70%",70%,L813="50-60%",60%,L813="&lt;50%",50%)</f>
        <v>1</v>
      </c>
      <c r="N813" s="47">
        <v>5.828924650795226E-2</v>
      </c>
      <c r="O813">
        <v>8</v>
      </c>
      <c r="P813">
        <v>1</v>
      </c>
      <c r="Q813">
        <v>2</v>
      </c>
      <c r="R813">
        <v>11</v>
      </c>
      <c r="S813" t="s">
        <v>104</v>
      </c>
      <c r="T813" t="s">
        <v>108</v>
      </c>
      <c r="V813">
        <v>19</v>
      </c>
      <c r="W813">
        <v>22</v>
      </c>
      <c r="X813">
        <f>IF(AND(OR('Country Prioritization'!$C$4 = 'Filter inputs'!$A$4,'Country Prioritization'!$C$4=$B813),
OR('Country Prioritization'!$C$6='Filter inputs'!$C$4,'Country Prioritization'!$C$6=$S813),
OR( 'Country Prioritization'!$C$7='Filter inputs'!$D$4, 'Country Prioritization'!$C$7=$T813),
OR('Country Prioritization'!$C$8='Filter inputs'!$E$4, 'Country Prioritization'!$C$8=$F813), OR(AND('Country Prioritization'!$C$5='Filter inputs'!$B$4,H813&lt;=$X$1),AND('Country Prioritization'!$C$5='Filter inputs'!$B$5,M813&lt;=$X$1))),1,0)</f>
        <v>1</v>
      </c>
      <c r="Y813">
        <f>IF(OR('Vaccine Prioritization'!$C$5='Filter inputs'!$E$4, 'Vaccine Prioritization'!$C$5=$F813),1,0)</f>
        <v>1</v>
      </c>
    </row>
    <row r="814" spans="1:25" x14ac:dyDescent="0.3">
      <c r="A814" t="str">
        <f t="shared" si="34"/>
        <v>OCEANIAKIRHib32030</v>
      </c>
      <c r="B814" t="s">
        <v>15</v>
      </c>
      <c r="C814" t="s">
        <v>129</v>
      </c>
      <c r="D814" t="s">
        <v>25</v>
      </c>
      <c r="E814" t="s">
        <v>82</v>
      </c>
      <c r="F814">
        <v>2030</v>
      </c>
      <c r="G814" t="s">
        <v>198</v>
      </c>
      <c r="H814" s="11" cm="1">
        <f t="array" ref="H814">_xlfn.IFS(G814="&gt;70%",1,G814="60-70%",70%,G814="50-60%",60%,G814="&lt;50%",50%)</f>
        <v>0.6</v>
      </c>
      <c r="I814" s="47">
        <v>1.9947526421739636E-2</v>
      </c>
      <c r="J814">
        <v>2</v>
      </c>
      <c r="K814">
        <v>1</v>
      </c>
      <c r="L814" t="s">
        <v>196</v>
      </c>
      <c r="M814" s="11" cm="1">
        <f t="array" ref="M814">_xlfn.IFS(L814="&gt;70%",1,L814="60-70%",70%,L814="50-60%",60%,L814="&lt;50%",50%)</f>
        <v>1</v>
      </c>
      <c r="N814" s="47">
        <v>2.6924904157159625E-2</v>
      </c>
      <c r="O814">
        <v>9</v>
      </c>
      <c r="P814">
        <v>1</v>
      </c>
      <c r="Q814">
        <v>5</v>
      </c>
      <c r="R814">
        <v>11</v>
      </c>
      <c r="S814" t="s">
        <v>104</v>
      </c>
      <c r="T814" t="s">
        <v>108</v>
      </c>
      <c r="V814">
        <v>19</v>
      </c>
      <c r="W814">
        <v>26</v>
      </c>
      <c r="X814">
        <f>IF(AND(OR('Country Prioritization'!$C$4 = 'Filter inputs'!$A$4,'Country Prioritization'!$C$4=$B814),
OR('Country Prioritization'!$C$6='Filter inputs'!$C$4,'Country Prioritization'!$C$6=$S814),
OR( 'Country Prioritization'!$C$7='Filter inputs'!$D$4, 'Country Prioritization'!$C$7=$T814),
OR('Country Prioritization'!$C$8='Filter inputs'!$E$4, 'Country Prioritization'!$C$8=$F814), OR(AND('Country Prioritization'!$C$5='Filter inputs'!$B$4,H814&lt;=$X$1),AND('Country Prioritization'!$C$5='Filter inputs'!$B$5,M814&lt;=$X$1))),1,0)</f>
        <v>1</v>
      </c>
      <c r="Y814">
        <f>IF(OR('Vaccine Prioritization'!$C$5='Filter inputs'!$E$4, 'Vaccine Prioritization'!$C$5=$F814),1,0)</f>
        <v>1</v>
      </c>
    </row>
    <row r="815" spans="1:25" x14ac:dyDescent="0.3">
      <c r="A815" t="str">
        <f t="shared" si="34"/>
        <v>AMERICAGUYHib32030</v>
      </c>
      <c r="B815" t="s">
        <v>22</v>
      </c>
      <c r="C815" t="s">
        <v>170</v>
      </c>
      <c r="D815" t="s">
        <v>66</v>
      </c>
      <c r="E815" t="s">
        <v>82</v>
      </c>
      <c r="F815">
        <v>2030</v>
      </c>
      <c r="G815" t="s">
        <v>198</v>
      </c>
      <c r="H815" s="11" cm="1">
        <f t="array" ref="H815">_xlfn.IFS(G815="&gt;70%",1,G815="60-70%",70%,G815="50-60%",60%,G815="&lt;50%",50%)</f>
        <v>0.6</v>
      </c>
      <c r="I815" s="47">
        <v>1.2979288336032209E-2</v>
      </c>
      <c r="J815">
        <v>1</v>
      </c>
      <c r="K815">
        <v>1</v>
      </c>
      <c r="L815" t="s">
        <v>196</v>
      </c>
      <c r="M815" s="11" cm="1">
        <f t="array" ref="M815">_xlfn.IFS(L815="&gt;70%",1,L815="60-70%",70%,L815="50-60%",60%,L815="&lt;50%",50%)</f>
        <v>1</v>
      </c>
      <c r="N815" s="47">
        <v>2.0724698069482086E-2</v>
      </c>
      <c r="O815">
        <v>3</v>
      </c>
      <c r="P815">
        <v>1</v>
      </c>
      <c r="Q815">
        <v>4</v>
      </c>
      <c r="R815">
        <v>10</v>
      </c>
      <c r="S815" t="s">
        <v>105</v>
      </c>
      <c r="T815" t="s">
        <v>108</v>
      </c>
      <c r="V815">
        <v>16</v>
      </c>
      <c r="W815">
        <v>18</v>
      </c>
      <c r="X815">
        <f>IF(AND(OR('Country Prioritization'!$C$4 = 'Filter inputs'!$A$4,'Country Prioritization'!$C$4=$B815),
OR('Country Prioritization'!$C$6='Filter inputs'!$C$4,'Country Prioritization'!$C$6=$S815),
OR( 'Country Prioritization'!$C$7='Filter inputs'!$D$4, 'Country Prioritization'!$C$7=$T815),
OR('Country Prioritization'!$C$8='Filter inputs'!$E$4, 'Country Prioritization'!$C$8=$F815), OR(AND('Country Prioritization'!$C$5='Filter inputs'!$B$4,H815&lt;=$X$1),AND('Country Prioritization'!$C$5='Filter inputs'!$B$5,M815&lt;=$X$1))),1,0)</f>
        <v>1</v>
      </c>
      <c r="Y815">
        <f>IF(OR('Vaccine Prioritization'!$C$5='Filter inputs'!$E$4, 'Vaccine Prioritization'!$C$5=$F815),1,0)</f>
        <v>1</v>
      </c>
    </row>
    <row r="816" spans="1:25" x14ac:dyDescent="0.3">
      <c r="A816" t="str">
        <f t="shared" si="34"/>
        <v>AFRICASTPHib32030</v>
      </c>
      <c r="B816" t="s">
        <v>3</v>
      </c>
      <c r="C816" t="s">
        <v>173</v>
      </c>
      <c r="D816" t="s">
        <v>69</v>
      </c>
      <c r="E816" t="s">
        <v>82</v>
      </c>
      <c r="F816">
        <v>2030</v>
      </c>
      <c r="G816" t="s">
        <v>198</v>
      </c>
      <c r="H816" s="11" cm="1">
        <f t="array" ref="H816">_xlfn.IFS(G816="&gt;70%",1,G816="60-70%",70%,G816="50-60%",60%,G816="&lt;50%",50%)</f>
        <v>0.6</v>
      </c>
      <c r="I816" s="47">
        <v>8.4613179556594937E-3</v>
      </c>
      <c r="J816">
        <v>2</v>
      </c>
      <c r="K816">
        <v>1</v>
      </c>
      <c r="L816" t="s">
        <v>196</v>
      </c>
      <c r="M816" s="11" cm="1">
        <f t="array" ref="M816">_xlfn.IFS(L816="&gt;70%",1,L816="60-70%",70%,L816="50-60%",60%,L816="&lt;50%",50%)</f>
        <v>1</v>
      </c>
      <c r="N816" s="47">
        <v>1.2710914000308831E-2</v>
      </c>
      <c r="O816">
        <v>2</v>
      </c>
      <c r="P816">
        <v>1</v>
      </c>
      <c r="Q816">
        <v>4</v>
      </c>
      <c r="R816">
        <v>5</v>
      </c>
      <c r="S816" t="s">
        <v>104</v>
      </c>
      <c r="T816" t="s">
        <v>107</v>
      </c>
      <c r="V816">
        <v>12</v>
      </c>
      <c r="W816">
        <v>12</v>
      </c>
      <c r="X816">
        <f>IF(AND(OR('Country Prioritization'!$C$4 = 'Filter inputs'!$A$4,'Country Prioritization'!$C$4=$B816),
OR('Country Prioritization'!$C$6='Filter inputs'!$C$4,'Country Prioritization'!$C$6=$S816),
OR( 'Country Prioritization'!$C$7='Filter inputs'!$D$4, 'Country Prioritization'!$C$7=$T816),
OR('Country Prioritization'!$C$8='Filter inputs'!$E$4, 'Country Prioritization'!$C$8=$F816), OR(AND('Country Prioritization'!$C$5='Filter inputs'!$B$4,H816&lt;=$X$1),AND('Country Prioritization'!$C$5='Filter inputs'!$B$5,M816&lt;=$X$1))),1,0)</f>
        <v>1</v>
      </c>
      <c r="Y816">
        <f>IF(OR('Vaccine Prioritization'!$C$5='Filter inputs'!$E$4, 'Vaccine Prioritization'!$C$5=$F816),1,0)</f>
        <v>1</v>
      </c>
    </row>
    <row r="817" spans="1:25" x14ac:dyDescent="0.3">
      <c r="A817" t="str">
        <f t="shared" si="34"/>
        <v>ASIAINDMCV22020</v>
      </c>
      <c r="B817" t="s">
        <v>13</v>
      </c>
      <c r="C817" t="s">
        <v>146</v>
      </c>
      <c r="D817" t="s">
        <v>42</v>
      </c>
      <c r="E817" t="s">
        <v>83</v>
      </c>
      <c r="F817">
        <v>2020</v>
      </c>
      <c r="G817" t="s">
        <v>198</v>
      </c>
      <c r="H817" s="11" cm="1">
        <f t="array" ref="H817">_xlfn.IFS(G817="&gt;70%",1,G817="60-70%",70%,G817="50-60%",60%,G817="&lt;50%",50%)</f>
        <v>0.6</v>
      </c>
      <c r="I817" s="47">
        <v>29.216582985402241</v>
      </c>
      <c r="J817">
        <v>4</v>
      </c>
      <c r="K817">
        <v>10</v>
      </c>
      <c r="L817" t="s">
        <v>196</v>
      </c>
      <c r="M817" s="11" cm="1">
        <f t="array" ref="M817">_xlfn.IFS(L817="&gt;70%",1,L817="60-70%",70%,L817="50-60%",60%,L817="&lt;50%",50%)</f>
        <v>1</v>
      </c>
      <c r="N817" s="47">
        <v>39.606357878837315</v>
      </c>
      <c r="O817">
        <v>5</v>
      </c>
      <c r="P817">
        <v>10</v>
      </c>
      <c r="Q817">
        <v>3</v>
      </c>
      <c r="R817">
        <v>5</v>
      </c>
      <c r="S817" t="s">
        <v>104</v>
      </c>
      <c r="T817" t="s">
        <v>107</v>
      </c>
      <c r="V817">
        <v>22</v>
      </c>
      <c r="W817">
        <v>23</v>
      </c>
      <c r="X817">
        <f>IF(AND(OR('Country Prioritization'!$C$4 = 'Filter inputs'!$A$4,'Country Prioritization'!$C$4=$B817),
OR('Country Prioritization'!$C$6='Filter inputs'!$C$4,'Country Prioritization'!$C$6=$S817),
OR( 'Country Prioritization'!$C$7='Filter inputs'!$D$4, 'Country Prioritization'!$C$7=$T817),
OR('Country Prioritization'!$C$8='Filter inputs'!$E$4, 'Country Prioritization'!$C$8=$F817), OR(AND('Country Prioritization'!$C$5='Filter inputs'!$B$4,H817&lt;=$X$1),AND('Country Prioritization'!$C$5='Filter inputs'!$B$5,M817&lt;=$X$1))),1,0)</f>
        <v>1</v>
      </c>
      <c r="Y817">
        <f>IF(OR('Vaccine Prioritization'!$C$5='Filter inputs'!$E$4, 'Vaccine Prioritization'!$C$5=$F817),1,0)</f>
        <v>1</v>
      </c>
    </row>
    <row r="818" spans="1:25" x14ac:dyDescent="0.3">
      <c r="A818" t="str">
        <f t="shared" si="34"/>
        <v>ASIAPAKMCV22020</v>
      </c>
      <c r="B818" t="s">
        <v>13</v>
      </c>
      <c r="C818" t="s">
        <v>141</v>
      </c>
      <c r="D818" t="s">
        <v>37</v>
      </c>
      <c r="E818" t="s">
        <v>83</v>
      </c>
      <c r="F818">
        <v>2020</v>
      </c>
      <c r="G818" t="s">
        <v>199</v>
      </c>
      <c r="H818" s="11" cm="1">
        <f t="array" ref="H818">_xlfn.IFS(G818="&gt;70%",1,G818="60-70%",70%,G818="50-60%",60%,G818="&lt;50%",50%)</f>
        <v>0.5</v>
      </c>
      <c r="I818" s="47">
        <v>9.0483167705192145</v>
      </c>
      <c r="J818">
        <v>6</v>
      </c>
      <c r="K818">
        <v>10</v>
      </c>
      <c r="L818" t="s">
        <v>198</v>
      </c>
      <c r="M818" s="11" cm="1">
        <f t="array" ref="M818">_xlfn.IFS(L818="&gt;70%",1,L818="60-70%",70%,L818="50-60%",60%,L818="&lt;50%",50%)</f>
        <v>0.6</v>
      </c>
      <c r="N818" s="47">
        <v>11.010265469833538</v>
      </c>
      <c r="O818">
        <v>8</v>
      </c>
      <c r="P818">
        <v>10</v>
      </c>
      <c r="Q818">
        <v>3</v>
      </c>
      <c r="R818">
        <v>2</v>
      </c>
      <c r="S818" t="s">
        <v>104</v>
      </c>
      <c r="T818" t="s">
        <v>109</v>
      </c>
      <c r="V818">
        <v>21</v>
      </c>
      <c r="W818">
        <v>23</v>
      </c>
      <c r="X818">
        <f>IF(AND(OR('Country Prioritization'!$C$4 = 'Filter inputs'!$A$4,'Country Prioritization'!$C$4=$B818),
OR('Country Prioritization'!$C$6='Filter inputs'!$C$4,'Country Prioritization'!$C$6=$S818),
OR( 'Country Prioritization'!$C$7='Filter inputs'!$D$4, 'Country Prioritization'!$C$7=$T818),
OR('Country Prioritization'!$C$8='Filter inputs'!$E$4, 'Country Prioritization'!$C$8=$F818), OR(AND('Country Prioritization'!$C$5='Filter inputs'!$B$4,H818&lt;=$X$1),AND('Country Prioritization'!$C$5='Filter inputs'!$B$5,M818&lt;=$X$1))),1,0)</f>
        <v>1</v>
      </c>
      <c r="Y818">
        <f>IF(OR('Vaccine Prioritization'!$C$5='Filter inputs'!$E$4, 'Vaccine Prioritization'!$C$5=$F818),1,0)</f>
        <v>1</v>
      </c>
    </row>
    <row r="819" spans="1:25" x14ac:dyDescent="0.3">
      <c r="A819" t="str">
        <f t="shared" si="34"/>
        <v>AFRICANGAMCV22020</v>
      </c>
      <c r="B819" t="s">
        <v>3</v>
      </c>
      <c r="C819" t="s">
        <v>113</v>
      </c>
      <c r="D819" t="s">
        <v>5</v>
      </c>
      <c r="E819" t="s">
        <v>83</v>
      </c>
      <c r="F819">
        <v>2020</v>
      </c>
      <c r="G819" t="s">
        <v>199</v>
      </c>
      <c r="H819" s="11" cm="1">
        <f t="array" ref="H819">_xlfn.IFS(G819="&gt;70%",1,G819="60-70%",70%,G819="50-60%",60%,G819="&lt;50%",50%)</f>
        <v>0.5</v>
      </c>
      <c r="I819" s="47">
        <v>2.1335549299854129</v>
      </c>
      <c r="J819">
        <v>10</v>
      </c>
      <c r="K819">
        <v>10</v>
      </c>
      <c r="L819" t="s">
        <v>199</v>
      </c>
      <c r="M819" s="11" cm="1">
        <f t="array" ref="M819">_xlfn.IFS(L819="&gt;70%",1,L819="60-70%",70%,L819="50-60%",60%,L819="&lt;50%",50%)</f>
        <v>0.5</v>
      </c>
      <c r="N819" s="47">
        <v>9.1706697535643666</v>
      </c>
      <c r="O819">
        <v>9</v>
      </c>
      <c r="P819">
        <v>10</v>
      </c>
      <c r="Q819">
        <v>10</v>
      </c>
      <c r="R819">
        <v>5</v>
      </c>
      <c r="S819" t="s">
        <v>104</v>
      </c>
      <c r="T819" t="s">
        <v>107</v>
      </c>
      <c r="V819">
        <v>35</v>
      </c>
      <c r="W819">
        <v>34</v>
      </c>
      <c r="X819">
        <f>IF(AND(OR('Country Prioritization'!$C$4 = 'Filter inputs'!$A$4,'Country Prioritization'!$C$4=$B819),
OR('Country Prioritization'!$C$6='Filter inputs'!$C$4,'Country Prioritization'!$C$6=$S819),
OR( 'Country Prioritization'!$C$7='Filter inputs'!$D$4, 'Country Prioritization'!$C$7=$T819),
OR('Country Prioritization'!$C$8='Filter inputs'!$E$4, 'Country Prioritization'!$C$8=$F819), OR(AND('Country Prioritization'!$C$5='Filter inputs'!$B$4,H819&lt;=$X$1),AND('Country Prioritization'!$C$5='Filter inputs'!$B$5,M819&lt;=$X$1))),1,0)</f>
        <v>1</v>
      </c>
      <c r="Y819">
        <f>IF(OR('Vaccine Prioritization'!$C$5='Filter inputs'!$E$4, 'Vaccine Prioritization'!$C$5=$F819),1,0)</f>
        <v>1</v>
      </c>
    </row>
    <row r="820" spans="1:25" x14ac:dyDescent="0.3">
      <c r="A820" t="str">
        <f t="shared" si="34"/>
        <v>ASIAIDNMCV22020</v>
      </c>
      <c r="B820" t="s">
        <v>13</v>
      </c>
      <c r="C820" t="s">
        <v>133</v>
      </c>
      <c r="D820" t="s">
        <v>29</v>
      </c>
      <c r="E820" t="s">
        <v>83</v>
      </c>
      <c r="F820">
        <v>2020</v>
      </c>
      <c r="G820" t="s">
        <v>199</v>
      </c>
      <c r="H820" s="11" cm="1">
        <f t="array" ref="H820">_xlfn.IFS(G820="&gt;70%",1,G820="60-70%",70%,G820="50-60%",60%,G820="&lt;50%",50%)</f>
        <v>0.5</v>
      </c>
      <c r="I820" s="47">
        <v>4.5507083975802338</v>
      </c>
      <c r="J820">
        <v>6</v>
      </c>
      <c r="K820">
        <v>10</v>
      </c>
      <c r="L820" t="s">
        <v>197</v>
      </c>
      <c r="M820" s="11" cm="1">
        <f t="array" ref="M820">_xlfn.IFS(L820="&gt;70%",1,L820="60-70%",70%,L820="50-60%",60%,L820="&lt;50%",50%)</f>
        <v>0.7</v>
      </c>
      <c r="N820" s="47">
        <v>6.1844894723216957</v>
      </c>
      <c r="O820">
        <v>6</v>
      </c>
      <c r="P820">
        <v>10</v>
      </c>
      <c r="Q820">
        <v>2</v>
      </c>
      <c r="R820">
        <v>10</v>
      </c>
      <c r="S820" t="s">
        <v>105</v>
      </c>
      <c r="T820" t="s">
        <v>108</v>
      </c>
      <c r="V820">
        <v>28</v>
      </c>
      <c r="W820">
        <v>28</v>
      </c>
      <c r="X820">
        <f>IF(AND(OR('Country Prioritization'!$C$4 = 'Filter inputs'!$A$4,'Country Prioritization'!$C$4=$B820),
OR('Country Prioritization'!$C$6='Filter inputs'!$C$4,'Country Prioritization'!$C$6=$S820),
OR( 'Country Prioritization'!$C$7='Filter inputs'!$D$4, 'Country Prioritization'!$C$7=$T820),
OR('Country Prioritization'!$C$8='Filter inputs'!$E$4, 'Country Prioritization'!$C$8=$F820), OR(AND('Country Prioritization'!$C$5='Filter inputs'!$B$4,H820&lt;=$X$1),AND('Country Prioritization'!$C$5='Filter inputs'!$B$5,M820&lt;=$X$1))),1,0)</f>
        <v>1</v>
      </c>
      <c r="Y820">
        <f>IF(OR('Vaccine Prioritization'!$C$5='Filter inputs'!$E$4, 'Vaccine Prioritization'!$C$5=$F820),1,0)</f>
        <v>1</v>
      </c>
    </row>
    <row r="821" spans="1:25" x14ac:dyDescent="0.3">
      <c r="A821" t="str">
        <f t="shared" si="34"/>
        <v>AFRICAETHMCV22020</v>
      </c>
      <c r="B821" t="s">
        <v>3</v>
      </c>
      <c r="C821" t="s">
        <v>125</v>
      </c>
      <c r="D821" t="s">
        <v>20</v>
      </c>
      <c r="E821" t="s">
        <v>83</v>
      </c>
      <c r="F821">
        <v>2020</v>
      </c>
      <c r="G821" t="s">
        <v>199</v>
      </c>
      <c r="H821" s="11" cm="1">
        <f t="array" ref="H821">_xlfn.IFS(G821="&gt;70%",1,G821="60-70%",70%,G821="50-60%",60%,G821="&lt;50%",50%)</f>
        <v>0.5</v>
      </c>
      <c r="I821" s="47">
        <v>3.8289030550152168</v>
      </c>
      <c r="J821">
        <v>10</v>
      </c>
      <c r="K821">
        <v>10</v>
      </c>
      <c r="L821" t="s">
        <v>199</v>
      </c>
      <c r="M821" s="11" cm="1">
        <f t="array" ref="M821">_xlfn.IFS(L821="&gt;70%",1,L821="60-70%",70%,L821="50-60%",60%,L821="&lt;50%",50%)</f>
        <v>0.5</v>
      </c>
      <c r="N821" s="47">
        <v>5.3444418745430449</v>
      </c>
      <c r="O821">
        <v>10</v>
      </c>
      <c r="P821">
        <v>10</v>
      </c>
      <c r="Q821">
        <v>9</v>
      </c>
      <c r="R821">
        <v>9</v>
      </c>
      <c r="S821" t="s">
        <v>103</v>
      </c>
      <c r="T821" t="s">
        <v>106</v>
      </c>
      <c r="V821">
        <v>38</v>
      </c>
      <c r="W821">
        <v>38</v>
      </c>
      <c r="X821">
        <f>IF(AND(OR('Country Prioritization'!$C$4 = 'Filter inputs'!$A$4,'Country Prioritization'!$C$4=$B821),
OR('Country Prioritization'!$C$6='Filter inputs'!$C$4,'Country Prioritization'!$C$6=$S821),
OR( 'Country Prioritization'!$C$7='Filter inputs'!$D$4, 'Country Prioritization'!$C$7=$T821),
OR('Country Prioritization'!$C$8='Filter inputs'!$E$4, 'Country Prioritization'!$C$8=$F821), OR(AND('Country Prioritization'!$C$5='Filter inputs'!$B$4,H821&lt;=$X$1),AND('Country Prioritization'!$C$5='Filter inputs'!$B$5,M821&lt;=$X$1))),1,0)</f>
        <v>1</v>
      </c>
      <c r="Y821">
        <f>IF(OR('Vaccine Prioritization'!$C$5='Filter inputs'!$E$4, 'Vaccine Prioritization'!$C$5=$F821),1,0)</f>
        <v>1</v>
      </c>
    </row>
    <row r="822" spans="1:25" x14ac:dyDescent="0.3">
      <c r="A822" t="str">
        <f t="shared" si="34"/>
        <v>AFRICACODMCV22020</v>
      </c>
      <c r="B822" t="s">
        <v>3</v>
      </c>
      <c r="C822" t="s">
        <v>134</v>
      </c>
      <c r="D822" t="s">
        <v>30</v>
      </c>
      <c r="E822" t="s">
        <v>83</v>
      </c>
      <c r="F822">
        <v>2020</v>
      </c>
      <c r="G822" t="s">
        <v>199</v>
      </c>
      <c r="H822" s="11" cm="1">
        <f t="array" ref="H822">_xlfn.IFS(G822="&gt;70%",1,G822="60-70%",70%,G822="50-60%",60%,G822="&lt;50%",50%)</f>
        <v>0.5</v>
      </c>
      <c r="I822" s="47">
        <v>3.279695170225835</v>
      </c>
      <c r="J822">
        <v>8</v>
      </c>
      <c r="K822">
        <v>10</v>
      </c>
      <c r="L822" t="s">
        <v>196</v>
      </c>
      <c r="M822" s="11" cm="1">
        <f t="array" ref="M822">_xlfn.IFS(L822="&gt;70%",1,L822="60-70%",70%,L822="50-60%",60%,L822="&lt;50%",50%)</f>
        <v>1</v>
      </c>
      <c r="N822" s="47">
        <v>5.23646180785427</v>
      </c>
      <c r="O822">
        <v>5</v>
      </c>
      <c r="P822">
        <v>10</v>
      </c>
      <c r="Q822">
        <v>10</v>
      </c>
      <c r="R822">
        <v>9</v>
      </c>
      <c r="S822" t="s">
        <v>103</v>
      </c>
      <c r="T822" t="s">
        <v>106</v>
      </c>
      <c r="V822">
        <v>37</v>
      </c>
      <c r="W822">
        <v>34</v>
      </c>
      <c r="X822">
        <f>IF(AND(OR('Country Prioritization'!$C$4 = 'Filter inputs'!$A$4,'Country Prioritization'!$C$4=$B822),
OR('Country Prioritization'!$C$6='Filter inputs'!$C$4,'Country Prioritization'!$C$6=$S822),
OR( 'Country Prioritization'!$C$7='Filter inputs'!$D$4, 'Country Prioritization'!$C$7=$T822),
OR('Country Prioritization'!$C$8='Filter inputs'!$E$4, 'Country Prioritization'!$C$8=$F822), OR(AND('Country Prioritization'!$C$5='Filter inputs'!$B$4,H822&lt;=$X$1),AND('Country Prioritization'!$C$5='Filter inputs'!$B$5,M822&lt;=$X$1))),1,0)</f>
        <v>1</v>
      </c>
      <c r="Y822">
        <f>IF(OR('Vaccine Prioritization'!$C$5='Filter inputs'!$E$4, 'Vaccine Prioritization'!$C$5=$F822),1,0)</f>
        <v>1</v>
      </c>
    </row>
    <row r="823" spans="1:25" x14ac:dyDescent="0.3">
      <c r="A823" t="str">
        <f t="shared" si="34"/>
        <v>ASIABGDMCV22020</v>
      </c>
      <c r="B823" t="s">
        <v>13</v>
      </c>
      <c r="C823" t="s">
        <v>169</v>
      </c>
      <c r="D823" t="s">
        <v>65</v>
      </c>
      <c r="E823" t="s">
        <v>83</v>
      </c>
      <c r="F823">
        <v>2020</v>
      </c>
      <c r="G823" t="s">
        <v>197</v>
      </c>
      <c r="H823" s="11" cm="1">
        <f t="array" ref="H823">_xlfn.IFS(G823="&gt;70%",1,G823="60-70%",70%,G823="50-60%",60%,G823="&lt;50%",50%)</f>
        <v>0.7</v>
      </c>
      <c r="I823" s="47">
        <v>2.9899142365195126</v>
      </c>
      <c r="J823">
        <v>2</v>
      </c>
      <c r="K823">
        <v>10</v>
      </c>
      <c r="L823" t="s">
        <v>196</v>
      </c>
      <c r="M823" s="11" cm="1">
        <f t="array" ref="M823">_xlfn.IFS(L823="&gt;70%",1,L823="60-70%",70%,L823="50-60%",60%,L823="&lt;50%",50%)</f>
        <v>1</v>
      </c>
      <c r="N823" s="47">
        <v>3.7764191289393048</v>
      </c>
      <c r="O823">
        <v>4</v>
      </c>
      <c r="P823">
        <v>10</v>
      </c>
      <c r="Q823">
        <v>2</v>
      </c>
      <c r="R823">
        <v>2</v>
      </c>
      <c r="S823" t="s">
        <v>104</v>
      </c>
      <c r="T823" t="s">
        <v>109</v>
      </c>
      <c r="V823">
        <v>16</v>
      </c>
      <c r="W823">
        <v>18</v>
      </c>
      <c r="X823">
        <f>IF(AND(OR('Country Prioritization'!$C$4 = 'Filter inputs'!$A$4,'Country Prioritization'!$C$4=$B823),
OR('Country Prioritization'!$C$6='Filter inputs'!$C$4,'Country Prioritization'!$C$6=$S823),
OR( 'Country Prioritization'!$C$7='Filter inputs'!$D$4, 'Country Prioritization'!$C$7=$T823),
OR('Country Prioritization'!$C$8='Filter inputs'!$E$4, 'Country Prioritization'!$C$8=$F823), OR(AND('Country Prioritization'!$C$5='Filter inputs'!$B$4,H823&lt;=$X$1),AND('Country Prioritization'!$C$5='Filter inputs'!$B$5,M823&lt;=$X$1))),1,0)</f>
        <v>1</v>
      </c>
      <c r="Y823">
        <f>IF(OR('Vaccine Prioritization'!$C$5='Filter inputs'!$E$4, 'Vaccine Prioritization'!$C$5=$F823),1,0)</f>
        <v>1</v>
      </c>
    </row>
    <row r="824" spans="1:25" x14ac:dyDescent="0.3">
      <c r="A824" t="str">
        <f t="shared" si="34"/>
        <v>AFRICACMRMCV22020</v>
      </c>
      <c r="B824" t="s">
        <v>3</v>
      </c>
      <c r="C824" t="s">
        <v>151</v>
      </c>
      <c r="D824" t="s">
        <v>47</v>
      </c>
      <c r="E824" t="s">
        <v>83</v>
      </c>
      <c r="F824">
        <v>2020</v>
      </c>
      <c r="G824" t="s">
        <v>199</v>
      </c>
      <c r="H824" s="11" cm="1">
        <f t="array" ref="H824">_xlfn.IFS(G824="&gt;70%",1,G824="60-70%",70%,G824="50-60%",60%,G824="&lt;50%",50%)</f>
        <v>0.5</v>
      </c>
      <c r="I824" s="47">
        <v>1.2168171536287893</v>
      </c>
      <c r="J824">
        <v>8</v>
      </c>
      <c r="K824">
        <v>9</v>
      </c>
      <c r="L824" t="s">
        <v>196</v>
      </c>
      <c r="M824" s="11" cm="1">
        <f t="array" ref="M824">_xlfn.IFS(L824="&gt;70%",1,L824="60-70%",70%,L824="50-60%",60%,L824="&lt;50%",50%)</f>
        <v>1</v>
      </c>
      <c r="N824" s="47">
        <v>2.8588021526112333</v>
      </c>
      <c r="O824">
        <v>2</v>
      </c>
      <c r="P824">
        <v>10</v>
      </c>
      <c r="Q824">
        <v>8</v>
      </c>
      <c r="R824">
        <v>2</v>
      </c>
      <c r="S824" t="s">
        <v>104</v>
      </c>
      <c r="T824" t="s">
        <v>109</v>
      </c>
      <c r="V824">
        <v>27</v>
      </c>
      <c r="W824">
        <v>22</v>
      </c>
      <c r="X824">
        <f>IF(AND(OR('Country Prioritization'!$C$4 = 'Filter inputs'!$A$4,'Country Prioritization'!$C$4=$B824),
OR('Country Prioritization'!$C$6='Filter inputs'!$C$4,'Country Prioritization'!$C$6=$S824),
OR( 'Country Prioritization'!$C$7='Filter inputs'!$D$4, 'Country Prioritization'!$C$7=$T824),
OR('Country Prioritization'!$C$8='Filter inputs'!$E$4, 'Country Prioritization'!$C$8=$F824), OR(AND('Country Prioritization'!$C$5='Filter inputs'!$B$4,H824&lt;=$X$1),AND('Country Prioritization'!$C$5='Filter inputs'!$B$5,M824&lt;=$X$1))),1,0)</f>
        <v>1</v>
      </c>
      <c r="Y824">
        <f>IF(OR('Vaccine Prioritization'!$C$5='Filter inputs'!$E$4, 'Vaccine Prioritization'!$C$5=$F824),1,0)</f>
        <v>1</v>
      </c>
    </row>
    <row r="825" spans="1:25" x14ac:dyDescent="0.3">
      <c r="A825" t="str">
        <f t="shared" si="34"/>
        <v>AFRICACIVMCV22020</v>
      </c>
      <c r="B825" t="s">
        <v>3</v>
      </c>
      <c r="C825" t="s">
        <v>142</v>
      </c>
      <c r="D825" t="s">
        <v>38</v>
      </c>
      <c r="E825" t="s">
        <v>83</v>
      </c>
      <c r="F825">
        <v>2020</v>
      </c>
      <c r="G825" t="s">
        <v>199</v>
      </c>
      <c r="H825" s="11" cm="1">
        <f t="array" ref="H825">_xlfn.IFS(G825="&gt;70%",1,G825="60-70%",70%,G825="50-60%",60%,G825="&lt;50%",50%)</f>
        <v>0.5</v>
      </c>
      <c r="I825" s="47">
        <v>1.3374056086552479</v>
      </c>
      <c r="J825">
        <v>8</v>
      </c>
      <c r="K825">
        <v>9</v>
      </c>
      <c r="L825" t="s">
        <v>196</v>
      </c>
      <c r="M825" s="11" cm="1">
        <f t="array" ref="M825">_xlfn.IFS(L825="&gt;70%",1,L825="60-70%",70%,L825="50-60%",60%,L825="&lt;50%",50%)</f>
        <v>1</v>
      </c>
      <c r="N825" s="47">
        <v>2.2681651728775547</v>
      </c>
      <c r="O825">
        <v>5</v>
      </c>
      <c r="P825">
        <v>9</v>
      </c>
      <c r="Q825">
        <v>5</v>
      </c>
      <c r="R825">
        <v>2</v>
      </c>
      <c r="S825" t="s">
        <v>104</v>
      </c>
      <c r="T825" t="s">
        <v>109</v>
      </c>
      <c r="V825">
        <v>24</v>
      </c>
      <c r="W825">
        <v>21</v>
      </c>
      <c r="X825">
        <f>IF(AND(OR('Country Prioritization'!$C$4 = 'Filter inputs'!$A$4,'Country Prioritization'!$C$4=$B825),
OR('Country Prioritization'!$C$6='Filter inputs'!$C$4,'Country Prioritization'!$C$6=$S825),
OR( 'Country Prioritization'!$C$7='Filter inputs'!$D$4, 'Country Prioritization'!$C$7=$T825),
OR('Country Prioritization'!$C$8='Filter inputs'!$E$4, 'Country Prioritization'!$C$8=$F825), OR(AND('Country Prioritization'!$C$5='Filter inputs'!$B$4,H825&lt;=$X$1),AND('Country Prioritization'!$C$5='Filter inputs'!$B$5,M825&lt;=$X$1))),1,0)</f>
        <v>1</v>
      </c>
      <c r="Y825">
        <f>IF(OR('Vaccine Prioritization'!$C$5='Filter inputs'!$E$4, 'Vaccine Prioritization'!$C$5=$F825),1,0)</f>
        <v>1</v>
      </c>
    </row>
    <row r="826" spans="1:25" x14ac:dyDescent="0.3">
      <c r="A826" t="str">
        <f t="shared" si="34"/>
        <v>ASIAVNMMCV22020</v>
      </c>
      <c r="B826" t="s">
        <v>13</v>
      </c>
      <c r="C826" t="s">
        <v>152</v>
      </c>
      <c r="D826" t="s">
        <v>48</v>
      </c>
      <c r="E826" t="s">
        <v>83</v>
      </c>
      <c r="F826">
        <v>2020</v>
      </c>
      <c r="G826" t="s">
        <v>197</v>
      </c>
      <c r="H826" s="11" cm="1">
        <f t="array" ref="H826">_xlfn.IFS(G826="&gt;70%",1,G826="60-70%",70%,G826="50-60%",60%,G826="&lt;50%",50%)</f>
        <v>0.7</v>
      </c>
      <c r="I826" s="47">
        <v>1.3975459959489067</v>
      </c>
      <c r="J826">
        <v>3</v>
      </c>
      <c r="K826">
        <v>9</v>
      </c>
      <c r="L826" t="s">
        <v>196</v>
      </c>
      <c r="M826" s="11" cm="1">
        <f t="array" ref="M826">_xlfn.IFS(L826="&gt;70%",1,L826="60-70%",70%,L826="50-60%",60%,L826="&lt;50%",50%)</f>
        <v>1</v>
      </c>
      <c r="N826" s="47">
        <v>2.1632314011078475</v>
      </c>
      <c r="O826">
        <v>2</v>
      </c>
      <c r="P826">
        <v>9</v>
      </c>
      <c r="Q826">
        <v>7</v>
      </c>
      <c r="R826">
        <v>11</v>
      </c>
      <c r="S826" t="s">
        <v>104</v>
      </c>
      <c r="T826" t="s">
        <v>108</v>
      </c>
      <c r="V826">
        <v>30</v>
      </c>
      <c r="W826">
        <v>29</v>
      </c>
      <c r="X826">
        <f>IF(AND(OR('Country Prioritization'!$C$4 = 'Filter inputs'!$A$4,'Country Prioritization'!$C$4=$B826),
OR('Country Prioritization'!$C$6='Filter inputs'!$C$4,'Country Prioritization'!$C$6=$S826),
OR( 'Country Prioritization'!$C$7='Filter inputs'!$D$4, 'Country Prioritization'!$C$7=$T826),
OR('Country Prioritization'!$C$8='Filter inputs'!$E$4, 'Country Prioritization'!$C$8=$F826), OR(AND('Country Prioritization'!$C$5='Filter inputs'!$B$4,H826&lt;=$X$1),AND('Country Prioritization'!$C$5='Filter inputs'!$B$5,M826&lt;=$X$1))),1,0)</f>
        <v>1</v>
      </c>
      <c r="Y826">
        <f>IF(OR('Vaccine Prioritization'!$C$5='Filter inputs'!$E$4, 'Vaccine Prioritization'!$C$5=$F826),1,0)</f>
        <v>1</v>
      </c>
    </row>
    <row r="827" spans="1:25" x14ac:dyDescent="0.3">
      <c r="A827" t="str">
        <f t="shared" si="34"/>
        <v>AFRICASDNMCV22020</v>
      </c>
      <c r="B827" t="s">
        <v>3</v>
      </c>
      <c r="C827" t="s">
        <v>149</v>
      </c>
      <c r="D827" t="s">
        <v>45</v>
      </c>
      <c r="E827" t="s">
        <v>83</v>
      </c>
      <c r="F827">
        <v>2020</v>
      </c>
      <c r="G827" t="s">
        <v>198</v>
      </c>
      <c r="H827" s="11" cm="1">
        <f t="array" ref="H827">_xlfn.IFS(G827="&gt;70%",1,G827="60-70%",70%,G827="50-60%",60%,G827="&lt;50%",50%)</f>
        <v>0.6</v>
      </c>
      <c r="I827" s="47">
        <v>1.2643971289535647</v>
      </c>
      <c r="J827">
        <v>5</v>
      </c>
      <c r="K827">
        <v>9</v>
      </c>
      <c r="L827" t="s">
        <v>196</v>
      </c>
      <c r="M827" s="11" cm="1">
        <f t="array" ref="M827">_xlfn.IFS(L827="&gt;70%",1,L827="60-70%",70%,L827="50-60%",60%,L827="&lt;50%",50%)</f>
        <v>1</v>
      </c>
      <c r="N827" s="47">
        <v>1.88827571511863</v>
      </c>
      <c r="O827">
        <v>4</v>
      </c>
      <c r="P827">
        <v>9</v>
      </c>
      <c r="Q827">
        <v>5</v>
      </c>
      <c r="R827">
        <v>3</v>
      </c>
      <c r="S827" t="s">
        <v>103</v>
      </c>
      <c r="T827" t="s">
        <v>109</v>
      </c>
      <c r="V827">
        <v>22</v>
      </c>
      <c r="W827">
        <v>21</v>
      </c>
      <c r="X827">
        <f>IF(AND(OR('Country Prioritization'!$C$4 = 'Filter inputs'!$A$4,'Country Prioritization'!$C$4=$B827),
OR('Country Prioritization'!$C$6='Filter inputs'!$C$4,'Country Prioritization'!$C$6=$S827),
OR( 'Country Prioritization'!$C$7='Filter inputs'!$D$4, 'Country Prioritization'!$C$7=$T827),
OR('Country Prioritization'!$C$8='Filter inputs'!$E$4, 'Country Prioritization'!$C$8=$F827), OR(AND('Country Prioritization'!$C$5='Filter inputs'!$B$4,H827&lt;=$X$1),AND('Country Prioritization'!$C$5='Filter inputs'!$B$5,M827&lt;=$X$1))),1,0)</f>
        <v>1</v>
      </c>
      <c r="Y827">
        <f>IF(OR('Vaccine Prioritization'!$C$5='Filter inputs'!$E$4, 'Vaccine Prioritization'!$C$5=$F827),1,0)</f>
        <v>1</v>
      </c>
    </row>
    <row r="828" spans="1:25" x14ac:dyDescent="0.3">
      <c r="A828" t="str">
        <f t="shared" si="34"/>
        <v>ASIAMMRMCV22020</v>
      </c>
      <c r="B828" t="s">
        <v>13</v>
      </c>
      <c r="C828" t="s">
        <v>131</v>
      </c>
      <c r="D828" t="s">
        <v>27</v>
      </c>
      <c r="E828" t="s">
        <v>83</v>
      </c>
      <c r="F828">
        <v>2020</v>
      </c>
      <c r="G828" t="s">
        <v>198</v>
      </c>
      <c r="H828" s="11" cm="1">
        <f t="array" ref="H828">_xlfn.IFS(G828="&gt;70%",1,G828="60-70%",70%,G828="50-60%",60%,G828="&lt;50%",50%)</f>
        <v>0.6</v>
      </c>
      <c r="I828" s="47">
        <v>1.2035568927567046</v>
      </c>
      <c r="J828">
        <v>5</v>
      </c>
      <c r="K828">
        <v>9</v>
      </c>
      <c r="L828" t="s">
        <v>196</v>
      </c>
      <c r="M828" s="11" cm="1">
        <f t="array" ref="M828">_xlfn.IFS(L828="&gt;70%",1,L828="60-70%",70%,L828="50-60%",60%,L828="&lt;50%",50%)</f>
        <v>1</v>
      </c>
      <c r="N828" s="47">
        <v>1.87864647666331</v>
      </c>
      <c r="O828">
        <v>4</v>
      </c>
      <c r="P828">
        <v>9</v>
      </c>
      <c r="Q828">
        <v>10</v>
      </c>
      <c r="R828">
        <v>2</v>
      </c>
      <c r="S828" t="s">
        <v>104</v>
      </c>
      <c r="T828" t="s">
        <v>109</v>
      </c>
      <c r="V828">
        <v>26</v>
      </c>
      <c r="W828">
        <v>25</v>
      </c>
      <c r="X828">
        <f>IF(AND(OR('Country Prioritization'!$C$4 = 'Filter inputs'!$A$4,'Country Prioritization'!$C$4=$B828),
OR('Country Prioritization'!$C$6='Filter inputs'!$C$4,'Country Prioritization'!$C$6=$S828),
OR( 'Country Prioritization'!$C$7='Filter inputs'!$D$4, 'Country Prioritization'!$C$7=$T828),
OR('Country Prioritization'!$C$8='Filter inputs'!$E$4, 'Country Prioritization'!$C$8=$F828), OR(AND('Country Prioritization'!$C$5='Filter inputs'!$B$4,H828&lt;=$X$1),AND('Country Prioritization'!$C$5='Filter inputs'!$B$5,M828&lt;=$X$1))),1,0)</f>
        <v>1</v>
      </c>
      <c r="Y828">
        <f>IF(OR('Vaccine Prioritization'!$C$5='Filter inputs'!$E$4, 'Vaccine Prioritization'!$C$5=$F828),1,0)</f>
        <v>1</v>
      </c>
    </row>
    <row r="829" spans="1:25" x14ac:dyDescent="0.3">
      <c r="A829" t="str">
        <f t="shared" si="34"/>
        <v>AFRICATZAMCV22020</v>
      </c>
      <c r="B829" t="s">
        <v>3</v>
      </c>
      <c r="C829" t="s">
        <v>161</v>
      </c>
      <c r="D829" t="s">
        <v>57</v>
      </c>
      <c r="E829" t="s">
        <v>83</v>
      </c>
      <c r="F829">
        <v>2020</v>
      </c>
      <c r="G829" t="s">
        <v>199</v>
      </c>
      <c r="H829" s="11" cm="1">
        <f t="array" ref="H829">_xlfn.IFS(G829="&gt;70%",1,G829="60-70%",70%,G829="50-60%",60%,G829="&lt;50%",50%)</f>
        <v>0.5</v>
      </c>
      <c r="I829" s="47">
        <v>1.0844831958557777</v>
      </c>
      <c r="J829">
        <v>6</v>
      </c>
      <c r="K829">
        <v>9</v>
      </c>
      <c r="L829" t="s">
        <v>196</v>
      </c>
      <c r="M829" s="11" cm="1">
        <f t="array" ref="M829">_xlfn.IFS(L829="&gt;70%",1,L829="60-70%",70%,L829="50-60%",60%,L829="&lt;50%",50%)</f>
        <v>1</v>
      </c>
      <c r="N829" s="47">
        <v>1.5579394265273223</v>
      </c>
      <c r="O829">
        <v>5</v>
      </c>
      <c r="P829">
        <v>9</v>
      </c>
      <c r="Q829">
        <v>7</v>
      </c>
      <c r="R829">
        <v>8</v>
      </c>
      <c r="S829" t="s">
        <v>104</v>
      </c>
      <c r="T829" t="s">
        <v>106</v>
      </c>
      <c r="V829">
        <v>30</v>
      </c>
      <c r="W829">
        <v>29</v>
      </c>
      <c r="X829">
        <f>IF(AND(OR('Country Prioritization'!$C$4 = 'Filter inputs'!$A$4,'Country Prioritization'!$C$4=$B829),
OR('Country Prioritization'!$C$6='Filter inputs'!$C$4,'Country Prioritization'!$C$6=$S829),
OR( 'Country Prioritization'!$C$7='Filter inputs'!$D$4, 'Country Prioritization'!$C$7=$T829),
OR('Country Prioritization'!$C$8='Filter inputs'!$E$4, 'Country Prioritization'!$C$8=$F829), OR(AND('Country Prioritization'!$C$5='Filter inputs'!$B$4,H829&lt;=$X$1),AND('Country Prioritization'!$C$5='Filter inputs'!$B$5,M829&lt;=$X$1))),1,0)</f>
        <v>1</v>
      </c>
      <c r="Y829">
        <f>IF(OR('Vaccine Prioritization'!$C$5='Filter inputs'!$E$4, 'Vaccine Prioritization'!$C$5=$F829),1,0)</f>
        <v>1</v>
      </c>
    </row>
    <row r="830" spans="1:25" x14ac:dyDescent="0.3">
      <c r="A830" t="str">
        <f t="shared" si="34"/>
        <v>AFRICAUGAMCV22020</v>
      </c>
      <c r="B830" t="s">
        <v>3</v>
      </c>
      <c r="C830" t="s">
        <v>147</v>
      </c>
      <c r="D830" t="s">
        <v>43</v>
      </c>
      <c r="E830" t="s">
        <v>83</v>
      </c>
      <c r="F830">
        <v>2020</v>
      </c>
      <c r="G830" t="s">
        <v>199</v>
      </c>
      <c r="H830" s="11" cm="1">
        <f t="array" ref="H830">_xlfn.IFS(G830="&gt;70%",1,G830="60-70%",70%,G830="50-60%",60%,G830="&lt;50%",50%)</f>
        <v>0.5</v>
      </c>
      <c r="I830" s="47">
        <v>1.4215283980915459</v>
      </c>
      <c r="J830">
        <v>8</v>
      </c>
      <c r="K830">
        <v>10</v>
      </c>
      <c r="L830" t="s">
        <v>199</v>
      </c>
      <c r="M830" s="11" cm="1">
        <f t="array" ref="M830">_xlfn.IFS(L830="&gt;70%",1,L830="60-70%",70%,L830="50-60%",60%,L830="&lt;50%",50%)</f>
        <v>0.5</v>
      </c>
      <c r="N830" s="47">
        <v>1.4407955091474236</v>
      </c>
      <c r="O830">
        <v>8</v>
      </c>
      <c r="P830">
        <v>9</v>
      </c>
      <c r="Q830">
        <v>6</v>
      </c>
      <c r="R830">
        <v>9</v>
      </c>
      <c r="S830" t="s">
        <v>103</v>
      </c>
      <c r="T830" t="s">
        <v>106</v>
      </c>
      <c r="V830">
        <v>33</v>
      </c>
      <c r="W830">
        <v>32</v>
      </c>
      <c r="X830">
        <f>IF(AND(OR('Country Prioritization'!$C$4 = 'Filter inputs'!$A$4,'Country Prioritization'!$C$4=$B830),
OR('Country Prioritization'!$C$6='Filter inputs'!$C$4,'Country Prioritization'!$C$6=$S830),
OR( 'Country Prioritization'!$C$7='Filter inputs'!$D$4, 'Country Prioritization'!$C$7=$T830),
OR('Country Prioritization'!$C$8='Filter inputs'!$E$4, 'Country Prioritization'!$C$8=$F830), OR(AND('Country Prioritization'!$C$5='Filter inputs'!$B$4,H830&lt;=$X$1),AND('Country Prioritization'!$C$5='Filter inputs'!$B$5,M830&lt;=$X$1))),1,0)</f>
        <v>1</v>
      </c>
      <c r="Y830">
        <f>IF(OR('Vaccine Prioritization'!$C$5='Filter inputs'!$E$4, 'Vaccine Prioritization'!$C$5=$F830),1,0)</f>
        <v>1</v>
      </c>
    </row>
    <row r="831" spans="1:25" x14ac:dyDescent="0.3">
      <c r="A831" t="str">
        <f t="shared" si="34"/>
        <v>AFRICAMDGMCV22020</v>
      </c>
      <c r="B831" t="s">
        <v>3</v>
      </c>
      <c r="C831" t="s">
        <v>145</v>
      </c>
      <c r="D831" t="s">
        <v>41</v>
      </c>
      <c r="E831" t="s">
        <v>83</v>
      </c>
      <c r="F831">
        <v>2020</v>
      </c>
      <c r="G831" t="s">
        <v>199</v>
      </c>
      <c r="H831" s="11" cm="1">
        <f t="array" ref="H831">_xlfn.IFS(G831="&gt;70%",1,G831="60-70%",70%,G831="50-60%",60%,G831="&lt;50%",50%)</f>
        <v>0.5</v>
      </c>
      <c r="I831" s="47">
        <v>0.88680877431694127</v>
      </c>
      <c r="J831">
        <v>8</v>
      </c>
      <c r="K831">
        <v>8</v>
      </c>
      <c r="L831" t="s">
        <v>199</v>
      </c>
      <c r="M831" s="11" cm="1">
        <f t="array" ref="M831">_xlfn.IFS(L831="&gt;70%",1,L831="60-70%",70%,L831="50-60%",60%,L831="&lt;50%",50%)</f>
        <v>0.5</v>
      </c>
      <c r="N831" s="47">
        <v>1.3592989655773038</v>
      </c>
      <c r="O831">
        <v>10</v>
      </c>
      <c r="P831">
        <v>9</v>
      </c>
      <c r="Q831">
        <v>7</v>
      </c>
      <c r="R831">
        <v>9</v>
      </c>
      <c r="S831" t="s">
        <v>103</v>
      </c>
      <c r="T831" t="s">
        <v>106</v>
      </c>
      <c r="V831">
        <v>32</v>
      </c>
      <c r="W831">
        <v>35</v>
      </c>
      <c r="X831">
        <f>IF(AND(OR('Country Prioritization'!$C$4 = 'Filter inputs'!$A$4,'Country Prioritization'!$C$4=$B831),
OR('Country Prioritization'!$C$6='Filter inputs'!$C$4,'Country Prioritization'!$C$6=$S831),
OR( 'Country Prioritization'!$C$7='Filter inputs'!$D$4, 'Country Prioritization'!$C$7=$T831),
OR('Country Prioritization'!$C$8='Filter inputs'!$E$4, 'Country Prioritization'!$C$8=$F831), OR(AND('Country Prioritization'!$C$5='Filter inputs'!$B$4,H831&lt;=$X$1),AND('Country Prioritization'!$C$5='Filter inputs'!$B$5,M831&lt;=$X$1))),1,0)</f>
        <v>1</v>
      </c>
      <c r="Y831">
        <f>IF(OR('Vaccine Prioritization'!$C$5='Filter inputs'!$E$4, 'Vaccine Prioritization'!$C$5=$F831),1,0)</f>
        <v>1</v>
      </c>
    </row>
    <row r="832" spans="1:25" x14ac:dyDescent="0.3">
      <c r="A832" t="str">
        <f t="shared" si="34"/>
        <v>AFRICAGHAMCV22020</v>
      </c>
      <c r="B832" t="s">
        <v>3</v>
      </c>
      <c r="C832" t="s">
        <v>166</v>
      </c>
      <c r="D832" t="s">
        <v>62</v>
      </c>
      <c r="E832" t="s">
        <v>83</v>
      </c>
      <c r="F832">
        <v>2020</v>
      </c>
      <c r="G832" t="s">
        <v>198</v>
      </c>
      <c r="H832" s="11" cm="1">
        <f t="array" ref="H832">_xlfn.IFS(G832="&gt;70%",1,G832="60-70%",70%,G832="50-60%",60%,G832="&lt;50%",50%)</f>
        <v>0.6</v>
      </c>
      <c r="I832" s="47">
        <v>0.85180848883070204</v>
      </c>
      <c r="J832">
        <v>4</v>
      </c>
      <c r="K832">
        <v>8</v>
      </c>
      <c r="L832" t="s">
        <v>196</v>
      </c>
      <c r="M832" s="11" cm="1">
        <f t="array" ref="M832">_xlfn.IFS(L832="&gt;70%",1,L832="60-70%",70%,L832="50-60%",60%,L832="&lt;50%",50%)</f>
        <v>1</v>
      </c>
      <c r="N832" s="47">
        <v>1.3277769475296402</v>
      </c>
      <c r="O832">
        <v>4</v>
      </c>
      <c r="P832">
        <v>8</v>
      </c>
      <c r="Q832">
        <v>5</v>
      </c>
      <c r="R832">
        <v>2</v>
      </c>
      <c r="S832" t="s">
        <v>104</v>
      </c>
      <c r="T832" t="s">
        <v>109</v>
      </c>
      <c r="V832">
        <v>19</v>
      </c>
      <c r="W832">
        <v>19</v>
      </c>
      <c r="X832">
        <f>IF(AND(OR('Country Prioritization'!$C$4 = 'Filter inputs'!$A$4,'Country Prioritization'!$C$4=$B832),
OR('Country Prioritization'!$C$6='Filter inputs'!$C$4,'Country Prioritization'!$C$6=$S832),
OR( 'Country Prioritization'!$C$7='Filter inputs'!$D$4, 'Country Prioritization'!$C$7=$T832),
OR('Country Prioritization'!$C$8='Filter inputs'!$E$4, 'Country Prioritization'!$C$8=$F832), OR(AND('Country Prioritization'!$C$5='Filter inputs'!$B$4,H832&lt;=$X$1),AND('Country Prioritization'!$C$5='Filter inputs'!$B$5,M832&lt;=$X$1))),1,0)</f>
        <v>1</v>
      </c>
      <c r="Y832">
        <f>IF(OR('Vaccine Prioritization'!$C$5='Filter inputs'!$E$4, 'Vaccine Prioritization'!$C$5=$F832),1,0)</f>
        <v>1</v>
      </c>
    </row>
    <row r="833" spans="1:25" x14ac:dyDescent="0.3">
      <c r="A833" t="str">
        <f t="shared" si="34"/>
        <v>AFRICAZMBMCV22020</v>
      </c>
      <c r="B833" t="s">
        <v>3</v>
      </c>
      <c r="C833" t="s">
        <v>182</v>
      </c>
      <c r="D833" t="s">
        <v>78</v>
      </c>
      <c r="E833" t="s">
        <v>83</v>
      </c>
      <c r="F833">
        <v>2020</v>
      </c>
      <c r="G833" t="s">
        <v>199</v>
      </c>
      <c r="H833" s="11" cm="1">
        <f t="array" ref="H833">_xlfn.IFS(G833="&gt;70%",1,G833="60-70%",70%,G833="50-60%",60%,G833="&lt;50%",50%)</f>
        <v>0.5</v>
      </c>
      <c r="I833" s="47">
        <v>0.79951065627347628</v>
      </c>
      <c r="J833">
        <v>6</v>
      </c>
      <c r="K833">
        <v>8</v>
      </c>
      <c r="L833" t="s">
        <v>197</v>
      </c>
      <c r="M833" s="11" cm="1">
        <f t="array" ref="M833">_xlfn.IFS(L833="&gt;70%",1,L833="60-70%",70%,L833="50-60%",60%,L833="&lt;50%",50%)</f>
        <v>0.7</v>
      </c>
      <c r="N833" s="47">
        <v>1.2069327110157166</v>
      </c>
      <c r="O833">
        <v>6</v>
      </c>
      <c r="P833">
        <v>8</v>
      </c>
      <c r="Q833">
        <v>9</v>
      </c>
      <c r="R833">
        <v>2</v>
      </c>
      <c r="S833" t="s">
        <v>104</v>
      </c>
      <c r="T833" t="s">
        <v>109</v>
      </c>
      <c r="V833">
        <v>25</v>
      </c>
      <c r="W833">
        <v>25</v>
      </c>
      <c r="X833">
        <f>IF(AND(OR('Country Prioritization'!$C$4 = 'Filter inputs'!$A$4,'Country Prioritization'!$C$4=$B833),
OR('Country Prioritization'!$C$6='Filter inputs'!$C$4,'Country Prioritization'!$C$6=$S833),
OR( 'Country Prioritization'!$C$7='Filter inputs'!$D$4, 'Country Prioritization'!$C$7=$T833),
OR('Country Prioritization'!$C$8='Filter inputs'!$E$4, 'Country Prioritization'!$C$8=$F833), OR(AND('Country Prioritization'!$C$5='Filter inputs'!$B$4,H833&lt;=$X$1),AND('Country Prioritization'!$C$5='Filter inputs'!$B$5,M833&lt;=$X$1))),1,0)</f>
        <v>1</v>
      </c>
      <c r="Y833">
        <f>IF(OR('Vaccine Prioritization'!$C$5='Filter inputs'!$E$4, 'Vaccine Prioritization'!$C$5=$F833),1,0)</f>
        <v>1</v>
      </c>
    </row>
    <row r="834" spans="1:25" x14ac:dyDescent="0.3">
      <c r="A834" t="str">
        <f t="shared" si="34"/>
        <v>AFRICAMOZMCV22020</v>
      </c>
      <c r="B834" t="s">
        <v>3</v>
      </c>
      <c r="C834" t="s">
        <v>181</v>
      </c>
      <c r="D834" t="s">
        <v>77</v>
      </c>
      <c r="E834" t="s">
        <v>83</v>
      </c>
      <c r="F834">
        <v>2020</v>
      </c>
      <c r="G834" t="s">
        <v>198</v>
      </c>
      <c r="H834" s="11" cm="1">
        <f t="array" ref="H834">_xlfn.IFS(G834="&gt;70%",1,G834="60-70%",70%,G834="50-60%",60%,G834="&lt;50%",50%)</f>
        <v>0.6</v>
      </c>
      <c r="I834" s="47">
        <v>1.0428840642746355</v>
      </c>
      <c r="J834">
        <v>3</v>
      </c>
      <c r="K834">
        <v>8</v>
      </c>
      <c r="L834" t="s">
        <v>197</v>
      </c>
      <c r="M834" s="11" cm="1">
        <f t="array" ref="M834">_xlfn.IFS(L834="&gt;70%",1,L834="60-70%",70%,L834="50-60%",60%,L834="&lt;50%",50%)</f>
        <v>0.7</v>
      </c>
      <c r="N834" s="47">
        <v>1.175966543936672</v>
      </c>
      <c r="O834">
        <v>7</v>
      </c>
      <c r="P834">
        <v>8</v>
      </c>
      <c r="Q834">
        <v>10</v>
      </c>
      <c r="R834">
        <v>9</v>
      </c>
      <c r="S834" t="s">
        <v>103</v>
      </c>
      <c r="T834" t="s">
        <v>106</v>
      </c>
      <c r="V834">
        <v>30</v>
      </c>
      <c r="W834">
        <v>34</v>
      </c>
      <c r="X834">
        <f>IF(AND(OR('Country Prioritization'!$C$4 = 'Filter inputs'!$A$4,'Country Prioritization'!$C$4=$B834),
OR('Country Prioritization'!$C$6='Filter inputs'!$C$4,'Country Prioritization'!$C$6=$S834),
OR( 'Country Prioritization'!$C$7='Filter inputs'!$D$4, 'Country Prioritization'!$C$7=$T834),
OR('Country Prioritization'!$C$8='Filter inputs'!$E$4, 'Country Prioritization'!$C$8=$F834), OR(AND('Country Prioritization'!$C$5='Filter inputs'!$B$4,H834&lt;=$X$1),AND('Country Prioritization'!$C$5='Filter inputs'!$B$5,M834&lt;=$X$1))),1,0)</f>
        <v>1</v>
      </c>
      <c r="Y834">
        <f>IF(OR('Vaccine Prioritization'!$C$5='Filter inputs'!$E$4, 'Vaccine Prioritization'!$C$5=$F834),1,0)</f>
        <v>1</v>
      </c>
    </row>
    <row r="835" spans="1:25" x14ac:dyDescent="0.3">
      <c r="A835" t="str">
        <f t="shared" si="34"/>
        <v>AFRICABENMCV22020</v>
      </c>
      <c r="B835" t="s">
        <v>3</v>
      </c>
      <c r="C835" t="s">
        <v>132</v>
      </c>
      <c r="D835" t="s">
        <v>28</v>
      </c>
      <c r="E835" t="s">
        <v>83</v>
      </c>
      <c r="F835">
        <v>2020</v>
      </c>
      <c r="G835" t="s">
        <v>199</v>
      </c>
      <c r="H835" s="11" cm="1">
        <f t="array" ref="H835">_xlfn.IFS(G835="&gt;70%",1,G835="60-70%",70%,G835="50-60%",60%,G835="&lt;50%",50%)</f>
        <v>0.5</v>
      </c>
      <c r="I835" s="47">
        <v>0.69114587744732459</v>
      </c>
      <c r="J835">
        <v>7</v>
      </c>
      <c r="K835">
        <v>7</v>
      </c>
      <c r="L835" t="s">
        <v>197</v>
      </c>
      <c r="M835" s="11" cm="1">
        <f t="array" ref="M835">_xlfn.IFS(L835="&gt;70%",1,L835="60-70%",70%,L835="50-60%",60%,L835="&lt;50%",50%)</f>
        <v>0.7</v>
      </c>
      <c r="N835" s="47">
        <v>1.1436945011661519</v>
      </c>
      <c r="O835">
        <v>6</v>
      </c>
      <c r="P835">
        <v>8</v>
      </c>
      <c r="Q835">
        <v>2</v>
      </c>
      <c r="R835">
        <v>8</v>
      </c>
      <c r="S835" t="s">
        <v>104</v>
      </c>
      <c r="T835" t="s">
        <v>106</v>
      </c>
      <c r="V835">
        <v>24</v>
      </c>
      <c r="W835">
        <v>24</v>
      </c>
      <c r="X835">
        <f>IF(AND(OR('Country Prioritization'!$C$4 = 'Filter inputs'!$A$4,'Country Prioritization'!$C$4=$B835),
OR('Country Prioritization'!$C$6='Filter inputs'!$C$4,'Country Prioritization'!$C$6=$S835),
OR( 'Country Prioritization'!$C$7='Filter inputs'!$D$4, 'Country Prioritization'!$C$7=$T835),
OR('Country Prioritization'!$C$8='Filter inputs'!$E$4, 'Country Prioritization'!$C$8=$F835), OR(AND('Country Prioritization'!$C$5='Filter inputs'!$B$4,H835&lt;=$X$1),AND('Country Prioritization'!$C$5='Filter inputs'!$B$5,M835&lt;=$X$1))),1,0)</f>
        <v>1</v>
      </c>
      <c r="Y835">
        <f>IF(OR('Vaccine Prioritization'!$C$5='Filter inputs'!$E$4, 'Vaccine Prioritization'!$C$5=$F835),1,0)</f>
        <v>1</v>
      </c>
    </row>
    <row r="836" spans="1:25" x14ac:dyDescent="0.3">
      <c r="A836" t="str">
        <f t="shared" ref="A836:A899" si="35">_xlfn.CONCAT(B836,D836,E836,F836)</f>
        <v>AFRICAAGOMCV22020</v>
      </c>
      <c r="B836" t="s">
        <v>3</v>
      </c>
      <c r="C836" t="s">
        <v>116</v>
      </c>
      <c r="D836" t="s">
        <v>8</v>
      </c>
      <c r="E836" t="s">
        <v>83</v>
      </c>
      <c r="F836">
        <v>2020</v>
      </c>
      <c r="G836" t="s">
        <v>199</v>
      </c>
      <c r="H836" s="11" cm="1">
        <f t="array" ref="H836">_xlfn.IFS(G836="&gt;70%",1,G836="60-70%",70%,G836="50-60%",60%,G836="&lt;50%",50%)</f>
        <v>0.5</v>
      </c>
      <c r="I836" s="47">
        <v>1.2800296851125552</v>
      </c>
      <c r="J836">
        <v>9</v>
      </c>
      <c r="K836">
        <v>9</v>
      </c>
      <c r="L836" t="s">
        <v>199</v>
      </c>
      <c r="M836" s="11" cm="1">
        <f t="array" ref="M836">_xlfn.IFS(L836="&gt;70%",1,L836="60-70%",70%,L836="50-60%",60%,L836="&lt;50%",50%)</f>
        <v>0.5</v>
      </c>
      <c r="N836" s="47">
        <v>1.1001309889689435</v>
      </c>
      <c r="O836">
        <v>9</v>
      </c>
      <c r="P836">
        <v>8</v>
      </c>
      <c r="Q836">
        <v>9</v>
      </c>
      <c r="R836">
        <v>11</v>
      </c>
      <c r="S836" t="s">
        <v>104</v>
      </c>
      <c r="T836" t="s">
        <v>108</v>
      </c>
      <c r="V836">
        <v>38</v>
      </c>
      <c r="W836">
        <v>37</v>
      </c>
      <c r="X836">
        <f>IF(AND(OR('Country Prioritization'!$C$4 = 'Filter inputs'!$A$4,'Country Prioritization'!$C$4=$B836),
OR('Country Prioritization'!$C$6='Filter inputs'!$C$4,'Country Prioritization'!$C$6=$S836),
OR( 'Country Prioritization'!$C$7='Filter inputs'!$D$4, 'Country Prioritization'!$C$7=$T836),
OR('Country Prioritization'!$C$8='Filter inputs'!$E$4, 'Country Prioritization'!$C$8=$F836), OR(AND('Country Prioritization'!$C$5='Filter inputs'!$B$4,H836&lt;=$X$1),AND('Country Prioritization'!$C$5='Filter inputs'!$B$5,M836&lt;=$X$1))),1,0)</f>
        <v>1</v>
      </c>
      <c r="Y836">
        <f>IF(OR('Vaccine Prioritization'!$C$5='Filter inputs'!$E$4, 'Vaccine Prioritization'!$C$5=$F836),1,0)</f>
        <v>1</v>
      </c>
    </row>
    <row r="837" spans="1:25" x14ac:dyDescent="0.3">
      <c r="A837" t="str">
        <f t="shared" si="35"/>
        <v>AFRICAMLIMCV22020</v>
      </c>
      <c r="B837" t="s">
        <v>3</v>
      </c>
      <c r="C837" t="s">
        <v>126</v>
      </c>
      <c r="D837" t="s">
        <v>21</v>
      </c>
      <c r="E837" t="s">
        <v>83</v>
      </c>
      <c r="F837">
        <v>2020</v>
      </c>
      <c r="G837" t="s">
        <v>199</v>
      </c>
      <c r="H837" s="11" cm="1">
        <f t="array" ref="H837">_xlfn.IFS(G837="&gt;70%",1,G837="60-70%",70%,G837="50-60%",60%,G837="&lt;50%",50%)</f>
        <v>0.5</v>
      </c>
      <c r="I837" s="47">
        <v>0.13985853004296023</v>
      </c>
      <c r="J837">
        <v>10</v>
      </c>
      <c r="K837">
        <v>4</v>
      </c>
      <c r="L837" t="s">
        <v>199</v>
      </c>
      <c r="M837" s="11" cm="1">
        <f t="array" ref="M837">_xlfn.IFS(L837="&gt;70%",1,L837="60-70%",70%,L837="50-60%",60%,L837="&lt;50%",50%)</f>
        <v>0.5</v>
      </c>
      <c r="N837" s="47">
        <v>1.0601106875436059</v>
      </c>
      <c r="O837">
        <v>10</v>
      </c>
      <c r="P837">
        <v>8</v>
      </c>
      <c r="Q837">
        <v>8</v>
      </c>
      <c r="R837">
        <v>9</v>
      </c>
      <c r="S837" t="s">
        <v>103</v>
      </c>
      <c r="T837" t="s">
        <v>106</v>
      </c>
      <c r="V837">
        <v>31</v>
      </c>
      <c r="W837">
        <v>35</v>
      </c>
      <c r="X837">
        <f>IF(AND(OR('Country Prioritization'!$C$4 = 'Filter inputs'!$A$4,'Country Prioritization'!$C$4=$B837),
OR('Country Prioritization'!$C$6='Filter inputs'!$C$4,'Country Prioritization'!$C$6=$S837),
OR( 'Country Prioritization'!$C$7='Filter inputs'!$D$4, 'Country Prioritization'!$C$7=$T837),
OR('Country Prioritization'!$C$8='Filter inputs'!$E$4, 'Country Prioritization'!$C$8=$F837), OR(AND('Country Prioritization'!$C$5='Filter inputs'!$B$4,H837&lt;=$X$1),AND('Country Prioritization'!$C$5='Filter inputs'!$B$5,M837&lt;=$X$1))),1,0)</f>
        <v>1</v>
      </c>
      <c r="Y837">
        <f>IF(OR('Vaccine Prioritization'!$C$5='Filter inputs'!$E$4, 'Vaccine Prioritization'!$C$5=$F837),1,0)</f>
        <v>1</v>
      </c>
    </row>
    <row r="838" spans="1:25" x14ac:dyDescent="0.3">
      <c r="A838" t="str">
        <f t="shared" si="35"/>
        <v>AFRICABFAMCV22020</v>
      </c>
      <c r="B838" t="s">
        <v>3</v>
      </c>
      <c r="C838" t="s">
        <v>167</v>
      </c>
      <c r="D838" t="s">
        <v>63</v>
      </c>
      <c r="E838" t="s">
        <v>83</v>
      </c>
      <c r="F838">
        <v>2020</v>
      </c>
      <c r="G838" t="s">
        <v>199</v>
      </c>
      <c r="H838" s="11" cm="1">
        <f t="array" ref="H838">_xlfn.IFS(G838="&gt;70%",1,G838="60-70%",70%,G838="50-60%",60%,G838="&lt;50%",50%)</f>
        <v>0.5</v>
      </c>
      <c r="I838" s="47">
        <v>0.78598671572684387</v>
      </c>
      <c r="J838">
        <v>6</v>
      </c>
      <c r="K838">
        <v>8</v>
      </c>
      <c r="L838" t="s">
        <v>198</v>
      </c>
      <c r="M838" s="11" cm="1">
        <f t="array" ref="M838">_xlfn.IFS(L838="&gt;70%",1,L838="60-70%",70%,L838="50-60%",60%,L838="&lt;50%",50%)</f>
        <v>0.6</v>
      </c>
      <c r="N838" s="47">
        <v>0.99998903948858187</v>
      </c>
      <c r="O838">
        <v>8</v>
      </c>
      <c r="P838">
        <v>8</v>
      </c>
      <c r="Q838">
        <v>4</v>
      </c>
      <c r="R838">
        <v>9</v>
      </c>
      <c r="S838" t="s">
        <v>103</v>
      </c>
      <c r="T838" t="s">
        <v>106</v>
      </c>
      <c r="V838">
        <v>27</v>
      </c>
      <c r="W838">
        <v>29</v>
      </c>
      <c r="X838">
        <f>IF(AND(OR('Country Prioritization'!$C$4 = 'Filter inputs'!$A$4,'Country Prioritization'!$C$4=$B838),
OR('Country Prioritization'!$C$6='Filter inputs'!$C$4,'Country Prioritization'!$C$6=$S838),
OR( 'Country Prioritization'!$C$7='Filter inputs'!$D$4, 'Country Prioritization'!$C$7=$T838),
OR('Country Prioritization'!$C$8='Filter inputs'!$E$4, 'Country Prioritization'!$C$8=$F838), OR(AND('Country Prioritization'!$C$5='Filter inputs'!$B$4,H838&lt;=$X$1),AND('Country Prioritization'!$C$5='Filter inputs'!$B$5,M838&lt;=$X$1))),1,0)</f>
        <v>1</v>
      </c>
      <c r="Y838">
        <f>IF(OR('Vaccine Prioritization'!$C$5='Filter inputs'!$E$4, 'Vaccine Prioritization'!$C$5=$F838),1,0)</f>
        <v>1</v>
      </c>
    </row>
    <row r="839" spans="1:25" x14ac:dyDescent="0.3">
      <c r="A839" t="str">
        <f t="shared" si="35"/>
        <v>AFRICASOMMCV22020</v>
      </c>
      <c r="B839" t="s">
        <v>3</v>
      </c>
      <c r="C839" t="s">
        <v>112</v>
      </c>
      <c r="D839" t="s">
        <v>4</v>
      </c>
      <c r="E839" t="s">
        <v>83</v>
      </c>
      <c r="F839">
        <v>2020</v>
      </c>
      <c r="G839" t="s">
        <v>199</v>
      </c>
      <c r="H839" s="11" cm="1">
        <f t="array" ref="H839">_xlfn.IFS(G839="&gt;70%",1,G839="60-70%",70%,G839="50-60%",60%,G839="&lt;50%",50%)</f>
        <v>0.5</v>
      </c>
      <c r="I839" s="47">
        <v>0.39618930738346753</v>
      </c>
      <c r="J839">
        <v>7</v>
      </c>
      <c r="K839">
        <v>6</v>
      </c>
      <c r="L839" t="s">
        <v>199</v>
      </c>
      <c r="M839" s="11" cm="1">
        <f t="array" ref="M839">_xlfn.IFS(L839="&gt;70%",1,L839="60-70%",70%,L839="50-60%",60%,L839="&lt;50%",50%)</f>
        <v>0.5</v>
      </c>
      <c r="N839" s="47">
        <v>0.87499330644103279</v>
      </c>
      <c r="O839">
        <v>10</v>
      </c>
      <c r="P839">
        <v>7</v>
      </c>
      <c r="Q839">
        <v>9</v>
      </c>
      <c r="R839">
        <v>9</v>
      </c>
      <c r="S839" t="s">
        <v>103</v>
      </c>
      <c r="T839" t="s">
        <v>106</v>
      </c>
      <c r="V839">
        <v>31</v>
      </c>
      <c r="W839">
        <v>35</v>
      </c>
      <c r="X839">
        <f>IF(AND(OR('Country Prioritization'!$C$4 = 'Filter inputs'!$A$4,'Country Prioritization'!$C$4=$B839),
OR('Country Prioritization'!$C$6='Filter inputs'!$C$4,'Country Prioritization'!$C$6=$S839),
OR( 'Country Prioritization'!$C$7='Filter inputs'!$D$4, 'Country Prioritization'!$C$7=$T839),
OR('Country Prioritization'!$C$8='Filter inputs'!$E$4, 'Country Prioritization'!$C$8=$F839), OR(AND('Country Prioritization'!$C$5='Filter inputs'!$B$4,H839&lt;=$X$1),AND('Country Prioritization'!$C$5='Filter inputs'!$B$5,M839&lt;=$X$1))),1,0)</f>
        <v>1</v>
      </c>
      <c r="Y839">
        <f>IF(OR('Vaccine Prioritization'!$C$5='Filter inputs'!$E$4, 'Vaccine Prioritization'!$C$5=$F839),1,0)</f>
        <v>1</v>
      </c>
    </row>
    <row r="840" spans="1:25" x14ac:dyDescent="0.3">
      <c r="A840" t="str">
        <f t="shared" si="35"/>
        <v>ASIAYEMMCV22020</v>
      </c>
      <c r="B840" t="s">
        <v>13</v>
      </c>
      <c r="C840" t="s">
        <v>123</v>
      </c>
      <c r="D840" t="s">
        <v>18</v>
      </c>
      <c r="E840" t="s">
        <v>83</v>
      </c>
      <c r="F840">
        <v>2020</v>
      </c>
      <c r="G840" t="s">
        <v>199</v>
      </c>
      <c r="H840" s="11" cm="1">
        <f t="array" ref="H840">_xlfn.IFS(G840="&gt;70%",1,G840="60-70%",70%,G840="50-60%",60%,G840="&lt;50%",50%)</f>
        <v>0.5</v>
      </c>
      <c r="I840" s="47">
        <v>0.46600519920557298</v>
      </c>
      <c r="J840">
        <v>9</v>
      </c>
      <c r="K840">
        <v>6</v>
      </c>
      <c r="L840" t="s">
        <v>198</v>
      </c>
      <c r="M840" s="11" cm="1">
        <f t="array" ref="M840">_xlfn.IFS(L840="&gt;70%",1,L840="60-70%",70%,L840="50-60%",60%,L840="&lt;50%",50%)</f>
        <v>0.6</v>
      </c>
      <c r="N840" s="47">
        <v>0.85884158271281918</v>
      </c>
      <c r="O840">
        <v>8</v>
      </c>
      <c r="P840">
        <v>7</v>
      </c>
      <c r="Q840">
        <v>3</v>
      </c>
      <c r="R840">
        <v>9</v>
      </c>
      <c r="S840" t="s">
        <v>103</v>
      </c>
      <c r="T840" t="s">
        <v>106</v>
      </c>
      <c r="V840">
        <v>27</v>
      </c>
      <c r="W840">
        <v>27</v>
      </c>
      <c r="X840">
        <f>IF(AND(OR('Country Prioritization'!$C$4 = 'Filter inputs'!$A$4,'Country Prioritization'!$C$4=$B840),
OR('Country Prioritization'!$C$6='Filter inputs'!$C$4,'Country Prioritization'!$C$6=$S840),
OR( 'Country Prioritization'!$C$7='Filter inputs'!$D$4, 'Country Prioritization'!$C$7=$T840),
OR('Country Prioritization'!$C$8='Filter inputs'!$E$4, 'Country Prioritization'!$C$8=$F840), OR(AND('Country Prioritization'!$C$5='Filter inputs'!$B$4,H840&lt;=$X$1),AND('Country Prioritization'!$C$5='Filter inputs'!$B$5,M840&lt;=$X$1))),1,0)</f>
        <v>1</v>
      </c>
      <c r="Y840">
        <f>IF(OR('Vaccine Prioritization'!$C$5='Filter inputs'!$E$4, 'Vaccine Prioritization'!$C$5=$F840),1,0)</f>
        <v>1</v>
      </c>
    </row>
    <row r="841" spans="1:25" x14ac:dyDescent="0.3">
      <c r="A841" t="str">
        <f t="shared" si="35"/>
        <v>AFRICAZWEMCV22020</v>
      </c>
      <c r="B841" t="s">
        <v>3</v>
      </c>
      <c r="C841" t="s">
        <v>148</v>
      </c>
      <c r="D841" t="s">
        <v>44</v>
      </c>
      <c r="E841" t="s">
        <v>83</v>
      </c>
      <c r="F841">
        <v>2020</v>
      </c>
      <c r="G841" t="s">
        <v>198</v>
      </c>
      <c r="H841" s="11" cm="1">
        <f t="array" ref="H841">_xlfn.IFS(G841="&gt;70%",1,G841="60-70%",70%,G841="50-60%",60%,G841="&lt;50%",50%)</f>
        <v>0.6</v>
      </c>
      <c r="I841" s="47">
        <v>0.55708326892554139</v>
      </c>
      <c r="J841">
        <v>5</v>
      </c>
      <c r="K841">
        <v>7</v>
      </c>
      <c r="L841" t="s">
        <v>196</v>
      </c>
      <c r="M841" s="11" cm="1">
        <f t="array" ref="M841">_xlfn.IFS(L841="&gt;70%",1,L841="60-70%",70%,L841="50-60%",60%,L841="&lt;50%",50%)</f>
        <v>1</v>
      </c>
      <c r="N841" s="47">
        <v>0.83205519742572276</v>
      </c>
      <c r="O841">
        <v>5</v>
      </c>
      <c r="P841">
        <v>7</v>
      </c>
      <c r="Q841">
        <v>7</v>
      </c>
      <c r="R841">
        <v>2</v>
      </c>
      <c r="S841" t="s">
        <v>104</v>
      </c>
      <c r="T841" t="s">
        <v>109</v>
      </c>
      <c r="V841">
        <v>21</v>
      </c>
      <c r="W841">
        <v>21</v>
      </c>
      <c r="X841">
        <f>IF(AND(OR('Country Prioritization'!$C$4 = 'Filter inputs'!$A$4,'Country Prioritization'!$C$4=$B841),
OR('Country Prioritization'!$C$6='Filter inputs'!$C$4,'Country Prioritization'!$C$6=$S841),
OR( 'Country Prioritization'!$C$7='Filter inputs'!$D$4, 'Country Prioritization'!$C$7=$T841),
OR('Country Prioritization'!$C$8='Filter inputs'!$E$4, 'Country Prioritization'!$C$8=$F841), OR(AND('Country Prioritization'!$C$5='Filter inputs'!$B$4,H841&lt;=$X$1),AND('Country Prioritization'!$C$5='Filter inputs'!$B$5,M841&lt;=$X$1))),1,0)</f>
        <v>1</v>
      </c>
      <c r="Y841">
        <f>IF(OR('Vaccine Prioritization'!$C$5='Filter inputs'!$E$4, 'Vaccine Prioritization'!$C$5=$F841),1,0)</f>
        <v>1</v>
      </c>
    </row>
    <row r="842" spans="1:25" x14ac:dyDescent="0.3">
      <c r="A842" t="str">
        <f t="shared" si="35"/>
        <v>AFRICANERMCV22020</v>
      </c>
      <c r="B842" t="s">
        <v>3</v>
      </c>
      <c r="C842" t="s">
        <v>136</v>
      </c>
      <c r="D842" t="s">
        <v>32</v>
      </c>
      <c r="E842" t="s">
        <v>83</v>
      </c>
      <c r="F842">
        <v>2020</v>
      </c>
      <c r="G842" t="s">
        <v>199</v>
      </c>
      <c r="H842" s="11" cm="1">
        <f t="array" ref="H842">_xlfn.IFS(G842="&gt;70%",1,G842="60-70%",70%,G842="50-60%",60%,G842="&lt;50%",50%)</f>
        <v>0.5</v>
      </c>
      <c r="I842" s="47">
        <v>0.76090587428997769</v>
      </c>
      <c r="J842">
        <v>8</v>
      </c>
      <c r="K842">
        <v>7</v>
      </c>
      <c r="L842" t="s">
        <v>199</v>
      </c>
      <c r="M842" s="11" cm="1">
        <f t="array" ref="M842">_xlfn.IFS(L842="&gt;70%",1,L842="60-70%",70%,L842="50-60%",60%,L842="&lt;50%",50%)</f>
        <v>0.5</v>
      </c>
      <c r="N842" s="47">
        <v>0.81157084590680451</v>
      </c>
      <c r="O842">
        <v>9</v>
      </c>
      <c r="P842">
        <v>7</v>
      </c>
      <c r="Q842">
        <v>8</v>
      </c>
      <c r="R842">
        <v>9</v>
      </c>
      <c r="S842" t="s">
        <v>103</v>
      </c>
      <c r="T842" t="s">
        <v>106</v>
      </c>
      <c r="V842">
        <v>32</v>
      </c>
      <c r="W842">
        <v>33</v>
      </c>
      <c r="X842">
        <f>IF(AND(OR('Country Prioritization'!$C$4 = 'Filter inputs'!$A$4,'Country Prioritization'!$C$4=$B842),
OR('Country Prioritization'!$C$6='Filter inputs'!$C$4,'Country Prioritization'!$C$6=$S842),
OR( 'Country Prioritization'!$C$7='Filter inputs'!$D$4, 'Country Prioritization'!$C$7=$T842),
OR('Country Prioritization'!$C$8='Filter inputs'!$E$4, 'Country Prioritization'!$C$8=$F842), OR(AND('Country Prioritization'!$C$5='Filter inputs'!$B$4,H842&lt;=$X$1),AND('Country Prioritization'!$C$5='Filter inputs'!$B$5,M842&lt;=$X$1))),1,0)</f>
        <v>1</v>
      </c>
      <c r="Y842">
        <f>IF(OR('Vaccine Prioritization'!$C$5='Filter inputs'!$E$4, 'Vaccine Prioritization'!$C$5=$F842),1,0)</f>
        <v>1</v>
      </c>
    </row>
    <row r="843" spans="1:25" x14ac:dyDescent="0.3">
      <c r="A843" t="str">
        <f t="shared" si="35"/>
        <v>AFRICATCDMCV22020</v>
      </c>
      <c r="B843" t="s">
        <v>3</v>
      </c>
      <c r="C843" t="s">
        <v>118</v>
      </c>
      <c r="D843" t="s">
        <v>11</v>
      </c>
      <c r="E843" t="s">
        <v>83</v>
      </c>
      <c r="F843">
        <v>2020</v>
      </c>
      <c r="G843" t="s">
        <v>199</v>
      </c>
      <c r="H843" s="11" cm="1">
        <f t="array" ref="H843">_xlfn.IFS(G843="&gt;70%",1,G843="60-70%",70%,G843="50-60%",60%,G843="&lt;50%",50%)</f>
        <v>0.5</v>
      </c>
      <c r="I843" s="47">
        <v>0.85985199520506328</v>
      </c>
      <c r="J843">
        <v>7</v>
      </c>
      <c r="K843">
        <v>8</v>
      </c>
      <c r="L843" t="s">
        <v>199</v>
      </c>
      <c r="M843" s="11" cm="1">
        <f t="array" ref="M843">_xlfn.IFS(L843="&gt;70%",1,L843="60-70%",70%,L843="50-60%",60%,L843="&lt;50%",50%)</f>
        <v>0.5</v>
      </c>
      <c r="N843" s="47">
        <v>0.80963137982577771</v>
      </c>
      <c r="O843">
        <v>10</v>
      </c>
      <c r="P843">
        <v>7</v>
      </c>
      <c r="Q843">
        <v>9</v>
      </c>
      <c r="R843">
        <v>9</v>
      </c>
      <c r="S843" t="s">
        <v>103</v>
      </c>
      <c r="T843" t="s">
        <v>106</v>
      </c>
      <c r="V843">
        <v>33</v>
      </c>
      <c r="W843">
        <v>35</v>
      </c>
      <c r="X843">
        <f>IF(AND(OR('Country Prioritization'!$C$4 = 'Filter inputs'!$A$4,'Country Prioritization'!$C$4=$B843),
OR('Country Prioritization'!$C$6='Filter inputs'!$C$4,'Country Prioritization'!$C$6=$S843),
OR( 'Country Prioritization'!$C$7='Filter inputs'!$D$4, 'Country Prioritization'!$C$7=$T843),
OR('Country Prioritization'!$C$8='Filter inputs'!$E$4, 'Country Prioritization'!$C$8=$F843), OR(AND('Country Prioritization'!$C$5='Filter inputs'!$B$4,H843&lt;=$X$1),AND('Country Prioritization'!$C$5='Filter inputs'!$B$5,M843&lt;=$X$1))),1,0)</f>
        <v>1</v>
      </c>
      <c r="Y843">
        <f>IF(OR('Vaccine Prioritization'!$C$5='Filter inputs'!$E$4, 'Vaccine Prioritization'!$C$5=$F843),1,0)</f>
        <v>1</v>
      </c>
    </row>
    <row r="844" spans="1:25" x14ac:dyDescent="0.3">
      <c r="A844" t="str">
        <f t="shared" si="35"/>
        <v>AMERICAHTIMCV22020</v>
      </c>
      <c r="B844" t="s">
        <v>22</v>
      </c>
      <c r="C844" t="s">
        <v>127</v>
      </c>
      <c r="D844" t="s">
        <v>23</v>
      </c>
      <c r="E844" t="s">
        <v>83</v>
      </c>
      <c r="F844">
        <v>2020</v>
      </c>
      <c r="G844" t="s">
        <v>199</v>
      </c>
      <c r="H844" s="11" cm="1">
        <f t="array" ref="H844">_xlfn.IFS(G844="&gt;70%",1,G844="60-70%",70%,G844="50-60%",60%,G844="&lt;50%",50%)</f>
        <v>0.5</v>
      </c>
      <c r="I844" s="47">
        <v>0.56613120419149998</v>
      </c>
      <c r="J844">
        <v>10</v>
      </c>
      <c r="K844">
        <v>7</v>
      </c>
      <c r="L844" t="s">
        <v>199</v>
      </c>
      <c r="M844" s="11" cm="1">
        <f t="array" ref="M844">_xlfn.IFS(L844="&gt;70%",1,L844="60-70%",70%,L844="50-60%",60%,L844="&lt;50%",50%)</f>
        <v>0.5</v>
      </c>
      <c r="N844" s="47">
        <v>0.79802480896780559</v>
      </c>
      <c r="O844">
        <v>9</v>
      </c>
      <c r="P844">
        <v>7</v>
      </c>
      <c r="Q844">
        <v>5</v>
      </c>
      <c r="R844">
        <v>9</v>
      </c>
      <c r="S844" t="s">
        <v>103</v>
      </c>
      <c r="T844" t="s">
        <v>106</v>
      </c>
      <c r="V844">
        <v>31</v>
      </c>
      <c r="W844">
        <v>30</v>
      </c>
      <c r="X844">
        <f>IF(AND(OR('Country Prioritization'!$C$4 = 'Filter inputs'!$A$4,'Country Prioritization'!$C$4=$B844),
OR('Country Prioritization'!$C$6='Filter inputs'!$C$4,'Country Prioritization'!$C$6=$S844),
OR( 'Country Prioritization'!$C$7='Filter inputs'!$D$4, 'Country Prioritization'!$C$7=$T844),
OR('Country Prioritization'!$C$8='Filter inputs'!$E$4, 'Country Prioritization'!$C$8=$F844), OR(AND('Country Prioritization'!$C$5='Filter inputs'!$B$4,H844&lt;=$X$1),AND('Country Prioritization'!$C$5='Filter inputs'!$B$5,M844&lt;=$X$1))),1,0)</f>
        <v>1</v>
      </c>
      <c r="Y844">
        <f>IF(OR('Vaccine Prioritization'!$C$5='Filter inputs'!$E$4, 'Vaccine Prioritization'!$C$5=$F844),1,0)</f>
        <v>1</v>
      </c>
    </row>
    <row r="845" spans="1:25" x14ac:dyDescent="0.3">
      <c r="A845" t="str">
        <f t="shared" si="35"/>
        <v>AFRICAMWIMCV22020</v>
      </c>
      <c r="B845" t="s">
        <v>3</v>
      </c>
      <c r="C845" t="s">
        <v>158</v>
      </c>
      <c r="D845" t="s">
        <v>54</v>
      </c>
      <c r="E845" t="s">
        <v>83</v>
      </c>
      <c r="F845">
        <v>2020</v>
      </c>
      <c r="G845" t="s">
        <v>198</v>
      </c>
      <c r="H845" s="11" cm="1">
        <f t="array" ref="H845">_xlfn.IFS(G845="&gt;70%",1,G845="60-70%",70%,G845="50-60%",60%,G845="&lt;50%",50%)</f>
        <v>0.6</v>
      </c>
      <c r="I845" s="47">
        <v>0.60534780072899197</v>
      </c>
      <c r="J845">
        <v>5</v>
      </c>
      <c r="K845">
        <v>7</v>
      </c>
      <c r="L845" t="s">
        <v>197</v>
      </c>
      <c r="M845" s="11" cm="1">
        <f t="array" ref="M845">_xlfn.IFS(L845="&gt;70%",1,L845="60-70%",70%,L845="50-60%",60%,L845="&lt;50%",50%)</f>
        <v>0.7</v>
      </c>
      <c r="N845" s="47">
        <v>0.77707757816951817</v>
      </c>
      <c r="O845">
        <v>6</v>
      </c>
      <c r="P845">
        <v>7</v>
      </c>
      <c r="Q845">
        <v>10</v>
      </c>
      <c r="R845">
        <v>9</v>
      </c>
      <c r="S845" t="s">
        <v>103</v>
      </c>
      <c r="T845" t="s">
        <v>106</v>
      </c>
      <c r="V845">
        <v>31</v>
      </c>
      <c r="W845">
        <v>32</v>
      </c>
      <c r="X845">
        <f>IF(AND(OR('Country Prioritization'!$C$4 = 'Filter inputs'!$A$4,'Country Prioritization'!$C$4=$B845),
OR('Country Prioritization'!$C$6='Filter inputs'!$C$4,'Country Prioritization'!$C$6=$S845),
OR( 'Country Prioritization'!$C$7='Filter inputs'!$D$4, 'Country Prioritization'!$C$7=$T845),
OR('Country Prioritization'!$C$8='Filter inputs'!$E$4, 'Country Prioritization'!$C$8=$F845), OR(AND('Country Prioritization'!$C$5='Filter inputs'!$B$4,H845&lt;=$X$1),AND('Country Prioritization'!$C$5='Filter inputs'!$B$5,M845&lt;=$X$1))),1,0)</f>
        <v>1</v>
      </c>
      <c r="Y845">
        <f>IF(OR('Vaccine Prioritization'!$C$5='Filter inputs'!$E$4, 'Vaccine Prioritization'!$C$5=$F845),1,0)</f>
        <v>1</v>
      </c>
    </row>
    <row r="846" spans="1:25" x14ac:dyDescent="0.3">
      <c r="A846" t="str">
        <f t="shared" si="35"/>
        <v>ASIANPLMCV22020</v>
      </c>
      <c r="B846" t="s">
        <v>13</v>
      </c>
      <c r="C846" t="s">
        <v>157</v>
      </c>
      <c r="D846" t="s">
        <v>53</v>
      </c>
      <c r="E846" t="s">
        <v>83</v>
      </c>
      <c r="F846">
        <v>2020</v>
      </c>
      <c r="G846" t="s">
        <v>198</v>
      </c>
      <c r="H846" s="11" cm="1">
        <f t="array" ref="H846">_xlfn.IFS(G846="&gt;70%",1,G846="60-70%",70%,G846="50-60%",60%,G846="&lt;50%",50%)</f>
        <v>0.6</v>
      </c>
      <c r="I846" s="47">
        <v>0.55071468352961483</v>
      </c>
      <c r="J846">
        <v>5</v>
      </c>
      <c r="K846">
        <v>7</v>
      </c>
      <c r="L846" t="s">
        <v>198</v>
      </c>
      <c r="M846" s="11" cm="1">
        <f t="array" ref="M846">_xlfn.IFS(L846="&gt;70%",1,L846="60-70%",70%,L846="50-60%",60%,L846="&lt;50%",50%)</f>
        <v>0.6</v>
      </c>
      <c r="N846" s="47">
        <v>0.65554042122020562</v>
      </c>
      <c r="O846">
        <v>7</v>
      </c>
      <c r="P846">
        <v>7</v>
      </c>
      <c r="Q846">
        <v>6</v>
      </c>
      <c r="R846">
        <v>8</v>
      </c>
      <c r="S846" t="s">
        <v>104</v>
      </c>
      <c r="T846" t="s">
        <v>106</v>
      </c>
      <c r="V846">
        <v>26</v>
      </c>
      <c r="W846">
        <v>28</v>
      </c>
      <c r="X846">
        <f>IF(AND(OR('Country Prioritization'!$C$4 = 'Filter inputs'!$A$4,'Country Prioritization'!$C$4=$B846),
OR('Country Prioritization'!$C$6='Filter inputs'!$C$4,'Country Prioritization'!$C$6=$S846),
OR( 'Country Prioritization'!$C$7='Filter inputs'!$D$4, 'Country Prioritization'!$C$7=$T846),
OR('Country Prioritization'!$C$8='Filter inputs'!$E$4, 'Country Prioritization'!$C$8=$F846), OR(AND('Country Prioritization'!$C$5='Filter inputs'!$B$4,H846&lt;=$X$1),AND('Country Prioritization'!$C$5='Filter inputs'!$B$5,M846&lt;=$X$1))),1,0)</f>
        <v>1</v>
      </c>
      <c r="Y846">
        <f>IF(OR('Vaccine Prioritization'!$C$5='Filter inputs'!$E$4, 'Vaccine Prioritization'!$C$5=$F846),1,0)</f>
        <v>1</v>
      </c>
    </row>
    <row r="847" spans="1:25" x14ac:dyDescent="0.3">
      <c r="A847" t="str">
        <f t="shared" si="35"/>
        <v>ASIAAFGMCV22020</v>
      </c>
      <c r="B847" t="s">
        <v>13</v>
      </c>
      <c r="C847" t="s">
        <v>120</v>
      </c>
      <c r="D847" t="s">
        <v>14</v>
      </c>
      <c r="E847" t="s">
        <v>83</v>
      </c>
      <c r="F847">
        <v>2020</v>
      </c>
      <c r="G847" t="s">
        <v>199</v>
      </c>
      <c r="H847" s="11" cm="1">
        <f t="array" ref="H847">_xlfn.IFS(G847="&gt;70%",1,G847="60-70%",70%,G847="50-60%",60%,G847="&lt;50%",50%)</f>
        <v>0.5</v>
      </c>
      <c r="I847" s="47">
        <v>0.40202688555083982</v>
      </c>
      <c r="J847">
        <v>10</v>
      </c>
      <c r="K847">
        <v>6</v>
      </c>
      <c r="L847" t="s">
        <v>199</v>
      </c>
      <c r="M847" s="11" cm="1">
        <f t="array" ref="M847">_xlfn.IFS(L847="&gt;70%",1,L847="60-70%",70%,L847="50-60%",60%,L847="&lt;50%",50%)</f>
        <v>0.5</v>
      </c>
      <c r="N847" s="47">
        <v>0.64143004228161815</v>
      </c>
      <c r="O847">
        <v>8</v>
      </c>
      <c r="P847">
        <v>6</v>
      </c>
      <c r="Q847">
        <v>8</v>
      </c>
      <c r="R847">
        <v>9</v>
      </c>
      <c r="S847" t="s">
        <v>103</v>
      </c>
      <c r="T847" t="s">
        <v>106</v>
      </c>
      <c r="V847">
        <v>33</v>
      </c>
      <c r="W847">
        <v>31</v>
      </c>
      <c r="X847">
        <f>IF(AND(OR('Country Prioritization'!$C$4 = 'Filter inputs'!$A$4,'Country Prioritization'!$C$4=$B847),
OR('Country Prioritization'!$C$6='Filter inputs'!$C$4,'Country Prioritization'!$C$6=$S847),
OR( 'Country Prioritization'!$C$7='Filter inputs'!$D$4, 'Country Prioritization'!$C$7=$T847),
OR('Country Prioritization'!$C$8='Filter inputs'!$E$4, 'Country Prioritization'!$C$8=$F847), OR(AND('Country Prioritization'!$C$5='Filter inputs'!$B$4,H847&lt;=$X$1),AND('Country Prioritization'!$C$5='Filter inputs'!$B$5,M847&lt;=$X$1))),1,0)</f>
        <v>1</v>
      </c>
      <c r="Y847">
        <f>IF(OR('Vaccine Prioritization'!$C$5='Filter inputs'!$E$4, 'Vaccine Prioritization'!$C$5=$F847),1,0)</f>
        <v>1</v>
      </c>
    </row>
    <row r="848" spans="1:25" x14ac:dyDescent="0.3">
      <c r="A848" t="str">
        <f t="shared" si="35"/>
        <v>ASIASYRMCV22020</v>
      </c>
      <c r="B848" t="s">
        <v>13</v>
      </c>
      <c r="C848" t="s">
        <v>122</v>
      </c>
      <c r="D848" t="s">
        <v>17</v>
      </c>
      <c r="E848" t="s">
        <v>83</v>
      </c>
      <c r="F848">
        <v>2020</v>
      </c>
      <c r="G848" t="s">
        <v>199</v>
      </c>
      <c r="H848" s="11" cm="1">
        <f t="array" ref="H848">_xlfn.IFS(G848="&gt;70%",1,G848="60-70%",70%,G848="50-60%",60%,G848="&lt;50%",50%)</f>
        <v>0.5</v>
      </c>
      <c r="I848" s="47">
        <v>0.31513960782732875</v>
      </c>
      <c r="J848">
        <v>9</v>
      </c>
      <c r="K848">
        <v>6</v>
      </c>
      <c r="L848" t="s">
        <v>197</v>
      </c>
      <c r="M848" s="11" cm="1">
        <f t="array" ref="M848">_xlfn.IFS(L848="&gt;70%",1,L848="60-70%",70%,L848="50-60%",60%,L848="&lt;50%",50%)</f>
        <v>0.7</v>
      </c>
      <c r="N848" s="47">
        <v>0.56459270609773038</v>
      </c>
      <c r="O848">
        <v>7</v>
      </c>
      <c r="P848">
        <v>6</v>
      </c>
      <c r="Q848">
        <v>2</v>
      </c>
      <c r="R848">
        <v>9</v>
      </c>
      <c r="S848" t="s">
        <v>103</v>
      </c>
      <c r="T848" t="s">
        <v>106</v>
      </c>
      <c r="V848">
        <v>26</v>
      </c>
      <c r="W848">
        <v>24</v>
      </c>
      <c r="X848">
        <f>IF(AND(OR('Country Prioritization'!$C$4 = 'Filter inputs'!$A$4,'Country Prioritization'!$C$4=$B848),
OR('Country Prioritization'!$C$6='Filter inputs'!$C$4,'Country Prioritization'!$C$6=$S848),
OR( 'Country Prioritization'!$C$7='Filter inputs'!$D$4, 'Country Prioritization'!$C$7=$T848),
OR('Country Prioritization'!$C$8='Filter inputs'!$E$4, 'Country Prioritization'!$C$8=$F848), OR(AND('Country Prioritization'!$C$5='Filter inputs'!$B$4,H848&lt;=$X$1),AND('Country Prioritization'!$C$5='Filter inputs'!$B$5,M848&lt;=$X$1))),1,0)</f>
        <v>1</v>
      </c>
      <c r="Y848">
        <f>IF(OR('Vaccine Prioritization'!$C$5='Filter inputs'!$E$4, 'Vaccine Prioritization'!$C$5=$F848),1,0)</f>
        <v>1</v>
      </c>
    </row>
    <row r="849" spans="1:25" x14ac:dyDescent="0.3">
      <c r="A849" t="str">
        <f t="shared" si="35"/>
        <v>AFRICASENMCV22020</v>
      </c>
      <c r="B849" t="s">
        <v>3</v>
      </c>
      <c r="C849" t="s">
        <v>164</v>
      </c>
      <c r="D849" t="s">
        <v>60</v>
      </c>
      <c r="E849" t="s">
        <v>83</v>
      </c>
      <c r="F849">
        <v>2020</v>
      </c>
      <c r="G849" t="s">
        <v>198</v>
      </c>
      <c r="H849" s="11" cm="1">
        <f t="array" ref="H849">_xlfn.IFS(G849="&gt;70%",1,G849="60-70%",70%,G849="50-60%",60%,G849="&lt;50%",50%)</f>
        <v>0.6</v>
      </c>
      <c r="I849" s="47">
        <v>0.47613522645907108</v>
      </c>
      <c r="J849">
        <v>5</v>
      </c>
      <c r="K849">
        <v>7</v>
      </c>
      <c r="L849" t="s">
        <v>197</v>
      </c>
      <c r="M849" s="11" cm="1">
        <f t="array" ref="M849">_xlfn.IFS(L849="&gt;70%",1,L849="60-70%",70%,L849="50-60%",60%,L849="&lt;50%",50%)</f>
        <v>0.7</v>
      </c>
      <c r="N849" s="47">
        <v>0.54619670055017266</v>
      </c>
      <c r="O849">
        <v>7</v>
      </c>
      <c r="P849">
        <v>6</v>
      </c>
      <c r="Q849">
        <v>1</v>
      </c>
      <c r="R849">
        <v>2</v>
      </c>
      <c r="S849" t="s">
        <v>104</v>
      </c>
      <c r="T849" t="s">
        <v>109</v>
      </c>
      <c r="V849">
        <v>15</v>
      </c>
      <c r="W849">
        <v>16</v>
      </c>
      <c r="X849">
        <f>IF(AND(OR('Country Prioritization'!$C$4 = 'Filter inputs'!$A$4,'Country Prioritization'!$C$4=$B849),
OR('Country Prioritization'!$C$6='Filter inputs'!$C$4,'Country Prioritization'!$C$6=$S849),
OR( 'Country Prioritization'!$C$7='Filter inputs'!$D$4, 'Country Prioritization'!$C$7=$T849),
OR('Country Prioritization'!$C$8='Filter inputs'!$E$4, 'Country Prioritization'!$C$8=$F849), OR(AND('Country Prioritization'!$C$5='Filter inputs'!$B$4,H849&lt;=$X$1),AND('Country Prioritization'!$C$5='Filter inputs'!$B$5,M849&lt;=$X$1))),1,0)</f>
        <v>1</v>
      </c>
      <c r="Y849">
        <f>IF(OR('Vaccine Prioritization'!$C$5='Filter inputs'!$E$4, 'Vaccine Prioritization'!$C$5=$F849),1,0)</f>
        <v>1</v>
      </c>
    </row>
    <row r="850" spans="1:25" x14ac:dyDescent="0.3">
      <c r="A850" t="str">
        <f t="shared" si="35"/>
        <v>AFRICAKENMCV22020</v>
      </c>
      <c r="B850" t="s">
        <v>3</v>
      </c>
      <c r="C850" t="s">
        <v>139</v>
      </c>
      <c r="D850" t="s">
        <v>35</v>
      </c>
      <c r="E850" t="s">
        <v>83</v>
      </c>
      <c r="F850">
        <v>2020</v>
      </c>
      <c r="G850" t="s">
        <v>199</v>
      </c>
      <c r="H850" s="11" cm="1">
        <f t="array" ref="H850">_xlfn.IFS(G850="&gt;70%",1,G850="60-70%",70%,G850="50-60%",60%,G850="&lt;50%",50%)</f>
        <v>0.5</v>
      </c>
      <c r="I850" s="47">
        <v>0.77487482746630265</v>
      </c>
      <c r="J850">
        <v>9</v>
      </c>
      <c r="K850">
        <v>8</v>
      </c>
      <c r="L850" t="s">
        <v>199</v>
      </c>
      <c r="M850" s="11" cm="1">
        <f t="array" ref="M850">_xlfn.IFS(L850="&gt;70%",1,L850="60-70%",70%,L850="50-60%",60%,L850="&lt;50%",50%)</f>
        <v>0.5</v>
      </c>
      <c r="N850" s="47">
        <v>0.54607188857826805</v>
      </c>
      <c r="O850">
        <v>9</v>
      </c>
      <c r="P850">
        <v>6</v>
      </c>
      <c r="Q850">
        <v>5</v>
      </c>
      <c r="R850">
        <v>2</v>
      </c>
      <c r="S850" t="s">
        <v>104</v>
      </c>
      <c r="T850" t="s">
        <v>109</v>
      </c>
      <c r="V850">
        <v>24</v>
      </c>
      <c r="W850">
        <v>22</v>
      </c>
      <c r="X850">
        <f>IF(AND(OR('Country Prioritization'!$C$4 = 'Filter inputs'!$A$4,'Country Prioritization'!$C$4=$B850),
OR('Country Prioritization'!$C$6='Filter inputs'!$C$4,'Country Prioritization'!$C$6=$S850),
OR( 'Country Prioritization'!$C$7='Filter inputs'!$D$4, 'Country Prioritization'!$C$7=$T850),
OR('Country Prioritization'!$C$8='Filter inputs'!$E$4, 'Country Prioritization'!$C$8=$F850), OR(AND('Country Prioritization'!$C$5='Filter inputs'!$B$4,H850&lt;=$X$1),AND('Country Prioritization'!$C$5='Filter inputs'!$B$5,M850&lt;=$X$1))),1,0)</f>
        <v>1</v>
      </c>
      <c r="Y850">
        <f>IF(OR('Vaccine Prioritization'!$C$5='Filter inputs'!$E$4, 'Vaccine Prioritization'!$C$5=$F850),1,0)</f>
        <v>1</v>
      </c>
    </row>
    <row r="851" spans="1:25" x14ac:dyDescent="0.3">
      <c r="A851" t="str">
        <f t="shared" si="35"/>
        <v>ASIAKHMMCV22020</v>
      </c>
      <c r="B851" t="s">
        <v>13</v>
      </c>
      <c r="C851" t="s">
        <v>163</v>
      </c>
      <c r="D851" t="s">
        <v>59</v>
      </c>
      <c r="E851" t="s">
        <v>83</v>
      </c>
      <c r="F851">
        <v>2020</v>
      </c>
      <c r="G851" t="s">
        <v>198</v>
      </c>
      <c r="H851" s="11" cm="1">
        <f t="array" ref="H851">_xlfn.IFS(G851="&gt;70%",1,G851="60-70%",70%,G851="50-60%",60%,G851="&lt;50%",50%)</f>
        <v>0.6</v>
      </c>
      <c r="I851" s="47">
        <v>0.32425120803297369</v>
      </c>
      <c r="J851">
        <v>4</v>
      </c>
      <c r="K851">
        <v>6</v>
      </c>
      <c r="L851" t="s">
        <v>196</v>
      </c>
      <c r="M851" s="11" cm="1">
        <f t="array" ref="M851">_xlfn.IFS(L851="&gt;70%",1,L851="60-70%",70%,L851="50-60%",60%,L851="&lt;50%",50%)</f>
        <v>1</v>
      </c>
      <c r="N851" s="47">
        <v>0.49918965816790983</v>
      </c>
      <c r="O851">
        <v>4</v>
      </c>
      <c r="P851">
        <v>6</v>
      </c>
      <c r="Q851">
        <v>8</v>
      </c>
      <c r="R851">
        <v>2</v>
      </c>
      <c r="S851" t="s">
        <v>104</v>
      </c>
      <c r="T851" t="s">
        <v>109</v>
      </c>
      <c r="V851">
        <v>20</v>
      </c>
      <c r="W851">
        <v>20</v>
      </c>
      <c r="X851">
        <f>IF(AND(OR('Country Prioritization'!$C$4 = 'Filter inputs'!$A$4,'Country Prioritization'!$C$4=$B851),
OR('Country Prioritization'!$C$6='Filter inputs'!$C$4,'Country Prioritization'!$C$6=$S851),
OR( 'Country Prioritization'!$C$7='Filter inputs'!$D$4, 'Country Prioritization'!$C$7=$T851),
OR('Country Prioritization'!$C$8='Filter inputs'!$E$4, 'Country Prioritization'!$C$8=$F851), OR(AND('Country Prioritization'!$C$5='Filter inputs'!$B$4,H851&lt;=$X$1),AND('Country Prioritization'!$C$5='Filter inputs'!$B$5,M851&lt;=$X$1))),1,0)</f>
        <v>1</v>
      </c>
      <c r="Y851">
        <f>IF(OR('Vaccine Prioritization'!$C$5='Filter inputs'!$E$4, 'Vaccine Prioritization'!$C$5=$F851),1,0)</f>
        <v>1</v>
      </c>
    </row>
    <row r="852" spans="1:25" x14ac:dyDescent="0.3">
      <c r="A852" t="str">
        <f t="shared" si="35"/>
        <v>AFRICATGOMCV22020</v>
      </c>
      <c r="B852" t="s">
        <v>3</v>
      </c>
      <c r="C852" t="s">
        <v>155</v>
      </c>
      <c r="D852" t="s">
        <v>51</v>
      </c>
      <c r="E852" t="s">
        <v>83</v>
      </c>
      <c r="F852">
        <v>2020</v>
      </c>
      <c r="G852" t="s">
        <v>199</v>
      </c>
      <c r="H852" s="11" cm="1">
        <f t="array" ref="H852">_xlfn.IFS(G852="&gt;70%",1,G852="60-70%",70%,G852="50-60%",60%,G852="&lt;50%",50%)</f>
        <v>0.5</v>
      </c>
      <c r="I852" s="47">
        <v>0.28119210836811026</v>
      </c>
      <c r="J852">
        <v>6</v>
      </c>
      <c r="K852">
        <v>5</v>
      </c>
      <c r="L852" t="s">
        <v>196</v>
      </c>
      <c r="M852" s="11" cm="1">
        <f t="array" ref="M852">_xlfn.IFS(L852="&gt;70%",1,L852="60-70%",70%,L852="50-60%",60%,L852="&lt;50%",50%)</f>
        <v>1</v>
      </c>
      <c r="N852" s="47">
        <v>0.46521915540967251</v>
      </c>
      <c r="O852">
        <v>4</v>
      </c>
      <c r="P852">
        <v>6</v>
      </c>
      <c r="Q852">
        <v>6</v>
      </c>
      <c r="R852">
        <v>9</v>
      </c>
      <c r="S852" t="s">
        <v>103</v>
      </c>
      <c r="T852" t="s">
        <v>106</v>
      </c>
      <c r="V852">
        <v>26</v>
      </c>
      <c r="W852">
        <v>25</v>
      </c>
      <c r="X852">
        <f>IF(AND(OR('Country Prioritization'!$C$4 = 'Filter inputs'!$A$4,'Country Prioritization'!$C$4=$B852),
OR('Country Prioritization'!$C$6='Filter inputs'!$C$4,'Country Prioritization'!$C$6=$S852),
OR( 'Country Prioritization'!$C$7='Filter inputs'!$D$4, 'Country Prioritization'!$C$7=$T852),
OR('Country Prioritization'!$C$8='Filter inputs'!$E$4, 'Country Prioritization'!$C$8=$F852), OR(AND('Country Prioritization'!$C$5='Filter inputs'!$B$4,H852&lt;=$X$1),AND('Country Prioritization'!$C$5='Filter inputs'!$B$5,M852&lt;=$X$1))),1,0)</f>
        <v>1</v>
      </c>
      <c r="Y852">
        <f>IF(OR('Vaccine Prioritization'!$C$5='Filter inputs'!$E$4, 'Vaccine Prioritization'!$C$5=$F852),1,0)</f>
        <v>1</v>
      </c>
    </row>
    <row r="853" spans="1:25" x14ac:dyDescent="0.3">
      <c r="A853" t="str">
        <f t="shared" si="35"/>
        <v>AFRICAGINMCV22020</v>
      </c>
      <c r="B853" t="s">
        <v>3</v>
      </c>
      <c r="C853" t="s">
        <v>119</v>
      </c>
      <c r="D853" t="s">
        <v>12</v>
      </c>
      <c r="E853" t="s">
        <v>83</v>
      </c>
      <c r="F853">
        <v>2020</v>
      </c>
      <c r="G853" t="s">
        <v>199</v>
      </c>
      <c r="H853" s="11" cm="1">
        <f t="array" ref="H853">_xlfn.IFS(G853="&gt;70%",1,G853="60-70%",70%,G853="50-60%",60%,G853="&lt;50%",50%)</f>
        <v>0.5</v>
      </c>
      <c r="I853" s="47">
        <v>0.72295679260169265</v>
      </c>
      <c r="J853">
        <v>7</v>
      </c>
      <c r="K853">
        <v>7</v>
      </c>
      <c r="L853" t="s">
        <v>199</v>
      </c>
      <c r="M853" s="11" cm="1">
        <f t="array" ref="M853">_xlfn.IFS(L853="&gt;70%",1,L853="60-70%",70%,L853="50-60%",60%,L853="&lt;50%",50%)</f>
        <v>0.5</v>
      </c>
      <c r="N853" s="47">
        <v>0.46315070397589447</v>
      </c>
      <c r="O853">
        <v>9</v>
      </c>
      <c r="P853">
        <v>6</v>
      </c>
      <c r="Q853">
        <v>7</v>
      </c>
      <c r="R853">
        <v>9</v>
      </c>
      <c r="S853" t="s">
        <v>103</v>
      </c>
      <c r="T853" t="s">
        <v>106</v>
      </c>
      <c r="V853">
        <v>30</v>
      </c>
      <c r="W853">
        <v>31</v>
      </c>
      <c r="X853">
        <f>IF(AND(OR('Country Prioritization'!$C$4 = 'Filter inputs'!$A$4,'Country Prioritization'!$C$4=$B853),
OR('Country Prioritization'!$C$6='Filter inputs'!$C$4,'Country Prioritization'!$C$6=$S853),
OR( 'Country Prioritization'!$C$7='Filter inputs'!$D$4, 'Country Prioritization'!$C$7=$T853),
OR('Country Prioritization'!$C$8='Filter inputs'!$E$4, 'Country Prioritization'!$C$8=$F853), OR(AND('Country Prioritization'!$C$5='Filter inputs'!$B$4,H853&lt;=$X$1),AND('Country Prioritization'!$C$5='Filter inputs'!$B$5,M853&lt;=$X$1))),1,0)</f>
        <v>1</v>
      </c>
      <c r="Y853">
        <f>IF(OR('Vaccine Prioritization'!$C$5='Filter inputs'!$E$4, 'Vaccine Prioritization'!$C$5=$F853),1,0)</f>
        <v>1</v>
      </c>
    </row>
    <row r="854" spans="1:25" x14ac:dyDescent="0.3">
      <c r="A854" t="str">
        <f t="shared" si="35"/>
        <v>ASIAPRKMCV22020</v>
      </c>
      <c r="B854" t="s">
        <v>13</v>
      </c>
      <c r="C854" t="s">
        <v>177</v>
      </c>
      <c r="D854" t="s">
        <v>73</v>
      </c>
      <c r="E854" t="s">
        <v>83</v>
      </c>
      <c r="F854">
        <v>2020</v>
      </c>
      <c r="G854" t="s">
        <v>197</v>
      </c>
      <c r="H854" s="11" cm="1">
        <f t="array" ref="H854">_xlfn.IFS(G854="&gt;70%",1,G854="60-70%",70%,G854="50-60%",60%,G854="&lt;50%",50%)</f>
        <v>0.7</v>
      </c>
      <c r="I854" s="47">
        <v>0.30269473482247511</v>
      </c>
      <c r="J854">
        <v>1</v>
      </c>
      <c r="K854">
        <v>5</v>
      </c>
      <c r="L854" t="s">
        <v>196</v>
      </c>
      <c r="M854" s="11" cm="1">
        <f t="array" ref="M854">_xlfn.IFS(L854="&gt;70%",1,L854="60-70%",70%,L854="50-60%",60%,L854="&lt;50%",50%)</f>
        <v>1</v>
      </c>
      <c r="N854" s="47">
        <v>0.4618654828968326</v>
      </c>
      <c r="O854">
        <v>1</v>
      </c>
      <c r="P854">
        <v>5</v>
      </c>
      <c r="Q854">
        <v>1</v>
      </c>
      <c r="R854">
        <v>9</v>
      </c>
      <c r="S854" t="s">
        <v>103</v>
      </c>
      <c r="T854" t="s">
        <v>106</v>
      </c>
      <c r="V854">
        <v>16</v>
      </c>
      <c r="W854">
        <v>16</v>
      </c>
      <c r="X854">
        <f>IF(AND(OR('Country Prioritization'!$C$4 = 'Filter inputs'!$A$4,'Country Prioritization'!$C$4=$B854),
OR('Country Prioritization'!$C$6='Filter inputs'!$C$4,'Country Prioritization'!$C$6=$S854),
OR( 'Country Prioritization'!$C$7='Filter inputs'!$D$4, 'Country Prioritization'!$C$7=$T854),
OR('Country Prioritization'!$C$8='Filter inputs'!$E$4, 'Country Prioritization'!$C$8=$F854), OR(AND('Country Prioritization'!$C$5='Filter inputs'!$B$4,H854&lt;=$X$1),AND('Country Prioritization'!$C$5='Filter inputs'!$B$5,M854&lt;=$X$1))),1,0)</f>
        <v>1</v>
      </c>
      <c r="Y854">
        <f>IF(OR('Vaccine Prioritization'!$C$5='Filter inputs'!$E$4, 'Vaccine Prioritization'!$C$5=$F854),1,0)</f>
        <v>1</v>
      </c>
    </row>
    <row r="855" spans="1:25" x14ac:dyDescent="0.3">
      <c r="A855" t="str">
        <f t="shared" si="35"/>
        <v>AFRICABDIMCV22020</v>
      </c>
      <c r="B855" t="s">
        <v>3</v>
      </c>
      <c r="C855" t="s">
        <v>171</v>
      </c>
      <c r="D855" t="s">
        <v>67</v>
      </c>
      <c r="E855" t="s">
        <v>83</v>
      </c>
      <c r="F855">
        <v>2020</v>
      </c>
      <c r="G855" t="s">
        <v>198</v>
      </c>
      <c r="H855" s="11" cm="1">
        <f t="array" ref="H855">_xlfn.IFS(G855="&gt;70%",1,G855="60-70%",70%,G855="50-60%",60%,G855="&lt;50%",50%)</f>
        <v>0.6</v>
      </c>
      <c r="I855" s="47">
        <v>0.2985438796668714</v>
      </c>
      <c r="J855">
        <v>5</v>
      </c>
      <c r="K855">
        <v>5</v>
      </c>
      <c r="L855" t="s">
        <v>196</v>
      </c>
      <c r="M855" s="11" cm="1">
        <f t="array" ref="M855">_xlfn.IFS(L855="&gt;70%",1,L855="60-70%",70%,L855="50-60%",60%,L855="&lt;50%",50%)</f>
        <v>1</v>
      </c>
      <c r="N855" s="47">
        <v>0.41608822382945609</v>
      </c>
      <c r="O855">
        <v>5</v>
      </c>
      <c r="P855">
        <v>5</v>
      </c>
      <c r="Q855">
        <v>5</v>
      </c>
      <c r="R855">
        <v>9</v>
      </c>
      <c r="S855" t="s">
        <v>103</v>
      </c>
      <c r="T855" t="s">
        <v>106</v>
      </c>
      <c r="V855">
        <v>24</v>
      </c>
      <c r="W855">
        <v>24</v>
      </c>
      <c r="X855">
        <f>IF(AND(OR('Country Prioritization'!$C$4 = 'Filter inputs'!$A$4,'Country Prioritization'!$C$4=$B855),
OR('Country Prioritization'!$C$6='Filter inputs'!$C$4,'Country Prioritization'!$C$6=$S855),
OR( 'Country Prioritization'!$C$7='Filter inputs'!$D$4, 'Country Prioritization'!$C$7=$T855),
OR('Country Prioritization'!$C$8='Filter inputs'!$E$4, 'Country Prioritization'!$C$8=$F855), OR(AND('Country Prioritization'!$C$5='Filter inputs'!$B$4,H855&lt;=$X$1),AND('Country Prioritization'!$C$5='Filter inputs'!$B$5,M855&lt;=$X$1))),1,0)</f>
        <v>1</v>
      </c>
      <c r="Y855">
        <f>IF(OR('Vaccine Prioritization'!$C$5='Filter inputs'!$E$4, 'Vaccine Prioritization'!$C$5=$F855),1,0)</f>
        <v>1</v>
      </c>
    </row>
    <row r="856" spans="1:25" x14ac:dyDescent="0.3">
      <c r="A856" t="str">
        <f t="shared" si="35"/>
        <v>OCEANIAPNGMCV22020</v>
      </c>
      <c r="B856" t="s">
        <v>15</v>
      </c>
      <c r="C856" t="s">
        <v>121</v>
      </c>
      <c r="D856" t="s">
        <v>16</v>
      </c>
      <c r="E856" t="s">
        <v>83</v>
      </c>
      <c r="F856">
        <v>2020</v>
      </c>
      <c r="G856" t="s">
        <v>199</v>
      </c>
      <c r="H856" s="11" cm="1">
        <f t="array" ref="H856">_xlfn.IFS(G856="&gt;70%",1,G856="60-70%",70%,G856="50-60%",60%,G856="&lt;50%",50%)</f>
        <v>0.5</v>
      </c>
      <c r="I856" s="47">
        <v>0.10333030722171724</v>
      </c>
      <c r="J856">
        <v>10</v>
      </c>
      <c r="K856">
        <v>4</v>
      </c>
      <c r="L856" t="s">
        <v>198</v>
      </c>
      <c r="M856" s="11" cm="1">
        <f t="array" ref="M856">_xlfn.IFS(L856="&gt;70%",1,L856="60-70%",70%,L856="50-60%",60%,L856="&lt;50%",50%)</f>
        <v>0.6</v>
      </c>
      <c r="N856" s="47">
        <v>0.40951297364073513</v>
      </c>
      <c r="O856">
        <v>7</v>
      </c>
      <c r="P856">
        <v>5</v>
      </c>
      <c r="Q856">
        <v>6</v>
      </c>
      <c r="R856">
        <v>5</v>
      </c>
      <c r="S856" t="s">
        <v>104</v>
      </c>
      <c r="T856" t="s">
        <v>107</v>
      </c>
      <c r="V856">
        <v>25</v>
      </c>
      <c r="W856">
        <v>23</v>
      </c>
      <c r="X856">
        <f>IF(AND(OR('Country Prioritization'!$C$4 = 'Filter inputs'!$A$4,'Country Prioritization'!$C$4=$B856),
OR('Country Prioritization'!$C$6='Filter inputs'!$C$4,'Country Prioritization'!$C$6=$S856),
OR( 'Country Prioritization'!$C$7='Filter inputs'!$D$4, 'Country Prioritization'!$C$7=$T856),
OR('Country Prioritization'!$C$8='Filter inputs'!$E$4, 'Country Prioritization'!$C$8=$F856), OR(AND('Country Prioritization'!$C$5='Filter inputs'!$B$4,H856&lt;=$X$1),AND('Country Prioritization'!$C$5='Filter inputs'!$B$5,M856&lt;=$X$1))),1,0)</f>
        <v>1</v>
      </c>
      <c r="Y856">
        <f>IF(OR('Vaccine Prioritization'!$C$5='Filter inputs'!$E$4, 'Vaccine Prioritization'!$C$5=$F856),1,0)</f>
        <v>1</v>
      </c>
    </row>
    <row r="857" spans="1:25" x14ac:dyDescent="0.3">
      <c r="A857" t="str">
        <f t="shared" si="35"/>
        <v>AFRICASLEMCV22020</v>
      </c>
      <c r="B857" t="s">
        <v>3</v>
      </c>
      <c r="C857" t="s">
        <v>154</v>
      </c>
      <c r="D857" t="s">
        <v>50</v>
      </c>
      <c r="E857" t="s">
        <v>83</v>
      </c>
      <c r="F857">
        <v>2020</v>
      </c>
      <c r="G857" t="s">
        <v>199</v>
      </c>
      <c r="H857" s="11" cm="1">
        <f t="array" ref="H857">_xlfn.IFS(G857="&gt;70%",1,G857="60-70%",70%,G857="50-60%",60%,G857="&lt;50%",50%)</f>
        <v>0.5</v>
      </c>
      <c r="I857" s="47">
        <v>0.31175041805806869</v>
      </c>
      <c r="J857">
        <v>5</v>
      </c>
      <c r="K857">
        <v>6</v>
      </c>
      <c r="L857" t="s">
        <v>198</v>
      </c>
      <c r="M857" s="11" cm="1">
        <f t="array" ref="M857">_xlfn.IFS(L857="&gt;70%",1,L857="60-70%",70%,L857="50-60%",60%,L857="&lt;50%",50%)</f>
        <v>0.6</v>
      </c>
      <c r="N857" s="47">
        <v>0.38654282203089457</v>
      </c>
      <c r="O857">
        <v>7</v>
      </c>
      <c r="P857">
        <v>5</v>
      </c>
      <c r="Q857">
        <v>10</v>
      </c>
      <c r="R857">
        <v>9</v>
      </c>
      <c r="S857" t="s">
        <v>103</v>
      </c>
      <c r="T857" t="s">
        <v>106</v>
      </c>
      <c r="V857">
        <v>30</v>
      </c>
      <c r="W857">
        <v>31</v>
      </c>
      <c r="X857">
        <f>IF(AND(OR('Country Prioritization'!$C$4 = 'Filter inputs'!$A$4,'Country Prioritization'!$C$4=$B857),
OR('Country Prioritization'!$C$6='Filter inputs'!$C$4,'Country Prioritization'!$C$6=$S857),
OR( 'Country Prioritization'!$C$7='Filter inputs'!$D$4, 'Country Prioritization'!$C$7=$T857),
OR('Country Prioritization'!$C$8='Filter inputs'!$E$4, 'Country Prioritization'!$C$8=$F857), OR(AND('Country Prioritization'!$C$5='Filter inputs'!$B$4,H857&lt;=$X$1),AND('Country Prioritization'!$C$5='Filter inputs'!$B$5,M857&lt;=$X$1))),1,0)</f>
        <v>1</v>
      </c>
      <c r="Y857">
        <f>IF(OR('Vaccine Prioritization'!$C$5='Filter inputs'!$E$4, 'Vaccine Prioritization'!$C$5=$F857),1,0)</f>
        <v>1</v>
      </c>
    </row>
    <row r="858" spans="1:25" x14ac:dyDescent="0.3">
      <c r="A858" t="str">
        <f t="shared" si="35"/>
        <v>AFRICAMRTMCV22020</v>
      </c>
      <c r="B858" t="s">
        <v>3</v>
      </c>
      <c r="C858" t="s">
        <v>140</v>
      </c>
      <c r="D858" t="s">
        <v>36</v>
      </c>
      <c r="E858" t="s">
        <v>83</v>
      </c>
      <c r="F858">
        <v>2020</v>
      </c>
      <c r="G858" t="s">
        <v>199</v>
      </c>
      <c r="H858" s="11" cm="1">
        <f t="array" ref="H858">_xlfn.IFS(G858="&gt;70%",1,G858="60-70%",70%,G858="50-60%",60%,G858="&lt;50%",50%)</f>
        <v>0.5</v>
      </c>
      <c r="I858" s="47">
        <v>0.19174034462497941</v>
      </c>
      <c r="J858">
        <v>7</v>
      </c>
      <c r="K858">
        <v>5</v>
      </c>
      <c r="L858" t="s">
        <v>196</v>
      </c>
      <c r="M858" s="11" cm="1">
        <f t="array" ref="M858">_xlfn.IFS(L858="&gt;70%",1,L858="60-70%",70%,L858="50-60%",60%,L858="&lt;50%",50%)</f>
        <v>1</v>
      </c>
      <c r="N858" s="47">
        <v>0.37262333794892283</v>
      </c>
      <c r="O858">
        <v>2</v>
      </c>
      <c r="P858">
        <v>5</v>
      </c>
      <c r="Q858">
        <v>7</v>
      </c>
      <c r="R858">
        <v>2</v>
      </c>
      <c r="S858" t="s">
        <v>104</v>
      </c>
      <c r="T858" t="s">
        <v>109</v>
      </c>
      <c r="V858">
        <v>21</v>
      </c>
      <c r="W858">
        <v>16</v>
      </c>
      <c r="X858">
        <f>IF(AND(OR('Country Prioritization'!$C$4 = 'Filter inputs'!$A$4,'Country Prioritization'!$C$4=$B858),
OR('Country Prioritization'!$C$6='Filter inputs'!$C$4,'Country Prioritization'!$C$6=$S858),
OR( 'Country Prioritization'!$C$7='Filter inputs'!$D$4, 'Country Prioritization'!$C$7=$T858),
OR('Country Prioritization'!$C$8='Filter inputs'!$E$4, 'Country Prioritization'!$C$8=$F858), OR(AND('Country Prioritization'!$C$5='Filter inputs'!$B$4,H858&lt;=$X$1),AND('Country Prioritization'!$C$5='Filter inputs'!$B$5,M858&lt;=$X$1))),1,0)</f>
        <v>1</v>
      </c>
      <c r="Y858">
        <f>IF(OR('Vaccine Prioritization'!$C$5='Filter inputs'!$E$4, 'Vaccine Prioritization'!$C$5=$F858),1,0)</f>
        <v>1</v>
      </c>
    </row>
    <row r="859" spans="1:25" x14ac:dyDescent="0.3">
      <c r="A859" t="str">
        <f t="shared" si="35"/>
        <v>AFRICASSDMCV22020</v>
      </c>
      <c r="B859" t="s">
        <v>3</v>
      </c>
      <c r="C859" t="s">
        <v>115</v>
      </c>
      <c r="D859" t="s">
        <v>7</v>
      </c>
      <c r="E859" t="s">
        <v>83</v>
      </c>
      <c r="F859">
        <v>2020</v>
      </c>
      <c r="G859" t="s">
        <v>199</v>
      </c>
      <c r="H859" s="11" cm="1">
        <f t="array" ref="H859">_xlfn.IFS(G859="&gt;70%",1,G859="60-70%",70%,G859="50-60%",60%,G859="&lt;50%",50%)</f>
        <v>0.5</v>
      </c>
      <c r="I859" s="47">
        <v>0.35061227639488374</v>
      </c>
      <c r="J859">
        <v>7</v>
      </c>
      <c r="K859">
        <v>6</v>
      </c>
      <c r="L859" t="s">
        <v>199</v>
      </c>
      <c r="M859" s="11" cm="1">
        <f t="array" ref="M859">_xlfn.IFS(L859="&gt;70%",1,L859="60-70%",70%,L859="50-60%",60%,L859="&lt;50%",50%)</f>
        <v>0.5</v>
      </c>
      <c r="N859" s="47">
        <v>0.36730145805125952</v>
      </c>
      <c r="O859">
        <v>9</v>
      </c>
      <c r="P859">
        <v>5</v>
      </c>
      <c r="Q859">
        <v>4</v>
      </c>
      <c r="R859">
        <v>9</v>
      </c>
      <c r="S859" t="s">
        <v>103</v>
      </c>
      <c r="T859" t="s">
        <v>106</v>
      </c>
      <c r="V859">
        <v>26</v>
      </c>
      <c r="W859">
        <v>27</v>
      </c>
      <c r="X859">
        <f>IF(AND(OR('Country Prioritization'!$C$4 = 'Filter inputs'!$A$4,'Country Prioritization'!$C$4=$B859),
OR('Country Prioritization'!$C$6='Filter inputs'!$C$4,'Country Prioritization'!$C$6=$S859),
OR( 'Country Prioritization'!$C$7='Filter inputs'!$D$4, 'Country Prioritization'!$C$7=$T859),
OR('Country Prioritization'!$C$8='Filter inputs'!$E$4, 'Country Prioritization'!$C$8=$F859), OR(AND('Country Prioritization'!$C$5='Filter inputs'!$B$4,H859&lt;=$X$1),AND('Country Prioritization'!$C$5='Filter inputs'!$B$5,M859&lt;=$X$1))),1,0)</f>
        <v>1</v>
      </c>
      <c r="Y859">
        <f>IF(OR('Vaccine Prioritization'!$C$5='Filter inputs'!$E$4, 'Vaccine Prioritization'!$C$5=$F859),1,0)</f>
        <v>1</v>
      </c>
    </row>
    <row r="860" spans="1:25" x14ac:dyDescent="0.3">
      <c r="A860" t="str">
        <f t="shared" si="35"/>
        <v>ASIALKAMCV22020</v>
      </c>
      <c r="B860" t="s">
        <v>13</v>
      </c>
      <c r="C860" t="s">
        <v>180</v>
      </c>
      <c r="D860" t="s">
        <v>76</v>
      </c>
      <c r="E860" t="s">
        <v>83</v>
      </c>
      <c r="F860">
        <v>2020</v>
      </c>
      <c r="G860" t="s">
        <v>197</v>
      </c>
      <c r="H860" s="11" cm="1">
        <f t="array" ref="H860">_xlfn.IFS(G860="&gt;70%",1,G860="60-70%",70%,G860="50-60%",60%,G860="&lt;50%",50%)</f>
        <v>0.7</v>
      </c>
      <c r="I860" s="47">
        <v>0.23790187587998576</v>
      </c>
      <c r="J860">
        <v>1</v>
      </c>
      <c r="K860">
        <v>5</v>
      </c>
      <c r="L860" t="s">
        <v>196</v>
      </c>
      <c r="M860" s="11" cm="1">
        <f t="array" ref="M860">_xlfn.IFS(L860="&gt;70%",1,L860="60-70%",70%,L860="50-60%",60%,L860="&lt;50%",50%)</f>
        <v>1</v>
      </c>
      <c r="N860" s="47">
        <v>0.36186558767481258</v>
      </c>
      <c r="O860">
        <v>1</v>
      </c>
      <c r="P860">
        <v>5</v>
      </c>
      <c r="Q860">
        <v>1</v>
      </c>
      <c r="R860">
        <v>11</v>
      </c>
      <c r="S860" t="s">
        <v>104</v>
      </c>
      <c r="T860" t="s">
        <v>108</v>
      </c>
      <c r="V860">
        <v>18</v>
      </c>
      <c r="W860">
        <v>18</v>
      </c>
      <c r="X860">
        <f>IF(AND(OR('Country Prioritization'!$C$4 = 'Filter inputs'!$A$4,'Country Prioritization'!$C$4=$B860),
OR('Country Prioritization'!$C$6='Filter inputs'!$C$4,'Country Prioritization'!$C$6=$S860),
OR( 'Country Prioritization'!$C$7='Filter inputs'!$D$4, 'Country Prioritization'!$C$7=$T860),
OR('Country Prioritization'!$C$8='Filter inputs'!$E$4, 'Country Prioritization'!$C$8=$F860), OR(AND('Country Prioritization'!$C$5='Filter inputs'!$B$4,H860&lt;=$X$1),AND('Country Prioritization'!$C$5='Filter inputs'!$B$5,M860&lt;=$X$1))),1,0)</f>
        <v>1</v>
      </c>
      <c r="Y860">
        <f>IF(OR('Vaccine Prioritization'!$C$5='Filter inputs'!$E$4, 'Vaccine Prioritization'!$C$5=$F860),1,0)</f>
        <v>1</v>
      </c>
    </row>
    <row r="861" spans="1:25" x14ac:dyDescent="0.3">
      <c r="A861" t="str">
        <f t="shared" si="35"/>
        <v>EUROPEUKRMCV22020</v>
      </c>
      <c r="B861" t="s">
        <v>9</v>
      </c>
      <c r="C861" t="s">
        <v>117</v>
      </c>
      <c r="D861" t="s">
        <v>10</v>
      </c>
      <c r="E861" t="s">
        <v>83</v>
      </c>
      <c r="F861">
        <v>2020</v>
      </c>
      <c r="G861" t="s">
        <v>197</v>
      </c>
      <c r="H861" s="11" cm="1">
        <f t="array" ref="H861">_xlfn.IFS(G861="&gt;70%",1,G861="60-70%",70%,G861="50-60%",60%,G861="&lt;50%",50%)</f>
        <v>0.7</v>
      </c>
      <c r="I861" s="47">
        <v>0.22562559559275178</v>
      </c>
      <c r="J861">
        <v>3</v>
      </c>
      <c r="K861">
        <v>5</v>
      </c>
      <c r="L861" t="s">
        <v>196</v>
      </c>
      <c r="M861" s="11" cm="1">
        <f t="array" ref="M861">_xlfn.IFS(L861="&gt;70%",1,L861="60-70%",70%,L861="50-60%",60%,L861="&lt;50%",50%)</f>
        <v>1</v>
      </c>
      <c r="N861" s="47">
        <v>0.32612405532412742</v>
      </c>
      <c r="O861">
        <v>3</v>
      </c>
      <c r="P861">
        <v>5</v>
      </c>
      <c r="Q861">
        <v>1</v>
      </c>
      <c r="R861">
        <v>11</v>
      </c>
      <c r="S861" t="s">
        <v>104</v>
      </c>
      <c r="T861" t="s">
        <v>108</v>
      </c>
      <c r="V861">
        <v>20</v>
      </c>
      <c r="W861">
        <v>20</v>
      </c>
      <c r="X861">
        <f>IF(AND(OR('Country Prioritization'!$C$4 = 'Filter inputs'!$A$4,'Country Prioritization'!$C$4=$B861),
OR('Country Prioritization'!$C$6='Filter inputs'!$C$4,'Country Prioritization'!$C$6=$S861),
OR( 'Country Prioritization'!$C$7='Filter inputs'!$D$4, 'Country Prioritization'!$C$7=$T861),
OR('Country Prioritization'!$C$8='Filter inputs'!$E$4, 'Country Prioritization'!$C$8=$F861), OR(AND('Country Prioritization'!$C$5='Filter inputs'!$B$4,H861&lt;=$X$1),AND('Country Prioritization'!$C$5='Filter inputs'!$B$5,M861&lt;=$X$1))),1,0)</f>
        <v>1</v>
      </c>
      <c r="Y861">
        <f>IF(OR('Vaccine Prioritization'!$C$5='Filter inputs'!$E$4, 'Vaccine Prioritization'!$C$5=$F861),1,0)</f>
        <v>1</v>
      </c>
    </row>
    <row r="862" spans="1:25" x14ac:dyDescent="0.3">
      <c r="A862" t="str">
        <f t="shared" si="35"/>
        <v>AFRICARWAMCV22020</v>
      </c>
      <c r="B862" t="s">
        <v>3</v>
      </c>
      <c r="C862" t="s">
        <v>179</v>
      </c>
      <c r="D862" t="s">
        <v>75</v>
      </c>
      <c r="E862" t="s">
        <v>83</v>
      </c>
      <c r="F862">
        <v>2020</v>
      </c>
      <c r="G862" t="s">
        <v>197</v>
      </c>
      <c r="H862" s="11" cm="1">
        <f t="array" ref="H862">_xlfn.IFS(G862="&gt;70%",1,G862="60-70%",70%,G862="50-60%",60%,G862="&lt;50%",50%)</f>
        <v>0.7</v>
      </c>
      <c r="I862" s="47">
        <v>0.18605254853140932</v>
      </c>
      <c r="J862">
        <v>3</v>
      </c>
      <c r="K862">
        <v>5</v>
      </c>
      <c r="L862" t="s">
        <v>196</v>
      </c>
      <c r="M862" s="11" cm="1">
        <f t="array" ref="M862">_xlfn.IFS(L862="&gt;70%",1,L862="60-70%",70%,L862="50-60%",60%,L862="&lt;50%",50%)</f>
        <v>1</v>
      </c>
      <c r="N862" s="47">
        <v>0.28220350162061936</v>
      </c>
      <c r="O862">
        <v>3</v>
      </c>
      <c r="P862">
        <v>4</v>
      </c>
      <c r="Q862">
        <v>8</v>
      </c>
      <c r="R862">
        <v>9</v>
      </c>
      <c r="S862" t="s">
        <v>103</v>
      </c>
      <c r="T862" t="s">
        <v>106</v>
      </c>
      <c r="V862">
        <v>25</v>
      </c>
      <c r="W862">
        <v>24</v>
      </c>
      <c r="X862">
        <f>IF(AND(OR('Country Prioritization'!$C$4 = 'Filter inputs'!$A$4,'Country Prioritization'!$C$4=$B862),
OR('Country Prioritization'!$C$6='Filter inputs'!$C$4,'Country Prioritization'!$C$6=$S862),
OR( 'Country Prioritization'!$C$7='Filter inputs'!$D$4, 'Country Prioritization'!$C$7=$T862),
OR('Country Prioritization'!$C$8='Filter inputs'!$E$4, 'Country Prioritization'!$C$8=$F862), OR(AND('Country Prioritization'!$C$5='Filter inputs'!$B$4,H862&lt;=$X$1),AND('Country Prioritization'!$C$5='Filter inputs'!$B$5,M862&lt;=$X$1))),1,0)</f>
        <v>1</v>
      </c>
      <c r="Y862">
        <f>IF(OR('Vaccine Prioritization'!$C$5='Filter inputs'!$E$4, 'Vaccine Prioritization'!$C$5=$F862),1,0)</f>
        <v>1</v>
      </c>
    </row>
    <row r="863" spans="1:25" x14ac:dyDescent="0.3">
      <c r="A863" t="str">
        <f t="shared" si="35"/>
        <v>AMERICABOLMCV22020</v>
      </c>
      <c r="B863" t="s">
        <v>22</v>
      </c>
      <c r="C863" t="s">
        <v>162</v>
      </c>
      <c r="D863" t="s">
        <v>58</v>
      </c>
      <c r="E863" t="s">
        <v>83</v>
      </c>
      <c r="F863">
        <v>2020</v>
      </c>
      <c r="G863" t="s">
        <v>199</v>
      </c>
      <c r="H863" s="11" cm="1">
        <f t="array" ref="H863">_xlfn.IFS(G863="&gt;70%",1,G863="60-70%",70%,G863="50-60%",60%,G863="&lt;50%",50%)</f>
        <v>0.5</v>
      </c>
      <c r="I863" s="47">
        <v>4.9267194377248441E-2</v>
      </c>
      <c r="J863">
        <v>9</v>
      </c>
      <c r="K863">
        <v>3</v>
      </c>
      <c r="L863" t="s">
        <v>199</v>
      </c>
      <c r="M863" s="11" cm="1">
        <f t="array" ref="M863">_xlfn.IFS(L863="&gt;70%",1,L863="60-70%",70%,L863="50-60%",60%,L863="&lt;50%",50%)</f>
        <v>0.5</v>
      </c>
      <c r="N863" s="47">
        <v>0.27586362550245352</v>
      </c>
      <c r="O863">
        <v>10</v>
      </c>
      <c r="P863">
        <v>4</v>
      </c>
      <c r="Q863">
        <v>4</v>
      </c>
      <c r="R863">
        <v>11</v>
      </c>
      <c r="S863" t="s">
        <v>104</v>
      </c>
      <c r="T863" t="s">
        <v>108</v>
      </c>
      <c r="V863">
        <v>27</v>
      </c>
      <c r="W863">
        <v>29</v>
      </c>
      <c r="X863">
        <f>IF(AND(OR('Country Prioritization'!$C$4 = 'Filter inputs'!$A$4,'Country Prioritization'!$C$4=$B863),
OR('Country Prioritization'!$C$6='Filter inputs'!$C$4,'Country Prioritization'!$C$6=$S863),
OR( 'Country Prioritization'!$C$7='Filter inputs'!$D$4, 'Country Prioritization'!$C$7=$T863),
OR('Country Prioritization'!$C$8='Filter inputs'!$E$4, 'Country Prioritization'!$C$8=$F863), OR(AND('Country Prioritization'!$C$5='Filter inputs'!$B$4,H863&lt;=$X$1),AND('Country Prioritization'!$C$5='Filter inputs'!$B$5,M863&lt;=$X$1))),1,0)</f>
        <v>1</v>
      </c>
      <c r="Y863">
        <f>IF(OR('Vaccine Prioritization'!$C$5='Filter inputs'!$E$4, 'Vaccine Prioritization'!$C$5=$F863),1,0)</f>
        <v>1</v>
      </c>
    </row>
    <row r="864" spans="1:25" x14ac:dyDescent="0.3">
      <c r="A864" t="str">
        <f t="shared" si="35"/>
        <v>AFRICAERIMCV22020</v>
      </c>
      <c r="B864" t="s">
        <v>3</v>
      </c>
      <c r="C864" t="s">
        <v>183</v>
      </c>
      <c r="D864" t="s">
        <v>79</v>
      </c>
      <c r="E864" t="s">
        <v>83</v>
      </c>
      <c r="F864">
        <v>2020</v>
      </c>
      <c r="G864" t="s">
        <v>198</v>
      </c>
      <c r="H864" s="11" cm="1">
        <f t="array" ref="H864">_xlfn.IFS(G864="&gt;70%",1,G864="60-70%",70%,G864="50-60%",60%,G864="&lt;50%",50%)</f>
        <v>0.6</v>
      </c>
      <c r="I864" s="47">
        <v>8.9867843606443107E-2</v>
      </c>
      <c r="J864">
        <v>3</v>
      </c>
      <c r="K864">
        <v>4</v>
      </c>
      <c r="L864" t="s">
        <v>196</v>
      </c>
      <c r="M864" s="11" cm="1">
        <f t="array" ref="M864">_xlfn.IFS(L864="&gt;70%",1,L864="60-70%",70%,L864="50-60%",60%,L864="&lt;50%",50%)</f>
        <v>1</v>
      </c>
      <c r="N864" s="47">
        <v>0.24413550820833663</v>
      </c>
      <c r="O864">
        <v>2</v>
      </c>
      <c r="P864">
        <v>4</v>
      </c>
      <c r="Q864">
        <v>7</v>
      </c>
      <c r="R864">
        <v>9</v>
      </c>
      <c r="S864" t="s">
        <v>103</v>
      </c>
      <c r="T864" t="s">
        <v>106</v>
      </c>
      <c r="V864">
        <v>23</v>
      </c>
      <c r="W864">
        <v>22</v>
      </c>
      <c r="X864">
        <f>IF(AND(OR('Country Prioritization'!$C$4 = 'Filter inputs'!$A$4,'Country Prioritization'!$C$4=$B864),
OR('Country Prioritization'!$C$6='Filter inputs'!$C$4,'Country Prioritization'!$C$6=$S864),
OR( 'Country Prioritization'!$C$7='Filter inputs'!$D$4, 'Country Prioritization'!$C$7=$T864),
OR('Country Prioritization'!$C$8='Filter inputs'!$E$4, 'Country Prioritization'!$C$8=$F864), OR(AND('Country Prioritization'!$C$5='Filter inputs'!$B$4,H864&lt;=$X$1),AND('Country Prioritization'!$C$5='Filter inputs'!$B$5,M864&lt;=$X$1))),1,0)</f>
        <v>1</v>
      </c>
      <c r="Y864">
        <f>IF(OR('Vaccine Prioritization'!$C$5='Filter inputs'!$E$4, 'Vaccine Prioritization'!$C$5=$F864),1,0)</f>
        <v>1</v>
      </c>
    </row>
    <row r="865" spans="1:25" x14ac:dyDescent="0.3">
      <c r="A865" t="str">
        <f t="shared" si="35"/>
        <v>AFRICALBRMCV22020</v>
      </c>
      <c r="B865" t="s">
        <v>3</v>
      </c>
      <c r="C865" t="s">
        <v>137</v>
      </c>
      <c r="D865" t="s">
        <v>33</v>
      </c>
      <c r="E865" t="s">
        <v>83</v>
      </c>
      <c r="F865">
        <v>2020</v>
      </c>
      <c r="G865" t="s">
        <v>199</v>
      </c>
      <c r="H865" s="11" cm="1">
        <f t="array" ref="H865">_xlfn.IFS(G865="&gt;70%",1,G865="60-70%",70%,G865="50-60%",60%,G865="&lt;50%",50%)</f>
        <v>0.5</v>
      </c>
      <c r="I865" s="47">
        <v>5.1739711821387702E-2</v>
      </c>
      <c r="J865">
        <v>10</v>
      </c>
      <c r="K865">
        <v>3</v>
      </c>
      <c r="L865" t="s">
        <v>198</v>
      </c>
      <c r="M865" s="11" cm="1">
        <f t="array" ref="M865">_xlfn.IFS(L865="&gt;70%",1,L865="60-70%",70%,L865="50-60%",60%,L865="&lt;50%",50%)</f>
        <v>0.6</v>
      </c>
      <c r="N865" s="47">
        <v>0.23494576677229018</v>
      </c>
      <c r="O865">
        <v>8</v>
      </c>
      <c r="P865">
        <v>4</v>
      </c>
      <c r="Q865">
        <v>10</v>
      </c>
      <c r="R865">
        <v>9</v>
      </c>
      <c r="S865" t="s">
        <v>103</v>
      </c>
      <c r="T865" t="s">
        <v>106</v>
      </c>
      <c r="V865">
        <v>32</v>
      </c>
      <c r="W865">
        <v>31</v>
      </c>
      <c r="X865">
        <f>IF(AND(OR('Country Prioritization'!$C$4 = 'Filter inputs'!$A$4,'Country Prioritization'!$C$4=$B865),
OR('Country Prioritization'!$C$6='Filter inputs'!$C$4,'Country Prioritization'!$C$6=$S865),
OR( 'Country Prioritization'!$C$7='Filter inputs'!$D$4, 'Country Prioritization'!$C$7=$T865),
OR('Country Prioritization'!$C$8='Filter inputs'!$E$4, 'Country Prioritization'!$C$8=$F865), OR(AND('Country Prioritization'!$C$5='Filter inputs'!$B$4,H865&lt;=$X$1),AND('Country Prioritization'!$C$5='Filter inputs'!$B$5,M865&lt;=$X$1))),1,0)</f>
        <v>1</v>
      </c>
      <c r="Y865">
        <f>IF(OR('Vaccine Prioritization'!$C$5='Filter inputs'!$E$4, 'Vaccine Prioritization'!$C$5=$F865),1,0)</f>
        <v>1</v>
      </c>
    </row>
    <row r="866" spans="1:25" x14ac:dyDescent="0.3">
      <c r="A866" t="str">
        <f t="shared" si="35"/>
        <v>ASIAUZBMCV22020</v>
      </c>
      <c r="B866" t="s">
        <v>13</v>
      </c>
      <c r="C866" t="s">
        <v>176</v>
      </c>
      <c r="D866" t="s">
        <v>72</v>
      </c>
      <c r="E866" t="s">
        <v>83</v>
      </c>
      <c r="F866">
        <v>2020</v>
      </c>
      <c r="G866" t="s">
        <v>197</v>
      </c>
      <c r="H866" s="11" cm="1">
        <f t="array" ref="H866">_xlfn.IFS(G866="&gt;70%",1,G866="60-70%",70%,G866="50-60%",60%,G866="&lt;50%",50%)</f>
        <v>0.7</v>
      </c>
      <c r="I866" s="47">
        <v>0.15421958340971653</v>
      </c>
      <c r="J866">
        <v>1</v>
      </c>
      <c r="K866">
        <v>5</v>
      </c>
      <c r="L866" t="s">
        <v>196</v>
      </c>
      <c r="M866" s="11" cm="1">
        <f t="array" ref="M866">_xlfn.IFS(L866="&gt;70%",1,L866="60-70%",70%,L866="50-60%",60%,L866="&lt;50%",50%)</f>
        <v>1</v>
      </c>
      <c r="N866" s="47">
        <v>0.22701783789594729</v>
      </c>
      <c r="O866">
        <v>1</v>
      </c>
      <c r="P866">
        <v>4</v>
      </c>
      <c r="Q866">
        <v>3</v>
      </c>
      <c r="R866">
        <v>5</v>
      </c>
      <c r="S866" t="s">
        <v>104</v>
      </c>
      <c r="T866" t="s">
        <v>107</v>
      </c>
      <c r="V866">
        <v>14</v>
      </c>
      <c r="W866">
        <v>13</v>
      </c>
      <c r="X866">
        <f>IF(AND(OR('Country Prioritization'!$C$4 = 'Filter inputs'!$A$4,'Country Prioritization'!$C$4=$B866),
OR('Country Prioritization'!$C$6='Filter inputs'!$C$4,'Country Prioritization'!$C$6=$S866),
OR( 'Country Prioritization'!$C$7='Filter inputs'!$D$4, 'Country Prioritization'!$C$7=$T866),
OR('Country Prioritization'!$C$8='Filter inputs'!$E$4, 'Country Prioritization'!$C$8=$F866), OR(AND('Country Prioritization'!$C$5='Filter inputs'!$B$4,H866&lt;=$X$1),AND('Country Prioritization'!$C$5='Filter inputs'!$B$5,M866&lt;=$X$1))),1,0)</f>
        <v>1</v>
      </c>
      <c r="Y866">
        <f>IF(OR('Vaccine Prioritization'!$C$5='Filter inputs'!$E$4, 'Vaccine Prioritization'!$C$5=$F866),1,0)</f>
        <v>1</v>
      </c>
    </row>
    <row r="867" spans="1:25" x14ac:dyDescent="0.3">
      <c r="A867" t="str">
        <f t="shared" si="35"/>
        <v>AFRICACAFMCV22020</v>
      </c>
      <c r="B867" t="s">
        <v>3</v>
      </c>
      <c r="C867" t="s">
        <v>114</v>
      </c>
      <c r="D867" t="s">
        <v>6</v>
      </c>
      <c r="E867" t="s">
        <v>83</v>
      </c>
      <c r="F867">
        <v>2020</v>
      </c>
      <c r="G867" t="s">
        <v>199</v>
      </c>
      <c r="H867" s="11" cm="1">
        <f t="array" ref="H867">_xlfn.IFS(G867="&gt;70%",1,G867="60-70%",70%,G867="50-60%",60%,G867="&lt;50%",50%)</f>
        <v>0.5</v>
      </c>
      <c r="I867" s="47">
        <v>0.10507989060108282</v>
      </c>
      <c r="J867">
        <v>7</v>
      </c>
      <c r="K867">
        <v>4</v>
      </c>
      <c r="L867" t="s">
        <v>199</v>
      </c>
      <c r="M867" s="11" cm="1">
        <f t="array" ref="M867">_xlfn.IFS(L867="&gt;70%",1,L867="60-70%",70%,L867="50-60%",60%,L867="&lt;50%",50%)</f>
        <v>0.5</v>
      </c>
      <c r="N867" s="47">
        <v>0.22471440254759151</v>
      </c>
      <c r="O867">
        <v>10</v>
      </c>
      <c r="P867">
        <v>4</v>
      </c>
      <c r="Q867">
        <v>10</v>
      </c>
      <c r="R867">
        <v>9</v>
      </c>
      <c r="S867" t="s">
        <v>103</v>
      </c>
      <c r="T867" t="s">
        <v>106</v>
      </c>
      <c r="V867">
        <v>30</v>
      </c>
      <c r="W867">
        <v>33</v>
      </c>
      <c r="X867">
        <f>IF(AND(OR('Country Prioritization'!$C$4 = 'Filter inputs'!$A$4,'Country Prioritization'!$C$4=$B867),
OR('Country Prioritization'!$C$6='Filter inputs'!$C$4,'Country Prioritization'!$C$6=$S867),
OR( 'Country Prioritization'!$C$7='Filter inputs'!$D$4, 'Country Prioritization'!$C$7=$T867),
OR('Country Prioritization'!$C$8='Filter inputs'!$E$4, 'Country Prioritization'!$C$8=$F867), OR(AND('Country Prioritization'!$C$5='Filter inputs'!$B$4,H867&lt;=$X$1),AND('Country Prioritization'!$C$5='Filter inputs'!$B$5,M867&lt;=$X$1))),1,0)</f>
        <v>1</v>
      </c>
      <c r="Y867">
        <f>IF(OR('Vaccine Prioritization'!$C$5='Filter inputs'!$E$4, 'Vaccine Prioritization'!$C$5=$F867),1,0)</f>
        <v>1</v>
      </c>
    </row>
    <row r="868" spans="1:25" x14ac:dyDescent="0.3">
      <c r="A868" t="str">
        <f t="shared" si="35"/>
        <v>AFRICACOGMCV22020</v>
      </c>
      <c r="B868" t="s">
        <v>3</v>
      </c>
      <c r="C868" t="s">
        <v>128</v>
      </c>
      <c r="D868" t="s">
        <v>24</v>
      </c>
      <c r="E868" t="s">
        <v>83</v>
      </c>
      <c r="F868">
        <v>2020</v>
      </c>
      <c r="G868" t="s">
        <v>199</v>
      </c>
      <c r="H868" s="11" cm="1">
        <f t="array" ref="H868">_xlfn.IFS(G868="&gt;70%",1,G868="60-70%",70%,G868="50-60%",60%,G868="&lt;50%",50%)</f>
        <v>0.5</v>
      </c>
      <c r="I868" s="47">
        <v>3.0941286140829114E-2</v>
      </c>
      <c r="J868">
        <v>10</v>
      </c>
      <c r="K868">
        <v>2</v>
      </c>
      <c r="L868" t="s">
        <v>198</v>
      </c>
      <c r="M868" s="11" cm="1">
        <f t="array" ref="M868">_xlfn.IFS(L868="&gt;70%",1,L868="60-70%",70%,L868="50-60%",60%,L868="&lt;50%",50%)</f>
        <v>0.6</v>
      </c>
      <c r="N868" s="47">
        <v>0.1787656982709486</v>
      </c>
      <c r="O868">
        <v>7</v>
      </c>
      <c r="P868">
        <v>4</v>
      </c>
      <c r="Q868">
        <v>8</v>
      </c>
      <c r="R868">
        <v>2</v>
      </c>
      <c r="S868" t="s">
        <v>104</v>
      </c>
      <c r="T868" t="s">
        <v>109</v>
      </c>
      <c r="V868">
        <v>22</v>
      </c>
      <c r="W868">
        <v>21</v>
      </c>
      <c r="X868">
        <f>IF(AND(OR('Country Prioritization'!$C$4 = 'Filter inputs'!$A$4,'Country Prioritization'!$C$4=$B868),
OR('Country Prioritization'!$C$6='Filter inputs'!$C$4,'Country Prioritization'!$C$6=$S868),
OR( 'Country Prioritization'!$C$7='Filter inputs'!$D$4, 'Country Prioritization'!$C$7=$T868),
OR('Country Prioritization'!$C$8='Filter inputs'!$E$4, 'Country Prioritization'!$C$8=$F868), OR(AND('Country Prioritization'!$C$5='Filter inputs'!$B$4,H868&lt;=$X$1),AND('Country Prioritization'!$C$5='Filter inputs'!$B$5,M868&lt;=$X$1))),1,0)</f>
        <v>1</v>
      </c>
      <c r="Y868">
        <f>IF(OR('Vaccine Prioritization'!$C$5='Filter inputs'!$E$4, 'Vaccine Prioritization'!$C$5=$F868),1,0)</f>
        <v>1</v>
      </c>
    </row>
    <row r="869" spans="1:25" x14ac:dyDescent="0.3">
      <c r="A869" t="str">
        <f t="shared" si="35"/>
        <v>ASIALAOMCV22020</v>
      </c>
      <c r="B869" t="s">
        <v>13</v>
      </c>
      <c r="C869" t="s">
        <v>135</v>
      </c>
      <c r="D869" t="s">
        <v>31</v>
      </c>
      <c r="E869" t="s">
        <v>83</v>
      </c>
      <c r="F869">
        <v>2020</v>
      </c>
      <c r="G869" t="s">
        <v>199</v>
      </c>
      <c r="H869" s="11" cm="1">
        <f t="array" ref="H869">_xlfn.IFS(G869="&gt;70%",1,G869="60-70%",70%,G869="50-60%",60%,G869="&lt;50%",50%)</f>
        <v>0.5</v>
      </c>
      <c r="I869" s="47">
        <v>0.14690240569749324</v>
      </c>
      <c r="J869">
        <v>9</v>
      </c>
      <c r="K869">
        <v>4</v>
      </c>
      <c r="L869" t="s">
        <v>199</v>
      </c>
      <c r="M869" s="11" cm="1">
        <f t="array" ref="M869">_xlfn.IFS(L869="&gt;70%",1,L869="60-70%",70%,L869="50-60%",60%,L869="&lt;50%",50%)</f>
        <v>0.5</v>
      </c>
      <c r="N869" s="47">
        <v>0.15356269498097333</v>
      </c>
      <c r="O869">
        <v>10</v>
      </c>
      <c r="P869">
        <v>3</v>
      </c>
      <c r="Q869">
        <v>2</v>
      </c>
      <c r="R869">
        <v>5</v>
      </c>
      <c r="S869" t="s">
        <v>104</v>
      </c>
      <c r="T869" t="s">
        <v>107</v>
      </c>
      <c r="V869">
        <v>20</v>
      </c>
      <c r="W869">
        <v>20</v>
      </c>
      <c r="X869">
        <f>IF(AND(OR('Country Prioritization'!$C$4 = 'Filter inputs'!$A$4,'Country Prioritization'!$C$4=$B869),
OR('Country Prioritization'!$C$6='Filter inputs'!$C$4,'Country Prioritization'!$C$6=$S869),
OR( 'Country Prioritization'!$C$7='Filter inputs'!$D$4, 'Country Prioritization'!$C$7=$T869),
OR('Country Prioritization'!$C$8='Filter inputs'!$E$4, 'Country Prioritization'!$C$8=$F869), OR(AND('Country Prioritization'!$C$5='Filter inputs'!$B$4,H869&lt;=$X$1),AND('Country Prioritization'!$C$5='Filter inputs'!$B$5,M869&lt;=$X$1))),1,0)</f>
        <v>1</v>
      </c>
      <c r="Y869">
        <f>IF(OR('Vaccine Prioritization'!$C$5='Filter inputs'!$E$4, 'Vaccine Prioritization'!$C$5=$F869),1,0)</f>
        <v>1</v>
      </c>
    </row>
    <row r="870" spans="1:25" x14ac:dyDescent="0.3">
      <c r="A870" t="str">
        <f t="shared" si="35"/>
        <v>AFRICAGNBMCV22020</v>
      </c>
      <c r="B870" t="s">
        <v>3</v>
      </c>
      <c r="C870" t="s">
        <v>138</v>
      </c>
      <c r="D870" t="s">
        <v>34</v>
      </c>
      <c r="E870" t="s">
        <v>83</v>
      </c>
      <c r="F870">
        <v>2020</v>
      </c>
      <c r="G870" t="s">
        <v>199</v>
      </c>
      <c r="H870" s="11" cm="1">
        <f t="array" ref="H870">_xlfn.IFS(G870="&gt;70%",1,G870="60-70%",70%,G870="50-60%",60%,G870="&lt;50%",50%)</f>
        <v>0.5</v>
      </c>
      <c r="I870" s="47">
        <v>8.6101185128830221E-2</v>
      </c>
      <c r="J870">
        <v>7</v>
      </c>
      <c r="K870">
        <v>3</v>
      </c>
      <c r="L870" t="s">
        <v>197</v>
      </c>
      <c r="M870" s="11" cm="1">
        <f t="array" ref="M870">_xlfn.IFS(L870="&gt;70%",1,L870="60-70%",70%,L870="50-60%",60%,L870="&lt;50%",50%)</f>
        <v>0.7</v>
      </c>
      <c r="N870" s="47">
        <v>0.14229199657570743</v>
      </c>
      <c r="O870">
        <v>6</v>
      </c>
      <c r="P870">
        <v>3</v>
      </c>
      <c r="Q870">
        <v>9</v>
      </c>
      <c r="R870">
        <v>9</v>
      </c>
      <c r="S870" t="s">
        <v>103</v>
      </c>
      <c r="T870" t="s">
        <v>106</v>
      </c>
      <c r="V870">
        <v>28</v>
      </c>
      <c r="W870">
        <v>27</v>
      </c>
      <c r="X870">
        <f>IF(AND(OR('Country Prioritization'!$C$4 = 'Filter inputs'!$A$4,'Country Prioritization'!$C$4=$B870),
OR('Country Prioritization'!$C$6='Filter inputs'!$C$4,'Country Prioritization'!$C$6=$S870),
OR( 'Country Prioritization'!$C$7='Filter inputs'!$D$4, 'Country Prioritization'!$C$7=$T870),
OR('Country Prioritization'!$C$8='Filter inputs'!$E$4, 'Country Prioritization'!$C$8=$F870), OR(AND('Country Prioritization'!$C$5='Filter inputs'!$B$4,H870&lt;=$X$1),AND('Country Prioritization'!$C$5='Filter inputs'!$B$5,M870&lt;=$X$1))),1,0)</f>
        <v>1</v>
      </c>
      <c r="Y870">
        <f>IF(OR('Vaccine Prioritization'!$C$5='Filter inputs'!$E$4, 'Vaccine Prioritization'!$C$5=$F870),1,0)</f>
        <v>1</v>
      </c>
    </row>
    <row r="871" spans="1:25" x14ac:dyDescent="0.3">
      <c r="A871" t="str">
        <f t="shared" si="35"/>
        <v>AFRICALSOMCV22020</v>
      </c>
      <c r="B871" t="s">
        <v>3</v>
      </c>
      <c r="C871" t="s">
        <v>178</v>
      </c>
      <c r="D871" t="s">
        <v>74</v>
      </c>
      <c r="E871" t="s">
        <v>83</v>
      </c>
      <c r="F871">
        <v>2020</v>
      </c>
      <c r="G871" t="s">
        <v>198</v>
      </c>
      <c r="H871" s="11" cm="1">
        <f t="array" ref="H871">_xlfn.IFS(G871="&gt;70%",1,G871="60-70%",70%,G871="50-60%",60%,G871="&lt;50%",50%)</f>
        <v>0.6</v>
      </c>
      <c r="I871" s="47">
        <v>9.5603132333563753E-2</v>
      </c>
      <c r="J871">
        <v>4</v>
      </c>
      <c r="K871">
        <v>4</v>
      </c>
      <c r="L871" t="s">
        <v>196</v>
      </c>
      <c r="M871" s="11" cm="1">
        <f t="array" ref="M871">_xlfn.IFS(L871="&gt;70%",1,L871="60-70%",70%,L871="50-60%",60%,L871="&lt;50%",50%)</f>
        <v>1</v>
      </c>
      <c r="N871" s="47">
        <v>0.14051930621256001</v>
      </c>
      <c r="O871">
        <v>3</v>
      </c>
      <c r="P871">
        <v>3</v>
      </c>
      <c r="Q871">
        <v>9</v>
      </c>
      <c r="R871">
        <v>2</v>
      </c>
      <c r="S871" t="s">
        <v>104</v>
      </c>
      <c r="T871" t="s">
        <v>109</v>
      </c>
      <c r="V871">
        <v>19</v>
      </c>
      <c r="W871">
        <v>17</v>
      </c>
      <c r="X871">
        <f>IF(AND(OR('Country Prioritization'!$C$4 = 'Filter inputs'!$A$4,'Country Prioritization'!$C$4=$B871),
OR('Country Prioritization'!$C$6='Filter inputs'!$C$4,'Country Prioritization'!$C$6=$S871),
OR( 'Country Prioritization'!$C$7='Filter inputs'!$D$4, 'Country Prioritization'!$C$7=$T871),
OR('Country Prioritization'!$C$8='Filter inputs'!$E$4, 'Country Prioritization'!$C$8=$F871), OR(AND('Country Prioritization'!$C$5='Filter inputs'!$B$4,H871&lt;=$X$1),AND('Country Prioritization'!$C$5='Filter inputs'!$B$5,M871&lt;=$X$1))),1,0)</f>
        <v>1</v>
      </c>
      <c r="Y871">
        <f>IF(OR('Vaccine Prioritization'!$C$5='Filter inputs'!$E$4, 'Vaccine Prioritization'!$C$5=$F871),1,0)</f>
        <v>1</v>
      </c>
    </row>
    <row r="872" spans="1:25" x14ac:dyDescent="0.3">
      <c r="A872" t="str">
        <f t="shared" si="35"/>
        <v>AMERICANICMCV22020</v>
      </c>
      <c r="B872" t="s">
        <v>22</v>
      </c>
      <c r="C872" t="s">
        <v>185</v>
      </c>
      <c r="D872" t="s">
        <v>81</v>
      </c>
      <c r="E872" t="s">
        <v>83</v>
      </c>
      <c r="F872">
        <v>2020</v>
      </c>
      <c r="G872" t="s">
        <v>197</v>
      </c>
      <c r="H872" s="11" cm="1">
        <f t="array" ref="H872">_xlfn.IFS(G872="&gt;70%",1,G872="60-70%",70%,G872="50-60%",60%,G872="&lt;50%",50%)</f>
        <v>0.7</v>
      </c>
      <c r="I872" s="47">
        <v>9.14083645343884E-2</v>
      </c>
      <c r="J872">
        <v>1</v>
      </c>
      <c r="K872">
        <v>4</v>
      </c>
      <c r="L872" t="s">
        <v>196</v>
      </c>
      <c r="M872" s="11" cm="1">
        <f t="array" ref="M872">_xlfn.IFS(L872="&gt;70%",1,L872="60-70%",70%,L872="50-60%",60%,L872="&lt;50%",50%)</f>
        <v>1</v>
      </c>
      <c r="N872" s="47">
        <v>0.12128004703302574</v>
      </c>
      <c r="O872">
        <v>3</v>
      </c>
      <c r="P872">
        <v>3</v>
      </c>
      <c r="Q872">
        <v>1</v>
      </c>
      <c r="R872">
        <v>5</v>
      </c>
      <c r="S872" t="s">
        <v>104</v>
      </c>
      <c r="T872" t="s">
        <v>107</v>
      </c>
      <c r="V872">
        <v>11</v>
      </c>
      <c r="W872">
        <v>12</v>
      </c>
      <c r="X872">
        <f>IF(AND(OR('Country Prioritization'!$C$4 = 'Filter inputs'!$A$4,'Country Prioritization'!$C$4=$B872),
OR('Country Prioritization'!$C$6='Filter inputs'!$C$4,'Country Prioritization'!$C$6=$S872),
OR( 'Country Prioritization'!$C$7='Filter inputs'!$D$4, 'Country Prioritization'!$C$7=$T872),
OR('Country Prioritization'!$C$8='Filter inputs'!$E$4, 'Country Prioritization'!$C$8=$F872), OR(AND('Country Prioritization'!$C$5='Filter inputs'!$B$4,H872&lt;=$X$1),AND('Country Prioritization'!$C$5='Filter inputs'!$B$5,M872&lt;=$X$1))),1,0)</f>
        <v>1</v>
      </c>
      <c r="Y872">
        <f>IF(OR('Vaccine Prioritization'!$C$5='Filter inputs'!$E$4, 'Vaccine Prioritization'!$C$5=$F872),1,0)</f>
        <v>1</v>
      </c>
    </row>
    <row r="873" spans="1:25" x14ac:dyDescent="0.3">
      <c r="A873" t="str">
        <f t="shared" si="35"/>
        <v>AMERICACUBMCV22020</v>
      </c>
      <c r="B873" t="s">
        <v>22</v>
      </c>
      <c r="C873" t="s">
        <v>175</v>
      </c>
      <c r="D873" t="s">
        <v>71</v>
      </c>
      <c r="E873" t="s">
        <v>83</v>
      </c>
      <c r="F873">
        <v>2020</v>
      </c>
      <c r="G873" t="s">
        <v>197</v>
      </c>
      <c r="H873" s="11" cm="1">
        <f t="array" ref="H873">_xlfn.IFS(G873="&gt;70%",1,G873="60-70%",70%,G873="50-60%",60%,G873="&lt;50%",50%)</f>
        <v>0.7</v>
      </c>
      <c r="I873" s="47">
        <v>6.1568535567798524E-2</v>
      </c>
      <c r="J873">
        <v>1</v>
      </c>
      <c r="K873">
        <v>3</v>
      </c>
      <c r="L873" t="s">
        <v>196</v>
      </c>
      <c r="M873" s="11" cm="1">
        <f t="array" ref="M873">_xlfn.IFS(L873="&gt;70%",1,L873="60-70%",70%,L873="50-60%",60%,L873="&lt;50%",50%)</f>
        <v>1</v>
      </c>
      <c r="N873" s="47">
        <v>9.1413717714649748E-2</v>
      </c>
      <c r="O873">
        <v>1</v>
      </c>
      <c r="P873">
        <v>3</v>
      </c>
      <c r="Q873">
        <v>1</v>
      </c>
      <c r="R873">
        <v>10</v>
      </c>
      <c r="S873" t="s">
        <v>105</v>
      </c>
      <c r="T873" t="s">
        <v>108</v>
      </c>
      <c r="V873">
        <v>15</v>
      </c>
      <c r="W873">
        <v>15</v>
      </c>
      <c r="X873">
        <f>IF(AND(OR('Country Prioritization'!$C$4 = 'Filter inputs'!$A$4,'Country Prioritization'!$C$4=$B873),
OR('Country Prioritization'!$C$6='Filter inputs'!$C$4,'Country Prioritization'!$C$6=$S873),
OR( 'Country Prioritization'!$C$7='Filter inputs'!$D$4, 'Country Prioritization'!$C$7=$T873),
OR('Country Prioritization'!$C$8='Filter inputs'!$E$4, 'Country Prioritization'!$C$8=$F873), OR(AND('Country Prioritization'!$C$5='Filter inputs'!$B$4,H873&lt;=$X$1),AND('Country Prioritization'!$C$5='Filter inputs'!$B$5,M873&lt;=$X$1))),1,0)</f>
        <v>1</v>
      </c>
      <c r="Y873">
        <f>IF(OR('Vaccine Prioritization'!$C$5='Filter inputs'!$E$4, 'Vaccine Prioritization'!$C$5=$F873),1,0)</f>
        <v>1</v>
      </c>
    </row>
    <row r="874" spans="1:25" x14ac:dyDescent="0.3">
      <c r="A874" t="str">
        <f t="shared" si="35"/>
        <v>AFRICADJIMCV22020</v>
      </c>
      <c r="B874" t="s">
        <v>3</v>
      </c>
      <c r="C874" t="s">
        <v>124</v>
      </c>
      <c r="D874" t="s">
        <v>19</v>
      </c>
      <c r="E874" t="s">
        <v>83</v>
      </c>
      <c r="F874">
        <v>2020</v>
      </c>
      <c r="G874" t="s">
        <v>198</v>
      </c>
      <c r="H874" s="11" cm="1">
        <f t="array" ref="H874">_xlfn.IFS(G874="&gt;70%",1,G874="60-70%",70%,G874="50-60%",60%,G874="&lt;50%",50%)</f>
        <v>0.6</v>
      </c>
      <c r="I874" s="47">
        <v>5.5159024653496917E-2</v>
      </c>
      <c r="J874">
        <v>4</v>
      </c>
      <c r="K874">
        <v>3</v>
      </c>
      <c r="L874" t="s">
        <v>197</v>
      </c>
      <c r="M874" s="11" cm="1">
        <f t="array" ref="M874">_xlfn.IFS(L874="&gt;70%",1,L874="60-70%",70%,L874="50-60%",60%,L874="&lt;50%",50%)</f>
        <v>0.7</v>
      </c>
      <c r="N874" s="47">
        <v>8.3299159189524102E-2</v>
      </c>
      <c r="O874">
        <v>6</v>
      </c>
      <c r="P874">
        <v>3</v>
      </c>
      <c r="Q874">
        <v>7</v>
      </c>
      <c r="R874">
        <v>2</v>
      </c>
      <c r="S874" t="s">
        <v>104</v>
      </c>
      <c r="T874" t="s">
        <v>109</v>
      </c>
      <c r="V874">
        <v>16</v>
      </c>
      <c r="W874">
        <v>18</v>
      </c>
      <c r="X874">
        <f>IF(AND(OR('Country Prioritization'!$C$4 = 'Filter inputs'!$A$4,'Country Prioritization'!$C$4=$B874),
OR('Country Prioritization'!$C$6='Filter inputs'!$C$4,'Country Prioritization'!$C$6=$S874),
OR( 'Country Prioritization'!$C$7='Filter inputs'!$D$4, 'Country Prioritization'!$C$7=$T874),
OR('Country Prioritization'!$C$8='Filter inputs'!$E$4, 'Country Prioritization'!$C$8=$F874), OR(AND('Country Prioritization'!$C$5='Filter inputs'!$B$4,H874&lt;=$X$1),AND('Country Prioritization'!$C$5='Filter inputs'!$B$5,M874&lt;=$X$1))),1,0)</f>
        <v>1</v>
      </c>
      <c r="Y874">
        <f>IF(OR('Vaccine Prioritization'!$C$5='Filter inputs'!$E$4, 'Vaccine Prioritization'!$C$5=$F874),1,0)</f>
        <v>1</v>
      </c>
    </row>
    <row r="875" spans="1:25" x14ac:dyDescent="0.3">
      <c r="A875" t="str">
        <f t="shared" si="35"/>
        <v>ASIAAZEMCV22020</v>
      </c>
      <c r="B875" t="s">
        <v>13</v>
      </c>
      <c r="C875" t="s">
        <v>144</v>
      </c>
      <c r="D875" t="s">
        <v>40</v>
      </c>
      <c r="E875" t="s">
        <v>83</v>
      </c>
      <c r="F875">
        <v>2020</v>
      </c>
      <c r="G875" t="s">
        <v>197</v>
      </c>
      <c r="H875" s="11" cm="1">
        <f t="array" ref="H875">_xlfn.IFS(G875="&gt;70%",1,G875="60-70%",70%,G875="50-60%",60%,G875="&lt;50%",50%)</f>
        <v>0.7</v>
      </c>
      <c r="I875" s="47">
        <v>5.0349100684732168E-2</v>
      </c>
      <c r="J875">
        <v>2</v>
      </c>
      <c r="K875">
        <v>3</v>
      </c>
      <c r="L875" t="s">
        <v>196</v>
      </c>
      <c r="M875" s="11" cm="1">
        <f t="array" ref="M875">_xlfn.IFS(L875="&gt;70%",1,L875="60-70%",70%,L875="50-60%",60%,L875="&lt;50%",50%)</f>
        <v>1</v>
      </c>
      <c r="N875" s="47">
        <v>7.7247022709066374E-2</v>
      </c>
      <c r="O875">
        <v>1</v>
      </c>
      <c r="P875">
        <v>3</v>
      </c>
      <c r="Q875">
        <v>3</v>
      </c>
      <c r="R875">
        <v>10</v>
      </c>
      <c r="S875" t="s">
        <v>105</v>
      </c>
      <c r="T875" t="s">
        <v>108</v>
      </c>
      <c r="V875">
        <v>18</v>
      </c>
      <c r="W875">
        <v>17</v>
      </c>
      <c r="X875">
        <f>IF(AND(OR('Country Prioritization'!$C$4 = 'Filter inputs'!$A$4,'Country Prioritization'!$C$4=$B875),
OR('Country Prioritization'!$C$6='Filter inputs'!$C$4,'Country Prioritization'!$C$6=$S875),
OR( 'Country Prioritization'!$C$7='Filter inputs'!$D$4, 'Country Prioritization'!$C$7=$T875),
OR('Country Prioritization'!$C$8='Filter inputs'!$E$4, 'Country Prioritization'!$C$8=$F875), OR(AND('Country Prioritization'!$C$5='Filter inputs'!$B$4,H875&lt;=$X$1),AND('Country Prioritization'!$C$5='Filter inputs'!$B$5,M875&lt;=$X$1))),1,0)</f>
        <v>1</v>
      </c>
      <c r="Y875">
        <f>IF(OR('Vaccine Prioritization'!$C$5='Filter inputs'!$E$4, 'Vaccine Prioritization'!$C$5=$F875),1,0)</f>
        <v>1</v>
      </c>
    </row>
    <row r="876" spans="1:25" x14ac:dyDescent="0.3">
      <c r="A876" t="str">
        <f t="shared" si="35"/>
        <v>AFRICAGMBMCV22020</v>
      </c>
      <c r="B876" t="s">
        <v>3</v>
      </c>
      <c r="C876" t="s">
        <v>156</v>
      </c>
      <c r="D876" t="s">
        <v>52</v>
      </c>
      <c r="E876" t="s">
        <v>83</v>
      </c>
      <c r="F876">
        <v>2020</v>
      </c>
      <c r="G876" t="s">
        <v>199</v>
      </c>
      <c r="H876" s="11" cm="1">
        <f t="array" ref="H876">_xlfn.IFS(G876="&gt;70%",1,G876="60-70%",70%,G876="50-60%",60%,G876="&lt;50%",50%)</f>
        <v>0.5</v>
      </c>
      <c r="I876" s="47">
        <v>4.4321979117123024E-2</v>
      </c>
      <c r="J876">
        <v>8</v>
      </c>
      <c r="K876">
        <v>2</v>
      </c>
      <c r="L876" t="s">
        <v>196</v>
      </c>
      <c r="M876" s="11" cm="1">
        <f t="array" ref="M876">_xlfn.IFS(L876="&gt;70%",1,L876="60-70%",70%,L876="50-60%",60%,L876="&lt;50%",50%)</f>
        <v>1</v>
      </c>
      <c r="N876" s="47">
        <v>7.080558713750576E-2</v>
      </c>
      <c r="O876">
        <v>5</v>
      </c>
      <c r="P876">
        <v>2</v>
      </c>
      <c r="Q876">
        <v>6</v>
      </c>
      <c r="R876">
        <v>9</v>
      </c>
      <c r="S876" t="s">
        <v>103</v>
      </c>
      <c r="T876" t="s">
        <v>106</v>
      </c>
      <c r="V876">
        <v>25</v>
      </c>
      <c r="W876">
        <v>22</v>
      </c>
      <c r="X876">
        <f>IF(AND(OR('Country Prioritization'!$C$4 = 'Filter inputs'!$A$4,'Country Prioritization'!$C$4=$B876),
OR('Country Prioritization'!$C$6='Filter inputs'!$C$4,'Country Prioritization'!$C$6=$S876),
OR( 'Country Prioritization'!$C$7='Filter inputs'!$D$4, 'Country Prioritization'!$C$7=$T876),
OR('Country Prioritization'!$C$8='Filter inputs'!$E$4, 'Country Prioritization'!$C$8=$F876), OR(AND('Country Prioritization'!$C$5='Filter inputs'!$B$4,H876&lt;=$X$1),AND('Country Prioritization'!$C$5='Filter inputs'!$B$5,M876&lt;=$X$1))),1,0)</f>
        <v>1</v>
      </c>
      <c r="Y876">
        <f>IF(OR('Vaccine Prioritization'!$C$5='Filter inputs'!$E$4, 'Vaccine Prioritization'!$C$5=$F876),1,0)</f>
        <v>1</v>
      </c>
    </row>
    <row r="877" spans="1:25" x14ac:dyDescent="0.3">
      <c r="A877" t="str">
        <f t="shared" si="35"/>
        <v>ASIAMNGMCV22020</v>
      </c>
      <c r="B877" t="s">
        <v>13</v>
      </c>
      <c r="C877" t="s">
        <v>174</v>
      </c>
      <c r="D877" t="s">
        <v>70</v>
      </c>
      <c r="E877" t="s">
        <v>83</v>
      </c>
      <c r="F877">
        <v>2020</v>
      </c>
      <c r="G877" t="s">
        <v>197</v>
      </c>
      <c r="H877" s="11" cm="1">
        <f t="array" ref="H877">_xlfn.IFS(G877="&gt;70%",1,G877="60-70%",70%,G877="50-60%",60%,G877="&lt;50%",50%)</f>
        <v>0.7</v>
      </c>
      <c r="I877" s="47">
        <v>4.5388238647424792E-2</v>
      </c>
      <c r="J877">
        <v>1</v>
      </c>
      <c r="K877">
        <v>3</v>
      </c>
      <c r="L877" t="s">
        <v>196</v>
      </c>
      <c r="M877" s="11" cm="1">
        <f t="array" ref="M877">_xlfn.IFS(L877="&gt;70%",1,L877="60-70%",70%,L877="50-60%",60%,L877="&lt;50%",50%)</f>
        <v>1</v>
      </c>
      <c r="N877" s="47">
        <v>6.6499487144412117E-2</v>
      </c>
      <c r="O877">
        <v>2</v>
      </c>
      <c r="P877">
        <v>2</v>
      </c>
      <c r="Q877">
        <v>5</v>
      </c>
      <c r="R877">
        <v>11</v>
      </c>
      <c r="S877" t="s">
        <v>104</v>
      </c>
      <c r="T877" t="s">
        <v>108</v>
      </c>
      <c r="V877">
        <v>20</v>
      </c>
      <c r="W877">
        <v>20</v>
      </c>
      <c r="X877">
        <f>IF(AND(OR('Country Prioritization'!$C$4 = 'Filter inputs'!$A$4,'Country Prioritization'!$C$4=$B877),
OR('Country Prioritization'!$C$6='Filter inputs'!$C$4,'Country Prioritization'!$C$6=$S877),
OR( 'Country Prioritization'!$C$7='Filter inputs'!$D$4, 'Country Prioritization'!$C$7=$T877),
OR('Country Prioritization'!$C$8='Filter inputs'!$E$4, 'Country Prioritization'!$C$8=$F877), OR(AND('Country Prioritization'!$C$5='Filter inputs'!$B$4,H877&lt;=$X$1),AND('Country Prioritization'!$C$5='Filter inputs'!$B$5,M877&lt;=$X$1))),1,0)</f>
        <v>1</v>
      </c>
      <c r="Y877">
        <f>IF(OR('Vaccine Prioritization'!$C$5='Filter inputs'!$E$4, 'Vaccine Prioritization'!$C$5=$F877),1,0)</f>
        <v>1</v>
      </c>
    </row>
    <row r="878" spans="1:25" x14ac:dyDescent="0.3">
      <c r="A878" t="str">
        <f t="shared" si="35"/>
        <v>AMERICAHNDMCV22020</v>
      </c>
      <c r="B878" t="s">
        <v>22</v>
      </c>
      <c r="C878" t="s">
        <v>165</v>
      </c>
      <c r="D878" t="s">
        <v>61</v>
      </c>
      <c r="E878" t="s">
        <v>83</v>
      </c>
      <c r="F878">
        <v>2020</v>
      </c>
      <c r="G878" t="s">
        <v>198</v>
      </c>
      <c r="H878" s="11" cm="1">
        <f t="array" ref="H878">_xlfn.IFS(G878="&gt;70%",1,G878="60-70%",70%,G878="50-60%",60%,G878="&lt;50%",50%)</f>
        <v>0.6</v>
      </c>
      <c r="I878" s="47">
        <v>3.6704683661490996E-2</v>
      </c>
      <c r="J878">
        <v>3</v>
      </c>
      <c r="K878">
        <v>2</v>
      </c>
      <c r="L878" t="s">
        <v>196</v>
      </c>
      <c r="M878" s="11" cm="1">
        <f t="array" ref="M878">_xlfn.IFS(L878="&gt;70%",1,L878="60-70%",70%,L878="50-60%",60%,L878="&lt;50%",50%)</f>
        <v>1</v>
      </c>
      <c r="N878" s="47">
        <v>5.7171240724178583E-2</v>
      </c>
      <c r="O878">
        <v>3</v>
      </c>
      <c r="P878">
        <v>2</v>
      </c>
      <c r="Q878">
        <v>4</v>
      </c>
      <c r="R878">
        <v>11</v>
      </c>
      <c r="S878" t="s">
        <v>104</v>
      </c>
      <c r="T878" t="s">
        <v>108</v>
      </c>
      <c r="V878">
        <v>20</v>
      </c>
      <c r="W878">
        <v>20</v>
      </c>
      <c r="X878">
        <f>IF(AND(OR('Country Prioritization'!$C$4 = 'Filter inputs'!$A$4,'Country Prioritization'!$C$4=$B878),
OR('Country Prioritization'!$C$6='Filter inputs'!$C$4,'Country Prioritization'!$C$6=$S878),
OR( 'Country Prioritization'!$C$7='Filter inputs'!$D$4, 'Country Prioritization'!$C$7=$T878),
OR('Country Prioritization'!$C$8='Filter inputs'!$E$4, 'Country Prioritization'!$C$8=$F878), OR(AND('Country Prioritization'!$C$5='Filter inputs'!$B$4,H878&lt;=$X$1),AND('Country Prioritization'!$C$5='Filter inputs'!$B$5,M878&lt;=$X$1))),1,0)</f>
        <v>1</v>
      </c>
      <c r="Y878">
        <f>IF(OR('Vaccine Prioritization'!$C$5='Filter inputs'!$E$4, 'Vaccine Prioritization'!$C$5=$F878),1,0)</f>
        <v>1</v>
      </c>
    </row>
    <row r="879" spans="1:25" x14ac:dyDescent="0.3">
      <c r="A879" t="str">
        <f t="shared" si="35"/>
        <v>ASIATJKMCV22020</v>
      </c>
      <c r="B879" t="s">
        <v>13</v>
      </c>
      <c r="C879" t="s">
        <v>172</v>
      </c>
      <c r="D879" t="s">
        <v>68</v>
      </c>
      <c r="E879" t="s">
        <v>83</v>
      </c>
      <c r="F879">
        <v>2020</v>
      </c>
      <c r="G879" t="s">
        <v>197</v>
      </c>
      <c r="H879" s="11" cm="1">
        <f t="array" ref="H879">_xlfn.IFS(G879="&gt;70%",1,G879="60-70%",70%,G879="50-60%",60%,G879="&lt;50%",50%)</f>
        <v>0.7</v>
      </c>
      <c r="I879" s="47">
        <v>3.0890567272363733E-2</v>
      </c>
      <c r="J879">
        <v>2</v>
      </c>
      <c r="K879">
        <v>2</v>
      </c>
      <c r="L879" t="s">
        <v>196</v>
      </c>
      <c r="M879" s="11" cm="1">
        <f t="array" ref="M879">_xlfn.IFS(L879="&gt;70%",1,L879="60-70%",70%,L879="50-60%",60%,L879="&lt;50%",50%)</f>
        <v>1</v>
      </c>
      <c r="N879" s="47">
        <v>4.931140670775943E-2</v>
      </c>
      <c r="O879">
        <v>1</v>
      </c>
      <c r="P879">
        <v>2</v>
      </c>
      <c r="Q879">
        <v>6</v>
      </c>
      <c r="R879">
        <v>9</v>
      </c>
      <c r="S879" t="s">
        <v>103</v>
      </c>
      <c r="T879" t="s">
        <v>106</v>
      </c>
      <c r="V879">
        <v>19</v>
      </c>
      <c r="W879">
        <v>18</v>
      </c>
      <c r="X879">
        <f>IF(AND(OR('Country Prioritization'!$C$4 = 'Filter inputs'!$A$4,'Country Prioritization'!$C$4=$B879),
OR('Country Prioritization'!$C$6='Filter inputs'!$C$4,'Country Prioritization'!$C$6=$S879),
OR( 'Country Prioritization'!$C$7='Filter inputs'!$D$4, 'Country Prioritization'!$C$7=$T879),
OR('Country Prioritization'!$C$8='Filter inputs'!$E$4, 'Country Prioritization'!$C$8=$F879), OR(AND('Country Prioritization'!$C$5='Filter inputs'!$B$4,H879&lt;=$X$1),AND('Country Prioritization'!$C$5='Filter inputs'!$B$5,M879&lt;=$X$1))),1,0)</f>
        <v>1</v>
      </c>
      <c r="Y879">
        <f>IF(OR('Vaccine Prioritization'!$C$5='Filter inputs'!$E$4, 'Vaccine Prioritization'!$C$5=$F879),1,0)</f>
        <v>1</v>
      </c>
    </row>
    <row r="880" spans="1:25" x14ac:dyDescent="0.3">
      <c r="A880" t="str">
        <f t="shared" si="35"/>
        <v>ASIAKGZMCV22020</v>
      </c>
      <c r="B880" t="s">
        <v>13</v>
      </c>
      <c r="C880" t="s">
        <v>143</v>
      </c>
      <c r="D880" t="s">
        <v>39</v>
      </c>
      <c r="E880" t="s">
        <v>83</v>
      </c>
      <c r="F880">
        <v>2020</v>
      </c>
      <c r="G880" t="s">
        <v>197</v>
      </c>
      <c r="H880" s="11" cm="1">
        <f t="array" ref="H880">_xlfn.IFS(G880="&gt;70%",1,G880="60-70%",70%,G880="50-60%",60%,G880="&lt;50%",50%)</f>
        <v>0.7</v>
      </c>
      <c r="I880" s="47">
        <v>2.964446441890629E-2</v>
      </c>
      <c r="J880">
        <v>1</v>
      </c>
      <c r="K880">
        <v>2</v>
      </c>
      <c r="L880" t="s">
        <v>196</v>
      </c>
      <c r="M880" s="11" cm="1">
        <f t="array" ref="M880">_xlfn.IFS(L880="&gt;70%",1,L880="60-70%",70%,L880="50-60%",60%,L880="&lt;50%",50%)</f>
        <v>1</v>
      </c>
      <c r="N880" s="47">
        <v>4.3688378479802961E-2</v>
      </c>
      <c r="O880">
        <v>2</v>
      </c>
      <c r="P880">
        <v>2</v>
      </c>
      <c r="Q880">
        <v>6</v>
      </c>
      <c r="R880">
        <v>2</v>
      </c>
      <c r="S880" t="s">
        <v>104</v>
      </c>
      <c r="T880" t="s">
        <v>109</v>
      </c>
      <c r="V880">
        <v>11</v>
      </c>
      <c r="W880">
        <v>12</v>
      </c>
      <c r="X880">
        <f>IF(AND(OR('Country Prioritization'!$C$4 = 'Filter inputs'!$A$4,'Country Prioritization'!$C$4=$B880),
OR('Country Prioritization'!$C$6='Filter inputs'!$C$4,'Country Prioritization'!$C$6=$S880),
OR( 'Country Prioritization'!$C$7='Filter inputs'!$D$4, 'Country Prioritization'!$C$7=$T880),
OR('Country Prioritization'!$C$8='Filter inputs'!$E$4, 'Country Prioritization'!$C$8=$F880), OR(AND('Country Prioritization'!$C$5='Filter inputs'!$B$4,H880&lt;=$X$1),AND('Country Prioritization'!$C$5='Filter inputs'!$B$5,M880&lt;=$X$1))),1,0)</f>
        <v>1</v>
      </c>
      <c r="Y880">
        <f>IF(OR('Vaccine Prioritization'!$C$5='Filter inputs'!$E$4, 'Vaccine Prioritization'!$C$5=$F880),1,0)</f>
        <v>1</v>
      </c>
    </row>
    <row r="881" spans="1:25" x14ac:dyDescent="0.3">
      <c r="A881" t="str">
        <f t="shared" si="35"/>
        <v>ASIATLSMCV22020</v>
      </c>
      <c r="B881" t="s">
        <v>13</v>
      </c>
      <c r="C881" t="s">
        <v>160</v>
      </c>
      <c r="D881" t="s">
        <v>56</v>
      </c>
      <c r="E881" t="s">
        <v>83</v>
      </c>
      <c r="F881">
        <v>2020</v>
      </c>
      <c r="G881" t="s">
        <v>198</v>
      </c>
      <c r="H881" s="11" cm="1">
        <f t="array" ref="H881">_xlfn.IFS(G881="&gt;70%",1,G881="60-70%",70%,G881="50-60%",60%,G881="&lt;50%",50%)</f>
        <v>0.6</v>
      </c>
      <c r="I881" s="47">
        <v>3.4184566040989156E-2</v>
      </c>
      <c r="J881">
        <v>4</v>
      </c>
      <c r="K881">
        <v>2</v>
      </c>
      <c r="L881" t="s">
        <v>197</v>
      </c>
      <c r="M881" s="11" cm="1">
        <f t="array" ref="M881">_xlfn.IFS(L881="&gt;70%",1,L881="60-70%",70%,L881="50-60%",60%,L881="&lt;50%",50%)</f>
        <v>0.7</v>
      </c>
      <c r="N881" s="47">
        <v>4.1168856272194597E-2</v>
      </c>
      <c r="O881">
        <v>7</v>
      </c>
      <c r="P881">
        <v>2</v>
      </c>
      <c r="Q881">
        <v>2</v>
      </c>
      <c r="R881">
        <v>11</v>
      </c>
      <c r="S881" t="s">
        <v>104</v>
      </c>
      <c r="T881" t="s">
        <v>108</v>
      </c>
      <c r="V881">
        <v>19</v>
      </c>
      <c r="W881">
        <v>22</v>
      </c>
      <c r="X881">
        <f>IF(AND(OR('Country Prioritization'!$C$4 = 'Filter inputs'!$A$4,'Country Prioritization'!$C$4=$B881),
OR('Country Prioritization'!$C$6='Filter inputs'!$C$4,'Country Prioritization'!$C$6=$S881),
OR( 'Country Prioritization'!$C$7='Filter inputs'!$D$4, 'Country Prioritization'!$C$7=$T881),
OR('Country Prioritization'!$C$8='Filter inputs'!$E$4, 'Country Prioritization'!$C$8=$F881), OR(AND('Country Prioritization'!$C$5='Filter inputs'!$B$4,H881&lt;=$X$1),AND('Country Prioritization'!$C$5='Filter inputs'!$B$5,M881&lt;=$X$1))),1,0)</f>
        <v>1</v>
      </c>
      <c r="Y881">
        <f>IF(OR('Vaccine Prioritization'!$C$5='Filter inputs'!$E$4, 'Vaccine Prioritization'!$C$5=$F881),1,0)</f>
        <v>1</v>
      </c>
    </row>
    <row r="882" spans="1:25" x14ac:dyDescent="0.3">
      <c r="A882" t="str">
        <f t="shared" si="35"/>
        <v>ASIABTNMCV22020</v>
      </c>
      <c r="B882" t="s">
        <v>13</v>
      </c>
      <c r="C882" t="s">
        <v>184</v>
      </c>
      <c r="D882" t="s">
        <v>80</v>
      </c>
      <c r="E882" t="s">
        <v>83</v>
      </c>
      <c r="F882">
        <v>2020</v>
      </c>
      <c r="G882" t="s">
        <v>197</v>
      </c>
      <c r="H882" s="11" cm="1">
        <f t="array" ref="H882">_xlfn.IFS(G882="&gt;70%",1,G882="60-70%",70%,G882="50-60%",60%,G882="&lt;50%",50%)</f>
        <v>0.7</v>
      </c>
      <c r="I882" s="47">
        <v>1.6274735463281325E-2</v>
      </c>
      <c r="J882">
        <v>2</v>
      </c>
      <c r="K882">
        <v>1</v>
      </c>
      <c r="L882" t="s">
        <v>196</v>
      </c>
      <c r="M882" s="11" cm="1">
        <f t="array" ref="M882">_xlfn.IFS(L882="&gt;70%",1,L882="60-70%",70%,L882="50-60%",60%,L882="&lt;50%",50%)</f>
        <v>1</v>
      </c>
      <c r="N882" s="47">
        <v>3.2567751235038626E-2</v>
      </c>
      <c r="O882">
        <v>1</v>
      </c>
      <c r="P882">
        <v>2</v>
      </c>
      <c r="Q882">
        <v>4</v>
      </c>
      <c r="R882">
        <v>11</v>
      </c>
      <c r="S882" t="s">
        <v>104</v>
      </c>
      <c r="T882" t="s">
        <v>108</v>
      </c>
      <c r="V882">
        <v>18</v>
      </c>
      <c r="W882">
        <v>18</v>
      </c>
      <c r="X882">
        <f>IF(AND(OR('Country Prioritization'!$C$4 = 'Filter inputs'!$A$4,'Country Prioritization'!$C$4=$B882),
OR('Country Prioritization'!$C$6='Filter inputs'!$C$4,'Country Prioritization'!$C$6=$S882),
OR( 'Country Prioritization'!$C$7='Filter inputs'!$D$4, 'Country Prioritization'!$C$7=$T882),
OR('Country Prioritization'!$C$8='Filter inputs'!$E$4, 'Country Prioritization'!$C$8=$F882), OR(AND('Country Prioritization'!$C$5='Filter inputs'!$B$4,H882&lt;=$X$1),AND('Country Prioritization'!$C$5='Filter inputs'!$B$5,M882&lt;=$X$1))),1,0)</f>
        <v>1</v>
      </c>
      <c r="Y882">
        <f>IF(OR('Vaccine Prioritization'!$C$5='Filter inputs'!$E$4, 'Vaccine Prioritization'!$C$5=$F882),1,0)</f>
        <v>1</v>
      </c>
    </row>
    <row r="883" spans="1:25" x14ac:dyDescent="0.3">
      <c r="A883" t="str">
        <f t="shared" si="35"/>
        <v>ASIAGEOMCV22020</v>
      </c>
      <c r="B883" t="s">
        <v>13</v>
      </c>
      <c r="C883" t="s">
        <v>159</v>
      </c>
      <c r="D883" t="s">
        <v>55</v>
      </c>
      <c r="E883" t="s">
        <v>83</v>
      </c>
      <c r="F883">
        <v>2020</v>
      </c>
      <c r="G883" t="s">
        <v>197</v>
      </c>
      <c r="H883" s="11" cm="1">
        <f t="array" ref="H883">_xlfn.IFS(G883="&gt;70%",1,G883="60-70%",70%,G883="50-60%",60%,G883="&lt;50%",50%)</f>
        <v>0.7</v>
      </c>
      <c r="I883" s="47">
        <v>2.0799555580436734E-2</v>
      </c>
      <c r="J883">
        <v>2</v>
      </c>
      <c r="K883">
        <v>2</v>
      </c>
      <c r="L883" t="s">
        <v>196</v>
      </c>
      <c r="M883" s="11" cm="1">
        <f t="array" ref="M883">_xlfn.IFS(L883="&gt;70%",1,L883="60-70%",70%,L883="50-60%",60%,L883="&lt;50%",50%)</f>
        <v>1</v>
      </c>
      <c r="N883" s="47">
        <v>2.5555317558485426E-2</v>
      </c>
      <c r="O883">
        <v>3</v>
      </c>
      <c r="P883">
        <v>2</v>
      </c>
      <c r="Q883">
        <v>3</v>
      </c>
      <c r="R883">
        <v>10</v>
      </c>
      <c r="S883" t="s">
        <v>105</v>
      </c>
      <c r="T883" t="s">
        <v>108</v>
      </c>
      <c r="V883">
        <v>17</v>
      </c>
      <c r="W883">
        <v>18</v>
      </c>
      <c r="X883">
        <f>IF(AND(OR('Country Prioritization'!$C$4 = 'Filter inputs'!$A$4,'Country Prioritization'!$C$4=$B883),
OR('Country Prioritization'!$C$6='Filter inputs'!$C$4,'Country Prioritization'!$C$6=$S883),
OR( 'Country Prioritization'!$C$7='Filter inputs'!$D$4, 'Country Prioritization'!$C$7=$T883),
OR('Country Prioritization'!$C$8='Filter inputs'!$E$4, 'Country Prioritization'!$C$8=$F883), OR(AND('Country Prioritization'!$C$5='Filter inputs'!$B$4,H883&lt;=$X$1),AND('Country Prioritization'!$C$5='Filter inputs'!$B$5,M883&lt;=$X$1))),1,0)</f>
        <v>1</v>
      </c>
      <c r="Y883">
        <f>IF(OR('Vaccine Prioritization'!$C$5='Filter inputs'!$E$4, 'Vaccine Prioritization'!$C$5=$F883),1,0)</f>
        <v>1</v>
      </c>
    </row>
    <row r="884" spans="1:25" x14ac:dyDescent="0.3">
      <c r="A884" t="str">
        <f t="shared" si="35"/>
        <v>AFRICACOMMCV22020</v>
      </c>
      <c r="B884" t="s">
        <v>3</v>
      </c>
      <c r="C884" t="s">
        <v>153</v>
      </c>
      <c r="D884" t="s">
        <v>49</v>
      </c>
      <c r="E884" t="s">
        <v>83</v>
      </c>
      <c r="F884">
        <v>2020</v>
      </c>
      <c r="G884" t="s">
        <v>199</v>
      </c>
      <c r="H884" s="11" cm="1">
        <f t="array" ref="H884">_xlfn.IFS(G884="&gt;70%",1,G884="60-70%",70%,G884="50-60%",60%,G884="&lt;50%",50%)</f>
        <v>0.5</v>
      </c>
      <c r="I884" s="47">
        <v>2.3352924596111071E-2</v>
      </c>
      <c r="J884">
        <v>6</v>
      </c>
      <c r="K884">
        <v>2</v>
      </c>
      <c r="L884" t="s">
        <v>198</v>
      </c>
      <c r="M884" s="11" cm="1">
        <f t="array" ref="M884">_xlfn.IFS(L884="&gt;70%",1,L884="60-70%",70%,L884="50-60%",60%,L884="&lt;50%",50%)</f>
        <v>0.6</v>
      </c>
      <c r="N884" s="47">
        <v>2.4609724718816676E-2</v>
      </c>
      <c r="O884">
        <v>8</v>
      </c>
      <c r="P884">
        <v>1</v>
      </c>
      <c r="Q884">
        <v>3</v>
      </c>
      <c r="R884">
        <v>2</v>
      </c>
      <c r="S884" t="s">
        <v>104</v>
      </c>
      <c r="T884" t="s">
        <v>109</v>
      </c>
      <c r="V884">
        <v>13</v>
      </c>
      <c r="W884">
        <v>14</v>
      </c>
      <c r="X884">
        <f>IF(AND(OR('Country Prioritization'!$C$4 = 'Filter inputs'!$A$4,'Country Prioritization'!$C$4=$B884),
OR('Country Prioritization'!$C$6='Filter inputs'!$C$4,'Country Prioritization'!$C$6=$S884),
OR( 'Country Prioritization'!$C$7='Filter inputs'!$D$4, 'Country Prioritization'!$C$7=$T884),
OR('Country Prioritization'!$C$8='Filter inputs'!$E$4, 'Country Prioritization'!$C$8=$F884), OR(AND('Country Prioritization'!$C$5='Filter inputs'!$B$4,H884&lt;=$X$1),AND('Country Prioritization'!$C$5='Filter inputs'!$B$5,M884&lt;=$X$1))),1,0)</f>
        <v>1</v>
      </c>
      <c r="Y884">
        <f>IF(OR('Vaccine Prioritization'!$C$5='Filter inputs'!$E$4, 'Vaccine Prioritization'!$C$5=$F884),1,0)</f>
        <v>1</v>
      </c>
    </row>
    <row r="885" spans="1:25" x14ac:dyDescent="0.3">
      <c r="A885" t="str">
        <f t="shared" si="35"/>
        <v>ASIAARMMCV22020</v>
      </c>
      <c r="B885" t="s">
        <v>13</v>
      </c>
      <c r="C885" t="s">
        <v>168</v>
      </c>
      <c r="D885" t="s">
        <v>64</v>
      </c>
      <c r="E885" t="s">
        <v>83</v>
      </c>
      <c r="F885">
        <v>2020</v>
      </c>
      <c r="G885" t="s">
        <v>197</v>
      </c>
      <c r="H885" s="11" cm="1">
        <f t="array" ref="H885">_xlfn.IFS(G885="&gt;70%",1,G885="60-70%",70%,G885="50-60%",60%,G885="&lt;50%",50%)</f>
        <v>0.7</v>
      </c>
      <c r="I885" s="47">
        <v>1.5720772535001502E-2</v>
      </c>
      <c r="J885">
        <v>2</v>
      </c>
      <c r="K885">
        <v>1</v>
      </c>
      <c r="L885" t="s">
        <v>196</v>
      </c>
      <c r="M885" s="11" cm="1">
        <f t="array" ref="M885">_xlfn.IFS(L885="&gt;70%",1,L885="60-70%",70%,L885="50-60%",60%,L885="&lt;50%",50%)</f>
        <v>1</v>
      </c>
      <c r="N885" s="47">
        <v>2.3942054621763749E-2</v>
      </c>
      <c r="O885">
        <v>2</v>
      </c>
      <c r="P885">
        <v>1</v>
      </c>
      <c r="Q885">
        <v>2</v>
      </c>
      <c r="R885">
        <v>10</v>
      </c>
      <c r="S885" t="s">
        <v>105</v>
      </c>
      <c r="T885" t="s">
        <v>108</v>
      </c>
      <c r="V885">
        <v>15</v>
      </c>
      <c r="W885">
        <v>15</v>
      </c>
      <c r="X885">
        <f>IF(AND(OR('Country Prioritization'!$C$4 = 'Filter inputs'!$A$4,'Country Prioritization'!$C$4=$B885),
OR('Country Prioritization'!$C$6='Filter inputs'!$C$4,'Country Prioritization'!$C$6=$S885),
OR( 'Country Prioritization'!$C$7='Filter inputs'!$D$4, 'Country Prioritization'!$C$7=$T885),
OR('Country Prioritization'!$C$8='Filter inputs'!$E$4, 'Country Prioritization'!$C$8=$F885), OR(AND('Country Prioritization'!$C$5='Filter inputs'!$B$4,H885&lt;=$X$1),AND('Country Prioritization'!$C$5='Filter inputs'!$B$5,M885&lt;=$X$1))),1,0)</f>
        <v>1</v>
      </c>
      <c r="Y885">
        <f>IF(OR('Vaccine Prioritization'!$C$5='Filter inputs'!$E$4, 'Vaccine Prioritization'!$C$5=$F885),1,0)</f>
        <v>1</v>
      </c>
    </row>
    <row r="886" spans="1:25" x14ac:dyDescent="0.3">
      <c r="A886" t="str">
        <f t="shared" si="35"/>
        <v>EUROPEMDAMCV22020</v>
      </c>
      <c r="B886" t="s">
        <v>9</v>
      </c>
      <c r="C886" t="s">
        <v>130</v>
      </c>
      <c r="D886" t="s">
        <v>26</v>
      </c>
      <c r="E886" t="s">
        <v>83</v>
      </c>
      <c r="F886">
        <v>2020</v>
      </c>
      <c r="G886" t="s">
        <v>197</v>
      </c>
      <c r="H886" s="11" cm="1">
        <f t="array" ref="H886">_xlfn.IFS(G886="&gt;70%",1,G886="60-70%",70%,G886="50-60%",60%,G886="&lt;50%",50%)</f>
        <v>0.7</v>
      </c>
      <c r="I886" s="47">
        <v>1.7093750790746019E-2</v>
      </c>
      <c r="J886">
        <v>2</v>
      </c>
      <c r="K886">
        <v>1</v>
      </c>
      <c r="L886" t="s">
        <v>196</v>
      </c>
      <c r="M886" s="11" cm="1">
        <f t="array" ref="M886">_xlfn.IFS(L886="&gt;70%",1,L886="60-70%",70%,L886="50-60%",60%,L886="&lt;50%",50%)</f>
        <v>1</v>
      </c>
      <c r="N886" s="47">
        <v>2.2319666217788758E-2</v>
      </c>
      <c r="O886">
        <v>3</v>
      </c>
      <c r="P886">
        <v>1</v>
      </c>
      <c r="Q886">
        <v>2</v>
      </c>
      <c r="R886">
        <v>11</v>
      </c>
      <c r="S886" t="s">
        <v>104</v>
      </c>
      <c r="T886" t="s">
        <v>108</v>
      </c>
      <c r="V886">
        <v>16</v>
      </c>
      <c r="W886">
        <v>17</v>
      </c>
      <c r="X886">
        <f>IF(AND(OR('Country Prioritization'!$C$4 = 'Filter inputs'!$A$4,'Country Prioritization'!$C$4=$B886),
OR('Country Prioritization'!$C$6='Filter inputs'!$C$4,'Country Prioritization'!$C$6=$S886),
OR( 'Country Prioritization'!$C$7='Filter inputs'!$D$4, 'Country Prioritization'!$C$7=$T886),
OR('Country Prioritization'!$C$8='Filter inputs'!$E$4, 'Country Prioritization'!$C$8=$F886), OR(AND('Country Prioritization'!$C$5='Filter inputs'!$B$4,H886&lt;=$X$1),AND('Country Prioritization'!$C$5='Filter inputs'!$B$5,M886&lt;=$X$1))),1,0)</f>
        <v>1</v>
      </c>
      <c r="Y886">
        <f>IF(OR('Vaccine Prioritization'!$C$5='Filter inputs'!$E$4, 'Vaccine Prioritization'!$C$5=$F886),1,0)</f>
        <v>1</v>
      </c>
    </row>
    <row r="887" spans="1:25" x14ac:dyDescent="0.3">
      <c r="A887" t="str">
        <f t="shared" si="35"/>
        <v>AMERICAGUYMCV22020</v>
      </c>
      <c r="B887" t="s">
        <v>22</v>
      </c>
      <c r="C887" t="s">
        <v>170</v>
      </c>
      <c r="D887" t="s">
        <v>66</v>
      </c>
      <c r="E887" t="s">
        <v>83</v>
      </c>
      <c r="F887">
        <v>2020</v>
      </c>
      <c r="G887" t="s">
        <v>197</v>
      </c>
      <c r="H887" s="11" cm="1">
        <f t="array" ref="H887">_xlfn.IFS(G887="&gt;70%",1,G887="60-70%",70%,G887="50-60%",60%,G887="&lt;50%",50%)</f>
        <v>0.7</v>
      </c>
      <c r="I887" s="47">
        <v>8.4300158974155957E-3</v>
      </c>
      <c r="J887">
        <v>2</v>
      </c>
      <c r="K887">
        <v>1</v>
      </c>
      <c r="L887" t="s">
        <v>196</v>
      </c>
      <c r="M887" s="11" cm="1">
        <f t="array" ref="M887">_xlfn.IFS(L887="&gt;70%",1,L887="60-70%",70%,L887="50-60%",60%,L887="&lt;50%",50%)</f>
        <v>1</v>
      </c>
      <c r="N887" s="47">
        <v>1.2424155821605935E-2</v>
      </c>
      <c r="O887">
        <v>2</v>
      </c>
      <c r="P887">
        <v>1</v>
      </c>
      <c r="Q887">
        <v>4</v>
      </c>
      <c r="R887">
        <v>10</v>
      </c>
      <c r="S887" t="s">
        <v>105</v>
      </c>
      <c r="T887" t="s">
        <v>108</v>
      </c>
      <c r="V887">
        <v>17</v>
      </c>
      <c r="W887">
        <v>17</v>
      </c>
      <c r="X887">
        <f>IF(AND(OR('Country Prioritization'!$C$4 = 'Filter inputs'!$A$4,'Country Prioritization'!$C$4=$B887),
OR('Country Prioritization'!$C$6='Filter inputs'!$C$4,'Country Prioritization'!$C$6=$S887),
OR( 'Country Prioritization'!$C$7='Filter inputs'!$D$4, 'Country Prioritization'!$C$7=$T887),
OR('Country Prioritization'!$C$8='Filter inputs'!$E$4, 'Country Prioritization'!$C$8=$F887), OR(AND('Country Prioritization'!$C$5='Filter inputs'!$B$4,H887&lt;=$X$1),AND('Country Prioritization'!$C$5='Filter inputs'!$B$5,M887&lt;=$X$1))),1,0)</f>
        <v>1</v>
      </c>
      <c r="Y887">
        <f>IF(OR('Vaccine Prioritization'!$C$5='Filter inputs'!$E$4, 'Vaccine Prioritization'!$C$5=$F887),1,0)</f>
        <v>1</v>
      </c>
    </row>
    <row r="888" spans="1:25" x14ac:dyDescent="0.3">
      <c r="A888" t="str">
        <f t="shared" si="35"/>
        <v>AFRICASTPMCV22020</v>
      </c>
      <c r="B888" t="s">
        <v>3</v>
      </c>
      <c r="C888" t="s">
        <v>173</v>
      </c>
      <c r="D888" t="s">
        <v>69</v>
      </c>
      <c r="E888" t="s">
        <v>83</v>
      </c>
      <c r="F888">
        <v>2020</v>
      </c>
      <c r="G888" t="s">
        <v>198</v>
      </c>
      <c r="H888" s="11" cm="1">
        <f t="array" ref="H888">_xlfn.IFS(G888="&gt;70%",1,G888="60-70%",70%,G888="50-60%",60%,G888="&lt;50%",50%)</f>
        <v>0.6</v>
      </c>
      <c r="I888" s="47">
        <v>5.20530119574071E-3</v>
      </c>
      <c r="J888">
        <v>4</v>
      </c>
      <c r="K888">
        <v>1</v>
      </c>
      <c r="L888" t="s">
        <v>196</v>
      </c>
      <c r="M888" s="11" cm="1">
        <f t="array" ref="M888">_xlfn.IFS(L888="&gt;70%",1,L888="60-70%",70%,L888="50-60%",60%,L888="&lt;50%",50%)</f>
        <v>1</v>
      </c>
      <c r="N888" s="47">
        <v>7.5497424470835767E-3</v>
      </c>
      <c r="O888">
        <v>4</v>
      </c>
      <c r="P888">
        <v>1</v>
      </c>
      <c r="Q888">
        <v>4</v>
      </c>
      <c r="R888">
        <v>5</v>
      </c>
      <c r="S888" t="s">
        <v>104</v>
      </c>
      <c r="T888" t="s">
        <v>107</v>
      </c>
      <c r="V888">
        <v>14</v>
      </c>
      <c r="W888">
        <v>14</v>
      </c>
      <c r="X888">
        <f>IF(AND(OR('Country Prioritization'!$C$4 = 'Filter inputs'!$A$4,'Country Prioritization'!$C$4=$B888),
OR('Country Prioritization'!$C$6='Filter inputs'!$C$4,'Country Prioritization'!$C$6=$S888),
OR( 'Country Prioritization'!$C$7='Filter inputs'!$D$4, 'Country Prioritization'!$C$7=$T888),
OR('Country Prioritization'!$C$8='Filter inputs'!$E$4, 'Country Prioritization'!$C$8=$F888), OR(AND('Country Prioritization'!$C$5='Filter inputs'!$B$4,H888&lt;=$X$1),AND('Country Prioritization'!$C$5='Filter inputs'!$B$5,M888&lt;=$X$1))),1,0)</f>
        <v>1</v>
      </c>
      <c r="Y888">
        <f>IF(OR('Vaccine Prioritization'!$C$5='Filter inputs'!$E$4, 'Vaccine Prioritization'!$C$5=$F888),1,0)</f>
        <v>1</v>
      </c>
    </row>
    <row r="889" spans="1:25" x14ac:dyDescent="0.3">
      <c r="A889" t="str">
        <f t="shared" si="35"/>
        <v>OCEANIASLBMCV22020</v>
      </c>
      <c r="B889" t="s">
        <v>15</v>
      </c>
      <c r="C889" t="s">
        <v>150</v>
      </c>
      <c r="D889" t="s">
        <v>46</v>
      </c>
      <c r="E889" t="s">
        <v>83</v>
      </c>
      <c r="F889">
        <v>2020</v>
      </c>
      <c r="G889" t="s">
        <v>199</v>
      </c>
      <c r="H889" s="11" cm="1">
        <f t="array" ref="H889">_xlfn.IFS(G889="&gt;70%",1,G889="60-70%",70%,G889="50-60%",60%,G889="&lt;50%",50%)</f>
        <v>0.5</v>
      </c>
      <c r="I889" s="47">
        <v>1.8924692733418014E-3</v>
      </c>
      <c r="J889">
        <v>9</v>
      </c>
      <c r="K889">
        <v>1</v>
      </c>
      <c r="L889" t="s">
        <v>196</v>
      </c>
      <c r="M889" s="11" cm="1">
        <f t="array" ref="M889">_xlfn.IFS(L889="&gt;70%",1,L889="60-70%",70%,L889="50-60%",60%,L889="&lt;50%",50%)</f>
        <v>1</v>
      </c>
      <c r="N889" s="47">
        <v>3.7375135949229534E-3</v>
      </c>
      <c r="O889">
        <v>5</v>
      </c>
      <c r="P889">
        <v>1</v>
      </c>
      <c r="Q889">
        <v>1</v>
      </c>
      <c r="R889">
        <v>5</v>
      </c>
      <c r="S889" t="s">
        <v>104</v>
      </c>
      <c r="T889" t="s">
        <v>107</v>
      </c>
      <c r="V889">
        <v>16</v>
      </c>
      <c r="W889">
        <v>12</v>
      </c>
      <c r="X889">
        <f>IF(AND(OR('Country Prioritization'!$C$4 = 'Filter inputs'!$A$4,'Country Prioritization'!$C$4=$B889),
OR('Country Prioritization'!$C$6='Filter inputs'!$C$4,'Country Prioritization'!$C$6=$S889),
OR( 'Country Prioritization'!$C$7='Filter inputs'!$D$4, 'Country Prioritization'!$C$7=$T889),
OR('Country Prioritization'!$C$8='Filter inputs'!$E$4, 'Country Prioritization'!$C$8=$F889), OR(AND('Country Prioritization'!$C$5='Filter inputs'!$B$4,H889&lt;=$X$1),AND('Country Prioritization'!$C$5='Filter inputs'!$B$5,M889&lt;=$X$1))),1,0)</f>
        <v>1</v>
      </c>
      <c r="Y889">
        <f>IF(OR('Vaccine Prioritization'!$C$5='Filter inputs'!$E$4, 'Vaccine Prioritization'!$C$5=$F889),1,0)</f>
        <v>1</v>
      </c>
    </row>
    <row r="890" spans="1:25" x14ac:dyDescent="0.3">
      <c r="A890" t="str">
        <f t="shared" si="35"/>
        <v>OCEANIAKIRMCV22020</v>
      </c>
      <c r="B890" t="s">
        <v>15</v>
      </c>
      <c r="C890" t="s">
        <v>129</v>
      </c>
      <c r="D890" t="s">
        <v>25</v>
      </c>
      <c r="E890" t="s">
        <v>83</v>
      </c>
      <c r="F890">
        <v>2020</v>
      </c>
      <c r="G890" t="s">
        <v>197</v>
      </c>
      <c r="H890" s="11" cm="1">
        <f t="array" ref="H890">_xlfn.IFS(G890="&gt;70%",1,G890="60-70%",70%,G890="50-60%",60%,G890="&lt;50%",50%)</f>
        <v>0.7</v>
      </c>
      <c r="I890" s="47">
        <v>1.7936480704575848E-3</v>
      </c>
      <c r="J890">
        <v>3</v>
      </c>
      <c r="K890">
        <v>1</v>
      </c>
      <c r="L890" t="s">
        <v>197</v>
      </c>
      <c r="M890" s="11" cm="1">
        <f t="array" ref="M890">_xlfn.IFS(L890="&gt;70%",1,L890="60-70%",70%,L890="50-60%",60%,L890="&lt;50%",50%)</f>
        <v>0.7</v>
      </c>
      <c r="N890" s="47">
        <v>2.1092935880921392E-3</v>
      </c>
      <c r="O890">
        <v>6</v>
      </c>
      <c r="P890">
        <v>1</v>
      </c>
      <c r="Q890">
        <v>5</v>
      </c>
      <c r="R890">
        <v>11</v>
      </c>
      <c r="S890" t="s">
        <v>104</v>
      </c>
      <c r="T890" t="s">
        <v>108</v>
      </c>
      <c r="V890">
        <v>20</v>
      </c>
      <c r="W890">
        <v>23</v>
      </c>
      <c r="X890">
        <f>IF(AND(OR('Country Prioritization'!$C$4 = 'Filter inputs'!$A$4,'Country Prioritization'!$C$4=$B890),
OR('Country Prioritization'!$C$6='Filter inputs'!$C$4,'Country Prioritization'!$C$6=$S890),
OR( 'Country Prioritization'!$C$7='Filter inputs'!$D$4, 'Country Prioritization'!$C$7=$T890),
OR('Country Prioritization'!$C$8='Filter inputs'!$E$4, 'Country Prioritization'!$C$8=$F890), OR(AND('Country Prioritization'!$C$5='Filter inputs'!$B$4,H890&lt;=$X$1),AND('Country Prioritization'!$C$5='Filter inputs'!$B$5,M890&lt;=$X$1))),1,0)</f>
        <v>1</v>
      </c>
      <c r="Y890">
        <f>IF(OR('Vaccine Prioritization'!$C$5='Filter inputs'!$E$4, 'Vaccine Prioritization'!$C$5=$F890),1,0)</f>
        <v>1</v>
      </c>
    </row>
    <row r="891" spans="1:25" x14ac:dyDescent="0.3">
      <c r="A891" t="str">
        <f t="shared" si="35"/>
        <v>ASIAINDMCV22021</v>
      </c>
      <c r="B891" t="s">
        <v>13</v>
      </c>
      <c r="C891" t="s">
        <v>146</v>
      </c>
      <c r="D891" t="s">
        <v>42</v>
      </c>
      <c r="E891" t="s">
        <v>83</v>
      </c>
      <c r="F891">
        <v>2021</v>
      </c>
      <c r="G891" t="s">
        <v>199</v>
      </c>
      <c r="H891" s="11" cm="1">
        <f t="array" ref="H891">_xlfn.IFS(G891="&gt;70%",1,G891="60-70%",70%,G891="50-60%",60%,G891="&lt;50%",50%)</f>
        <v>0.5</v>
      </c>
      <c r="I891" s="47">
        <v>20.493758977302544</v>
      </c>
      <c r="J891">
        <v>4</v>
      </c>
      <c r="K891">
        <v>10</v>
      </c>
      <c r="L891" t="s">
        <v>196</v>
      </c>
      <c r="M891" s="11" cm="1">
        <f t="array" ref="M891">_xlfn.IFS(L891="&gt;70%",1,L891="60-70%",70%,L891="50-60%",60%,L891="&lt;50%",50%)</f>
        <v>1</v>
      </c>
      <c r="N891" s="47">
        <v>40.42828066266938</v>
      </c>
      <c r="O891">
        <v>5</v>
      </c>
      <c r="P891">
        <v>10</v>
      </c>
      <c r="Q891">
        <v>3</v>
      </c>
      <c r="R891">
        <v>5</v>
      </c>
      <c r="S891" t="s">
        <v>104</v>
      </c>
      <c r="T891" t="s">
        <v>107</v>
      </c>
      <c r="V891">
        <v>22</v>
      </c>
      <c r="W891">
        <v>23</v>
      </c>
      <c r="X891">
        <f>IF(AND(OR('Country Prioritization'!$C$4 = 'Filter inputs'!$A$4,'Country Prioritization'!$C$4=$B891),
OR('Country Prioritization'!$C$6='Filter inputs'!$C$4,'Country Prioritization'!$C$6=$S891),
OR( 'Country Prioritization'!$C$7='Filter inputs'!$D$4, 'Country Prioritization'!$C$7=$T891),
OR('Country Prioritization'!$C$8='Filter inputs'!$E$4, 'Country Prioritization'!$C$8=$F891), OR(AND('Country Prioritization'!$C$5='Filter inputs'!$B$4,H891&lt;=$X$1),AND('Country Prioritization'!$C$5='Filter inputs'!$B$5,M891&lt;=$X$1))),1,0)</f>
        <v>1</v>
      </c>
      <c r="Y891">
        <f>IF(OR('Vaccine Prioritization'!$C$5='Filter inputs'!$E$4, 'Vaccine Prioritization'!$C$5=$F891),1,0)</f>
        <v>1</v>
      </c>
    </row>
    <row r="892" spans="1:25" x14ac:dyDescent="0.3">
      <c r="A892" t="str">
        <f t="shared" si="35"/>
        <v>ASIAPAKMCV22021</v>
      </c>
      <c r="B892" t="s">
        <v>13</v>
      </c>
      <c r="C892" t="s">
        <v>141</v>
      </c>
      <c r="D892" t="s">
        <v>37</v>
      </c>
      <c r="E892" t="s">
        <v>83</v>
      </c>
      <c r="F892">
        <v>2021</v>
      </c>
      <c r="G892" t="s">
        <v>199</v>
      </c>
      <c r="H892" s="11" cm="1">
        <f t="array" ref="H892">_xlfn.IFS(G892="&gt;70%",1,G892="60-70%",70%,G892="50-60%",60%,G892="&lt;50%",50%)</f>
        <v>0.5</v>
      </c>
      <c r="I892" s="47">
        <v>6.5187912227994396</v>
      </c>
      <c r="J892">
        <v>6</v>
      </c>
      <c r="K892">
        <v>10</v>
      </c>
      <c r="L892" t="s">
        <v>198</v>
      </c>
      <c r="M892" s="11" cm="1">
        <f t="array" ref="M892">_xlfn.IFS(L892="&gt;70%",1,L892="60-70%",70%,L892="50-60%",60%,L892="&lt;50%",50%)</f>
        <v>0.6</v>
      </c>
      <c r="N892" s="47">
        <v>11.554645372050031</v>
      </c>
      <c r="O892">
        <v>8</v>
      </c>
      <c r="P892">
        <v>10</v>
      </c>
      <c r="Q892">
        <v>3</v>
      </c>
      <c r="R892">
        <v>2</v>
      </c>
      <c r="S892" t="s">
        <v>104</v>
      </c>
      <c r="T892" t="s">
        <v>109</v>
      </c>
      <c r="V892">
        <v>21</v>
      </c>
      <c r="W892">
        <v>23</v>
      </c>
      <c r="X892">
        <f>IF(AND(OR('Country Prioritization'!$C$4 = 'Filter inputs'!$A$4,'Country Prioritization'!$C$4=$B892),
OR('Country Prioritization'!$C$6='Filter inputs'!$C$4,'Country Prioritization'!$C$6=$S892),
OR( 'Country Prioritization'!$C$7='Filter inputs'!$D$4, 'Country Prioritization'!$C$7=$T892),
OR('Country Prioritization'!$C$8='Filter inputs'!$E$4, 'Country Prioritization'!$C$8=$F892), OR(AND('Country Prioritization'!$C$5='Filter inputs'!$B$4,H892&lt;=$X$1),AND('Country Prioritization'!$C$5='Filter inputs'!$B$5,M892&lt;=$X$1))),1,0)</f>
        <v>1</v>
      </c>
      <c r="Y892">
        <f>IF(OR('Vaccine Prioritization'!$C$5='Filter inputs'!$E$4, 'Vaccine Prioritization'!$C$5=$F892),1,0)</f>
        <v>1</v>
      </c>
    </row>
    <row r="893" spans="1:25" x14ac:dyDescent="0.3">
      <c r="A893" t="str">
        <f t="shared" si="35"/>
        <v>AFRICANGAMCV22021</v>
      </c>
      <c r="B893" t="s">
        <v>3</v>
      </c>
      <c r="C893" t="s">
        <v>113</v>
      </c>
      <c r="D893" t="s">
        <v>5</v>
      </c>
      <c r="E893" t="s">
        <v>83</v>
      </c>
      <c r="F893">
        <v>2021</v>
      </c>
      <c r="G893" t="s">
        <v>199</v>
      </c>
      <c r="H893" s="11" cm="1">
        <f t="array" ref="H893">_xlfn.IFS(G893="&gt;70%",1,G893="60-70%",70%,G893="50-60%",60%,G893="&lt;50%",50%)</f>
        <v>0.5</v>
      </c>
      <c r="I893" s="47">
        <v>2.2773210800073445</v>
      </c>
      <c r="J893">
        <v>10</v>
      </c>
      <c r="K893">
        <v>10</v>
      </c>
      <c r="L893" t="s">
        <v>199</v>
      </c>
      <c r="M893" s="11" cm="1">
        <f t="array" ref="M893">_xlfn.IFS(L893="&gt;70%",1,L893="60-70%",70%,L893="50-60%",60%,L893="&lt;50%",50%)</f>
        <v>0.5</v>
      </c>
      <c r="N893" s="47">
        <v>9.7790453723804678</v>
      </c>
      <c r="O893">
        <v>10</v>
      </c>
      <c r="P893">
        <v>10</v>
      </c>
      <c r="Q893">
        <v>10</v>
      </c>
      <c r="R893">
        <v>5</v>
      </c>
      <c r="S893" t="s">
        <v>104</v>
      </c>
      <c r="T893" t="s">
        <v>107</v>
      </c>
      <c r="V893">
        <v>35</v>
      </c>
      <c r="W893">
        <v>35</v>
      </c>
      <c r="X893">
        <f>IF(AND(OR('Country Prioritization'!$C$4 = 'Filter inputs'!$A$4,'Country Prioritization'!$C$4=$B893),
OR('Country Prioritization'!$C$6='Filter inputs'!$C$4,'Country Prioritization'!$C$6=$S893),
OR( 'Country Prioritization'!$C$7='Filter inputs'!$D$4, 'Country Prioritization'!$C$7=$T893),
OR('Country Prioritization'!$C$8='Filter inputs'!$E$4, 'Country Prioritization'!$C$8=$F893), OR(AND('Country Prioritization'!$C$5='Filter inputs'!$B$4,H893&lt;=$X$1),AND('Country Prioritization'!$C$5='Filter inputs'!$B$5,M893&lt;=$X$1))),1,0)</f>
        <v>1</v>
      </c>
      <c r="Y893">
        <f>IF(OR('Vaccine Prioritization'!$C$5='Filter inputs'!$E$4, 'Vaccine Prioritization'!$C$5=$F893),1,0)</f>
        <v>1</v>
      </c>
    </row>
    <row r="894" spans="1:25" x14ac:dyDescent="0.3">
      <c r="A894" t="str">
        <f t="shared" si="35"/>
        <v>ASIAIDNMCV22021</v>
      </c>
      <c r="B894" t="s">
        <v>13</v>
      </c>
      <c r="C894" t="s">
        <v>133</v>
      </c>
      <c r="D894" t="s">
        <v>29</v>
      </c>
      <c r="E894" t="s">
        <v>83</v>
      </c>
      <c r="F894">
        <v>2021</v>
      </c>
      <c r="G894" t="s">
        <v>199</v>
      </c>
      <c r="H894" s="11" cm="1">
        <f t="array" ref="H894">_xlfn.IFS(G894="&gt;70%",1,G894="60-70%",70%,G894="50-60%",60%,G894="&lt;50%",50%)</f>
        <v>0.5</v>
      </c>
      <c r="I894" s="47">
        <v>3.2491804278072585</v>
      </c>
      <c r="J894">
        <v>6</v>
      </c>
      <c r="K894">
        <v>10</v>
      </c>
      <c r="L894" t="s">
        <v>196</v>
      </c>
      <c r="M894" s="11" cm="1">
        <f t="array" ref="M894">_xlfn.IFS(L894="&gt;70%",1,L894="60-70%",70%,L894="50-60%",60%,L894="&lt;50%",50%)</f>
        <v>1</v>
      </c>
      <c r="N894" s="47">
        <v>6.5103657756320201</v>
      </c>
      <c r="O894">
        <v>6</v>
      </c>
      <c r="P894">
        <v>10</v>
      </c>
      <c r="Q894">
        <v>2</v>
      </c>
      <c r="R894">
        <v>10</v>
      </c>
      <c r="S894" t="s">
        <v>105</v>
      </c>
      <c r="T894" t="s">
        <v>108</v>
      </c>
      <c r="V894">
        <v>28</v>
      </c>
      <c r="W894">
        <v>28</v>
      </c>
      <c r="X894">
        <f>IF(AND(OR('Country Prioritization'!$C$4 = 'Filter inputs'!$A$4,'Country Prioritization'!$C$4=$B894),
OR('Country Prioritization'!$C$6='Filter inputs'!$C$4,'Country Prioritization'!$C$6=$S894),
OR( 'Country Prioritization'!$C$7='Filter inputs'!$D$4, 'Country Prioritization'!$C$7=$T894),
OR('Country Prioritization'!$C$8='Filter inputs'!$E$4, 'Country Prioritization'!$C$8=$F894), OR(AND('Country Prioritization'!$C$5='Filter inputs'!$B$4,H894&lt;=$X$1),AND('Country Prioritization'!$C$5='Filter inputs'!$B$5,M894&lt;=$X$1))),1,0)</f>
        <v>1</v>
      </c>
      <c r="Y894">
        <f>IF(OR('Vaccine Prioritization'!$C$5='Filter inputs'!$E$4, 'Vaccine Prioritization'!$C$5=$F894),1,0)</f>
        <v>1</v>
      </c>
    </row>
    <row r="895" spans="1:25" x14ac:dyDescent="0.3">
      <c r="A895" t="str">
        <f t="shared" si="35"/>
        <v>AFRICAETHMCV22021</v>
      </c>
      <c r="B895" t="s">
        <v>3</v>
      </c>
      <c r="C895" t="s">
        <v>125</v>
      </c>
      <c r="D895" t="s">
        <v>20</v>
      </c>
      <c r="E895" t="s">
        <v>83</v>
      </c>
      <c r="F895">
        <v>2021</v>
      </c>
      <c r="G895" t="s">
        <v>199</v>
      </c>
      <c r="H895" s="11" cm="1">
        <f t="array" ref="H895">_xlfn.IFS(G895="&gt;70%",1,G895="60-70%",70%,G895="50-60%",60%,G895="&lt;50%",50%)</f>
        <v>0.5</v>
      </c>
      <c r="I895" s="47">
        <v>2.9809644627510097</v>
      </c>
      <c r="J895">
        <v>10</v>
      </c>
      <c r="K895">
        <v>10</v>
      </c>
      <c r="L895" t="s">
        <v>199</v>
      </c>
      <c r="M895" s="11" cm="1">
        <f t="array" ref="M895">_xlfn.IFS(L895="&gt;70%",1,L895="60-70%",70%,L895="50-60%",60%,L895="&lt;50%",50%)</f>
        <v>0.5</v>
      </c>
      <c r="N895" s="47">
        <v>5.6031287297770698</v>
      </c>
      <c r="O895">
        <v>10</v>
      </c>
      <c r="P895">
        <v>10</v>
      </c>
      <c r="Q895">
        <v>9</v>
      </c>
      <c r="R895">
        <v>9</v>
      </c>
      <c r="S895" t="s">
        <v>103</v>
      </c>
      <c r="T895" t="s">
        <v>106</v>
      </c>
      <c r="V895">
        <v>38</v>
      </c>
      <c r="W895">
        <v>38</v>
      </c>
      <c r="X895">
        <f>IF(AND(OR('Country Prioritization'!$C$4 = 'Filter inputs'!$A$4,'Country Prioritization'!$C$4=$B895),
OR('Country Prioritization'!$C$6='Filter inputs'!$C$4,'Country Prioritization'!$C$6=$S895),
OR( 'Country Prioritization'!$C$7='Filter inputs'!$D$4, 'Country Prioritization'!$C$7=$T895),
OR('Country Prioritization'!$C$8='Filter inputs'!$E$4, 'Country Prioritization'!$C$8=$F895), OR(AND('Country Prioritization'!$C$5='Filter inputs'!$B$4,H895&lt;=$X$1),AND('Country Prioritization'!$C$5='Filter inputs'!$B$5,M895&lt;=$X$1))),1,0)</f>
        <v>1</v>
      </c>
      <c r="Y895">
        <f>IF(OR('Vaccine Prioritization'!$C$5='Filter inputs'!$E$4, 'Vaccine Prioritization'!$C$5=$F895),1,0)</f>
        <v>1</v>
      </c>
    </row>
    <row r="896" spans="1:25" x14ac:dyDescent="0.3">
      <c r="A896" t="str">
        <f t="shared" si="35"/>
        <v>AFRICACODMCV22021</v>
      </c>
      <c r="B896" t="s">
        <v>3</v>
      </c>
      <c r="C896" t="s">
        <v>134</v>
      </c>
      <c r="D896" t="s">
        <v>30</v>
      </c>
      <c r="E896" t="s">
        <v>83</v>
      </c>
      <c r="F896">
        <v>2021</v>
      </c>
      <c r="G896" t="s">
        <v>199</v>
      </c>
      <c r="H896" s="11" cm="1">
        <f t="array" ref="H896">_xlfn.IFS(G896="&gt;70%",1,G896="60-70%",70%,G896="50-60%",60%,G896="&lt;50%",50%)</f>
        <v>0.5</v>
      </c>
      <c r="I896" s="47">
        <v>2.4240527819756612</v>
      </c>
      <c r="J896">
        <v>8</v>
      </c>
      <c r="K896">
        <v>10</v>
      </c>
      <c r="L896" t="s">
        <v>196</v>
      </c>
      <c r="M896" s="11" cm="1">
        <f t="array" ref="M896">_xlfn.IFS(L896="&gt;70%",1,L896="60-70%",70%,L896="50-60%",60%,L896="&lt;50%",50%)</f>
        <v>1</v>
      </c>
      <c r="N896" s="47">
        <v>5.4795004592314047</v>
      </c>
      <c r="O896">
        <v>6</v>
      </c>
      <c r="P896">
        <v>10</v>
      </c>
      <c r="Q896">
        <v>10</v>
      </c>
      <c r="R896">
        <v>9</v>
      </c>
      <c r="S896" t="s">
        <v>103</v>
      </c>
      <c r="T896" t="s">
        <v>106</v>
      </c>
      <c r="V896">
        <v>37</v>
      </c>
      <c r="W896">
        <v>35</v>
      </c>
      <c r="X896">
        <f>IF(AND(OR('Country Prioritization'!$C$4 = 'Filter inputs'!$A$4,'Country Prioritization'!$C$4=$B896),
OR('Country Prioritization'!$C$6='Filter inputs'!$C$4,'Country Prioritization'!$C$6=$S896),
OR( 'Country Prioritization'!$C$7='Filter inputs'!$D$4, 'Country Prioritization'!$C$7=$T896),
OR('Country Prioritization'!$C$8='Filter inputs'!$E$4, 'Country Prioritization'!$C$8=$F896), OR(AND('Country Prioritization'!$C$5='Filter inputs'!$B$4,H896&lt;=$X$1),AND('Country Prioritization'!$C$5='Filter inputs'!$B$5,M896&lt;=$X$1))),1,0)</f>
        <v>1</v>
      </c>
      <c r="Y896">
        <f>IF(OR('Vaccine Prioritization'!$C$5='Filter inputs'!$E$4, 'Vaccine Prioritization'!$C$5=$F896),1,0)</f>
        <v>1</v>
      </c>
    </row>
    <row r="897" spans="1:25" x14ac:dyDescent="0.3">
      <c r="A897" t="str">
        <f t="shared" si="35"/>
        <v>ASIABGDMCV22021</v>
      </c>
      <c r="B897" t="s">
        <v>13</v>
      </c>
      <c r="C897" t="s">
        <v>169</v>
      </c>
      <c r="D897" t="s">
        <v>65</v>
      </c>
      <c r="E897" t="s">
        <v>83</v>
      </c>
      <c r="F897">
        <v>2021</v>
      </c>
      <c r="G897" t="s">
        <v>199</v>
      </c>
      <c r="H897" s="11" cm="1">
        <f t="array" ref="H897">_xlfn.IFS(G897="&gt;70%",1,G897="60-70%",70%,G897="50-60%",60%,G897="&lt;50%",50%)</f>
        <v>0.5</v>
      </c>
      <c r="I897" s="47">
        <v>2.0740952668211987</v>
      </c>
      <c r="J897">
        <v>2</v>
      </c>
      <c r="K897">
        <v>10</v>
      </c>
      <c r="L897" t="s">
        <v>196</v>
      </c>
      <c r="M897" s="11" cm="1">
        <f t="array" ref="M897">_xlfn.IFS(L897="&gt;70%",1,L897="60-70%",70%,L897="50-60%",60%,L897="&lt;50%",50%)</f>
        <v>1</v>
      </c>
      <c r="N897" s="47">
        <v>3.8570836354553273</v>
      </c>
      <c r="O897">
        <v>4</v>
      </c>
      <c r="P897">
        <v>10</v>
      </c>
      <c r="Q897">
        <v>2</v>
      </c>
      <c r="R897">
        <v>2</v>
      </c>
      <c r="S897" t="s">
        <v>104</v>
      </c>
      <c r="T897" t="s">
        <v>109</v>
      </c>
      <c r="V897">
        <v>16</v>
      </c>
      <c r="W897">
        <v>18</v>
      </c>
      <c r="X897">
        <f>IF(AND(OR('Country Prioritization'!$C$4 = 'Filter inputs'!$A$4,'Country Prioritization'!$C$4=$B897),
OR('Country Prioritization'!$C$6='Filter inputs'!$C$4,'Country Prioritization'!$C$6=$S897),
OR( 'Country Prioritization'!$C$7='Filter inputs'!$D$4, 'Country Prioritization'!$C$7=$T897),
OR('Country Prioritization'!$C$8='Filter inputs'!$E$4, 'Country Prioritization'!$C$8=$F897), OR(AND('Country Prioritization'!$C$5='Filter inputs'!$B$4,H897&lt;=$X$1),AND('Country Prioritization'!$C$5='Filter inputs'!$B$5,M897&lt;=$X$1))),1,0)</f>
        <v>1</v>
      </c>
      <c r="Y897">
        <f>IF(OR('Vaccine Prioritization'!$C$5='Filter inputs'!$E$4, 'Vaccine Prioritization'!$C$5=$F897),1,0)</f>
        <v>1</v>
      </c>
    </row>
    <row r="898" spans="1:25" x14ac:dyDescent="0.3">
      <c r="A898" t="str">
        <f t="shared" si="35"/>
        <v>AFRICACMRMCV22021</v>
      </c>
      <c r="B898" t="s">
        <v>3</v>
      </c>
      <c r="C898" t="s">
        <v>151</v>
      </c>
      <c r="D898" t="s">
        <v>47</v>
      </c>
      <c r="E898" t="s">
        <v>83</v>
      </c>
      <c r="F898">
        <v>2021</v>
      </c>
      <c r="G898" t="s">
        <v>199</v>
      </c>
      <c r="H898" s="11" cm="1">
        <f t="array" ref="H898">_xlfn.IFS(G898="&gt;70%",1,G898="60-70%",70%,G898="50-60%",60%,G898="&lt;50%",50%)</f>
        <v>0.5</v>
      </c>
      <c r="I898" s="47">
        <v>0.89422240782698925</v>
      </c>
      <c r="J898">
        <v>8</v>
      </c>
      <c r="K898">
        <v>9</v>
      </c>
      <c r="L898" t="s">
        <v>196</v>
      </c>
      <c r="M898" s="11" cm="1">
        <f t="array" ref="M898">_xlfn.IFS(L898="&gt;70%",1,L898="60-70%",70%,L898="50-60%",60%,L898="&lt;50%",50%)</f>
        <v>1</v>
      </c>
      <c r="N898" s="47">
        <v>2.942131618303566</v>
      </c>
      <c r="O898">
        <v>2</v>
      </c>
      <c r="P898">
        <v>10</v>
      </c>
      <c r="Q898">
        <v>8</v>
      </c>
      <c r="R898">
        <v>2</v>
      </c>
      <c r="S898" t="s">
        <v>104</v>
      </c>
      <c r="T898" t="s">
        <v>109</v>
      </c>
      <c r="V898">
        <v>27</v>
      </c>
      <c r="W898">
        <v>22</v>
      </c>
      <c r="X898">
        <f>IF(AND(OR('Country Prioritization'!$C$4 = 'Filter inputs'!$A$4,'Country Prioritization'!$C$4=$B898),
OR('Country Prioritization'!$C$6='Filter inputs'!$C$4,'Country Prioritization'!$C$6=$S898),
OR( 'Country Prioritization'!$C$7='Filter inputs'!$D$4, 'Country Prioritization'!$C$7=$T898),
OR('Country Prioritization'!$C$8='Filter inputs'!$E$4, 'Country Prioritization'!$C$8=$F898), OR(AND('Country Prioritization'!$C$5='Filter inputs'!$B$4,H898&lt;=$X$1),AND('Country Prioritization'!$C$5='Filter inputs'!$B$5,M898&lt;=$X$1))),1,0)</f>
        <v>1</v>
      </c>
      <c r="Y898">
        <f>IF(OR('Vaccine Prioritization'!$C$5='Filter inputs'!$E$4, 'Vaccine Prioritization'!$C$5=$F898),1,0)</f>
        <v>1</v>
      </c>
    </row>
    <row r="899" spans="1:25" x14ac:dyDescent="0.3">
      <c r="A899" t="str">
        <f t="shared" si="35"/>
        <v>AFRICACIVMCV22021</v>
      </c>
      <c r="B899" t="s">
        <v>3</v>
      </c>
      <c r="C899" t="s">
        <v>142</v>
      </c>
      <c r="D899" t="s">
        <v>38</v>
      </c>
      <c r="E899" t="s">
        <v>83</v>
      </c>
      <c r="F899">
        <v>2021</v>
      </c>
      <c r="G899" t="s">
        <v>199</v>
      </c>
      <c r="H899" s="11" cm="1">
        <f t="array" ref="H899">_xlfn.IFS(G899="&gt;70%",1,G899="60-70%",70%,G899="50-60%",60%,G899="&lt;50%",50%)</f>
        <v>0.5</v>
      </c>
      <c r="I899" s="47">
        <v>0.98288634587460577</v>
      </c>
      <c r="J899">
        <v>8</v>
      </c>
      <c r="K899">
        <v>9</v>
      </c>
      <c r="L899" t="s">
        <v>196</v>
      </c>
      <c r="M899" s="11" cm="1">
        <f t="array" ref="M899">_xlfn.IFS(L899="&gt;70%",1,L899="60-70%",70%,L899="50-60%",60%,L899="&lt;50%",50%)</f>
        <v>1</v>
      </c>
      <c r="N899" s="47">
        <v>2.3672062940379708</v>
      </c>
      <c r="O899">
        <v>5</v>
      </c>
      <c r="P899">
        <v>9</v>
      </c>
      <c r="Q899">
        <v>5</v>
      </c>
      <c r="R899">
        <v>2</v>
      </c>
      <c r="S899" t="s">
        <v>104</v>
      </c>
      <c r="T899" t="s">
        <v>109</v>
      </c>
      <c r="V899">
        <v>24</v>
      </c>
      <c r="W899">
        <v>21</v>
      </c>
      <c r="X899">
        <f>IF(AND(OR('Country Prioritization'!$C$4 = 'Filter inputs'!$A$4,'Country Prioritization'!$C$4=$B899),
OR('Country Prioritization'!$C$6='Filter inputs'!$C$4,'Country Prioritization'!$C$6=$S899),
OR( 'Country Prioritization'!$C$7='Filter inputs'!$D$4, 'Country Prioritization'!$C$7=$T899),
OR('Country Prioritization'!$C$8='Filter inputs'!$E$4, 'Country Prioritization'!$C$8=$F899), OR(AND('Country Prioritization'!$C$5='Filter inputs'!$B$4,H899&lt;=$X$1),AND('Country Prioritization'!$C$5='Filter inputs'!$B$5,M899&lt;=$X$1))),1,0)</f>
        <v>1</v>
      </c>
      <c r="Y899">
        <f>IF(OR('Vaccine Prioritization'!$C$5='Filter inputs'!$E$4, 'Vaccine Prioritization'!$C$5=$F899),1,0)</f>
        <v>1</v>
      </c>
    </row>
    <row r="900" spans="1:25" x14ac:dyDescent="0.3">
      <c r="A900" t="str">
        <f t="shared" ref="A900:A963" si="36">_xlfn.CONCAT(B900,D900,E900,F900)</f>
        <v>ASIAVNMMCV22021</v>
      </c>
      <c r="B900" t="s">
        <v>13</v>
      </c>
      <c r="C900" t="s">
        <v>152</v>
      </c>
      <c r="D900" t="s">
        <v>48</v>
      </c>
      <c r="E900" t="s">
        <v>83</v>
      </c>
      <c r="F900">
        <v>2021</v>
      </c>
      <c r="G900" t="s">
        <v>199</v>
      </c>
      <c r="H900" s="11" cm="1">
        <f t="array" ref="H900">_xlfn.IFS(G900="&gt;70%",1,G900="60-70%",70%,G900="50-60%",60%,G900="&lt;50%",50%)</f>
        <v>0.5</v>
      </c>
      <c r="I900" s="47">
        <v>0.97098320856354936</v>
      </c>
      <c r="J900">
        <v>3</v>
      </c>
      <c r="K900">
        <v>9</v>
      </c>
      <c r="L900" t="s">
        <v>196</v>
      </c>
      <c r="M900" s="11" cm="1">
        <f t="array" ref="M900">_xlfn.IFS(L900="&gt;70%",1,L900="60-70%",70%,L900="50-60%",60%,L900="&lt;50%",50%)</f>
        <v>1</v>
      </c>
      <c r="N900" s="47">
        <v>2.1863278860812461</v>
      </c>
      <c r="O900">
        <v>2</v>
      </c>
      <c r="P900">
        <v>9</v>
      </c>
      <c r="Q900">
        <v>7</v>
      </c>
      <c r="R900">
        <v>11</v>
      </c>
      <c r="S900" t="s">
        <v>104</v>
      </c>
      <c r="T900" t="s">
        <v>108</v>
      </c>
      <c r="V900">
        <v>30</v>
      </c>
      <c r="W900">
        <v>29</v>
      </c>
      <c r="X900">
        <f>IF(AND(OR('Country Prioritization'!$C$4 = 'Filter inputs'!$A$4,'Country Prioritization'!$C$4=$B900),
OR('Country Prioritization'!$C$6='Filter inputs'!$C$4,'Country Prioritization'!$C$6=$S900),
OR( 'Country Prioritization'!$C$7='Filter inputs'!$D$4, 'Country Prioritization'!$C$7=$T900),
OR('Country Prioritization'!$C$8='Filter inputs'!$E$4, 'Country Prioritization'!$C$8=$F900), OR(AND('Country Prioritization'!$C$5='Filter inputs'!$B$4,H900&lt;=$X$1),AND('Country Prioritization'!$C$5='Filter inputs'!$B$5,M900&lt;=$X$1))),1,0)</f>
        <v>1</v>
      </c>
      <c r="Y900">
        <f>IF(OR('Vaccine Prioritization'!$C$5='Filter inputs'!$E$4, 'Vaccine Prioritization'!$C$5=$F900),1,0)</f>
        <v>1</v>
      </c>
    </row>
    <row r="901" spans="1:25" x14ac:dyDescent="0.3">
      <c r="A901" t="str">
        <f t="shared" si="36"/>
        <v>AFRICASDNMCV22021</v>
      </c>
      <c r="B901" t="s">
        <v>3</v>
      </c>
      <c r="C901" t="s">
        <v>149</v>
      </c>
      <c r="D901" t="s">
        <v>45</v>
      </c>
      <c r="E901" t="s">
        <v>83</v>
      </c>
      <c r="F901">
        <v>2021</v>
      </c>
      <c r="G901" t="s">
        <v>199</v>
      </c>
      <c r="H901" s="11" cm="1">
        <f t="array" ref="H901">_xlfn.IFS(G901="&gt;70%",1,G901="60-70%",70%,G901="50-60%",60%,G901="&lt;50%",50%)</f>
        <v>0.5</v>
      </c>
      <c r="I901" s="47">
        <v>0.91108145830720721</v>
      </c>
      <c r="J901">
        <v>5</v>
      </c>
      <c r="K901">
        <v>9</v>
      </c>
      <c r="L901" t="s">
        <v>196</v>
      </c>
      <c r="M901" s="11" cm="1">
        <f t="array" ref="M901">_xlfn.IFS(L901="&gt;70%",1,L901="60-70%",70%,L901="50-60%",60%,L901="&lt;50%",50%)</f>
        <v>1</v>
      </c>
      <c r="N901" s="47">
        <v>1.9572133182921414</v>
      </c>
      <c r="O901">
        <v>5</v>
      </c>
      <c r="P901">
        <v>9</v>
      </c>
      <c r="Q901">
        <v>5</v>
      </c>
      <c r="R901">
        <v>3</v>
      </c>
      <c r="S901" t="s">
        <v>103</v>
      </c>
      <c r="T901" t="s">
        <v>109</v>
      </c>
      <c r="V901">
        <v>22</v>
      </c>
      <c r="W901">
        <v>22</v>
      </c>
      <c r="X901">
        <f>IF(AND(OR('Country Prioritization'!$C$4 = 'Filter inputs'!$A$4,'Country Prioritization'!$C$4=$B901),
OR('Country Prioritization'!$C$6='Filter inputs'!$C$4,'Country Prioritization'!$C$6=$S901),
OR( 'Country Prioritization'!$C$7='Filter inputs'!$D$4, 'Country Prioritization'!$C$7=$T901),
OR('Country Prioritization'!$C$8='Filter inputs'!$E$4, 'Country Prioritization'!$C$8=$F901), OR(AND('Country Prioritization'!$C$5='Filter inputs'!$B$4,H901&lt;=$X$1),AND('Country Prioritization'!$C$5='Filter inputs'!$B$5,M901&lt;=$X$1))),1,0)</f>
        <v>1</v>
      </c>
      <c r="Y901">
        <f>IF(OR('Vaccine Prioritization'!$C$5='Filter inputs'!$E$4, 'Vaccine Prioritization'!$C$5=$F901),1,0)</f>
        <v>1</v>
      </c>
    </row>
    <row r="902" spans="1:25" x14ac:dyDescent="0.3">
      <c r="A902" t="str">
        <f t="shared" si="36"/>
        <v>ASIAMMRMCV22021</v>
      </c>
      <c r="B902" t="s">
        <v>13</v>
      </c>
      <c r="C902" t="s">
        <v>131</v>
      </c>
      <c r="D902" t="s">
        <v>27</v>
      </c>
      <c r="E902" t="s">
        <v>83</v>
      </c>
      <c r="F902">
        <v>2021</v>
      </c>
      <c r="G902" t="s">
        <v>199</v>
      </c>
      <c r="H902" s="11" cm="1">
        <f t="array" ref="H902">_xlfn.IFS(G902="&gt;70%",1,G902="60-70%",70%,G902="50-60%",60%,G902="&lt;50%",50%)</f>
        <v>0.5</v>
      </c>
      <c r="I902" s="47">
        <v>0.84619264135469363</v>
      </c>
      <c r="J902">
        <v>5</v>
      </c>
      <c r="K902">
        <v>9</v>
      </c>
      <c r="L902" t="s">
        <v>196</v>
      </c>
      <c r="M902" s="11" cm="1">
        <f t="array" ref="M902">_xlfn.IFS(L902="&gt;70%",1,L902="60-70%",70%,L902="50-60%",60%,L902="&lt;50%",50%)</f>
        <v>1</v>
      </c>
      <c r="N902" s="47">
        <v>1.9089818467147195</v>
      </c>
      <c r="O902">
        <v>4</v>
      </c>
      <c r="P902">
        <v>9</v>
      </c>
      <c r="Q902">
        <v>10</v>
      </c>
      <c r="R902">
        <v>2</v>
      </c>
      <c r="S902" t="s">
        <v>104</v>
      </c>
      <c r="T902" t="s">
        <v>109</v>
      </c>
      <c r="V902">
        <v>26</v>
      </c>
      <c r="W902">
        <v>25</v>
      </c>
      <c r="X902">
        <f>IF(AND(OR('Country Prioritization'!$C$4 = 'Filter inputs'!$A$4,'Country Prioritization'!$C$4=$B902),
OR('Country Prioritization'!$C$6='Filter inputs'!$C$4,'Country Prioritization'!$C$6=$S902),
OR( 'Country Prioritization'!$C$7='Filter inputs'!$D$4, 'Country Prioritization'!$C$7=$T902),
OR('Country Prioritization'!$C$8='Filter inputs'!$E$4, 'Country Prioritization'!$C$8=$F902), OR(AND('Country Prioritization'!$C$5='Filter inputs'!$B$4,H902&lt;=$X$1),AND('Country Prioritization'!$C$5='Filter inputs'!$B$5,M902&lt;=$X$1))),1,0)</f>
        <v>1</v>
      </c>
      <c r="Y902">
        <f>IF(OR('Vaccine Prioritization'!$C$5='Filter inputs'!$E$4, 'Vaccine Prioritization'!$C$5=$F902),1,0)</f>
        <v>1</v>
      </c>
    </row>
    <row r="903" spans="1:25" x14ac:dyDescent="0.3">
      <c r="A903" t="str">
        <f t="shared" si="36"/>
        <v>AFRICATZAMCV22021</v>
      </c>
      <c r="B903" t="s">
        <v>3</v>
      </c>
      <c r="C903" t="s">
        <v>161</v>
      </c>
      <c r="D903" t="s">
        <v>57</v>
      </c>
      <c r="E903" t="s">
        <v>83</v>
      </c>
      <c r="F903">
        <v>2021</v>
      </c>
      <c r="G903" t="s">
        <v>199</v>
      </c>
      <c r="H903" s="11" cm="1">
        <f t="array" ref="H903">_xlfn.IFS(G903="&gt;70%",1,G903="60-70%",70%,G903="50-60%",60%,G903="&lt;50%",50%)</f>
        <v>0.5</v>
      </c>
      <c r="I903" s="47">
        <v>0.78781213399080319</v>
      </c>
      <c r="J903">
        <v>6</v>
      </c>
      <c r="K903">
        <v>9</v>
      </c>
      <c r="L903" t="s">
        <v>196</v>
      </c>
      <c r="M903" s="11" cm="1">
        <f t="array" ref="M903">_xlfn.IFS(L903="&gt;70%",1,L903="60-70%",70%,L903="50-60%",60%,L903="&lt;50%",50%)</f>
        <v>1</v>
      </c>
      <c r="N903" s="47">
        <v>1.6263143233437072</v>
      </c>
      <c r="O903">
        <v>5</v>
      </c>
      <c r="P903">
        <v>9</v>
      </c>
      <c r="Q903">
        <v>7</v>
      </c>
      <c r="R903">
        <v>8</v>
      </c>
      <c r="S903" t="s">
        <v>104</v>
      </c>
      <c r="T903" t="s">
        <v>106</v>
      </c>
      <c r="V903">
        <v>30</v>
      </c>
      <c r="W903">
        <v>29</v>
      </c>
      <c r="X903">
        <f>IF(AND(OR('Country Prioritization'!$C$4 = 'Filter inputs'!$A$4,'Country Prioritization'!$C$4=$B903),
OR('Country Prioritization'!$C$6='Filter inputs'!$C$4,'Country Prioritization'!$C$6=$S903),
OR( 'Country Prioritization'!$C$7='Filter inputs'!$D$4, 'Country Prioritization'!$C$7=$T903),
OR('Country Prioritization'!$C$8='Filter inputs'!$E$4, 'Country Prioritization'!$C$8=$F903), OR(AND('Country Prioritization'!$C$5='Filter inputs'!$B$4,H903&lt;=$X$1),AND('Country Prioritization'!$C$5='Filter inputs'!$B$5,M903&lt;=$X$1))),1,0)</f>
        <v>1</v>
      </c>
      <c r="Y903">
        <f>IF(OR('Vaccine Prioritization'!$C$5='Filter inputs'!$E$4, 'Vaccine Prioritization'!$C$5=$F903),1,0)</f>
        <v>1</v>
      </c>
    </row>
    <row r="904" spans="1:25" x14ac:dyDescent="0.3">
      <c r="A904" t="str">
        <f t="shared" si="36"/>
        <v>AFRICAUGAMCV22021</v>
      </c>
      <c r="B904" t="s">
        <v>3</v>
      </c>
      <c r="C904" t="s">
        <v>147</v>
      </c>
      <c r="D904" t="s">
        <v>43</v>
      </c>
      <c r="E904" t="s">
        <v>83</v>
      </c>
      <c r="F904">
        <v>2021</v>
      </c>
      <c r="G904" t="s">
        <v>199</v>
      </c>
      <c r="H904" s="11" cm="1">
        <f t="array" ref="H904">_xlfn.IFS(G904="&gt;70%",1,G904="60-70%",70%,G904="50-60%",60%,G904="&lt;50%",50%)</f>
        <v>0.5</v>
      </c>
      <c r="I904" s="47">
        <v>1.0494185069203485</v>
      </c>
      <c r="J904">
        <v>8</v>
      </c>
      <c r="K904">
        <v>10</v>
      </c>
      <c r="L904" t="s">
        <v>199</v>
      </c>
      <c r="M904" s="11" cm="1">
        <f t="array" ref="M904">_xlfn.IFS(L904="&gt;70%",1,L904="60-70%",70%,L904="50-60%",60%,L904="&lt;50%",50%)</f>
        <v>0.5</v>
      </c>
      <c r="N904" s="47">
        <v>1.5591682054373128</v>
      </c>
      <c r="O904">
        <v>9</v>
      </c>
      <c r="P904">
        <v>9</v>
      </c>
      <c r="Q904">
        <v>6</v>
      </c>
      <c r="R904">
        <v>9</v>
      </c>
      <c r="S904" t="s">
        <v>103</v>
      </c>
      <c r="T904" t="s">
        <v>106</v>
      </c>
      <c r="V904">
        <v>33</v>
      </c>
      <c r="W904">
        <v>33</v>
      </c>
      <c r="X904">
        <f>IF(AND(OR('Country Prioritization'!$C$4 = 'Filter inputs'!$A$4,'Country Prioritization'!$C$4=$B904),
OR('Country Prioritization'!$C$6='Filter inputs'!$C$4,'Country Prioritization'!$C$6=$S904),
OR( 'Country Prioritization'!$C$7='Filter inputs'!$D$4, 'Country Prioritization'!$C$7=$T904),
OR('Country Prioritization'!$C$8='Filter inputs'!$E$4, 'Country Prioritization'!$C$8=$F904), OR(AND('Country Prioritization'!$C$5='Filter inputs'!$B$4,H904&lt;=$X$1),AND('Country Prioritization'!$C$5='Filter inputs'!$B$5,M904&lt;=$X$1))),1,0)</f>
        <v>1</v>
      </c>
      <c r="Y904">
        <f>IF(OR('Vaccine Prioritization'!$C$5='Filter inputs'!$E$4, 'Vaccine Prioritization'!$C$5=$F904),1,0)</f>
        <v>1</v>
      </c>
    </row>
    <row r="905" spans="1:25" x14ac:dyDescent="0.3">
      <c r="A905" t="str">
        <f t="shared" si="36"/>
        <v>AFRICAMLIMCV22021</v>
      </c>
      <c r="B905" t="s">
        <v>3</v>
      </c>
      <c r="C905" t="s">
        <v>126</v>
      </c>
      <c r="D905" t="s">
        <v>21</v>
      </c>
      <c r="E905" t="s">
        <v>83</v>
      </c>
      <c r="F905">
        <v>2021</v>
      </c>
      <c r="G905" t="s">
        <v>199</v>
      </c>
      <c r="H905" s="11" cm="1">
        <f t="array" ref="H905">_xlfn.IFS(G905="&gt;70%",1,G905="60-70%",70%,G905="50-60%",60%,G905="&lt;50%",50%)</f>
        <v>0.5</v>
      </c>
      <c r="I905" s="47">
        <v>0.17868689127739451</v>
      </c>
      <c r="J905">
        <v>10</v>
      </c>
      <c r="K905">
        <v>5</v>
      </c>
      <c r="L905" t="s">
        <v>197</v>
      </c>
      <c r="M905" s="11" cm="1">
        <f t="array" ref="M905">_xlfn.IFS(L905="&gt;70%",1,L905="60-70%",70%,L905="50-60%",60%,L905="&lt;50%",50%)</f>
        <v>0.7</v>
      </c>
      <c r="N905" s="47">
        <v>1.4790134013280076</v>
      </c>
      <c r="O905">
        <v>7</v>
      </c>
      <c r="P905">
        <v>9</v>
      </c>
      <c r="Q905">
        <v>8</v>
      </c>
      <c r="R905">
        <v>9</v>
      </c>
      <c r="S905" t="s">
        <v>103</v>
      </c>
      <c r="T905" t="s">
        <v>106</v>
      </c>
      <c r="V905">
        <v>32</v>
      </c>
      <c r="W905">
        <v>33</v>
      </c>
      <c r="X905">
        <f>IF(AND(OR('Country Prioritization'!$C$4 = 'Filter inputs'!$A$4,'Country Prioritization'!$C$4=$B905),
OR('Country Prioritization'!$C$6='Filter inputs'!$C$4,'Country Prioritization'!$C$6=$S905),
OR( 'Country Prioritization'!$C$7='Filter inputs'!$D$4, 'Country Prioritization'!$C$7=$T905),
OR('Country Prioritization'!$C$8='Filter inputs'!$E$4, 'Country Prioritization'!$C$8=$F905), OR(AND('Country Prioritization'!$C$5='Filter inputs'!$B$4,H905&lt;=$X$1),AND('Country Prioritization'!$C$5='Filter inputs'!$B$5,M905&lt;=$X$1))),1,0)</f>
        <v>1</v>
      </c>
      <c r="Y905">
        <f>IF(OR('Vaccine Prioritization'!$C$5='Filter inputs'!$E$4, 'Vaccine Prioritization'!$C$5=$F905),1,0)</f>
        <v>1</v>
      </c>
    </row>
    <row r="906" spans="1:25" x14ac:dyDescent="0.3">
      <c r="A906" t="str">
        <f t="shared" si="36"/>
        <v>AFRICAMDGMCV22021</v>
      </c>
      <c r="B906" t="s">
        <v>3</v>
      </c>
      <c r="C906" t="s">
        <v>145</v>
      </c>
      <c r="D906" t="s">
        <v>41</v>
      </c>
      <c r="E906" t="s">
        <v>83</v>
      </c>
      <c r="F906">
        <v>2021</v>
      </c>
      <c r="G906" t="s">
        <v>199</v>
      </c>
      <c r="H906" s="11" cm="1">
        <f t="array" ref="H906">_xlfn.IFS(G906="&gt;70%",1,G906="60-70%",70%,G906="50-60%",60%,G906="&lt;50%",50%)</f>
        <v>0.5</v>
      </c>
      <c r="I906" s="47">
        <v>0.6523612424147226</v>
      </c>
      <c r="J906">
        <v>8</v>
      </c>
      <c r="K906">
        <v>8</v>
      </c>
      <c r="L906" t="s">
        <v>197</v>
      </c>
      <c r="M906" s="11" cm="1">
        <f t="array" ref="M906">_xlfn.IFS(L906="&gt;70%",1,L906="60-70%",70%,L906="50-60%",60%,L906="&lt;50%",50%)</f>
        <v>0.7</v>
      </c>
      <c r="N906" s="47">
        <v>1.3818587422621478</v>
      </c>
      <c r="O906">
        <v>7</v>
      </c>
      <c r="P906">
        <v>8</v>
      </c>
      <c r="Q906">
        <v>7</v>
      </c>
      <c r="R906">
        <v>9</v>
      </c>
      <c r="S906" t="s">
        <v>103</v>
      </c>
      <c r="T906" t="s">
        <v>106</v>
      </c>
      <c r="V906">
        <v>32</v>
      </c>
      <c r="W906">
        <v>31</v>
      </c>
      <c r="X906">
        <f>IF(AND(OR('Country Prioritization'!$C$4 = 'Filter inputs'!$A$4,'Country Prioritization'!$C$4=$B906),
OR('Country Prioritization'!$C$6='Filter inputs'!$C$4,'Country Prioritization'!$C$6=$S906),
OR( 'Country Prioritization'!$C$7='Filter inputs'!$D$4, 'Country Prioritization'!$C$7=$T906),
OR('Country Prioritization'!$C$8='Filter inputs'!$E$4, 'Country Prioritization'!$C$8=$F906), OR(AND('Country Prioritization'!$C$5='Filter inputs'!$B$4,H906&lt;=$X$1),AND('Country Prioritization'!$C$5='Filter inputs'!$B$5,M906&lt;=$X$1))),1,0)</f>
        <v>1</v>
      </c>
      <c r="Y906">
        <f>IF(OR('Vaccine Prioritization'!$C$5='Filter inputs'!$E$4, 'Vaccine Prioritization'!$C$5=$F906),1,0)</f>
        <v>1</v>
      </c>
    </row>
    <row r="907" spans="1:25" x14ac:dyDescent="0.3">
      <c r="A907" t="str">
        <f t="shared" si="36"/>
        <v>AFRICAGHAMCV22021</v>
      </c>
      <c r="B907" t="s">
        <v>3</v>
      </c>
      <c r="C907" t="s">
        <v>166</v>
      </c>
      <c r="D907" t="s">
        <v>62</v>
      </c>
      <c r="E907" t="s">
        <v>83</v>
      </c>
      <c r="F907">
        <v>2021</v>
      </c>
      <c r="G907" t="s">
        <v>199</v>
      </c>
      <c r="H907" s="11" cm="1">
        <f t="array" ref="H907">_xlfn.IFS(G907="&gt;70%",1,G907="60-70%",70%,G907="50-60%",60%,G907="&lt;50%",50%)</f>
        <v>0.5</v>
      </c>
      <c r="I907" s="47">
        <v>0.60499361095975934</v>
      </c>
      <c r="J907">
        <v>4</v>
      </c>
      <c r="K907">
        <v>8</v>
      </c>
      <c r="L907" t="s">
        <v>196</v>
      </c>
      <c r="M907" s="11" cm="1">
        <f t="array" ref="M907">_xlfn.IFS(L907="&gt;70%",1,L907="60-70%",70%,L907="50-60%",60%,L907="&lt;50%",50%)</f>
        <v>1</v>
      </c>
      <c r="N907" s="47">
        <v>1.3615148256069307</v>
      </c>
      <c r="O907">
        <v>4</v>
      </c>
      <c r="P907">
        <v>8</v>
      </c>
      <c r="Q907">
        <v>5</v>
      </c>
      <c r="R907">
        <v>2</v>
      </c>
      <c r="S907" t="s">
        <v>104</v>
      </c>
      <c r="T907" t="s">
        <v>109</v>
      </c>
      <c r="V907">
        <v>19</v>
      </c>
      <c r="W907">
        <v>19</v>
      </c>
      <c r="X907">
        <f>IF(AND(OR('Country Prioritization'!$C$4 = 'Filter inputs'!$A$4,'Country Prioritization'!$C$4=$B907),
OR('Country Prioritization'!$C$6='Filter inputs'!$C$4,'Country Prioritization'!$C$6=$S907),
OR( 'Country Prioritization'!$C$7='Filter inputs'!$D$4, 'Country Prioritization'!$C$7=$T907),
OR('Country Prioritization'!$C$8='Filter inputs'!$E$4, 'Country Prioritization'!$C$8=$F907), OR(AND('Country Prioritization'!$C$5='Filter inputs'!$B$4,H907&lt;=$X$1),AND('Country Prioritization'!$C$5='Filter inputs'!$B$5,M907&lt;=$X$1))),1,0)</f>
        <v>1</v>
      </c>
      <c r="Y907">
        <f>IF(OR('Vaccine Prioritization'!$C$5='Filter inputs'!$E$4, 'Vaccine Prioritization'!$C$5=$F907),1,0)</f>
        <v>1</v>
      </c>
    </row>
    <row r="908" spans="1:25" x14ac:dyDescent="0.3">
      <c r="A908" t="str">
        <f t="shared" si="36"/>
        <v>AFRICAAGOMCV22021</v>
      </c>
      <c r="B908" t="s">
        <v>3</v>
      </c>
      <c r="C908" t="s">
        <v>116</v>
      </c>
      <c r="D908" t="s">
        <v>8</v>
      </c>
      <c r="E908" t="s">
        <v>83</v>
      </c>
      <c r="F908">
        <v>2021</v>
      </c>
      <c r="G908" t="s">
        <v>199</v>
      </c>
      <c r="H908" s="11" cm="1">
        <f t="array" ref="H908">_xlfn.IFS(G908="&gt;70%",1,G908="60-70%",70%,G908="50-60%",60%,G908="&lt;50%",50%)</f>
        <v>0.5</v>
      </c>
      <c r="I908" s="47">
        <v>0.98953289311580683</v>
      </c>
      <c r="J908">
        <v>9</v>
      </c>
      <c r="K908">
        <v>9</v>
      </c>
      <c r="L908" t="s">
        <v>199</v>
      </c>
      <c r="M908" s="11" cm="1">
        <f t="array" ref="M908">_xlfn.IFS(L908="&gt;70%",1,L908="60-70%",70%,L908="50-60%",60%,L908="&lt;50%",50%)</f>
        <v>0.5</v>
      </c>
      <c r="N908" s="47">
        <v>1.2572457885149895</v>
      </c>
      <c r="O908">
        <v>10</v>
      </c>
      <c r="P908">
        <v>8</v>
      </c>
      <c r="Q908">
        <v>9</v>
      </c>
      <c r="R908">
        <v>11</v>
      </c>
      <c r="S908" t="s">
        <v>104</v>
      </c>
      <c r="T908" t="s">
        <v>108</v>
      </c>
      <c r="V908">
        <v>38</v>
      </c>
      <c r="W908">
        <v>38</v>
      </c>
      <c r="X908">
        <f>IF(AND(OR('Country Prioritization'!$C$4 = 'Filter inputs'!$A$4,'Country Prioritization'!$C$4=$B908),
OR('Country Prioritization'!$C$6='Filter inputs'!$C$4,'Country Prioritization'!$C$6=$S908),
OR( 'Country Prioritization'!$C$7='Filter inputs'!$D$4, 'Country Prioritization'!$C$7=$T908),
OR('Country Prioritization'!$C$8='Filter inputs'!$E$4, 'Country Prioritization'!$C$8=$F908), OR(AND('Country Prioritization'!$C$5='Filter inputs'!$B$4,H908&lt;=$X$1),AND('Country Prioritization'!$C$5='Filter inputs'!$B$5,M908&lt;=$X$1))),1,0)</f>
        <v>1</v>
      </c>
      <c r="Y908">
        <f>IF(OR('Vaccine Prioritization'!$C$5='Filter inputs'!$E$4, 'Vaccine Prioritization'!$C$5=$F908),1,0)</f>
        <v>1</v>
      </c>
    </row>
    <row r="909" spans="1:25" x14ac:dyDescent="0.3">
      <c r="A909" t="str">
        <f t="shared" si="36"/>
        <v>AFRICAZMBMCV22021</v>
      </c>
      <c r="B909" t="s">
        <v>3</v>
      </c>
      <c r="C909" t="s">
        <v>182</v>
      </c>
      <c r="D909" t="s">
        <v>78</v>
      </c>
      <c r="E909" t="s">
        <v>83</v>
      </c>
      <c r="F909">
        <v>2021</v>
      </c>
      <c r="G909" t="s">
        <v>199</v>
      </c>
      <c r="H909" s="11" cm="1">
        <f t="array" ref="H909">_xlfn.IFS(G909="&gt;70%",1,G909="60-70%",70%,G909="50-60%",60%,G909="&lt;50%",50%)</f>
        <v>0.5</v>
      </c>
      <c r="I909" s="47">
        <v>0.58620616588162455</v>
      </c>
      <c r="J909">
        <v>6</v>
      </c>
      <c r="K909">
        <v>8</v>
      </c>
      <c r="L909" t="s">
        <v>197</v>
      </c>
      <c r="M909" s="11" cm="1">
        <f t="array" ref="M909">_xlfn.IFS(L909="&gt;70%",1,L909="60-70%",70%,L909="50-60%",60%,L909="&lt;50%",50%)</f>
        <v>0.7</v>
      </c>
      <c r="N909" s="47">
        <v>1.2488206520630389</v>
      </c>
      <c r="O909">
        <v>7</v>
      </c>
      <c r="P909">
        <v>8</v>
      </c>
      <c r="Q909">
        <v>9</v>
      </c>
      <c r="R909">
        <v>2</v>
      </c>
      <c r="S909" t="s">
        <v>104</v>
      </c>
      <c r="T909" t="s">
        <v>109</v>
      </c>
      <c r="V909">
        <v>25</v>
      </c>
      <c r="W909">
        <v>26</v>
      </c>
      <c r="X909">
        <f>IF(AND(OR('Country Prioritization'!$C$4 = 'Filter inputs'!$A$4,'Country Prioritization'!$C$4=$B909),
OR('Country Prioritization'!$C$6='Filter inputs'!$C$4,'Country Prioritization'!$C$6=$S909),
OR( 'Country Prioritization'!$C$7='Filter inputs'!$D$4, 'Country Prioritization'!$C$7=$T909),
OR('Country Prioritization'!$C$8='Filter inputs'!$E$4, 'Country Prioritization'!$C$8=$F909), OR(AND('Country Prioritization'!$C$5='Filter inputs'!$B$4,H909&lt;=$X$1),AND('Country Prioritization'!$C$5='Filter inputs'!$B$5,M909&lt;=$X$1))),1,0)</f>
        <v>1</v>
      </c>
      <c r="Y909">
        <f>IF(OR('Vaccine Prioritization'!$C$5='Filter inputs'!$E$4, 'Vaccine Prioritization'!$C$5=$F909),1,0)</f>
        <v>1</v>
      </c>
    </row>
    <row r="910" spans="1:25" x14ac:dyDescent="0.3">
      <c r="A910" t="str">
        <f t="shared" si="36"/>
        <v>AFRICAMOZMCV22021</v>
      </c>
      <c r="B910" t="s">
        <v>3</v>
      </c>
      <c r="C910" t="s">
        <v>181</v>
      </c>
      <c r="D910" t="s">
        <v>77</v>
      </c>
      <c r="E910" t="s">
        <v>83</v>
      </c>
      <c r="F910">
        <v>2021</v>
      </c>
      <c r="G910" t="s">
        <v>199</v>
      </c>
      <c r="H910" s="11" cm="1">
        <f t="array" ref="H910">_xlfn.IFS(G910="&gt;70%",1,G910="60-70%",70%,G910="50-60%",60%,G910="&lt;50%",50%)</f>
        <v>0.5</v>
      </c>
      <c r="I910" s="47">
        <v>0.74468749162557435</v>
      </c>
      <c r="J910">
        <v>3</v>
      </c>
      <c r="K910">
        <v>8</v>
      </c>
      <c r="L910" t="s">
        <v>197</v>
      </c>
      <c r="M910" s="11" cm="1">
        <f t="array" ref="M910">_xlfn.IFS(L910="&gt;70%",1,L910="60-70%",70%,L910="50-60%",60%,L910="&lt;50%",50%)</f>
        <v>0.7</v>
      </c>
      <c r="N910" s="47">
        <v>1.2181288568356632</v>
      </c>
      <c r="O910">
        <v>7</v>
      </c>
      <c r="P910">
        <v>8</v>
      </c>
      <c r="Q910">
        <v>10</v>
      </c>
      <c r="R910">
        <v>9</v>
      </c>
      <c r="S910" t="s">
        <v>103</v>
      </c>
      <c r="T910" t="s">
        <v>106</v>
      </c>
      <c r="V910">
        <v>30</v>
      </c>
      <c r="W910">
        <v>34</v>
      </c>
      <c r="X910">
        <f>IF(AND(OR('Country Prioritization'!$C$4 = 'Filter inputs'!$A$4,'Country Prioritization'!$C$4=$B910),
OR('Country Prioritization'!$C$6='Filter inputs'!$C$4,'Country Prioritization'!$C$6=$S910),
OR( 'Country Prioritization'!$C$7='Filter inputs'!$D$4, 'Country Prioritization'!$C$7=$T910),
OR('Country Prioritization'!$C$8='Filter inputs'!$E$4, 'Country Prioritization'!$C$8=$F910), OR(AND('Country Prioritization'!$C$5='Filter inputs'!$B$4,H910&lt;=$X$1),AND('Country Prioritization'!$C$5='Filter inputs'!$B$5,M910&lt;=$X$1))),1,0)</f>
        <v>1</v>
      </c>
      <c r="Y910">
        <f>IF(OR('Vaccine Prioritization'!$C$5='Filter inputs'!$E$4, 'Vaccine Prioritization'!$C$5=$F910),1,0)</f>
        <v>1</v>
      </c>
    </row>
    <row r="911" spans="1:25" x14ac:dyDescent="0.3">
      <c r="A911" t="str">
        <f t="shared" si="36"/>
        <v>AFRICABENMCV22021</v>
      </c>
      <c r="B911" t="s">
        <v>3</v>
      </c>
      <c r="C911" t="s">
        <v>132</v>
      </c>
      <c r="D911" t="s">
        <v>28</v>
      </c>
      <c r="E911" t="s">
        <v>83</v>
      </c>
      <c r="F911">
        <v>2021</v>
      </c>
      <c r="G911" t="s">
        <v>199</v>
      </c>
      <c r="H911" s="11" cm="1">
        <f t="array" ref="H911">_xlfn.IFS(G911="&gt;70%",1,G911="60-70%",70%,G911="50-60%",60%,G911="&lt;50%",50%)</f>
        <v>0.5</v>
      </c>
      <c r="I911" s="47">
        <v>0.50864982577439699</v>
      </c>
      <c r="J911">
        <v>7</v>
      </c>
      <c r="K911">
        <v>7</v>
      </c>
      <c r="L911" t="s">
        <v>197</v>
      </c>
      <c r="M911" s="11" cm="1">
        <f t="array" ref="M911">_xlfn.IFS(L911="&gt;70%",1,L911="60-70%",70%,L911="50-60%",60%,L911="&lt;50%",50%)</f>
        <v>0.7</v>
      </c>
      <c r="N911" s="47">
        <v>1.1996447368796475</v>
      </c>
      <c r="O911">
        <v>6</v>
      </c>
      <c r="P911">
        <v>8</v>
      </c>
      <c r="Q911">
        <v>2</v>
      </c>
      <c r="R911">
        <v>8</v>
      </c>
      <c r="S911" t="s">
        <v>104</v>
      </c>
      <c r="T911" t="s">
        <v>106</v>
      </c>
      <c r="V911">
        <v>24</v>
      </c>
      <c r="W911">
        <v>24</v>
      </c>
      <c r="X911">
        <f>IF(AND(OR('Country Prioritization'!$C$4 = 'Filter inputs'!$A$4,'Country Prioritization'!$C$4=$B911),
OR('Country Prioritization'!$C$6='Filter inputs'!$C$4,'Country Prioritization'!$C$6=$S911),
OR( 'Country Prioritization'!$C$7='Filter inputs'!$D$4, 'Country Prioritization'!$C$7=$T911),
OR('Country Prioritization'!$C$8='Filter inputs'!$E$4, 'Country Prioritization'!$C$8=$F911), OR(AND('Country Prioritization'!$C$5='Filter inputs'!$B$4,H911&lt;=$X$1),AND('Country Prioritization'!$C$5='Filter inputs'!$B$5,M911&lt;=$X$1))),1,0)</f>
        <v>1</v>
      </c>
      <c r="Y911">
        <f>IF(OR('Vaccine Prioritization'!$C$5='Filter inputs'!$E$4, 'Vaccine Prioritization'!$C$5=$F911),1,0)</f>
        <v>1</v>
      </c>
    </row>
    <row r="912" spans="1:25" x14ac:dyDescent="0.3">
      <c r="A912" t="str">
        <f t="shared" si="36"/>
        <v>AFRICATCDMCV22021</v>
      </c>
      <c r="B912" t="s">
        <v>3</v>
      </c>
      <c r="C912" t="s">
        <v>118</v>
      </c>
      <c r="D912" t="s">
        <v>11</v>
      </c>
      <c r="E912" t="s">
        <v>83</v>
      </c>
      <c r="F912">
        <v>2021</v>
      </c>
      <c r="G912" t="s">
        <v>199</v>
      </c>
      <c r="H912" s="11" cm="1">
        <f t="array" ref="H912">_xlfn.IFS(G912="&gt;70%",1,G912="60-70%",70%,G912="50-60%",60%,G912="&lt;50%",50%)</f>
        <v>0.5</v>
      </c>
      <c r="I912" s="47">
        <v>0.63449498607223309</v>
      </c>
      <c r="J912">
        <v>7</v>
      </c>
      <c r="K912">
        <v>8</v>
      </c>
      <c r="L912" t="s">
        <v>198</v>
      </c>
      <c r="M912" s="11" cm="1">
        <f t="array" ref="M912">_xlfn.IFS(L912="&gt;70%",1,L912="60-70%",70%,L912="50-60%",60%,L912="&lt;50%",50%)</f>
        <v>0.6</v>
      </c>
      <c r="N912" s="47">
        <v>1.1353268092438125</v>
      </c>
      <c r="O912">
        <v>9</v>
      </c>
      <c r="P912">
        <v>8</v>
      </c>
      <c r="Q912">
        <v>9</v>
      </c>
      <c r="R912">
        <v>9</v>
      </c>
      <c r="S912" t="s">
        <v>103</v>
      </c>
      <c r="T912" t="s">
        <v>106</v>
      </c>
      <c r="V912">
        <v>33</v>
      </c>
      <c r="W912">
        <v>35</v>
      </c>
      <c r="X912">
        <f>IF(AND(OR('Country Prioritization'!$C$4 = 'Filter inputs'!$A$4,'Country Prioritization'!$C$4=$B912),
OR('Country Prioritization'!$C$6='Filter inputs'!$C$4,'Country Prioritization'!$C$6=$S912),
OR( 'Country Prioritization'!$C$7='Filter inputs'!$D$4, 'Country Prioritization'!$C$7=$T912),
OR('Country Prioritization'!$C$8='Filter inputs'!$E$4, 'Country Prioritization'!$C$8=$F912), OR(AND('Country Prioritization'!$C$5='Filter inputs'!$B$4,H912&lt;=$X$1),AND('Country Prioritization'!$C$5='Filter inputs'!$B$5,M912&lt;=$X$1))),1,0)</f>
        <v>1</v>
      </c>
      <c r="Y912">
        <f>IF(OR('Vaccine Prioritization'!$C$5='Filter inputs'!$E$4, 'Vaccine Prioritization'!$C$5=$F912),1,0)</f>
        <v>1</v>
      </c>
    </row>
    <row r="913" spans="1:25" x14ac:dyDescent="0.3">
      <c r="A913" t="str">
        <f t="shared" si="36"/>
        <v>AFRICABFAMCV22021</v>
      </c>
      <c r="B913" t="s">
        <v>3</v>
      </c>
      <c r="C913" t="s">
        <v>167</v>
      </c>
      <c r="D913" t="s">
        <v>63</v>
      </c>
      <c r="E913" t="s">
        <v>83</v>
      </c>
      <c r="F913">
        <v>2021</v>
      </c>
      <c r="G913" t="s">
        <v>199</v>
      </c>
      <c r="H913" s="11" cm="1">
        <f t="array" ref="H913">_xlfn.IFS(G913="&gt;70%",1,G913="60-70%",70%,G913="50-60%",60%,G913="&lt;50%",50%)</f>
        <v>0.5</v>
      </c>
      <c r="I913" s="47">
        <v>0.57120532566909576</v>
      </c>
      <c r="J913">
        <v>6</v>
      </c>
      <c r="K913">
        <v>7</v>
      </c>
      <c r="L913" t="s">
        <v>198</v>
      </c>
      <c r="M913" s="11" cm="1">
        <f t="array" ref="M913">_xlfn.IFS(L913="&gt;70%",1,L913="60-70%",70%,L913="50-60%",60%,L913="&lt;50%",50%)</f>
        <v>0.6</v>
      </c>
      <c r="N913" s="47">
        <v>1.0550364014124212</v>
      </c>
      <c r="O913">
        <v>8</v>
      </c>
      <c r="P913">
        <v>7</v>
      </c>
      <c r="Q913">
        <v>4</v>
      </c>
      <c r="R913">
        <v>9</v>
      </c>
      <c r="S913" t="s">
        <v>103</v>
      </c>
      <c r="T913" t="s">
        <v>106</v>
      </c>
      <c r="V913">
        <v>26</v>
      </c>
      <c r="W913">
        <v>28</v>
      </c>
      <c r="X913">
        <f>IF(AND(OR('Country Prioritization'!$C$4 = 'Filter inputs'!$A$4,'Country Prioritization'!$C$4=$B913),
OR('Country Prioritization'!$C$6='Filter inputs'!$C$4,'Country Prioritization'!$C$6=$S913),
OR( 'Country Prioritization'!$C$7='Filter inputs'!$D$4, 'Country Prioritization'!$C$7=$T913),
OR('Country Prioritization'!$C$8='Filter inputs'!$E$4, 'Country Prioritization'!$C$8=$F913), OR(AND('Country Prioritization'!$C$5='Filter inputs'!$B$4,H913&lt;=$X$1),AND('Country Prioritization'!$C$5='Filter inputs'!$B$5,M913&lt;=$X$1))),1,0)</f>
        <v>1</v>
      </c>
      <c r="Y913">
        <f>IF(OR('Vaccine Prioritization'!$C$5='Filter inputs'!$E$4, 'Vaccine Prioritization'!$C$5=$F913),1,0)</f>
        <v>1</v>
      </c>
    </row>
    <row r="914" spans="1:25" x14ac:dyDescent="0.3">
      <c r="A914" t="str">
        <f t="shared" si="36"/>
        <v>AFRICASOMMCV22021</v>
      </c>
      <c r="B914" t="s">
        <v>3</v>
      </c>
      <c r="C914" t="s">
        <v>112</v>
      </c>
      <c r="D914" t="s">
        <v>4</v>
      </c>
      <c r="E914" t="s">
        <v>83</v>
      </c>
      <c r="F914">
        <v>2021</v>
      </c>
      <c r="G914" t="s">
        <v>199</v>
      </c>
      <c r="H914" s="11" cm="1">
        <f t="array" ref="H914">_xlfn.IFS(G914="&gt;70%",1,G914="60-70%",70%,G914="50-60%",60%,G914="&lt;50%",50%)</f>
        <v>0.5</v>
      </c>
      <c r="I914" s="47">
        <v>0.29222799570314689</v>
      </c>
      <c r="J914">
        <v>7</v>
      </c>
      <c r="K914">
        <v>6</v>
      </c>
      <c r="L914" t="s">
        <v>199</v>
      </c>
      <c r="M914" s="11" cm="1">
        <f t="array" ref="M914">_xlfn.IFS(L914="&gt;70%",1,L914="60-70%",70%,L914="50-60%",60%,L914="&lt;50%",50%)</f>
        <v>0.5</v>
      </c>
      <c r="N914" s="47">
        <v>0.91796244740986221</v>
      </c>
      <c r="O914">
        <v>10</v>
      </c>
      <c r="P914">
        <v>7</v>
      </c>
      <c r="Q914">
        <v>9</v>
      </c>
      <c r="R914">
        <v>9</v>
      </c>
      <c r="S914" t="s">
        <v>103</v>
      </c>
      <c r="T914" t="s">
        <v>106</v>
      </c>
      <c r="V914">
        <v>31</v>
      </c>
      <c r="W914">
        <v>35</v>
      </c>
      <c r="X914">
        <f>IF(AND(OR('Country Prioritization'!$C$4 = 'Filter inputs'!$A$4,'Country Prioritization'!$C$4=$B914),
OR('Country Prioritization'!$C$6='Filter inputs'!$C$4,'Country Prioritization'!$C$6=$S914),
OR( 'Country Prioritization'!$C$7='Filter inputs'!$D$4, 'Country Prioritization'!$C$7=$T914),
OR('Country Prioritization'!$C$8='Filter inputs'!$E$4, 'Country Prioritization'!$C$8=$F914), OR(AND('Country Prioritization'!$C$5='Filter inputs'!$B$4,H914&lt;=$X$1),AND('Country Prioritization'!$C$5='Filter inputs'!$B$5,M914&lt;=$X$1))),1,0)</f>
        <v>1</v>
      </c>
      <c r="Y914">
        <f>IF(OR('Vaccine Prioritization'!$C$5='Filter inputs'!$E$4, 'Vaccine Prioritization'!$C$5=$F914),1,0)</f>
        <v>1</v>
      </c>
    </row>
    <row r="915" spans="1:25" x14ac:dyDescent="0.3">
      <c r="A915" t="str">
        <f t="shared" si="36"/>
        <v>ASIAYEMMCV22021</v>
      </c>
      <c r="B915" t="s">
        <v>13</v>
      </c>
      <c r="C915" t="s">
        <v>123</v>
      </c>
      <c r="D915" t="s">
        <v>18</v>
      </c>
      <c r="E915" t="s">
        <v>83</v>
      </c>
      <c r="F915">
        <v>2021</v>
      </c>
      <c r="G915" t="s">
        <v>199</v>
      </c>
      <c r="H915" s="11" cm="1">
        <f t="array" ref="H915">_xlfn.IFS(G915="&gt;70%",1,G915="60-70%",70%,G915="50-60%",60%,G915="&lt;50%",50%)</f>
        <v>0.5</v>
      </c>
      <c r="I915" s="47">
        <v>0.35555343564048286</v>
      </c>
      <c r="J915">
        <v>9</v>
      </c>
      <c r="K915">
        <v>7</v>
      </c>
      <c r="L915" t="s">
        <v>198</v>
      </c>
      <c r="M915" s="11" cm="1">
        <f t="array" ref="M915">_xlfn.IFS(L915="&gt;70%",1,L915="60-70%",70%,L915="50-60%",60%,L915="&lt;50%",50%)</f>
        <v>0.6</v>
      </c>
      <c r="N915" s="47">
        <v>0.90718344350650626</v>
      </c>
      <c r="O915">
        <v>8</v>
      </c>
      <c r="P915">
        <v>7</v>
      </c>
      <c r="Q915">
        <v>3</v>
      </c>
      <c r="R915">
        <v>9</v>
      </c>
      <c r="S915" t="s">
        <v>103</v>
      </c>
      <c r="T915" t="s">
        <v>106</v>
      </c>
      <c r="V915">
        <v>28</v>
      </c>
      <c r="W915">
        <v>27</v>
      </c>
      <c r="X915">
        <f>IF(AND(OR('Country Prioritization'!$C$4 = 'Filter inputs'!$A$4,'Country Prioritization'!$C$4=$B915),
OR('Country Prioritization'!$C$6='Filter inputs'!$C$4,'Country Prioritization'!$C$6=$S915),
OR( 'Country Prioritization'!$C$7='Filter inputs'!$D$4, 'Country Prioritization'!$C$7=$T915),
OR('Country Prioritization'!$C$8='Filter inputs'!$E$4, 'Country Prioritization'!$C$8=$F915), OR(AND('Country Prioritization'!$C$5='Filter inputs'!$B$4,H915&lt;=$X$1),AND('Country Prioritization'!$C$5='Filter inputs'!$B$5,M915&lt;=$X$1))),1,0)</f>
        <v>1</v>
      </c>
      <c r="Y915">
        <f>IF(OR('Vaccine Prioritization'!$C$5='Filter inputs'!$E$4, 'Vaccine Prioritization'!$C$5=$F915),1,0)</f>
        <v>1</v>
      </c>
    </row>
    <row r="916" spans="1:25" x14ac:dyDescent="0.3">
      <c r="A916" t="str">
        <f t="shared" si="36"/>
        <v>AFRICANERMCV22021</v>
      </c>
      <c r="B916" t="s">
        <v>3</v>
      </c>
      <c r="C916" t="s">
        <v>136</v>
      </c>
      <c r="D916" t="s">
        <v>32</v>
      </c>
      <c r="E916" t="s">
        <v>83</v>
      </c>
      <c r="F916">
        <v>2021</v>
      </c>
      <c r="G916" t="s">
        <v>199</v>
      </c>
      <c r="H916" s="11" cm="1">
        <f t="array" ref="H916">_xlfn.IFS(G916="&gt;70%",1,G916="60-70%",70%,G916="50-60%",60%,G916="&lt;50%",50%)</f>
        <v>0.5</v>
      </c>
      <c r="I916" s="47">
        <v>0.57149913070005354</v>
      </c>
      <c r="J916">
        <v>8</v>
      </c>
      <c r="K916">
        <v>8</v>
      </c>
      <c r="L916" t="s">
        <v>199</v>
      </c>
      <c r="M916" s="11" cm="1">
        <f t="array" ref="M916">_xlfn.IFS(L916="&gt;70%",1,L916="60-70%",70%,L916="50-60%",60%,L916="&lt;50%",50%)</f>
        <v>0.5</v>
      </c>
      <c r="N916" s="47">
        <v>0.88283672696421644</v>
      </c>
      <c r="O916">
        <v>9</v>
      </c>
      <c r="P916">
        <v>7</v>
      </c>
      <c r="Q916">
        <v>8</v>
      </c>
      <c r="R916">
        <v>9</v>
      </c>
      <c r="S916" t="s">
        <v>103</v>
      </c>
      <c r="T916" t="s">
        <v>106</v>
      </c>
      <c r="V916">
        <v>33</v>
      </c>
      <c r="W916">
        <v>33</v>
      </c>
      <c r="X916">
        <f>IF(AND(OR('Country Prioritization'!$C$4 = 'Filter inputs'!$A$4,'Country Prioritization'!$C$4=$B916),
OR('Country Prioritization'!$C$6='Filter inputs'!$C$4,'Country Prioritization'!$C$6=$S916),
OR( 'Country Prioritization'!$C$7='Filter inputs'!$D$4, 'Country Prioritization'!$C$7=$T916),
OR('Country Prioritization'!$C$8='Filter inputs'!$E$4, 'Country Prioritization'!$C$8=$F916), OR(AND('Country Prioritization'!$C$5='Filter inputs'!$B$4,H916&lt;=$X$1),AND('Country Prioritization'!$C$5='Filter inputs'!$B$5,M916&lt;=$X$1))),1,0)</f>
        <v>1</v>
      </c>
      <c r="Y916">
        <f>IF(OR('Vaccine Prioritization'!$C$5='Filter inputs'!$E$4, 'Vaccine Prioritization'!$C$5=$F916),1,0)</f>
        <v>1</v>
      </c>
    </row>
    <row r="917" spans="1:25" x14ac:dyDescent="0.3">
      <c r="A917" t="str">
        <f t="shared" si="36"/>
        <v>AFRICAZWEMCV22021</v>
      </c>
      <c r="B917" t="s">
        <v>3</v>
      </c>
      <c r="C917" t="s">
        <v>148</v>
      </c>
      <c r="D917" t="s">
        <v>44</v>
      </c>
      <c r="E917" t="s">
        <v>83</v>
      </c>
      <c r="F917">
        <v>2021</v>
      </c>
      <c r="G917" t="s">
        <v>199</v>
      </c>
      <c r="H917" s="11" cm="1">
        <f t="array" ref="H917">_xlfn.IFS(G917="&gt;70%",1,G917="60-70%",70%,G917="50-60%",60%,G917="&lt;50%",50%)</f>
        <v>0.5</v>
      </c>
      <c r="I917" s="47">
        <v>0.39742831404743728</v>
      </c>
      <c r="J917">
        <v>5</v>
      </c>
      <c r="K917">
        <v>7</v>
      </c>
      <c r="L917" t="s">
        <v>196</v>
      </c>
      <c r="M917" s="11" cm="1">
        <f t="array" ref="M917">_xlfn.IFS(L917="&gt;70%",1,L917="60-70%",70%,L917="50-60%",60%,L917="&lt;50%",50%)</f>
        <v>1</v>
      </c>
      <c r="N917" s="47">
        <v>0.86386433723304956</v>
      </c>
      <c r="O917">
        <v>5</v>
      </c>
      <c r="P917">
        <v>7</v>
      </c>
      <c r="Q917">
        <v>7</v>
      </c>
      <c r="R917">
        <v>2</v>
      </c>
      <c r="S917" t="s">
        <v>104</v>
      </c>
      <c r="T917" t="s">
        <v>109</v>
      </c>
      <c r="V917">
        <v>21</v>
      </c>
      <c r="W917">
        <v>21</v>
      </c>
      <c r="X917">
        <f>IF(AND(OR('Country Prioritization'!$C$4 = 'Filter inputs'!$A$4,'Country Prioritization'!$C$4=$B917),
OR('Country Prioritization'!$C$6='Filter inputs'!$C$4,'Country Prioritization'!$C$6=$S917),
OR( 'Country Prioritization'!$C$7='Filter inputs'!$D$4, 'Country Prioritization'!$C$7=$T917),
OR('Country Prioritization'!$C$8='Filter inputs'!$E$4, 'Country Prioritization'!$C$8=$F917), OR(AND('Country Prioritization'!$C$5='Filter inputs'!$B$4,H917&lt;=$X$1),AND('Country Prioritization'!$C$5='Filter inputs'!$B$5,M917&lt;=$X$1))),1,0)</f>
        <v>1</v>
      </c>
      <c r="Y917">
        <f>IF(OR('Vaccine Prioritization'!$C$5='Filter inputs'!$E$4, 'Vaccine Prioritization'!$C$5=$F917),1,0)</f>
        <v>1</v>
      </c>
    </row>
    <row r="918" spans="1:25" x14ac:dyDescent="0.3">
      <c r="A918" t="str">
        <f t="shared" si="36"/>
        <v>AMERICAHTIMCV22021</v>
      </c>
      <c r="B918" t="s">
        <v>22</v>
      </c>
      <c r="C918" t="s">
        <v>127</v>
      </c>
      <c r="D918" t="s">
        <v>23</v>
      </c>
      <c r="E918" t="s">
        <v>83</v>
      </c>
      <c r="F918">
        <v>2021</v>
      </c>
      <c r="G918" t="s">
        <v>199</v>
      </c>
      <c r="H918" s="11" cm="1">
        <f t="array" ref="H918">_xlfn.IFS(G918="&gt;70%",1,G918="60-70%",70%,G918="50-60%",60%,G918="&lt;50%",50%)</f>
        <v>0.5</v>
      </c>
      <c r="I918" s="47">
        <v>0.43511235995612174</v>
      </c>
      <c r="J918">
        <v>10</v>
      </c>
      <c r="K918">
        <v>7</v>
      </c>
      <c r="L918" t="s">
        <v>199</v>
      </c>
      <c r="M918" s="11" cm="1">
        <f t="array" ref="M918">_xlfn.IFS(L918="&gt;70%",1,L918="60-70%",70%,L918="50-60%",60%,L918="&lt;50%",50%)</f>
        <v>0.5</v>
      </c>
      <c r="N918" s="47">
        <v>0.85012898629061195</v>
      </c>
      <c r="O918">
        <v>9</v>
      </c>
      <c r="P918">
        <v>7</v>
      </c>
      <c r="Q918">
        <v>5</v>
      </c>
      <c r="R918">
        <v>9</v>
      </c>
      <c r="S918" t="s">
        <v>103</v>
      </c>
      <c r="T918" t="s">
        <v>106</v>
      </c>
      <c r="V918">
        <v>31</v>
      </c>
      <c r="W918">
        <v>30</v>
      </c>
      <c r="X918">
        <f>IF(AND(OR('Country Prioritization'!$C$4 = 'Filter inputs'!$A$4,'Country Prioritization'!$C$4=$B918),
OR('Country Prioritization'!$C$6='Filter inputs'!$C$4,'Country Prioritization'!$C$6=$S918),
OR( 'Country Prioritization'!$C$7='Filter inputs'!$D$4, 'Country Prioritization'!$C$7=$T918),
OR('Country Prioritization'!$C$8='Filter inputs'!$E$4, 'Country Prioritization'!$C$8=$F918), OR(AND('Country Prioritization'!$C$5='Filter inputs'!$B$4,H918&lt;=$X$1),AND('Country Prioritization'!$C$5='Filter inputs'!$B$5,M918&lt;=$X$1))),1,0)</f>
        <v>1</v>
      </c>
      <c r="Y918">
        <f>IF(OR('Vaccine Prioritization'!$C$5='Filter inputs'!$E$4, 'Vaccine Prioritization'!$C$5=$F918),1,0)</f>
        <v>1</v>
      </c>
    </row>
    <row r="919" spans="1:25" x14ac:dyDescent="0.3">
      <c r="A919" t="str">
        <f t="shared" si="36"/>
        <v>AFRICAMWIMCV22021</v>
      </c>
      <c r="B919" t="s">
        <v>3</v>
      </c>
      <c r="C919" t="s">
        <v>158</v>
      </c>
      <c r="D919" t="s">
        <v>54</v>
      </c>
      <c r="E919" t="s">
        <v>83</v>
      </c>
      <c r="F919">
        <v>2021</v>
      </c>
      <c r="G919" t="s">
        <v>199</v>
      </c>
      <c r="H919" s="11" cm="1">
        <f t="array" ref="H919">_xlfn.IFS(G919="&gt;70%",1,G919="60-70%",70%,G919="50-60%",60%,G919="&lt;50%",50%)</f>
        <v>0.5</v>
      </c>
      <c r="I919" s="47">
        <v>0.43681109880190017</v>
      </c>
      <c r="J919">
        <v>5</v>
      </c>
      <c r="K919">
        <v>7</v>
      </c>
      <c r="L919" t="s">
        <v>197</v>
      </c>
      <c r="M919" s="11" cm="1">
        <f t="array" ref="M919">_xlfn.IFS(L919="&gt;70%",1,L919="60-70%",70%,L919="50-60%",60%,L919="&lt;50%",50%)</f>
        <v>0.7</v>
      </c>
      <c r="N919" s="47">
        <v>0.80918528559800507</v>
      </c>
      <c r="O919">
        <v>6</v>
      </c>
      <c r="P919">
        <v>7</v>
      </c>
      <c r="Q919">
        <v>10</v>
      </c>
      <c r="R919">
        <v>9</v>
      </c>
      <c r="S919" t="s">
        <v>103</v>
      </c>
      <c r="T919" t="s">
        <v>106</v>
      </c>
      <c r="V919">
        <v>31</v>
      </c>
      <c r="W919">
        <v>32</v>
      </c>
      <c r="X919">
        <f>IF(AND(OR('Country Prioritization'!$C$4 = 'Filter inputs'!$A$4,'Country Prioritization'!$C$4=$B919),
OR('Country Prioritization'!$C$6='Filter inputs'!$C$4,'Country Prioritization'!$C$6=$S919),
OR( 'Country Prioritization'!$C$7='Filter inputs'!$D$4, 'Country Prioritization'!$C$7=$T919),
OR('Country Prioritization'!$C$8='Filter inputs'!$E$4, 'Country Prioritization'!$C$8=$F919), OR(AND('Country Prioritization'!$C$5='Filter inputs'!$B$4,H919&lt;=$X$1),AND('Country Prioritization'!$C$5='Filter inputs'!$B$5,M919&lt;=$X$1))),1,0)</f>
        <v>1</v>
      </c>
      <c r="Y919">
        <f>IF(OR('Vaccine Prioritization'!$C$5='Filter inputs'!$E$4, 'Vaccine Prioritization'!$C$5=$F919),1,0)</f>
        <v>1</v>
      </c>
    </row>
    <row r="920" spans="1:25" x14ac:dyDescent="0.3">
      <c r="A920" t="str">
        <f t="shared" si="36"/>
        <v>AFRICAKENMCV22021</v>
      </c>
      <c r="B920" t="s">
        <v>3</v>
      </c>
      <c r="C920" t="s">
        <v>139</v>
      </c>
      <c r="D920" t="s">
        <v>35</v>
      </c>
      <c r="E920" t="s">
        <v>83</v>
      </c>
      <c r="F920">
        <v>2021</v>
      </c>
      <c r="G920" t="s">
        <v>199</v>
      </c>
      <c r="H920" s="11" cm="1">
        <f t="array" ref="H920">_xlfn.IFS(G920="&gt;70%",1,G920="60-70%",70%,G920="50-60%",60%,G920="&lt;50%",50%)</f>
        <v>0.5</v>
      </c>
      <c r="I920" s="47">
        <v>0.59328216681000723</v>
      </c>
      <c r="J920">
        <v>9</v>
      </c>
      <c r="K920">
        <v>8</v>
      </c>
      <c r="L920" t="s">
        <v>199</v>
      </c>
      <c r="M920" s="11" cm="1">
        <f t="array" ref="M920">_xlfn.IFS(L920="&gt;70%",1,L920="60-70%",70%,L920="50-60%",60%,L920="&lt;50%",50%)</f>
        <v>0.5</v>
      </c>
      <c r="N920" s="47">
        <v>0.70445911784555426</v>
      </c>
      <c r="O920">
        <v>10</v>
      </c>
      <c r="P920">
        <v>7</v>
      </c>
      <c r="Q920">
        <v>5</v>
      </c>
      <c r="R920">
        <v>2</v>
      </c>
      <c r="S920" t="s">
        <v>104</v>
      </c>
      <c r="T920" t="s">
        <v>109</v>
      </c>
      <c r="V920">
        <v>24</v>
      </c>
      <c r="W920">
        <v>24</v>
      </c>
      <c r="X920">
        <f>IF(AND(OR('Country Prioritization'!$C$4 = 'Filter inputs'!$A$4,'Country Prioritization'!$C$4=$B920),
OR('Country Prioritization'!$C$6='Filter inputs'!$C$4,'Country Prioritization'!$C$6=$S920),
OR( 'Country Prioritization'!$C$7='Filter inputs'!$D$4, 'Country Prioritization'!$C$7=$T920),
OR('Country Prioritization'!$C$8='Filter inputs'!$E$4, 'Country Prioritization'!$C$8=$F920), OR(AND('Country Prioritization'!$C$5='Filter inputs'!$B$4,H920&lt;=$X$1),AND('Country Prioritization'!$C$5='Filter inputs'!$B$5,M920&lt;=$X$1))),1,0)</f>
        <v>1</v>
      </c>
      <c r="Y920">
        <f>IF(OR('Vaccine Prioritization'!$C$5='Filter inputs'!$E$4, 'Vaccine Prioritization'!$C$5=$F920),1,0)</f>
        <v>1</v>
      </c>
    </row>
    <row r="921" spans="1:25" x14ac:dyDescent="0.3">
      <c r="A921" t="str">
        <f t="shared" si="36"/>
        <v>ASIAAFGMCV22021</v>
      </c>
      <c r="B921" t="s">
        <v>13</v>
      </c>
      <c r="C921" t="s">
        <v>120</v>
      </c>
      <c r="D921" t="s">
        <v>14</v>
      </c>
      <c r="E921" t="s">
        <v>83</v>
      </c>
      <c r="F921">
        <v>2021</v>
      </c>
      <c r="G921" t="s">
        <v>199</v>
      </c>
      <c r="H921" s="11" cm="1">
        <f t="array" ref="H921">_xlfn.IFS(G921="&gt;70%",1,G921="60-70%",70%,G921="50-60%",60%,G921="&lt;50%",50%)</f>
        <v>0.5</v>
      </c>
      <c r="I921" s="47">
        <v>0.31483462909332405</v>
      </c>
      <c r="J921">
        <v>10</v>
      </c>
      <c r="K921">
        <v>6</v>
      </c>
      <c r="L921" t="s">
        <v>198</v>
      </c>
      <c r="M921" s="11" cm="1">
        <f t="array" ref="M921">_xlfn.IFS(L921="&gt;70%",1,L921="60-70%",70%,L921="50-60%",60%,L921="&lt;50%",50%)</f>
        <v>0.6</v>
      </c>
      <c r="N921" s="47">
        <v>0.69434185983829066</v>
      </c>
      <c r="O921">
        <v>9</v>
      </c>
      <c r="P921">
        <v>6</v>
      </c>
      <c r="Q921">
        <v>8</v>
      </c>
      <c r="R921">
        <v>9</v>
      </c>
      <c r="S921" t="s">
        <v>103</v>
      </c>
      <c r="T921" t="s">
        <v>106</v>
      </c>
      <c r="V921">
        <v>33</v>
      </c>
      <c r="W921">
        <v>32</v>
      </c>
      <c r="X921">
        <f>IF(AND(OR('Country Prioritization'!$C$4 = 'Filter inputs'!$A$4,'Country Prioritization'!$C$4=$B921),
OR('Country Prioritization'!$C$6='Filter inputs'!$C$4,'Country Prioritization'!$C$6=$S921),
OR( 'Country Prioritization'!$C$7='Filter inputs'!$D$4, 'Country Prioritization'!$C$7=$T921),
OR('Country Prioritization'!$C$8='Filter inputs'!$E$4, 'Country Prioritization'!$C$8=$F921), OR(AND('Country Prioritization'!$C$5='Filter inputs'!$B$4,H921&lt;=$X$1),AND('Country Prioritization'!$C$5='Filter inputs'!$B$5,M921&lt;=$X$1))),1,0)</f>
        <v>1</v>
      </c>
      <c r="Y921">
        <f>IF(OR('Vaccine Prioritization'!$C$5='Filter inputs'!$E$4, 'Vaccine Prioritization'!$C$5=$F921),1,0)</f>
        <v>1</v>
      </c>
    </row>
    <row r="922" spans="1:25" x14ac:dyDescent="0.3">
      <c r="A922" t="str">
        <f t="shared" si="36"/>
        <v>ASIANPLMCV22021</v>
      </c>
      <c r="B922" t="s">
        <v>13</v>
      </c>
      <c r="C922" t="s">
        <v>157</v>
      </c>
      <c r="D922" t="s">
        <v>53</v>
      </c>
      <c r="E922" t="s">
        <v>83</v>
      </c>
      <c r="F922">
        <v>2021</v>
      </c>
      <c r="G922" t="s">
        <v>199</v>
      </c>
      <c r="H922" s="11" cm="1">
        <f t="array" ref="H922">_xlfn.IFS(G922="&gt;70%",1,G922="60-70%",70%,G922="50-60%",60%,G922="&lt;50%",50%)</f>
        <v>0.5</v>
      </c>
      <c r="I922" s="47">
        <v>0.39352430575849995</v>
      </c>
      <c r="J922">
        <v>5</v>
      </c>
      <c r="K922">
        <v>7</v>
      </c>
      <c r="L922" t="s">
        <v>198</v>
      </c>
      <c r="M922" s="11" cm="1">
        <f t="array" ref="M922">_xlfn.IFS(L922="&gt;70%",1,L922="60-70%",70%,L922="50-60%",60%,L922="&lt;50%",50%)</f>
        <v>0.6</v>
      </c>
      <c r="N922" s="47">
        <v>0.67661661492373304</v>
      </c>
      <c r="O922">
        <v>8</v>
      </c>
      <c r="P922">
        <v>6</v>
      </c>
      <c r="Q922">
        <v>6</v>
      </c>
      <c r="R922">
        <v>8</v>
      </c>
      <c r="S922" t="s">
        <v>104</v>
      </c>
      <c r="T922" t="s">
        <v>106</v>
      </c>
      <c r="V922">
        <v>26</v>
      </c>
      <c r="W922">
        <v>28</v>
      </c>
      <c r="X922">
        <f>IF(AND(OR('Country Prioritization'!$C$4 = 'Filter inputs'!$A$4,'Country Prioritization'!$C$4=$B922),
OR('Country Prioritization'!$C$6='Filter inputs'!$C$4,'Country Prioritization'!$C$6=$S922),
OR( 'Country Prioritization'!$C$7='Filter inputs'!$D$4, 'Country Prioritization'!$C$7=$T922),
OR('Country Prioritization'!$C$8='Filter inputs'!$E$4, 'Country Prioritization'!$C$8=$F922), OR(AND('Country Prioritization'!$C$5='Filter inputs'!$B$4,H922&lt;=$X$1),AND('Country Prioritization'!$C$5='Filter inputs'!$B$5,M922&lt;=$X$1))),1,0)</f>
        <v>1</v>
      </c>
      <c r="Y922">
        <f>IF(OR('Vaccine Prioritization'!$C$5='Filter inputs'!$E$4, 'Vaccine Prioritization'!$C$5=$F922),1,0)</f>
        <v>1</v>
      </c>
    </row>
    <row r="923" spans="1:25" x14ac:dyDescent="0.3">
      <c r="A923" t="str">
        <f t="shared" si="36"/>
        <v>ASIASYRMCV22021</v>
      </c>
      <c r="B923" t="s">
        <v>13</v>
      </c>
      <c r="C923" t="s">
        <v>122</v>
      </c>
      <c r="D923" t="s">
        <v>17</v>
      </c>
      <c r="E923" t="s">
        <v>83</v>
      </c>
      <c r="F923">
        <v>2021</v>
      </c>
      <c r="G923" t="s">
        <v>199</v>
      </c>
      <c r="H923" s="11" cm="1">
        <f t="array" ref="H923">_xlfn.IFS(G923="&gt;70%",1,G923="60-70%",70%,G923="50-60%",60%,G923="&lt;50%",50%)</f>
        <v>0.5</v>
      </c>
      <c r="I923" s="47">
        <v>0.24026574884890831</v>
      </c>
      <c r="J923">
        <v>9</v>
      </c>
      <c r="K923">
        <v>6</v>
      </c>
      <c r="L923" t="s">
        <v>197</v>
      </c>
      <c r="M923" s="11" cm="1">
        <f t="array" ref="M923">_xlfn.IFS(L923="&gt;70%",1,L923="60-70%",70%,L923="50-60%",60%,L923="&lt;50%",50%)</f>
        <v>0.7</v>
      </c>
      <c r="N923" s="47">
        <v>0.57751020056799418</v>
      </c>
      <c r="O923">
        <v>7</v>
      </c>
      <c r="P923">
        <v>6</v>
      </c>
      <c r="Q923">
        <v>2</v>
      </c>
      <c r="R923">
        <v>9</v>
      </c>
      <c r="S923" t="s">
        <v>103</v>
      </c>
      <c r="T923" t="s">
        <v>106</v>
      </c>
      <c r="V923">
        <v>26</v>
      </c>
      <c r="W923">
        <v>24</v>
      </c>
      <c r="X923">
        <f>IF(AND(OR('Country Prioritization'!$C$4 = 'Filter inputs'!$A$4,'Country Prioritization'!$C$4=$B923),
OR('Country Prioritization'!$C$6='Filter inputs'!$C$4,'Country Prioritization'!$C$6=$S923),
OR( 'Country Prioritization'!$C$7='Filter inputs'!$D$4, 'Country Prioritization'!$C$7=$T923),
OR('Country Prioritization'!$C$8='Filter inputs'!$E$4, 'Country Prioritization'!$C$8=$F923), OR(AND('Country Prioritization'!$C$5='Filter inputs'!$B$4,H923&lt;=$X$1),AND('Country Prioritization'!$C$5='Filter inputs'!$B$5,M923&lt;=$X$1))),1,0)</f>
        <v>1</v>
      </c>
      <c r="Y923">
        <f>IF(OR('Vaccine Prioritization'!$C$5='Filter inputs'!$E$4, 'Vaccine Prioritization'!$C$5=$F923),1,0)</f>
        <v>1</v>
      </c>
    </row>
    <row r="924" spans="1:25" x14ac:dyDescent="0.3">
      <c r="A924" t="str">
        <f t="shared" si="36"/>
        <v>AFRICASENMCV22021</v>
      </c>
      <c r="B924" t="s">
        <v>3</v>
      </c>
      <c r="C924" t="s">
        <v>164</v>
      </c>
      <c r="D924" t="s">
        <v>60</v>
      </c>
      <c r="E924" t="s">
        <v>83</v>
      </c>
      <c r="F924">
        <v>2021</v>
      </c>
      <c r="G924" t="s">
        <v>199</v>
      </c>
      <c r="H924" s="11" cm="1">
        <f t="array" ref="H924">_xlfn.IFS(G924="&gt;70%",1,G924="60-70%",70%,G924="50-60%",60%,G924="&lt;50%",50%)</f>
        <v>0.5</v>
      </c>
      <c r="I924" s="47">
        <v>0.34218220202768845</v>
      </c>
      <c r="J924">
        <v>5</v>
      </c>
      <c r="K924">
        <v>6</v>
      </c>
      <c r="L924" t="s">
        <v>197</v>
      </c>
      <c r="M924" s="11" cm="1">
        <f t="array" ref="M924">_xlfn.IFS(L924="&gt;70%",1,L924="60-70%",70%,L924="50-60%",60%,L924="&lt;50%",50%)</f>
        <v>0.7</v>
      </c>
      <c r="N924" s="47">
        <v>0.5695469898883776</v>
      </c>
      <c r="O924">
        <v>7</v>
      </c>
      <c r="P924">
        <v>6</v>
      </c>
      <c r="Q924">
        <v>1</v>
      </c>
      <c r="R924">
        <v>2</v>
      </c>
      <c r="S924" t="s">
        <v>104</v>
      </c>
      <c r="T924" t="s">
        <v>109</v>
      </c>
      <c r="V924">
        <v>14</v>
      </c>
      <c r="W924">
        <v>16</v>
      </c>
      <c r="X924">
        <f>IF(AND(OR('Country Prioritization'!$C$4 = 'Filter inputs'!$A$4,'Country Prioritization'!$C$4=$B924),
OR('Country Prioritization'!$C$6='Filter inputs'!$C$4,'Country Prioritization'!$C$6=$S924),
OR( 'Country Prioritization'!$C$7='Filter inputs'!$D$4, 'Country Prioritization'!$C$7=$T924),
OR('Country Prioritization'!$C$8='Filter inputs'!$E$4, 'Country Prioritization'!$C$8=$F924), OR(AND('Country Prioritization'!$C$5='Filter inputs'!$B$4,H924&lt;=$X$1),AND('Country Prioritization'!$C$5='Filter inputs'!$B$5,M924&lt;=$X$1))),1,0)</f>
        <v>1</v>
      </c>
      <c r="Y924">
        <f>IF(OR('Vaccine Prioritization'!$C$5='Filter inputs'!$E$4, 'Vaccine Prioritization'!$C$5=$F924),1,0)</f>
        <v>1</v>
      </c>
    </row>
    <row r="925" spans="1:25" x14ac:dyDescent="0.3">
      <c r="A925" t="str">
        <f t="shared" si="36"/>
        <v>ASIAKHMMCV22021</v>
      </c>
      <c r="B925" t="s">
        <v>13</v>
      </c>
      <c r="C925" t="s">
        <v>163</v>
      </c>
      <c r="D925" t="s">
        <v>59</v>
      </c>
      <c r="E925" t="s">
        <v>83</v>
      </c>
      <c r="F925">
        <v>2021</v>
      </c>
      <c r="G925" t="s">
        <v>199</v>
      </c>
      <c r="H925" s="11" cm="1">
        <f t="array" ref="H925">_xlfn.IFS(G925="&gt;70%",1,G925="60-70%",70%,G925="50-60%",60%,G925="&lt;50%",50%)</f>
        <v>0.5</v>
      </c>
      <c r="I925" s="47">
        <v>0.22885025503109019</v>
      </c>
      <c r="J925">
        <v>4</v>
      </c>
      <c r="K925">
        <v>6</v>
      </c>
      <c r="L925" t="s">
        <v>196</v>
      </c>
      <c r="M925" s="11" cm="1">
        <f t="array" ref="M925">_xlfn.IFS(L925="&gt;70%",1,L925="60-70%",70%,L925="50-60%",60%,L925="&lt;50%",50%)</f>
        <v>1</v>
      </c>
      <c r="N925" s="47">
        <v>0.51363800473408316</v>
      </c>
      <c r="O925">
        <v>4</v>
      </c>
      <c r="P925">
        <v>6</v>
      </c>
      <c r="Q925">
        <v>8</v>
      </c>
      <c r="R925">
        <v>2</v>
      </c>
      <c r="S925" t="s">
        <v>104</v>
      </c>
      <c r="T925" t="s">
        <v>109</v>
      </c>
      <c r="V925">
        <v>20</v>
      </c>
      <c r="W925">
        <v>20</v>
      </c>
      <c r="X925">
        <f>IF(AND(OR('Country Prioritization'!$C$4 = 'Filter inputs'!$A$4,'Country Prioritization'!$C$4=$B925),
OR('Country Prioritization'!$C$6='Filter inputs'!$C$4,'Country Prioritization'!$C$6=$S925),
OR( 'Country Prioritization'!$C$7='Filter inputs'!$D$4, 'Country Prioritization'!$C$7=$T925),
OR('Country Prioritization'!$C$8='Filter inputs'!$E$4, 'Country Prioritization'!$C$8=$F925), OR(AND('Country Prioritization'!$C$5='Filter inputs'!$B$4,H925&lt;=$X$1),AND('Country Prioritization'!$C$5='Filter inputs'!$B$5,M925&lt;=$X$1))),1,0)</f>
        <v>1</v>
      </c>
      <c r="Y925">
        <f>IF(OR('Vaccine Prioritization'!$C$5='Filter inputs'!$E$4, 'Vaccine Prioritization'!$C$5=$F925),1,0)</f>
        <v>1</v>
      </c>
    </row>
    <row r="926" spans="1:25" x14ac:dyDescent="0.3">
      <c r="A926" t="str">
        <f t="shared" si="36"/>
        <v>AFRICAGINMCV22021</v>
      </c>
      <c r="B926" t="s">
        <v>3</v>
      </c>
      <c r="C926" t="s">
        <v>119</v>
      </c>
      <c r="D926" t="s">
        <v>12</v>
      </c>
      <c r="E926" t="s">
        <v>83</v>
      </c>
      <c r="F926">
        <v>2021</v>
      </c>
      <c r="G926" t="s">
        <v>199</v>
      </c>
      <c r="H926" s="11" cm="1">
        <f t="array" ref="H926">_xlfn.IFS(G926="&gt;70%",1,G926="60-70%",70%,G926="50-60%",60%,G926="&lt;50%",50%)</f>
        <v>0.5</v>
      </c>
      <c r="I926" s="47">
        <v>0.53242831275872504</v>
      </c>
      <c r="J926">
        <v>7</v>
      </c>
      <c r="K926">
        <v>7</v>
      </c>
      <c r="L926" t="s">
        <v>199</v>
      </c>
      <c r="M926" s="11" cm="1">
        <f t="array" ref="M926">_xlfn.IFS(L926="&gt;70%",1,L926="60-70%",70%,L926="50-60%",60%,L926="&lt;50%",50%)</f>
        <v>0.5</v>
      </c>
      <c r="N926" s="47">
        <v>0.50057107969560344</v>
      </c>
      <c r="O926">
        <v>10</v>
      </c>
      <c r="P926">
        <v>6</v>
      </c>
      <c r="Q926">
        <v>7</v>
      </c>
      <c r="R926">
        <v>9</v>
      </c>
      <c r="S926" t="s">
        <v>103</v>
      </c>
      <c r="T926" t="s">
        <v>106</v>
      </c>
      <c r="V926">
        <v>30</v>
      </c>
      <c r="W926">
        <v>32</v>
      </c>
      <c r="X926">
        <f>IF(AND(OR('Country Prioritization'!$C$4 = 'Filter inputs'!$A$4,'Country Prioritization'!$C$4=$B926),
OR('Country Prioritization'!$C$6='Filter inputs'!$C$4,'Country Prioritization'!$C$6=$S926),
OR( 'Country Prioritization'!$C$7='Filter inputs'!$D$4, 'Country Prioritization'!$C$7=$T926),
OR('Country Prioritization'!$C$8='Filter inputs'!$E$4, 'Country Prioritization'!$C$8=$F926), OR(AND('Country Prioritization'!$C$5='Filter inputs'!$B$4,H926&lt;=$X$1),AND('Country Prioritization'!$C$5='Filter inputs'!$B$5,M926&lt;=$X$1))),1,0)</f>
        <v>1</v>
      </c>
      <c r="Y926">
        <f>IF(OR('Vaccine Prioritization'!$C$5='Filter inputs'!$E$4, 'Vaccine Prioritization'!$C$5=$F926),1,0)</f>
        <v>1</v>
      </c>
    </row>
    <row r="927" spans="1:25" x14ac:dyDescent="0.3">
      <c r="A927" t="str">
        <f t="shared" si="36"/>
        <v>AFRICATGOMCV22021</v>
      </c>
      <c r="B927" t="s">
        <v>3</v>
      </c>
      <c r="C927" t="s">
        <v>155</v>
      </c>
      <c r="D927" t="s">
        <v>51</v>
      </c>
      <c r="E927" t="s">
        <v>83</v>
      </c>
      <c r="F927">
        <v>2021</v>
      </c>
      <c r="G927" t="s">
        <v>199</v>
      </c>
      <c r="H927" s="11" cm="1">
        <f t="array" ref="H927">_xlfn.IFS(G927="&gt;70%",1,G927="60-70%",70%,G927="50-60%",60%,G927="&lt;50%",50%)</f>
        <v>0.5</v>
      </c>
      <c r="I927" s="47">
        <v>0.20480204824509327</v>
      </c>
      <c r="J927">
        <v>6</v>
      </c>
      <c r="K927">
        <v>5</v>
      </c>
      <c r="L927" t="s">
        <v>196</v>
      </c>
      <c r="M927" s="11" cm="1">
        <f t="array" ref="M927">_xlfn.IFS(L927="&gt;70%",1,L927="60-70%",70%,L927="50-60%",60%,L927="&lt;50%",50%)</f>
        <v>1</v>
      </c>
      <c r="N927" s="47">
        <v>0.48132955219885432</v>
      </c>
      <c r="O927">
        <v>4</v>
      </c>
      <c r="P927">
        <v>6</v>
      </c>
      <c r="Q927">
        <v>6</v>
      </c>
      <c r="R927">
        <v>9</v>
      </c>
      <c r="S927" t="s">
        <v>103</v>
      </c>
      <c r="T927" t="s">
        <v>106</v>
      </c>
      <c r="V927">
        <v>26</v>
      </c>
      <c r="W927">
        <v>25</v>
      </c>
      <c r="X927">
        <f>IF(AND(OR('Country Prioritization'!$C$4 = 'Filter inputs'!$A$4,'Country Prioritization'!$C$4=$B927),
OR('Country Prioritization'!$C$6='Filter inputs'!$C$4,'Country Prioritization'!$C$6=$S927),
OR( 'Country Prioritization'!$C$7='Filter inputs'!$D$4, 'Country Prioritization'!$C$7=$T927),
OR('Country Prioritization'!$C$8='Filter inputs'!$E$4, 'Country Prioritization'!$C$8=$F927), OR(AND('Country Prioritization'!$C$5='Filter inputs'!$B$4,H927&lt;=$X$1),AND('Country Prioritization'!$C$5='Filter inputs'!$B$5,M927&lt;=$X$1))),1,0)</f>
        <v>1</v>
      </c>
      <c r="Y927">
        <f>IF(OR('Vaccine Prioritization'!$C$5='Filter inputs'!$E$4, 'Vaccine Prioritization'!$C$5=$F927),1,0)</f>
        <v>1</v>
      </c>
    </row>
    <row r="928" spans="1:25" x14ac:dyDescent="0.3">
      <c r="A928" t="str">
        <f t="shared" si="36"/>
        <v>ASIAPRKMCV22021</v>
      </c>
      <c r="B928" t="s">
        <v>13</v>
      </c>
      <c r="C928" t="s">
        <v>177</v>
      </c>
      <c r="D928" t="s">
        <v>73</v>
      </c>
      <c r="E928" t="s">
        <v>83</v>
      </c>
      <c r="F928">
        <v>2021</v>
      </c>
      <c r="G928" t="s">
        <v>199</v>
      </c>
      <c r="H928" s="11" cm="1">
        <f t="array" ref="H928">_xlfn.IFS(G928="&gt;70%",1,G928="60-70%",70%,G928="50-60%",60%,G928="&lt;50%",50%)</f>
        <v>0.5</v>
      </c>
      <c r="I928" s="47">
        <v>0.20825855600041601</v>
      </c>
      <c r="J928">
        <v>1</v>
      </c>
      <c r="K928">
        <v>5</v>
      </c>
      <c r="L928" t="s">
        <v>196</v>
      </c>
      <c r="M928" s="11" cm="1">
        <f t="array" ref="M928">_xlfn.IFS(L928="&gt;70%",1,L928="60-70%",70%,L928="50-60%",60%,L928="&lt;50%",50%)</f>
        <v>1</v>
      </c>
      <c r="N928" s="47">
        <v>0.46293513680766507</v>
      </c>
      <c r="O928">
        <v>1</v>
      </c>
      <c r="P928">
        <v>5</v>
      </c>
      <c r="Q928">
        <v>1</v>
      </c>
      <c r="R928">
        <v>9</v>
      </c>
      <c r="S928" t="s">
        <v>103</v>
      </c>
      <c r="T928" t="s">
        <v>106</v>
      </c>
      <c r="V928">
        <v>16</v>
      </c>
      <c r="W928">
        <v>16</v>
      </c>
      <c r="X928">
        <f>IF(AND(OR('Country Prioritization'!$C$4 = 'Filter inputs'!$A$4,'Country Prioritization'!$C$4=$B928),
OR('Country Prioritization'!$C$6='Filter inputs'!$C$4,'Country Prioritization'!$C$6=$S928),
OR( 'Country Prioritization'!$C$7='Filter inputs'!$D$4, 'Country Prioritization'!$C$7=$T928),
OR('Country Prioritization'!$C$8='Filter inputs'!$E$4, 'Country Prioritization'!$C$8=$F928), OR(AND('Country Prioritization'!$C$5='Filter inputs'!$B$4,H928&lt;=$X$1),AND('Country Prioritization'!$C$5='Filter inputs'!$B$5,M928&lt;=$X$1))),1,0)</f>
        <v>1</v>
      </c>
      <c r="Y928">
        <f>IF(OR('Vaccine Prioritization'!$C$5='Filter inputs'!$E$4, 'Vaccine Prioritization'!$C$5=$F928),1,0)</f>
        <v>1</v>
      </c>
    </row>
    <row r="929" spans="1:25" x14ac:dyDescent="0.3">
      <c r="A929" t="str">
        <f t="shared" si="36"/>
        <v>AFRICABDIMCV22021</v>
      </c>
      <c r="B929" t="s">
        <v>3</v>
      </c>
      <c r="C929" t="s">
        <v>171</v>
      </c>
      <c r="D929" t="s">
        <v>67</v>
      </c>
      <c r="E929" t="s">
        <v>83</v>
      </c>
      <c r="F929">
        <v>2021</v>
      </c>
      <c r="G929" t="s">
        <v>199</v>
      </c>
      <c r="H929" s="11" cm="1">
        <f t="array" ref="H929">_xlfn.IFS(G929="&gt;70%",1,G929="60-70%",70%,G929="50-60%",60%,G929="&lt;50%",50%)</f>
        <v>0.5</v>
      </c>
      <c r="I929" s="47">
        <v>0.21477205387997422</v>
      </c>
      <c r="J929">
        <v>5</v>
      </c>
      <c r="K929">
        <v>5</v>
      </c>
      <c r="L929" t="s">
        <v>196</v>
      </c>
      <c r="M929" s="11" cm="1">
        <f t="array" ref="M929">_xlfn.IFS(L929="&gt;70%",1,L929="60-70%",70%,L929="50-60%",60%,L929="&lt;50%",50%)</f>
        <v>1</v>
      </c>
      <c r="N929" s="47">
        <v>0.43390590479548352</v>
      </c>
      <c r="O929">
        <v>5</v>
      </c>
      <c r="P929">
        <v>5</v>
      </c>
      <c r="Q929">
        <v>5</v>
      </c>
      <c r="R929">
        <v>9</v>
      </c>
      <c r="S929" t="s">
        <v>103</v>
      </c>
      <c r="T929" t="s">
        <v>106</v>
      </c>
      <c r="V929">
        <v>24</v>
      </c>
      <c r="W929">
        <v>24</v>
      </c>
      <c r="X929">
        <f>IF(AND(OR('Country Prioritization'!$C$4 = 'Filter inputs'!$A$4,'Country Prioritization'!$C$4=$B929),
OR('Country Prioritization'!$C$6='Filter inputs'!$C$4,'Country Prioritization'!$C$6=$S929),
OR( 'Country Prioritization'!$C$7='Filter inputs'!$D$4, 'Country Prioritization'!$C$7=$T929),
OR('Country Prioritization'!$C$8='Filter inputs'!$E$4, 'Country Prioritization'!$C$8=$F929), OR(AND('Country Prioritization'!$C$5='Filter inputs'!$B$4,H929&lt;=$X$1),AND('Country Prioritization'!$C$5='Filter inputs'!$B$5,M929&lt;=$X$1))),1,0)</f>
        <v>1</v>
      </c>
      <c r="Y929">
        <f>IF(OR('Vaccine Prioritization'!$C$5='Filter inputs'!$E$4, 'Vaccine Prioritization'!$C$5=$F929),1,0)</f>
        <v>1</v>
      </c>
    </row>
    <row r="930" spans="1:25" x14ac:dyDescent="0.3">
      <c r="A930" t="str">
        <f t="shared" si="36"/>
        <v>OCEANIAPNGMCV22021</v>
      </c>
      <c r="B930" t="s">
        <v>15</v>
      </c>
      <c r="C930" t="s">
        <v>121</v>
      </c>
      <c r="D930" t="s">
        <v>16</v>
      </c>
      <c r="E930" t="s">
        <v>83</v>
      </c>
      <c r="F930">
        <v>2021</v>
      </c>
      <c r="G930" t="s">
        <v>199</v>
      </c>
      <c r="H930" s="11" cm="1">
        <f t="array" ref="H930">_xlfn.IFS(G930="&gt;70%",1,G930="60-70%",70%,G930="50-60%",60%,G930="&lt;50%",50%)</f>
        <v>0.5</v>
      </c>
      <c r="I930" s="47">
        <v>9.1331901653451009E-2</v>
      </c>
      <c r="J930">
        <v>10</v>
      </c>
      <c r="K930">
        <v>4</v>
      </c>
      <c r="L930" t="s">
        <v>198</v>
      </c>
      <c r="M930" s="11" cm="1">
        <f t="array" ref="M930">_xlfn.IFS(L930="&gt;70%",1,L930="60-70%",70%,L930="50-60%",60%,L930="&lt;50%",50%)</f>
        <v>0.6</v>
      </c>
      <c r="N930" s="47">
        <v>0.4241501212697571</v>
      </c>
      <c r="O930">
        <v>8</v>
      </c>
      <c r="P930">
        <v>5</v>
      </c>
      <c r="Q930">
        <v>6</v>
      </c>
      <c r="R930">
        <v>5</v>
      </c>
      <c r="S930" t="s">
        <v>104</v>
      </c>
      <c r="T930" t="s">
        <v>107</v>
      </c>
      <c r="V930">
        <v>25</v>
      </c>
      <c r="W930">
        <v>24</v>
      </c>
      <c r="X930">
        <f>IF(AND(OR('Country Prioritization'!$C$4 = 'Filter inputs'!$A$4,'Country Prioritization'!$C$4=$B930),
OR('Country Prioritization'!$C$6='Filter inputs'!$C$4,'Country Prioritization'!$C$6=$S930),
OR( 'Country Prioritization'!$C$7='Filter inputs'!$D$4, 'Country Prioritization'!$C$7=$T930),
OR('Country Prioritization'!$C$8='Filter inputs'!$E$4, 'Country Prioritization'!$C$8=$F930), OR(AND('Country Prioritization'!$C$5='Filter inputs'!$B$4,H930&lt;=$X$1),AND('Country Prioritization'!$C$5='Filter inputs'!$B$5,M930&lt;=$X$1))),1,0)</f>
        <v>1</v>
      </c>
      <c r="Y930">
        <f>IF(OR('Vaccine Prioritization'!$C$5='Filter inputs'!$E$4, 'Vaccine Prioritization'!$C$5=$F930),1,0)</f>
        <v>1</v>
      </c>
    </row>
    <row r="931" spans="1:25" x14ac:dyDescent="0.3">
      <c r="A931" t="str">
        <f t="shared" si="36"/>
        <v>AFRICASLEMCV22021</v>
      </c>
      <c r="B931" t="s">
        <v>3</v>
      </c>
      <c r="C931" t="s">
        <v>154</v>
      </c>
      <c r="D931" t="s">
        <v>50</v>
      </c>
      <c r="E931" t="s">
        <v>83</v>
      </c>
      <c r="F931">
        <v>2021</v>
      </c>
      <c r="G931" t="s">
        <v>199</v>
      </c>
      <c r="H931" s="11" cm="1">
        <f t="array" ref="H931">_xlfn.IFS(G931="&gt;70%",1,G931="60-70%",70%,G931="50-60%",60%,G931="&lt;50%",50%)</f>
        <v>0.5</v>
      </c>
      <c r="I931" s="47">
        <v>0.22450352290358591</v>
      </c>
      <c r="J931">
        <v>5</v>
      </c>
      <c r="K931">
        <v>6</v>
      </c>
      <c r="L931" t="s">
        <v>198</v>
      </c>
      <c r="M931" s="11" cm="1">
        <f t="array" ref="M931">_xlfn.IFS(L931="&gt;70%",1,L931="60-70%",70%,L931="50-60%",60%,L931="&lt;50%",50%)</f>
        <v>0.6</v>
      </c>
      <c r="N931" s="47">
        <v>0.40876397005802273</v>
      </c>
      <c r="O931">
        <v>8</v>
      </c>
      <c r="P931">
        <v>5</v>
      </c>
      <c r="Q931">
        <v>10</v>
      </c>
      <c r="R931">
        <v>9</v>
      </c>
      <c r="S931" t="s">
        <v>103</v>
      </c>
      <c r="T931" t="s">
        <v>106</v>
      </c>
      <c r="V931">
        <v>30</v>
      </c>
      <c r="W931">
        <v>32</v>
      </c>
      <c r="X931">
        <f>IF(AND(OR('Country Prioritization'!$C$4 = 'Filter inputs'!$A$4,'Country Prioritization'!$C$4=$B931),
OR('Country Prioritization'!$C$6='Filter inputs'!$C$4,'Country Prioritization'!$C$6=$S931),
OR( 'Country Prioritization'!$C$7='Filter inputs'!$D$4, 'Country Prioritization'!$C$7=$T931),
OR('Country Prioritization'!$C$8='Filter inputs'!$E$4, 'Country Prioritization'!$C$8=$F931), OR(AND('Country Prioritization'!$C$5='Filter inputs'!$B$4,H931&lt;=$X$1),AND('Country Prioritization'!$C$5='Filter inputs'!$B$5,M931&lt;=$X$1))),1,0)</f>
        <v>1</v>
      </c>
      <c r="Y931">
        <f>IF(OR('Vaccine Prioritization'!$C$5='Filter inputs'!$E$4, 'Vaccine Prioritization'!$C$5=$F931),1,0)</f>
        <v>1</v>
      </c>
    </row>
    <row r="932" spans="1:25" x14ac:dyDescent="0.3">
      <c r="A932" t="str">
        <f t="shared" si="36"/>
        <v>AFRICASSDMCV22021</v>
      </c>
      <c r="B932" t="s">
        <v>3</v>
      </c>
      <c r="C932" t="s">
        <v>115</v>
      </c>
      <c r="D932" t="s">
        <v>7</v>
      </c>
      <c r="E932" t="s">
        <v>83</v>
      </c>
      <c r="F932">
        <v>2021</v>
      </c>
      <c r="G932" t="s">
        <v>199</v>
      </c>
      <c r="H932" s="11" cm="1">
        <f t="array" ref="H932">_xlfn.IFS(G932="&gt;70%",1,G932="60-70%",70%,G932="50-60%",60%,G932="&lt;50%",50%)</f>
        <v>0.5</v>
      </c>
      <c r="I932" s="47">
        <v>0.2554512400518249</v>
      </c>
      <c r="J932">
        <v>7</v>
      </c>
      <c r="K932">
        <v>6</v>
      </c>
      <c r="L932" t="s">
        <v>199</v>
      </c>
      <c r="M932" s="11" cm="1">
        <f t="array" ref="M932">_xlfn.IFS(L932="&gt;70%",1,L932="60-70%",70%,L932="50-60%",60%,L932="&lt;50%",50%)</f>
        <v>0.5</v>
      </c>
      <c r="N932" s="47">
        <v>0.39066304123702106</v>
      </c>
      <c r="O932">
        <v>9</v>
      </c>
      <c r="P932">
        <v>5</v>
      </c>
      <c r="Q932">
        <v>4</v>
      </c>
      <c r="R932">
        <v>9</v>
      </c>
      <c r="S932" t="s">
        <v>103</v>
      </c>
      <c r="T932" t="s">
        <v>106</v>
      </c>
      <c r="V932">
        <v>26</v>
      </c>
      <c r="W932">
        <v>27</v>
      </c>
      <c r="X932">
        <f>IF(AND(OR('Country Prioritization'!$C$4 = 'Filter inputs'!$A$4,'Country Prioritization'!$C$4=$B932),
OR('Country Prioritization'!$C$6='Filter inputs'!$C$4,'Country Prioritization'!$C$6=$S932),
OR( 'Country Prioritization'!$C$7='Filter inputs'!$D$4, 'Country Prioritization'!$C$7=$T932),
OR('Country Prioritization'!$C$8='Filter inputs'!$E$4, 'Country Prioritization'!$C$8=$F932), OR(AND('Country Prioritization'!$C$5='Filter inputs'!$B$4,H932&lt;=$X$1),AND('Country Prioritization'!$C$5='Filter inputs'!$B$5,M932&lt;=$X$1))),1,0)</f>
        <v>1</v>
      </c>
      <c r="Y932">
        <f>IF(OR('Vaccine Prioritization'!$C$5='Filter inputs'!$E$4, 'Vaccine Prioritization'!$C$5=$F932),1,0)</f>
        <v>1</v>
      </c>
    </row>
    <row r="933" spans="1:25" x14ac:dyDescent="0.3">
      <c r="A933" t="str">
        <f t="shared" si="36"/>
        <v>AFRICAMRTMCV22021</v>
      </c>
      <c r="B933" t="s">
        <v>3</v>
      </c>
      <c r="C933" t="s">
        <v>140</v>
      </c>
      <c r="D933" t="s">
        <v>36</v>
      </c>
      <c r="E933" t="s">
        <v>83</v>
      </c>
      <c r="F933">
        <v>2021</v>
      </c>
      <c r="G933" t="s">
        <v>199</v>
      </c>
      <c r="H933" s="11" cm="1">
        <f t="array" ref="H933">_xlfn.IFS(G933="&gt;70%",1,G933="60-70%",70%,G933="50-60%",60%,G933="&lt;50%",50%)</f>
        <v>0.5</v>
      </c>
      <c r="I933" s="47">
        <v>0.14110313978234551</v>
      </c>
      <c r="J933">
        <v>7</v>
      </c>
      <c r="K933">
        <v>5</v>
      </c>
      <c r="L933" t="s">
        <v>196</v>
      </c>
      <c r="M933" s="11" cm="1">
        <f t="array" ref="M933">_xlfn.IFS(L933="&gt;70%",1,L933="60-70%",70%,L933="50-60%",60%,L933="&lt;50%",50%)</f>
        <v>1</v>
      </c>
      <c r="N933" s="47">
        <v>0.38422599375211586</v>
      </c>
      <c r="O933">
        <v>2</v>
      </c>
      <c r="P933">
        <v>5</v>
      </c>
      <c r="Q933">
        <v>7</v>
      </c>
      <c r="R933">
        <v>2</v>
      </c>
      <c r="S933" t="s">
        <v>104</v>
      </c>
      <c r="T933" t="s">
        <v>109</v>
      </c>
      <c r="V933">
        <v>21</v>
      </c>
      <c r="W933">
        <v>16</v>
      </c>
      <c r="X933">
        <f>IF(AND(OR('Country Prioritization'!$C$4 = 'Filter inputs'!$A$4,'Country Prioritization'!$C$4=$B933),
OR('Country Prioritization'!$C$6='Filter inputs'!$C$4,'Country Prioritization'!$C$6=$S933),
OR( 'Country Prioritization'!$C$7='Filter inputs'!$D$4, 'Country Prioritization'!$C$7=$T933),
OR('Country Prioritization'!$C$8='Filter inputs'!$E$4, 'Country Prioritization'!$C$8=$F933), OR(AND('Country Prioritization'!$C$5='Filter inputs'!$B$4,H933&lt;=$X$1),AND('Country Prioritization'!$C$5='Filter inputs'!$B$5,M933&lt;=$X$1))),1,0)</f>
        <v>1</v>
      </c>
      <c r="Y933">
        <f>IF(OR('Vaccine Prioritization'!$C$5='Filter inputs'!$E$4, 'Vaccine Prioritization'!$C$5=$F933),1,0)</f>
        <v>1</v>
      </c>
    </row>
    <row r="934" spans="1:25" x14ac:dyDescent="0.3">
      <c r="A934" t="str">
        <f t="shared" si="36"/>
        <v>ASIALKAMCV22021</v>
      </c>
      <c r="B934" t="s">
        <v>13</v>
      </c>
      <c r="C934" t="s">
        <v>180</v>
      </c>
      <c r="D934" t="s">
        <v>76</v>
      </c>
      <c r="E934" t="s">
        <v>83</v>
      </c>
      <c r="F934">
        <v>2021</v>
      </c>
      <c r="G934" t="s">
        <v>199</v>
      </c>
      <c r="H934" s="11" cm="1">
        <f t="array" ref="H934">_xlfn.IFS(G934="&gt;70%",1,G934="60-70%",70%,G934="50-60%",60%,G934="&lt;50%",50%)</f>
        <v>0.5</v>
      </c>
      <c r="I934" s="47">
        <v>0.16349575802152078</v>
      </c>
      <c r="J934">
        <v>1</v>
      </c>
      <c r="K934">
        <v>5</v>
      </c>
      <c r="L934" t="s">
        <v>196</v>
      </c>
      <c r="M934" s="11" cm="1">
        <f t="array" ref="M934">_xlfn.IFS(L934="&gt;70%",1,L934="60-70%",70%,L934="50-60%",60%,L934="&lt;50%",50%)</f>
        <v>1</v>
      </c>
      <c r="N934" s="47">
        <v>0.36350526073017797</v>
      </c>
      <c r="O934">
        <v>1</v>
      </c>
      <c r="P934">
        <v>5</v>
      </c>
      <c r="Q934">
        <v>1</v>
      </c>
      <c r="R934">
        <v>11</v>
      </c>
      <c r="S934" t="s">
        <v>104</v>
      </c>
      <c r="T934" t="s">
        <v>108</v>
      </c>
      <c r="V934">
        <v>18</v>
      </c>
      <c r="W934">
        <v>18</v>
      </c>
      <c r="X934">
        <f>IF(AND(OR('Country Prioritization'!$C$4 = 'Filter inputs'!$A$4,'Country Prioritization'!$C$4=$B934),
OR('Country Prioritization'!$C$6='Filter inputs'!$C$4,'Country Prioritization'!$C$6=$S934),
OR( 'Country Prioritization'!$C$7='Filter inputs'!$D$4, 'Country Prioritization'!$C$7=$T934),
OR('Country Prioritization'!$C$8='Filter inputs'!$E$4, 'Country Prioritization'!$C$8=$F934), OR(AND('Country Prioritization'!$C$5='Filter inputs'!$B$4,H934&lt;=$X$1),AND('Country Prioritization'!$C$5='Filter inputs'!$B$5,M934&lt;=$X$1))),1,0)</f>
        <v>1</v>
      </c>
      <c r="Y934">
        <f>IF(OR('Vaccine Prioritization'!$C$5='Filter inputs'!$E$4, 'Vaccine Prioritization'!$C$5=$F934),1,0)</f>
        <v>1</v>
      </c>
    </row>
    <row r="935" spans="1:25" x14ac:dyDescent="0.3">
      <c r="A935" t="str">
        <f t="shared" si="36"/>
        <v>EUROPEUKRMCV22021</v>
      </c>
      <c r="B935" t="s">
        <v>9</v>
      </c>
      <c r="C935" t="s">
        <v>117</v>
      </c>
      <c r="D935" t="s">
        <v>10</v>
      </c>
      <c r="E935" t="s">
        <v>83</v>
      </c>
      <c r="F935">
        <v>2021</v>
      </c>
      <c r="G935" t="s">
        <v>199</v>
      </c>
      <c r="H935" s="11" cm="1">
        <f t="array" ref="H935">_xlfn.IFS(G935="&gt;70%",1,G935="60-70%",70%,G935="50-60%",60%,G935="&lt;50%",50%)</f>
        <v>0.5</v>
      </c>
      <c r="I935" s="47">
        <v>0.15448505074329988</v>
      </c>
      <c r="J935">
        <v>3</v>
      </c>
      <c r="K935">
        <v>5</v>
      </c>
      <c r="L935" t="s">
        <v>196</v>
      </c>
      <c r="M935" s="11" cm="1">
        <f t="array" ref="M935">_xlfn.IFS(L935="&gt;70%",1,L935="60-70%",70%,L935="50-60%",60%,L935="&lt;50%",50%)</f>
        <v>1</v>
      </c>
      <c r="N935" s="47">
        <v>0.32428529665876449</v>
      </c>
      <c r="O935">
        <v>3</v>
      </c>
      <c r="P935">
        <v>5</v>
      </c>
      <c r="Q935">
        <v>1</v>
      </c>
      <c r="R935">
        <v>11</v>
      </c>
      <c r="S935" t="s">
        <v>104</v>
      </c>
      <c r="T935" t="s">
        <v>108</v>
      </c>
      <c r="V935">
        <v>20</v>
      </c>
      <c r="W935">
        <v>20</v>
      </c>
      <c r="X935">
        <f>IF(AND(OR('Country Prioritization'!$C$4 = 'Filter inputs'!$A$4,'Country Prioritization'!$C$4=$B935),
OR('Country Prioritization'!$C$6='Filter inputs'!$C$4,'Country Prioritization'!$C$6=$S935),
OR( 'Country Prioritization'!$C$7='Filter inputs'!$D$4, 'Country Prioritization'!$C$7=$T935),
OR('Country Prioritization'!$C$8='Filter inputs'!$E$4, 'Country Prioritization'!$C$8=$F935), OR(AND('Country Prioritization'!$C$5='Filter inputs'!$B$4,H935&lt;=$X$1),AND('Country Prioritization'!$C$5='Filter inputs'!$B$5,M935&lt;=$X$1))),1,0)</f>
        <v>1</v>
      </c>
      <c r="Y935">
        <f>IF(OR('Vaccine Prioritization'!$C$5='Filter inputs'!$E$4, 'Vaccine Prioritization'!$C$5=$F935),1,0)</f>
        <v>1</v>
      </c>
    </row>
    <row r="936" spans="1:25" x14ac:dyDescent="0.3">
      <c r="A936" t="str">
        <f t="shared" si="36"/>
        <v>AFRICARWAMCV22021</v>
      </c>
      <c r="B936" t="s">
        <v>3</v>
      </c>
      <c r="C936" t="s">
        <v>179</v>
      </c>
      <c r="D936" t="s">
        <v>75</v>
      </c>
      <c r="E936" t="s">
        <v>83</v>
      </c>
      <c r="F936">
        <v>2021</v>
      </c>
      <c r="G936" t="s">
        <v>199</v>
      </c>
      <c r="H936" s="11" cm="1">
        <f t="array" ref="H936">_xlfn.IFS(G936="&gt;70%",1,G936="60-70%",70%,G936="50-60%",60%,G936="&lt;50%",50%)</f>
        <v>0.5</v>
      </c>
      <c r="I936" s="47">
        <v>0.13138111984075126</v>
      </c>
      <c r="J936">
        <v>3</v>
      </c>
      <c r="K936">
        <v>5</v>
      </c>
      <c r="L936" t="s">
        <v>196</v>
      </c>
      <c r="M936" s="11" cm="1">
        <f t="array" ref="M936">_xlfn.IFS(L936="&gt;70%",1,L936="60-70%",70%,L936="50-60%",60%,L936="&lt;50%",50%)</f>
        <v>1</v>
      </c>
      <c r="N936" s="47">
        <v>0.29148906193804652</v>
      </c>
      <c r="O936">
        <v>3</v>
      </c>
      <c r="P936">
        <v>4</v>
      </c>
      <c r="Q936">
        <v>8</v>
      </c>
      <c r="R936">
        <v>9</v>
      </c>
      <c r="S936" t="s">
        <v>103</v>
      </c>
      <c r="T936" t="s">
        <v>106</v>
      </c>
      <c r="V936">
        <v>25</v>
      </c>
      <c r="W936">
        <v>24</v>
      </c>
      <c r="X936">
        <f>IF(AND(OR('Country Prioritization'!$C$4 = 'Filter inputs'!$A$4,'Country Prioritization'!$C$4=$B936),
OR('Country Prioritization'!$C$6='Filter inputs'!$C$4,'Country Prioritization'!$C$6=$S936),
OR( 'Country Prioritization'!$C$7='Filter inputs'!$D$4, 'Country Prioritization'!$C$7=$T936),
OR('Country Prioritization'!$C$8='Filter inputs'!$E$4, 'Country Prioritization'!$C$8=$F936), OR(AND('Country Prioritization'!$C$5='Filter inputs'!$B$4,H936&lt;=$X$1),AND('Country Prioritization'!$C$5='Filter inputs'!$B$5,M936&lt;=$X$1))),1,0)</f>
        <v>1</v>
      </c>
      <c r="Y936">
        <f>IF(OR('Vaccine Prioritization'!$C$5='Filter inputs'!$E$4, 'Vaccine Prioritization'!$C$5=$F936),1,0)</f>
        <v>1</v>
      </c>
    </row>
    <row r="937" spans="1:25" x14ac:dyDescent="0.3">
      <c r="A937" t="str">
        <f t="shared" si="36"/>
        <v>AFRICAERIMCV22021</v>
      </c>
      <c r="B937" t="s">
        <v>3</v>
      </c>
      <c r="C937" t="s">
        <v>183</v>
      </c>
      <c r="D937" t="s">
        <v>79</v>
      </c>
      <c r="E937" t="s">
        <v>83</v>
      </c>
      <c r="F937">
        <v>2021</v>
      </c>
      <c r="G937" t="s">
        <v>199</v>
      </c>
      <c r="H937" s="11" cm="1">
        <f t="array" ref="H937">_xlfn.IFS(G937="&gt;70%",1,G937="60-70%",70%,G937="50-60%",60%,G937="&lt;50%",50%)</f>
        <v>0.5</v>
      </c>
      <c r="I937" s="47">
        <v>6.3123991530729659E-2</v>
      </c>
      <c r="J937">
        <v>3</v>
      </c>
      <c r="K937">
        <v>3</v>
      </c>
      <c r="L937" t="s">
        <v>196</v>
      </c>
      <c r="M937" s="11" cm="1">
        <f t="array" ref="M937">_xlfn.IFS(L937="&gt;70%",1,L937="60-70%",70%,L937="50-60%",60%,L937="&lt;50%",50%)</f>
        <v>1</v>
      </c>
      <c r="N937" s="47">
        <v>0.24952757223962801</v>
      </c>
      <c r="O937">
        <v>2</v>
      </c>
      <c r="P937">
        <v>4</v>
      </c>
      <c r="Q937">
        <v>7</v>
      </c>
      <c r="R937">
        <v>9</v>
      </c>
      <c r="S937" t="s">
        <v>103</v>
      </c>
      <c r="T937" t="s">
        <v>106</v>
      </c>
      <c r="V937">
        <v>22</v>
      </c>
      <c r="W937">
        <v>22</v>
      </c>
      <c r="X937">
        <f>IF(AND(OR('Country Prioritization'!$C$4 = 'Filter inputs'!$A$4,'Country Prioritization'!$C$4=$B937),
OR('Country Prioritization'!$C$6='Filter inputs'!$C$4,'Country Prioritization'!$C$6=$S937),
OR( 'Country Prioritization'!$C$7='Filter inputs'!$D$4, 'Country Prioritization'!$C$7=$T937),
OR('Country Prioritization'!$C$8='Filter inputs'!$E$4, 'Country Prioritization'!$C$8=$F937), OR(AND('Country Prioritization'!$C$5='Filter inputs'!$B$4,H937&lt;=$X$1),AND('Country Prioritization'!$C$5='Filter inputs'!$B$5,M937&lt;=$X$1))),1,0)</f>
        <v>1</v>
      </c>
      <c r="Y937">
        <f>IF(OR('Vaccine Prioritization'!$C$5='Filter inputs'!$E$4, 'Vaccine Prioritization'!$C$5=$F937),1,0)</f>
        <v>1</v>
      </c>
    </row>
    <row r="938" spans="1:25" x14ac:dyDescent="0.3">
      <c r="A938" t="str">
        <f t="shared" si="36"/>
        <v>AFRICALBRMCV22021</v>
      </c>
      <c r="B938" t="s">
        <v>3</v>
      </c>
      <c r="C938" t="s">
        <v>137</v>
      </c>
      <c r="D938" t="s">
        <v>33</v>
      </c>
      <c r="E938" t="s">
        <v>83</v>
      </c>
      <c r="F938">
        <v>2021</v>
      </c>
      <c r="G938" t="s">
        <v>199</v>
      </c>
      <c r="H938" s="11" cm="1">
        <f t="array" ref="H938">_xlfn.IFS(G938="&gt;70%",1,G938="60-70%",70%,G938="50-60%",60%,G938="&lt;50%",50%)</f>
        <v>0.5</v>
      </c>
      <c r="I938" s="47">
        <v>5.0606820958849025E-2</v>
      </c>
      <c r="J938">
        <v>10</v>
      </c>
      <c r="K938">
        <v>3</v>
      </c>
      <c r="L938" t="s">
        <v>198</v>
      </c>
      <c r="M938" s="11" cm="1">
        <f t="array" ref="M938">_xlfn.IFS(L938="&gt;70%",1,L938="60-70%",70%,L938="50-60%",60%,L938="&lt;50%",50%)</f>
        <v>0.6</v>
      </c>
      <c r="N938" s="47">
        <v>0.24655107262553547</v>
      </c>
      <c r="O938">
        <v>8</v>
      </c>
      <c r="P938">
        <v>4</v>
      </c>
      <c r="Q938">
        <v>10</v>
      </c>
      <c r="R938">
        <v>9</v>
      </c>
      <c r="S938" t="s">
        <v>103</v>
      </c>
      <c r="T938" t="s">
        <v>106</v>
      </c>
      <c r="V938">
        <v>32</v>
      </c>
      <c r="W938">
        <v>31</v>
      </c>
      <c r="X938">
        <f>IF(AND(OR('Country Prioritization'!$C$4 = 'Filter inputs'!$A$4,'Country Prioritization'!$C$4=$B938),
OR('Country Prioritization'!$C$6='Filter inputs'!$C$4,'Country Prioritization'!$C$6=$S938),
OR( 'Country Prioritization'!$C$7='Filter inputs'!$D$4, 'Country Prioritization'!$C$7=$T938),
OR('Country Prioritization'!$C$8='Filter inputs'!$E$4, 'Country Prioritization'!$C$8=$F938), OR(AND('Country Prioritization'!$C$5='Filter inputs'!$B$4,H938&lt;=$X$1),AND('Country Prioritization'!$C$5='Filter inputs'!$B$5,M938&lt;=$X$1))),1,0)</f>
        <v>1</v>
      </c>
      <c r="Y938">
        <f>IF(OR('Vaccine Prioritization'!$C$5='Filter inputs'!$E$4, 'Vaccine Prioritization'!$C$5=$F938),1,0)</f>
        <v>1</v>
      </c>
    </row>
    <row r="939" spans="1:25" x14ac:dyDescent="0.3">
      <c r="A939" t="str">
        <f t="shared" si="36"/>
        <v>ASIAUZBMCV22021</v>
      </c>
      <c r="B939" t="s">
        <v>13</v>
      </c>
      <c r="C939" t="s">
        <v>176</v>
      </c>
      <c r="D939" t="s">
        <v>72</v>
      </c>
      <c r="E939" t="s">
        <v>83</v>
      </c>
      <c r="F939">
        <v>2021</v>
      </c>
      <c r="G939" t="s">
        <v>199</v>
      </c>
      <c r="H939" s="11" cm="1">
        <f t="array" ref="H939">_xlfn.IFS(G939="&gt;70%",1,G939="60-70%",70%,G939="50-60%",60%,G939="&lt;50%",50%)</f>
        <v>0.5</v>
      </c>
      <c r="I939" s="47">
        <v>0.10704318173746678</v>
      </c>
      <c r="J939">
        <v>1</v>
      </c>
      <c r="K939">
        <v>4</v>
      </c>
      <c r="L939" t="s">
        <v>196</v>
      </c>
      <c r="M939" s="11" cm="1">
        <f t="array" ref="M939">_xlfn.IFS(L939="&gt;70%",1,L939="60-70%",70%,L939="50-60%",60%,L939="&lt;50%",50%)</f>
        <v>1</v>
      </c>
      <c r="N939" s="47">
        <v>0.23036340033072056</v>
      </c>
      <c r="O939">
        <v>1</v>
      </c>
      <c r="P939">
        <v>4</v>
      </c>
      <c r="Q939">
        <v>3</v>
      </c>
      <c r="R939">
        <v>5</v>
      </c>
      <c r="S939" t="s">
        <v>104</v>
      </c>
      <c r="T939" t="s">
        <v>107</v>
      </c>
      <c r="V939">
        <v>13</v>
      </c>
      <c r="W939">
        <v>13</v>
      </c>
      <c r="X939">
        <f>IF(AND(OR('Country Prioritization'!$C$4 = 'Filter inputs'!$A$4,'Country Prioritization'!$C$4=$B939),
OR('Country Prioritization'!$C$6='Filter inputs'!$C$4,'Country Prioritization'!$C$6=$S939),
OR( 'Country Prioritization'!$C$7='Filter inputs'!$D$4, 'Country Prioritization'!$C$7=$T939),
OR('Country Prioritization'!$C$8='Filter inputs'!$E$4, 'Country Prioritization'!$C$8=$F939), OR(AND('Country Prioritization'!$C$5='Filter inputs'!$B$4,H939&lt;=$X$1),AND('Country Prioritization'!$C$5='Filter inputs'!$B$5,M939&lt;=$X$1))),1,0)</f>
        <v>1</v>
      </c>
      <c r="Y939">
        <f>IF(OR('Vaccine Prioritization'!$C$5='Filter inputs'!$E$4, 'Vaccine Prioritization'!$C$5=$F939),1,0)</f>
        <v>1</v>
      </c>
    </row>
    <row r="940" spans="1:25" x14ac:dyDescent="0.3">
      <c r="A940" t="str">
        <f t="shared" si="36"/>
        <v>AFRICACOGMCV22021</v>
      </c>
      <c r="B940" t="s">
        <v>3</v>
      </c>
      <c r="C940" t="s">
        <v>128</v>
      </c>
      <c r="D940" t="s">
        <v>24</v>
      </c>
      <c r="E940" t="s">
        <v>83</v>
      </c>
      <c r="F940">
        <v>2021</v>
      </c>
      <c r="G940" t="s">
        <v>199</v>
      </c>
      <c r="H940" s="11" cm="1">
        <f t="array" ref="H940">_xlfn.IFS(G940="&gt;70%",1,G940="60-70%",70%,G940="50-60%",60%,G940="&lt;50%",50%)</f>
        <v>0.5</v>
      </c>
      <c r="I940" s="47">
        <v>3.3015083325348596E-2</v>
      </c>
      <c r="J940">
        <v>10</v>
      </c>
      <c r="K940">
        <v>3</v>
      </c>
      <c r="L940" t="s">
        <v>197</v>
      </c>
      <c r="M940" s="11" cm="1">
        <f t="array" ref="M940">_xlfn.IFS(L940="&gt;70%",1,L940="60-70%",70%,L940="50-60%",60%,L940="&lt;50%",50%)</f>
        <v>0.7</v>
      </c>
      <c r="N940" s="47">
        <v>0.18547653716300422</v>
      </c>
      <c r="O940">
        <v>7</v>
      </c>
      <c r="P940">
        <v>4</v>
      </c>
      <c r="Q940">
        <v>8</v>
      </c>
      <c r="R940">
        <v>2</v>
      </c>
      <c r="S940" t="s">
        <v>104</v>
      </c>
      <c r="T940" t="s">
        <v>109</v>
      </c>
      <c r="V940">
        <v>23</v>
      </c>
      <c r="W940">
        <v>21</v>
      </c>
      <c r="X940">
        <f>IF(AND(OR('Country Prioritization'!$C$4 = 'Filter inputs'!$A$4,'Country Prioritization'!$C$4=$B940),
OR('Country Prioritization'!$C$6='Filter inputs'!$C$4,'Country Prioritization'!$C$6=$S940),
OR( 'Country Prioritization'!$C$7='Filter inputs'!$D$4, 'Country Prioritization'!$C$7=$T940),
OR('Country Prioritization'!$C$8='Filter inputs'!$E$4, 'Country Prioritization'!$C$8=$F940), OR(AND('Country Prioritization'!$C$5='Filter inputs'!$B$4,H940&lt;=$X$1),AND('Country Prioritization'!$C$5='Filter inputs'!$B$5,M940&lt;=$X$1))),1,0)</f>
        <v>1</v>
      </c>
      <c r="Y940">
        <f>IF(OR('Vaccine Prioritization'!$C$5='Filter inputs'!$E$4, 'Vaccine Prioritization'!$C$5=$F940),1,0)</f>
        <v>1</v>
      </c>
    </row>
    <row r="941" spans="1:25" x14ac:dyDescent="0.3">
      <c r="A941" t="str">
        <f t="shared" si="36"/>
        <v>ASIALAOMCV22021</v>
      </c>
      <c r="B941" t="s">
        <v>13</v>
      </c>
      <c r="C941" t="s">
        <v>135</v>
      </c>
      <c r="D941" t="s">
        <v>31</v>
      </c>
      <c r="E941" t="s">
        <v>83</v>
      </c>
      <c r="F941">
        <v>2021</v>
      </c>
      <c r="G941" t="s">
        <v>199</v>
      </c>
      <c r="H941" s="11" cm="1">
        <f t="array" ref="H941">_xlfn.IFS(G941="&gt;70%",1,G941="60-70%",70%,G941="50-60%",60%,G941="&lt;50%",50%)</f>
        <v>0.5</v>
      </c>
      <c r="I941" s="47">
        <v>0.10802878907369345</v>
      </c>
      <c r="J941">
        <v>9</v>
      </c>
      <c r="K941">
        <v>4</v>
      </c>
      <c r="L941" t="s">
        <v>199</v>
      </c>
      <c r="M941" s="11" cm="1">
        <f t="array" ref="M941">_xlfn.IFS(L941="&gt;70%",1,L941="60-70%",70%,L941="50-60%",60%,L941="&lt;50%",50%)</f>
        <v>0.5</v>
      </c>
      <c r="N941" s="47">
        <v>0.15832583714562337</v>
      </c>
      <c r="O941">
        <v>10</v>
      </c>
      <c r="P941">
        <v>4</v>
      </c>
      <c r="Q941">
        <v>2</v>
      </c>
      <c r="R941">
        <v>5</v>
      </c>
      <c r="S941" t="s">
        <v>104</v>
      </c>
      <c r="T941" t="s">
        <v>107</v>
      </c>
      <c r="V941">
        <v>20</v>
      </c>
      <c r="W941">
        <v>21</v>
      </c>
      <c r="X941">
        <f>IF(AND(OR('Country Prioritization'!$C$4 = 'Filter inputs'!$A$4,'Country Prioritization'!$C$4=$B941),
OR('Country Prioritization'!$C$6='Filter inputs'!$C$4,'Country Prioritization'!$C$6=$S941),
OR( 'Country Prioritization'!$C$7='Filter inputs'!$D$4, 'Country Prioritization'!$C$7=$T941),
OR('Country Prioritization'!$C$8='Filter inputs'!$E$4, 'Country Prioritization'!$C$8=$F941), OR(AND('Country Prioritization'!$C$5='Filter inputs'!$B$4,H941&lt;=$X$1),AND('Country Prioritization'!$C$5='Filter inputs'!$B$5,M941&lt;=$X$1))),1,0)</f>
        <v>1</v>
      </c>
      <c r="Y941">
        <f>IF(OR('Vaccine Prioritization'!$C$5='Filter inputs'!$E$4, 'Vaccine Prioritization'!$C$5=$F941),1,0)</f>
        <v>1</v>
      </c>
    </row>
    <row r="942" spans="1:25" x14ac:dyDescent="0.3">
      <c r="A942" t="str">
        <f t="shared" si="36"/>
        <v>AFRICAGNBMCV22021</v>
      </c>
      <c r="B942" t="s">
        <v>3</v>
      </c>
      <c r="C942" t="s">
        <v>138</v>
      </c>
      <c r="D942" t="s">
        <v>34</v>
      </c>
      <c r="E942" t="s">
        <v>83</v>
      </c>
      <c r="F942">
        <v>2021</v>
      </c>
      <c r="G942" t="s">
        <v>199</v>
      </c>
      <c r="H942" s="11" cm="1">
        <f t="array" ref="H942">_xlfn.IFS(G942="&gt;70%",1,G942="60-70%",70%,G942="50-60%",60%,G942="&lt;50%",50%)</f>
        <v>0.5</v>
      </c>
      <c r="I942" s="47">
        <v>6.3186764808604079E-2</v>
      </c>
      <c r="J942">
        <v>7</v>
      </c>
      <c r="K942">
        <v>4</v>
      </c>
      <c r="L942" t="s">
        <v>196</v>
      </c>
      <c r="M942" s="11" cm="1">
        <f t="array" ref="M942">_xlfn.IFS(L942="&gt;70%",1,L942="60-70%",70%,L942="50-60%",60%,L942="&lt;50%",50%)</f>
        <v>1</v>
      </c>
      <c r="N942" s="47">
        <v>0.14861424363024373</v>
      </c>
      <c r="O942">
        <v>6</v>
      </c>
      <c r="P942">
        <v>4</v>
      </c>
      <c r="Q942">
        <v>9</v>
      </c>
      <c r="R942">
        <v>9</v>
      </c>
      <c r="S942" t="s">
        <v>103</v>
      </c>
      <c r="T942" t="s">
        <v>106</v>
      </c>
      <c r="V942">
        <v>29</v>
      </c>
      <c r="W942">
        <v>28</v>
      </c>
      <c r="X942">
        <f>IF(AND(OR('Country Prioritization'!$C$4 = 'Filter inputs'!$A$4,'Country Prioritization'!$C$4=$B942),
OR('Country Prioritization'!$C$6='Filter inputs'!$C$4,'Country Prioritization'!$C$6=$S942),
OR( 'Country Prioritization'!$C$7='Filter inputs'!$D$4, 'Country Prioritization'!$C$7=$T942),
OR('Country Prioritization'!$C$8='Filter inputs'!$E$4, 'Country Prioritization'!$C$8=$F942), OR(AND('Country Prioritization'!$C$5='Filter inputs'!$B$4,H942&lt;=$X$1),AND('Country Prioritization'!$C$5='Filter inputs'!$B$5,M942&lt;=$X$1))),1,0)</f>
        <v>1</v>
      </c>
      <c r="Y942">
        <f>IF(OR('Vaccine Prioritization'!$C$5='Filter inputs'!$E$4, 'Vaccine Prioritization'!$C$5=$F942),1,0)</f>
        <v>1</v>
      </c>
    </row>
    <row r="943" spans="1:25" x14ac:dyDescent="0.3">
      <c r="A943" t="str">
        <f t="shared" si="36"/>
        <v>AFRICALSOMCV22021</v>
      </c>
      <c r="B943" t="s">
        <v>3</v>
      </c>
      <c r="C943" t="s">
        <v>178</v>
      </c>
      <c r="D943" t="s">
        <v>74</v>
      </c>
      <c r="E943" t="s">
        <v>83</v>
      </c>
      <c r="F943">
        <v>2021</v>
      </c>
      <c r="G943" t="s">
        <v>199</v>
      </c>
      <c r="H943" s="11" cm="1">
        <f t="array" ref="H943">_xlfn.IFS(G943="&gt;70%",1,G943="60-70%",70%,G943="50-60%",60%,G943="&lt;50%",50%)</f>
        <v>0.5</v>
      </c>
      <c r="I943" s="47">
        <v>6.7091638184327895E-2</v>
      </c>
      <c r="J943">
        <v>4</v>
      </c>
      <c r="K943">
        <v>4</v>
      </c>
      <c r="L943" t="s">
        <v>196</v>
      </c>
      <c r="M943" s="11" cm="1">
        <f t="array" ref="M943">_xlfn.IFS(L943="&gt;70%",1,L943="60-70%",70%,L943="50-60%",60%,L943="&lt;50%",50%)</f>
        <v>1</v>
      </c>
      <c r="N943" s="47">
        <v>0.14395466629662731</v>
      </c>
      <c r="O943">
        <v>3</v>
      </c>
      <c r="P943">
        <v>3</v>
      </c>
      <c r="Q943">
        <v>9</v>
      </c>
      <c r="R943">
        <v>2</v>
      </c>
      <c r="S943" t="s">
        <v>104</v>
      </c>
      <c r="T943" t="s">
        <v>109</v>
      </c>
      <c r="V943">
        <v>19</v>
      </c>
      <c r="W943">
        <v>17</v>
      </c>
      <c r="X943">
        <f>IF(AND(OR('Country Prioritization'!$C$4 = 'Filter inputs'!$A$4,'Country Prioritization'!$C$4=$B943),
OR('Country Prioritization'!$C$6='Filter inputs'!$C$4,'Country Prioritization'!$C$6=$S943),
OR( 'Country Prioritization'!$C$7='Filter inputs'!$D$4, 'Country Prioritization'!$C$7=$T943),
OR('Country Prioritization'!$C$8='Filter inputs'!$E$4, 'Country Prioritization'!$C$8=$F943), OR(AND('Country Prioritization'!$C$5='Filter inputs'!$B$4,H943&lt;=$X$1),AND('Country Prioritization'!$C$5='Filter inputs'!$B$5,M943&lt;=$X$1))),1,0)</f>
        <v>1</v>
      </c>
      <c r="Y943">
        <f>IF(OR('Vaccine Prioritization'!$C$5='Filter inputs'!$E$4, 'Vaccine Prioritization'!$C$5=$F943),1,0)</f>
        <v>1</v>
      </c>
    </row>
    <row r="944" spans="1:25" x14ac:dyDescent="0.3">
      <c r="A944" t="str">
        <f t="shared" si="36"/>
        <v>AMERICABOLMCV22021</v>
      </c>
      <c r="B944" t="s">
        <v>22</v>
      </c>
      <c r="C944" t="s">
        <v>162</v>
      </c>
      <c r="D944" t="s">
        <v>58</v>
      </c>
      <c r="E944" t="s">
        <v>83</v>
      </c>
      <c r="F944">
        <v>2021</v>
      </c>
      <c r="G944" t="s">
        <v>199</v>
      </c>
      <c r="H944" s="11" cm="1">
        <f t="array" ref="H944">_xlfn.IFS(G944="&gt;70%",1,G944="60-70%",70%,G944="50-60%",60%,G944="&lt;50%",50%)</f>
        <v>0.5</v>
      </c>
      <c r="I944" s="47">
        <v>3.751768411344239E-2</v>
      </c>
      <c r="J944">
        <v>9</v>
      </c>
      <c r="K944">
        <v>3</v>
      </c>
      <c r="L944" t="s">
        <v>196</v>
      </c>
      <c r="M944" s="11" cm="1">
        <f t="array" ref="M944">_xlfn.IFS(L944="&gt;70%",1,L944="60-70%",70%,L944="50-60%",60%,L944="&lt;50%",50%)</f>
        <v>1</v>
      </c>
      <c r="N944" s="47">
        <v>0.13852318642016478</v>
      </c>
      <c r="O944">
        <v>4</v>
      </c>
      <c r="P944">
        <v>3</v>
      </c>
      <c r="Q944">
        <v>4</v>
      </c>
      <c r="R944">
        <v>11</v>
      </c>
      <c r="S944" t="s">
        <v>104</v>
      </c>
      <c r="T944" t="s">
        <v>108</v>
      </c>
      <c r="V944">
        <v>27</v>
      </c>
      <c r="W944">
        <v>22</v>
      </c>
      <c r="X944">
        <f>IF(AND(OR('Country Prioritization'!$C$4 = 'Filter inputs'!$A$4,'Country Prioritization'!$C$4=$B944),
OR('Country Prioritization'!$C$6='Filter inputs'!$C$4,'Country Prioritization'!$C$6=$S944),
OR( 'Country Prioritization'!$C$7='Filter inputs'!$D$4, 'Country Prioritization'!$C$7=$T944),
OR('Country Prioritization'!$C$8='Filter inputs'!$E$4, 'Country Prioritization'!$C$8=$F944), OR(AND('Country Prioritization'!$C$5='Filter inputs'!$B$4,H944&lt;=$X$1),AND('Country Prioritization'!$C$5='Filter inputs'!$B$5,M944&lt;=$X$1))),1,0)</f>
        <v>1</v>
      </c>
      <c r="Y944">
        <f>IF(OR('Vaccine Prioritization'!$C$5='Filter inputs'!$E$4, 'Vaccine Prioritization'!$C$5=$F944),1,0)</f>
        <v>1</v>
      </c>
    </row>
    <row r="945" spans="1:25" x14ac:dyDescent="0.3">
      <c r="A945" t="str">
        <f t="shared" si="36"/>
        <v>AMERICANICMCV22021</v>
      </c>
      <c r="B945" t="s">
        <v>22</v>
      </c>
      <c r="C945" t="s">
        <v>185</v>
      </c>
      <c r="D945" t="s">
        <v>81</v>
      </c>
      <c r="E945" t="s">
        <v>83</v>
      </c>
      <c r="F945">
        <v>2021</v>
      </c>
      <c r="G945" t="s">
        <v>199</v>
      </c>
      <c r="H945" s="11" cm="1">
        <f t="array" ref="H945">_xlfn.IFS(G945="&gt;70%",1,G945="60-70%",70%,G945="50-60%",60%,G945="&lt;50%",50%)</f>
        <v>0.5</v>
      </c>
      <c r="I945" s="47">
        <v>6.3308989735312959E-2</v>
      </c>
      <c r="J945">
        <v>1</v>
      </c>
      <c r="K945">
        <v>4</v>
      </c>
      <c r="L945" t="s">
        <v>196</v>
      </c>
      <c r="M945" s="11" cm="1">
        <f t="array" ref="M945">_xlfn.IFS(L945="&gt;70%",1,L945="60-70%",70%,L945="50-60%",60%,L945="&lt;50%",50%)</f>
        <v>1</v>
      </c>
      <c r="N945" s="47">
        <v>0.12341630955590353</v>
      </c>
      <c r="O945">
        <v>3</v>
      </c>
      <c r="P945">
        <v>3</v>
      </c>
      <c r="Q945">
        <v>1</v>
      </c>
      <c r="R945">
        <v>5</v>
      </c>
      <c r="S945" t="s">
        <v>104</v>
      </c>
      <c r="T945" t="s">
        <v>107</v>
      </c>
      <c r="V945">
        <v>11</v>
      </c>
      <c r="W945">
        <v>12</v>
      </c>
      <c r="X945">
        <f>IF(AND(OR('Country Prioritization'!$C$4 = 'Filter inputs'!$A$4,'Country Prioritization'!$C$4=$B945),
OR('Country Prioritization'!$C$6='Filter inputs'!$C$4,'Country Prioritization'!$C$6=$S945),
OR( 'Country Prioritization'!$C$7='Filter inputs'!$D$4, 'Country Prioritization'!$C$7=$T945),
OR('Country Prioritization'!$C$8='Filter inputs'!$E$4, 'Country Prioritization'!$C$8=$F945), OR(AND('Country Prioritization'!$C$5='Filter inputs'!$B$4,H945&lt;=$X$1),AND('Country Prioritization'!$C$5='Filter inputs'!$B$5,M945&lt;=$X$1))),1,0)</f>
        <v>1</v>
      </c>
      <c r="Y945">
        <f>IF(OR('Vaccine Prioritization'!$C$5='Filter inputs'!$E$4, 'Vaccine Prioritization'!$C$5=$F945),1,0)</f>
        <v>1</v>
      </c>
    </row>
    <row r="946" spans="1:25" x14ac:dyDescent="0.3">
      <c r="A946" t="str">
        <f t="shared" si="36"/>
        <v>AMERICACUBMCV22021</v>
      </c>
      <c r="B946" t="s">
        <v>22</v>
      </c>
      <c r="C946" t="s">
        <v>175</v>
      </c>
      <c r="D946" t="s">
        <v>71</v>
      </c>
      <c r="E946" t="s">
        <v>83</v>
      </c>
      <c r="F946">
        <v>2021</v>
      </c>
      <c r="G946" t="s">
        <v>199</v>
      </c>
      <c r="H946" s="11" cm="1">
        <f t="array" ref="H946">_xlfn.IFS(G946="&gt;70%",1,G946="60-70%",70%,G946="50-60%",60%,G946="&lt;50%",50%)</f>
        <v>0.5</v>
      </c>
      <c r="I946" s="47">
        <v>4.2113006255367347E-2</v>
      </c>
      <c r="J946">
        <v>1</v>
      </c>
      <c r="K946">
        <v>3</v>
      </c>
      <c r="L946" t="s">
        <v>196</v>
      </c>
      <c r="M946" s="11" cm="1">
        <f t="array" ref="M946">_xlfn.IFS(L946="&gt;70%",1,L946="60-70%",70%,L946="50-60%",60%,L946="&lt;50%",50%)</f>
        <v>1</v>
      </c>
      <c r="N946" s="47">
        <v>9.1341665961445037E-2</v>
      </c>
      <c r="O946">
        <v>1</v>
      </c>
      <c r="P946">
        <v>3</v>
      </c>
      <c r="Q946">
        <v>1</v>
      </c>
      <c r="R946">
        <v>10</v>
      </c>
      <c r="S946" t="s">
        <v>105</v>
      </c>
      <c r="T946" t="s">
        <v>108</v>
      </c>
      <c r="V946">
        <v>15</v>
      </c>
      <c r="W946">
        <v>15</v>
      </c>
      <c r="X946">
        <f>IF(AND(OR('Country Prioritization'!$C$4 = 'Filter inputs'!$A$4,'Country Prioritization'!$C$4=$B946),
OR('Country Prioritization'!$C$6='Filter inputs'!$C$4,'Country Prioritization'!$C$6=$S946),
OR( 'Country Prioritization'!$C$7='Filter inputs'!$D$4, 'Country Prioritization'!$C$7=$T946),
OR('Country Prioritization'!$C$8='Filter inputs'!$E$4, 'Country Prioritization'!$C$8=$F946), OR(AND('Country Prioritization'!$C$5='Filter inputs'!$B$4,H946&lt;=$X$1),AND('Country Prioritization'!$C$5='Filter inputs'!$B$5,M946&lt;=$X$1))),1,0)</f>
        <v>1</v>
      </c>
      <c r="Y946">
        <f>IF(OR('Vaccine Prioritization'!$C$5='Filter inputs'!$E$4, 'Vaccine Prioritization'!$C$5=$F946),1,0)</f>
        <v>1</v>
      </c>
    </row>
    <row r="947" spans="1:25" x14ac:dyDescent="0.3">
      <c r="A947" t="str">
        <f t="shared" si="36"/>
        <v>AFRICADJIMCV22021</v>
      </c>
      <c r="B947" t="s">
        <v>3</v>
      </c>
      <c r="C947" t="s">
        <v>124</v>
      </c>
      <c r="D947" t="s">
        <v>19</v>
      </c>
      <c r="E947" t="s">
        <v>83</v>
      </c>
      <c r="F947">
        <v>2021</v>
      </c>
      <c r="G947" t="s">
        <v>199</v>
      </c>
      <c r="H947" s="11" cm="1">
        <f t="array" ref="H947">_xlfn.IFS(G947="&gt;70%",1,G947="60-70%",70%,G947="50-60%",60%,G947="&lt;50%",50%)</f>
        <v>0.5</v>
      </c>
      <c r="I947" s="47">
        <v>3.900599685334831E-2</v>
      </c>
      <c r="J947">
        <v>4</v>
      </c>
      <c r="K947">
        <v>3</v>
      </c>
      <c r="L947" t="s">
        <v>196</v>
      </c>
      <c r="M947" s="11" cm="1">
        <f t="array" ref="M947">_xlfn.IFS(L947="&gt;70%",1,L947="60-70%",70%,L947="50-60%",60%,L947="&lt;50%",50%)</f>
        <v>1</v>
      </c>
      <c r="N947" s="47">
        <v>8.7256718039015385E-2</v>
      </c>
      <c r="O947">
        <v>6</v>
      </c>
      <c r="P947">
        <v>3</v>
      </c>
      <c r="Q947">
        <v>7</v>
      </c>
      <c r="R947">
        <v>2</v>
      </c>
      <c r="S947" t="s">
        <v>104</v>
      </c>
      <c r="T947" t="s">
        <v>109</v>
      </c>
      <c r="V947">
        <v>16</v>
      </c>
      <c r="W947">
        <v>18</v>
      </c>
      <c r="X947">
        <f>IF(AND(OR('Country Prioritization'!$C$4 = 'Filter inputs'!$A$4,'Country Prioritization'!$C$4=$B947),
OR('Country Prioritization'!$C$6='Filter inputs'!$C$4,'Country Prioritization'!$C$6=$S947),
OR( 'Country Prioritization'!$C$7='Filter inputs'!$D$4, 'Country Prioritization'!$C$7=$T947),
OR('Country Prioritization'!$C$8='Filter inputs'!$E$4, 'Country Prioritization'!$C$8=$F947), OR(AND('Country Prioritization'!$C$5='Filter inputs'!$B$4,H947&lt;=$X$1),AND('Country Prioritization'!$C$5='Filter inputs'!$B$5,M947&lt;=$X$1))),1,0)</f>
        <v>1</v>
      </c>
      <c r="Y947">
        <f>IF(OR('Vaccine Prioritization'!$C$5='Filter inputs'!$E$4, 'Vaccine Prioritization'!$C$5=$F947),1,0)</f>
        <v>1</v>
      </c>
    </row>
    <row r="948" spans="1:25" x14ac:dyDescent="0.3">
      <c r="A948" t="str">
        <f t="shared" si="36"/>
        <v>ASIAAZEMCV22021</v>
      </c>
      <c r="B948" t="s">
        <v>13</v>
      </c>
      <c r="C948" t="s">
        <v>144</v>
      </c>
      <c r="D948" t="s">
        <v>40</v>
      </c>
      <c r="E948" t="s">
        <v>83</v>
      </c>
      <c r="F948">
        <v>2021</v>
      </c>
      <c r="G948" t="s">
        <v>199</v>
      </c>
      <c r="H948" s="11" cm="1">
        <f t="array" ref="H948">_xlfn.IFS(G948="&gt;70%",1,G948="60-70%",70%,G948="50-60%",60%,G948="&lt;50%",50%)</f>
        <v>0.5</v>
      </c>
      <c r="I948" s="47">
        <v>3.4812780431695535E-2</v>
      </c>
      <c r="J948">
        <v>2</v>
      </c>
      <c r="K948">
        <v>3</v>
      </c>
      <c r="L948" t="s">
        <v>196</v>
      </c>
      <c r="M948" s="11" cm="1">
        <f t="array" ref="M948">_xlfn.IFS(L948="&gt;70%",1,L948="60-70%",70%,L948="50-60%",60%,L948="&lt;50%",50%)</f>
        <v>1</v>
      </c>
      <c r="N948" s="47">
        <v>7.7928482684682915E-2</v>
      </c>
      <c r="O948">
        <v>1</v>
      </c>
      <c r="P948">
        <v>3</v>
      </c>
      <c r="Q948">
        <v>3</v>
      </c>
      <c r="R948">
        <v>10</v>
      </c>
      <c r="S948" t="s">
        <v>105</v>
      </c>
      <c r="T948" t="s">
        <v>108</v>
      </c>
      <c r="V948">
        <v>18</v>
      </c>
      <c r="W948">
        <v>17</v>
      </c>
      <c r="X948">
        <f>IF(AND(OR('Country Prioritization'!$C$4 = 'Filter inputs'!$A$4,'Country Prioritization'!$C$4=$B948),
OR('Country Prioritization'!$C$6='Filter inputs'!$C$4,'Country Prioritization'!$C$6=$S948),
OR( 'Country Prioritization'!$C$7='Filter inputs'!$D$4, 'Country Prioritization'!$C$7=$T948),
OR('Country Prioritization'!$C$8='Filter inputs'!$E$4, 'Country Prioritization'!$C$8=$F948), OR(AND('Country Prioritization'!$C$5='Filter inputs'!$B$4,H948&lt;=$X$1),AND('Country Prioritization'!$C$5='Filter inputs'!$B$5,M948&lt;=$X$1))),1,0)</f>
        <v>1</v>
      </c>
      <c r="Y948">
        <f>IF(OR('Vaccine Prioritization'!$C$5='Filter inputs'!$E$4, 'Vaccine Prioritization'!$C$5=$F948),1,0)</f>
        <v>1</v>
      </c>
    </row>
    <row r="949" spans="1:25" x14ac:dyDescent="0.3">
      <c r="A949" t="str">
        <f t="shared" si="36"/>
        <v>AFRICAGMBMCV22021</v>
      </c>
      <c r="B949" t="s">
        <v>3</v>
      </c>
      <c r="C949" t="s">
        <v>156</v>
      </c>
      <c r="D949" t="s">
        <v>52</v>
      </c>
      <c r="E949" t="s">
        <v>83</v>
      </c>
      <c r="F949">
        <v>2021</v>
      </c>
      <c r="G949" t="s">
        <v>199</v>
      </c>
      <c r="H949" s="11" cm="1">
        <f t="array" ref="H949">_xlfn.IFS(G949="&gt;70%",1,G949="60-70%",70%,G949="50-60%",60%,G949="&lt;50%",50%)</f>
        <v>0.5</v>
      </c>
      <c r="I949" s="47">
        <v>3.2794467533676742E-2</v>
      </c>
      <c r="J949">
        <v>8</v>
      </c>
      <c r="K949">
        <v>2</v>
      </c>
      <c r="L949" t="s">
        <v>196</v>
      </c>
      <c r="M949" s="11" cm="1">
        <f t="array" ref="M949">_xlfn.IFS(L949="&gt;70%",1,L949="60-70%",70%,L949="50-60%",60%,L949="&lt;50%",50%)</f>
        <v>1</v>
      </c>
      <c r="N949" s="47">
        <v>7.3444926097764193E-2</v>
      </c>
      <c r="O949">
        <v>5</v>
      </c>
      <c r="P949">
        <v>3</v>
      </c>
      <c r="Q949">
        <v>6</v>
      </c>
      <c r="R949">
        <v>9</v>
      </c>
      <c r="S949" t="s">
        <v>103</v>
      </c>
      <c r="T949" t="s">
        <v>106</v>
      </c>
      <c r="V949">
        <v>25</v>
      </c>
      <c r="W949">
        <v>23</v>
      </c>
      <c r="X949">
        <f>IF(AND(OR('Country Prioritization'!$C$4 = 'Filter inputs'!$A$4,'Country Prioritization'!$C$4=$B949),
OR('Country Prioritization'!$C$6='Filter inputs'!$C$4,'Country Prioritization'!$C$6=$S949),
OR( 'Country Prioritization'!$C$7='Filter inputs'!$D$4, 'Country Prioritization'!$C$7=$T949),
OR('Country Prioritization'!$C$8='Filter inputs'!$E$4, 'Country Prioritization'!$C$8=$F949), OR(AND('Country Prioritization'!$C$5='Filter inputs'!$B$4,H949&lt;=$X$1),AND('Country Prioritization'!$C$5='Filter inputs'!$B$5,M949&lt;=$X$1))),1,0)</f>
        <v>1</v>
      </c>
      <c r="Y949">
        <f>IF(OR('Vaccine Prioritization'!$C$5='Filter inputs'!$E$4, 'Vaccine Prioritization'!$C$5=$F949),1,0)</f>
        <v>1</v>
      </c>
    </row>
    <row r="950" spans="1:25" x14ac:dyDescent="0.3">
      <c r="A950" t="str">
        <f t="shared" si="36"/>
        <v>ASIAMNGMCV22021</v>
      </c>
      <c r="B950" t="s">
        <v>13</v>
      </c>
      <c r="C950" t="s">
        <v>174</v>
      </c>
      <c r="D950" t="s">
        <v>70</v>
      </c>
      <c r="E950" t="s">
        <v>83</v>
      </c>
      <c r="F950">
        <v>2021</v>
      </c>
      <c r="G950" t="s">
        <v>199</v>
      </c>
      <c r="H950" s="11" cm="1">
        <f t="array" ref="H950">_xlfn.IFS(G950="&gt;70%",1,G950="60-70%",70%,G950="50-60%",60%,G950="&lt;50%",50%)</f>
        <v>0.5</v>
      </c>
      <c r="I950" s="47">
        <v>3.1580916963131221E-2</v>
      </c>
      <c r="J950">
        <v>1</v>
      </c>
      <c r="K950">
        <v>2</v>
      </c>
      <c r="L950" t="s">
        <v>196</v>
      </c>
      <c r="M950" s="11" cm="1">
        <f t="array" ref="M950">_xlfn.IFS(L950="&gt;70%",1,L950="60-70%",70%,L950="50-60%",60%,L950="&lt;50%",50%)</f>
        <v>1</v>
      </c>
      <c r="N950" s="47">
        <v>6.7893973181817391E-2</v>
      </c>
      <c r="O950">
        <v>2</v>
      </c>
      <c r="P950">
        <v>2</v>
      </c>
      <c r="Q950">
        <v>5</v>
      </c>
      <c r="R950">
        <v>11</v>
      </c>
      <c r="S950" t="s">
        <v>104</v>
      </c>
      <c r="T950" t="s">
        <v>108</v>
      </c>
      <c r="V950">
        <v>19</v>
      </c>
      <c r="W950">
        <v>20</v>
      </c>
      <c r="X950">
        <f>IF(AND(OR('Country Prioritization'!$C$4 = 'Filter inputs'!$A$4,'Country Prioritization'!$C$4=$B950),
OR('Country Prioritization'!$C$6='Filter inputs'!$C$4,'Country Prioritization'!$C$6=$S950),
OR( 'Country Prioritization'!$C$7='Filter inputs'!$D$4, 'Country Prioritization'!$C$7=$T950),
OR('Country Prioritization'!$C$8='Filter inputs'!$E$4, 'Country Prioritization'!$C$8=$F950), OR(AND('Country Prioritization'!$C$5='Filter inputs'!$B$4,H950&lt;=$X$1),AND('Country Prioritization'!$C$5='Filter inputs'!$B$5,M950&lt;=$X$1))),1,0)</f>
        <v>1</v>
      </c>
      <c r="Y950">
        <f>IF(OR('Vaccine Prioritization'!$C$5='Filter inputs'!$E$4, 'Vaccine Prioritization'!$C$5=$F950),1,0)</f>
        <v>1</v>
      </c>
    </row>
    <row r="951" spans="1:25" x14ac:dyDescent="0.3">
      <c r="A951" t="str">
        <f t="shared" si="36"/>
        <v>AFRICACAFMCV22021</v>
      </c>
      <c r="B951" t="s">
        <v>3</v>
      </c>
      <c r="C951" t="s">
        <v>114</v>
      </c>
      <c r="D951" t="s">
        <v>6</v>
      </c>
      <c r="E951" t="s">
        <v>83</v>
      </c>
      <c r="F951">
        <v>2021</v>
      </c>
      <c r="G951" t="s">
        <v>199</v>
      </c>
      <c r="H951" s="11" cm="1">
        <f t="array" ref="H951">_xlfn.IFS(G951="&gt;70%",1,G951="60-70%",70%,G951="50-60%",60%,G951="&lt;50%",50%)</f>
        <v>0.5</v>
      </c>
      <c r="I951" s="47">
        <v>7.6704128070215497E-2</v>
      </c>
      <c r="J951">
        <v>7</v>
      </c>
      <c r="K951">
        <v>4</v>
      </c>
      <c r="L951" t="s">
        <v>199</v>
      </c>
      <c r="M951" s="11" cm="1">
        <f t="array" ref="M951">_xlfn.IFS(L951="&gt;70%",1,L951="60-70%",70%,L951="50-60%",60%,L951="&lt;50%",50%)</f>
        <v>0.5</v>
      </c>
      <c r="N951" s="47">
        <v>6.199444681895358E-2</v>
      </c>
      <c r="O951">
        <v>10</v>
      </c>
      <c r="P951">
        <v>2</v>
      </c>
      <c r="Q951">
        <v>10</v>
      </c>
      <c r="R951">
        <v>9</v>
      </c>
      <c r="S951" t="s">
        <v>103</v>
      </c>
      <c r="T951" t="s">
        <v>106</v>
      </c>
      <c r="V951">
        <v>30</v>
      </c>
      <c r="W951">
        <v>31</v>
      </c>
      <c r="X951">
        <f>IF(AND(OR('Country Prioritization'!$C$4 = 'Filter inputs'!$A$4,'Country Prioritization'!$C$4=$B951),
OR('Country Prioritization'!$C$6='Filter inputs'!$C$4,'Country Prioritization'!$C$6=$S951),
OR( 'Country Prioritization'!$C$7='Filter inputs'!$D$4, 'Country Prioritization'!$C$7=$T951),
OR('Country Prioritization'!$C$8='Filter inputs'!$E$4, 'Country Prioritization'!$C$8=$F951), OR(AND('Country Prioritization'!$C$5='Filter inputs'!$B$4,H951&lt;=$X$1),AND('Country Prioritization'!$C$5='Filter inputs'!$B$5,M951&lt;=$X$1))),1,0)</f>
        <v>1</v>
      </c>
      <c r="Y951">
        <f>IF(OR('Vaccine Prioritization'!$C$5='Filter inputs'!$E$4, 'Vaccine Prioritization'!$C$5=$F951),1,0)</f>
        <v>1</v>
      </c>
    </row>
    <row r="952" spans="1:25" x14ac:dyDescent="0.3">
      <c r="A952" t="str">
        <f t="shared" si="36"/>
        <v>AMERICAHNDMCV22021</v>
      </c>
      <c r="B952" t="s">
        <v>22</v>
      </c>
      <c r="C952" t="s">
        <v>165</v>
      </c>
      <c r="D952" t="s">
        <v>61</v>
      </c>
      <c r="E952" t="s">
        <v>83</v>
      </c>
      <c r="F952">
        <v>2021</v>
      </c>
      <c r="G952" t="s">
        <v>199</v>
      </c>
      <c r="H952" s="11" cm="1">
        <f t="array" ref="H952">_xlfn.IFS(G952="&gt;70%",1,G952="60-70%",70%,G952="50-60%",60%,G952="&lt;50%",50%)</f>
        <v>0.5</v>
      </c>
      <c r="I952" s="47">
        <v>2.58772306374907E-2</v>
      </c>
      <c r="J952">
        <v>3</v>
      </c>
      <c r="K952">
        <v>2</v>
      </c>
      <c r="L952" t="s">
        <v>196</v>
      </c>
      <c r="M952" s="11" cm="1">
        <f t="array" ref="M952">_xlfn.IFS(L952="&gt;70%",1,L952="60-70%",70%,L952="50-60%",60%,L952="&lt;50%",50%)</f>
        <v>1</v>
      </c>
      <c r="N952" s="47">
        <v>5.8665784433819701E-2</v>
      </c>
      <c r="O952">
        <v>3</v>
      </c>
      <c r="P952">
        <v>2</v>
      </c>
      <c r="Q952">
        <v>4</v>
      </c>
      <c r="R952">
        <v>11</v>
      </c>
      <c r="S952" t="s">
        <v>104</v>
      </c>
      <c r="T952" t="s">
        <v>108</v>
      </c>
      <c r="V952">
        <v>20</v>
      </c>
      <c r="W952">
        <v>20</v>
      </c>
      <c r="X952">
        <f>IF(AND(OR('Country Prioritization'!$C$4 = 'Filter inputs'!$A$4,'Country Prioritization'!$C$4=$B952),
OR('Country Prioritization'!$C$6='Filter inputs'!$C$4,'Country Prioritization'!$C$6=$S952),
OR( 'Country Prioritization'!$C$7='Filter inputs'!$D$4, 'Country Prioritization'!$C$7=$T952),
OR('Country Prioritization'!$C$8='Filter inputs'!$E$4, 'Country Prioritization'!$C$8=$F952), OR(AND('Country Prioritization'!$C$5='Filter inputs'!$B$4,H952&lt;=$X$1),AND('Country Prioritization'!$C$5='Filter inputs'!$B$5,M952&lt;=$X$1))),1,0)</f>
        <v>1</v>
      </c>
      <c r="Y952">
        <f>IF(OR('Vaccine Prioritization'!$C$5='Filter inputs'!$E$4, 'Vaccine Prioritization'!$C$5=$F952),1,0)</f>
        <v>1</v>
      </c>
    </row>
    <row r="953" spans="1:25" x14ac:dyDescent="0.3">
      <c r="A953" t="str">
        <f t="shared" si="36"/>
        <v>ASIATJKMCV22021</v>
      </c>
      <c r="B953" t="s">
        <v>13</v>
      </c>
      <c r="C953" t="s">
        <v>172</v>
      </c>
      <c r="D953" t="s">
        <v>68</v>
      </c>
      <c r="E953" t="s">
        <v>83</v>
      </c>
      <c r="F953">
        <v>2021</v>
      </c>
      <c r="G953" t="s">
        <v>199</v>
      </c>
      <c r="H953" s="11" cm="1">
        <f t="array" ref="H953">_xlfn.IFS(G953="&gt;70%",1,G953="60-70%",70%,G953="50-60%",60%,G953="&lt;50%",50%)</f>
        <v>0.5</v>
      </c>
      <c r="I953" s="47">
        <v>2.1653563310755707E-2</v>
      </c>
      <c r="J953">
        <v>2</v>
      </c>
      <c r="K953">
        <v>2</v>
      </c>
      <c r="L953" t="s">
        <v>196</v>
      </c>
      <c r="M953" s="11" cm="1">
        <f t="array" ref="M953">_xlfn.IFS(L953="&gt;70%",1,L953="60-70%",70%,L953="50-60%",60%,L953="&lt;50%",50%)</f>
        <v>1</v>
      </c>
      <c r="N953" s="47">
        <v>5.0360538147355471E-2</v>
      </c>
      <c r="O953">
        <v>1</v>
      </c>
      <c r="P953">
        <v>2</v>
      </c>
      <c r="Q953">
        <v>6</v>
      </c>
      <c r="R953">
        <v>9</v>
      </c>
      <c r="S953" t="s">
        <v>103</v>
      </c>
      <c r="T953" t="s">
        <v>106</v>
      </c>
      <c r="V953">
        <v>19</v>
      </c>
      <c r="W953">
        <v>18</v>
      </c>
      <c r="X953">
        <f>IF(AND(OR('Country Prioritization'!$C$4 = 'Filter inputs'!$A$4,'Country Prioritization'!$C$4=$B953),
OR('Country Prioritization'!$C$6='Filter inputs'!$C$4,'Country Prioritization'!$C$6=$S953),
OR( 'Country Prioritization'!$C$7='Filter inputs'!$D$4, 'Country Prioritization'!$C$7=$T953),
OR('Country Prioritization'!$C$8='Filter inputs'!$E$4, 'Country Prioritization'!$C$8=$F953), OR(AND('Country Prioritization'!$C$5='Filter inputs'!$B$4,H953&lt;=$X$1),AND('Country Prioritization'!$C$5='Filter inputs'!$B$5,M953&lt;=$X$1))),1,0)</f>
        <v>1</v>
      </c>
      <c r="Y953">
        <f>IF(OR('Vaccine Prioritization'!$C$5='Filter inputs'!$E$4, 'Vaccine Prioritization'!$C$5=$F953),1,0)</f>
        <v>1</v>
      </c>
    </row>
    <row r="954" spans="1:25" x14ac:dyDescent="0.3">
      <c r="A954" t="str">
        <f t="shared" si="36"/>
        <v>ASIAKGZMCV22021</v>
      </c>
      <c r="B954" t="s">
        <v>13</v>
      </c>
      <c r="C954" t="s">
        <v>143</v>
      </c>
      <c r="D954" t="s">
        <v>39</v>
      </c>
      <c r="E954" t="s">
        <v>83</v>
      </c>
      <c r="F954">
        <v>2021</v>
      </c>
      <c r="G954" t="s">
        <v>199</v>
      </c>
      <c r="H954" s="11" cm="1">
        <f t="array" ref="H954">_xlfn.IFS(G954="&gt;70%",1,G954="60-70%",70%,G954="50-60%",60%,G954="&lt;50%",50%)</f>
        <v>0.5</v>
      </c>
      <c r="I954" s="47">
        <v>2.0634817677954932E-2</v>
      </c>
      <c r="J954">
        <v>1</v>
      </c>
      <c r="K954">
        <v>2</v>
      </c>
      <c r="L954" t="s">
        <v>196</v>
      </c>
      <c r="M954" s="11" cm="1">
        <f t="array" ref="M954">_xlfn.IFS(L954="&gt;70%",1,L954="60-70%",70%,L954="50-60%",60%,L954="&lt;50%",50%)</f>
        <v>1</v>
      </c>
      <c r="N954" s="47">
        <v>4.4424120113071328E-2</v>
      </c>
      <c r="O954">
        <v>2</v>
      </c>
      <c r="P954">
        <v>2</v>
      </c>
      <c r="Q954">
        <v>6</v>
      </c>
      <c r="R954">
        <v>2</v>
      </c>
      <c r="S954" t="s">
        <v>104</v>
      </c>
      <c r="T954" t="s">
        <v>109</v>
      </c>
      <c r="V954">
        <v>11</v>
      </c>
      <c r="W954">
        <v>12</v>
      </c>
      <c r="X954">
        <f>IF(AND(OR('Country Prioritization'!$C$4 = 'Filter inputs'!$A$4,'Country Prioritization'!$C$4=$B954),
OR('Country Prioritization'!$C$6='Filter inputs'!$C$4,'Country Prioritization'!$C$6=$S954),
OR( 'Country Prioritization'!$C$7='Filter inputs'!$D$4, 'Country Prioritization'!$C$7=$T954),
OR('Country Prioritization'!$C$8='Filter inputs'!$E$4, 'Country Prioritization'!$C$8=$F954), OR(AND('Country Prioritization'!$C$5='Filter inputs'!$B$4,H954&lt;=$X$1),AND('Country Prioritization'!$C$5='Filter inputs'!$B$5,M954&lt;=$X$1))),1,0)</f>
        <v>1</v>
      </c>
      <c r="Y954">
        <f>IF(OR('Vaccine Prioritization'!$C$5='Filter inputs'!$E$4, 'Vaccine Prioritization'!$C$5=$F954),1,0)</f>
        <v>1</v>
      </c>
    </row>
    <row r="955" spans="1:25" x14ac:dyDescent="0.3">
      <c r="A955" t="str">
        <f t="shared" si="36"/>
        <v>ASIATLSMCV22021</v>
      </c>
      <c r="B955" t="s">
        <v>13</v>
      </c>
      <c r="C955" t="s">
        <v>160</v>
      </c>
      <c r="D955" t="s">
        <v>56</v>
      </c>
      <c r="E955" t="s">
        <v>83</v>
      </c>
      <c r="F955">
        <v>2021</v>
      </c>
      <c r="G955" t="s">
        <v>199</v>
      </c>
      <c r="H955" s="11" cm="1">
        <f t="array" ref="H955">_xlfn.IFS(G955="&gt;70%",1,G955="60-70%",70%,G955="50-60%",60%,G955="&lt;50%",50%)</f>
        <v>0.5</v>
      </c>
      <c r="I955" s="47">
        <v>2.4320903594847225E-2</v>
      </c>
      <c r="J955">
        <v>4</v>
      </c>
      <c r="K955">
        <v>2</v>
      </c>
      <c r="L955" t="s">
        <v>197</v>
      </c>
      <c r="M955" s="11" cm="1">
        <f t="array" ref="M955">_xlfn.IFS(L955="&gt;70%",1,L955="60-70%",70%,L955="50-60%",60%,L955="&lt;50%",50%)</f>
        <v>0.7</v>
      </c>
      <c r="N955" s="47">
        <v>4.306660841350169E-2</v>
      </c>
      <c r="O955">
        <v>7</v>
      </c>
      <c r="P955">
        <v>2</v>
      </c>
      <c r="Q955">
        <v>2</v>
      </c>
      <c r="R955">
        <v>11</v>
      </c>
      <c r="S955" t="s">
        <v>104</v>
      </c>
      <c r="T955" t="s">
        <v>108</v>
      </c>
      <c r="V955">
        <v>19</v>
      </c>
      <c r="W955">
        <v>22</v>
      </c>
      <c r="X955">
        <f>IF(AND(OR('Country Prioritization'!$C$4 = 'Filter inputs'!$A$4,'Country Prioritization'!$C$4=$B955),
OR('Country Prioritization'!$C$6='Filter inputs'!$C$4,'Country Prioritization'!$C$6=$S955),
OR( 'Country Prioritization'!$C$7='Filter inputs'!$D$4, 'Country Prioritization'!$C$7=$T955),
OR('Country Prioritization'!$C$8='Filter inputs'!$E$4, 'Country Prioritization'!$C$8=$F955), OR(AND('Country Prioritization'!$C$5='Filter inputs'!$B$4,H955&lt;=$X$1),AND('Country Prioritization'!$C$5='Filter inputs'!$B$5,M955&lt;=$X$1))),1,0)</f>
        <v>1</v>
      </c>
      <c r="Y955">
        <f>IF(OR('Vaccine Prioritization'!$C$5='Filter inputs'!$E$4, 'Vaccine Prioritization'!$C$5=$F955),1,0)</f>
        <v>1</v>
      </c>
    </row>
    <row r="956" spans="1:25" x14ac:dyDescent="0.3">
      <c r="A956" t="str">
        <f t="shared" si="36"/>
        <v>ASIABTNMCV22021</v>
      </c>
      <c r="B956" t="s">
        <v>13</v>
      </c>
      <c r="C956" t="s">
        <v>184</v>
      </c>
      <c r="D956" t="s">
        <v>80</v>
      </c>
      <c r="E956" t="s">
        <v>83</v>
      </c>
      <c r="F956">
        <v>2021</v>
      </c>
      <c r="G956" t="s">
        <v>199</v>
      </c>
      <c r="H956" s="11" cm="1">
        <f t="array" ref="H956">_xlfn.IFS(G956="&gt;70%",1,G956="60-70%",70%,G956="50-60%",60%,G956="&lt;50%",50%)</f>
        <v>0.5</v>
      </c>
      <c r="I956" s="47">
        <v>1.1332113306544935E-2</v>
      </c>
      <c r="J956">
        <v>2</v>
      </c>
      <c r="K956">
        <v>1</v>
      </c>
      <c r="L956" t="s">
        <v>196</v>
      </c>
      <c r="M956" s="11" cm="1">
        <f t="array" ref="M956">_xlfn.IFS(L956="&gt;70%",1,L956="60-70%",70%,L956="50-60%",60%,L956="&lt;50%",50%)</f>
        <v>1</v>
      </c>
      <c r="N956" s="47">
        <v>3.3047467840144513E-2</v>
      </c>
      <c r="O956">
        <v>1</v>
      </c>
      <c r="P956">
        <v>2</v>
      </c>
      <c r="Q956">
        <v>4</v>
      </c>
      <c r="R956">
        <v>11</v>
      </c>
      <c r="S956" t="s">
        <v>104</v>
      </c>
      <c r="T956" t="s">
        <v>108</v>
      </c>
      <c r="V956">
        <v>18</v>
      </c>
      <c r="W956">
        <v>18</v>
      </c>
      <c r="X956">
        <f>IF(AND(OR('Country Prioritization'!$C$4 = 'Filter inputs'!$A$4,'Country Prioritization'!$C$4=$B956),
OR('Country Prioritization'!$C$6='Filter inputs'!$C$4,'Country Prioritization'!$C$6=$S956),
OR( 'Country Prioritization'!$C$7='Filter inputs'!$D$4, 'Country Prioritization'!$C$7=$T956),
OR('Country Prioritization'!$C$8='Filter inputs'!$E$4, 'Country Prioritization'!$C$8=$F956), OR(AND('Country Prioritization'!$C$5='Filter inputs'!$B$4,H956&lt;=$X$1),AND('Country Prioritization'!$C$5='Filter inputs'!$B$5,M956&lt;=$X$1))),1,0)</f>
        <v>1</v>
      </c>
      <c r="Y956">
        <f>IF(OR('Vaccine Prioritization'!$C$5='Filter inputs'!$E$4, 'Vaccine Prioritization'!$C$5=$F956),1,0)</f>
        <v>1</v>
      </c>
    </row>
    <row r="957" spans="1:25" x14ac:dyDescent="0.3">
      <c r="A957" t="str">
        <f t="shared" si="36"/>
        <v>AFRICACOMMCV22021</v>
      </c>
      <c r="B957" t="s">
        <v>3</v>
      </c>
      <c r="C957" t="s">
        <v>153</v>
      </c>
      <c r="D957" t="s">
        <v>49</v>
      </c>
      <c r="E957" t="s">
        <v>83</v>
      </c>
      <c r="F957">
        <v>2021</v>
      </c>
      <c r="G957" t="s">
        <v>199</v>
      </c>
      <c r="H957" s="11" cm="1">
        <f t="array" ref="H957">_xlfn.IFS(G957="&gt;70%",1,G957="60-70%",70%,G957="50-60%",60%,G957="&lt;50%",50%)</f>
        <v>0.5</v>
      </c>
      <c r="I957" s="47">
        <v>1.7097069145421608E-2</v>
      </c>
      <c r="J957">
        <v>6</v>
      </c>
      <c r="K957">
        <v>2</v>
      </c>
      <c r="L957" t="s">
        <v>198</v>
      </c>
      <c r="M957" s="11" cm="1">
        <f t="array" ref="M957">_xlfn.IFS(L957="&gt;70%",1,L957="60-70%",70%,L957="50-60%",60%,L957="&lt;50%",50%)</f>
        <v>0.6</v>
      </c>
      <c r="N957" s="47">
        <v>2.6010494974566201E-2</v>
      </c>
      <c r="O957">
        <v>9</v>
      </c>
      <c r="P957">
        <v>2</v>
      </c>
      <c r="Q957">
        <v>3</v>
      </c>
      <c r="R957">
        <v>2</v>
      </c>
      <c r="S957" t="s">
        <v>104</v>
      </c>
      <c r="T957" t="s">
        <v>109</v>
      </c>
      <c r="V957">
        <v>13</v>
      </c>
      <c r="W957">
        <v>16</v>
      </c>
      <c r="X957">
        <f>IF(AND(OR('Country Prioritization'!$C$4 = 'Filter inputs'!$A$4,'Country Prioritization'!$C$4=$B957),
OR('Country Prioritization'!$C$6='Filter inputs'!$C$4,'Country Prioritization'!$C$6=$S957),
OR( 'Country Prioritization'!$C$7='Filter inputs'!$D$4, 'Country Prioritization'!$C$7=$T957),
OR('Country Prioritization'!$C$8='Filter inputs'!$E$4, 'Country Prioritization'!$C$8=$F957), OR(AND('Country Prioritization'!$C$5='Filter inputs'!$B$4,H957&lt;=$X$1),AND('Country Prioritization'!$C$5='Filter inputs'!$B$5,M957&lt;=$X$1))),1,0)</f>
        <v>1</v>
      </c>
      <c r="Y957">
        <f>IF(OR('Vaccine Prioritization'!$C$5='Filter inputs'!$E$4, 'Vaccine Prioritization'!$C$5=$F957),1,0)</f>
        <v>1</v>
      </c>
    </row>
    <row r="958" spans="1:25" x14ac:dyDescent="0.3">
      <c r="A958" t="str">
        <f t="shared" si="36"/>
        <v>ASIAGEOMCV22021</v>
      </c>
      <c r="B958" t="s">
        <v>13</v>
      </c>
      <c r="C958" t="s">
        <v>159</v>
      </c>
      <c r="D958" t="s">
        <v>55</v>
      </c>
      <c r="E958" t="s">
        <v>83</v>
      </c>
      <c r="F958">
        <v>2021</v>
      </c>
      <c r="G958" t="s">
        <v>199</v>
      </c>
      <c r="H958" s="11" cm="1">
        <f t="array" ref="H958">_xlfn.IFS(G958="&gt;70%",1,G958="60-70%",70%,G958="50-60%",60%,G958="&lt;50%",50%)</f>
        <v>0.5</v>
      </c>
      <c r="I958" s="47">
        <v>1.422937624162565E-2</v>
      </c>
      <c r="J958">
        <v>2</v>
      </c>
      <c r="K958">
        <v>2</v>
      </c>
      <c r="L958" t="s">
        <v>196</v>
      </c>
      <c r="M958" s="11" cm="1">
        <f t="array" ref="M958">_xlfn.IFS(L958="&gt;70%",1,L958="60-70%",70%,L958="50-60%",60%,L958="&lt;50%",50%)</f>
        <v>1</v>
      </c>
      <c r="N958" s="47">
        <v>2.5595204855402353E-2</v>
      </c>
      <c r="O958">
        <v>3</v>
      </c>
      <c r="P958">
        <v>1</v>
      </c>
      <c r="Q958">
        <v>3</v>
      </c>
      <c r="R958">
        <v>10</v>
      </c>
      <c r="S958" t="s">
        <v>105</v>
      </c>
      <c r="T958" t="s">
        <v>108</v>
      </c>
      <c r="V958">
        <v>17</v>
      </c>
      <c r="W958">
        <v>17</v>
      </c>
      <c r="X958">
        <f>IF(AND(OR('Country Prioritization'!$C$4 = 'Filter inputs'!$A$4,'Country Prioritization'!$C$4=$B958),
OR('Country Prioritization'!$C$6='Filter inputs'!$C$4,'Country Prioritization'!$C$6=$S958),
OR( 'Country Prioritization'!$C$7='Filter inputs'!$D$4, 'Country Prioritization'!$C$7=$T958),
OR('Country Prioritization'!$C$8='Filter inputs'!$E$4, 'Country Prioritization'!$C$8=$F958), OR(AND('Country Prioritization'!$C$5='Filter inputs'!$B$4,H958&lt;=$X$1),AND('Country Prioritization'!$C$5='Filter inputs'!$B$5,M958&lt;=$X$1))),1,0)</f>
        <v>1</v>
      </c>
      <c r="Y958">
        <f>IF(OR('Vaccine Prioritization'!$C$5='Filter inputs'!$E$4, 'Vaccine Prioritization'!$C$5=$F958),1,0)</f>
        <v>1</v>
      </c>
    </row>
    <row r="959" spans="1:25" x14ac:dyDescent="0.3">
      <c r="A959" t="str">
        <f t="shared" si="36"/>
        <v>ASIAARMMCV22021</v>
      </c>
      <c r="B959" t="s">
        <v>13</v>
      </c>
      <c r="C959" t="s">
        <v>168</v>
      </c>
      <c r="D959" t="s">
        <v>64</v>
      </c>
      <c r="E959" t="s">
        <v>83</v>
      </c>
      <c r="F959">
        <v>2021</v>
      </c>
      <c r="G959" t="s">
        <v>199</v>
      </c>
      <c r="H959" s="11" cm="1">
        <f t="array" ref="H959">_xlfn.IFS(G959="&gt;70%",1,G959="60-70%",70%,G959="50-60%",60%,G959="&lt;50%",50%)</f>
        <v>0.5</v>
      </c>
      <c r="I959" s="47">
        <v>1.0807680152563816E-2</v>
      </c>
      <c r="J959">
        <v>2</v>
      </c>
      <c r="K959">
        <v>1</v>
      </c>
      <c r="L959" t="s">
        <v>196</v>
      </c>
      <c r="M959" s="11" cm="1">
        <f t="array" ref="M959">_xlfn.IFS(L959="&gt;70%",1,L959="60-70%",70%,L959="50-60%",60%,L959="&lt;50%",50%)</f>
        <v>1</v>
      </c>
      <c r="N959" s="47">
        <v>2.3980982496277607E-2</v>
      </c>
      <c r="O959">
        <v>2</v>
      </c>
      <c r="P959">
        <v>1</v>
      </c>
      <c r="Q959">
        <v>2</v>
      </c>
      <c r="R959">
        <v>10</v>
      </c>
      <c r="S959" t="s">
        <v>105</v>
      </c>
      <c r="T959" t="s">
        <v>108</v>
      </c>
      <c r="V959">
        <v>15</v>
      </c>
      <c r="W959">
        <v>15</v>
      </c>
      <c r="X959">
        <f>IF(AND(OR('Country Prioritization'!$C$4 = 'Filter inputs'!$A$4,'Country Prioritization'!$C$4=$B959),
OR('Country Prioritization'!$C$6='Filter inputs'!$C$4,'Country Prioritization'!$C$6=$S959),
OR( 'Country Prioritization'!$C$7='Filter inputs'!$D$4, 'Country Prioritization'!$C$7=$T959),
OR('Country Prioritization'!$C$8='Filter inputs'!$E$4, 'Country Prioritization'!$C$8=$F959), OR(AND('Country Prioritization'!$C$5='Filter inputs'!$B$4,H959&lt;=$X$1),AND('Country Prioritization'!$C$5='Filter inputs'!$B$5,M959&lt;=$X$1))),1,0)</f>
        <v>1</v>
      </c>
      <c r="Y959">
        <f>IF(OR('Vaccine Prioritization'!$C$5='Filter inputs'!$E$4, 'Vaccine Prioritization'!$C$5=$F959),1,0)</f>
        <v>1</v>
      </c>
    </row>
    <row r="960" spans="1:25" x14ac:dyDescent="0.3">
      <c r="A960" t="str">
        <f t="shared" si="36"/>
        <v>EUROPEMDAMCV22021</v>
      </c>
      <c r="B960" t="s">
        <v>9</v>
      </c>
      <c r="C960" t="s">
        <v>130</v>
      </c>
      <c r="D960" t="s">
        <v>26</v>
      </c>
      <c r="E960" t="s">
        <v>83</v>
      </c>
      <c r="F960">
        <v>2021</v>
      </c>
      <c r="G960" t="s">
        <v>199</v>
      </c>
      <c r="H960" s="11" cm="1">
        <f t="array" ref="H960">_xlfn.IFS(G960="&gt;70%",1,G960="60-70%",70%,G960="50-60%",60%,G960="&lt;50%",50%)</f>
        <v>0.5</v>
      </c>
      <c r="I960" s="47">
        <v>1.171386509133236E-2</v>
      </c>
      <c r="J960">
        <v>2</v>
      </c>
      <c r="K960">
        <v>1</v>
      </c>
      <c r="L960" t="s">
        <v>196</v>
      </c>
      <c r="M960" s="11" cm="1">
        <f t="array" ref="M960">_xlfn.IFS(L960="&gt;70%",1,L960="60-70%",70%,L960="50-60%",60%,L960="&lt;50%",50%)</f>
        <v>1</v>
      </c>
      <c r="N960" s="47">
        <v>2.2307147828141801E-2</v>
      </c>
      <c r="O960">
        <v>3</v>
      </c>
      <c r="P960">
        <v>1</v>
      </c>
      <c r="Q960">
        <v>2</v>
      </c>
      <c r="R960">
        <v>11</v>
      </c>
      <c r="S960" t="s">
        <v>104</v>
      </c>
      <c r="T960" t="s">
        <v>108</v>
      </c>
      <c r="V960">
        <v>16</v>
      </c>
      <c r="W960">
        <v>17</v>
      </c>
      <c r="X960">
        <f>IF(AND(OR('Country Prioritization'!$C$4 = 'Filter inputs'!$A$4,'Country Prioritization'!$C$4=$B960),
OR('Country Prioritization'!$C$6='Filter inputs'!$C$4,'Country Prioritization'!$C$6=$S960),
OR( 'Country Prioritization'!$C$7='Filter inputs'!$D$4, 'Country Prioritization'!$C$7=$T960),
OR('Country Prioritization'!$C$8='Filter inputs'!$E$4, 'Country Prioritization'!$C$8=$F960), OR(AND('Country Prioritization'!$C$5='Filter inputs'!$B$4,H960&lt;=$X$1),AND('Country Prioritization'!$C$5='Filter inputs'!$B$5,M960&lt;=$X$1))),1,0)</f>
        <v>1</v>
      </c>
      <c r="Y960">
        <f>IF(OR('Vaccine Prioritization'!$C$5='Filter inputs'!$E$4, 'Vaccine Prioritization'!$C$5=$F960),1,0)</f>
        <v>1</v>
      </c>
    </row>
    <row r="961" spans="1:25" x14ac:dyDescent="0.3">
      <c r="A961" t="str">
        <f t="shared" si="36"/>
        <v>AMERICAGUYMCV22021</v>
      </c>
      <c r="B961" t="s">
        <v>22</v>
      </c>
      <c r="C961" t="s">
        <v>170</v>
      </c>
      <c r="D961" t="s">
        <v>66</v>
      </c>
      <c r="E961" t="s">
        <v>83</v>
      </c>
      <c r="F961">
        <v>2021</v>
      </c>
      <c r="G961" t="s">
        <v>199</v>
      </c>
      <c r="H961" s="11" cm="1">
        <f t="array" ref="H961">_xlfn.IFS(G961="&gt;70%",1,G961="60-70%",70%,G961="50-60%",60%,G961="&lt;50%",50%)</f>
        <v>0.5</v>
      </c>
      <c r="I961" s="47">
        <v>5.835291850385527E-3</v>
      </c>
      <c r="J961">
        <v>2</v>
      </c>
      <c r="K961">
        <v>1</v>
      </c>
      <c r="L961" t="s">
        <v>196</v>
      </c>
      <c r="M961" s="11" cm="1">
        <f t="array" ref="M961">_xlfn.IFS(L961="&gt;70%",1,L961="60-70%",70%,L961="50-60%",60%,L961="&lt;50%",50%)</f>
        <v>1</v>
      </c>
      <c r="N961" s="47">
        <v>1.253538359893501E-2</v>
      </c>
      <c r="O961">
        <v>2</v>
      </c>
      <c r="P961">
        <v>1</v>
      </c>
      <c r="Q961">
        <v>4</v>
      </c>
      <c r="R961">
        <v>10</v>
      </c>
      <c r="S961" t="s">
        <v>105</v>
      </c>
      <c r="T961" t="s">
        <v>108</v>
      </c>
      <c r="V961">
        <v>17</v>
      </c>
      <c r="W961">
        <v>17</v>
      </c>
      <c r="X961">
        <f>IF(AND(OR('Country Prioritization'!$C$4 = 'Filter inputs'!$A$4,'Country Prioritization'!$C$4=$B961),
OR('Country Prioritization'!$C$6='Filter inputs'!$C$4,'Country Prioritization'!$C$6=$S961),
OR( 'Country Prioritization'!$C$7='Filter inputs'!$D$4, 'Country Prioritization'!$C$7=$T961),
OR('Country Prioritization'!$C$8='Filter inputs'!$E$4, 'Country Prioritization'!$C$8=$F961), OR(AND('Country Prioritization'!$C$5='Filter inputs'!$B$4,H961&lt;=$X$1),AND('Country Prioritization'!$C$5='Filter inputs'!$B$5,M961&lt;=$X$1))),1,0)</f>
        <v>1</v>
      </c>
      <c r="Y961">
        <f>IF(OR('Vaccine Prioritization'!$C$5='Filter inputs'!$E$4, 'Vaccine Prioritization'!$C$5=$F961),1,0)</f>
        <v>1</v>
      </c>
    </row>
    <row r="962" spans="1:25" x14ac:dyDescent="0.3">
      <c r="A962" t="str">
        <f t="shared" si="36"/>
        <v>AFRICASTPMCV22021</v>
      </c>
      <c r="B962" t="s">
        <v>3</v>
      </c>
      <c r="C962" t="s">
        <v>173</v>
      </c>
      <c r="D962" t="s">
        <v>69</v>
      </c>
      <c r="E962" t="s">
        <v>83</v>
      </c>
      <c r="F962">
        <v>2021</v>
      </c>
      <c r="G962" t="s">
        <v>199</v>
      </c>
      <c r="H962" s="11" cm="1">
        <f t="array" ref="H962">_xlfn.IFS(G962="&gt;70%",1,G962="60-70%",70%,G962="50-60%",60%,G962="&lt;50%",50%)</f>
        <v>0.5</v>
      </c>
      <c r="I962" s="47">
        <v>3.6984194506666131E-3</v>
      </c>
      <c r="J962">
        <v>4</v>
      </c>
      <c r="K962">
        <v>1</v>
      </c>
      <c r="L962" t="s">
        <v>196</v>
      </c>
      <c r="M962" s="11" cm="1">
        <f t="array" ref="M962">_xlfn.IFS(L962="&gt;70%",1,L962="60-70%",70%,L962="50-60%",60%,L962="&lt;50%",50%)</f>
        <v>1</v>
      </c>
      <c r="N962" s="47">
        <v>7.7011276540842272E-3</v>
      </c>
      <c r="O962">
        <v>4</v>
      </c>
      <c r="P962">
        <v>1</v>
      </c>
      <c r="Q962">
        <v>4</v>
      </c>
      <c r="R962">
        <v>5</v>
      </c>
      <c r="S962" t="s">
        <v>104</v>
      </c>
      <c r="T962" t="s">
        <v>107</v>
      </c>
      <c r="V962">
        <v>14</v>
      </c>
      <c r="W962">
        <v>14</v>
      </c>
      <c r="X962">
        <f>IF(AND(OR('Country Prioritization'!$C$4 = 'Filter inputs'!$A$4,'Country Prioritization'!$C$4=$B962),
OR('Country Prioritization'!$C$6='Filter inputs'!$C$4,'Country Prioritization'!$C$6=$S962),
OR( 'Country Prioritization'!$C$7='Filter inputs'!$D$4, 'Country Prioritization'!$C$7=$T962),
OR('Country Prioritization'!$C$8='Filter inputs'!$E$4, 'Country Prioritization'!$C$8=$F962), OR(AND('Country Prioritization'!$C$5='Filter inputs'!$B$4,H962&lt;=$X$1),AND('Country Prioritization'!$C$5='Filter inputs'!$B$5,M962&lt;=$X$1))),1,0)</f>
        <v>1</v>
      </c>
      <c r="Y962">
        <f>IF(OR('Vaccine Prioritization'!$C$5='Filter inputs'!$E$4, 'Vaccine Prioritization'!$C$5=$F962),1,0)</f>
        <v>1</v>
      </c>
    </row>
    <row r="963" spans="1:25" x14ac:dyDescent="0.3">
      <c r="A963" t="str">
        <f t="shared" si="36"/>
        <v>OCEANIASLBMCV22021</v>
      </c>
      <c r="B963" t="s">
        <v>15</v>
      </c>
      <c r="C963" t="s">
        <v>150</v>
      </c>
      <c r="D963" t="s">
        <v>46</v>
      </c>
      <c r="E963" t="s">
        <v>83</v>
      </c>
      <c r="F963">
        <v>2021</v>
      </c>
      <c r="G963" t="s">
        <v>199</v>
      </c>
      <c r="H963" s="11" cm="1">
        <f t="array" ref="H963">_xlfn.IFS(G963="&gt;70%",1,G963="60-70%",70%,G963="50-60%",60%,G963="&lt;50%",50%)</f>
        <v>0.5</v>
      </c>
      <c r="I963" s="47">
        <v>1.416080334819728E-3</v>
      </c>
      <c r="J963">
        <v>9</v>
      </c>
      <c r="K963">
        <v>1</v>
      </c>
      <c r="L963" t="s">
        <v>196</v>
      </c>
      <c r="M963" s="11" cm="1">
        <f t="array" ref="M963">_xlfn.IFS(L963="&gt;70%",1,L963="60-70%",70%,L963="50-60%",60%,L963="&lt;50%",50%)</f>
        <v>1</v>
      </c>
      <c r="N963" s="47">
        <v>3.8608873174349558E-3</v>
      </c>
      <c r="O963">
        <v>5</v>
      </c>
      <c r="P963">
        <v>1</v>
      </c>
      <c r="Q963">
        <v>1</v>
      </c>
      <c r="R963">
        <v>5</v>
      </c>
      <c r="S963" t="s">
        <v>104</v>
      </c>
      <c r="T963" t="s">
        <v>107</v>
      </c>
      <c r="V963">
        <v>16</v>
      </c>
      <c r="W963">
        <v>12</v>
      </c>
      <c r="X963">
        <f>IF(AND(OR('Country Prioritization'!$C$4 = 'Filter inputs'!$A$4,'Country Prioritization'!$C$4=$B963),
OR('Country Prioritization'!$C$6='Filter inputs'!$C$4,'Country Prioritization'!$C$6=$S963),
OR( 'Country Prioritization'!$C$7='Filter inputs'!$D$4, 'Country Prioritization'!$C$7=$T963),
OR('Country Prioritization'!$C$8='Filter inputs'!$E$4, 'Country Prioritization'!$C$8=$F963), OR(AND('Country Prioritization'!$C$5='Filter inputs'!$B$4,H963&lt;=$X$1),AND('Country Prioritization'!$C$5='Filter inputs'!$B$5,M963&lt;=$X$1))),1,0)</f>
        <v>1</v>
      </c>
      <c r="Y963">
        <f>IF(OR('Vaccine Prioritization'!$C$5='Filter inputs'!$E$4, 'Vaccine Prioritization'!$C$5=$F963),1,0)</f>
        <v>1</v>
      </c>
    </row>
    <row r="964" spans="1:25" x14ac:dyDescent="0.3">
      <c r="A964" t="str">
        <f t="shared" ref="A964:A1027" si="37">_xlfn.CONCAT(B964,D964,E964,F964)</f>
        <v>OCEANIAKIRMCV22021</v>
      </c>
      <c r="B964" t="s">
        <v>15</v>
      </c>
      <c r="C964" t="s">
        <v>129</v>
      </c>
      <c r="D964" t="s">
        <v>25</v>
      </c>
      <c r="E964" t="s">
        <v>83</v>
      </c>
      <c r="F964">
        <v>2021</v>
      </c>
      <c r="G964" t="s">
        <v>199</v>
      </c>
      <c r="H964" s="11" cm="1">
        <f t="array" ref="H964">_xlfn.IFS(G964="&gt;70%",1,G964="60-70%",70%,G964="50-60%",60%,G964="&lt;50%",50%)</f>
        <v>0.5</v>
      </c>
      <c r="I964" s="47">
        <v>1.2569929643410881E-3</v>
      </c>
      <c r="J964">
        <v>3</v>
      </c>
      <c r="K964">
        <v>1</v>
      </c>
      <c r="L964" t="s">
        <v>197</v>
      </c>
      <c r="M964" s="11" cm="1">
        <f t="array" ref="M964">_xlfn.IFS(L964="&gt;70%",1,L964="60-70%",70%,L964="50-60%",60%,L964="&lt;50%",50%)</f>
        <v>0.7</v>
      </c>
      <c r="N964" s="47">
        <v>2.1808959304905427E-3</v>
      </c>
      <c r="O964">
        <v>6</v>
      </c>
      <c r="P964">
        <v>1</v>
      </c>
      <c r="Q964">
        <v>5</v>
      </c>
      <c r="R964">
        <v>11</v>
      </c>
      <c r="S964" t="s">
        <v>104</v>
      </c>
      <c r="T964" t="s">
        <v>108</v>
      </c>
      <c r="V964">
        <v>20</v>
      </c>
      <c r="W964">
        <v>23</v>
      </c>
      <c r="X964">
        <f>IF(AND(OR('Country Prioritization'!$C$4 = 'Filter inputs'!$A$4,'Country Prioritization'!$C$4=$B964),
OR('Country Prioritization'!$C$6='Filter inputs'!$C$4,'Country Prioritization'!$C$6=$S964),
OR( 'Country Prioritization'!$C$7='Filter inputs'!$D$4, 'Country Prioritization'!$C$7=$T964),
OR('Country Prioritization'!$C$8='Filter inputs'!$E$4, 'Country Prioritization'!$C$8=$F964), OR(AND('Country Prioritization'!$C$5='Filter inputs'!$B$4,H964&lt;=$X$1),AND('Country Prioritization'!$C$5='Filter inputs'!$B$5,M964&lt;=$X$1))),1,0)</f>
        <v>1</v>
      </c>
      <c r="Y964">
        <f>IF(OR('Vaccine Prioritization'!$C$5='Filter inputs'!$E$4, 'Vaccine Prioritization'!$C$5=$F964),1,0)</f>
        <v>1</v>
      </c>
    </row>
    <row r="965" spans="1:25" x14ac:dyDescent="0.3">
      <c r="A965" t="str">
        <f t="shared" si="37"/>
        <v>ASIAINDMCV22022</v>
      </c>
      <c r="B965" t="s">
        <v>13</v>
      </c>
      <c r="C965" t="s">
        <v>146</v>
      </c>
      <c r="D965" t="s">
        <v>42</v>
      </c>
      <c r="E965" t="s">
        <v>83</v>
      </c>
      <c r="F965">
        <v>2022</v>
      </c>
      <c r="G965" t="s">
        <v>199</v>
      </c>
      <c r="H965" s="11" cm="1">
        <f t="array" ref="H965">_xlfn.IFS(G965="&gt;70%",1,G965="60-70%",70%,G965="50-60%",60%,G965="&lt;50%",50%)</f>
        <v>0.5</v>
      </c>
      <c r="I965" s="47">
        <v>15.020227334920531</v>
      </c>
      <c r="J965">
        <v>4</v>
      </c>
      <c r="K965">
        <v>10</v>
      </c>
      <c r="L965" t="s">
        <v>196</v>
      </c>
      <c r="M965" s="11" cm="1">
        <f t="array" ref="M965">_xlfn.IFS(L965="&gt;70%",1,L965="60-70%",70%,L965="50-60%",60%,L965="&lt;50%",50%)</f>
        <v>1</v>
      </c>
      <c r="N965" s="47">
        <v>41.244973472316182</v>
      </c>
      <c r="O965">
        <v>5</v>
      </c>
      <c r="P965">
        <v>10</v>
      </c>
      <c r="Q965">
        <v>3</v>
      </c>
      <c r="R965">
        <v>5</v>
      </c>
      <c r="S965" t="s">
        <v>104</v>
      </c>
      <c r="T965" t="s">
        <v>107</v>
      </c>
      <c r="V965">
        <v>22</v>
      </c>
      <c r="W965">
        <v>23</v>
      </c>
      <c r="X965">
        <f>IF(AND(OR('Country Prioritization'!$C$4 = 'Filter inputs'!$A$4,'Country Prioritization'!$C$4=$B965),
OR('Country Prioritization'!$C$6='Filter inputs'!$C$4,'Country Prioritization'!$C$6=$S965),
OR( 'Country Prioritization'!$C$7='Filter inputs'!$D$4, 'Country Prioritization'!$C$7=$T965),
OR('Country Prioritization'!$C$8='Filter inputs'!$E$4, 'Country Prioritization'!$C$8=$F965), OR(AND('Country Prioritization'!$C$5='Filter inputs'!$B$4,H965&lt;=$X$1),AND('Country Prioritization'!$C$5='Filter inputs'!$B$5,M965&lt;=$X$1))),1,0)</f>
        <v>1</v>
      </c>
      <c r="Y965">
        <f>IF(OR('Vaccine Prioritization'!$C$5='Filter inputs'!$E$4, 'Vaccine Prioritization'!$C$5=$F965),1,0)</f>
        <v>1</v>
      </c>
    </row>
    <row r="966" spans="1:25" x14ac:dyDescent="0.3">
      <c r="A966" t="str">
        <f t="shared" si="37"/>
        <v>ASIAPAKMCV22022</v>
      </c>
      <c r="B966" t="s">
        <v>13</v>
      </c>
      <c r="C966" t="s">
        <v>141</v>
      </c>
      <c r="D966" t="s">
        <v>37</v>
      </c>
      <c r="E966" t="s">
        <v>83</v>
      </c>
      <c r="F966">
        <v>2022</v>
      </c>
      <c r="G966" t="s">
        <v>199</v>
      </c>
      <c r="H966" s="11" cm="1">
        <f t="array" ref="H966">_xlfn.IFS(G966="&gt;70%",1,G966="60-70%",70%,G966="50-60%",60%,G966="&lt;50%",50%)</f>
        <v>0.5</v>
      </c>
      <c r="I966" s="47">
        <v>4.923912000271506</v>
      </c>
      <c r="J966">
        <v>6</v>
      </c>
      <c r="K966">
        <v>10</v>
      </c>
      <c r="L966" t="s">
        <v>197</v>
      </c>
      <c r="M966" s="11" cm="1">
        <f t="array" ref="M966">_xlfn.IFS(L966="&gt;70%",1,L966="60-70%",70%,L966="50-60%",60%,L966="&lt;50%",50%)</f>
        <v>0.7</v>
      </c>
      <c r="N966" s="47">
        <v>12.0958517015609</v>
      </c>
      <c r="O966">
        <v>8</v>
      </c>
      <c r="P966">
        <v>10</v>
      </c>
      <c r="Q966">
        <v>3</v>
      </c>
      <c r="R966">
        <v>2</v>
      </c>
      <c r="S966" t="s">
        <v>104</v>
      </c>
      <c r="T966" t="s">
        <v>109</v>
      </c>
      <c r="V966">
        <v>21</v>
      </c>
      <c r="W966">
        <v>23</v>
      </c>
      <c r="X966">
        <f>IF(AND(OR('Country Prioritization'!$C$4 = 'Filter inputs'!$A$4,'Country Prioritization'!$C$4=$B966),
OR('Country Prioritization'!$C$6='Filter inputs'!$C$4,'Country Prioritization'!$C$6=$S966),
OR( 'Country Prioritization'!$C$7='Filter inputs'!$D$4, 'Country Prioritization'!$C$7=$T966),
OR('Country Prioritization'!$C$8='Filter inputs'!$E$4, 'Country Prioritization'!$C$8=$F966), OR(AND('Country Prioritization'!$C$5='Filter inputs'!$B$4,H966&lt;=$X$1),AND('Country Prioritization'!$C$5='Filter inputs'!$B$5,M966&lt;=$X$1))),1,0)</f>
        <v>1</v>
      </c>
      <c r="Y966">
        <f>IF(OR('Vaccine Prioritization'!$C$5='Filter inputs'!$E$4, 'Vaccine Prioritization'!$C$5=$F966),1,0)</f>
        <v>1</v>
      </c>
    </row>
    <row r="967" spans="1:25" x14ac:dyDescent="0.3">
      <c r="A967" t="str">
        <f t="shared" si="37"/>
        <v>AFRICANGAMCV22022</v>
      </c>
      <c r="B967" t="s">
        <v>3</v>
      </c>
      <c r="C967" t="s">
        <v>113</v>
      </c>
      <c r="D967" t="s">
        <v>5</v>
      </c>
      <c r="E967" t="s">
        <v>83</v>
      </c>
      <c r="F967">
        <v>2022</v>
      </c>
      <c r="G967" t="s">
        <v>199</v>
      </c>
      <c r="H967" s="11" cm="1">
        <f t="array" ref="H967">_xlfn.IFS(G967="&gt;70%",1,G967="60-70%",70%,G967="50-60%",60%,G967="&lt;50%",50%)</f>
        <v>0.5</v>
      </c>
      <c r="I967" s="47">
        <v>2.3919995077651093</v>
      </c>
      <c r="J967">
        <v>10</v>
      </c>
      <c r="K967">
        <v>10</v>
      </c>
      <c r="L967" t="s">
        <v>199</v>
      </c>
      <c r="M967" s="11" cm="1">
        <f t="array" ref="M967">_xlfn.IFS(L967="&gt;70%",1,L967="60-70%",70%,L967="50-60%",60%,L967="&lt;50%",50%)</f>
        <v>0.5</v>
      </c>
      <c r="N967" s="47">
        <v>10.413056745637682</v>
      </c>
      <c r="O967">
        <v>10</v>
      </c>
      <c r="P967">
        <v>10</v>
      </c>
      <c r="Q967">
        <v>10</v>
      </c>
      <c r="R967">
        <v>5</v>
      </c>
      <c r="S967" t="s">
        <v>104</v>
      </c>
      <c r="T967" t="s">
        <v>107</v>
      </c>
      <c r="V967">
        <v>35</v>
      </c>
      <c r="W967">
        <v>35</v>
      </c>
      <c r="X967">
        <f>IF(AND(OR('Country Prioritization'!$C$4 = 'Filter inputs'!$A$4,'Country Prioritization'!$C$4=$B967),
OR('Country Prioritization'!$C$6='Filter inputs'!$C$4,'Country Prioritization'!$C$6=$S967),
OR( 'Country Prioritization'!$C$7='Filter inputs'!$D$4, 'Country Prioritization'!$C$7=$T967),
OR('Country Prioritization'!$C$8='Filter inputs'!$E$4, 'Country Prioritization'!$C$8=$F967), OR(AND('Country Prioritization'!$C$5='Filter inputs'!$B$4,H967&lt;=$X$1),AND('Country Prioritization'!$C$5='Filter inputs'!$B$5,M967&lt;=$X$1))),1,0)</f>
        <v>1</v>
      </c>
      <c r="Y967">
        <f>IF(OR('Vaccine Prioritization'!$C$5='Filter inputs'!$E$4, 'Vaccine Prioritization'!$C$5=$F967),1,0)</f>
        <v>1</v>
      </c>
    </row>
    <row r="968" spans="1:25" x14ac:dyDescent="0.3">
      <c r="A968" t="str">
        <f t="shared" si="37"/>
        <v>ASIAIDNMCV22022</v>
      </c>
      <c r="B968" t="s">
        <v>13</v>
      </c>
      <c r="C968" t="s">
        <v>133</v>
      </c>
      <c r="D968" t="s">
        <v>29</v>
      </c>
      <c r="E968" t="s">
        <v>83</v>
      </c>
      <c r="F968">
        <v>2022</v>
      </c>
      <c r="G968" t="s">
        <v>199</v>
      </c>
      <c r="H968" s="11" cm="1">
        <f t="array" ref="H968">_xlfn.IFS(G968="&gt;70%",1,G968="60-70%",70%,G968="50-60%",60%,G968="&lt;50%",50%)</f>
        <v>0.5</v>
      </c>
      <c r="I968" s="47">
        <v>2.4325341930698459</v>
      </c>
      <c r="J968">
        <v>6</v>
      </c>
      <c r="K968">
        <v>10</v>
      </c>
      <c r="L968" t="s">
        <v>196</v>
      </c>
      <c r="M968" s="11" cm="1">
        <f t="array" ref="M968">_xlfn.IFS(L968="&gt;70%",1,L968="60-70%",70%,L968="50-60%",60%,L968="&lt;50%",50%)</f>
        <v>1</v>
      </c>
      <c r="N968" s="47">
        <v>6.7437940577157516</v>
      </c>
      <c r="O968">
        <v>6</v>
      </c>
      <c r="P968">
        <v>10</v>
      </c>
      <c r="Q968">
        <v>2</v>
      </c>
      <c r="R968">
        <v>10</v>
      </c>
      <c r="S968" t="s">
        <v>105</v>
      </c>
      <c r="T968" t="s">
        <v>108</v>
      </c>
      <c r="V968">
        <v>28</v>
      </c>
      <c r="W968">
        <v>28</v>
      </c>
      <c r="X968">
        <f>IF(AND(OR('Country Prioritization'!$C$4 = 'Filter inputs'!$A$4,'Country Prioritization'!$C$4=$B968),
OR('Country Prioritization'!$C$6='Filter inputs'!$C$4,'Country Prioritization'!$C$6=$S968),
OR( 'Country Prioritization'!$C$7='Filter inputs'!$D$4, 'Country Prioritization'!$C$7=$T968),
OR('Country Prioritization'!$C$8='Filter inputs'!$E$4, 'Country Prioritization'!$C$8=$F968), OR(AND('Country Prioritization'!$C$5='Filter inputs'!$B$4,H968&lt;=$X$1),AND('Country Prioritization'!$C$5='Filter inputs'!$B$5,M968&lt;=$X$1))),1,0)</f>
        <v>1</v>
      </c>
      <c r="Y968">
        <f>IF(OR('Vaccine Prioritization'!$C$5='Filter inputs'!$E$4, 'Vaccine Prioritization'!$C$5=$F968),1,0)</f>
        <v>1</v>
      </c>
    </row>
    <row r="969" spans="1:25" x14ac:dyDescent="0.3">
      <c r="A969" t="str">
        <f t="shared" si="37"/>
        <v>AFRICAETHMCV22022</v>
      </c>
      <c r="B969" t="s">
        <v>3</v>
      </c>
      <c r="C969" t="s">
        <v>125</v>
      </c>
      <c r="D969" t="s">
        <v>20</v>
      </c>
      <c r="E969" t="s">
        <v>83</v>
      </c>
      <c r="F969">
        <v>2022</v>
      </c>
      <c r="G969" t="s">
        <v>199</v>
      </c>
      <c r="H969" s="11" cm="1">
        <f t="array" ref="H969">_xlfn.IFS(G969="&gt;70%",1,G969="60-70%",70%,G969="50-60%",60%,G969="&lt;50%",50%)</f>
        <v>0.5</v>
      </c>
      <c r="I969" s="47">
        <v>2.4514709628515585</v>
      </c>
      <c r="J969">
        <v>10</v>
      </c>
      <c r="K969">
        <v>10</v>
      </c>
      <c r="L969" t="s">
        <v>199</v>
      </c>
      <c r="M969" s="11" cm="1">
        <f t="array" ref="M969">_xlfn.IFS(L969="&gt;70%",1,L969="60-70%",70%,L969="50-60%",60%,L969="&lt;50%",50%)</f>
        <v>0.5</v>
      </c>
      <c r="N969" s="47">
        <v>5.7686112506792986</v>
      </c>
      <c r="O969">
        <v>10</v>
      </c>
      <c r="P969">
        <v>10</v>
      </c>
      <c r="Q969">
        <v>9</v>
      </c>
      <c r="R969">
        <v>9</v>
      </c>
      <c r="S969" t="s">
        <v>103</v>
      </c>
      <c r="T969" t="s">
        <v>106</v>
      </c>
      <c r="V969">
        <v>38</v>
      </c>
      <c r="W969">
        <v>38</v>
      </c>
      <c r="X969">
        <f>IF(AND(OR('Country Prioritization'!$C$4 = 'Filter inputs'!$A$4,'Country Prioritization'!$C$4=$B969),
OR('Country Prioritization'!$C$6='Filter inputs'!$C$4,'Country Prioritization'!$C$6=$S969),
OR( 'Country Prioritization'!$C$7='Filter inputs'!$D$4, 'Country Prioritization'!$C$7=$T969),
OR('Country Prioritization'!$C$8='Filter inputs'!$E$4, 'Country Prioritization'!$C$8=$F969), OR(AND('Country Prioritization'!$C$5='Filter inputs'!$B$4,H969&lt;=$X$1),AND('Country Prioritization'!$C$5='Filter inputs'!$B$5,M969&lt;=$X$1))),1,0)</f>
        <v>1</v>
      </c>
      <c r="Y969">
        <f>IF(OR('Vaccine Prioritization'!$C$5='Filter inputs'!$E$4, 'Vaccine Prioritization'!$C$5=$F969),1,0)</f>
        <v>1</v>
      </c>
    </row>
    <row r="970" spans="1:25" x14ac:dyDescent="0.3">
      <c r="A970" t="str">
        <f t="shared" si="37"/>
        <v>AFRICACODMCV22022</v>
      </c>
      <c r="B970" t="s">
        <v>3</v>
      </c>
      <c r="C970" t="s">
        <v>134</v>
      </c>
      <c r="D970" t="s">
        <v>30</v>
      </c>
      <c r="E970" t="s">
        <v>83</v>
      </c>
      <c r="F970">
        <v>2022</v>
      </c>
      <c r="G970" t="s">
        <v>199</v>
      </c>
      <c r="H970" s="11" cm="1">
        <f t="array" ref="H970">_xlfn.IFS(G970="&gt;70%",1,G970="60-70%",70%,G970="50-60%",60%,G970="&lt;50%",50%)</f>
        <v>0.5</v>
      </c>
      <c r="I970" s="47">
        <v>1.88294516077393</v>
      </c>
      <c r="J970">
        <v>8</v>
      </c>
      <c r="K970">
        <v>10</v>
      </c>
      <c r="L970" t="s">
        <v>196</v>
      </c>
      <c r="M970" s="11" cm="1">
        <f t="array" ref="M970">_xlfn.IFS(L970="&gt;70%",1,L970="60-70%",70%,L970="50-60%",60%,L970="&lt;50%",50%)</f>
        <v>1</v>
      </c>
      <c r="N970" s="47">
        <v>5.722296512067623</v>
      </c>
      <c r="O970">
        <v>6</v>
      </c>
      <c r="P970">
        <v>10</v>
      </c>
      <c r="Q970">
        <v>10</v>
      </c>
      <c r="R970">
        <v>9</v>
      </c>
      <c r="S970" t="s">
        <v>103</v>
      </c>
      <c r="T970" t="s">
        <v>106</v>
      </c>
      <c r="V970">
        <v>37</v>
      </c>
      <c r="W970">
        <v>35</v>
      </c>
      <c r="X970">
        <f>IF(AND(OR('Country Prioritization'!$C$4 = 'Filter inputs'!$A$4,'Country Prioritization'!$C$4=$B970),
OR('Country Prioritization'!$C$6='Filter inputs'!$C$4,'Country Prioritization'!$C$6=$S970),
OR( 'Country Prioritization'!$C$7='Filter inputs'!$D$4, 'Country Prioritization'!$C$7=$T970),
OR('Country Prioritization'!$C$8='Filter inputs'!$E$4, 'Country Prioritization'!$C$8=$F970), OR(AND('Country Prioritization'!$C$5='Filter inputs'!$B$4,H970&lt;=$X$1),AND('Country Prioritization'!$C$5='Filter inputs'!$B$5,M970&lt;=$X$1))),1,0)</f>
        <v>1</v>
      </c>
      <c r="Y970">
        <f>IF(OR('Vaccine Prioritization'!$C$5='Filter inputs'!$E$4, 'Vaccine Prioritization'!$C$5=$F970),1,0)</f>
        <v>1</v>
      </c>
    </row>
    <row r="971" spans="1:25" x14ac:dyDescent="0.3">
      <c r="A971" t="str">
        <f t="shared" si="37"/>
        <v>ASIABGDMCV22022</v>
      </c>
      <c r="B971" t="s">
        <v>13</v>
      </c>
      <c r="C971" t="s">
        <v>169</v>
      </c>
      <c r="D971" t="s">
        <v>65</v>
      </c>
      <c r="E971" t="s">
        <v>83</v>
      </c>
      <c r="F971">
        <v>2022</v>
      </c>
      <c r="G971" t="s">
        <v>199</v>
      </c>
      <c r="H971" s="11" cm="1">
        <f t="array" ref="H971">_xlfn.IFS(G971="&gt;70%",1,G971="60-70%",70%,G971="50-60%",60%,G971="&lt;50%",50%)</f>
        <v>0.5</v>
      </c>
      <c r="I971" s="47">
        <v>1.4990327794947655</v>
      </c>
      <c r="J971">
        <v>2</v>
      </c>
      <c r="K971">
        <v>10</v>
      </c>
      <c r="L971" t="s">
        <v>196</v>
      </c>
      <c r="M971" s="11" cm="1">
        <f t="array" ref="M971">_xlfn.IFS(L971="&gt;70%",1,L971="60-70%",70%,L971="50-60%",60%,L971="&lt;50%",50%)</f>
        <v>1</v>
      </c>
      <c r="N971" s="47">
        <v>3.9260078151205668</v>
      </c>
      <c r="O971">
        <v>4</v>
      </c>
      <c r="P971">
        <v>10</v>
      </c>
      <c r="Q971">
        <v>2</v>
      </c>
      <c r="R971">
        <v>2</v>
      </c>
      <c r="S971" t="s">
        <v>104</v>
      </c>
      <c r="T971" t="s">
        <v>109</v>
      </c>
      <c r="V971">
        <v>16</v>
      </c>
      <c r="W971">
        <v>18</v>
      </c>
      <c r="X971">
        <f>IF(AND(OR('Country Prioritization'!$C$4 = 'Filter inputs'!$A$4,'Country Prioritization'!$C$4=$B971),
OR('Country Prioritization'!$C$6='Filter inputs'!$C$4,'Country Prioritization'!$C$6=$S971),
OR( 'Country Prioritization'!$C$7='Filter inputs'!$D$4, 'Country Prioritization'!$C$7=$T971),
OR('Country Prioritization'!$C$8='Filter inputs'!$E$4, 'Country Prioritization'!$C$8=$F971), OR(AND('Country Prioritization'!$C$5='Filter inputs'!$B$4,H971&lt;=$X$1),AND('Country Prioritization'!$C$5='Filter inputs'!$B$5,M971&lt;=$X$1))),1,0)</f>
        <v>1</v>
      </c>
      <c r="Y971">
        <f>IF(OR('Vaccine Prioritization'!$C$5='Filter inputs'!$E$4, 'Vaccine Prioritization'!$C$5=$F971),1,0)</f>
        <v>1</v>
      </c>
    </row>
    <row r="972" spans="1:25" x14ac:dyDescent="0.3">
      <c r="A972" t="str">
        <f t="shared" si="37"/>
        <v>AFRICACMRMCV22022</v>
      </c>
      <c r="B972" t="s">
        <v>3</v>
      </c>
      <c r="C972" t="s">
        <v>151</v>
      </c>
      <c r="D972" t="s">
        <v>47</v>
      </c>
      <c r="E972" t="s">
        <v>83</v>
      </c>
      <c r="F972">
        <v>2022</v>
      </c>
      <c r="G972" t="s">
        <v>199</v>
      </c>
      <c r="H972" s="11" cm="1">
        <f t="array" ref="H972">_xlfn.IFS(G972="&gt;70%",1,G972="60-70%",70%,G972="50-60%",60%,G972="&lt;50%",50%)</f>
        <v>0.5</v>
      </c>
      <c r="I972" s="47">
        <v>0.69073972872140044</v>
      </c>
      <c r="J972">
        <v>8</v>
      </c>
      <c r="K972">
        <v>9</v>
      </c>
      <c r="L972" t="s">
        <v>196</v>
      </c>
      <c r="M972" s="11" cm="1">
        <f t="array" ref="M972">_xlfn.IFS(L972="&gt;70%",1,L972="60-70%",70%,L972="50-60%",60%,L972="&lt;50%",50%)</f>
        <v>1</v>
      </c>
      <c r="N972" s="47">
        <v>3.0247737081687318</v>
      </c>
      <c r="O972">
        <v>2</v>
      </c>
      <c r="P972">
        <v>10</v>
      </c>
      <c r="Q972">
        <v>8</v>
      </c>
      <c r="R972">
        <v>2</v>
      </c>
      <c r="S972" t="s">
        <v>104</v>
      </c>
      <c r="T972" t="s">
        <v>109</v>
      </c>
      <c r="V972">
        <v>27</v>
      </c>
      <c r="W972">
        <v>22</v>
      </c>
      <c r="X972">
        <f>IF(AND(OR('Country Prioritization'!$C$4 = 'Filter inputs'!$A$4,'Country Prioritization'!$C$4=$B972),
OR('Country Prioritization'!$C$6='Filter inputs'!$C$4,'Country Prioritization'!$C$6=$S972),
OR( 'Country Prioritization'!$C$7='Filter inputs'!$D$4, 'Country Prioritization'!$C$7=$T972),
OR('Country Prioritization'!$C$8='Filter inputs'!$E$4, 'Country Prioritization'!$C$8=$F972), OR(AND('Country Prioritization'!$C$5='Filter inputs'!$B$4,H972&lt;=$X$1),AND('Country Prioritization'!$C$5='Filter inputs'!$B$5,M972&lt;=$X$1))),1,0)</f>
        <v>1</v>
      </c>
      <c r="Y972">
        <f>IF(OR('Vaccine Prioritization'!$C$5='Filter inputs'!$E$4, 'Vaccine Prioritization'!$C$5=$F972),1,0)</f>
        <v>1</v>
      </c>
    </row>
    <row r="973" spans="1:25" x14ac:dyDescent="0.3">
      <c r="A973" t="str">
        <f t="shared" si="37"/>
        <v>AFRICACIVMCV22022</v>
      </c>
      <c r="B973" t="s">
        <v>3</v>
      </c>
      <c r="C973" t="s">
        <v>142</v>
      </c>
      <c r="D973" t="s">
        <v>38</v>
      </c>
      <c r="E973" t="s">
        <v>83</v>
      </c>
      <c r="F973">
        <v>2022</v>
      </c>
      <c r="G973" t="s">
        <v>199</v>
      </c>
      <c r="H973" s="11" cm="1">
        <f t="array" ref="H973">_xlfn.IFS(G973="&gt;70%",1,G973="60-70%",70%,G973="50-60%",60%,G973="&lt;50%",50%)</f>
        <v>0.5</v>
      </c>
      <c r="I973" s="47">
        <v>0.75938385814518383</v>
      </c>
      <c r="J973">
        <v>8</v>
      </c>
      <c r="K973">
        <v>9</v>
      </c>
      <c r="L973" t="s">
        <v>196</v>
      </c>
      <c r="M973" s="11" cm="1">
        <f t="array" ref="M973">_xlfn.IFS(L973="&gt;70%",1,L973="60-70%",70%,L973="50-60%",60%,L973="&lt;50%",50%)</f>
        <v>1</v>
      </c>
      <c r="N973" s="47">
        <v>2.4659446699862948</v>
      </c>
      <c r="O973">
        <v>5</v>
      </c>
      <c r="P973">
        <v>9</v>
      </c>
      <c r="Q973">
        <v>5</v>
      </c>
      <c r="R973">
        <v>2</v>
      </c>
      <c r="S973" t="s">
        <v>104</v>
      </c>
      <c r="T973" t="s">
        <v>109</v>
      </c>
      <c r="V973">
        <v>24</v>
      </c>
      <c r="W973">
        <v>21</v>
      </c>
      <c r="X973">
        <f>IF(AND(OR('Country Prioritization'!$C$4 = 'Filter inputs'!$A$4,'Country Prioritization'!$C$4=$B973),
OR('Country Prioritization'!$C$6='Filter inputs'!$C$4,'Country Prioritization'!$C$6=$S973),
OR( 'Country Prioritization'!$C$7='Filter inputs'!$D$4, 'Country Prioritization'!$C$7=$T973),
OR('Country Prioritization'!$C$8='Filter inputs'!$E$4, 'Country Prioritization'!$C$8=$F973), OR(AND('Country Prioritization'!$C$5='Filter inputs'!$B$4,H973&lt;=$X$1),AND('Country Prioritization'!$C$5='Filter inputs'!$B$5,M973&lt;=$X$1))),1,0)</f>
        <v>1</v>
      </c>
      <c r="Y973">
        <f>IF(OR('Vaccine Prioritization'!$C$5='Filter inputs'!$E$4, 'Vaccine Prioritization'!$C$5=$F973),1,0)</f>
        <v>1</v>
      </c>
    </row>
    <row r="974" spans="1:25" x14ac:dyDescent="0.3">
      <c r="A974" t="str">
        <f t="shared" si="37"/>
        <v>ASIAVNMMCV22022</v>
      </c>
      <c r="B974" t="s">
        <v>13</v>
      </c>
      <c r="C974" t="s">
        <v>152</v>
      </c>
      <c r="D974" t="s">
        <v>48</v>
      </c>
      <c r="E974" t="s">
        <v>83</v>
      </c>
      <c r="F974">
        <v>2022</v>
      </c>
      <c r="G974" t="s">
        <v>199</v>
      </c>
      <c r="H974" s="11" cm="1">
        <f t="array" ref="H974">_xlfn.IFS(G974="&gt;70%",1,G974="60-70%",70%,G974="50-60%",60%,G974="&lt;50%",50%)</f>
        <v>0.5</v>
      </c>
      <c r="I974" s="47">
        <v>0.7032093378159272</v>
      </c>
      <c r="J974">
        <v>3</v>
      </c>
      <c r="K974">
        <v>9</v>
      </c>
      <c r="L974" t="s">
        <v>196</v>
      </c>
      <c r="M974" s="11" cm="1">
        <f t="array" ref="M974">_xlfn.IFS(L974="&gt;70%",1,L974="60-70%",70%,L974="50-60%",60%,L974="&lt;50%",50%)</f>
        <v>1</v>
      </c>
      <c r="N974" s="47">
        <v>2.2079973773828154</v>
      </c>
      <c r="O974">
        <v>2</v>
      </c>
      <c r="P974">
        <v>9</v>
      </c>
      <c r="Q974">
        <v>7</v>
      </c>
      <c r="R974">
        <v>11</v>
      </c>
      <c r="S974" t="s">
        <v>104</v>
      </c>
      <c r="T974" t="s">
        <v>108</v>
      </c>
      <c r="V974">
        <v>30</v>
      </c>
      <c r="W974">
        <v>29</v>
      </c>
      <c r="X974">
        <f>IF(AND(OR('Country Prioritization'!$C$4 = 'Filter inputs'!$A$4,'Country Prioritization'!$C$4=$B974),
OR('Country Prioritization'!$C$6='Filter inputs'!$C$4,'Country Prioritization'!$C$6=$S974),
OR( 'Country Prioritization'!$C$7='Filter inputs'!$D$4, 'Country Prioritization'!$C$7=$T974),
OR('Country Prioritization'!$C$8='Filter inputs'!$E$4, 'Country Prioritization'!$C$8=$F974), OR(AND('Country Prioritization'!$C$5='Filter inputs'!$B$4,H974&lt;=$X$1),AND('Country Prioritization'!$C$5='Filter inputs'!$B$5,M974&lt;=$X$1))),1,0)</f>
        <v>1</v>
      </c>
      <c r="Y974">
        <f>IF(OR('Vaccine Prioritization'!$C$5='Filter inputs'!$E$4, 'Vaccine Prioritization'!$C$5=$F974),1,0)</f>
        <v>1</v>
      </c>
    </row>
    <row r="975" spans="1:25" x14ac:dyDescent="0.3">
      <c r="A975" t="str">
        <f t="shared" si="37"/>
        <v>AFRICASDNMCV22022</v>
      </c>
      <c r="B975" t="s">
        <v>3</v>
      </c>
      <c r="C975" t="s">
        <v>149</v>
      </c>
      <c r="D975" t="s">
        <v>45</v>
      </c>
      <c r="E975" t="s">
        <v>83</v>
      </c>
      <c r="F975">
        <v>2022</v>
      </c>
      <c r="G975" t="s">
        <v>199</v>
      </c>
      <c r="H975" s="11" cm="1">
        <f t="array" ref="H975">_xlfn.IFS(G975="&gt;70%",1,G975="60-70%",70%,G975="50-60%",60%,G975="&lt;50%",50%)</f>
        <v>0.5</v>
      </c>
      <c r="I975" s="47">
        <v>0.68796349176243754</v>
      </c>
      <c r="J975">
        <v>5</v>
      </c>
      <c r="K975">
        <v>9</v>
      </c>
      <c r="L975" t="s">
        <v>196</v>
      </c>
      <c r="M975" s="11" cm="1">
        <f t="array" ref="M975">_xlfn.IFS(L975="&gt;70%",1,L975="60-70%",70%,L975="50-60%",60%,L975="&lt;50%",50%)</f>
        <v>1</v>
      </c>
      <c r="N975" s="47">
        <v>2.0296234232188843</v>
      </c>
      <c r="O975">
        <v>5</v>
      </c>
      <c r="P975">
        <v>9</v>
      </c>
      <c r="Q975">
        <v>5</v>
      </c>
      <c r="R975">
        <v>3</v>
      </c>
      <c r="S975" t="s">
        <v>103</v>
      </c>
      <c r="T975" t="s">
        <v>109</v>
      </c>
      <c r="V975">
        <v>22</v>
      </c>
      <c r="W975">
        <v>22</v>
      </c>
      <c r="X975">
        <f>IF(AND(OR('Country Prioritization'!$C$4 = 'Filter inputs'!$A$4,'Country Prioritization'!$C$4=$B975),
OR('Country Prioritization'!$C$6='Filter inputs'!$C$4,'Country Prioritization'!$C$6=$S975),
OR( 'Country Prioritization'!$C$7='Filter inputs'!$D$4, 'Country Prioritization'!$C$7=$T975),
OR('Country Prioritization'!$C$8='Filter inputs'!$E$4, 'Country Prioritization'!$C$8=$F975), OR(AND('Country Prioritization'!$C$5='Filter inputs'!$B$4,H975&lt;=$X$1),AND('Country Prioritization'!$C$5='Filter inputs'!$B$5,M975&lt;=$X$1))),1,0)</f>
        <v>1</v>
      </c>
      <c r="Y975">
        <f>IF(OR('Vaccine Prioritization'!$C$5='Filter inputs'!$E$4, 'Vaccine Prioritization'!$C$5=$F975),1,0)</f>
        <v>1</v>
      </c>
    </row>
    <row r="976" spans="1:25" x14ac:dyDescent="0.3">
      <c r="A976" t="str">
        <f t="shared" si="37"/>
        <v>ASIAMMRMCV22022</v>
      </c>
      <c r="B976" t="s">
        <v>13</v>
      </c>
      <c r="C976" t="s">
        <v>131</v>
      </c>
      <c r="D976" t="s">
        <v>27</v>
      </c>
      <c r="E976" t="s">
        <v>83</v>
      </c>
      <c r="F976">
        <v>2022</v>
      </c>
      <c r="G976" t="s">
        <v>199</v>
      </c>
      <c r="H976" s="11" cm="1">
        <f t="array" ref="H976">_xlfn.IFS(G976="&gt;70%",1,G976="60-70%",70%,G976="50-60%",60%,G976="&lt;50%",50%)</f>
        <v>0.5</v>
      </c>
      <c r="I976" s="47">
        <v>0.62269636016322594</v>
      </c>
      <c r="J976">
        <v>5</v>
      </c>
      <c r="K976">
        <v>9</v>
      </c>
      <c r="L976" t="s">
        <v>196</v>
      </c>
      <c r="M976" s="11" cm="1">
        <f t="array" ref="M976">_xlfn.IFS(L976="&gt;70%",1,L976="60-70%",70%,L976="50-60%",60%,L976="&lt;50%",50%)</f>
        <v>1</v>
      </c>
      <c r="N976" s="47">
        <v>1.939363490716933</v>
      </c>
      <c r="O976">
        <v>4</v>
      </c>
      <c r="P976">
        <v>9</v>
      </c>
      <c r="Q976">
        <v>10</v>
      </c>
      <c r="R976">
        <v>2</v>
      </c>
      <c r="S976" t="s">
        <v>104</v>
      </c>
      <c r="T976" t="s">
        <v>109</v>
      </c>
      <c r="V976">
        <v>26</v>
      </c>
      <c r="W976">
        <v>25</v>
      </c>
      <c r="X976">
        <f>IF(AND(OR('Country Prioritization'!$C$4 = 'Filter inputs'!$A$4,'Country Prioritization'!$C$4=$B976),
OR('Country Prioritization'!$C$6='Filter inputs'!$C$4,'Country Prioritization'!$C$6=$S976),
OR( 'Country Prioritization'!$C$7='Filter inputs'!$D$4, 'Country Prioritization'!$C$7=$T976),
OR('Country Prioritization'!$C$8='Filter inputs'!$E$4, 'Country Prioritization'!$C$8=$F976), OR(AND('Country Prioritization'!$C$5='Filter inputs'!$B$4,H976&lt;=$X$1),AND('Country Prioritization'!$C$5='Filter inputs'!$B$5,M976&lt;=$X$1))),1,0)</f>
        <v>1</v>
      </c>
      <c r="Y976">
        <f>IF(OR('Vaccine Prioritization'!$C$5='Filter inputs'!$E$4, 'Vaccine Prioritization'!$C$5=$F976),1,0)</f>
        <v>1</v>
      </c>
    </row>
    <row r="977" spans="1:25" x14ac:dyDescent="0.3">
      <c r="A977" t="str">
        <f t="shared" si="37"/>
        <v>AFRICATZAMCV22022</v>
      </c>
      <c r="B977" t="s">
        <v>3</v>
      </c>
      <c r="C977" t="s">
        <v>161</v>
      </c>
      <c r="D977" t="s">
        <v>57</v>
      </c>
      <c r="E977" t="s">
        <v>83</v>
      </c>
      <c r="F977">
        <v>2022</v>
      </c>
      <c r="G977" t="s">
        <v>199</v>
      </c>
      <c r="H977" s="11" cm="1">
        <f t="array" ref="H977">_xlfn.IFS(G977="&gt;70%",1,G977="60-70%",70%,G977="50-60%",60%,G977="&lt;50%",50%)</f>
        <v>0.5</v>
      </c>
      <c r="I977" s="47">
        <v>0.59996192975763363</v>
      </c>
      <c r="J977">
        <v>6</v>
      </c>
      <c r="K977">
        <v>9</v>
      </c>
      <c r="L977" t="s">
        <v>196</v>
      </c>
      <c r="M977" s="11" cm="1">
        <f t="array" ref="M977">_xlfn.IFS(L977="&gt;70%",1,L977="60-70%",70%,L977="50-60%",60%,L977="&lt;50%",50%)</f>
        <v>1</v>
      </c>
      <c r="N977" s="47">
        <v>1.6951069130970762</v>
      </c>
      <c r="O977">
        <v>5</v>
      </c>
      <c r="P977">
        <v>9</v>
      </c>
      <c r="Q977">
        <v>7</v>
      </c>
      <c r="R977">
        <v>8</v>
      </c>
      <c r="S977" t="s">
        <v>104</v>
      </c>
      <c r="T977" t="s">
        <v>106</v>
      </c>
      <c r="V977">
        <v>30</v>
      </c>
      <c r="W977">
        <v>29</v>
      </c>
      <c r="X977">
        <f>IF(AND(OR('Country Prioritization'!$C$4 = 'Filter inputs'!$A$4,'Country Prioritization'!$C$4=$B977),
OR('Country Prioritization'!$C$6='Filter inputs'!$C$4,'Country Prioritization'!$C$6=$S977),
OR( 'Country Prioritization'!$C$7='Filter inputs'!$D$4, 'Country Prioritization'!$C$7=$T977),
OR('Country Prioritization'!$C$8='Filter inputs'!$E$4, 'Country Prioritization'!$C$8=$F977), OR(AND('Country Prioritization'!$C$5='Filter inputs'!$B$4,H977&lt;=$X$1),AND('Country Prioritization'!$C$5='Filter inputs'!$B$5,M977&lt;=$X$1))),1,0)</f>
        <v>1</v>
      </c>
      <c r="Y977">
        <f>IF(OR('Vaccine Prioritization'!$C$5='Filter inputs'!$E$4, 'Vaccine Prioritization'!$C$5=$F977),1,0)</f>
        <v>1</v>
      </c>
    </row>
    <row r="978" spans="1:25" x14ac:dyDescent="0.3">
      <c r="A978" t="str">
        <f t="shared" si="37"/>
        <v>AFRICAUGAMCV22022</v>
      </c>
      <c r="B978" t="s">
        <v>3</v>
      </c>
      <c r="C978" t="s">
        <v>147</v>
      </c>
      <c r="D978" t="s">
        <v>43</v>
      </c>
      <c r="E978" t="s">
        <v>83</v>
      </c>
      <c r="F978">
        <v>2022</v>
      </c>
      <c r="G978" t="s">
        <v>199</v>
      </c>
      <c r="H978" s="11" cm="1">
        <f t="array" ref="H978">_xlfn.IFS(G978="&gt;70%",1,G978="60-70%",70%,G978="50-60%",60%,G978="&lt;50%",50%)</f>
        <v>0.5</v>
      </c>
      <c r="I978" s="47">
        <v>0.81262885552430064</v>
      </c>
      <c r="J978">
        <v>8</v>
      </c>
      <c r="K978">
        <v>10</v>
      </c>
      <c r="L978" t="s">
        <v>198</v>
      </c>
      <c r="M978" s="11" cm="1">
        <f t="array" ref="M978">_xlfn.IFS(L978="&gt;70%",1,L978="60-70%",70%,L978="50-60%",60%,L978="&lt;50%",50%)</f>
        <v>0.6</v>
      </c>
      <c r="N978" s="47">
        <v>1.6831149930797289</v>
      </c>
      <c r="O978">
        <v>9</v>
      </c>
      <c r="P978">
        <v>9</v>
      </c>
      <c r="Q978">
        <v>6</v>
      </c>
      <c r="R978">
        <v>9</v>
      </c>
      <c r="S978" t="s">
        <v>103</v>
      </c>
      <c r="T978" t="s">
        <v>106</v>
      </c>
      <c r="V978">
        <v>33</v>
      </c>
      <c r="W978">
        <v>33</v>
      </c>
      <c r="X978">
        <f>IF(AND(OR('Country Prioritization'!$C$4 = 'Filter inputs'!$A$4,'Country Prioritization'!$C$4=$B978),
OR('Country Prioritization'!$C$6='Filter inputs'!$C$4,'Country Prioritization'!$C$6=$S978),
OR( 'Country Prioritization'!$C$7='Filter inputs'!$D$4, 'Country Prioritization'!$C$7=$T978),
OR('Country Prioritization'!$C$8='Filter inputs'!$E$4, 'Country Prioritization'!$C$8=$F978), OR(AND('Country Prioritization'!$C$5='Filter inputs'!$B$4,H978&lt;=$X$1),AND('Country Prioritization'!$C$5='Filter inputs'!$B$5,M978&lt;=$X$1))),1,0)</f>
        <v>1</v>
      </c>
      <c r="Y978">
        <f>IF(OR('Vaccine Prioritization'!$C$5='Filter inputs'!$E$4, 'Vaccine Prioritization'!$C$5=$F978),1,0)</f>
        <v>1</v>
      </c>
    </row>
    <row r="979" spans="1:25" x14ac:dyDescent="0.3">
      <c r="A979" t="str">
        <f t="shared" si="37"/>
        <v>AFRICAMLIMCV22022</v>
      </c>
      <c r="B979" t="s">
        <v>3</v>
      </c>
      <c r="C979" t="s">
        <v>126</v>
      </c>
      <c r="D979" t="s">
        <v>21</v>
      </c>
      <c r="E979" t="s">
        <v>83</v>
      </c>
      <c r="F979">
        <v>2022</v>
      </c>
      <c r="G979" t="s">
        <v>199</v>
      </c>
      <c r="H979" s="11" cm="1">
        <f t="array" ref="H979">_xlfn.IFS(G979="&gt;70%",1,G979="60-70%",70%,G979="50-60%",60%,G979="&lt;50%",50%)</f>
        <v>0.5</v>
      </c>
      <c r="I979" s="47">
        <v>0.20622366781900953</v>
      </c>
      <c r="J979">
        <v>10</v>
      </c>
      <c r="K979">
        <v>6</v>
      </c>
      <c r="L979" t="s">
        <v>197</v>
      </c>
      <c r="M979" s="11" cm="1">
        <f t="array" ref="M979">_xlfn.IFS(L979="&gt;70%",1,L979="60-70%",70%,L979="50-60%",60%,L979="&lt;50%",50%)</f>
        <v>0.7</v>
      </c>
      <c r="N979" s="47">
        <v>1.5658631996441428</v>
      </c>
      <c r="O979">
        <v>7</v>
      </c>
      <c r="P979">
        <v>9</v>
      </c>
      <c r="Q979">
        <v>8</v>
      </c>
      <c r="R979">
        <v>9</v>
      </c>
      <c r="S979" t="s">
        <v>103</v>
      </c>
      <c r="T979" t="s">
        <v>106</v>
      </c>
      <c r="V979">
        <v>33</v>
      </c>
      <c r="W979">
        <v>33</v>
      </c>
      <c r="X979">
        <f>IF(AND(OR('Country Prioritization'!$C$4 = 'Filter inputs'!$A$4,'Country Prioritization'!$C$4=$B979),
OR('Country Prioritization'!$C$6='Filter inputs'!$C$4,'Country Prioritization'!$C$6=$S979),
OR( 'Country Prioritization'!$C$7='Filter inputs'!$D$4, 'Country Prioritization'!$C$7=$T979),
OR('Country Prioritization'!$C$8='Filter inputs'!$E$4, 'Country Prioritization'!$C$8=$F979), OR(AND('Country Prioritization'!$C$5='Filter inputs'!$B$4,H979&lt;=$X$1),AND('Country Prioritization'!$C$5='Filter inputs'!$B$5,M979&lt;=$X$1))),1,0)</f>
        <v>1</v>
      </c>
      <c r="Y979">
        <f>IF(OR('Vaccine Prioritization'!$C$5='Filter inputs'!$E$4, 'Vaccine Prioritization'!$C$5=$F979),1,0)</f>
        <v>1</v>
      </c>
    </row>
    <row r="980" spans="1:25" x14ac:dyDescent="0.3">
      <c r="A980" t="str">
        <f t="shared" si="37"/>
        <v>AFRICAMDGMCV22022</v>
      </c>
      <c r="B980" t="s">
        <v>3</v>
      </c>
      <c r="C980" t="s">
        <v>145</v>
      </c>
      <c r="D980" t="s">
        <v>41</v>
      </c>
      <c r="E980" t="s">
        <v>83</v>
      </c>
      <c r="F980">
        <v>2022</v>
      </c>
      <c r="G980" t="s">
        <v>199</v>
      </c>
      <c r="H980" s="11" cm="1">
        <f t="array" ref="H980">_xlfn.IFS(G980="&gt;70%",1,G980="60-70%",70%,G980="50-60%",60%,G980="&lt;50%",50%)</f>
        <v>0.5</v>
      </c>
      <c r="I980" s="47">
        <v>0.5044867879144509</v>
      </c>
      <c r="J980">
        <v>8</v>
      </c>
      <c r="K980">
        <v>8</v>
      </c>
      <c r="L980" t="s">
        <v>197</v>
      </c>
      <c r="M980" s="11" cm="1">
        <f t="array" ref="M980">_xlfn.IFS(L980="&gt;70%",1,L980="60-70%",70%,L980="50-60%",60%,L980="&lt;50%",50%)</f>
        <v>0.7</v>
      </c>
      <c r="N980" s="47">
        <v>1.4526193345743321</v>
      </c>
      <c r="O980">
        <v>7</v>
      </c>
      <c r="P980">
        <v>8</v>
      </c>
      <c r="Q980">
        <v>7</v>
      </c>
      <c r="R980">
        <v>9</v>
      </c>
      <c r="S980" t="s">
        <v>103</v>
      </c>
      <c r="T980" t="s">
        <v>106</v>
      </c>
      <c r="V980">
        <v>32</v>
      </c>
      <c r="W980">
        <v>31</v>
      </c>
      <c r="X980">
        <f>IF(AND(OR('Country Prioritization'!$C$4 = 'Filter inputs'!$A$4,'Country Prioritization'!$C$4=$B980),
OR('Country Prioritization'!$C$6='Filter inputs'!$C$4,'Country Prioritization'!$C$6=$S980),
OR( 'Country Prioritization'!$C$7='Filter inputs'!$D$4, 'Country Prioritization'!$C$7=$T980),
OR('Country Prioritization'!$C$8='Filter inputs'!$E$4, 'Country Prioritization'!$C$8=$F980), OR(AND('Country Prioritization'!$C$5='Filter inputs'!$B$4,H980&lt;=$X$1),AND('Country Prioritization'!$C$5='Filter inputs'!$B$5,M980&lt;=$X$1))),1,0)</f>
        <v>1</v>
      </c>
      <c r="Y980">
        <f>IF(OR('Vaccine Prioritization'!$C$5='Filter inputs'!$E$4, 'Vaccine Prioritization'!$C$5=$F980),1,0)</f>
        <v>1</v>
      </c>
    </row>
    <row r="981" spans="1:25" x14ac:dyDescent="0.3">
      <c r="A981" t="str">
        <f t="shared" si="37"/>
        <v>AFRICAAGOMCV22022</v>
      </c>
      <c r="B981" t="s">
        <v>3</v>
      </c>
      <c r="C981" t="s">
        <v>116</v>
      </c>
      <c r="D981" t="s">
        <v>8</v>
      </c>
      <c r="E981" t="s">
        <v>83</v>
      </c>
      <c r="F981">
        <v>2022</v>
      </c>
      <c r="G981" t="s">
        <v>199</v>
      </c>
      <c r="H981" s="11" cm="1">
        <f t="array" ref="H981">_xlfn.IFS(G981="&gt;70%",1,G981="60-70%",70%,G981="50-60%",60%,G981="&lt;50%",50%)</f>
        <v>0.5</v>
      </c>
      <c r="I981" s="47">
        <v>0.80774464357606746</v>
      </c>
      <c r="J981">
        <v>9</v>
      </c>
      <c r="K981">
        <v>9</v>
      </c>
      <c r="L981" t="s">
        <v>199</v>
      </c>
      <c r="M981" s="11" cm="1">
        <f t="array" ref="M981">_xlfn.IFS(L981="&gt;70%",1,L981="60-70%",70%,L981="50-60%",60%,L981="&lt;50%",50%)</f>
        <v>0.5</v>
      </c>
      <c r="N981" s="47">
        <v>1.4203967134557214</v>
      </c>
      <c r="O981">
        <v>10</v>
      </c>
      <c r="P981">
        <v>8</v>
      </c>
      <c r="Q981">
        <v>9</v>
      </c>
      <c r="R981">
        <v>11</v>
      </c>
      <c r="S981" t="s">
        <v>104</v>
      </c>
      <c r="T981" t="s">
        <v>108</v>
      </c>
      <c r="V981">
        <v>38</v>
      </c>
      <c r="W981">
        <v>38</v>
      </c>
      <c r="X981">
        <f>IF(AND(OR('Country Prioritization'!$C$4 = 'Filter inputs'!$A$4,'Country Prioritization'!$C$4=$B981),
OR('Country Prioritization'!$C$6='Filter inputs'!$C$4,'Country Prioritization'!$C$6=$S981),
OR( 'Country Prioritization'!$C$7='Filter inputs'!$D$4, 'Country Prioritization'!$C$7=$T981),
OR('Country Prioritization'!$C$8='Filter inputs'!$E$4, 'Country Prioritization'!$C$8=$F981), OR(AND('Country Prioritization'!$C$5='Filter inputs'!$B$4,H981&lt;=$X$1),AND('Country Prioritization'!$C$5='Filter inputs'!$B$5,M981&lt;=$X$1))),1,0)</f>
        <v>1</v>
      </c>
      <c r="Y981">
        <f>IF(OR('Vaccine Prioritization'!$C$5='Filter inputs'!$E$4, 'Vaccine Prioritization'!$C$5=$F981),1,0)</f>
        <v>1</v>
      </c>
    </row>
    <row r="982" spans="1:25" x14ac:dyDescent="0.3">
      <c r="A982" t="str">
        <f t="shared" si="37"/>
        <v>AFRICAGHAMCV22022</v>
      </c>
      <c r="B982" t="s">
        <v>3</v>
      </c>
      <c r="C982" t="s">
        <v>166</v>
      </c>
      <c r="D982" t="s">
        <v>62</v>
      </c>
      <c r="E982" t="s">
        <v>83</v>
      </c>
      <c r="F982">
        <v>2022</v>
      </c>
      <c r="G982" t="s">
        <v>199</v>
      </c>
      <c r="H982" s="11" cm="1">
        <f t="array" ref="H982">_xlfn.IFS(G982="&gt;70%",1,G982="60-70%",70%,G982="50-60%",60%,G982="&lt;50%",50%)</f>
        <v>0.5</v>
      </c>
      <c r="I982" s="47">
        <v>0.44905906008827895</v>
      </c>
      <c r="J982">
        <v>4</v>
      </c>
      <c r="K982">
        <v>8</v>
      </c>
      <c r="L982" t="s">
        <v>196</v>
      </c>
      <c r="M982" s="11" cm="1">
        <f t="array" ref="M982">_xlfn.IFS(L982="&gt;70%",1,L982="60-70%",70%,L982="50-60%",60%,L982="&lt;50%",50%)</f>
        <v>1</v>
      </c>
      <c r="N982" s="47">
        <v>1.395575997838826</v>
      </c>
      <c r="O982">
        <v>4</v>
      </c>
      <c r="P982">
        <v>8</v>
      </c>
      <c r="Q982">
        <v>5</v>
      </c>
      <c r="R982">
        <v>2</v>
      </c>
      <c r="S982" t="s">
        <v>104</v>
      </c>
      <c r="T982" t="s">
        <v>109</v>
      </c>
      <c r="V982">
        <v>19</v>
      </c>
      <c r="W982">
        <v>19</v>
      </c>
      <c r="X982">
        <f>IF(AND(OR('Country Prioritization'!$C$4 = 'Filter inputs'!$A$4,'Country Prioritization'!$C$4=$B982),
OR('Country Prioritization'!$C$6='Filter inputs'!$C$4,'Country Prioritization'!$C$6=$S982),
OR( 'Country Prioritization'!$C$7='Filter inputs'!$D$4, 'Country Prioritization'!$C$7=$T982),
OR('Country Prioritization'!$C$8='Filter inputs'!$E$4, 'Country Prioritization'!$C$8=$F982), OR(AND('Country Prioritization'!$C$5='Filter inputs'!$B$4,H982&lt;=$X$1),AND('Country Prioritization'!$C$5='Filter inputs'!$B$5,M982&lt;=$X$1))),1,0)</f>
        <v>1</v>
      </c>
      <c r="Y982">
        <f>IF(OR('Vaccine Prioritization'!$C$5='Filter inputs'!$E$4, 'Vaccine Prioritization'!$C$5=$F982),1,0)</f>
        <v>1</v>
      </c>
    </row>
    <row r="983" spans="1:25" x14ac:dyDescent="0.3">
      <c r="A983" t="str">
        <f t="shared" si="37"/>
        <v>AFRICAZMBMCV22022</v>
      </c>
      <c r="B983" t="s">
        <v>3</v>
      </c>
      <c r="C983" t="s">
        <v>182</v>
      </c>
      <c r="D983" t="s">
        <v>78</v>
      </c>
      <c r="E983" t="s">
        <v>83</v>
      </c>
      <c r="F983">
        <v>2022</v>
      </c>
      <c r="G983" t="s">
        <v>199</v>
      </c>
      <c r="H983" s="11" cm="1">
        <f t="array" ref="H983">_xlfn.IFS(G983="&gt;70%",1,G983="60-70%",70%,G983="50-60%",60%,G983="&lt;50%",50%)</f>
        <v>0.5</v>
      </c>
      <c r="I983" s="47">
        <v>0.45142365894601089</v>
      </c>
      <c r="J983">
        <v>6</v>
      </c>
      <c r="K983">
        <v>8</v>
      </c>
      <c r="L983" t="s">
        <v>197</v>
      </c>
      <c r="M983" s="11" cm="1">
        <f t="array" ref="M983">_xlfn.IFS(L983="&gt;70%",1,L983="60-70%",70%,L983="50-60%",60%,L983="&lt;50%",50%)</f>
        <v>0.7</v>
      </c>
      <c r="N983" s="47">
        <v>1.2914452242853394</v>
      </c>
      <c r="O983">
        <v>7</v>
      </c>
      <c r="P983">
        <v>8</v>
      </c>
      <c r="Q983">
        <v>9</v>
      </c>
      <c r="R983">
        <v>2</v>
      </c>
      <c r="S983" t="s">
        <v>104</v>
      </c>
      <c r="T983" t="s">
        <v>109</v>
      </c>
      <c r="V983">
        <v>25</v>
      </c>
      <c r="W983">
        <v>26</v>
      </c>
      <c r="X983">
        <f>IF(AND(OR('Country Prioritization'!$C$4 = 'Filter inputs'!$A$4,'Country Prioritization'!$C$4=$B983),
OR('Country Prioritization'!$C$6='Filter inputs'!$C$4,'Country Prioritization'!$C$6=$S983),
OR( 'Country Prioritization'!$C$7='Filter inputs'!$D$4, 'Country Prioritization'!$C$7=$T983),
OR('Country Prioritization'!$C$8='Filter inputs'!$E$4, 'Country Prioritization'!$C$8=$F983), OR(AND('Country Prioritization'!$C$5='Filter inputs'!$B$4,H983&lt;=$X$1),AND('Country Prioritization'!$C$5='Filter inputs'!$B$5,M983&lt;=$X$1))),1,0)</f>
        <v>1</v>
      </c>
      <c r="Y983">
        <f>IF(OR('Vaccine Prioritization'!$C$5='Filter inputs'!$E$4, 'Vaccine Prioritization'!$C$5=$F983),1,0)</f>
        <v>1</v>
      </c>
    </row>
    <row r="984" spans="1:25" x14ac:dyDescent="0.3">
      <c r="A984" t="str">
        <f t="shared" si="37"/>
        <v>AFRICAMOZMCV22022</v>
      </c>
      <c r="B984" t="s">
        <v>3</v>
      </c>
      <c r="C984" t="s">
        <v>181</v>
      </c>
      <c r="D984" t="s">
        <v>77</v>
      </c>
      <c r="E984" t="s">
        <v>83</v>
      </c>
      <c r="F984">
        <v>2022</v>
      </c>
      <c r="G984" t="s">
        <v>199</v>
      </c>
      <c r="H984" s="11" cm="1">
        <f t="array" ref="H984">_xlfn.IFS(G984="&gt;70%",1,G984="60-70%",70%,G984="50-60%",60%,G984="&lt;50%",50%)</f>
        <v>0.5</v>
      </c>
      <c r="I984" s="47">
        <v>0.55546435321892196</v>
      </c>
      <c r="J984">
        <v>3</v>
      </c>
      <c r="K984">
        <v>8</v>
      </c>
      <c r="L984" t="s">
        <v>197</v>
      </c>
      <c r="M984" s="11" cm="1">
        <f t="array" ref="M984">_xlfn.IFS(L984="&gt;70%",1,L984="60-70%",70%,L984="50-60%",60%,L984="&lt;50%",50%)</f>
        <v>0.7</v>
      </c>
      <c r="N984" s="47">
        <v>1.2599311156703177</v>
      </c>
      <c r="O984">
        <v>7</v>
      </c>
      <c r="P984">
        <v>8</v>
      </c>
      <c r="Q984">
        <v>10</v>
      </c>
      <c r="R984">
        <v>9</v>
      </c>
      <c r="S984" t="s">
        <v>103</v>
      </c>
      <c r="T984" t="s">
        <v>106</v>
      </c>
      <c r="V984">
        <v>30</v>
      </c>
      <c r="W984">
        <v>34</v>
      </c>
      <c r="X984">
        <f>IF(AND(OR('Country Prioritization'!$C$4 = 'Filter inputs'!$A$4,'Country Prioritization'!$C$4=$B984),
OR('Country Prioritization'!$C$6='Filter inputs'!$C$4,'Country Prioritization'!$C$6=$S984),
OR( 'Country Prioritization'!$C$7='Filter inputs'!$D$4, 'Country Prioritization'!$C$7=$T984),
OR('Country Prioritization'!$C$8='Filter inputs'!$E$4, 'Country Prioritization'!$C$8=$F984), OR(AND('Country Prioritization'!$C$5='Filter inputs'!$B$4,H984&lt;=$X$1),AND('Country Prioritization'!$C$5='Filter inputs'!$B$5,M984&lt;=$X$1))),1,0)</f>
        <v>1</v>
      </c>
      <c r="Y984">
        <f>IF(OR('Vaccine Prioritization'!$C$5='Filter inputs'!$E$4, 'Vaccine Prioritization'!$C$5=$F984),1,0)</f>
        <v>1</v>
      </c>
    </row>
    <row r="985" spans="1:25" x14ac:dyDescent="0.3">
      <c r="A985" t="str">
        <f t="shared" si="37"/>
        <v>AFRICABENMCV22022</v>
      </c>
      <c r="B985" t="s">
        <v>3</v>
      </c>
      <c r="C985" t="s">
        <v>132</v>
      </c>
      <c r="D985" t="s">
        <v>28</v>
      </c>
      <c r="E985" t="s">
        <v>83</v>
      </c>
      <c r="F985">
        <v>2022</v>
      </c>
      <c r="G985" t="s">
        <v>199</v>
      </c>
      <c r="H985" s="11" cm="1">
        <f t="array" ref="H985">_xlfn.IFS(G985="&gt;70%",1,G985="60-70%",70%,G985="50-60%",60%,G985="&lt;50%",50%)</f>
        <v>0.5</v>
      </c>
      <c r="I985" s="47">
        <v>0.39350134361348998</v>
      </c>
      <c r="J985">
        <v>7</v>
      </c>
      <c r="K985">
        <v>7</v>
      </c>
      <c r="L985" t="s">
        <v>196</v>
      </c>
      <c r="M985" s="11" cm="1">
        <f t="array" ref="M985">_xlfn.IFS(L985="&gt;70%",1,L985="60-70%",70%,L985="50-60%",60%,L985="&lt;50%",50%)</f>
        <v>1</v>
      </c>
      <c r="N985" s="47">
        <v>1.2568621601837999</v>
      </c>
      <c r="O985">
        <v>6</v>
      </c>
      <c r="P985">
        <v>8</v>
      </c>
      <c r="Q985">
        <v>2</v>
      </c>
      <c r="R985">
        <v>8</v>
      </c>
      <c r="S985" t="s">
        <v>104</v>
      </c>
      <c r="T985" t="s">
        <v>106</v>
      </c>
      <c r="V985">
        <v>24</v>
      </c>
      <c r="W985">
        <v>24</v>
      </c>
      <c r="X985">
        <f>IF(AND(OR('Country Prioritization'!$C$4 = 'Filter inputs'!$A$4,'Country Prioritization'!$C$4=$B985),
OR('Country Prioritization'!$C$6='Filter inputs'!$C$4,'Country Prioritization'!$C$6=$S985),
OR( 'Country Prioritization'!$C$7='Filter inputs'!$D$4, 'Country Prioritization'!$C$7=$T985),
OR('Country Prioritization'!$C$8='Filter inputs'!$E$4, 'Country Prioritization'!$C$8=$F985), OR(AND('Country Prioritization'!$C$5='Filter inputs'!$B$4,H985&lt;=$X$1),AND('Country Prioritization'!$C$5='Filter inputs'!$B$5,M985&lt;=$X$1))),1,0)</f>
        <v>1</v>
      </c>
      <c r="Y985">
        <f>IF(OR('Vaccine Prioritization'!$C$5='Filter inputs'!$E$4, 'Vaccine Prioritization'!$C$5=$F985),1,0)</f>
        <v>1</v>
      </c>
    </row>
    <row r="986" spans="1:25" x14ac:dyDescent="0.3">
      <c r="A986" t="str">
        <f t="shared" si="37"/>
        <v>AFRICATCDMCV22022</v>
      </c>
      <c r="B986" t="s">
        <v>3</v>
      </c>
      <c r="C986" t="s">
        <v>118</v>
      </c>
      <c r="D986" t="s">
        <v>11</v>
      </c>
      <c r="E986" t="s">
        <v>83</v>
      </c>
      <c r="F986">
        <v>2022</v>
      </c>
      <c r="G986" t="s">
        <v>199</v>
      </c>
      <c r="H986" s="11" cm="1">
        <f t="array" ref="H986">_xlfn.IFS(G986="&gt;70%",1,G986="60-70%",70%,G986="50-60%",60%,G986="&lt;50%",50%)</f>
        <v>0.5</v>
      </c>
      <c r="I986" s="47">
        <v>0.49213659518823955</v>
      </c>
      <c r="J986">
        <v>7</v>
      </c>
      <c r="K986">
        <v>8</v>
      </c>
      <c r="L986" t="s">
        <v>198</v>
      </c>
      <c r="M986" s="11" cm="1">
        <f t="array" ref="M986">_xlfn.IFS(L986="&gt;70%",1,L986="60-70%",70%,L986="50-60%",60%,L986="&lt;50%",50%)</f>
        <v>0.6</v>
      </c>
      <c r="N986" s="47">
        <v>1.2102820635659473</v>
      </c>
      <c r="O986">
        <v>9</v>
      </c>
      <c r="P986">
        <v>8</v>
      </c>
      <c r="Q986">
        <v>9</v>
      </c>
      <c r="R986">
        <v>9</v>
      </c>
      <c r="S986" t="s">
        <v>103</v>
      </c>
      <c r="T986" t="s">
        <v>106</v>
      </c>
      <c r="V986">
        <v>33</v>
      </c>
      <c r="W986">
        <v>35</v>
      </c>
      <c r="X986">
        <f>IF(AND(OR('Country Prioritization'!$C$4 = 'Filter inputs'!$A$4,'Country Prioritization'!$C$4=$B986),
OR('Country Prioritization'!$C$6='Filter inputs'!$C$4,'Country Prioritization'!$C$6=$S986),
OR( 'Country Prioritization'!$C$7='Filter inputs'!$D$4, 'Country Prioritization'!$C$7=$T986),
OR('Country Prioritization'!$C$8='Filter inputs'!$E$4, 'Country Prioritization'!$C$8=$F986), OR(AND('Country Prioritization'!$C$5='Filter inputs'!$B$4,H986&lt;=$X$1),AND('Country Prioritization'!$C$5='Filter inputs'!$B$5,M986&lt;=$X$1))),1,0)</f>
        <v>1</v>
      </c>
      <c r="Y986">
        <f>IF(OR('Vaccine Prioritization'!$C$5='Filter inputs'!$E$4, 'Vaccine Prioritization'!$C$5=$F986),1,0)</f>
        <v>1</v>
      </c>
    </row>
    <row r="987" spans="1:25" x14ac:dyDescent="0.3">
      <c r="A987" t="str">
        <f t="shared" si="37"/>
        <v>AFRICABFAMCV22022</v>
      </c>
      <c r="B987" t="s">
        <v>3</v>
      </c>
      <c r="C987" t="s">
        <v>167</v>
      </c>
      <c r="D987" t="s">
        <v>63</v>
      </c>
      <c r="E987" t="s">
        <v>83</v>
      </c>
      <c r="F987">
        <v>2022</v>
      </c>
      <c r="G987" t="s">
        <v>199</v>
      </c>
      <c r="H987" s="11" cm="1">
        <f t="array" ref="H987">_xlfn.IFS(G987="&gt;70%",1,G987="60-70%",70%,G987="50-60%",60%,G987="&lt;50%",50%)</f>
        <v>0.5</v>
      </c>
      <c r="I987" s="47">
        <v>0.43532147190974496</v>
      </c>
      <c r="J987">
        <v>6</v>
      </c>
      <c r="K987">
        <v>7</v>
      </c>
      <c r="L987" t="s">
        <v>198</v>
      </c>
      <c r="M987" s="11" cm="1">
        <f t="array" ref="M987">_xlfn.IFS(L987="&gt;70%",1,L987="60-70%",70%,L987="50-60%",60%,L987="&lt;50%",50%)</f>
        <v>0.6</v>
      </c>
      <c r="N987" s="47">
        <v>1.1101041875934845</v>
      </c>
      <c r="O987">
        <v>8</v>
      </c>
      <c r="P987">
        <v>7</v>
      </c>
      <c r="Q987">
        <v>4</v>
      </c>
      <c r="R987">
        <v>9</v>
      </c>
      <c r="S987" t="s">
        <v>103</v>
      </c>
      <c r="T987" t="s">
        <v>106</v>
      </c>
      <c r="V987">
        <v>26</v>
      </c>
      <c r="W987">
        <v>28</v>
      </c>
      <c r="X987">
        <f>IF(AND(OR('Country Prioritization'!$C$4 = 'Filter inputs'!$A$4,'Country Prioritization'!$C$4=$B987),
OR('Country Prioritization'!$C$6='Filter inputs'!$C$4,'Country Prioritization'!$C$6=$S987),
OR( 'Country Prioritization'!$C$7='Filter inputs'!$D$4, 'Country Prioritization'!$C$7=$T987),
OR('Country Prioritization'!$C$8='Filter inputs'!$E$4, 'Country Prioritization'!$C$8=$F987), OR(AND('Country Prioritization'!$C$5='Filter inputs'!$B$4,H987&lt;=$X$1),AND('Country Prioritization'!$C$5='Filter inputs'!$B$5,M987&lt;=$X$1))),1,0)</f>
        <v>1</v>
      </c>
      <c r="Y987">
        <f>IF(OR('Vaccine Prioritization'!$C$5='Filter inputs'!$E$4, 'Vaccine Prioritization'!$C$5=$F987),1,0)</f>
        <v>1</v>
      </c>
    </row>
    <row r="988" spans="1:25" x14ac:dyDescent="0.3">
      <c r="A988" t="str">
        <f t="shared" si="37"/>
        <v>ASIAYEMMCV22022</v>
      </c>
      <c r="B988" t="s">
        <v>13</v>
      </c>
      <c r="C988" t="s">
        <v>123</v>
      </c>
      <c r="D988" t="s">
        <v>18</v>
      </c>
      <c r="E988" t="s">
        <v>83</v>
      </c>
      <c r="F988">
        <v>2022</v>
      </c>
      <c r="G988" t="s">
        <v>199</v>
      </c>
      <c r="H988" s="11" cm="1">
        <f t="array" ref="H988">_xlfn.IFS(G988="&gt;70%",1,G988="60-70%",70%,G988="50-60%",60%,G988="&lt;50%",50%)</f>
        <v>0.5</v>
      </c>
      <c r="I988" s="47">
        <v>0.28632842047571244</v>
      </c>
      <c r="J988">
        <v>9</v>
      </c>
      <c r="K988">
        <v>7</v>
      </c>
      <c r="L988" t="s">
        <v>198</v>
      </c>
      <c r="M988" s="11" cm="1">
        <f t="array" ref="M988">_xlfn.IFS(L988="&gt;70%",1,L988="60-70%",70%,L988="50-60%",60%,L988="&lt;50%",50%)</f>
        <v>0.6</v>
      </c>
      <c r="N988" s="47">
        <v>0.955456675829225</v>
      </c>
      <c r="O988">
        <v>8</v>
      </c>
      <c r="P988">
        <v>7</v>
      </c>
      <c r="Q988">
        <v>3</v>
      </c>
      <c r="R988">
        <v>9</v>
      </c>
      <c r="S988" t="s">
        <v>103</v>
      </c>
      <c r="T988" t="s">
        <v>106</v>
      </c>
      <c r="V988">
        <v>28</v>
      </c>
      <c r="W988">
        <v>27</v>
      </c>
      <c r="X988">
        <f>IF(AND(OR('Country Prioritization'!$C$4 = 'Filter inputs'!$A$4,'Country Prioritization'!$C$4=$B988),
OR('Country Prioritization'!$C$6='Filter inputs'!$C$4,'Country Prioritization'!$C$6=$S988),
OR( 'Country Prioritization'!$C$7='Filter inputs'!$D$4, 'Country Prioritization'!$C$7=$T988),
OR('Country Prioritization'!$C$8='Filter inputs'!$E$4, 'Country Prioritization'!$C$8=$F988), OR(AND('Country Prioritization'!$C$5='Filter inputs'!$B$4,H988&lt;=$X$1),AND('Country Prioritization'!$C$5='Filter inputs'!$B$5,M988&lt;=$X$1))),1,0)</f>
        <v>1</v>
      </c>
      <c r="Y988">
        <f>IF(OR('Vaccine Prioritization'!$C$5='Filter inputs'!$E$4, 'Vaccine Prioritization'!$C$5=$F988),1,0)</f>
        <v>1</v>
      </c>
    </row>
    <row r="989" spans="1:25" x14ac:dyDescent="0.3">
      <c r="A989" t="str">
        <f t="shared" si="37"/>
        <v>AFRICANERMCV22022</v>
      </c>
      <c r="B989" t="s">
        <v>3</v>
      </c>
      <c r="C989" t="s">
        <v>136</v>
      </c>
      <c r="D989" t="s">
        <v>32</v>
      </c>
      <c r="E989" t="s">
        <v>83</v>
      </c>
      <c r="F989">
        <v>2022</v>
      </c>
      <c r="G989" t="s">
        <v>199</v>
      </c>
      <c r="H989" s="11" cm="1">
        <f t="array" ref="H989">_xlfn.IFS(G989="&gt;70%",1,G989="60-70%",70%,G989="50-60%",60%,G989="&lt;50%",50%)</f>
        <v>0.5</v>
      </c>
      <c r="I989" s="47">
        <v>0.45181814611773691</v>
      </c>
      <c r="J989">
        <v>8</v>
      </c>
      <c r="K989">
        <v>8</v>
      </c>
      <c r="L989" t="s">
        <v>199</v>
      </c>
      <c r="M989" s="11" cm="1">
        <f t="array" ref="M989">_xlfn.IFS(L989="&gt;70%",1,L989="60-70%",70%,L989="50-60%",60%,L989="&lt;50%",50%)</f>
        <v>0.5</v>
      </c>
      <c r="N989" s="47">
        <v>0.95430292514199766</v>
      </c>
      <c r="O989">
        <v>9</v>
      </c>
      <c r="P989">
        <v>7</v>
      </c>
      <c r="Q989">
        <v>8</v>
      </c>
      <c r="R989">
        <v>9</v>
      </c>
      <c r="S989" t="s">
        <v>103</v>
      </c>
      <c r="T989" t="s">
        <v>106</v>
      </c>
      <c r="V989">
        <v>33</v>
      </c>
      <c r="W989">
        <v>33</v>
      </c>
      <c r="X989">
        <f>IF(AND(OR('Country Prioritization'!$C$4 = 'Filter inputs'!$A$4,'Country Prioritization'!$C$4=$B989),
OR('Country Prioritization'!$C$6='Filter inputs'!$C$4,'Country Prioritization'!$C$6=$S989),
OR( 'Country Prioritization'!$C$7='Filter inputs'!$D$4, 'Country Prioritization'!$C$7=$T989),
OR('Country Prioritization'!$C$8='Filter inputs'!$E$4, 'Country Prioritization'!$C$8=$F989), OR(AND('Country Prioritization'!$C$5='Filter inputs'!$B$4,H989&lt;=$X$1),AND('Country Prioritization'!$C$5='Filter inputs'!$B$5,M989&lt;=$X$1))),1,0)</f>
        <v>1</v>
      </c>
      <c r="Y989">
        <f>IF(OR('Vaccine Prioritization'!$C$5='Filter inputs'!$E$4, 'Vaccine Prioritization'!$C$5=$F989),1,0)</f>
        <v>1</v>
      </c>
    </row>
    <row r="990" spans="1:25" x14ac:dyDescent="0.3">
      <c r="A990" t="str">
        <f t="shared" si="37"/>
        <v>AMERICAHTIMCV22022</v>
      </c>
      <c r="B990" t="s">
        <v>22</v>
      </c>
      <c r="C990" t="s">
        <v>127</v>
      </c>
      <c r="D990" t="s">
        <v>23</v>
      </c>
      <c r="E990" t="s">
        <v>83</v>
      </c>
      <c r="F990">
        <v>2022</v>
      </c>
      <c r="G990" t="s">
        <v>199</v>
      </c>
      <c r="H990" s="11" cm="1">
        <f t="array" ref="H990">_xlfn.IFS(G990="&gt;70%",1,G990="60-70%",70%,G990="50-60%",60%,G990="&lt;50%",50%)</f>
        <v>0.5</v>
      </c>
      <c r="I990" s="47">
        <v>0.35332098096318393</v>
      </c>
      <c r="J990">
        <v>10</v>
      </c>
      <c r="K990">
        <v>7</v>
      </c>
      <c r="L990" t="s">
        <v>199</v>
      </c>
      <c r="M990" s="11" cm="1">
        <f t="array" ref="M990">_xlfn.IFS(L990="&gt;70%",1,L990="60-70%",70%,L990="50-60%",60%,L990="&lt;50%",50%)</f>
        <v>0.5</v>
      </c>
      <c r="N990" s="47">
        <v>0.90173001371934969</v>
      </c>
      <c r="O990">
        <v>9</v>
      </c>
      <c r="P990">
        <v>7</v>
      </c>
      <c r="Q990">
        <v>5</v>
      </c>
      <c r="R990">
        <v>9</v>
      </c>
      <c r="S990" t="s">
        <v>103</v>
      </c>
      <c r="T990" t="s">
        <v>106</v>
      </c>
      <c r="V990">
        <v>31</v>
      </c>
      <c r="W990">
        <v>30</v>
      </c>
      <c r="X990">
        <f>IF(AND(OR('Country Prioritization'!$C$4 = 'Filter inputs'!$A$4,'Country Prioritization'!$C$4=$B990),
OR('Country Prioritization'!$C$6='Filter inputs'!$C$4,'Country Prioritization'!$C$6=$S990),
OR( 'Country Prioritization'!$C$7='Filter inputs'!$D$4, 'Country Prioritization'!$C$7=$T990),
OR('Country Prioritization'!$C$8='Filter inputs'!$E$4, 'Country Prioritization'!$C$8=$F990), OR(AND('Country Prioritization'!$C$5='Filter inputs'!$B$4,H990&lt;=$X$1),AND('Country Prioritization'!$C$5='Filter inputs'!$B$5,M990&lt;=$X$1))),1,0)</f>
        <v>1</v>
      </c>
      <c r="Y990">
        <f>IF(OR('Vaccine Prioritization'!$C$5='Filter inputs'!$E$4, 'Vaccine Prioritization'!$C$5=$F990),1,0)</f>
        <v>1</v>
      </c>
    </row>
    <row r="991" spans="1:25" x14ac:dyDescent="0.3">
      <c r="A991" t="str">
        <f t="shared" si="37"/>
        <v>AFRICAZWEMCV22022</v>
      </c>
      <c r="B991" t="s">
        <v>3</v>
      </c>
      <c r="C991" t="s">
        <v>148</v>
      </c>
      <c r="D991" t="s">
        <v>44</v>
      </c>
      <c r="E991" t="s">
        <v>83</v>
      </c>
      <c r="F991">
        <v>2022</v>
      </c>
      <c r="G991" t="s">
        <v>199</v>
      </c>
      <c r="H991" s="11" cm="1">
        <f t="array" ref="H991">_xlfn.IFS(G991="&gt;70%",1,G991="60-70%",70%,G991="50-60%",60%,G991="&lt;50%",50%)</f>
        <v>0.5</v>
      </c>
      <c r="I991" s="47">
        <v>0.29718062548623347</v>
      </c>
      <c r="J991">
        <v>5</v>
      </c>
      <c r="K991">
        <v>7</v>
      </c>
      <c r="L991" t="s">
        <v>196</v>
      </c>
      <c r="M991" s="11" cm="1">
        <f t="array" ref="M991">_xlfn.IFS(L991="&gt;70%",1,L991="60-70%",70%,L991="50-60%",60%,L991="&lt;50%",50%)</f>
        <v>1</v>
      </c>
      <c r="N991" s="47">
        <v>0.89593111130332626</v>
      </c>
      <c r="O991">
        <v>5</v>
      </c>
      <c r="P991">
        <v>7</v>
      </c>
      <c r="Q991">
        <v>7</v>
      </c>
      <c r="R991">
        <v>2</v>
      </c>
      <c r="S991" t="s">
        <v>104</v>
      </c>
      <c r="T991" t="s">
        <v>109</v>
      </c>
      <c r="V991">
        <v>21</v>
      </c>
      <c r="W991">
        <v>21</v>
      </c>
      <c r="X991">
        <f>IF(AND(OR('Country Prioritization'!$C$4 = 'Filter inputs'!$A$4,'Country Prioritization'!$C$4=$B991),
OR('Country Prioritization'!$C$6='Filter inputs'!$C$4,'Country Prioritization'!$C$6=$S991),
OR( 'Country Prioritization'!$C$7='Filter inputs'!$D$4, 'Country Prioritization'!$C$7=$T991),
OR('Country Prioritization'!$C$8='Filter inputs'!$E$4, 'Country Prioritization'!$C$8=$F991), OR(AND('Country Prioritization'!$C$5='Filter inputs'!$B$4,H991&lt;=$X$1),AND('Country Prioritization'!$C$5='Filter inputs'!$B$5,M991&lt;=$X$1))),1,0)</f>
        <v>1</v>
      </c>
      <c r="Y991">
        <f>IF(OR('Vaccine Prioritization'!$C$5='Filter inputs'!$E$4, 'Vaccine Prioritization'!$C$5=$F991),1,0)</f>
        <v>1</v>
      </c>
    </row>
    <row r="992" spans="1:25" x14ac:dyDescent="0.3">
      <c r="A992" t="str">
        <f t="shared" si="37"/>
        <v>AFRICAKENMCV22022</v>
      </c>
      <c r="B992" t="s">
        <v>3</v>
      </c>
      <c r="C992" t="s">
        <v>139</v>
      </c>
      <c r="D992" t="s">
        <v>35</v>
      </c>
      <c r="E992" t="s">
        <v>83</v>
      </c>
      <c r="F992">
        <v>2022</v>
      </c>
      <c r="G992" t="s">
        <v>199</v>
      </c>
      <c r="H992" s="11" cm="1">
        <f t="array" ref="H992">_xlfn.IFS(G992="&gt;70%",1,G992="60-70%",70%,G992="50-60%",60%,G992="&lt;50%",50%)</f>
        <v>0.5</v>
      </c>
      <c r="I992" s="47">
        <v>0.47965860090922197</v>
      </c>
      <c r="J992">
        <v>9</v>
      </c>
      <c r="K992">
        <v>8</v>
      </c>
      <c r="L992" t="s">
        <v>199</v>
      </c>
      <c r="M992" s="11" cm="1">
        <f t="array" ref="M992">_xlfn.IFS(L992="&gt;70%",1,L992="60-70%",70%,L992="50-60%",60%,L992="&lt;50%",50%)</f>
        <v>0.5</v>
      </c>
      <c r="N992" s="47">
        <v>0.84751882662389022</v>
      </c>
      <c r="O992">
        <v>10</v>
      </c>
      <c r="P992">
        <v>7</v>
      </c>
      <c r="Q992">
        <v>5</v>
      </c>
      <c r="R992">
        <v>2</v>
      </c>
      <c r="S992" t="s">
        <v>104</v>
      </c>
      <c r="T992" t="s">
        <v>109</v>
      </c>
      <c r="V992">
        <v>24</v>
      </c>
      <c r="W992">
        <v>24</v>
      </c>
      <c r="X992">
        <f>IF(AND(OR('Country Prioritization'!$C$4 = 'Filter inputs'!$A$4,'Country Prioritization'!$C$4=$B992),
OR('Country Prioritization'!$C$6='Filter inputs'!$C$4,'Country Prioritization'!$C$6=$S992),
OR( 'Country Prioritization'!$C$7='Filter inputs'!$D$4, 'Country Prioritization'!$C$7=$T992),
OR('Country Prioritization'!$C$8='Filter inputs'!$E$4, 'Country Prioritization'!$C$8=$F992), OR(AND('Country Prioritization'!$C$5='Filter inputs'!$B$4,H992&lt;=$X$1),AND('Country Prioritization'!$C$5='Filter inputs'!$B$5,M992&lt;=$X$1))),1,0)</f>
        <v>1</v>
      </c>
      <c r="Y992">
        <f>IF(OR('Vaccine Prioritization'!$C$5='Filter inputs'!$E$4, 'Vaccine Prioritization'!$C$5=$F992),1,0)</f>
        <v>1</v>
      </c>
    </row>
    <row r="993" spans="1:25" x14ac:dyDescent="0.3">
      <c r="A993" t="str">
        <f t="shared" si="37"/>
        <v>AFRICAMWIMCV22022</v>
      </c>
      <c r="B993" t="s">
        <v>3</v>
      </c>
      <c r="C993" t="s">
        <v>158</v>
      </c>
      <c r="D993" t="s">
        <v>54</v>
      </c>
      <c r="E993" t="s">
        <v>83</v>
      </c>
      <c r="F993">
        <v>2022</v>
      </c>
      <c r="G993" t="s">
        <v>199</v>
      </c>
      <c r="H993" s="11" cm="1">
        <f t="array" ref="H993">_xlfn.IFS(G993="&gt;70%",1,G993="60-70%",70%,G993="50-60%",60%,G993="&lt;50%",50%)</f>
        <v>0.5</v>
      </c>
      <c r="I993" s="47">
        <v>0.33025728785519515</v>
      </c>
      <c r="J993">
        <v>5</v>
      </c>
      <c r="K993">
        <v>7</v>
      </c>
      <c r="L993" t="s">
        <v>197</v>
      </c>
      <c r="M993" s="11" cm="1">
        <f t="array" ref="M993">_xlfn.IFS(L993="&gt;70%",1,L993="60-70%",70%,L993="50-60%",60%,L993="&lt;50%",50%)</f>
        <v>0.7</v>
      </c>
      <c r="N993" s="47">
        <v>0.83829227545260276</v>
      </c>
      <c r="O993">
        <v>6</v>
      </c>
      <c r="P993">
        <v>7</v>
      </c>
      <c r="Q993">
        <v>10</v>
      </c>
      <c r="R993">
        <v>9</v>
      </c>
      <c r="S993" t="s">
        <v>103</v>
      </c>
      <c r="T993" t="s">
        <v>106</v>
      </c>
      <c r="V993">
        <v>31</v>
      </c>
      <c r="W993">
        <v>32</v>
      </c>
      <c r="X993">
        <f>IF(AND(OR('Country Prioritization'!$C$4 = 'Filter inputs'!$A$4,'Country Prioritization'!$C$4=$B993),
OR('Country Prioritization'!$C$6='Filter inputs'!$C$4,'Country Prioritization'!$C$6=$S993),
OR( 'Country Prioritization'!$C$7='Filter inputs'!$D$4, 'Country Prioritization'!$C$7=$T993),
OR('Country Prioritization'!$C$8='Filter inputs'!$E$4, 'Country Prioritization'!$C$8=$F993), OR(AND('Country Prioritization'!$C$5='Filter inputs'!$B$4,H993&lt;=$X$1),AND('Country Prioritization'!$C$5='Filter inputs'!$B$5,M993&lt;=$X$1))),1,0)</f>
        <v>1</v>
      </c>
      <c r="Y993">
        <f>IF(OR('Vaccine Prioritization'!$C$5='Filter inputs'!$E$4, 'Vaccine Prioritization'!$C$5=$F993),1,0)</f>
        <v>1</v>
      </c>
    </row>
    <row r="994" spans="1:25" x14ac:dyDescent="0.3">
      <c r="A994" t="str">
        <f t="shared" si="37"/>
        <v>ASIAAFGMCV22022</v>
      </c>
      <c r="B994" t="s">
        <v>13</v>
      </c>
      <c r="C994" t="s">
        <v>120</v>
      </c>
      <c r="D994" t="s">
        <v>14</v>
      </c>
      <c r="E994" t="s">
        <v>83</v>
      </c>
      <c r="F994">
        <v>2022</v>
      </c>
      <c r="G994" t="s">
        <v>199</v>
      </c>
      <c r="H994" s="11" cm="1">
        <f t="array" ref="H994">_xlfn.IFS(G994="&gt;70%",1,G994="60-70%",70%,G994="50-60%",60%,G994="&lt;50%",50%)</f>
        <v>0.5</v>
      </c>
      <c r="I994" s="47">
        <v>0.26051329674240503</v>
      </c>
      <c r="J994">
        <v>10</v>
      </c>
      <c r="K994">
        <v>6</v>
      </c>
      <c r="L994" t="s">
        <v>198</v>
      </c>
      <c r="M994" s="11" cm="1">
        <f t="array" ref="M994">_xlfn.IFS(L994="&gt;70%",1,L994="60-70%",70%,L994="50-60%",60%,L994="&lt;50%",50%)</f>
        <v>0.6</v>
      </c>
      <c r="N994" s="47">
        <v>0.74744963481137605</v>
      </c>
      <c r="O994">
        <v>9</v>
      </c>
      <c r="P994">
        <v>7</v>
      </c>
      <c r="Q994">
        <v>8</v>
      </c>
      <c r="R994">
        <v>9</v>
      </c>
      <c r="S994" t="s">
        <v>103</v>
      </c>
      <c r="T994" t="s">
        <v>106</v>
      </c>
      <c r="V994">
        <v>33</v>
      </c>
      <c r="W994">
        <v>33</v>
      </c>
      <c r="X994">
        <f>IF(AND(OR('Country Prioritization'!$C$4 = 'Filter inputs'!$A$4,'Country Prioritization'!$C$4=$B994),
OR('Country Prioritization'!$C$6='Filter inputs'!$C$4,'Country Prioritization'!$C$6=$S994),
OR( 'Country Prioritization'!$C$7='Filter inputs'!$D$4, 'Country Prioritization'!$C$7=$T994),
OR('Country Prioritization'!$C$8='Filter inputs'!$E$4, 'Country Prioritization'!$C$8=$F994), OR(AND('Country Prioritization'!$C$5='Filter inputs'!$B$4,H994&lt;=$X$1),AND('Country Prioritization'!$C$5='Filter inputs'!$B$5,M994&lt;=$X$1))),1,0)</f>
        <v>1</v>
      </c>
      <c r="Y994">
        <f>IF(OR('Vaccine Prioritization'!$C$5='Filter inputs'!$E$4, 'Vaccine Prioritization'!$C$5=$F994),1,0)</f>
        <v>1</v>
      </c>
    </row>
    <row r="995" spans="1:25" x14ac:dyDescent="0.3">
      <c r="A995" t="str">
        <f t="shared" si="37"/>
        <v>ASIANPLMCV22022</v>
      </c>
      <c r="B995" t="s">
        <v>13</v>
      </c>
      <c r="C995" t="s">
        <v>157</v>
      </c>
      <c r="D995" t="s">
        <v>53</v>
      </c>
      <c r="E995" t="s">
        <v>83</v>
      </c>
      <c r="F995">
        <v>2022</v>
      </c>
      <c r="G995" t="s">
        <v>199</v>
      </c>
      <c r="H995" s="11" cm="1">
        <f t="array" ref="H995">_xlfn.IFS(G995="&gt;70%",1,G995="60-70%",70%,G995="50-60%",60%,G995="&lt;50%",50%)</f>
        <v>0.5</v>
      </c>
      <c r="I995" s="47">
        <v>0.29455772107465805</v>
      </c>
      <c r="J995">
        <v>5</v>
      </c>
      <c r="K995">
        <v>7</v>
      </c>
      <c r="L995" t="s">
        <v>197</v>
      </c>
      <c r="M995" s="11" cm="1">
        <f t="array" ref="M995">_xlfn.IFS(L995="&gt;70%",1,L995="60-70%",70%,L995="50-60%",60%,L995="&lt;50%",50%)</f>
        <v>0.7</v>
      </c>
      <c r="N995" s="47">
        <v>0.69630425928478057</v>
      </c>
      <c r="O995">
        <v>8</v>
      </c>
      <c r="P995">
        <v>6</v>
      </c>
      <c r="Q995">
        <v>6</v>
      </c>
      <c r="R995">
        <v>8</v>
      </c>
      <c r="S995" t="s">
        <v>104</v>
      </c>
      <c r="T995" t="s">
        <v>106</v>
      </c>
      <c r="V995">
        <v>26</v>
      </c>
      <c r="W995">
        <v>28</v>
      </c>
      <c r="X995">
        <f>IF(AND(OR('Country Prioritization'!$C$4 = 'Filter inputs'!$A$4,'Country Prioritization'!$C$4=$B995),
OR('Country Prioritization'!$C$6='Filter inputs'!$C$4,'Country Prioritization'!$C$6=$S995),
OR( 'Country Prioritization'!$C$7='Filter inputs'!$D$4, 'Country Prioritization'!$C$7=$T995),
OR('Country Prioritization'!$C$8='Filter inputs'!$E$4, 'Country Prioritization'!$C$8=$F995), OR(AND('Country Prioritization'!$C$5='Filter inputs'!$B$4,H995&lt;=$X$1),AND('Country Prioritization'!$C$5='Filter inputs'!$B$5,M995&lt;=$X$1))),1,0)</f>
        <v>1</v>
      </c>
      <c r="Y995">
        <f>IF(OR('Vaccine Prioritization'!$C$5='Filter inputs'!$E$4, 'Vaccine Prioritization'!$C$5=$F995),1,0)</f>
        <v>1</v>
      </c>
    </row>
    <row r="996" spans="1:25" x14ac:dyDescent="0.3">
      <c r="A996" t="str">
        <f t="shared" si="37"/>
        <v>AFRICASENMCV22022</v>
      </c>
      <c r="B996" t="s">
        <v>3</v>
      </c>
      <c r="C996" t="s">
        <v>164</v>
      </c>
      <c r="D996" t="s">
        <v>60</v>
      </c>
      <c r="E996" t="s">
        <v>83</v>
      </c>
      <c r="F996">
        <v>2022</v>
      </c>
      <c r="G996" t="s">
        <v>199</v>
      </c>
      <c r="H996" s="11" cm="1">
        <f t="array" ref="H996">_xlfn.IFS(G996="&gt;70%",1,G996="60-70%",70%,G996="50-60%",60%,G996="&lt;50%",50%)</f>
        <v>0.5</v>
      </c>
      <c r="I996" s="47">
        <v>0.25732305726550259</v>
      </c>
      <c r="J996">
        <v>5</v>
      </c>
      <c r="K996">
        <v>6</v>
      </c>
      <c r="L996" t="s">
        <v>197</v>
      </c>
      <c r="M996" s="11" cm="1">
        <f t="array" ref="M996">_xlfn.IFS(L996="&gt;70%",1,L996="60-70%",70%,L996="50-60%",60%,L996="&lt;50%",50%)</f>
        <v>0.7</v>
      </c>
      <c r="N996" s="47">
        <v>0.59251676261265096</v>
      </c>
      <c r="O996">
        <v>7</v>
      </c>
      <c r="P996">
        <v>6</v>
      </c>
      <c r="Q996">
        <v>1</v>
      </c>
      <c r="R996">
        <v>2</v>
      </c>
      <c r="S996" t="s">
        <v>104</v>
      </c>
      <c r="T996" t="s">
        <v>109</v>
      </c>
      <c r="V996">
        <v>14</v>
      </c>
      <c r="W996">
        <v>16</v>
      </c>
      <c r="X996">
        <f>IF(AND(OR('Country Prioritization'!$C$4 = 'Filter inputs'!$A$4,'Country Prioritization'!$C$4=$B996),
OR('Country Prioritization'!$C$6='Filter inputs'!$C$4,'Country Prioritization'!$C$6=$S996),
OR( 'Country Prioritization'!$C$7='Filter inputs'!$D$4, 'Country Prioritization'!$C$7=$T996),
OR('Country Prioritization'!$C$8='Filter inputs'!$E$4, 'Country Prioritization'!$C$8=$F996), OR(AND('Country Prioritization'!$C$5='Filter inputs'!$B$4,H996&lt;=$X$1),AND('Country Prioritization'!$C$5='Filter inputs'!$B$5,M996&lt;=$X$1))),1,0)</f>
        <v>1</v>
      </c>
      <c r="Y996">
        <f>IF(OR('Vaccine Prioritization'!$C$5='Filter inputs'!$E$4, 'Vaccine Prioritization'!$C$5=$F996),1,0)</f>
        <v>1</v>
      </c>
    </row>
    <row r="997" spans="1:25" x14ac:dyDescent="0.3">
      <c r="A997" t="str">
        <f t="shared" si="37"/>
        <v>ASIASYRMCV22022</v>
      </c>
      <c r="B997" t="s">
        <v>13</v>
      </c>
      <c r="C997" t="s">
        <v>122</v>
      </c>
      <c r="D997" t="s">
        <v>17</v>
      </c>
      <c r="E997" t="s">
        <v>83</v>
      </c>
      <c r="F997">
        <v>2022</v>
      </c>
      <c r="G997" t="s">
        <v>199</v>
      </c>
      <c r="H997" s="11" cm="1">
        <f t="array" ref="H997">_xlfn.IFS(G997="&gt;70%",1,G997="60-70%",70%,G997="50-60%",60%,G997="&lt;50%",50%)</f>
        <v>0.5</v>
      </c>
      <c r="I997" s="47">
        <v>0.19590695118975129</v>
      </c>
      <c r="J997">
        <v>9</v>
      </c>
      <c r="K997">
        <v>6</v>
      </c>
      <c r="L997" t="s">
        <v>197</v>
      </c>
      <c r="M997" s="11" cm="1">
        <f t="array" ref="M997">_xlfn.IFS(L997="&gt;70%",1,L997="60-70%",70%,L997="50-60%",60%,L997="&lt;50%",50%)</f>
        <v>0.7</v>
      </c>
      <c r="N997" s="47">
        <v>0.58959708620507856</v>
      </c>
      <c r="O997">
        <v>7</v>
      </c>
      <c r="P997">
        <v>6</v>
      </c>
      <c r="Q997">
        <v>2</v>
      </c>
      <c r="R997">
        <v>9</v>
      </c>
      <c r="S997" t="s">
        <v>103</v>
      </c>
      <c r="T997" t="s">
        <v>106</v>
      </c>
      <c r="V997">
        <v>26</v>
      </c>
      <c r="W997">
        <v>24</v>
      </c>
      <c r="X997">
        <f>IF(AND(OR('Country Prioritization'!$C$4 = 'Filter inputs'!$A$4,'Country Prioritization'!$C$4=$B997),
OR('Country Prioritization'!$C$6='Filter inputs'!$C$4,'Country Prioritization'!$C$6=$S997),
OR( 'Country Prioritization'!$C$7='Filter inputs'!$D$4, 'Country Prioritization'!$C$7=$T997),
OR('Country Prioritization'!$C$8='Filter inputs'!$E$4, 'Country Prioritization'!$C$8=$F997), OR(AND('Country Prioritization'!$C$5='Filter inputs'!$B$4,H997&lt;=$X$1),AND('Country Prioritization'!$C$5='Filter inputs'!$B$5,M997&lt;=$X$1))),1,0)</f>
        <v>1</v>
      </c>
      <c r="Y997">
        <f>IF(OR('Vaccine Prioritization'!$C$5='Filter inputs'!$E$4, 'Vaccine Prioritization'!$C$5=$F997),1,0)</f>
        <v>1</v>
      </c>
    </row>
    <row r="998" spans="1:25" x14ac:dyDescent="0.3">
      <c r="A998" t="str">
        <f t="shared" si="37"/>
        <v>AFRICAGINMCV22022</v>
      </c>
      <c r="B998" t="s">
        <v>3</v>
      </c>
      <c r="C998" t="s">
        <v>119</v>
      </c>
      <c r="D998" t="s">
        <v>12</v>
      </c>
      <c r="E998" t="s">
        <v>83</v>
      </c>
      <c r="F998">
        <v>2022</v>
      </c>
      <c r="G998" t="s">
        <v>199</v>
      </c>
      <c r="H998" s="11" cm="1">
        <f t="array" ref="H998">_xlfn.IFS(G998="&gt;70%",1,G998="60-70%",70%,G998="50-60%",60%,G998="&lt;50%",50%)</f>
        <v>0.5</v>
      </c>
      <c r="I998" s="47">
        <v>0.41209656102897574</v>
      </c>
      <c r="J998">
        <v>7</v>
      </c>
      <c r="K998">
        <v>7</v>
      </c>
      <c r="L998" t="s">
        <v>199</v>
      </c>
      <c r="M998" s="11" cm="1">
        <f t="array" ref="M998">_xlfn.IFS(L998="&gt;70%",1,L998="60-70%",70%,L998="50-60%",60%,L998="&lt;50%",50%)</f>
        <v>0.5</v>
      </c>
      <c r="N998" s="47">
        <v>0.5397624283655722</v>
      </c>
      <c r="O998">
        <v>10</v>
      </c>
      <c r="P998">
        <v>6</v>
      </c>
      <c r="Q998">
        <v>7</v>
      </c>
      <c r="R998">
        <v>9</v>
      </c>
      <c r="S998" t="s">
        <v>103</v>
      </c>
      <c r="T998" t="s">
        <v>106</v>
      </c>
      <c r="V998">
        <v>30</v>
      </c>
      <c r="W998">
        <v>32</v>
      </c>
      <c r="X998">
        <f>IF(AND(OR('Country Prioritization'!$C$4 = 'Filter inputs'!$A$4,'Country Prioritization'!$C$4=$B998),
OR('Country Prioritization'!$C$6='Filter inputs'!$C$4,'Country Prioritization'!$C$6=$S998),
OR( 'Country Prioritization'!$C$7='Filter inputs'!$D$4, 'Country Prioritization'!$C$7=$T998),
OR('Country Prioritization'!$C$8='Filter inputs'!$E$4, 'Country Prioritization'!$C$8=$F998), OR(AND('Country Prioritization'!$C$5='Filter inputs'!$B$4,H998&lt;=$X$1),AND('Country Prioritization'!$C$5='Filter inputs'!$B$5,M998&lt;=$X$1))),1,0)</f>
        <v>1</v>
      </c>
      <c r="Y998">
        <f>IF(OR('Vaccine Prioritization'!$C$5='Filter inputs'!$E$4, 'Vaccine Prioritization'!$C$5=$F998),1,0)</f>
        <v>1</v>
      </c>
    </row>
    <row r="999" spans="1:25" x14ac:dyDescent="0.3">
      <c r="A999" t="str">
        <f t="shared" si="37"/>
        <v>ASIAKHMMCV22022</v>
      </c>
      <c r="B999" t="s">
        <v>13</v>
      </c>
      <c r="C999" t="s">
        <v>163</v>
      </c>
      <c r="D999" t="s">
        <v>59</v>
      </c>
      <c r="E999" t="s">
        <v>83</v>
      </c>
      <c r="F999">
        <v>2022</v>
      </c>
      <c r="G999" t="s">
        <v>199</v>
      </c>
      <c r="H999" s="11" cm="1">
        <f t="array" ref="H999">_xlfn.IFS(G999="&gt;70%",1,G999="60-70%",70%,G999="50-60%",60%,G999="&lt;50%",50%)</f>
        <v>0.5</v>
      </c>
      <c r="I999" s="47">
        <v>0.16881172684476684</v>
      </c>
      <c r="J999">
        <v>4</v>
      </c>
      <c r="K999">
        <v>5</v>
      </c>
      <c r="L999" t="s">
        <v>196</v>
      </c>
      <c r="M999" s="11" cm="1">
        <f t="array" ref="M999">_xlfn.IFS(L999="&gt;70%",1,L999="60-70%",70%,L999="50-60%",60%,L999="&lt;50%",50%)</f>
        <v>1</v>
      </c>
      <c r="N999" s="47">
        <v>0.5277548397848012</v>
      </c>
      <c r="O999">
        <v>4</v>
      </c>
      <c r="P999">
        <v>6</v>
      </c>
      <c r="Q999">
        <v>8</v>
      </c>
      <c r="R999">
        <v>2</v>
      </c>
      <c r="S999" t="s">
        <v>104</v>
      </c>
      <c r="T999" t="s">
        <v>109</v>
      </c>
      <c r="V999">
        <v>19</v>
      </c>
      <c r="W999">
        <v>20</v>
      </c>
      <c r="X999">
        <f>IF(AND(OR('Country Prioritization'!$C$4 = 'Filter inputs'!$A$4,'Country Prioritization'!$C$4=$B999),
OR('Country Prioritization'!$C$6='Filter inputs'!$C$4,'Country Prioritization'!$C$6=$S999),
OR( 'Country Prioritization'!$C$7='Filter inputs'!$D$4, 'Country Prioritization'!$C$7=$T999),
OR('Country Prioritization'!$C$8='Filter inputs'!$E$4, 'Country Prioritization'!$C$8=$F999), OR(AND('Country Prioritization'!$C$5='Filter inputs'!$B$4,H999&lt;=$X$1),AND('Country Prioritization'!$C$5='Filter inputs'!$B$5,M999&lt;=$X$1))),1,0)</f>
        <v>1</v>
      </c>
      <c r="Y999">
        <f>IF(OR('Vaccine Prioritization'!$C$5='Filter inputs'!$E$4, 'Vaccine Prioritization'!$C$5=$F999),1,0)</f>
        <v>1</v>
      </c>
    </row>
    <row r="1000" spans="1:25" x14ac:dyDescent="0.3">
      <c r="A1000" t="str">
        <f t="shared" si="37"/>
        <v>AFRICATGOMCV22022</v>
      </c>
      <c r="B1000" t="s">
        <v>3</v>
      </c>
      <c r="C1000" t="s">
        <v>155</v>
      </c>
      <c r="D1000" t="s">
        <v>51</v>
      </c>
      <c r="E1000" t="s">
        <v>83</v>
      </c>
      <c r="F1000">
        <v>2022</v>
      </c>
      <c r="G1000" t="s">
        <v>199</v>
      </c>
      <c r="H1000" s="11" cm="1">
        <f t="array" ref="H1000">_xlfn.IFS(G1000="&gt;70%",1,G1000="60-70%",70%,G1000="50-60%",60%,G1000="&lt;50%",50%)</f>
        <v>0.5</v>
      </c>
      <c r="I1000" s="47">
        <v>0.15661107178811565</v>
      </c>
      <c r="J1000">
        <v>6</v>
      </c>
      <c r="K1000">
        <v>5</v>
      </c>
      <c r="L1000" t="s">
        <v>196</v>
      </c>
      <c r="M1000" s="11" cm="1">
        <f t="array" ref="M1000">_xlfn.IFS(L1000="&gt;70%",1,L1000="60-70%",70%,L1000="50-60%",60%,L1000="&lt;50%",50%)</f>
        <v>1</v>
      </c>
      <c r="N1000" s="47">
        <v>0.49711013149371258</v>
      </c>
      <c r="O1000">
        <v>4</v>
      </c>
      <c r="P1000">
        <v>6</v>
      </c>
      <c r="Q1000">
        <v>6</v>
      </c>
      <c r="R1000">
        <v>9</v>
      </c>
      <c r="S1000" t="s">
        <v>103</v>
      </c>
      <c r="T1000" t="s">
        <v>106</v>
      </c>
      <c r="V1000">
        <v>26</v>
      </c>
      <c r="W1000">
        <v>25</v>
      </c>
      <c r="X1000">
        <f>IF(AND(OR('Country Prioritization'!$C$4 = 'Filter inputs'!$A$4,'Country Prioritization'!$C$4=$B1000),
OR('Country Prioritization'!$C$6='Filter inputs'!$C$4,'Country Prioritization'!$C$6=$S1000),
OR( 'Country Prioritization'!$C$7='Filter inputs'!$D$4, 'Country Prioritization'!$C$7=$T1000),
OR('Country Prioritization'!$C$8='Filter inputs'!$E$4, 'Country Prioritization'!$C$8=$F1000), OR(AND('Country Prioritization'!$C$5='Filter inputs'!$B$4,H1000&lt;=$X$1),AND('Country Prioritization'!$C$5='Filter inputs'!$B$5,M1000&lt;=$X$1))),1,0)</f>
        <v>1</v>
      </c>
      <c r="Y1000">
        <f>IF(OR('Vaccine Prioritization'!$C$5='Filter inputs'!$E$4, 'Vaccine Prioritization'!$C$5=$F1000),1,0)</f>
        <v>1</v>
      </c>
    </row>
    <row r="1001" spans="1:25" x14ac:dyDescent="0.3">
      <c r="A1001" t="str">
        <f t="shared" si="37"/>
        <v>ASIAPRKMCV22022</v>
      </c>
      <c r="B1001" t="s">
        <v>13</v>
      </c>
      <c r="C1001" t="s">
        <v>177</v>
      </c>
      <c r="D1001" t="s">
        <v>73</v>
      </c>
      <c r="E1001" t="s">
        <v>83</v>
      </c>
      <c r="F1001">
        <v>2022</v>
      </c>
      <c r="G1001" t="s">
        <v>199</v>
      </c>
      <c r="H1001" s="11" cm="1">
        <f t="array" ref="H1001">_xlfn.IFS(G1001="&gt;70%",1,G1001="60-70%",70%,G1001="50-60%",60%,G1001="&lt;50%",50%)</f>
        <v>0.5</v>
      </c>
      <c r="I1001" s="47">
        <v>0.14918964596721376</v>
      </c>
      <c r="J1001">
        <v>1</v>
      </c>
      <c r="K1001">
        <v>5</v>
      </c>
      <c r="L1001" t="s">
        <v>196</v>
      </c>
      <c r="M1001" s="11" cm="1">
        <f t="array" ref="M1001">_xlfn.IFS(L1001="&gt;70%",1,L1001="60-70%",70%,L1001="50-60%",60%,L1001="&lt;50%",50%)</f>
        <v>1</v>
      </c>
      <c r="N1001" s="47">
        <v>0.46392436832266132</v>
      </c>
      <c r="O1001">
        <v>1</v>
      </c>
      <c r="P1001">
        <v>6</v>
      </c>
      <c r="Q1001">
        <v>1</v>
      </c>
      <c r="R1001">
        <v>9</v>
      </c>
      <c r="S1001" t="s">
        <v>103</v>
      </c>
      <c r="T1001" t="s">
        <v>106</v>
      </c>
      <c r="V1001">
        <v>16</v>
      </c>
      <c r="W1001">
        <v>17</v>
      </c>
      <c r="X1001">
        <f>IF(AND(OR('Country Prioritization'!$C$4 = 'Filter inputs'!$A$4,'Country Prioritization'!$C$4=$B1001),
OR('Country Prioritization'!$C$6='Filter inputs'!$C$4,'Country Prioritization'!$C$6=$S1001),
OR( 'Country Prioritization'!$C$7='Filter inputs'!$D$4, 'Country Prioritization'!$C$7=$T1001),
OR('Country Prioritization'!$C$8='Filter inputs'!$E$4, 'Country Prioritization'!$C$8=$F1001), OR(AND('Country Prioritization'!$C$5='Filter inputs'!$B$4,H1001&lt;=$X$1),AND('Country Prioritization'!$C$5='Filter inputs'!$B$5,M1001&lt;=$X$1))),1,0)</f>
        <v>1</v>
      </c>
      <c r="Y1001">
        <f>IF(OR('Vaccine Prioritization'!$C$5='Filter inputs'!$E$4, 'Vaccine Prioritization'!$C$5=$F1001),1,0)</f>
        <v>1</v>
      </c>
    </row>
    <row r="1002" spans="1:25" x14ac:dyDescent="0.3">
      <c r="A1002" t="str">
        <f t="shared" si="37"/>
        <v>AFRICABDIMCV22022</v>
      </c>
      <c r="B1002" t="s">
        <v>3</v>
      </c>
      <c r="C1002" t="s">
        <v>171</v>
      </c>
      <c r="D1002" t="s">
        <v>67</v>
      </c>
      <c r="E1002" t="s">
        <v>83</v>
      </c>
      <c r="F1002">
        <v>2022</v>
      </c>
      <c r="G1002" t="s">
        <v>199</v>
      </c>
      <c r="H1002" s="11" cm="1">
        <f t="array" ref="H1002">_xlfn.IFS(G1002="&gt;70%",1,G1002="60-70%",70%,G1002="50-60%",60%,G1002="&lt;50%",50%)</f>
        <v>0.5</v>
      </c>
      <c r="I1002" s="47">
        <v>0.16156897109252752</v>
      </c>
      <c r="J1002">
        <v>5</v>
      </c>
      <c r="K1002">
        <v>5</v>
      </c>
      <c r="L1002" t="s">
        <v>196</v>
      </c>
      <c r="M1002" s="11" cm="1">
        <f t="array" ref="M1002">_xlfn.IFS(L1002="&gt;70%",1,L1002="60-70%",70%,L1002="50-60%",60%,L1002="&lt;50%",50%)</f>
        <v>1</v>
      </c>
      <c r="N1002" s="47">
        <v>0.45126968076821805</v>
      </c>
      <c r="O1002">
        <v>5</v>
      </c>
      <c r="P1002">
        <v>5</v>
      </c>
      <c r="Q1002">
        <v>5</v>
      </c>
      <c r="R1002">
        <v>9</v>
      </c>
      <c r="S1002" t="s">
        <v>103</v>
      </c>
      <c r="T1002" t="s">
        <v>106</v>
      </c>
      <c r="V1002">
        <v>24</v>
      </c>
      <c r="W1002">
        <v>24</v>
      </c>
      <c r="X1002">
        <f>IF(AND(OR('Country Prioritization'!$C$4 = 'Filter inputs'!$A$4,'Country Prioritization'!$C$4=$B1002),
OR('Country Prioritization'!$C$6='Filter inputs'!$C$4,'Country Prioritization'!$C$6=$S1002),
OR( 'Country Prioritization'!$C$7='Filter inputs'!$D$4, 'Country Prioritization'!$C$7=$T1002),
OR('Country Prioritization'!$C$8='Filter inputs'!$E$4, 'Country Prioritization'!$C$8=$F1002), OR(AND('Country Prioritization'!$C$5='Filter inputs'!$B$4,H1002&lt;=$X$1),AND('Country Prioritization'!$C$5='Filter inputs'!$B$5,M1002&lt;=$X$1))),1,0)</f>
        <v>1</v>
      </c>
      <c r="Y1002">
        <f>IF(OR('Vaccine Prioritization'!$C$5='Filter inputs'!$E$4, 'Vaccine Prioritization'!$C$5=$F1002),1,0)</f>
        <v>1</v>
      </c>
    </row>
    <row r="1003" spans="1:25" x14ac:dyDescent="0.3">
      <c r="A1003" t="str">
        <f t="shared" si="37"/>
        <v>OCEANIAPNGMCV22022</v>
      </c>
      <c r="B1003" t="s">
        <v>15</v>
      </c>
      <c r="C1003" t="s">
        <v>121</v>
      </c>
      <c r="D1003" t="s">
        <v>16</v>
      </c>
      <c r="E1003" t="s">
        <v>83</v>
      </c>
      <c r="F1003">
        <v>2022</v>
      </c>
      <c r="G1003" t="s">
        <v>199</v>
      </c>
      <c r="H1003" s="11" cm="1">
        <f t="array" ref="H1003">_xlfn.IFS(G1003="&gt;70%",1,G1003="60-70%",70%,G1003="50-60%",60%,G1003="&lt;50%",50%)</f>
        <v>0.5</v>
      </c>
      <c r="I1003" s="47">
        <v>8.4182720893599322E-2</v>
      </c>
      <c r="J1003">
        <v>10</v>
      </c>
      <c r="K1003">
        <v>4</v>
      </c>
      <c r="L1003" t="s">
        <v>197</v>
      </c>
      <c r="M1003" s="11" cm="1">
        <f t="array" ref="M1003">_xlfn.IFS(L1003="&gt;70%",1,L1003="60-70%",70%,L1003="50-60%",60%,L1003="&lt;50%",50%)</f>
        <v>0.7</v>
      </c>
      <c r="N1003" s="47">
        <v>0.43879284156292681</v>
      </c>
      <c r="O1003">
        <v>8</v>
      </c>
      <c r="P1003">
        <v>5</v>
      </c>
      <c r="Q1003">
        <v>6</v>
      </c>
      <c r="R1003">
        <v>5</v>
      </c>
      <c r="S1003" t="s">
        <v>104</v>
      </c>
      <c r="T1003" t="s">
        <v>107</v>
      </c>
      <c r="V1003">
        <v>25</v>
      </c>
      <c r="W1003">
        <v>24</v>
      </c>
      <c r="X1003">
        <f>IF(AND(OR('Country Prioritization'!$C$4 = 'Filter inputs'!$A$4,'Country Prioritization'!$C$4=$B1003),
OR('Country Prioritization'!$C$6='Filter inputs'!$C$4,'Country Prioritization'!$C$6=$S1003),
OR( 'Country Prioritization'!$C$7='Filter inputs'!$D$4, 'Country Prioritization'!$C$7=$T1003),
OR('Country Prioritization'!$C$8='Filter inputs'!$E$4, 'Country Prioritization'!$C$8=$F1003), OR(AND('Country Prioritization'!$C$5='Filter inputs'!$B$4,H1003&lt;=$X$1),AND('Country Prioritization'!$C$5='Filter inputs'!$B$5,M1003&lt;=$X$1))),1,0)</f>
        <v>1</v>
      </c>
      <c r="Y1003">
        <f>IF(OR('Vaccine Prioritization'!$C$5='Filter inputs'!$E$4, 'Vaccine Prioritization'!$C$5=$F1003),1,0)</f>
        <v>1</v>
      </c>
    </row>
    <row r="1004" spans="1:25" x14ac:dyDescent="0.3">
      <c r="A1004" t="str">
        <f t="shared" si="37"/>
        <v>AFRICASLEMCV22022</v>
      </c>
      <c r="B1004" t="s">
        <v>3</v>
      </c>
      <c r="C1004" t="s">
        <v>154</v>
      </c>
      <c r="D1004" t="s">
        <v>50</v>
      </c>
      <c r="E1004" t="s">
        <v>83</v>
      </c>
      <c r="F1004">
        <v>2022</v>
      </c>
      <c r="G1004" t="s">
        <v>199</v>
      </c>
      <c r="H1004" s="11" cm="1">
        <f t="array" ref="H1004">_xlfn.IFS(G1004="&gt;70%",1,G1004="60-70%",70%,G1004="50-60%",60%,G1004="&lt;50%",50%)</f>
        <v>0.5</v>
      </c>
      <c r="I1004" s="47">
        <v>0.16947810976253566</v>
      </c>
      <c r="J1004">
        <v>5</v>
      </c>
      <c r="K1004">
        <v>6</v>
      </c>
      <c r="L1004" t="s">
        <v>197</v>
      </c>
      <c r="M1004" s="11" cm="1">
        <f t="array" ref="M1004">_xlfn.IFS(L1004="&gt;70%",1,L1004="60-70%",70%,L1004="50-60%",60%,L1004="&lt;50%",50%)</f>
        <v>0.7</v>
      </c>
      <c r="N1004" s="47">
        <v>0.4309666758051785</v>
      </c>
      <c r="O1004">
        <v>8</v>
      </c>
      <c r="P1004">
        <v>5</v>
      </c>
      <c r="Q1004">
        <v>10</v>
      </c>
      <c r="R1004">
        <v>9</v>
      </c>
      <c r="S1004" t="s">
        <v>103</v>
      </c>
      <c r="T1004" t="s">
        <v>106</v>
      </c>
      <c r="V1004">
        <v>30</v>
      </c>
      <c r="W1004">
        <v>32</v>
      </c>
      <c r="X1004">
        <f>IF(AND(OR('Country Prioritization'!$C$4 = 'Filter inputs'!$A$4,'Country Prioritization'!$C$4=$B1004),
OR('Country Prioritization'!$C$6='Filter inputs'!$C$4,'Country Prioritization'!$C$6=$S1004),
OR( 'Country Prioritization'!$C$7='Filter inputs'!$D$4, 'Country Prioritization'!$C$7=$T1004),
OR('Country Prioritization'!$C$8='Filter inputs'!$E$4, 'Country Prioritization'!$C$8=$F1004), OR(AND('Country Prioritization'!$C$5='Filter inputs'!$B$4,H1004&lt;=$X$1),AND('Country Prioritization'!$C$5='Filter inputs'!$B$5,M1004&lt;=$X$1))),1,0)</f>
        <v>1</v>
      </c>
      <c r="Y1004">
        <f>IF(OR('Vaccine Prioritization'!$C$5='Filter inputs'!$E$4, 'Vaccine Prioritization'!$C$5=$F1004),1,0)</f>
        <v>1</v>
      </c>
    </row>
    <row r="1005" spans="1:25" x14ac:dyDescent="0.3">
      <c r="A1005" t="str">
        <f t="shared" si="37"/>
        <v>AFRICASSDMCV22022</v>
      </c>
      <c r="B1005" t="s">
        <v>3</v>
      </c>
      <c r="C1005" t="s">
        <v>115</v>
      </c>
      <c r="D1005" t="s">
        <v>7</v>
      </c>
      <c r="E1005" t="s">
        <v>83</v>
      </c>
      <c r="F1005">
        <v>2022</v>
      </c>
      <c r="G1005" t="s">
        <v>199</v>
      </c>
      <c r="H1005" s="11" cm="1">
        <f t="array" ref="H1005">_xlfn.IFS(G1005="&gt;70%",1,G1005="60-70%",70%,G1005="50-60%",60%,G1005="&lt;50%",50%)</f>
        <v>0.5</v>
      </c>
      <c r="I1005" s="47">
        <v>0.1964740327835815</v>
      </c>
      <c r="J1005">
        <v>7</v>
      </c>
      <c r="K1005">
        <v>6</v>
      </c>
      <c r="L1005" t="s">
        <v>199</v>
      </c>
      <c r="M1005" s="11" cm="1">
        <f t="array" ref="M1005">_xlfn.IFS(L1005="&gt;70%",1,L1005="60-70%",70%,L1005="50-60%",60%,L1005="&lt;50%",50%)</f>
        <v>0.5</v>
      </c>
      <c r="N1005" s="47">
        <v>0.41491654651333315</v>
      </c>
      <c r="O1005">
        <v>9</v>
      </c>
      <c r="P1005">
        <v>5</v>
      </c>
      <c r="Q1005">
        <v>4</v>
      </c>
      <c r="R1005">
        <v>9</v>
      </c>
      <c r="S1005" t="s">
        <v>103</v>
      </c>
      <c r="T1005" t="s">
        <v>106</v>
      </c>
      <c r="V1005">
        <v>26</v>
      </c>
      <c r="W1005">
        <v>27</v>
      </c>
      <c r="X1005">
        <f>IF(AND(OR('Country Prioritization'!$C$4 = 'Filter inputs'!$A$4,'Country Prioritization'!$C$4=$B1005),
OR('Country Prioritization'!$C$6='Filter inputs'!$C$4,'Country Prioritization'!$C$6=$S1005),
OR( 'Country Prioritization'!$C$7='Filter inputs'!$D$4, 'Country Prioritization'!$C$7=$T1005),
OR('Country Prioritization'!$C$8='Filter inputs'!$E$4, 'Country Prioritization'!$C$8=$F1005), OR(AND('Country Prioritization'!$C$5='Filter inputs'!$B$4,H1005&lt;=$X$1),AND('Country Prioritization'!$C$5='Filter inputs'!$B$5,M1005&lt;=$X$1))),1,0)</f>
        <v>1</v>
      </c>
      <c r="Y1005">
        <f>IF(OR('Vaccine Prioritization'!$C$5='Filter inputs'!$E$4, 'Vaccine Prioritization'!$C$5=$F1005),1,0)</f>
        <v>1</v>
      </c>
    </row>
    <row r="1006" spans="1:25" x14ac:dyDescent="0.3">
      <c r="A1006" t="str">
        <f t="shared" si="37"/>
        <v>AFRICAMRTMCV22022</v>
      </c>
      <c r="B1006" t="s">
        <v>3</v>
      </c>
      <c r="C1006" t="s">
        <v>140</v>
      </c>
      <c r="D1006" t="s">
        <v>36</v>
      </c>
      <c r="E1006" t="s">
        <v>83</v>
      </c>
      <c r="F1006">
        <v>2022</v>
      </c>
      <c r="G1006" t="s">
        <v>199</v>
      </c>
      <c r="H1006" s="11" cm="1">
        <f t="array" ref="H1006">_xlfn.IFS(G1006="&gt;70%",1,G1006="60-70%",70%,G1006="50-60%",60%,G1006="&lt;50%",50%)</f>
        <v>0.5</v>
      </c>
      <c r="I1006" s="47">
        <v>0.10913543811377892</v>
      </c>
      <c r="J1006">
        <v>7</v>
      </c>
      <c r="K1006">
        <v>5</v>
      </c>
      <c r="L1006" t="s">
        <v>196</v>
      </c>
      <c r="M1006" s="11" cm="1">
        <f t="array" ref="M1006">_xlfn.IFS(L1006="&gt;70%",1,L1006="60-70%",70%,L1006="50-60%",60%,L1006="&lt;50%",50%)</f>
        <v>1</v>
      </c>
      <c r="N1006" s="47">
        <v>0.3959308178269898</v>
      </c>
      <c r="O1006">
        <v>2</v>
      </c>
      <c r="P1006">
        <v>5</v>
      </c>
      <c r="Q1006">
        <v>7</v>
      </c>
      <c r="R1006">
        <v>2</v>
      </c>
      <c r="S1006" t="s">
        <v>104</v>
      </c>
      <c r="T1006" t="s">
        <v>109</v>
      </c>
      <c r="V1006">
        <v>21</v>
      </c>
      <c r="W1006">
        <v>16</v>
      </c>
      <c r="X1006">
        <f>IF(AND(OR('Country Prioritization'!$C$4 = 'Filter inputs'!$A$4,'Country Prioritization'!$C$4=$B1006),
OR('Country Prioritization'!$C$6='Filter inputs'!$C$4,'Country Prioritization'!$C$6=$S1006),
OR( 'Country Prioritization'!$C$7='Filter inputs'!$D$4, 'Country Prioritization'!$C$7=$T1006),
OR('Country Prioritization'!$C$8='Filter inputs'!$E$4, 'Country Prioritization'!$C$8=$F1006), OR(AND('Country Prioritization'!$C$5='Filter inputs'!$B$4,H1006&lt;=$X$1),AND('Country Prioritization'!$C$5='Filter inputs'!$B$5,M1006&lt;=$X$1))),1,0)</f>
        <v>1</v>
      </c>
      <c r="Y1006">
        <f>IF(OR('Vaccine Prioritization'!$C$5='Filter inputs'!$E$4, 'Vaccine Prioritization'!$C$5=$F1006),1,0)</f>
        <v>1</v>
      </c>
    </row>
    <row r="1007" spans="1:25" x14ac:dyDescent="0.3">
      <c r="A1007" t="str">
        <f t="shared" si="37"/>
        <v>ASIALKAMCV22022</v>
      </c>
      <c r="B1007" t="s">
        <v>13</v>
      </c>
      <c r="C1007" t="s">
        <v>180</v>
      </c>
      <c r="D1007" t="s">
        <v>76</v>
      </c>
      <c r="E1007" t="s">
        <v>83</v>
      </c>
      <c r="F1007">
        <v>2022</v>
      </c>
      <c r="G1007" t="s">
        <v>199</v>
      </c>
      <c r="H1007" s="11" cm="1">
        <f t="array" ref="H1007">_xlfn.IFS(G1007="&gt;70%",1,G1007="60-70%",70%,G1007="50-60%",60%,G1007="&lt;50%",50%)</f>
        <v>0.5</v>
      </c>
      <c r="I1007" s="47">
        <v>0.11695453238951314</v>
      </c>
      <c r="J1007">
        <v>1</v>
      </c>
      <c r="K1007">
        <v>5</v>
      </c>
      <c r="L1007" t="s">
        <v>196</v>
      </c>
      <c r="M1007" s="11" cm="1">
        <f t="array" ref="M1007">_xlfn.IFS(L1007="&gt;70%",1,L1007="60-70%",70%,L1007="50-60%",60%,L1007="&lt;50%",50%)</f>
        <v>1</v>
      </c>
      <c r="N1007" s="47">
        <v>0.36498366862792125</v>
      </c>
      <c r="O1007">
        <v>1</v>
      </c>
      <c r="P1007">
        <v>5</v>
      </c>
      <c r="Q1007">
        <v>1</v>
      </c>
      <c r="R1007">
        <v>11</v>
      </c>
      <c r="S1007" t="s">
        <v>104</v>
      </c>
      <c r="T1007" t="s">
        <v>108</v>
      </c>
      <c r="V1007">
        <v>18</v>
      </c>
      <c r="W1007">
        <v>18</v>
      </c>
      <c r="X1007">
        <f>IF(AND(OR('Country Prioritization'!$C$4 = 'Filter inputs'!$A$4,'Country Prioritization'!$C$4=$B1007),
OR('Country Prioritization'!$C$6='Filter inputs'!$C$4,'Country Prioritization'!$C$6=$S1007),
OR( 'Country Prioritization'!$C$7='Filter inputs'!$D$4, 'Country Prioritization'!$C$7=$T1007),
OR('Country Prioritization'!$C$8='Filter inputs'!$E$4, 'Country Prioritization'!$C$8=$F1007), OR(AND('Country Prioritization'!$C$5='Filter inputs'!$B$4,H1007&lt;=$X$1),AND('Country Prioritization'!$C$5='Filter inputs'!$B$5,M1007&lt;=$X$1))),1,0)</f>
        <v>1</v>
      </c>
      <c r="Y1007">
        <f>IF(OR('Vaccine Prioritization'!$C$5='Filter inputs'!$E$4, 'Vaccine Prioritization'!$C$5=$F1007),1,0)</f>
        <v>1</v>
      </c>
    </row>
    <row r="1008" spans="1:25" x14ac:dyDescent="0.3">
      <c r="A1008" t="str">
        <f t="shared" si="37"/>
        <v>EUROPEUKRMCV22022</v>
      </c>
      <c r="B1008" t="s">
        <v>9</v>
      </c>
      <c r="C1008" t="s">
        <v>117</v>
      </c>
      <c r="D1008" t="s">
        <v>10</v>
      </c>
      <c r="E1008" t="s">
        <v>83</v>
      </c>
      <c r="F1008">
        <v>2022</v>
      </c>
      <c r="G1008" t="s">
        <v>199</v>
      </c>
      <c r="H1008" s="11" cm="1">
        <f t="array" ref="H1008">_xlfn.IFS(G1008="&gt;70%",1,G1008="60-70%",70%,G1008="50-60%",60%,G1008="&lt;50%",50%)</f>
        <v>0.5</v>
      </c>
      <c r="I1008" s="47">
        <v>0.1102930925655138</v>
      </c>
      <c r="J1008">
        <v>3</v>
      </c>
      <c r="K1008">
        <v>5</v>
      </c>
      <c r="L1008" t="s">
        <v>196</v>
      </c>
      <c r="M1008" s="11" cm="1">
        <f t="array" ref="M1008">_xlfn.IFS(L1008="&gt;70%",1,L1008="60-70%",70%,L1008="50-60%",60%,L1008="&lt;50%",50%)</f>
        <v>1</v>
      </c>
      <c r="N1008" s="47">
        <v>0.32230919280374654</v>
      </c>
      <c r="O1008">
        <v>3</v>
      </c>
      <c r="P1008">
        <v>5</v>
      </c>
      <c r="Q1008">
        <v>1</v>
      </c>
      <c r="R1008">
        <v>11</v>
      </c>
      <c r="S1008" t="s">
        <v>104</v>
      </c>
      <c r="T1008" t="s">
        <v>108</v>
      </c>
      <c r="V1008">
        <v>20</v>
      </c>
      <c r="W1008">
        <v>20</v>
      </c>
      <c r="X1008">
        <f>IF(AND(OR('Country Prioritization'!$C$4 = 'Filter inputs'!$A$4,'Country Prioritization'!$C$4=$B1008),
OR('Country Prioritization'!$C$6='Filter inputs'!$C$4,'Country Prioritization'!$C$6=$S1008),
OR( 'Country Prioritization'!$C$7='Filter inputs'!$D$4, 'Country Prioritization'!$C$7=$T1008),
OR('Country Prioritization'!$C$8='Filter inputs'!$E$4, 'Country Prioritization'!$C$8=$F1008), OR(AND('Country Prioritization'!$C$5='Filter inputs'!$B$4,H1008&lt;=$X$1),AND('Country Prioritization'!$C$5='Filter inputs'!$B$5,M1008&lt;=$X$1))),1,0)</f>
        <v>1</v>
      </c>
      <c r="Y1008">
        <f>IF(OR('Vaccine Prioritization'!$C$5='Filter inputs'!$E$4, 'Vaccine Prioritization'!$C$5=$F1008),1,0)</f>
        <v>1</v>
      </c>
    </row>
    <row r="1009" spans="1:25" x14ac:dyDescent="0.3">
      <c r="A1009" t="str">
        <f t="shared" si="37"/>
        <v>AFRICARWAMCV22022</v>
      </c>
      <c r="B1009" t="s">
        <v>3</v>
      </c>
      <c r="C1009" t="s">
        <v>179</v>
      </c>
      <c r="D1009" t="s">
        <v>75</v>
      </c>
      <c r="E1009" t="s">
        <v>83</v>
      </c>
      <c r="F1009">
        <v>2022</v>
      </c>
      <c r="G1009" t="s">
        <v>199</v>
      </c>
      <c r="H1009" s="11" cm="1">
        <f t="array" ref="H1009">_xlfn.IFS(G1009="&gt;70%",1,G1009="60-70%",70%,G1009="50-60%",60%,G1009="&lt;50%",50%)</f>
        <v>0.5</v>
      </c>
      <c r="I1009" s="47">
        <v>9.6698067613838867E-2</v>
      </c>
      <c r="J1009">
        <v>3</v>
      </c>
      <c r="K1009">
        <v>5</v>
      </c>
      <c r="L1009" t="s">
        <v>196</v>
      </c>
      <c r="M1009" s="11" cm="1">
        <f t="array" ref="M1009">_xlfn.IFS(L1009="&gt;70%",1,L1009="60-70%",70%,L1009="50-60%",60%,L1009="&lt;50%",50%)</f>
        <v>1</v>
      </c>
      <c r="N1009" s="47">
        <v>0.30080981277342728</v>
      </c>
      <c r="O1009">
        <v>3</v>
      </c>
      <c r="P1009">
        <v>5</v>
      </c>
      <c r="Q1009">
        <v>8</v>
      </c>
      <c r="R1009">
        <v>9</v>
      </c>
      <c r="S1009" t="s">
        <v>103</v>
      </c>
      <c r="T1009" t="s">
        <v>106</v>
      </c>
      <c r="V1009">
        <v>25</v>
      </c>
      <c r="W1009">
        <v>25</v>
      </c>
      <c r="X1009">
        <f>IF(AND(OR('Country Prioritization'!$C$4 = 'Filter inputs'!$A$4,'Country Prioritization'!$C$4=$B1009),
OR('Country Prioritization'!$C$6='Filter inputs'!$C$4,'Country Prioritization'!$C$6=$S1009),
OR( 'Country Prioritization'!$C$7='Filter inputs'!$D$4, 'Country Prioritization'!$C$7=$T1009),
OR('Country Prioritization'!$C$8='Filter inputs'!$E$4, 'Country Prioritization'!$C$8=$F1009), OR(AND('Country Prioritization'!$C$5='Filter inputs'!$B$4,H1009&lt;=$X$1),AND('Country Prioritization'!$C$5='Filter inputs'!$B$5,M1009&lt;=$X$1))),1,0)</f>
        <v>1</v>
      </c>
      <c r="Y1009">
        <f>IF(OR('Vaccine Prioritization'!$C$5='Filter inputs'!$E$4, 'Vaccine Prioritization'!$C$5=$F1009),1,0)</f>
        <v>1</v>
      </c>
    </row>
    <row r="1010" spans="1:25" x14ac:dyDescent="0.3">
      <c r="A1010" t="str">
        <f t="shared" si="37"/>
        <v>AFRICALBRMCV22022</v>
      </c>
      <c r="B1010" t="s">
        <v>3</v>
      </c>
      <c r="C1010" t="s">
        <v>137</v>
      </c>
      <c r="D1010" t="s">
        <v>33</v>
      </c>
      <c r="E1010" t="s">
        <v>83</v>
      </c>
      <c r="F1010">
        <v>2022</v>
      </c>
      <c r="G1010" t="s">
        <v>199</v>
      </c>
      <c r="H1010" s="11" cm="1">
        <f t="array" ref="H1010">_xlfn.IFS(G1010="&gt;70%",1,G1010="60-70%",70%,G1010="50-60%",60%,G1010="&lt;50%",50%)</f>
        <v>0.5</v>
      </c>
      <c r="I1010" s="47">
        <v>5.0303571051663019E-2</v>
      </c>
      <c r="J1010">
        <v>10</v>
      </c>
      <c r="K1010">
        <v>4</v>
      </c>
      <c r="L1010" t="s">
        <v>198</v>
      </c>
      <c r="M1010" s="11" cm="1">
        <f t="array" ref="M1010">_xlfn.IFS(L1010="&gt;70%",1,L1010="60-70%",70%,L1010="50-60%",60%,L1010="&lt;50%",50%)</f>
        <v>0.6</v>
      </c>
      <c r="N1010" s="47">
        <v>0.25820463922558662</v>
      </c>
      <c r="O1010">
        <v>8</v>
      </c>
      <c r="P1010">
        <v>4</v>
      </c>
      <c r="Q1010">
        <v>10</v>
      </c>
      <c r="R1010">
        <v>9</v>
      </c>
      <c r="S1010" t="s">
        <v>103</v>
      </c>
      <c r="T1010" t="s">
        <v>106</v>
      </c>
      <c r="V1010">
        <v>33</v>
      </c>
      <c r="W1010">
        <v>31</v>
      </c>
      <c r="X1010">
        <f>IF(AND(OR('Country Prioritization'!$C$4 = 'Filter inputs'!$A$4,'Country Prioritization'!$C$4=$B1010),
OR('Country Prioritization'!$C$6='Filter inputs'!$C$4,'Country Prioritization'!$C$6=$S1010),
OR( 'Country Prioritization'!$C$7='Filter inputs'!$D$4, 'Country Prioritization'!$C$7=$T1010),
OR('Country Prioritization'!$C$8='Filter inputs'!$E$4, 'Country Prioritization'!$C$8=$F1010), OR(AND('Country Prioritization'!$C$5='Filter inputs'!$B$4,H1010&lt;=$X$1),AND('Country Prioritization'!$C$5='Filter inputs'!$B$5,M1010&lt;=$X$1))),1,0)</f>
        <v>1</v>
      </c>
      <c r="Y1010">
        <f>IF(OR('Vaccine Prioritization'!$C$5='Filter inputs'!$E$4, 'Vaccine Prioritization'!$C$5=$F1010),1,0)</f>
        <v>1</v>
      </c>
    </row>
    <row r="1011" spans="1:25" x14ac:dyDescent="0.3">
      <c r="A1011" t="str">
        <f t="shared" si="37"/>
        <v>AFRICAERIMCV22022</v>
      </c>
      <c r="B1011" t="s">
        <v>3</v>
      </c>
      <c r="C1011" t="s">
        <v>183</v>
      </c>
      <c r="D1011" t="s">
        <v>79</v>
      </c>
      <c r="E1011" t="s">
        <v>83</v>
      </c>
      <c r="F1011">
        <v>2022</v>
      </c>
      <c r="G1011" t="s">
        <v>199</v>
      </c>
      <c r="H1011" s="11" cm="1">
        <f t="array" ref="H1011">_xlfn.IFS(G1011="&gt;70%",1,G1011="60-70%",70%,G1011="50-60%",60%,G1011="&lt;50%",50%)</f>
        <v>0.5</v>
      </c>
      <c r="I1011" s="47">
        <v>4.6351810287713242E-2</v>
      </c>
      <c r="J1011">
        <v>3</v>
      </c>
      <c r="K1011">
        <v>3</v>
      </c>
      <c r="L1011" t="s">
        <v>196</v>
      </c>
      <c r="M1011" s="11" cm="1">
        <f t="array" ref="M1011">_xlfn.IFS(L1011="&gt;70%",1,L1011="60-70%",70%,L1011="50-60%",60%,L1011="&lt;50%",50%)</f>
        <v>1</v>
      </c>
      <c r="N1011" s="47">
        <v>0.25490700389401588</v>
      </c>
      <c r="O1011">
        <v>2</v>
      </c>
      <c r="P1011">
        <v>4</v>
      </c>
      <c r="Q1011">
        <v>7</v>
      </c>
      <c r="R1011">
        <v>9</v>
      </c>
      <c r="S1011" t="s">
        <v>103</v>
      </c>
      <c r="T1011" t="s">
        <v>106</v>
      </c>
      <c r="V1011">
        <v>22</v>
      </c>
      <c r="W1011">
        <v>22</v>
      </c>
      <c r="X1011">
        <f>IF(AND(OR('Country Prioritization'!$C$4 = 'Filter inputs'!$A$4,'Country Prioritization'!$C$4=$B1011),
OR('Country Prioritization'!$C$6='Filter inputs'!$C$4,'Country Prioritization'!$C$6=$S1011),
OR( 'Country Prioritization'!$C$7='Filter inputs'!$D$4, 'Country Prioritization'!$C$7=$T1011),
OR('Country Prioritization'!$C$8='Filter inputs'!$E$4, 'Country Prioritization'!$C$8=$F1011), OR(AND('Country Prioritization'!$C$5='Filter inputs'!$B$4,H1011&lt;=$X$1),AND('Country Prioritization'!$C$5='Filter inputs'!$B$5,M1011&lt;=$X$1))),1,0)</f>
        <v>1</v>
      </c>
      <c r="Y1011">
        <f>IF(OR('Vaccine Prioritization'!$C$5='Filter inputs'!$E$4, 'Vaccine Prioritization'!$C$5=$F1011),1,0)</f>
        <v>1</v>
      </c>
    </row>
    <row r="1012" spans="1:25" x14ac:dyDescent="0.3">
      <c r="A1012" t="str">
        <f t="shared" si="37"/>
        <v>ASIAUZBMCV22022</v>
      </c>
      <c r="B1012" t="s">
        <v>13</v>
      </c>
      <c r="C1012" t="s">
        <v>176</v>
      </c>
      <c r="D1012" t="s">
        <v>72</v>
      </c>
      <c r="E1012" t="s">
        <v>83</v>
      </c>
      <c r="F1012">
        <v>2022</v>
      </c>
      <c r="G1012" t="s">
        <v>199</v>
      </c>
      <c r="H1012" s="11" cm="1">
        <f t="array" ref="H1012">_xlfn.IFS(G1012="&gt;70%",1,G1012="60-70%",70%,G1012="50-60%",60%,G1012="&lt;50%",50%)</f>
        <v>0.5</v>
      </c>
      <c r="I1012" s="47">
        <v>7.7296582823497662E-2</v>
      </c>
      <c r="J1012">
        <v>1</v>
      </c>
      <c r="K1012">
        <v>4</v>
      </c>
      <c r="L1012" t="s">
        <v>196</v>
      </c>
      <c r="M1012" s="11" cm="1">
        <f t="array" ref="M1012">_xlfn.IFS(L1012="&gt;70%",1,L1012="60-70%",70%,L1012="50-60%",60%,L1012="&lt;50%",50%)</f>
        <v>1</v>
      </c>
      <c r="N1012" s="47">
        <v>0.23358508773531345</v>
      </c>
      <c r="O1012">
        <v>1</v>
      </c>
      <c r="P1012">
        <v>4</v>
      </c>
      <c r="Q1012">
        <v>3</v>
      </c>
      <c r="R1012">
        <v>5</v>
      </c>
      <c r="S1012" t="s">
        <v>104</v>
      </c>
      <c r="T1012" t="s">
        <v>107</v>
      </c>
      <c r="V1012">
        <v>13</v>
      </c>
      <c r="W1012">
        <v>13</v>
      </c>
      <c r="X1012">
        <f>IF(AND(OR('Country Prioritization'!$C$4 = 'Filter inputs'!$A$4,'Country Prioritization'!$C$4=$B1012),
OR('Country Prioritization'!$C$6='Filter inputs'!$C$4,'Country Prioritization'!$C$6=$S1012),
OR( 'Country Prioritization'!$C$7='Filter inputs'!$D$4, 'Country Prioritization'!$C$7=$T1012),
OR('Country Prioritization'!$C$8='Filter inputs'!$E$4, 'Country Prioritization'!$C$8=$F1012), OR(AND('Country Prioritization'!$C$5='Filter inputs'!$B$4,H1012&lt;=$X$1),AND('Country Prioritization'!$C$5='Filter inputs'!$B$5,M1012&lt;=$X$1))),1,0)</f>
        <v>1</v>
      </c>
      <c r="Y1012">
        <f>IF(OR('Vaccine Prioritization'!$C$5='Filter inputs'!$E$4, 'Vaccine Prioritization'!$C$5=$F1012),1,0)</f>
        <v>1</v>
      </c>
    </row>
    <row r="1013" spans="1:25" x14ac:dyDescent="0.3">
      <c r="A1013" t="str">
        <f t="shared" si="37"/>
        <v>AFRICASOMMCV22022</v>
      </c>
      <c r="B1013" t="s">
        <v>3</v>
      </c>
      <c r="C1013" t="s">
        <v>112</v>
      </c>
      <c r="D1013" t="s">
        <v>4</v>
      </c>
      <c r="E1013" t="s">
        <v>83</v>
      </c>
      <c r="F1013">
        <v>2022</v>
      </c>
      <c r="G1013" t="s">
        <v>199</v>
      </c>
      <c r="H1013" s="11" cm="1">
        <f t="array" ref="H1013">_xlfn.IFS(G1013="&gt;70%",1,G1013="60-70%",70%,G1013="50-60%",60%,G1013="&lt;50%",50%)</f>
        <v>0.5</v>
      </c>
      <c r="I1013" s="47">
        <v>0.22666353040574846</v>
      </c>
      <c r="J1013">
        <v>7</v>
      </c>
      <c r="K1013">
        <v>6</v>
      </c>
      <c r="L1013" t="s">
        <v>199</v>
      </c>
      <c r="M1013" s="11" cm="1">
        <f t="array" ref="M1013">_xlfn.IFS(L1013="&gt;70%",1,L1013="60-70%",70%,L1013="50-60%",60%,L1013="&lt;50%",50%)</f>
        <v>0.5</v>
      </c>
      <c r="N1013" s="47">
        <v>0.2268789729776497</v>
      </c>
      <c r="O1013">
        <v>10</v>
      </c>
      <c r="P1013">
        <v>4</v>
      </c>
      <c r="Q1013">
        <v>9</v>
      </c>
      <c r="R1013">
        <v>9</v>
      </c>
      <c r="S1013" t="s">
        <v>103</v>
      </c>
      <c r="T1013" t="s">
        <v>106</v>
      </c>
      <c r="V1013">
        <v>31</v>
      </c>
      <c r="W1013">
        <v>32</v>
      </c>
      <c r="X1013">
        <f>IF(AND(OR('Country Prioritization'!$C$4 = 'Filter inputs'!$A$4,'Country Prioritization'!$C$4=$B1013),
OR('Country Prioritization'!$C$6='Filter inputs'!$C$4,'Country Prioritization'!$C$6=$S1013),
OR( 'Country Prioritization'!$C$7='Filter inputs'!$D$4, 'Country Prioritization'!$C$7=$T1013),
OR('Country Prioritization'!$C$8='Filter inputs'!$E$4, 'Country Prioritization'!$C$8=$F1013), OR(AND('Country Prioritization'!$C$5='Filter inputs'!$B$4,H1013&lt;=$X$1),AND('Country Prioritization'!$C$5='Filter inputs'!$B$5,M1013&lt;=$X$1))),1,0)</f>
        <v>1</v>
      </c>
      <c r="Y1013">
        <f>IF(OR('Vaccine Prioritization'!$C$5='Filter inputs'!$E$4, 'Vaccine Prioritization'!$C$5=$F1013),1,0)</f>
        <v>1</v>
      </c>
    </row>
    <row r="1014" spans="1:25" x14ac:dyDescent="0.3">
      <c r="A1014" t="str">
        <f t="shared" si="37"/>
        <v>AFRICACOGMCV22022</v>
      </c>
      <c r="B1014" t="s">
        <v>3</v>
      </c>
      <c r="C1014" t="s">
        <v>128</v>
      </c>
      <c r="D1014" t="s">
        <v>24</v>
      </c>
      <c r="E1014" t="s">
        <v>83</v>
      </c>
      <c r="F1014">
        <v>2022</v>
      </c>
      <c r="G1014" t="s">
        <v>199</v>
      </c>
      <c r="H1014" s="11" cm="1">
        <f t="array" ref="H1014">_xlfn.IFS(G1014="&gt;70%",1,G1014="60-70%",70%,G1014="50-60%",60%,G1014="&lt;50%",50%)</f>
        <v>0.5</v>
      </c>
      <c r="I1014" s="47">
        <v>3.4663980514997236E-2</v>
      </c>
      <c r="J1014">
        <v>10</v>
      </c>
      <c r="K1014">
        <v>3</v>
      </c>
      <c r="L1014" t="s">
        <v>197</v>
      </c>
      <c r="M1014" s="11" cm="1">
        <f t="array" ref="M1014">_xlfn.IFS(L1014="&gt;70%",1,L1014="60-70%",70%,L1014="50-60%",60%,L1014="&lt;50%",50%)</f>
        <v>0.7</v>
      </c>
      <c r="N1014" s="47">
        <v>0.1920920800263991</v>
      </c>
      <c r="O1014">
        <v>7</v>
      </c>
      <c r="P1014">
        <v>4</v>
      </c>
      <c r="Q1014">
        <v>8</v>
      </c>
      <c r="R1014">
        <v>2</v>
      </c>
      <c r="S1014" t="s">
        <v>104</v>
      </c>
      <c r="T1014" t="s">
        <v>109</v>
      </c>
      <c r="V1014">
        <v>23</v>
      </c>
      <c r="W1014">
        <v>21</v>
      </c>
      <c r="X1014">
        <f>IF(AND(OR('Country Prioritization'!$C$4 = 'Filter inputs'!$A$4,'Country Prioritization'!$C$4=$B1014),
OR('Country Prioritization'!$C$6='Filter inputs'!$C$4,'Country Prioritization'!$C$6=$S1014),
OR( 'Country Prioritization'!$C$7='Filter inputs'!$D$4, 'Country Prioritization'!$C$7=$T1014),
OR('Country Prioritization'!$C$8='Filter inputs'!$E$4, 'Country Prioritization'!$C$8=$F1014), OR(AND('Country Prioritization'!$C$5='Filter inputs'!$B$4,H1014&lt;=$X$1),AND('Country Prioritization'!$C$5='Filter inputs'!$B$5,M1014&lt;=$X$1))),1,0)</f>
        <v>1</v>
      </c>
      <c r="Y1014">
        <f>IF(OR('Vaccine Prioritization'!$C$5='Filter inputs'!$E$4, 'Vaccine Prioritization'!$C$5=$F1014),1,0)</f>
        <v>1</v>
      </c>
    </row>
    <row r="1015" spans="1:25" x14ac:dyDescent="0.3">
      <c r="A1015" t="str">
        <f t="shared" si="37"/>
        <v>ASIALAOMCV22022</v>
      </c>
      <c r="B1015" t="s">
        <v>13</v>
      </c>
      <c r="C1015" t="s">
        <v>135</v>
      </c>
      <c r="D1015" t="s">
        <v>31</v>
      </c>
      <c r="E1015" t="s">
        <v>83</v>
      </c>
      <c r="F1015">
        <v>2022</v>
      </c>
      <c r="G1015" t="s">
        <v>199</v>
      </c>
      <c r="H1015" s="11" cm="1">
        <f t="array" ref="H1015">_xlfn.IFS(G1015="&gt;70%",1,G1015="60-70%",70%,G1015="50-60%",60%,G1015="&lt;50%",50%)</f>
        <v>0.5</v>
      </c>
      <c r="I1015" s="47">
        <v>8.3624870341014165E-2</v>
      </c>
      <c r="J1015">
        <v>9</v>
      </c>
      <c r="K1015">
        <v>4</v>
      </c>
      <c r="L1015" t="s">
        <v>199</v>
      </c>
      <c r="M1015" s="11" cm="1">
        <f t="array" ref="M1015">_xlfn.IFS(L1015="&gt;70%",1,L1015="60-70%",70%,L1015="50-60%",60%,L1015="&lt;50%",50%)</f>
        <v>0.5</v>
      </c>
      <c r="N1015" s="47">
        <v>0.16280412074410044</v>
      </c>
      <c r="O1015">
        <v>10</v>
      </c>
      <c r="P1015">
        <v>4</v>
      </c>
      <c r="Q1015">
        <v>2</v>
      </c>
      <c r="R1015">
        <v>5</v>
      </c>
      <c r="S1015" t="s">
        <v>104</v>
      </c>
      <c r="T1015" t="s">
        <v>107</v>
      </c>
      <c r="V1015">
        <v>20</v>
      </c>
      <c r="W1015">
        <v>21</v>
      </c>
      <c r="X1015">
        <f>IF(AND(OR('Country Prioritization'!$C$4 = 'Filter inputs'!$A$4,'Country Prioritization'!$C$4=$B1015),
OR('Country Prioritization'!$C$6='Filter inputs'!$C$4,'Country Prioritization'!$C$6=$S1015),
OR( 'Country Prioritization'!$C$7='Filter inputs'!$D$4, 'Country Prioritization'!$C$7=$T1015),
OR('Country Prioritization'!$C$8='Filter inputs'!$E$4, 'Country Prioritization'!$C$8=$F1015), OR(AND('Country Prioritization'!$C$5='Filter inputs'!$B$4,H1015&lt;=$X$1),AND('Country Prioritization'!$C$5='Filter inputs'!$B$5,M1015&lt;=$X$1))),1,0)</f>
        <v>1</v>
      </c>
      <c r="Y1015">
        <f>IF(OR('Vaccine Prioritization'!$C$5='Filter inputs'!$E$4, 'Vaccine Prioritization'!$C$5=$F1015),1,0)</f>
        <v>1</v>
      </c>
    </row>
    <row r="1016" spans="1:25" x14ac:dyDescent="0.3">
      <c r="A1016" t="str">
        <f t="shared" si="37"/>
        <v>AFRICAGNBMCV22022</v>
      </c>
      <c r="B1016" t="s">
        <v>3</v>
      </c>
      <c r="C1016" t="s">
        <v>138</v>
      </c>
      <c r="D1016" t="s">
        <v>34</v>
      </c>
      <c r="E1016" t="s">
        <v>83</v>
      </c>
      <c r="F1016">
        <v>2022</v>
      </c>
      <c r="G1016" t="s">
        <v>199</v>
      </c>
      <c r="H1016" s="11" cm="1">
        <f t="array" ref="H1016">_xlfn.IFS(G1016="&gt;70%",1,G1016="60-70%",70%,G1016="50-60%",60%,G1016="&lt;50%",50%)</f>
        <v>0.5</v>
      </c>
      <c r="I1016" s="47">
        <v>4.8737341519809664E-2</v>
      </c>
      <c r="J1016">
        <v>7</v>
      </c>
      <c r="K1016">
        <v>4</v>
      </c>
      <c r="L1016" t="s">
        <v>196</v>
      </c>
      <c r="M1016" s="11" cm="1">
        <f t="array" ref="M1016">_xlfn.IFS(L1016="&gt;70%",1,L1016="60-70%",70%,L1016="50-60%",60%,L1016="&lt;50%",50%)</f>
        <v>1</v>
      </c>
      <c r="N1016" s="47">
        <v>0.15494983538278626</v>
      </c>
      <c r="O1016">
        <v>6</v>
      </c>
      <c r="P1016">
        <v>4</v>
      </c>
      <c r="Q1016">
        <v>9</v>
      </c>
      <c r="R1016">
        <v>9</v>
      </c>
      <c r="S1016" t="s">
        <v>103</v>
      </c>
      <c r="T1016" t="s">
        <v>106</v>
      </c>
      <c r="V1016">
        <v>29</v>
      </c>
      <c r="W1016">
        <v>28</v>
      </c>
      <c r="X1016">
        <f>IF(AND(OR('Country Prioritization'!$C$4 = 'Filter inputs'!$A$4,'Country Prioritization'!$C$4=$B1016),
OR('Country Prioritization'!$C$6='Filter inputs'!$C$4,'Country Prioritization'!$C$6=$S1016),
OR( 'Country Prioritization'!$C$7='Filter inputs'!$D$4, 'Country Prioritization'!$C$7=$T1016),
OR('Country Prioritization'!$C$8='Filter inputs'!$E$4, 'Country Prioritization'!$C$8=$F1016), OR(AND('Country Prioritization'!$C$5='Filter inputs'!$B$4,H1016&lt;=$X$1),AND('Country Prioritization'!$C$5='Filter inputs'!$B$5,M1016&lt;=$X$1))),1,0)</f>
        <v>1</v>
      </c>
      <c r="Y1016">
        <f>IF(OR('Vaccine Prioritization'!$C$5='Filter inputs'!$E$4, 'Vaccine Prioritization'!$C$5=$F1016),1,0)</f>
        <v>1</v>
      </c>
    </row>
    <row r="1017" spans="1:25" x14ac:dyDescent="0.3">
      <c r="A1017" t="str">
        <f t="shared" si="37"/>
        <v>AFRICALSOMCV22022</v>
      </c>
      <c r="B1017" t="s">
        <v>3</v>
      </c>
      <c r="C1017" t="s">
        <v>178</v>
      </c>
      <c r="D1017" t="s">
        <v>74</v>
      </c>
      <c r="E1017" t="s">
        <v>83</v>
      </c>
      <c r="F1017">
        <v>2022</v>
      </c>
      <c r="G1017" t="s">
        <v>199</v>
      </c>
      <c r="H1017" s="11" cm="1">
        <f t="array" ref="H1017">_xlfn.IFS(G1017="&gt;70%",1,G1017="60-70%",70%,G1017="50-60%",60%,G1017="&lt;50%",50%)</f>
        <v>0.5</v>
      </c>
      <c r="I1017" s="47">
        <v>4.9226005157348277E-2</v>
      </c>
      <c r="J1017">
        <v>4</v>
      </c>
      <c r="K1017">
        <v>4</v>
      </c>
      <c r="L1017" t="s">
        <v>196</v>
      </c>
      <c r="M1017" s="11" cm="1">
        <f t="array" ref="M1017">_xlfn.IFS(L1017="&gt;70%",1,L1017="60-70%",70%,L1017="50-60%",60%,L1017="&lt;50%",50%)</f>
        <v>1</v>
      </c>
      <c r="N1017" s="47">
        <v>0.14720166041844612</v>
      </c>
      <c r="O1017">
        <v>3</v>
      </c>
      <c r="P1017">
        <v>3</v>
      </c>
      <c r="Q1017">
        <v>9</v>
      </c>
      <c r="R1017">
        <v>2</v>
      </c>
      <c r="S1017" t="s">
        <v>104</v>
      </c>
      <c r="T1017" t="s">
        <v>109</v>
      </c>
      <c r="V1017">
        <v>19</v>
      </c>
      <c r="W1017">
        <v>17</v>
      </c>
      <c r="X1017">
        <f>IF(AND(OR('Country Prioritization'!$C$4 = 'Filter inputs'!$A$4,'Country Prioritization'!$C$4=$B1017),
OR('Country Prioritization'!$C$6='Filter inputs'!$C$4,'Country Prioritization'!$C$6=$S1017),
OR( 'Country Prioritization'!$C$7='Filter inputs'!$D$4, 'Country Prioritization'!$C$7=$T1017),
OR('Country Prioritization'!$C$8='Filter inputs'!$E$4, 'Country Prioritization'!$C$8=$F1017), OR(AND('Country Prioritization'!$C$5='Filter inputs'!$B$4,H1017&lt;=$X$1),AND('Country Prioritization'!$C$5='Filter inputs'!$B$5,M1017&lt;=$X$1))),1,0)</f>
        <v>1</v>
      </c>
      <c r="Y1017">
        <f>IF(OR('Vaccine Prioritization'!$C$5='Filter inputs'!$E$4, 'Vaccine Prioritization'!$C$5=$F1017),1,0)</f>
        <v>1</v>
      </c>
    </row>
    <row r="1018" spans="1:25" x14ac:dyDescent="0.3">
      <c r="A1018" t="str">
        <f t="shared" si="37"/>
        <v>AMERICABOLMCV22022</v>
      </c>
      <c r="B1018" t="s">
        <v>22</v>
      </c>
      <c r="C1018" t="s">
        <v>162</v>
      </c>
      <c r="D1018" t="s">
        <v>58</v>
      </c>
      <c r="E1018" t="s">
        <v>83</v>
      </c>
      <c r="F1018">
        <v>2022</v>
      </c>
      <c r="G1018" t="s">
        <v>199</v>
      </c>
      <c r="H1018" s="11" cm="1">
        <f t="array" ref="H1018">_xlfn.IFS(G1018="&gt;70%",1,G1018="60-70%",70%,G1018="50-60%",60%,G1018="&lt;50%",50%)</f>
        <v>0.5</v>
      </c>
      <c r="I1018" s="47">
        <v>3.0174140774800157E-2</v>
      </c>
      <c r="J1018">
        <v>9</v>
      </c>
      <c r="K1018">
        <v>3</v>
      </c>
      <c r="L1018" t="s">
        <v>196</v>
      </c>
      <c r="M1018" s="11" cm="1">
        <f t="array" ref="M1018">_xlfn.IFS(L1018="&gt;70%",1,L1018="60-70%",70%,L1018="50-60%",60%,L1018="&lt;50%",50%)</f>
        <v>1</v>
      </c>
      <c r="N1018" s="47">
        <v>0.14257571877904734</v>
      </c>
      <c r="O1018">
        <v>4</v>
      </c>
      <c r="P1018">
        <v>3</v>
      </c>
      <c r="Q1018">
        <v>4</v>
      </c>
      <c r="R1018">
        <v>11</v>
      </c>
      <c r="S1018" t="s">
        <v>104</v>
      </c>
      <c r="T1018" t="s">
        <v>108</v>
      </c>
      <c r="V1018">
        <v>27</v>
      </c>
      <c r="W1018">
        <v>22</v>
      </c>
      <c r="X1018">
        <f>IF(AND(OR('Country Prioritization'!$C$4 = 'Filter inputs'!$A$4,'Country Prioritization'!$C$4=$B1018),
OR('Country Prioritization'!$C$6='Filter inputs'!$C$4,'Country Prioritization'!$C$6=$S1018),
OR( 'Country Prioritization'!$C$7='Filter inputs'!$D$4, 'Country Prioritization'!$C$7=$T1018),
OR('Country Prioritization'!$C$8='Filter inputs'!$E$4, 'Country Prioritization'!$C$8=$F1018), OR(AND('Country Prioritization'!$C$5='Filter inputs'!$B$4,H1018&lt;=$X$1),AND('Country Prioritization'!$C$5='Filter inputs'!$B$5,M1018&lt;=$X$1))),1,0)</f>
        <v>1</v>
      </c>
      <c r="Y1018">
        <f>IF(OR('Vaccine Prioritization'!$C$5='Filter inputs'!$E$4, 'Vaccine Prioritization'!$C$5=$F1018),1,0)</f>
        <v>1</v>
      </c>
    </row>
    <row r="1019" spans="1:25" x14ac:dyDescent="0.3">
      <c r="A1019" t="str">
        <f t="shared" si="37"/>
        <v>AMERICANICMCV22022</v>
      </c>
      <c r="B1019" t="s">
        <v>22</v>
      </c>
      <c r="C1019" t="s">
        <v>185</v>
      </c>
      <c r="D1019" t="s">
        <v>81</v>
      </c>
      <c r="E1019" t="s">
        <v>83</v>
      </c>
      <c r="F1019">
        <v>2022</v>
      </c>
      <c r="G1019" t="s">
        <v>199</v>
      </c>
      <c r="H1019" s="11" cm="1">
        <f t="array" ref="H1019">_xlfn.IFS(G1019="&gt;70%",1,G1019="60-70%",70%,G1019="50-60%",60%,G1019="&lt;50%",50%)</f>
        <v>0.5</v>
      </c>
      <c r="I1019" s="47">
        <v>4.5638870797580007E-2</v>
      </c>
      <c r="J1019">
        <v>1</v>
      </c>
      <c r="K1019">
        <v>3</v>
      </c>
      <c r="L1019" t="s">
        <v>196</v>
      </c>
      <c r="M1019" s="11" cm="1">
        <f t="array" ref="M1019">_xlfn.IFS(L1019="&gt;70%",1,L1019="60-70%",70%,L1019="50-60%",60%,L1019="&lt;50%",50%)</f>
        <v>1</v>
      </c>
      <c r="N1019" s="47">
        <v>0.12552401112794181</v>
      </c>
      <c r="O1019">
        <v>3</v>
      </c>
      <c r="P1019">
        <v>3</v>
      </c>
      <c r="Q1019">
        <v>1</v>
      </c>
      <c r="R1019">
        <v>5</v>
      </c>
      <c r="S1019" t="s">
        <v>104</v>
      </c>
      <c r="T1019" t="s">
        <v>107</v>
      </c>
      <c r="V1019">
        <v>10</v>
      </c>
      <c r="W1019">
        <v>12</v>
      </c>
      <c r="X1019">
        <f>IF(AND(OR('Country Prioritization'!$C$4 = 'Filter inputs'!$A$4,'Country Prioritization'!$C$4=$B1019),
OR('Country Prioritization'!$C$6='Filter inputs'!$C$4,'Country Prioritization'!$C$6=$S1019),
OR( 'Country Prioritization'!$C$7='Filter inputs'!$D$4, 'Country Prioritization'!$C$7=$T1019),
OR('Country Prioritization'!$C$8='Filter inputs'!$E$4, 'Country Prioritization'!$C$8=$F1019), OR(AND('Country Prioritization'!$C$5='Filter inputs'!$B$4,H1019&lt;=$X$1),AND('Country Prioritization'!$C$5='Filter inputs'!$B$5,M1019&lt;=$X$1))),1,0)</f>
        <v>1</v>
      </c>
      <c r="Y1019">
        <f>IF(OR('Vaccine Prioritization'!$C$5='Filter inputs'!$E$4, 'Vaccine Prioritization'!$C$5=$F1019),1,0)</f>
        <v>1</v>
      </c>
    </row>
    <row r="1020" spans="1:25" x14ac:dyDescent="0.3">
      <c r="A1020" t="str">
        <f t="shared" si="37"/>
        <v>AMERICACUBMCV22022</v>
      </c>
      <c r="B1020" t="s">
        <v>22</v>
      </c>
      <c r="C1020" t="s">
        <v>175</v>
      </c>
      <c r="D1020" t="s">
        <v>71</v>
      </c>
      <c r="E1020" t="s">
        <v>83</v>
      </c>
      <c r="F1020">
        <v>2022</v>
      </c>
      <c r="G1020" t="s">
        <v>199</v>
      </c>
      <c r="H1020" s="11" cm="1">
        <f t="array" ref="H1020">_xlfn.IFS(G1020="&gt;70%",1,G1020="60-70%",70%,G1020="50-60%",60%,G1020="&lt;50%",50%)</f>
        <v>0.5</v>
      </c>
      <c r="I1020" s="47">
        <v>2.9983896665812897E-2</v>
      </c>
      <c r="J1020">
        <v>1</v>
      </c>
      <c r="K1020">
        <v>3</v>
      </c>
      <c r="L1020" t="s">
        <v>196</v>
      </c>
      <c r="M1020" s="11" cm="1">
        <f t="array" ref="M1020">_xlfn.IFS(L1020="&gt;70%",1,L1020="60-70%",70%,L1020="50-60%",60%,L1020="&lt;50%",50%)</f>
        <v>1</v>
      </c>
      <c r="N1020" s="47">
        <v>9.1242132497611692E-2</v>
      </c>
      <c r="O1020">
        <v>1</v>
      </c>
      <c r="P1020">
        <v>3</v>
      </c>
      <c r="Q1020">
        <v>1</v>
      </c>
      <c r="R1020">
        <v>10</v>
      </c>
      <c r="S1020" t="s">
        <v>105</v>
      </c>
      <c r="T1020" t="s">
        <v>108</v>
      </c>
      <c r="V1020">
        <v>15</v>
      </c>
      <c r="W1020">
        <v>15</v>
      </c>
      <c r="X1020">
        <f>IF(AND(OR('Country Prioritization'!$C$4 = 'Filter inputs'!$A$4,'Country Prioritization'!$C$4=$B1020),
OR('Country Prioritization'!$C$6='Filter inputs'!$C$4,'Country Prioritization'!$C$6=$S1020),
OR( 'Country Prioritization'!$C$7='Filter inputs'!$D$4, 'Country Prioritization'!$C$7=$T1020),
OR('Country Prioritization'!$C$8='Filter inputs'!$E$4, 'Country Prioritization'!$C$8=$F1020), OR(AND('Country Prioritization'!$C$5='Filter inputs'!$B$4,H1020&lt;=$X$1),AND('Country Prioritization'!$C$5='Filter inputs'!$B$5,M1020&lt;=$X$1))),1,0)</f>
        <v>1</v>
      </c>
      <c r="Y1020">
        <f>IF(OR('Vaccine Prioritization'!$C$5='Filter inputs'!$E$4, 'Vaccine Prioritization'!$C$5=$F1020),1,0)</f>
        <v>1</v>
      </c>
    </row>
    <row r="1021" spans="1:25" x14ac:dyDescent="0.3">
      <c r="A1021" t="str">
        <f t="shared" si="37"/>
        <v>AFRICADJIMCV22022</v>
      </c>
      <c r="B1021" t="s">
        <v>3</v>
      </c>
      <c r="C1021" t="s">
        <v>124</v>
      </c>
      <c r="D1021" t="s">
        <v>19</v>
      </c>
      <c r="E1021" t="s">
        <v>83</v>
      </c>
      <c r="F1021">
        <v>2022</v>
      </c>
      <c r="G1021" t="s">
        <v>199</v>
      </c>
      <c r="H1021" s="11" cm="1">
        <f t="array" ref="H1021">_xlfn.IFS(G1021="&gt;70%",1,G1021="60-70%",70%,G1021="50-60%",60%,G1021="&lt;50%",50%)</f>
        <v>0.5</v>
      </c>
      <c r="I1021" s="47">
        <v>2.8836768128399082E-2</v>
      </c>
      <c r="J1021">
        <v>4</v>
      </c>
      <c r="K1021">
        <v>3</v>
      </c>
      <c r="L1021" t="s">
        <v>196</v>
      </c>
      <c r="M1021" s="11" cm="1">
        <f t="array" ref="M1021">_xlfn.IFS(L1021="&gt;70%",1,L1021="60-70%",70%,L1021="50-60%",60%,L1021="&lt;50%",50%)</f>
        <v>1</v>
      </c>
      <c r="N1021" s="47">
        <v>9.0953321456465022E-2</v>
      </c>
      <c r="O1021">
        <v>6</v>
      </c>
      <c r="P1021">
        <v>3</v>
      </c>
      <c r="Q1021">
        <v>7</v>
      </c>
      <c r="R1021">
        <v>2</v>
      </c>
      <c r="S1021" t="s">
        <v>104</v>
      </c>
      <c r="T1021" t="s">
        <v>109</v>
      </c>
      <c r="V1021">
        <v>16</v>
      </c>
      <c r="W1021">
        <v>18</v>
      </c>
      <c r="X1021">
        <f>IF(AND(OR('Country Prioritization'!$C$4 = 'Filter inputs'!$A$4,'Country Prioritization'!$C$4=$B1021),
OR('Country Prioritization'!$C$6='Filter inputs'!$C$4,'Country Prioritization'!$C$6=$S1021),
OR( 'Country Prioritization'!$C$7='Filter inputs'!$D$4, 'Country Prioritization'!$C$7=$T1021),
OR('Country Prioritization'!$C$8='Filter inputs'!$E$4, 'Country Prioritization'!$C$8=$F1021), OR(AND('Country Prioritization'!$C$5='Filter inputs'!$B$4,H1021&lt;=$X$1),AND('Country Prioritization'!$C$5='Filter inputs'!$B$5,M1021&lt;=$X$1))),1,0)</f>
        <v>1</v>
      </c>
      <c r="Y1021">
        <f>IF(OR('Vaccine Prioritization'!$C$5='Filter inputs'!$E$4, 'Vaccine Prioritization'!$C$5=$F1021),1,0)</f>
        <v>1</v>
      </c>
    </row>
    <row r="1022" spans="1:25" x14ac:dyDescent="0.3">
      <c r="A1022" t="str">
        <f t="shared" si="37"/>
        <v>ASIAAZEMCV22022</v>
      </c>
      <c r="B1022" t="s">
        <v>13</v>
      </c>
      <c r="C1022" t="s">
        <v>144</v>
      </c>
      <c r="D1022" t="s">
        <v>40</v>
      </c>
      <c r="E1022" t="s">
        <v>83</v>
      </c>
      <c r="F1022">
        <v>2022</v>
      </c>
      <c r="G1022" t="s">
        <v>199</v>
      </c>
      <c r="H1022" s="11" cm="1">
        <f t="array" ref="H1022">_xlfn.IFS(G1022="&gt;70%",1,G1022="60-70%",70%,G1022="50-60%",60%,G1022="&lt;50%",50%)</f>
        <v>0.5</v>
      </c>
      <c r="I1022" s="47">
        <v>2.505380696237406E-2</v>
      </c>
      <c r="J1022">
        <v>2</v>
      </c>
      <c r="K1022">
        <v>2</v>
      </c>
      <c r="L1022" t="s">
        <v>196</v>
      </c>
      <c r="M1022" s="11" cm="1">
        <f t="array" ref="M1022">_xlfn.IFS(L1022="&gt;70%",1,L1022="60-70%",70%,L1022="50-60%",60%,L1022="&lt;50%",50%)</f>
        <v>1</v>
      </c>
      <c r="N1022" s="47">
        <v>7.8566679135510964E-2</v>
      </c>
      <c r="O1022">
        <v>1</v>
      </c>
      <c r="P1022">
        <v>3</v>
      </c>
      <c r="Q1022">
        <v>3</v>
      </c>
      <c r="R1022">
        <v>10</v>
      </c>
      <c r="S1022" t="s">
        <v>105</v>
      </c>
      <c r="T1022" t="s">
        <v>108</v>
      </c>
      <c r="V1022">
        <v>17</v>
      </c>
      <c r="W1022">
        <v>17</v>
      </c>
      <c r="X1022">
        <f>IF(AND(OR('Country Prioritization'!$C$4 = 'Filter inputs'!$A$4,'Country Prioritization'!$C$4=$B1022),
OR('Country Prioritization'!$C$6='Filter inputs'!$C$4,'Country Prioritization'!$C$6=$S1022),
OR( 'Country Prioritization'!$C$7='Filter inputs'!$D$4, 'Country Prioritization'!$C$7=$T1022),
OR('Country Prioritization'!$C$8='Filter inputs'!$E$4, 'Country Prioritization'!$C$8=$F1022), OR(AND('Country Prioritization'!$C$5='Filter inputs'!$B$4,H1022&lt;=$X$1),AND('Country Prioritization'!$C$5='Filter inputs'!$B$5,M1022&lt;=$X$1))),1,0)</f>
        <v>1</v>
      </c>
      <c r="Y1022">
        <f>IF(OR('Vaccine Prioritization'!$C$5='Filter inputs'!$E$4, 'Vaccine Prioritization'!$C$5=$F1022),1,0)</f>
        <v>1</v>
      </c>
    </row>
    <row r="1023" spans="1:25" x14ac:dyDescent="0.3">
      <c r="A1023" t="str">
        <f t="shared" si="37"/>
        <v>AFRICAGMBMCV22022</v>
      </c>
      <c r="B1023" t="s">
        <v>3</v>
      </c>
      <c r="C1023" t="s">
        <v>156</v>
      </c>
      <c r="D1023" t="s">
        <v>52</v>
      </c>
      <c r="E1023" t="s">
        <v>83</v>
      </c>
      <c r="F1023">
        <v>2022</v>
      </c>
      <c r="G1023" t="s">
        <v>199</v>
      </c>
      <c r="H1023" s="11" cm="1">
        <f t="array" ref="H1023">_xlfn.IFS(G1023="&gt;70%",1,G1023="60-70%",70%,G1023="50-60%",60%,G1023="&lt;50%",50%)</f>
        <v>0.5</v>
      </c>
      <c r="I1023" s="47">
        <v>2.5518457212039835E-2</v>
      </c>
      <c r="J1023">
        <v>8</v>
      </c>
      <c r="K1023">
        <v>3</v>
      </c>
      <c r="L1023" t="s">
        <v>196</v>
      </c>
      <c r="M1023" s="11" cm="1">
        <f t="array" ref="M1023">_xlfn.IFS(L1023="&gt;70%",1,L1023="60-70%",70%,L1023="50-60%",60%,L1023="&lt;50%",50%)</f>
        <v>1</v>
      </c>
      <c r="N1023" s="47">
        <v>7.6079284940965275E-2</v>
      </c>
      <c r="O1023">
        <v>5</v>
      </c>
      <c r="P1023">
        <v>3</v>
      </c>
      <c r="Q1023">
        <v>6</v>
      </c>
      <c r="R1023">
        <v>9</v>
      </c>
      <c r="S1023" t="s">
        <v>103</v>
      </c>
      <c r="T1023" t="s">
        <v>106</v>
      </c>
      <c r="V1023">
        <v>26</v>
      </c>
      <c r="W1023">
        <v>23</v>
      </c>
      <c r="X1023">
        <f>IF(AND(OR('Country Prioritization'!$C$4 = 'Filter inputs'!$A$4,'Country Prioritization'!$C$4=$B1023),
OR('Country Prioritization'!$C$6='Filter inputs'!$C$4,'Country Prioritization'!$C$6=$S1023),
OR( 'Country Prioritization'!$C$7='Filter inputs'!$D$4, 'Country Prioritization'!$C$7=$T1023),
OR('Country Prioritization'!$C$8='Filter inputs'!$E$4, 'Country Prioritization'!$C$8=$F1023), OR(AND('Country Prioritization'!$C$5='Filter inputs'!$B$4,H1023&lt;=$X$1),AND('Country Prioritization'!$C$5='Filter inputs'!$B$5,M1023&lt;=$X$1))),1,0)</f>
        <v>1</v>
      </c>
      <c r="Y1023">
        <f>IF(OR('Vaccine Prioritization'!$C$5='Filter inputs'!$E$4, 'Vaccine Prioritization'!$C$5=$F1023),1,0)</f>
        <v>1</v>
      </c>
    </row>
    <row r="1024" spans="1:25" x14ac:dyDescent="0.3">
      <c r="A1024" t="str">
        <f t="shared" si="37"/>
        <v>ASIAMNGMCV22022</v>
      </c>
      <c r="B1024" t="s">
        <v>13</v>
      </c>
      <c r="C1024" t="s">
        <v>174</v>
      </c>
      <c r="D1024" t="s">
        <v>70</v>
      </c>
      <c r="E1024" t="s">
        <v>83</v>
      </c>
      <c r="F1024">
        <v>2022</v>
      </c>
      <c r="G1024" t="s">
        <v>199</v>
      </c>
      <c r="H1024" s="11" cm="1">
        <f t="array" ref="H1024">_xlfn.IFS(G1024="&gt;70%",1,G1024="60-70%",70%,G1024="50-60%",60%,G1024="&lt;50%",50%)</f>
        <v>0.5</v>
      </c>
      <c r="I1024" s="47">
        <v>2.2863598947507377E-2</v>
      </c>
      <c r="J1024">
        <v>1</v>
      </c>
      <c r="K1024">
        <v>2</v>
      </c>
      <c r="L1024" t="s">
        <v>196</v>
      </c>
      <c r="M1024" s="11" cm="1">
        <f t="array" ref="M1024">_xlfn.IFS(L1024="&gt;70%",1,L1024="60-70%",70%,L1024="50-60%",60%,L1024="&lt;50%",50%)</f>
        <v>1</v>
      </c>
      <c r="N1024" s="47">
        <v>6.9158668783244379E-2</v>
      </c>
      <c r="O1024">
        <v>2</v>
      </c>
      <c r="P1024">
        <v>2</v>
      </c>
      <c r="Q1024">
        <v>5</v>
      </c>
      <c r="R1024">
        <v>11</v>
      </c>
      <c r="S1024" t="s">
        <v>104</v>
      </c>
      <c r="T1024" t="s">
        <v>108</v>
      </c>
      <c r="V1024">
        <v>19</v>
      </c>
      <c r="W1024">
        <v>20</v>
      </c>
      <c r="X1024">
        <f>IF(AND(OR('Country Prioritization'!$C$4 = 'Filter inputs'!$A$4,'Country Prioritization'!$C$4=$B1024),
OR('Country Prioritization'!$C$6='Filter inputs'!$C$4,'Country Prioritization'!$C$6=$S1024),
OR( 'Country Prioritization'!$C$7='Filter inputs'!$D$4, 'Country Prioritization'!$C$7=$T1024),
OR('Country Prioritization'!$C$8='Filter inputs'!$E$4, 'Country Prioritization'!$C$8=$F1024), OR(AND('Country Prioritization'!$C$5='Filter inputs'!$B$4,H1024&lt;=$X$1),AND('Country Prioritization'!$C$5='Filter inputs'!$B$5,M1024&lt;=$X$1))),1,0)</f>
        <v>1</v>
      </c>
      <c r="Y1024">
        <f>IF(OR('Vaccine Prioritization'!$C$5='Filter inputs'!$E$4, 'Vaccine Prioritization'!$C$5=$F1024),1,0)</f>
        <v>1</v>
      </c>
    </row>
    <row r="1025" spans="1:25" x14ac:dyDescent="0.3">
      <c r="A1025" t="str">
        <f t="shared" si="37"/>
        <v>AFRICACAFMCV22022</v>
      </c>
      <c r="B1025" t="s">
        <v>3</v>
      </c>
      <c r="C1025" t="s">
        <v>114</v>
      </c>
      <c r="D1025" t="s">
        <v>6</v>
      </c>
      <c r="E1025" t="s">
        <v>83</v>
      </c>
      <c r="F1025">
        <v>2022</v>
      </c>
      <c r="G1025" t="s">
        <v>199</v>
      </c>
      <c r="H1025" s="11" cm="1">
        <f t="array" ref="H1025">_xlfn.IFS(G1025="&gt;70%",1,G1025="60-70%",70%,G1025="50-60%",60%,G1025="&lt;50%",50%)</f>
        <v>0.5</v>
      </c>
      <c r="I1025" s="47">
        <v>5.8926703978390317E-2</v>
      </c>
      <c r="J1025">
        <v>7</v>
      </c>
      <c r="K1025">
        <v>4</v>
      </c>
      <c r="L1025" t="s">
        <v>199</v>
      </c>
      <c r="M1025" s="11" cm="1">
        <f t="array" ref="M1025">_xlfn.IFS(L1025="&gt;70%",1,L1025="60-70%",70%,L1025="50-60%",60%,L1025="&lt;50%",50%)</f>
        <v>0.5</v>
      </c>
      <c r="N1025" s="47">
        <v>6.5153974372533216E-2</v>
      </c>
      <c r="O1025">
        <v>10</v>
      </c>
      <c r="P1025">
        <v>2</v>
      </c>
      <c r="Q1025">
        <v>10</v>
      </c>
      <c r="R1025">
        <v>9</v>
      </c>
      <c r="S1025" t="s">
        <v>103</v>
      </c>
      <c r="T1025" t="s">
        <v>106</v>
      </c>
      <c r="V1025">
        <v>30</v>
      </c>
      <c r="W1025">
        <v>31</v>
      </c>
      <c r="X1025">
        <f>IF(AND(OR('Country Prioritization'!$C$4 = 'Filter inputs'!$A$4,'Country Prioritization'!$C$4=$B1025),
OR('Country Prioritization'!$C$6='Filter inputs'!$C$4,'Country Prioritization'!$C$6=$S1025),
OR( 'Country Prioritization'!$C$7='Filter inputs'!$D$4, 'Country Prioritization'!$C$7=$T1025),
OR('Country Prioritization'!$C$8='Filter inputs'!$E$4, 'Country Prioritization'!$C$8=$F1025), OR(AND('Country Prioritization'!$C$5='Filter inputs'!$B$4,H1025&lt;=$X$1),AND('Country Prioritization'!$C$5='Filter inputs'!$B$5,M1025&lt;=$X$1))),1,0)</f>
        <v>1</v>
      </c>
      <c r="Y1025">
        <f>IF(OR('Vaccine Prioritization'!$C$5='Filter inputs'!$E$4, 'Vaccine Prioritization'!$C$5=$F1025),1,0)</f>
        <v>1</v>
      </c>
    </row>
    <row r="1026" spans="1:25" x14ac:dyDescent="0.3">
      <c r="A1026" t="str">
        <f t="shared" si="37"/>
        <v>AMERICAHNDMCV22022</v>
      </c>
      <c r="B1026" t="s">
        <v>22</v>
      </c>
      <c r="C1026" t="s">
        <v>165</v>
      </c>
      <c r="D1026" t="s">
        <v>61</v>
      </c>
      <c r="E1026" t="s">
        <v>83</v>
      </c>
      <c r="F1026">
        <v>2022</v>
      </c>
      <c r="G1026" t="s">
        <v>199</v>
      </c>
      <c r="H1026" s="11" cm="1">
        <f t="array" ref="H1026">_xlfn.IFS(G1026="&gt;70%",1,G1026="60-70%",70%,G1026="50-60%",60%,G1026="&lt;50%",50%)</f>
        <v>0.5</v>
      </c>
      <c r="I1026" s="47">
        <v>1.9056554425486243E-2</v>
      </c>
      <c r="J1026">
        <v>3</v>
      </c>
      <c r="K1026">
        <v>2</v>
      </c>
      <c r="L1026" t="s">
        <v>196</v>
      </c>
      <c r="M1026" s="11" cm="1">
        <f t="array" ref="M1026">_xlfn.IFS(L1026="&gt;70%",1,L1026="60-70%",70%,L1026="50-60%",60%,L1026="&lt;50%",50%)</f>
        <v>1</v>
      </c>
      <c r="N1026" s="47">
        <v>6.0155606527427331E-2</v>
      </c>
      <c r="O1026">
        <v>3</v>
      </c>
      <c r="P1026">
        <v>2</v>
      </c>
      <c r="Q1026">
        <v>4</v>
      </c>
      <c r="R1026">
        <v>11</v>
      </c>
      <c r="S1026" t="s">
        <v>104</v>
      </c>
      <c r="T1026" t="s">
        <v>108</v>
      </c>
      <c r="V1026">
        <v>20</v>
      </c>
      <c r="W1026">
        <v>20</v>
      </c>
      <c r="X1026">
        <f>IF(AND(OR('Country Prioritization'!$C$4 = 'Filter inputs'!$A$4,'Country Prioritization'!$C$4=$B1026),
OR('Country Prioritization'!$C$6='Filter inputs'!$C$4,'Country Prioritization'!$C$6=$S1026),
OR( 'Country Prioritization'!$C$7='Filter inputs'!$D$4, 'Country Prioritization'!$C$7=$T1026),
OR('Country Prioritization'!$C$8='Filter inputs'!$E$4, 'Country Prioritization'!$C$8=$F1026), OR(AND('Country Prioritization'!$C$5='Filter inputs'!$B$4,H1026&lt;=$X$1),AND('Country Prioritization'!$C$5='Filter inputs'!$B$5,M1026&lt;=$X$1))),1,0)</f>
        <v>1</v>
      </c>
      <c r="Y1026">
        <f>IF(OR('Vaccine Prioritization'!$C$5='Filter inputs'!$E$4, 'Vaccine Prioritization'!$C$5=$F1026),1,0)</f>
        <v>1</v>
      </c>
    </row>
    <row r="1027" spans="1:25" x14ac:dyDescent="0.3">
      <c r="A1027" t="str">
        <f t="shared" si="37"/>
        <v>ASIATJKMCV22022</v>
      </c>
      <c r="B1027" t="s">
        <v>13</v>
      </c>
      <c r="C1027" t="s">
        <v>172</v>
      </c>
      <c r="D1027" t="s">
        <v>68</v>
      </c>
      <c r="E1027" t="s">
        <v>83</v>
      </c>
      <c r="F1027">
        <v>2022</v>
      </c>
      <c r="G1027" t="s">
        <v>199</v>
      </c>
      <c r="H1027" s="11" cm="1">
        <f t="array" ref="H1027">_xlfn.IFS(G1027="&gt;70%",1,G1027="60-70%",70%,G1027="50-60%",60%,G1027="&lt;50%",50%)</f>
        <v>0.5</v>
      </c>
      <c r="I1027" s="47">
        <v>1.5796936915408778E-2</v>
      </c>
      <c r="J1027">
        <v>2</v>
      </c>
      <c r="K1027">
        <v>2</v>
      </c>
      <c r="L1027" t="s">
        <v>196</v>
      </c>
      <c r="M1027" s="11" cm="1">
        <f t="array" ref="M1027">_xlfn.IFS(L1027="&gt;70%",1,L1027="60-70%",70%,L1027="50-60%",60%,L1027="&lt;50%",50%)</f>
        <v>1</v>
      </c>
      <c r="N1027" s="47">
        <v>5.1396951788112002E-2</v>
      </c>
      <c r="O1027">
        <v>1</v>
      </c>
      <c r="P1027">
        <v>2</v>
      </c>
      <c r="Q1027">
        <v>6</v>
      </c>
      <c r="R1027">
        <v>9</v>
      </c>
      <c r="S1027" t="s">
        <v>103</v>
      </c>
      <c r="T1027" t="s">
        <v>106</v>
      </c>
      <c r="V1027">
        <v>19</v>
      </c>
      <c r="W1027">
        <v>18</v>
      </c>
      <c r="X1027">
        <f>IF(AND(OR('Country Prioritization'!$C$4 = 'Filter inputs'!$A$4,'Country Prioritization'!$C$4=$B1027),
OR('Country Prioritization'!$C$6='Filter inputs'!$C$4,'Country Prioritization'!$C$6=$S1027),
OR( 'Country Prioritization'!$C$7='Filter inputs'!$D$4, 'Country Prioritization'!$C$7=$T1027),
OR('Country Prioritization'!$C$8='Filter inputs'!$E$4, 'Country Prioritization'!$C$8=$F1027), OR(AND('Country Prioritization'!$C$5='Filter inputs'!$B$4,H1027&lt;=$X$1),AND('Country Prioritization'!$C$5='Filter inputs'!$B$5,M1027&lt;=$X$1))),1,0)</f>
        <v>1</v>
      </c>
      <c r="Y1027">
        <f>IF(OR('Vaccine Prioritization'!$C$5='Filter inputs'!$E$4, 'Vaccine Prioritization'!$C$5=$F1027),1,0)</f>
        <v>1</v>
      </c>
    </row>
    <row r="1028" spans="1:25" x14ac:dyDescent="0.3">
      <c r="A1028" t="str">
        <f t="shared" ref="A1028:A1091" si="38">_xlfn.CONCAT(B1028,D1028,E1028,F1028)</f>
        <v>ASIAKGZMCV22022</v>
      </c>
      <c r="B1028" t="s">
        <v>13</v>
      </c>
      <c r="C1028" t="s">
        <v>143</v>
      </c>
      <c r="D1028" t="s">
        <v>39</v>
      </c>
      <c r="E1028" t="s">
        <v>83</v>
      </c>
      <c r="F1028">
        <v>2022</v>
      </c>
      <c r="G1028" t="s">
        <v>199</v>
      </c>
      <c r="H1028" s="11" cm="1">
        <f t="array" ref="H1028">_xlfn.IFS(G1028="&gt;70%",1,G1028="60-70%",70%,G1028="50-60%",60%,G1028="&lt;50%",50%)</f>
        <v>0.5</v>
      </c>
      <c r="I1028" s="47">
        <v>1.4945128163035311E-2</v>
      </c>
      <c r="J1028">
        <v>1</v>
      </c>
      <c r="K1028">
        <v>2</v>
      </c>
      <c r="L1028" t="s">
        <v>196</v>
      </c>
      <c r="M1028" s="11" cm="1">
        <f t="array" ref="M1028">_xlfn.IFS(L1028="&gt;70%",1,L1028="60-70%",70%,L1028="50-60%",60%,L1028="&lt;50%",50%)</f>
        <v>1</v>
      </c>
      <c r="N1028" s="47">
        <v>4.5138747991080211E-2</v>
      </c>
      <c r="O1028">
        <v>2</v>
      </c>
      <c r="P1028">
        <v>2</v>
      </c>
      <c r="Q1028">
        <v>6</v>
      </c>
      <c r="R1028">
        <v>2</v>
      </c>
      <c r="S1028" t="s">
        <v>104</v>
      </c>
      <c r="T1028" t="s">
        <v>109</v>
      </c>
      <c r="V1028">
        <v>11</v>
      </c>
      <c r="W1028">
        <v>12</v>
      </c>
      <c r="X1028">
        <f>IF(AND(OR('Country Prioritization'!$C$4 = 'Filter inputs'!$A$4,'Country Prioritization'!$C$4=$B1028),
OR('Country Prioritization'!$C$6='Filter inputs'!$C$4,'Country Prioritization'!$C$6=$S1028),
OR( 'Country Prioritization'!$C$7='Filter inputs'!$D$4, 'Country Prioritization'!$C$7=$T1028),
OR('Country Prioritization'!$C$8='Filter inputs'!$E$4, 'Country Prioritization'!$C$8=$F1028), OR(AND('Country Prioritization'!$C$5='Filter inputs'!$B$4,H1028&lt;=$X$1),AND('Country Prioritization'!$C$5='Filter inputs'!$B$5,M1028&lt;=$X$1))),1,0)</f>
        <v>1</v>
      </c>
      <c r="Y1028">
        <f>IF(OR('Vaccine Prioritization'!$C$5='Filter inputs'!$E$4, 'Vaccine Prioritization'!$C$5=$F1028),1,0)</f>
        <v>1</v>
      </c>
    </row>
    <row r="1029" spans="1:25" x14ac:dyDescent="0.3">
      <c r="A1029" t="str">
        <f t="shared" si="38"/>
        <v>ASIATLSMCV22022</v>
      </c>
      <c r="B1029" t="s">
        <v>13</v>
      </c>
      <c r="C1029" t="s">
        <v>160</v>
      </c>
      <c r="D1029" t="s">
        <v>56</v>
      </c>
      <c r="E1029" t="s">
        <v>83</v>
      </c>
      <c r="F1029">
        <v>2022</v>
      </c>
      <c r="G1029" t="s">
        <v>199</v>
      </c>
      <c r="H1029" s="11" cm="1">
        <f t="array" ref="H1029">_xlfn.IFS(G1029="&gt;70%",1,G1029="60-70%",70%,G1029="50-60%",60%,G1029="&lt;50%",50%)</f>
        <v>0.5</v>
      </c>
      <c r="I1029" s="47">
        <v>1.8098530812009645E-2</v>
      </c>
      <c r="J1029">
        <v>4</v>
      </c>
      <c r="K1029">
        <v>2</v>
      </c>
      <c r="L1029" t="s">
        <v>197</v>
      </c>
      <c r="M1029" s="11" cm="1">
        <f t="array" ref="M1029">_xlfn.IFS(L1029="&gt;70%",1,L1029="60-70%",70%,L1029="50-60%",60%,L1029="&lt;50%",50%)</f>
        <v>0.7</v>
      </c>
      <c r="N1029" s="47">
        <v>4.485304749566138E-2</v>
      </c>
      <c r="O1029">
        <v>7</v>
      </c>
      <c r="P1029">
        <v>2</v>
      </c>
      <c r="Q1029">
        <v>2</v>
      </c>
      <c r="R1029">
        <v>11</v>
      </c>
      <c r="S1029" t="s">
        <v>104</v>
      </c>
      <c r="T1029" t="s">
        <v>108</v>
      </c>
      <c r="V1029">
        <v>19</v>
      </c>
      <c r="W1029">
        <v>22</v>
      </c>
      <c r="X1029">
        <f>IF(AND(OR('Country Prioritization'!$C$4 = 'Filter inputs'!$A$4,'Country Prioritization'!$C$4=$B1029),
OR('Country Prioritization'!$C$6='Filter inputs'!$C$4,'Country Prioritization'!$C$6=$S1029),
OR( 'Country Prioritization'!$C$7='Filter inputs'!$D$4, 'Country Prioritization'!$C$7=$T1029),
OR('Country Prioritization'!$C$8='Filter inputs'!$E$4, 'Country Prioritization'!$C$8=$F1029), OR(AND('Country Prioritization'!$C$5='Filter inputs'!$B$4,H1029&lt;=$X$1),AND('Country Prioritization'!$C$5='Filter inputs'!$B$5,M1029&lt;=$X$1))),1,0)</f>
        <v>1</v>
      </c>
      <c r="Y1029">
        <f>IF(OR('Vaccine Prioritization'!$C$5='Filter inputs'!$E$4, 'Vaccine Prioritization'!$C$5=$F1029),1,0)</f>
        <v>1</v>
      </c>
    </row>
    <row r="1030" spans="1:25" x14ac:dyDescent="0.3">
      <c r="A1030" t="str">
        <f t="shared" si="38"/>
        <v>ASIABTNMCV22022</v>
      </c>
      <c r="B1030" t="s">
        <v>13</v>
      </c>
      <c r="C1030" t="s">
        <v>184</v>
      </c>
      <c r="D1030" t="s">
        <v>80</v>
      </c>
      <c r="E1030" t="s">
        <v>83</v>
      </c>
      <c r="F1030">
        <v>2022</v>
      </c>
      <c r="G1030" t="s">
        <v>199</v>
      </c>
      <c r="H1030" s="11" cm="1">
        <f t="array" ref="H1030">_xlfn.IFS(G1030="&gt;70%",1,G1030="60-70%",70%,G1030="50-60%",60%,G1030="&lt;50%",50%)</f>
        <v>0.5</v>
      </c>
      <c r="I1030" s="47">
        <v>8.2258832793935272E-3</v>
      </c>
      <c r="J1030">
        <v>2</v>
      </c>
      <c r="K1030">
        <v>1</v>
      </c>
      <c r="L1030" t="s">
        <v>196</v>
      </c>
      <c r="M1030" s="11" cm="1">
        <f t="array" ref="M1030">_xlfn.IFS(L1030="&gt;70%",1,L1030="60-70%",70%,L1030="50-60%",60%,L1030="&lt;50%",50%)</f>
        <v>1</v>
      </c>
      <c r="N1030" s="47">
        <v>3.3507274494698203E-2</v>
      </c>
      <c r="O1030">
        <v>1</v>
      </c>
      <c r="P1030">
        <v>2</v>
      </c>
      <c r="Q1030">
        <v>4</v>
      </c>
      <c r="R1030">
        <v>11</v>
      </c>
      <c r="S1030" t="s">
        <v>104</v>
      </c>
      <c r="T1030" t="s">
        <v>108</v>
      </c>
      <c r="V1030">
        <v>18</v>
      </c>
      <c r="W1030">
        <v>18</v>
      </c>
      <c r="X1030">
        <f>IF(AND(OR('Country Prioritization'!$C$4 = 'Filter inputs'!$A$4,'Country Prioritization'!$C$4=$B1030),
OR('Country Prioritization'!$C$6='Filter inputs'!$C$4,'Country Prioritization'!$C$6=$S1030),
OR( 'Country Prioritization'!$C$7='Filter inputs'!$D$4, 'Country Prioritization'!$C$7=$T1030),
OR('Country Prioritization'!$C$8='Filter inputs'!$E$4, 'Country Prioritization'!$C$8=$F1030), OR(AND('Country Prioritization'!$C$5='Filter inputs'!$B$4,H1030&lt;=$X$1),AND('Country Prioritization'!$C$5='Filter inputs'!$B$5,M1030&lt;=$X$1))),1,0)</f>
        <v>1</v>
      </c>
      <c r="Y1030">
        <f>IF(OR('Vaccine Prioritization'!$C$5='Filter inputs'!$E$4, 'Vaccine Prioritization'!$C$5=$F1030),1,0)</f>
        <v>1</v>
      </c>
    </row>
    <row r="1031" spans="1:25" x14ac:dyDescent="0.3">
      <c r="A1031" t="str">
        <f t="shared" si="38"/>
        <v>AFRICACOMMCV22022</v>
      </c>
      <c r="B1031" t="s">
        <v>3</v>
      </c>
      <c r="C1031" t="s">
        <v>153</v>
      </c>
      <c r="D1031" t="s">
        <v>49</v>
      </c>
      <c r="E1031" t="s">
        <v>83</v>
      </c>
      <c r="F1031">
        <v>2022</v>
      </c>
      <c r="G1031" t="s">
        <v>199</v>
      </c>
      <c r="H1031" s="11" cm="1">
        <f t="array" ref="H1031">_xlfn.IFS(G1031="&gt;70%",1,G1031="60-70%",70%,G1031="50-60%",60%,G1031="&lt;50%",50%)</f>
        <v>0.5</v>
      </c>
      <c r="I1031" s="47">
        <v>1.3156228664274178E-2</v>
      </c>
      <c r="J1031">
        <v>6</v>
      </c>
      <c r="K1031">
        <v>2</v>
      </c>
      <c r="L1031" t="s">
        <v>198</v>
      </c>
      <c r="M1031" s="11" cm="1">
        <f t="array" ref="M1031">_xlfn.IFS(L1031="&gt;70%",1,L1031="60-70%",70%,L1031="50-60%",60%,L1031="&lt;50%",50%)</f>
        <v>0.6</v>
      </c>
      <c r="N1031" s="47">
        <v>2.7414341108860187E-2</v>
      </c>
      <c r="O1031">
        <v>9</v>
      </c>
      <c r="P1031">
        <v>2</v>
      </c>
      <c r="Q1031">
        <v>3</v>
      </c>
      <c r="R1031">
        <v>2</v>
      </c>
      <c r="S1031" t="s">
        <v>104</v>
      </c>
      <c r="T1031" t="s">
        <v>109</v>
      </c>
      <c r="V1031">
        <v>13</v>
      </c>
      <c r="W1031">
        <v>16</v>
      </c>
      <c r="X1031">
        <f>IF(AND(OR('Country Prioritization'!$C$4 = 'Filter inputs'!$A$4,'Country Prioritization'!$C$4=$B1031),
OR('Country Prioritization'!$C$6='Filter inputs'!$C$4,'Country Prioritization'!$C$6=$S1031),
OR( 'Country Prioritization'!$C$7='Filter inputs'!$D$4, 'Country Prioritization'!$C$7=$T1031),
OR('Country Prioritization'!$C$8='Filter inputs'!$E$4, 'Country Prioritization'!$C$8=$F1031), OR(AND('Country Prioritization'!$C$5='Filter inputs'!$B$4,H1031&lt;=$X$1),AND('Country Prioritization'!$C$5='Filter inputs'!$B$5,M1031&lt;=$X$1))),1,0)</f>
        <v>1</v>
      </c>
      <c r="Y1031">
        <f>IF(OR('Vaccine Prioritization'!$C$5='Filter inputs'!$E$4, 'Vaccine Prioritization'!$C$5=$F1031),1,0)</f>
        <v>1</v>
      </c>
    </row>
    <row r="1032" spans="1:25" x14ac:dyDescent="0.3">
      <c r="A1032" t="str">
        <f t="shared" si="38"/>
        <v>ASIAGEOMCV22022</v>
      </c>
      <c r="B1032" t="s">
        <v>13</v>
      </c>
      <c r="C1032" t="s">
        <v>159</v>
      </c>
      <c r="D1032" t="s">
        <v>55</v>
      </c>
      <c r="E1032" t="s">
        <v>83</v>
      </c>
      <c r="F1032">
        <v>2022</v>
      </c>
      <c r="G1032" t="s">
        <v>199</v>
      </c>
      <c r="H1032" s="11" cm="1">
        <f t="array" ref="H1032">_xlfn.IFS(G1032="&gt;70%",1,G1032="60-70%",70%,G1032="50-60%",60%,G1032="&lt;50%",50%)</f>
        <v>0.5</v>
      </c>
      <c r="I1032" s="47">
        <v>1.0135878543307018E-2</v>
      </c>
      <c r="J1032">
        <v>2</v>
      </c>
      <c r="K1032">
        <v>2</v>
      </c>
      <c r="L1032" t="s">
        <v>196</v>
      </c>
      <c r="M1032" s="11" cm="1">
        <f t="array" ref="M1032">_xlfn.IFS(L1032="&gt;70%",1,L1032="60-70%",70%,L1032="50-60%",60%,L1032="&lt;50%",50%)</f>
        <v>1</v>
      </c>
      <c r="N1032" s="47">
        <v>2.5630603833262489E-2</v>
      </c>
      <c r="O1032">
        <v>3</v>
      </c>
      <c r="P1032">
        <v>1</v>
      </c>
      <c r="Q1032">
        <v>3</v>
      </c>
      <c r="R1032">
        <v>10</v>
      </c>
      <c r="S1032" t="s">
        <v>105</v>
      </c>
      <c r="T1032" t="s">
        <v>108</v>
      </c>
      <c r="V1032">
        <v>17</v>
      </c>
      <c r="W1032">
        <v>17</v>
      </c>
      <c r="X1032">
        <f>IF(AND(OR('Country Prioritization'!$C$4 = 'Filter inputs'!$A$4,'Country Prioritization'!$C$4=$B1032),
OR('Country Prioritization'!$C$6='Filter inputs'!$C$4,'Country Prioritization'!$C$6=$S1032),
OR( 'Country Prioritization'!$C$7='Filter inputs'!$D$4, 'Country Prioritization'!$C$7=$T1032),
OR('Country Prioritization'!$C$8='Filter inputs'!$E$4, 'Country Prioritization'!$C$8=$F1032), OR(AND('Country Prioritization'!$C$5='Filter inputs'!$B$4,H1032&lt;=$X$1),AND('Country Prioritization'!$C$5='Filter inputs'!$B$5,M1032&lt;=$X$1))),1,0)</f>
        <v>1</v>
      </c>
      <c r="Y1032">
        <f>IF(OR('Vaccine Prioritization'!$C$5='Filter inputs'!$E$4, 'Vaccine Prioritization'!$C$5=$F1032),1,0)</f>
        <v>1</v>
      </c>
    </row>
    <row r="1033" spans="1:25" x14ac:dyDescent="0.3">
      <c r="A1033" t="str">
        <f t="shared" si="38"/>
        <v>ASIAARMMCV22022</v>
      </c>
      <c r="B1033" t="s">
        <v>13</v>
      </c>
      <c r="C1033" t="s">
        <v>168</v>
      </c>
      <c r="D1033" t="s">
        <v>64</v>
      </c>
      <c r="E1033" t="s">
        <v>83</v>
      </c>
      <c r="F1033">
        <v>2022</v>
      </c>
      <c r="G1033" t="s">
        <v>199</v>
      </c>
      <c r="H1033" s="11" cm="1">
        <f t="array" ref="H1033">_xlfn.IFS(G1033="&gt;70%",1,G1033="60-70%",70%,G1033="50-60%",60%,G1033="&lt;50%",50%)</f>
        <v>0.5</v>
      </c>
      <c r="I1033" s="47">
        <v>7.7386680047871245E-3</v>
      </c>
      <c r="J1033">
        <v>2</v>
      </c>
      <c r="K1033">
        <v>1</v>
      </c>
      <c r="L1033" t="s">
        <v>196</v>
      </c>
      <c r="M1033" s="11" cm="1">
        <f t="array" ref="M1033">_xlfn.IFS(L1033="&gt;70%",1,L1033="60-70%",70%,L1033="50-60%",60%,L1033="&lt;50%",50%)</f>
        <v>1</v>
      </c>
      <c r="N1033" s="47">
        <v>2.4008990406518212E-2</v>
      </c>
      <c r="O1033">
        <v>2</v>
      </c>
      <c r="P1033">
        <v>1</v>
      </c>
      <c r="Q1033">
        <v>2</v>
      </c>
      <c r="R1033">
        <v>10</v>
      </c>
      <c r="S1033" t="s">
        <v>105</v>
      </c>
      <c r="T1033" t="s">
        <v>108</v>
      </c>
      <c r="V1033">
        <v>15</v>
      </c>
      <c r="W1033">
        <v>15</v>
      </c>
      <c r="X1033">
        <f>IF(AND(OR('Country Prioritization'!$C$4 = 'Filter inputs'!$A$4,'Country Prioritization'!$C$4=$B1033),
OR('Country Prioritization'!$C$6='Filter inputs'!$C$4,'Country Prioritization'!$C$6=$S1033),
OR( 'Country Prioritization'!$C$7='Filter inputs'!$D$4, 'Country Prioritization'!$C$7=$T1033),
OR('Country Prioritization'!$C$8='Filter inputs'!$E$4, 'Country Prioritization'!$C$8=$F1033), OR(AND('Country Prioritization'!$C$5='Filter inputs'!$B$4,H1033&lt;=$X$1),AND('Country Prioritization'!$C$5='Filter inputs'!$B$5,M1033&lt;=$X$1))),1,0)</f>
        <v>1</v>
      </c>
      <c r="Y1033">
        <f>IF(OR('Vaccine Prioritization'!$C$5='Filter inputs'!$E$4, 'Vaccine Prioritization'!$C$5=$F1033),1,0)</f>
        <v>1</v>
      </c>
    </row>
    <row r="1034" spans="1:25" x14ac:dyDescent="0.3">
      <c r="A1034" t="str">
        <f t="shared" si="38"/>
        <v>EUROPEMDAMCV22022</v>
      </c>
      <c r="B1034" t="s">
        <v>9</v>
      </c>
      <c r="C1034" t="s">
        <v>130</v>
      </c>
      <c r="D1034" t="s">
        <v>26</v>
      </c>
      <c r="E1034" t="s">
        <v>83</v>
      </c>
      <c r="F1034">
        <v>2022</v>
      </c>
      <c r="G1034" t="s">
        <v>199</v>
      </c>
      <c r="H1034" s="11" cm="1">
        <f t="array" ref="H1034">_xlfn.IFS(G1034="&gt;70%",1,G1034="60-70%",70%,G1034="50-60%",60%,G1034="&lt;50%",50%)</f>
        <v>0.5</v>
      </c>
      <c r="I1034" s="47">
        <v>8.3636937456262536E-3</v>
      </c>
      <c r="J1034">
        <v>2</v>
      </c>
      <c r="K1034">
        <v>1</v>
      </c>
      <c r="L1034" t="s">
        <v>196</v>
      </c>
      <c r="M1034" s="11" cm="1">
        <f t="array" ref="M1034">_xlfn.IFS(L1034="&gt;70%",1,L1034="60-70%",70%,L1034="50-60%",60%,L1034="&lt;50%",50%)</f>
        <v>1</v>
      </c>
      <c r="N1034" s="47">
        <v>2.2279592810238062E-2</v>
      </c>
      <c r="O1034">
        <v>3</v>
      </c>
      <c r="P1034">
        <v>1</v>
      </c>
      <c r="Q1034">
        <v>2</v>
      </c>
      <c r="R1034">
        <v>11</v>
      </c>
      <c r="S1034" t="s">
        <v>104</v>
      </c>
      <c r="T1034" t="s">
        <v>108</v>
      </c>
      <c r="V1034">
        <v>16</v>
      </c>
      <c r="W1034">
        <v>17</v>
      </c>
      <c r="X1034">
        <f>IF(AND(OR('Country Prioritization'!$C$4 = 'Filter inputs'!$A$4,'Country Prioritization'!$C$4=$B1034),
OR('Country Prioritization'!$C$6='Filter inputs'!$C$4,'Country Prioritization'!$C$6=$S1034),
OR( 'Country Prioritization'!$C$7='Filter inputs'!$D$4, 'Country Prioritization'!$C$7=$T1034),
OR('Country Prioritization'!$C$8='Filter inputs'!$E$4, 'Country Prioritization'!$C$8=$F1034), OR(AND('Country Prioritization'!$C$5='Filter inputs'!$B$4,H1034&lt;=$X$1),AND('Country Prioritization'!$C$5='Filter inputs'!$B$5,M1034&lt;=$X$1))),1,0)</f>
        <v>1</v>
      </c>
      <c r="Y1034">
        <f>IF(OR('Vaccine Prioritization'!$C$5='Filter inputs'!$E$4, 'Vaccine Prioritization'!$C$5=$F1034),1,0)</f>
        <v>1</v>
      </c>
    </row>
    <row r="1035" spans="1:25" x14ac:dyDescent="0.3">
      <c r="A1035" t="str">
        <f t="shared" si="38"/>
        <v>AMERICAGUYMCV22022</v>
      </c>
      <c r="B1035" t="s">
        <v>22</v>
      </c>
      <c r="C1035" t="s">
        <v>170</v>
      </c>
      <c r="D1035" t="s">
        <v>66</v>
      </c>
      <c r="E1035" t="s">
        <v>83</v>
      </c>
      <c r="F1035">
        <v>2022</v>
      </c>
      <c r="G1035" t="s">
        <v>199</v>
      </c>
      <c r="H1035" s="11" cm="1">
        <f t="array" ref="H1035">_xlfn.IFS(G1035="&gt;70%",1,G1035="60-70%",70%,G1035="50-60%",60%,G1035="&lt;50%",50%)</f>
        <v>0.5</v>
      </c>
      <c r="I1035" s="47">
        <v>4.2122210378311925E-3</v>
      </c>
      <c r="J1035">
        <v>2</v>
      </c>
      <c r="K1035">
        <v>1</v>
      </c>
      <c r="L1035" t="s">
        <v>196</v>
      </c>
      <c r="M1035" s="11" cm="1">
        <f t="array" ref="M1035">_xlfn.IFS(L1035="&gt;70%",1,L1035="60-70%",70%,L1035="50-60%",60%,L1035="&lt;50%",50%)</f>
        <v>1</v>
      </c>
      <c r="N1035" s="47">
        <v>1.2643543655884118E-2</v>
      </c>
      <c r="O1035">
        <v>2</v>
      </c>
      <c r="P1035">
        <v>1</v>
      </c>
      <c r="Q1035">
        <v>4</v>
      </c>
      <c r="R1035">
        <v>10</v>
      </c>
      <c r="S1035" t="s">
        <v>105</v>
      </c>
      <c r="T1035" t="s">
        <v>108</v>
      </c>
      <c r="V1035">
        <v>17</v>
      </c>
      <c r="W1035">
        <v>17</v>
      </c>
      <c r="X1035">
        <f>IF(AND(OR('Country Prioritization'!$C$4 = 'Filter inputs'!$A$4,'Country Prioritization'!$C$4=$B1035),
OR('Country Prioritization'!$C$6='Filter inputs'!$C$4,'Country Prioritization'!$C$6=$S1035),
OR( 'Country Prioritization'!$C$7='Filter inputs'!$D$4, 'Country Prioritization'!$C$7=$T1035),
OR('Country Prioritization'!$C$8='Filter inputs'!$E$4, 'Country Prioritization'!$C$8=$F1035), OR(AND('Country Prioritization'!$C$5='Filter inputs'!$B$4,H1035&lt;=$X$1),AND('Country Prioritization'!$C$5='Filter inputs'!$B$5,M1035&lt;=$X$1))),1,0)</f>
        <v>1</v>
      </c>
      <c r="Y1035">
        <f>IF(OR('Vaccine Prioritization'!$C$5='Filter inputs'!$E$4, 'Vaccine Prioritization'!$C$5=$F1035),1,0)</f>
        <v>1</v>
      </c>
    </row>
    <row r="1036" spans="1:25" x14ac:dyDescent="0.3">
      <c r="A1036" t="str">
        <f t="shared" si="38"/>
        <v>AFRICASTPMCV22022</v>
      </c>
      <c r="B1036" t="s">
        <v>3</v>
      </c>
      <c r="C1036" t="s">
        <v>173</v>
      </c>
      <c r="D1036" t="s">
        <v>69</v>
      </c>
      <c r="E1036" t="s">
        <v>83</v>
      </c>
      <c r="F1036">
        <v>2022</v>
      </c>
      <c r="G1036" t="s">
        <v>199</v>
      </c>
      <c r="H1036" s="11" cm="1">
        <f t="array" ref="H1036">_xlfn.IFS(G1036="&gt;70%",1,G1036="60-70%",70%,G1036="50-60%",60%,G1036="&lt;50%",50%)</f>
        <v>0.5</v>
      </c>
      <c r="I1036" s="47">
        <v>2.7488834111422896E-3</v>
      </c>
      <c r="J1036">
        <v>4</v>
      </c>
      <c r="K1036">
        <v>1</v>
      </c>
      <c r="L1036" t="s">
        <v>196</v>
      </c>
      <c r="M1036" s="11" cm="1">
        <f t="array" ref="M1036">_xlfn.IFS(L1036="&gt;70%",1,L1036="60-70%",70%,L1036="50-60%",60%,L1036="&lt;50%",50%)</f>
        <v>1</v>
      </c>
      <c r="N1036" s="47">
        <v>7.8538691916997735E-3</v>
      </c>
      <c r="O1036">
        <v>4</v>
      </c>
      <c r="P1036">
        <v>1</v>
      </c>
      <c r="Q1036">
        <v>4</v>
      </c>
      <c r="R1036">
        <v>5</v>
      </c>
      <c r="S1036" t="s">
        <v>104</v>
      </c>
      <c r="T1036" t="s">
        <v>107</v>
      </c>
      <c r="V1036">
        <v>14</v>
      </c>
      <c r="W1036">
        <v>14</v>
      </c>
      <c r="X1036">
        <f>IF(AND(OR('Country Prioritization'!$C$4 = 'Filter inputs'!$A$4,'Country Prioritization'!$C$4=$B1036),
OR('Country Prioritization'!$C$6='Filter inputs'!$C$4,'Country Prioritization'!$C$6=$S1036),
OR( 'Country Prioritization'!$C$7='Filter inputs'!$D$4, 'Country Prioritization'!$C$7=$T1036),
OR('Country Prioritization'!$C$8='Filter inputs'!$E$4, 'Country Prioritization'!$C$8=$F1036), OR(AND('Country Prioritization'!$C$5='Filter inputs'!$B$4,H1036&lt;=$X$1),AND('Country Prioritization'!$C$5='Filter inputs'!$B$5,M1036&lt;=$X$1))),1,0)</f>
        <v>1</v>
      </c>
      <c r="Y1036">
        <f>IF(OR('Vaccine Prioritization'!$C$5='Filter inputs'!$E$4, 'Vaccine Prioritization'!$C$5=$F1036),1,0)</f>
        <v>1</v>
      </c>
    </row>
    <row r="1037" spans="1:25" x14ac:dyDescent="0.3">
      <c r="A1037" t="str">
        <f t="shared" si="38"/>
        <v>OCEANIASLBMCV22022</v>
      </c>
      <c r="B1037" t="s">
        <v>15</v>
      </c>
      <c r="C1037" t="s">
        <v>150</v>
      </c>
      <c r="D1037" t="s">
        <v>46</v>
      </c>
      <c r="E1037" t="s">
        <v>83</v>
      </c>
      <c r="F1037">
        <v>2022</v>
      </c>
      <c r="G1037" t="s">
        <v>199</v>
      </c>
      <c r="H1037" s="11" cm="1">
        <f t="array" ref="H1037">_xlfn.IFS(G1037="&gt;70%",1,G1037="60-70%",70%,G1037="50-60%",60%,G1037="&lt;50%",50%)</f>
        <v>0.5</v>
      </c>
      <c r="I1037" s="47">
        <v>1.1162737200423678E-3</v>
      </c>
      <c r="J1037">
        <v>9</v>
      </c>
      <c r="K1037">
        <v>1</v>
      </c>
      <c r="L1037" t="s">
        <v>196</v>
      </c>
      <c r="M1037" s="11" cm="1">
        <f t="array" ref="M1037">_xlfn.IFS(L1037="&gt;70%",1,L1037="60-70%",70%,L1037="50-60%",60%,L1037="&lt;50%",50%)</f>
        <v>1</v>
      </c>
      <c r="N1037" s="47">
        <v>3.9834219533935698E-3</v>
      </c>
      <c r="O1037">
        <v>5</v>
      </c>
      <c r="P1037">
        <v>1</v>
      </c>
      <c r="Q1037">
        <v>1</v>
      </c>
      <c r="R1037">
        <v>5</v>
      </c>
      <c r="S1037" t="s">
        <v>104</v>
      </c>
      <c r="T1037" t="s">
        <v>107</v>
      </c>
      <c r="V1037">
        <v>16</v>
      </c>
      <c r="W1037">
        <v>12</v>
      </c>
      <c r="X1037">
        <f>IF(AND(OR('Country Prioritization'!$C$4 = 'Filter inputs'!$A$4,'Country Prioritization'!$C$4=$B1037),
OR('Country Prioritization'!$C$6='Filter inputs'!$C$4,'Country Prioritization'!$C$6=$S1037),
OR( 'Country Prioritization'!$C$7='Filter inputs'!$D$4, 'Country Prioritization'!$C$7=$T1037),
OR('Country Prioritization'!$C$8='Filter inputs'!$E$4, 'Country Prioritization'!$C$8=$F1037), OR(AND('Country Prioritization'!$C$5='Filter inputs'!$B$4,H1037&lt;=$X$1),AND('Country Prioritization'!$C$5='Filter inputs'!$B$5,M1037&lt;=$X$1))),1,0)</f>
        <v>1</v>
      </c>
      <c r="Y1037">
        <f>IF(OR('Vaccine Prioritization'!$C$5='Filter inputs'!$E$4, 'Vaccine Prioritization'!$C$5=$F1037),1,0)</f>
        <v>1</v>
      </c>
    </row>
    <row r="1038" spans="1:25" x14ac:dyDescent="0.3">
      <c r="A1038" t="str">
        <f t="shared" si="38"/>
        <v>OCEANIAKIRMCV22022</v>
      </c>
      <c r="B1038" t="s">
        <v>15</v>
      </c>
      <c r="C1038" t="s">
        <v>129</v>
      </c>
      <c r="D1038" t="s">
        <v>25</v>
      </c>
      <c r="E1038" t="s">
        <v>83</v>
      </c>
      <c r="F1038">
        <v>2022</v>
      </c>
      <c r="G1038" t="s">
        <v>199</v>
      </c>
      <c r="H1038" s="11" cm="1">
        <f t="array" ref="H1038">_xlfn.IFS(G1038="&gt;70%",1,G1038="60-70%",70%,G1038="50-60%",60%,G1038="&lt;50%",50%)</f>
        <v>0.5</v>
      </c>
      <c r="I1038" s="47">
        <v>9.1933351454260887E-4</v>
      </c>
      <c r="J1038">
        <v>3</v>
      </c>
      <c r="K1038">
        <v>1</v>
      </c>
      <c r="L1038" t="s">
        <v>197</v>
      </c>
      <c r="M1038" s="11" cm="1">
        <f t="array" ref="M1038">_xlfn.IFS(L1038="&gt;70%",1,L1038="60-70%",70%,L1038="50-60%",60%,L1038="&lt;50%",50%)</f>
        <v>0.7</v>
      </c>
      <c r="N1038" s="47">
        <v>2.2505651621007334E-3</v>
      </c>
      <c r="O1038">
        <v>6</v>
      </c>
      <c r="P1038">
        <v>1</v>
      </c>
      <c r="Q1038">
        <v>5</v>
      </c>
      <c r="R1038">
        <v>11</v>
      </c>
      <c r="S1038" t="s">
        <v>104</v>
      </c>
      <c r="T1038" t="s">
        <v>108</v>
      </c>
      <c r="V1038">
        <v>20</v>
      </c>
      <c r="W1038">
        <v>23</v>
      </c>
      <c r="X1038">
        <f>IF(AND(OR('Country Prioritization'!$C$4 = 'Filter inputs'!$A$4,'Country Prioritization'!$C$4=$B1038),
OR('Country Prioritization'!$C$6='Filter inputs'!$C$4,'Country Prioritization'!$C$6=$S1038),
OR( 'Country Prioritization'!$C$7='Filter inputs'!$D$4, 'Country Prioritization'!$C$7=$T1038),
OR('Country Prioritization'!$C$8='Filter inputs'!$E$4, 'Country Prioritization'!$C$8=$F1038), OR(AND('Country Prioritization'!$C$5='Filter inputs'!$B$4,H1038&lt;=$X$1),AND('Country Prioritization'!$C$5='Filter inputs'!$B$5,M1038&lt;=$X$1))),1,0)</f>
        <v>1</v>
      </c>
      <c r="Y1038">
        <f>IF(OR('Vaccine Prioritization'!$C$5='Filter inputs'!$E$4, 'Vaccine Prioritization'!$C$5=$F1038),1,0)</f>
        <v>1</v>
      </c>
    </row>
    <row r="1039" spans="1:25" x14ac:dyDescent="0.3">
      <c r="A1039" t="str">
        <f t="shared" si="38"/>
        <v>ASIAINDMCV22023</v>
      </c>
      <c r="B1039" t="s">
        <v>13</v>
      </c>
      <c r="C1039" t="s">
        <v>146</v>
      </c>
      <c r="D1039" t="s">
        <v>42</v>
      </c>
      <c r="E1039" t="s">
        <v>83</v>
      </c>
      <c r="F1039">
        <v>2023</v>
      </c>
      <c r="G1039" t="s">
        <v>199</v>
      </c>
      <c r="H1039" s="11" cm="1">
        <f t="array" ref="H1039">_xlfn.IFS(G1039="&gt;70%",1,G1039="60-70%",70%,G1039="50-60%",60%,G1039="&lt;50%",50%)</f>
        <v>0.5</v>
      </c>
      <c r="I1039" s="47">
        <v>11.593148061682294</v>
      </c>
      <c r="J1039">
        <v>4</v>
      </c>
      <c r="K1039">
        <v>10</v>
      </c>
      <c r="L1039" t="s">
        <v>196</v>
      </c>
      <c r="M1039" s="11" cm="1">
        <f t="array" ref="M1039">_xlfn.IFS(L1039="&gt;70%",1,L1039="60-70%",70%,L1039="50-60%",60%,L1039="&lt;50%",50%)</f>
        <v>1</v>
      </c>
      <c r="N1039" s="47">
        <v>42.021535930782164</v>
      </c>
      <c r="O1039">
        <v>5</v>
      </c>
      <c r="P1039">
        <v>10</v>
      </c>
      <c r="Q1039">
        <v>3</v>
      </c>
      <c r="R1039">
        <v>5</v>
      </c>
      <c r="S1039" t="s">
        <v>104</v>
      </c>
      <c r="T1039" t="s">
        <v>107</v>
      </c>
      <c r="V1039">
        <v>22</v>
      </c>
      <c r="W1039">
        <v>23</v>
      </c>
      <c r="X1039">
        <f>IF(AND(OR('Country Prioritization'!$C$4 = 'Filter inputs'!$A$4,'Country Prioritization'!$C$4=$B1039),
OR('Country Prioritization'!$C$6='Filter inputs'!$C$4,'Country Prioritization'!$C$6=$S1039),
OR( 'Country Prioritization'!$C$7='Filter inputs'!$D$4, 'Country Prioritization'!$C$7=$T1039),
OR('Country Prioritization'!$C$8='Filter inputs'!$E$4, 'Country Prioritization'!$C$8=$F1039), OR(AND('Country Prioritization'!$C$5='Filter inputs'!$B$4,H1039&lt;=$X$1),AND('Country Prioritization'!$C$5='Filter inputs'!$B$5,M1039&lt;=$X$1))),1,0)</f>
        <v>1</v>
      </c>
      <c r="Y1039">
        <f>IF(OR('Vaccine Prioritization'!$C$5='Filter inputs'!$E$4, 'Vaccine Prioritization'!$C$5=$F1039),1,0)</f>
        <v>1</v>
      </c>
    </row>
    <row r="1040" spans="1:25" x14ac:dyDescent="0.3">
      <c r="A1040" t="str">
        <f t="shared" si="38"/>
        <v>ASIAPAKMCV22023</v>
      </c>
      <c r="B1040" t="s">
        <v>13</v>
      </c>
      <c r="C1040" t="s">
        <v>141</v>
      </c>
      <c r="D1040" t="s">
        <v>37</v>
      </c>
      <c r="E1040" t="s">
        <v>83</v>
      </c>
      <c r="F1040">
        <v>2023</v>
      </c>
      <c r="G1040" t="s">
        <v>199</v>
      </c>
      <c r="H1040" s="11" cm="1">
        <f t="array" ref="H1040">_xlfn.IFS(G1040="&gt;70%",1,G1040="60-70%",70%,G1040="50-60%",60%,G1040="&lt;50%",50%)</f>
        <v>0.5</v>
      </c>
      <c r="I1040" s="47">
        <v>3.923914731326887</v>
      </c>
      <c r="J1040">
        <v>6</v>
      </c>
      <c r="K1040">
        <v>10</v>
      </c>
      <c r="L1040" t="s">
        <v>197</v>
      </c>
      <c r="M1040" s="11" cm="1">
        <f t="array" ref="M1040">_xlfn.IFS(L1040="&gt;70%",1,L1040="60-70%",70%,L1040="50-60%",60%,L1040="&lt;50%",50%)</f>
        <v>0.7</v>
      </c>
      <c r="N1040" s="47">
        <v>12.61945475364103</v>
      </c>
      <c r="O1040">
        <v>8</v>
      </c>
      <c r="P1040">
        <v>10</v>
      </c>
      <c r="Q1040">
        <v>3</v>
      </c>
      <c r="R1040">
        <v>2</v>
      </c>
      <c r="S1040" t="s">
        <v>104</v>
      </c>
      <c r="T1040" t="s">
        <v>109</v>
      </c>
      <c r="V1040">
        <v>21</v>
      </c>
      <c r="W1040">
        <v>23</v>
      </c>
      <c r="X1040">
        <f>IF(AND(OR('Country Prioritization'!$C$4 = 'Filter inputs'!$A$4,'Country Prioritization'!$C$4=$B1040),
OR('Country Prioritization'!$C$6='Filter inputs'!$C$4,'Country Prioritization'!$C$6=$S1040),
OR( 'Country Prioritization'!$C$7='Filter inputs'!$D$4, 'Country Prioritization'!$C$7=$T1040),
OR('Country Prioritization'!$C$8='Filter inputs'!$E$4, 'Country Prioritization'!$C$8=$F1040), OR(AND('Country Prioritization'!$C$5='Filter inputs'!$B$4,H1040&lt;=$X$1),AND('Country Prioritization'!$C$5='Filter inputs'!$B$5,M1040&lt;=$X$1))),1,0)</f>
        <v>1</v>
      </c>
      <c r="Y1040">
        <f>IF(OR('Vaccine Prioritization'!$C$5='Filter inputs'!$E$4, 'Vaccine Prioritization'!$C$5=$F1040),1,0)</f>
        <v>1</v>
      </c>
    </row>
    <row r="1041" spans="1:25" x14ac:dyDescent="0.3">
      <c r="A1041" t="str">
        <f t="shared" si="38"/>
        <v>AFRICANGAMCV22023</v>
      </c>
      <c r="B1041" t="s">
        <v>3</v>
      </c>
      <c r="C1041" t="s">
        <v>113</v>
      </c>
      <c r="D1041" t="s">
        <v>5</v>
      </c>
      <c r="E1041" t="s">
        <v>83</v>
      </c>
      <c r="F1041">
        <v>2023</v>
      </c>
      <c r="G1041" t="s">
        <v>199</v>
      </c>
      <c r="H1041" s="11" cm="1">
        <f t="array" ref="H1041">_xlfn.IFS(G1041="&gt;70%",1,G1041="60-70%",70%,G1041="50-60%",60%,G1041="&lt;50%",50%)</f>
        <v>0.5</v>
      </c>
      <c r="I1041" s="47">
        <v>2.4884646720904446</v>
      </c>
      <c r="J1041">
        <v>10</v>
      </c>
      <c r="K1041">
        <v>10</v>
      </c>
      <c r="L1041" t="s">
        <v>199</v>
      </c>
      <c r="M1041" s="11" cm="1">
        <f t="array" ref="M1041">_xlfn.IFS(L1041="&gt;70%",1,L1041="60-70%",70%,L1041="50-60%",60%,L1041="&lt;50%",50%)</f>
        <v>0.5</v>
      </c>
      <c r="N1041" s="47">
        <v>11.078953717078972</v>
      </c>
      <c r="O1041">
        <v>10</v>
      </c>
      <c r="P1041">
        <v>10</v>
      </c>
      <c r="Q1041">
        <v>10</v>
      </c>
      <c r="R1041">
        <v>5</v>
      </c>
      <c r="S1041" t="s">
        <v>104</v>
      </c>
      <c r="T1041" t="s">
        <v>107</v>
      </c>
      <c r="V1041">
        <v>35</v>
      </c>
      <c r="W1041">
        <v>35</v>
      </c>
      <c r="X1041">
        <f>IF(AND(OR('Country Prioritization'!$C$4 = 'Filter inputs'!$A$4,'Country Prioritization'!$C$4=$B1041),
OR('Country Prioritization'!$C$6='Filter inputs'!$C$4,'Country Prioritization'!$C$6=$S1041),
OR( 'Country Prioritization'!$C$7='Filter inputs'!$D$4, 'Country Prioritization'!$C$7=$T1041),
OR('Country Prioritization'!$C$8='Filter inputs'!$E$4, 'Country Prioritization'!$C$8=$F1041), OR(AND('Country Prioritization'!$C$5='Filter inputs'!$B$4,H1041&lt;=$X$1),AND('Country Prioritization'!$C$5='Filter inputs'!$B$5,M1041&lt;=$X$1))),1,0)</f>
        <v>1</v>
      </c>
      <c r="Y1041">
        <f>IF(OR('Vaccine Prioritization'!$C$5='Filter inputs'!$E$4, 'Vaccine Prioritization'!$C$5=$F1041),1,0)</f>
        <v>1</v>
      </c>
    </row>
    <row r="1042" spans="1:25" x14ac:dyDescent="0.3">
      <c r="A1042" t="str">
        <f t="shared" si="38"/>
        <v>AFRICAETHMCV22023</v>
      </c>
      <c r="B1042" t="s">
        <v>3</v>
      </c>
      <c r="C1042" t="s">
        <v>125</v>
      </c>
      <c r="D1042" t="s">
        <v>20</v>
      </c>
      <c r="E1042" t="s">
        <v>83</v>
      </c>
      <c r="F1042">
        <v>2023</v>
      </c>
      <c r="G1042" t="s">
        <v>199</v>
      </c>
      <c r="H1042" s="11" cm="1">
        <f t="array" ref="H1042">_xlfn.IFS(G1042="&gt;70%",1,G1042="60-70%",70%,G1042="50-60%",60%,G1042="&lt;50%",50%)</f>
        <v>0.5</v>
      </c>
      <c r="I1042" s="47">
        <v>2.1259096408170906</v>
      </c>
      <c r="J1042">
        <v>10</v>
      </c>
      <c r="K1042">
        <v>10</v>
      </c>
      <c r="L1042" t="s">
        <v>198</v>
      </c>
      <c r="M1042" s="11" cm="1">
        <f t="array" ref="M1042">_xlfn.IFS(L1042="&gt;70%",1,L1042="60-70%",70%,L1042="50-60%",60%,L1042="&lt;50%",50%)</f>
        <v>0.6</v>
      </c>
      <c r="N1042" s="47">
        <v>7.7476446042863385</v>
      </c>
      <c r="O1042">
        <v>9</v>
      </c>
      <c r="P1042">
        <v>10</v>
      </c>
      <c r="Q1042">
        <v>9</v>
      </c>
      <c r="R1042">
        <v>9</v>
      </c>
      <c r="S1042" t="s">
        <v>103</v>
      </c>
      <c r="T1042" t="s">
        <v>106</v>
      </c>
      <c r="V1042">
        <v>38</v>
      </c>
      <c r="W1042">
        <v>37</v>
      </c>
      <c r="X1042">
        <f>IF(AND(OR('Country Prioritization'!$C$4 = 'Filter inputs'!$A$4,'Country Prioritization'!$C$4=$B1042),
OR('Country Prioritization'!$C$6='Filter inputs'!$C$4,'Country Prioritization'!$C$6=$S1042),
OR( 'Country Prioritization'!$C$7='Filter inputs'!$D$4, 'Country Prioritization'!$C$7=$T1042),
OR('Country Prioritization'!$C$8='Filter inputs'!$E$4, 'Country Prioritization'!$C$8=$F1042), OR(AND('Country Prioritization'!$C$5='Filter inputs'!$B$4,H1042&lt;=$X$1),AND('Country Prioritization'!$C$5='Filter inputs'!$B$5,M1042&lt;=$X$1))),1,0)</f>
        <v>1</v>
      </c>
      <c r="Y1042">
        <f>IF(OR('Vaccine Prioritization'!$C$5='Filter inputs'!$E$4, 'Vaccine Prioritization'!$C$5=$F1042),1,0)</f>
        <v>1</v>
      </c>
    </row>
    <row r="1043" spans="1:25" x14ac:dyDescent="0.3">
      <c r="A1043" t="str">
        <f t="shared" si="38"/>
        <v>ASIAIDNMCV22023</v>
      </c>
      <c r="B1043" t="s">
        <v>13</v>
      </c>
      <c r="C1043" t="s">
        <v>133</v>
      </c>
      <c r="D1043" t="s">
        <v>29</v>
      </c>
      <c r="E1043" t="s">
        <v>83</v>
      </c>
      <c r="F1043">
        <v>2023</v>
      </c>
      <c r="G1043" t="s">
        <v>199</v>
      </c>
      <c r="H1043" s="11" cm="1">
        <f t="array" ref="H1043">_xlfn.IFS(G1043="&gt;70%",1,G1043="60-70%",70%,G1043="50-60%",60%,G1043="&lt;50%",50%)</f>
        <v>0.5</v>
      </c>
      <c r="I1043" s="47">
        <v>1.9215903450253713</v>
      </c>
      <c r="J1043">
        <v>6</v>
      </c>
      <c r="K1043">
        <v>10</v>
      </c>
      <c r="L1043" t="s">
        <v>196</v>
      </c>
      <c r="M1043" s="11" cm="1">
        <f t="array" ref="M1043">_xlfn.IFS(L1043="&gt;70%",1,L1043="60-70%",70%,L1043="50-60%",60%,L1043="&lt;50%",50%)</f>
        <v>1</v>
      </c>
      <c r="N1043" s="47">
        <v>6.9342930447133728</v>
      </c>
      <c r="O1043">
        <v>5</v>
      </c>
      <c r="P1043">
        <v>10</v>
      </c>
      <c r="Q1043">
        <v>2</v>
      </c>
      <c r="R1043">
        <v>10</v>
      </c>
      <c r="S1043" t="s">
        <v>105</v>
      </c>
      <c r="T1043" t="s">
        <v>108</v>
      </c>
      <c r="V1043">
        <v>28</v>
      </c>
      <c r="W1043">
        <v>27</v>
      </c>
      <c r="X1043">
        <f>IF(AND(OR('Country Prioritization'!$C$4 = 'Filter inputs'!$A$4,'Country Prioritization'!$C$4=$B1043),
OR('Country Prioritization'!$C$6='Filter inputs'!$C$4,'Country Prioritization'!$C$6=$S1043),
OR( 'Country Prioritization'!$C$7='Filter inputs'!$D$4, 'Country Prioritization'!$C$7=$T1043),
OR('Country Prioritization'!$C$8='Filter inputs'!$E$4, 'Country Prioritization'!$C$8=$F1043), OR(AND('Country Prioritization'!$C$5='Filter inputs'!$B$4,H1043&lt;=$X$1),AND('Country Prioritization'!$C$5='Filter inputs'!$B$5,M1043&lt;=$X$1))),1,0)</f>
        <v>1</v>
      </c>
      <c r="Y1043">
        <f>IF(OR('Vaccine Prioritization'!$C$5='Filter inputs'!$E$4, 'Vaccine Prioritization'!$C$5=$F1043),1,0)</f>
        <v>1</v>
      </c>
    </row>
    <row r="1044" spans="1:25" x14ac:dyDescent="0.3">
      <c r="A1044" t="str">
        <f t="shared" si="38"/>
        <v>AFRICACODMCV22023</v>
      </c>
      <c r="B1044" t="s">
        <v>3</v>
      </c>
      <c r="C1044" t="s">
        <v>134</v>
      </c>
      <c r="D1044" t="s">
        <v>30</v>
      </c>
      <c r="E1044" t="s">
        <v>83</v>
      </c>
      <c r="F1044">
        <v>2023</v>
      </c>
      <c r="G1044" t="s">
        <v>199</v>
      </c>
      <c r="H1044" s="11" cm="1">
        <f t="array" ref="H1044">_xlfn.IFS(G1044="&gt;70%",1,G1044="60-70%",70%,G1044="50-60%",60%,G1044="&lt;50%",50%)</f>
        <v>0.5</v>
      </c>
      <c r="I1044" s="47">
        <v>1.5446005589221039</v>
      </c>
      <c r="J1044">
        <v>8</v>
      </c>
      <c r="K1044">
        <v>10</v>
      </c>
      <c r="L1044" t="s">
        <v>196</v>
      </c>
      <c r="M1044" s="11" cm="1">
        <f t="array" ref="M1044">_xlfn.IFS(L1044="&gt;70%",1,L1044="60-70%",70%,L1044="50-60%",60%,L1044="&lt;50%",50%)</f>
        <v>1</v>
      </c>
      <c r="N1044" s="47">
        <v>5.964658068754173</v>
      </c>
      <c r="O1044">
        <v>6</v>
      </c>
      <c r="P1044">
        <v>10</v>
      </c>
      <c r="Q1044">
        <v>10</v>
      </c>
      <c r="R1044">
        <v>9</v>
      </c>
      <c r="S1044" t="s">
        <v>103</v>
      </c>
      <c r="T1044" t="s">
        <v>106</v>
      </c>
      <c r="V1044">
        <v>37</v>
      </c>
      <c r="W1044">
        <v>35</v>
      </c>
      <c r="X1044">
        <f>IF(AND(OR('Country Prioritization'!$C$4 = 'Filter inputs'!$A$4,'Country Prioritization'!$C$4=$B1044),
OR('Country Prioritization'!$C$6='Filter inputs'!$C$4,'Country Prioritization'!$C$6=$S1044),
OR( 'Country Prioritization'!$C$7='Filter inputs'!$D$4, 'Country Prioritization'!$C$7=$T1044),
OR('Country Prioritization'!$C$8='Filter inputs'!$E$4, 'Country Prioritization'!$C$8=$F1044), OR(AND('Country Prioritization'!$C$5='Filter inputs'!$B$4,H1044&lt;=$X$1),AND('Country Prioritization'!$C$5='Filter inputs'!$B$5,M1044&lt;=$X$1))),1,0)</f>
        <v>1</v>
      </c>
      <c r="Y1044">
        <f>IF(OR('Vaccine Prioritization'!$C$5='Filter inputs'!$E$4, 'Vaccine Prioritization'!$C$5=$F1044),1,0)</f>
        <v>1</v>
      </c>
    </row>
    <row r="1045" spans="1:25" x14ac:dyDescent="0.3">
      <c r="A1045" t="str">
        <f t="shared" si="38"/>
        <v>ASIABGDMCV22023</v>
      </c>
      <c r="B1045" t="s">
        <v>13</v>
      </c>
      <c r="C1045" t="s">
        <v>169</v>
      </c>
      <c r="D1045" t="s">
        <v>65</v>
      </c>
      <c r="E1045" t="s">
        <v>83</v>
      </c>
      <c r="F1045">
        <v>2023</v>
      </c>
      <c r="G1045" t="s">
        <v>199</v>
      </c>
      <c r="H1045" s="11" cm="1">
        <f t="array" ref="H1045">_xlfn.IFS(G1045="&gt;70%",1,G1045="60-70%",70%,G1045="50-60%",60%,G1045="&lt;50%",50%)</f>
        <v>0.5</v>
      </c>
      <c r="I1045" s="47">
        <v>1.1386278485058274</v>
      </c>
      <c r="J1045">
        <v>2</v>
      </c>
      <c r="K1045">
        <v>10</v>
      </c>
      <c r="L1045" t="s">
        <v>196</v>
      </c>
      <c r="M1045" s="11" cm="1">
        <f t="array" ref="M1045">_xlfn.IFS(L1045="&gt;70%",1,L1045="60-70%",70%,L1045="50-60%",60%,L1045="&lt;50%",50%)</f>
        <v>1</v>
      </c>
      <c r="N1045" s="47">
        <v>3.9874622917551328</v>
      </c>
      <c r="O1045">
        <v>4</v>
      </c>
      <c r="P1045">
        <v>10</v>
      </c>
      <c r="Q1045">
        <v>2</v>
      </c>
      <c r="R1045">
        <v>2</v>
      </c>
      <c r="S1045" t="s">
        <v>104</v>
      </c>
      <c r="T1045" t="s">
        <v>109</v>
      </c>
      <c r="V1045">
        <v>16</v>
      </c>
      <c r="W1045">
        <v>18</v>
      </c>
      <c r="X1045">
        <f>IF(AND(OR('Country Prioritization'!$C$4 = 'Filter inputs'!$A$4,'Country Prioritization'!$C$4=$B1045),
OR('Country Prioritization'!$C$6='Filter inputs'!$C$4,'Country Prioritization'!$C$6=$S1045),
OR( 'Country Prioritization'!$C$7='Filter inputs'!$D$4, 'Country Prioritization'!$C$7=$T1045),
OR('Country Prioritization'!$C$8='Filter inputs'!$E$4, 'Country Prioritization'!$C$8=$F1045), OR(AND('Country Prioritization'!$C$5='Filter inputs'!$B$4,H1045&lt;=$X$1),AND('Country Prioritization'!$C$5='Filter inputs'!$B$5,M1045&lt;=$X$1))),1,0)</f>
        <v>1</v>
      </c>
      <c r="Y1045">
        <f>IF(OR('Vaccine Prioritization'!$C$5='Filter inputs'!$E$4, 'Vaccine Prioritization'!$C$5=$F1045),1,0)</f>
        <v>1</v>
      </c>
    </row>
    <row r="1046" spans="1:25" x14ac:dyDescent="0.3">
      <c r="A1046" t="str">
        <f t="shared" si="38"/>
        <v>AFRICACMRMCV22023</v>
      </c>
      <c r="B1046" t="s">
        <v>3</v>
      </c>
      <c r="C1046" t="s">
        <v>151</v>
      </c>
      <c r="D1046" t="s">
        <v>47</v>
      </c>
      <c r="E1046" t="s">
        <v>83</v>
      </c>
      <c r="F1046">
        <v>2023</v>
      </c>
      <c r="G1046" t="s">
        <v>199</v>
      </c>
      <c r="H1046" s="11" cm="1">
        <f t="array" ref="H1046">_xlfn.IFS(G1046="&gt;70%",1,G1046="60-70%",70%,G1046="50-60%",60%,G1046="&lt;50%",50%)</f>
        <v>0.5</v>
      </c>
      <c r="I1046" s="47">
        <v>0.56353717788703994</v>
      </c>
      <c r="J1046">
        <v>8</v>
      </c>
      <c r="K1046">
        <v>9</v>
      </c>
      <c r="L1046" t="s">
        <v>196</v>
      </c>
      <c r="M1046" s="11" cm="1">
        <f t="array" ref="M1046">_xlfn.IFS(L1046="&gt;70%",1,L1046="60-70%",70%,L1046="50-60%",60%,L1046="&lt;50%",50%)</f>
        <v>1</v>
      </c>
      <c r="N1046" s="47">
        <v>3.1065866675131706</v>
      </c>
      <c r="O1046">
        <v>2</v>
      </c>
      <c r="P1046">
        <v>10</v>
      </c>
      <c r="Q1046">
        <v>8</v>
      </c>
      <c r="R1046">
        <v>2</v>
      </c>
      <c r="S1046" t="s">
        <v>104</v>
      </c>
      <c r="T1046" t="s">
        <v>109</v>
      </c>
      <c r="V1046">
        <v>27</v>
      </c>
      <c r="W1046">
        <v>22</v>
      </c>
      <c r="X1046">
        <f>IF(AND(OR('Country Prioritization'!$C$4 = 'Filter inputs'!$A$4,'Country Prioritization'!$C$4=$B1046),
OR('Country Prioritization'!$C$6='Filter inputs'!$C$4,'Country Prioritization'!$C$6=$S1046),
OR( 'Country Prioritization'!$C$7='Filter inputs'!$D$4, 'Country Prioritization'!$C$7=$T1046),
OR('Country Prioritization'!$C$8='Filter inputs'!$E$4, 'Country Prioritization'!$C$8=$F1046), OR(AND('Country Prioritization'!$C$5='Filter inputs'!$B$4,H1046&lt;=$X$1),AND('Country Prioritization'!$C$5='Filter inputs'!$B$5,M1046&lt;=$X$1))),1,0)</f>
        <v>1</v>
      </c>
      <c r="Y1046">
        <f>IF(OR('Vaccine Prioritization'!$C$5='Filter inputs'!$E$4, 'Vaccine Prioritization'!$C$5=$F1046),1,0)</f>
        <v>1</v>
      </c>
    </row>
    <row r="1047" spans="1:25" x14ac:dyDescent="0.3">
      <c r="A1047" t="str">
        <f t="shared" si="38"/>
        <v>AFRICACIVMCV22023</v>
      </c>
      <c r="B1047" t="s">
        <v>3</v>
      </c>
      <c r="C1047" t="s">
        <v>142</v>
      </c>
      <c r="D1047" t="s">
        <v>38</v>
      </c>
      <c r="E1047" t="s">
        <v>83</v>
      </c>
      <c r="F1047">
        <v>2023</v>
      </c>
      <c r="G1047" t="s">
        <v>199</v>
      </c>
      <c r="H1047" s="11" cm="1">
        <f t="array" ref="H1047">_xlfn.IFS(G1047="&gt;70%",1,G1047="60-70%",70%,G1047="50-60%",60%,G1047="&lt;50%",50%)</f>
        <v>0.5</v>
      </c>
      <c r="I1047" s="47">
        <v>0.61974817388873027</v>
      </c>
      <c r="J1047">
        <v>8</v>
      </c>
      <c r="K1047">
        <v>9</v>
      </c>
      <c r="L1047" t="s">
        <v>196</v>
      </c>
      <c r="M1047" s="11" cm="1">
        <f t="array" ref="M1047">_xlfn.IFS(L1047="&gt;70%",1,L1047="60-70%",70%,L1047="50-60%",60%,L1047="&lt;50%",50%)</f>
        <v>1</v>
      </c>
      <c r="N1047" s="47">
        <v>2.5644038154094888</v>
      </c>
      <c r="O1047">
        <v>5</v>
      </c>
      <c r="P1047">
        <v>9</v>
      </c>
      <c r="Q1047">
        <v>5</v>
      </c>
      <c r="R1047">
        <v>2</v>
      </c>
      <c r="S1047" t="s">
        <v>104</v>
      </c>
      <c r="T1047" t="s">
        <v>109</v>
      </c>
      <c r="V1047">
        <v>24</v>
      </c>
      <c r="W1047">
        <v>21</v>
      </c>
      <c r="X1047">
        <f>IF(AND(OR('Country Prioritization'!$C$4 = 'Filter inputs'!$A$4,'Country Prioritization'!$C$4=$B1047),
OR('Country Prioritization'!$C$6='Filter inputs'!$C$4,'Country Prioritization'!$C$6=$S1047),
OR( 'Country Prioritization'!$C$7='Filter inputs'!$D$4, 'Country Prioritization'!$C$7=$T1047),
OR('Country Prioritization'!$C$8='Filter inputs'!$E$4, 'Country Prioritization'!$C$8=$F1047), OR(AND('Country Prioritization'!$C$5='Filter inputs'!$B$4,H1047&lt;=$X$1),AND('Country Prioritization'!$C$5='Filter inputs'!$B$5,M1047&lt;=$X$1))),1,0)</f>
        <v>1</v>
      </c>
      <c r="Y1047">
        <f>IF(OR('Vaccine Prioritization'!$C$5='Filter inputs'!$E$4, 'Vaccine Prioritization'!$C$5=$F1047),1,0)</f>
        <v>1</v>
      </c>
    </row>
    <row r="1048" spans="1:25" x14ac:dyDescent="0.3">
      <c r="A1048" t="str">
        <f t="shared" si="38"/>
        <v>ASIAVNMMCV22023</v>
      </c>
      <c r="B1048" t="s">
        <v>13</v>
      </c>
      <c r="C1048" t="s">
        <v>152</v>
      </c>
      <c r="D1048" t="s">
        <v>48</v>
      </c>
      <c r="E1048" t="s">
        <v>83</v>
      </c>
      <c r="F1048">
        <v>2023</v>
      </c>
      <c r="G1048" t="s">
        <v>199</v>
      </c>
      <c r="H1048" s="11" cm="1">
        <f t="array" ref="H1048">_xlfn.IFS(G1048="&gt;70%",1,G1048="60-70%",70%,G1048="50-60%",60%,G1048="&lt;50%",50%)</f>
        <v>0.5</v>
      </c>
      <c r="I1048" s="47">
        <v>0.53544220602827441</v>
      </c>
      <c r="J1048">
        <v>3</v>
      </c>
      <c r="K1048">
        <v>9</v>
      </c>
      <c r="L1048" t="s">
        <v>196</v>
      </c>
      <c r="M1048" s="11" cm="1">
        <f t="array" ref="M1048">_xlfn.IFS(L1048="&gt;70%",1,L1048="60-70%",70%,L1048="50-60%",60%,L1048="&lt;50%",50%)</f>
        <v>1</v>
      </c>
      <c r="N1048" s="47">
        <v>2.2284161517328145</v>
      </c>
      <c r="O1048">
        <v>2</v>
      </c>
      <c r="P1048">
        <v>9</v>
      </c>
      <c r="Q1048">
        <v>7</v>
      </c>
      <c r="R1048">
        <v>11</v>
      </c>
      <c r="S1048" t="s">
        <v>104</v>
      </c>
      <c r="T1048" t="s">
        <v>108</v>
      </c>
      <c r="V1048">
        <v>30</v>
      </c>
      <c r="W1048">
        <v>29</v>
      </c>
      <c r="X1048">
        <f>IF(AND(OR('Country Prioritization'!$C$4 = 'Filter inputs'!$A$4,'Country Prioritization'!$C$4=$B1048),
OR('Country Prioritization'!$C$6='Filter inputs'!$C$4,'Country Prioritization'!$C$6=$S1048),
OR( 'Country Prioritization'!$C$7='Filter inputs'!$D$4, 'Country Prioritization'!$C$7=$T1048),
OR('Country Prioritization'!$C$8='Filter inputs'!$E$4, 'Country Prioritization'!$C$8=$F1048), OR(AND('Country Prioritization'!$C$5='Filter inputs'!$B$4,H1048&lt;=$X$1),AND('Country Prioritization'!$C$5='Filter inputs'!$B$5,M1048&lt;=$X$1))),1,0)</f>
        <v>1</v>
      </c>
      <c r="Y1048">
        <f>IF(OR('Vaccine Prioritization'!$C$5='Filter inputs'!$E$4, 'Vaccine Prioritization'!$C$5=$F1048),1,0)</f>
        <v>1</v>
      </c>
    </row>
    <row r="1049" spans="1:25" x14ac:dyDescent="0.3">
      <c r="A1049" t="str">
        <f t="shared" si="38"/>
        <v>AFRICASDNMCV22023</v>
      </c>
      <c r="B1049" t="s">
        <v>3</v>
      </c>
      <c r="C1049" t="s">
        <v>149</v>
      </c>
      <c r="D1049" t="s">
        <v>45</v>
      </c>
      <c r="E1049" t="s">
        <v>83</v>
      </c>
      <c r="F1049">
        <v>2023</v>
      </c>
      <c r="G1049" t="s">
        <v>199</v>
      </c>
      <c r="H1049" s="11" cm="1">
        <f t="array" ref="H1049">_xlfn.IFS(G1049="&gt;70%",1,G1049="60-70%",70%,G1049="50-60%",60%,G1049="&lt;50%",50%)</f>
        <v>0.5</v>
      </c>
      <c r="I1049" s="47">
        <v>0.54801694904196807</v>
      </c>
      <c r="J1049">
        <v>5</v>
      </c>
      <c r="K1049">
        <v>9</v>
      </c>
      <c r="L1049" t="s">
        <v>196</v>
      </c>
      <c r="M1049" s="11" cm="1">
        <f t="array" ref="M1049">_xlfn.IFS(L1049="&gt;70%",1,L1049="60-70%",70%,L1049="50-60%",60%,L1049="&lt;50%",50%)</f>
        <v>1</v>
      </c>
      <c r="N1049" s="47">
        <v>2.1038979196783103</v>
      </c>
      <c r="O1049">
        <v>5</v>
      </c>
      <c r="P1049">
        <v>9</v>
      </c>
      <c r="Q1049">
        <v>5</v>
      </c>
      <c r="R1049">
        <v>3</v>
      </c>
      <c r="S1049" t="s">
        <v>103</v>
      </c>
      <c r="T1049" t="s">
        <v>109</v>
      </c>
      <c r="V1049">
        <v>22</v>
      </c>
      <c r="W1049">
        <v>22</v>
      </c>
      <c r="X1049">
        <f>IF(AND(OR('Country Prioritization'!$C$4 = 'Filter inputs'!$A$4,'Country Prioritization'!$C$4=$B1049),
OR('Country Prioritization'!$C$6='Filter inputs'!$C$4,'Country Prioritization'!$C$6=$S1049),
OR( 'Country Prioritization'!$C$7='Filter inputs'!$D$4, 'Country Prioritization'!$C$7=$T1049),
OR('Country Prioritization'!$C$8='Filter inputs'!$E$4, 'Country Prioritization'!$C$8=$F1049), OR(AND('Country Prioritization'!$C$5='Filter inputs'!$B$4,H1049&lt;=$X$1),AND('Country Prioritization'!$C$5='Filter inputs'!$B$5,M1049&lt;=$X$1))),1,0)</f>
        <v>1</v>
      </c>
      <c r="Y1049">
        <f>IF(OR('Vaccine Prioritization'!$C$5='Filter inputs'!$E$4, 'Vaccine Prioritization'!$C$5=$F1049),1,0)</f>
        <v>1</v>
      </c>
    </row>
    <row r="1050" spans="1:25" x14ac:dyDescent="0.3">
      <c r="A1050" t="str">
        <f t="shared" si="38"/>
        <v>ASIAMMRMCV22023</v>
      </c>
      <c r="B1050" t="s">
        <v>13</v>
      </c>
      <c r="C1050" t="s">
        <v>131</v>
      </c>
      <c r="D1050" t="s">
        <v>27</v>
      </c>
      <c r="E1050" t="s">
        <v>83</v>
      </c>
      <c r="F1050">
        <v>2023</v>
      </c>
      <c r="G1050" t="s">
        <v>199</v>
      </c>
      <c r="H1050" s="11" cm="1">
        <f t="array" ref="H1050">_xlfn.IFS(G1050="&gt;70%",1,G1050="60-70%",70%,G1050="50-60%",60%,G1050="&lt;50%",50%)</f>
        <v>0.5</v>
      </c>
      <c r="I1050" s="47">
        <v>0.48310368521791297</v>
      </c>
      <c r="J1050">
        <v>5</v>
      </c>
      <c r="K1050">
        <v>9</v>
      </c>
      <c r="L1050" t="s">
        <v>196</v>
      </c>
      <c r="M1050" s="11" cm="1">
        <f t="array" ref="M1050">_xlfn.IFS(L1050="&gt;70%",1,L1050="60-70%",70%,L1050="50-60%",60%,L1050="&lt;50%",50%)</f>
        <v>1</v>
      </c>
      <c r="N1050" s="47">
        <v>1.9691992537019771</v>
      </c>
      <c r="O1050">
        <v>4</v>
      </c>
      <c r="P1050">
        <v>9</v>
      </c>
      <c r="Q1050">
        <v>10</v>
      </c>
      <c r="R1050">
        <v>2</v>
      </c>
      <c r="S1050" t="s">
        <v>104</v>
      </c>
      <c r="T1050" t="s">
        <v>109</v>
      </c>
      <c r="V1050">
        <v>26</v>
      </c>
      <c r="W1050">
        <v>25</v>
      </c>
      <c r="X1050">
        <f>IF(AND(OR('Country Prioritization'!$C$4 = 'Filter inputs'!$A$4,'Country Prioritization'!$C$4=$B1050),
OR('Country Prioritization'!$C$6='Filter inputs'!$C$4,'Country Prioritization'!$C$6=$S1050),
OR( 'Country Prioritization'!$C$7='Filter inputs'!$D$4, 'Country Prioritization'!$C$7=$T1050),
OR('Country Prioritization'!$C$8='Filter inputs'!$E$4, 'Country Prioritization'!$C$8=$F1050), OR(AND('Country Prioritization'!$C$5='Filter inputs'!$B$4,H1050&lt;=$X$1),AND('Country Prioritization'!$C$5='Filter inputs'!$B$5,M1050&lt;=$X$1))),1,0)</f>
        <v>1</v>
      </c>
      <c r="Y1050">
        <f>IF(OR('Vaccine Prioritization'!$C$5='Filter inputs'!$E$4, 'Vaccine Prioritization'!$C$5=$F1050),1,0)</f>
        <v>1</v>
      </c>
    </row>
    <row r="1051" spans="1:25" x14ac:dyDescent="0.3">
      <c r="A1051" t="str">
        <f t="shared" si="38"/>
        <v>AFRICAUGAMCV22023</v>
      </c>
      <c r="B1051" t="s">
        <v>3</v>
      </c>
      <c r="C1051" t="s">
        <v>147</v>
      </c>
      <c r="D1051" t="s">
        <v>43</v>
      </c>
      <c r="E1051" t="s">
        <v>83</v>
      </c>
      <c r="F1051">
        <v>2023</v>
      </c>
      <c r="G1051" t="s">
        <v>199</v>
      </c>
      <c r="H1051" s="11" cm="1">
        <f t="array" ref="H1051">_xlfn.IFS(G1051="&gt;70%",1,G1051="60-70%",70%,G1051="50-60%",60%,G1051="&lt;50%",50%)</f>
        <v>0.5</v>
      </c>
      <c r="I1051" s="47">
        <v>0.66376987612104177</v>
      </c>
      <c r="J1051">
        <v>8</v>
      </c>
      <c r="K1051">
        <v>9</v>
      </c>
      <c r="L1051" t="s">
        <v>198</v>
      </c>
      <c r="M1051" s="11" cm="1">
        <f t="array" ref="M1051">_xlfn.IFS(L1051="&gt;70%",1,L1051="60-70%",70%,L1051="50-60%",60%,L1051="&lt;50%",50%)</f>
        <v>0.6</v>
      </c>
      <c r="N1051" s="47">
        <v>1.8104716837772576</v>
      </c>
      <c r="O1051">
        <v>9</v>
      </c>
      <c r="P1051">
        <v>9</v>
      </c>
      <c r="Q1051">
        <v>6</v>
      </c>
      <c r="R1051">
        <v>9</v>
      </c>
      <c r="S1051" t="s">
        <v>103</v>
      </c>
      <c r="T1051" t="s">
        <v>106</v>
      </c>
      <c r="V1051">
        <v>32</v>
      </c>
      <c r="W1051">
        <v>33</v>
      </c>
      <c r="X1051">
        <f>IF(AND(OR('Country Prioritization'!$C$4 = 'Filter inputs'!$A$4,'Country Prioritization'!$C$4=$B1051),
OR('Country Prioritization'!$C$6='Filter inputs'!$C$4,'Country Prioritization'!$C$6=$S1051),
OR( 'Country Prioritization'!$C$7='Filter inputs'!$D$4, 'Country Prioritization'!$C$7=$T1051),
OR('Country Prioritization'!$C$8='Filter inputs'!$E$4, 'Country Prioritization'!$C$8=$F1051), OR(AND('Country Prioritization'!$C$5='Filter inputs'!$B$4,H1051&lt;=$X$1),AND('Country Prioritization'!$C$5='Filter inputs'!$B$5,M1051&lt;=$X$1))),1,0)</f>
        <v>1</v>
      </c>
      <c r="Y1051">
        <f>IF(OR('Vaccine Prioritization'!$C$5='Filter inputs'!$E$4, 'Vaccine Prioritization'!$C$5=$F1051),1,0)</f>
        <v>1</v>
      </c>
    </row>
    <row r="1052" spans="1:25" x14ac:dyDescent="0.3">
      <c r="A1052" t="str">
        <f t="shared" si="38"/>
        <v>AFRICATZAMCV22023</v>
      </c>
      <c r="B1052" t="s">
        <v>3</v>
      </c>
      <c r="C1052" t="s">
        <v>161</v>
      </c>
      <c r="D1052" t="s">
        <v>57</v>
      </c>
      <c r="E1052" t="s">
        <v>83</v>
      </c>
      <c r="F1052">
        <v>2023</v>
      </c>
      <c r="G1052" t="s">
        <v>199</v>
      </c>
      <c r="H1052" s="11" cm="1">
        <f t="array" ref="H1052">_xlfn.IFS(G1052="&gt;70%",1,G1052="60-70%",70%,G1052="50-60%",60%,G1052="&lt;50%",50%)</f>
        <v>0.5</v>
      </c>
      <c r="I1052" s="47">
        <v>0.48208165106664608</v>
      </c>
      <c r="J1052">
        <v>6</v>
      </c>
      <c r="K1052">
        <v>9</v>
      </c>
      <c r="L1052" t="s">
        <v>196</v>
      </c>
      <c r="M1052" s="11" cm="1">
        <f t="array" ref="M1052">_xlfn.IFS(L1052="&gt;70%",1,L1052="60-70%",70%,L1052="50-60%",60%,L1052="&lt;50%",50%)</f>
        <v>1</v>
      </c>
      <c r="N1052" s="47">
        <v>1.7629175416371119</v>
      </c>
      <c r="O1052">
        <v>6</v>
      </c>
      <c r="P1052">
        <v>9</v>
      </c>
      <c r="Q1052">
        <v>7</v>
      </c>
      <c r="R1052">
        <v>8</v>
      </c>
      <c r="S1052" t="s">
        <v>104</v>
      </c>
      <c r="T1052" t="s">
        <v>106</v>
      </c>
      <c r="V1052">
        <v>30</v>
      </c>
      <c r="W1052">
        <v>30</v>
      </c>
      <c r="X1052">
        <f>IF(AND(OR('Country Prioritization'!$C$4 = 'Filter inputs'!$A$4,'Country Prioritization'!$C$4=$B1052),
OR('Country Prioritization'!$C$6='Filter inputs'!$C$4,'Country Prioritization'!$C$6=$S1052),
OR( 'Country Prioritization'!$C$7='Filter inputs'!$D$4, 'Country Prioritization'!$C$7=$T1052),
OR('Country Prioritization'!$C$8='Filter inputs'!$E$4, 'Country Prioritization'!$C$8=$F1052), OR(AND('Country Prioritization'!$C$5='Filter inputs'!$B$4,H1052&lt;=$X$1),AND('Country Prioritization'!$C$5='Filter inputs'!$B$5,M1052&lt;=$X$1))),1,0)</f>
        <v>1</v>
      </c>
      <c r="Y1052">
        <f>IF(OR('Vaccine Prioritization'!$C$5='Filter inputs'!$E$4, 'Vaccine Prioritization'!$C$5=$F1052),1,0)</f>
        <v>1</v>
      </c>
    </row>
    <row r="1053" spans="1:25" x14ac:dyDescent="0.3">
      <c r="A1053" t="str">
        <f t="shared" si="38"/>
        <v>AFRICAMLIMCV22023</v>
      </c>
      <c r="B1053" t="s">
        <v>3</v>
      </c>
      <c r="C1053" t="s">
        <v>126</v>
      </c>
      <c r="D1053" t="s">
        <v>21</v>
      </c>
      <c r="E1053" t="s">
        <v>83</v>
      </c>
      <c r="F1053">
        <v>2023</v>
      </c>
      <c r="G1053" t="s">
        <v>199</v>
      </c>
      <c r="H1053" s="11" cm="1">
        <f t="array" ref="H1053">_xlfn.IFS(G1053="&gt;70%",1,G1053="60-70%",70%,G1053="50-60%",60%,G1053="&lt;50%",50%)</f>
        <v>0.5</v>
      </c>
      <c r="I1053" s="47">
        <v>0.22656599164022501</v>
      </c>
      <c r="J1053">
        <v>10</v>
      </c>
      <c r="K1053">
        <v>6</v>
      </c>
      <c r="L1053" t="s">
        <v>197</v>
      </c>
      <c r="M1053" s="11" cm="1">
        <f t="array" ref="M1053">_xlfn.IFS(L1053="&gt;70%",1,L1053="60-70%",70%,L1053="50-60%",60%,L1053="&lt;50%",50%)</f>
        <v>0.7</v>
      </c>
      <c r="N1053" s="47">
        <v>1.6554569350134354</v>
      </c>
      <c r="O1053">
        <v>8</v>
      </c>
      <c r="P1053">
        <v>9</v>
      </c>
      <c r="Q1053">
        <v>8</v>
      </c>
      <c r="R1053">
        <v>9</v>
      </c>
      <c r="S1053" t="s">
        <v>103</v>
      </c>
      <c r="T1053" t="s">
        <v>106</v>
      </c>
      <c r="V1053">
        <v>33</v>
      </c>
      <c r="W1053">
        <v>34</v>
      </c>
      <c r="X1053">
        <f>IF(AND(OR('Country Prioritization'!$C$4 = 'Filter inputs'!$A$4,'Country Prioritization'!$C$4=$B1053),
OR('Country Prioritization'!$C$6='Filter inputs'!$C$4,'Country Prioritization'!$C$6=$S1053),
OR( 'Country Prioritization'!$C$7='Filter inputs'!$D$4, 'Country Prioritization'!$C$7=$T1053),
OR('Country Prioritization'!$C$8='Filter inputs'!$E$4, 'Country Prioritization'!$C$8=$F1053), OR(AND('Country Prioritization'!$C$5='Filter inputs'!$B$4,H1053&lt;=$X$1),AND('Country Prioritization'!$C$5='Filter inputs'!$B$5,M1053&lt;=$X$1))),1,0)</f>
        <v>1</v>
      </c>
      <c r="Y1053">
        <f>IF(OR('Vaccine Prioritization'!$C$5='Filter inputs'!$E$4, 'Vaccine Prioritization'!$C$5=$F1053),1,0)</f>
        <v>1</v>
      </c>
    </row>
    <row r="1054" spans="1:25" x14ac:dyDescent="0.3">
      <c r="A1054" t="str">
        <f t="shared" si="38"/>
        <v>AFRICAAGOMCV22023</v>
      </c>
      <c r="B1054" t="s">
        <v>3</v>
      </c>
      <c r="C1054" t="s">
        <v>116</v>
      </c>
      <c r="D1054" t="s">
        <v>8</v>
      </c>
      <c r="E1054" t="s">
        <v>83</v>
      </c>
      <c r="F1054">
        <v>2023</v>
      </c>
      <c r="G1054" t="s">
        <v>199</v>
      </c>
      <c r="H1054" s="11" cm="1">
        <f t="array" ref="H1054">_xlfn.IFS(G1054="&gt;70%",1,G1054="60-70%",70%,G1054="50-60%",60%,G1054="&lt;50%",50%)</f>
        <v>0.5</v>
      </c>
      <c r="I1054" s="47">
        <v>0.69612828217984235</v>
      </c>
      <c r="J1054">
        <v>9</v>
      </c>
      <c r="K1054">
        <v>10</v>
      </c>
      <c r="L1054" t="s">
        <v>199</v>
      </c>
      <c r="M1054" s="11" cm="1">
        <f t="array" ref="M1054">_xlfn.IFS(L1054="&gt;70%",1,L1054="60-70%",70%,L1054="50-60%",60%,L1054="&lt;50%",50%)</f>
        <v>0.5</v>
      </c>
      <c r="N1054" s="47">
        <v>1.5862580877690151</v>
      </c>
      <c r="O1054">
        <v>10</v>
      </c>
      <c r="P1054">
        <v>8</v>
      </c>
      <c r="Q1054">
        <v>9</v>
      </c>
      <c r="R1054">
        <v>11</v>
      </c>
      <c r="S1054" t="s">
        <v>104</v>
      </c>
      <c r="T1054" t="s">
        <v>108</v>
      </c>
      <c r="V1054">
        <v>39</v>
      </c>
      <c r="W1054">
        <v>38</v>
      </c>
      <c r="X1054">
        <f>IF(AND(OR('Country Prioritization'!$C$4 = 'Filter inputs'!$A$4,'Country Prioritization'!$C$4=$B1054),
OR('Country Prioritization'!$C$6='Filter inputs'!$C$4,'Country Prioritization'!$C$6=$S1054),
OR( 'Country Prioritization'!$C$7='Filter inputs'!$D$4, 'Country Prioritization'!$C$7=$T1054),
OR('Country Prioritization'!$C$8='Filter inputs'!$E$4, 'Country Prioritization'!$C$8=$F1054), OR(AND('Country Prioritization'!$C$5='Filter inputs'!$B$4,H1054&lt;=$X$1),AND('Country Prioritization'!$C$5='Filter inputs'!$B$5,M1054&lt;=$X$1))),1,0)</f>
        <v>1</v>
      </c>
      <c r="Y1054">
        <f>IF(OR('Vaccine Prioritization'!$C$5='Filter inputs'!$E$4, 'Vaccine Prioritization'!$C$5=$F1054),1,0)</f>
        <v>1</v>
      </c>
    </row>
    <row r="1055" spans="1:25" x14ac:dyDescent="0.3">
      <c r="A1055" t="str">
        <f t="shared" si="38"/>
        <v>AFRICAMDGMCV22023</v>
      </c>
      <c r="B1055" t="s">
        <v>3</v>
      </c>
      <c r="C1055" t="s">
        <v>145</v>
      </c>
      <c r="D1055" t="s">
        <v>41</v>
      </c>
      <c r="E1055" t="s">
        <v>83</v>
      </c>
      <c r="F1055">
        <v>2023</v>
      </c>
      <c r="G1055" t="s">
        <v>199</v>
      </c>
      <c r="H1055" s="11" cm="1">
        <f t="array" ref="H1055">_xlfn.IFS(G1055="&gt;70%",1,G1055="60-70%",70%,G1055="50-60%",60%,G1055="&lt;50%",50%)</f>
        <v>0.5</v>
      </c>
      <c r="I1055" s="47">
        <v>0.41208334909245509</v>
      </c>
      <c r="J1055">
        <v>8</v>
      </c>
      <c r="K1055">
        <v>8</v>
      </c>
      <c r="L1055" t="s">
        <v>197</v>
      </c>
      <c r="M1055" s="11" cm="1">
        <f t="array" ref="M1055">_xlfn.IFS(L1055="&gt;70%",1,L1055="60-70%",70%,L1055="50-60%",60%,L1055="&lt;50%",50%)</f>
        <v>0.7</v>
      </c>
      <c r="N1055" s="47">
        <v>1.5251318604452042</v>
      </c>
      <c r="O1055">
        <v>7</v>
      </c>
      <c r="P1055">
        <v>8</v>
      </c>
      <c r="Q1055">
        <v>7</v>
      </c>
      <c r="R1055">
        <v>9</v>
      </c>
      <c r="S1055" t="s">
        <v>103</v>
      </c>
      <c r="T1055" t="s">
        <v>106</v>
      </c>
      <c r="V1055">
        <v>32</v>
      </c>
      <c r="W1055">
        <v>31</v>
      </c>
      <c r="X1055">
        <f>IF(AND(OR('Country Prioritization'!$C$4 = 'Filter inputs'!$A$4,'Country Prioritization'!$C$4=$B1055),
OR('Country Prioritization'!$C$6='Filter inputs'!$C$4,'Country Prioritization'!$C$6=$S1055),
OR( 'Country Prioritization'!$C$7='Filter inputs'!$D$4, 'Country Prioritization'!$C$7=$T1055),
OR('Country Prioritization'!$C$8='Filter inputs'!$E$4, 'Country Prioritization'!$C$8=$F1055), OR(AND('Country Prioritization'!$C$5='Filter inputs'!$B$4,H1055&lt;=$X$1),AND('Country Prioritization'!$C$5='Filter inputs'!$B$5,M1055&lt;=$X$1))),1,0)</f>
        <v>1</v>
      </c>
      <c r="Y1055">
        <f>IF(OR('Vaccine Prioritization'!$C$5='Filter inputs'!$E$4, 'Vaccine Prioritization'!$C$5=$F1055),1,0)</f>
        <v>1</v>
      </c>
    </row>
    <row r="1056" spans="1:25" x14ac:dyDescent="0.3">
      <c r="A1056" t="str">
        <f t="shared" si="38"/>
        <v>AFRICAGHAMCV22023</v>
      </c>
      <c r="B1056" t="s">
        <v>3</v>
      </c>
      <c r="C1056" t="s">
        <v>166</v>
      </c>
      <c r="D1056" t="s">
        <v>62</v>
      </c>
      <c r="E1056" t="s">
        <v>83</v>
      </c>
      <c r="F1056">
        <v>2023</v>
      </c>
      <c r="G1056" t="s">
        <v>199</v>
      </c>
      <c r="H1056" s="11" cm="1">
        <f t="array" ref="H1056">_xlfn.IFS(G1056="&gt;70%",1,G1056="60-70%",70%,G1056="50-60%",60%,G1056="&lt;50%",50%)</f>
        <v>0.5</v>
      </c>
      <c r="I1056" s="47">
        <v>0.35105055408737079</v>
      </c>
      <c r="J1056">
        <v>4</v>
      </c>
      <c r="K1056">
        <v>8</v>
      </c>
      <c r="L1056" t="s">
        <v>196</v>
      </c>
      <c r="M1056" s="11" cm="1">
        <f t="array" ref="M1056">_xlfn.IFS(L1056="&gt;70%",1,L1056="60-70%",70%,L1056="50-60%",60%,L1056="&lt;50%",50%)</f>
        <v>1</v>
      </c>
      <c r="N1056" s="47">
        <v>1.4294374761417954</v>
      </c>
      <c r="O1056">
        <v>4</v>
      </c>
      <c r="P1056">
        <v>8</v>
      </c>
      <c r="Q1056">
        <v>5</v>
      </c>
      <c r="R1056">
        <v>2</v>
      </c>
      <c r="S1056" t="s">
        <v>104</v>
      </c>
      <c r="T1056" t="s">
        <v>109</v>
      </c>
      <c r="V1056">
        <v>19</v>
      </c>
      <c r="W1056">
        <v>19</v>
      </c>
      <c r="X1056">
        <f>IF(AND(OR('Country Prioritization'!$C$4 = 'Filter inputs'!$A$4,'Country Prioritization'!$C$4=$B1056),
OR('Country Prioritization'!$C$6='Filter inputs'!$C$4,'Country Prioritization'!$C$6=$S1056),
OR( 'Country Prioritization'!$C$7='Filter inputs'!$D$4, 'Country Prioritization'!$C$7=$T1056),
OR('Country Prioritization'!$C$8='Filter inputs'!$E$4, 'Country Prioritization'!$C$8=$F1056), OR(AND('Country Prioritization'!$C$5='Filter inputs'!$B$4,H1056&lt;=$X$1),AND('Country Prioritization'!$C$5='Filter inputs'!$B$5,M1056&lt;=$X$1))),1,0)</f>
        <v>1</v>
      </c>
      <c r="Y1056">
        <f>IF(OR('Vaccine Prioritization'!$C$5='Filter inputs'!$E$4, 'Vaccine Prioritization'!$C$5=$F1056),1,0)</f>
        <v>1</v>
      </c>
    </row>
    <row r="1057" spans="1:25" x14ac:dyDescent="0.3">
      <c r="A1057" t="str">
        <f t="shared" si="38"/>
        <v>AFRICAZMBMCV22023</v>
      </c>
      <c r="B1057" t="s">
        <v>3</v>
      </c>
      <c r="C1057" t="s">
        <v>182</v>
      </c>
      <c r="D1057" t="s">
        <v>78</v>
      </c>
      <c r="E1057" t="s">
        <v>83</v>
      </c>
      <c r="F1057">
        <v>2023</v>
      </c>
      <c r="G1057" t="s">
        <v>199</v>
      </c>
      <c r="H1057" s="11" cm="1">
        <f t="array" ref="H1057">_xlfn.IFS(G1057="&gt;70%",1,G1057="60-70%",70%,G1057="50-60%",60%,G1057="&lt;50%",50%)</f>
        <v>0.5</v>
      </c>
      <c r="I1057" s="47">
        <v>0.36709419461902076</v>
      </c>
      <c r="J1057">
        <v>6</v>
      </c>
      <c r="K1057">
        <v>8</v>
      </c>
      <c r="L1057" t="s">
        <v>197</v>
      </c>
      <c r="M1057" s="11" cm="1">
        <f t="array" ref="M1057">_xlfn.IFS(L1057="&gt;70%",1,L1057="60-70%",70%,L1057="50-60%",60%,L1057="&lt;50%",50%)</f>
        <v>0.7</v>
      </c>
      <c r="N1057" s="47">
        <v>1.3359998066346366</v>
      </c>
      <c r="O1057">
        <v>7</v>
      </c>
      <c r="P1057">
        <v>8</v>
      </c>
      <c r="Q1057">
        <v>9</v>
      </c>
      <c r="R1057">
        <v>2</v>
      </c>
      <c r="S1057" t="s">
        <v>104</v>
      </c>
      <c r="T1057" t="s">
        <v>109</v>
      </c>
      <c r="V1057">
        <v>25</v>
      </c>
      <c r="W1057">
        <v>26</v>
      </c>
      <c r="X1057">
        <f>IF(AND(OR('Country Prioritization'!$C$4 = 'Filter inputs'!$A$4,'Country Prioritization'!$C$4=$B1057),
OR('Country Prioritization'!$C$6='Filter inputs'!$C$4,'Country Prioritization'!$C$6=$S1057),
OR( 'Country Prioritization'!$C$7='Filter inputs'!$D$4, 'Country Prioritization'!$C$7=$T1057),
OR('Country Prioritization'!$C$8='Filter inputs'!$E$4, 'Country Prioritization'!$C$8=$F1057), OR(AND('Country Prioritization'!$C$5='Filter inputs'!$B$4,H1057&lt;=$X$1),AND('Country Prioritization'!$C$5='Filter inputs'!$B$5,M1057&lt;=$X$1))),1,0)</f>
        <v>1</v>
      </c>
      <c r="Y1057">
        <f>IF(OR('Vaccine Prioritization'!$C$5='Filter inputs'!$E$4, 'Vaccine Prioritization'!$C$5=$F1057),1,0)</f>
        <v>1</v>
      </c>
    </row>
    <row r="1058" spans="1:25" x14ac:dyDescent="0.3">
      <c r="A1058" t="str">
        <f t="shared" si="38"/>
        <v>AFRICABENMCV22023</v>
      </c>
      <c r="B1058" t="s">
        <v>3</v>
      </c>
      <c r="C1058" t="s">
        <v>132</v>
      </c>
      <c r="D1058" t="s">
        <v>28</v>
      </c>
      <c r="E1058" t="s">
        <v>83</v>
      </c>
      <c r="F1058">
        <v>2023</v>
      </c>
      <c r="G1058" t="s">
        <v>199</v>
      </c>
      <c r="H1058" s="11" cm="1">
        <f t="array" ref="H1058">_xlfn.IFS(G1058="&gt;70%",1,G1058="60-70%",70%,G1058="50-60%",60%,G1058="&lt;50%",50%)</f>
        <v>0.5</v>
      </c>
      <c r="I1058" s="47">
        <v>0.3215399393766154</v>
      </c>
      <c r="J1058">
        <v>7</v>
      </c>
      <c r="K1058">
        <v>7</v>
      </c>
      <c r="L1058" t="s">
        <v>196</v>
      </c>
      <c r="M1058" s="11" cm="1">
        <f t="array" ref="M1058">_xlfn.IFS(L1058="&gt;70%",1,L1058="60-70%",70%,L1058="50-60%",60%,L1058="&lt;50%",50%)</f>
        <v>1</v>
      </c>
      <c r="N1058" s="47">
        <v>1.3151762900455333</v>
      </c>
      <c r="O1058">
        <v>6</v>
      </c>
      <c r="P1058">
        <v>8</v>
      </c>
      <c r="Q1058">
        <v>2</v>
      </c>
      <c r="R1058">
        <v>8</v>
      </c>
      <c r="S1058" t="s">
        <v>104</v>
      </c>
      <c r="T1058" t="s">
        <v>106</v>
      </c>
      <c r="V1058">
        <v>24</v>
      </c>
      <c r="W1058">
        <v>24</v>
      </c>
      <c r="X1058">
        <f>IF(AND(OR('Country Prioritization'!$C$4 = 'Filter inputs'!$A$4,'Country Prioritization'!$C$4=$B1058),
OR('Country Prioritization'!$C$6='Filter inputs'!$C$4,'Country Prioritization'!$C$6=$S1058),
OR( 'Country Prioritization'!$C$7='Filter inputs'!$D$4, 'Country Prioritization'!$C$7=$T1058),
OR('Country Prioritization'!$C$8='Filter inputs'!$E$4, 'Country Prioritization'!$C$8=$F1058), OR(AND('Country Prioritization'!$C$5='Filter inputs'!$B$4,H1058&lt;=$X$1),AND('Country Prioritization'!$C$5='Filter inputs'!$B$5,M1058&lt;=$X$1))),1,0)</f>
        <v>1</v>
      </c>
      <c r="Y1058">
        <f>IF(OR('Vaccine Prioritization'!$C$5='Filter inputs'!$E$4, 'Vaccine Prioritization'!$C$5=$F1058),1,0)</f>
        <v>1</v>
      </c>
    </row>
    <row r="1059" spans="1:25" x14ac:dyDescent="0.3">
      <c r="A1059" t="str">
        <f t="shared" si="38"/>
        <v>AFRICAMOZMCV22023</v>
      </c>
      <c r="B1059" t="s">
        <v>3</v>
      </c>
      <c r="C1059" t="s">
        <v>181</v>
      </c>
      <c r="D1059" t="s">
        <v>77</v>
      </c>
      <c r="E1059" t="s">
        <v>83</v>
      </c>
      <c r="F1059">
        <v>2023</v>
      </c>
      <c r="G1059" t="s">
        <v>199</v>
      </c>
      <c r="H1059" s="11" cm="1">
        <f t="array" ref="H1059">_xlfn.IFS(G1059="&gt;70%",1,G1059="60-70%",70%,G1059="50-60%",60%,G1059="&lt;50%",50%)</f>
        <v>0.5</v>
      </c>
      <c r="I1059" s="47">
        <v>0.43624801121862977</v>
      </c>
      <c r="J1059">
        <v>3</v>
      </c>
      <c r="K1059">
        <v>8</v>
      </c>
      <c r="L1059" t="s">
        <v>197</v>
      </c>
      <c r="M1059" s="11" cm="1">
        <f t="array" ref="M1059">_xlfn.IFS(L1059="&gt;70%",1,L1059="60-70%",70%,L1059="50-60%",60%,L1059="&lt;50%",50%)</f>
        <v>0.7</v>
      </c>
      <c r="N1059" s="47">
        <v>1.302024789219923</v>
      </c>
      <c r="O1059">
        <v>7</v>
      </c>
      <c r="P1059">
        <v>8</v>
      </c>
      <c r="Q1059">
        <v>10</v>
      </c>
      <c r="R1059">
        <v>9</v>
      </c>
      <c r="S1059" t="s">
        <v>103</v>
      </c>
      <c r="T1059" t="s">
        <v>106</v>
      </c>
      <c r="V1059">
        <v>30</v>
      </c>
      <c r="W1059">
        <v>34</v>
      </c>
      <c r="X1059">
        <f>IF(AND(OR('Country Prioritization'!$C$4 = 'Filter inputs'!$A$4,'Country Prioritization'!$C$4=$B1059),
OR('Country Prioritization'!$C$6='Filter inputs'!$C$4,'Country Prioritization'!$C$6=$S1059),
OR( 'Country Prioritization'!$C$7='Filter inputs'!$D$4, 'Country Prioritization'!$C$7=$T1059),
OR('Country Prioritization'!$C$8='Filter inputs'!$E$4, 'Country Prioritization'!$C$8=$F1059), OR(AND('Country Prioritization'!$C$5='Filter inputs'!$B$4,H1059&lt;=$X$1),AND('Country Prioritization'!$C$5='Filter inputs'!$B$5,M1059&lt;=$X$1))),1,0)</f>
        <v>1</v>
      </c>
      <c r="Y1059">
        <f>IF(OR('Vaccine Prioritization'!$C$5='Filter inputs'!$E$4, 'Vaccine Prioritization'!$C$5=$F1059),1,0)</f>
        <v>1</v>
      </c>
    </row>
    <row r="1060" spans="1:25" x14ac:dyDescent="0.3">
      <c r="A1060" t="str">
        <f t="shared" si="38"/>
        <v>AFRICATCDMCV22023</v>
      </c>
      <c r="B1060" t="s">
        <v>3</v>
      </c>
      <c r="C1060" t="s">
        <v>118</v>
      </c>
      <c r="D1060" t="s">
        <v>11</v>
      </c>
      <c r="E1060" t="s">
        <v>83</v>
      </c>
      <c r="F1060">
        <v>2023</v>
      </c>
      <c r="G1060" t="s">
        <v>199</v>
      </c>
      <c r="H1060" s="11" cm="1">
        <f t="array" ref="H1060">_xlfn.IFS(G1060="&gt;70%",1,G1060="60-70%",70%,G1060="50-60%",60%,G1060="&lt;50%",50%)</f>
        <v>0.5</v>
      </c>
      <c r="I1060" s="47">
        <v>0.40315026205949439</v>
      </c>
      <c r="J1060">
        <v>7</v>
      </c>
      <c r="K1060">
        <v>8</v>
      </c>
      <c r="L1060" t="s">
        <v>198</v>
      </c>
      <c r="M1060" s="11" cm="1">
        <f t="array" ref="M1060">_xlfn.IFS(L1060="&gt;70%",1,L1060="60-70%",70%,L1060="50-60%",60%,L1060="&lt;50%",50%)</f>
        <v>0.6</v>
      </c>
      <c r="N1060" s="47">
        <v>1.2891802552464029</v>
      </c>
      <c r="O1060">
        <v>9</v>
      </c>
      <c r="P1060">
        <v>8</v>
      </c>
      <c r="Q1060">
        <v>9</v>
      </c>
      <c r="R1060">
        <v>9</v>
      </c>
      <c r="S1060" t="s">
        <v>103</v>
      </c>
      <c r="T1060" t="s">
        <v>106</v>
      </c>
      <c r="V1060">
        <v>33</v>
      </c>
      <c r="W1060">
        <v>35</v>
      </c>
      <c r="X1060">
        <f>IF(AND(OR('Country Prioritization'!$C$4 = 'Filter inputs'!$A$4,'Country Prioritization'!$C$4=$B1060),
OR('Country Prioritization'!$C$6='Filter inputs'!$C$4,'Country Prioritization'!$C$6=$S1060),
OR( 'Country Prioritization'!$C$7='Filter inputs'!$D$4, 'Country Prioritization'!$C$7=$T1060),
OR('Country Prioritization'!$C$8='Filter inputs'!$E$4, 'Country Prioritization'!$C$8=$F1060), OR(AND('Country Prioritization'!$C$5='Filter inputs'!$B$4,H1060&lt;=$X$1),AND('Country Prioritization'!$C$5='Filter inputs'!$B$5,M1060&lt;=$X$1))),1,0)</f>
        <v>1</v>
      </c>
      <c r="Y1060">
        <f>IF(OR('Vaccine Prioritization'!$C$5='Filter inputs'!$E$4, 'Vaccine Prioritization'!$C$5=$F1060),1,0)</f>
        <v>1</v>
      </c>
    </row>
    <row r="1061" spans="1:25" x14ac:dyDescent="0.3">
      <c r="A1061" t="str">
        <f t="shared" si="38"/>
        <v>AFRICABFAMCV22023</v>
      </c>
      <c r="B1061" t="s">
        <v>3</v>
      </c>
      <c r="C1061" t="s">
        <v>167</v>
      </c>
      <c r="D1061" t="s">
        <v>63</v>
      </c>
      <c r="E1061" t="s">
        <v>83</v>
      </c>
      <c r="F1061">
        <v>2023</v>
      </c>
      <c r="G1061" t="s">
        <v>199</v>
      </c>
      <c r="H1061" s="11" cm="1">
        <f t="array" ref="H1061">_xlfn.IFS(G1061="&gt;70%",1,G1061="60-70%",70%,G1061="50-60%",60%,G1061="&lt;50%",50%)</f>
        <v>0.5</v>
      </c>
      <c r="I1061" s="47">
        <v>0.35010031160590205</v>
      </c>
      <c r="J1061">
        <v>6</v>
      </c>
      <c r="K1061">
        <v>7</v>
      </c>
      <c r="L1061" t="s">
        <v>198</v>
      </c>
      <c r="M1061" s="11" cm="1">
        <f t="array" ref="M1061">_xlfn.IFS(L1061="&gt;70%",1,L1061="60-70%",70%,L1061="50-60%",60%,L1061="&lt;50%",50%)</f>
        <v>0.6</v>
      </c>
      <c r="N1061" s="47">
        <v>1.1669436016675927</v>
      </c>
      <c r="O1061">
        <v>8</v>
      </c>
      <c r="P1061">
        <v>7</v>
      </c>
      <c r="Q1061">
        <v>4</v>
      </c>
      <c r="R1061">
        <v>9</v>
      </c>
      <c r="S1061" t="s">
        <v>103</v>
      </c>
      <c r="T1061" t="s">
        <v>106</v>
      </c>
      <c r="V1061">
        <v>26</v>
      </c>
      <c r="W1061">
        <v>28</v>
      </c>
      <c r="X1061">
        <f>IF(AND(OR('Country Prioritization'!$C$4 = 'Filter inputs'!$A$4,'Country Prioritization'!$C$4=$B1061),
OR('Country Prioritization'!$C$6='Filter inputs'!$C$4,'Country Prioritization'!$C$6=$S1061),
OR( 'Country Prioritization'!$C$7='Filter inputs'!$D$4, 'Country Prioritization'!$C$7=$T1061),
OR('Country Prioritization'!$C$8='Filter inputs'!$E$4, 'Country Prioritization'!$C$8=$F1061), OR(AND('Country Prioritization'!$C$5='Filter inputs'!$B$4,H1061&lt;=$X$1),AND('Country Prioritization'!$C$5='Filter inputs'!$B$5,M1061&lt;=$X$1))),1,0)</f>
        <v>1</v>
      </c>
      <c r="Y1061">
        <f>IF(OR('Vaccine Prioritization'!$C$5='Filter inputs'!$E$4, 'Vaccine Prioritization'!$C$5=$F1061),1,0)</f>
        <v>1</v>
      </c>
    </row>
    <row r="1062" spans="1:25" x14ac:dyDescent="0.3">
      <c r="A1062" t="str">
        <f t="shared" si="38"/>
        <v>AFRICANERMCV22023</v>
      </c>
      <c r="B1062" t="s">
        <v>3</v>
      </c>
      <c r="C1062" t="s">
        <v>136</v>
      </c>
      <c r="D1062" t="s">
        <v>32</v>
      </c>
      <c r="E1062" t="s">
        <v>83</v>
      </c>
      <c r="F1062">
        <v>2023</v>
      </c>
      <c r="G1062" t="s">
        <v>199</v>
      </c>
      <c r="H1062" s="11" cm="1">
        <f t="array" ref="H1062">_xlfn.IFS(G1062="&gt;70%",1,G1062="60-70%",70%,G1062="50-60%",60%,G1062="&lt;50%",50%)</f>
        <v>0.5</v>
      </c>
      <c r="I1062" s="47">
        <v>0.37740131605473576</v>
      </c>
      <c r="J1062">
        <v>8</v>
      </c>
      <c r="K1062">
        <v>8</v>
      </c>
      <c r="L1062" t="s">
        <v>199</v>
      </c>
      <c r="M1062" s="11" cm="1">
        <f t="array" ref="M1062">_xlfn.IFS(L1062="&gt;70%",1,L1062="60-70%",70%,L1062="50-60%",60%,L1062="&lt;50%",50%)</f>
        <v>0.5</v>
      </c>
      <c r="N1062" s="47">
        <v>1.0282978715067939</v>
      </c>
      <c r="O1062">
        <v>10</v>
      </c>
      <c r="P1062">
        <v>7</v>
      </c>
      <c r="Q1062">
        <v>8</v>
      </c>
      <c r="R1062">
        <v>9</v>
      </c>
      <c r="S1062" t="s">
        <v>103</v>
      </c>
      <c r="T1062" t="s">
        <v>106</v>
      </c>
      <c r="V1062">
        <v>33</v>
      </c>
      <c r="W1062">
        <v>34</v>
      </c>
      <c r="X1062">
        <f>IF(AND(OR('Country Prioritization'!$C$4 = 'Filter inputs'!$A$4,'Country Prioritization'!$C$4=$B1062),
OR('Country Prioritization'!$C$6='Filter inputs'!$C$4,'Country Prioritization'!$C$6=$S1062),
OR( 'Country Prioritization'!$C$7='Filter inputs'!$D$4, 'Country Prioritization'!$C$7=$T1062),
OR('Country Prioritization'!$C$8='Filter inputs'!$E$4, 'Country Prioritization'!$C$8=$F1062), OR(AND('Country Prioritization'!$C$5='Filter inputs'!$B$4,H1062&lt;=$X$1),AND('Country Prioritization'!$C$5='Filter inputs'!$B$5,M1062&lt;=$X$1))),1,0)</f>
        <v>1</v>
      </c>
      <c r="Y1062">
        <f>IF(OR('Vaccine Prioritization'!$C$5='Filter inputs'!$E$4, 'Vaccine Prioritization'!$C$5=$F1062),1,0)</f>
        <v>1</v>
      </c>
    </row>
    <row r="1063" spans="1:25" x14ac:dyDescent="0.3">
      <c r="A1063" t="str">
        <f t="shared" si="38"/>
        <v>ASIAYEMMCV22023</v>
      </c>
      <c r="B1063" t="s">
        <v>13</v>
      </c>
      <c r="C1063" t="s">
        <v>123</v>
      </c>
      <c r="D1063" t="s">
        <v>18</v>
      </c>
      <c r="E1063" t="s">
        <v>83</v>
      </c>
      <c r="F1063">
        <v>2023</v>
      </c>
      <c r="G1063" t="s">
        <v>199</v>
      </c>
      <c r="H1063" s="11" cm="1">
        <f t="array" ref="H1063">_xlfn.IFS(G1063="&gt;70%",1,G1063="60-70%",70%,G1063="50-60%",60%,G1063="&lt;50%",50%)</f>
        <v>0.5</v>
      </c>
      <c r="I1063" s="47">
        <v>0.24341996968861174</v>
      </c>
      <c r="J1063">
        <v>9</v>
      </c>
      <c r="K1063">
        <v>7</v>
      </c>
      <c r="L1063" t="s">
        <v>198</v>
      </c>
      <c r="M1063" s="11" cm="1">
        <f t="array" ref="M1063">_xlfn.IFS(L1063="&gt;70%",1,L1063="60-70%",70%,L1063="50-60%",60%,L1063="&lt;50%",50%)</f>
        <v>0.6</v>
      </c>
      <c r="N1063" s="47">
        <v>1.0036769465328403</v>
      </c>
      <c r="O1063">
        <v>8</v>
      </c>
      <c r="P1063">
        <v>7</v>
      </c>
      <c r="Q1063">
        <v>3</v>
      </c>
      <c r="R1063">
        <v>9</v>
      </c>
      <c r="S1063" t="s">
        <v>103</v>
      </c>
      <c r="T1063" t="s">
        <v>106</v>
      </c>
      <c r="V1063">
        <v>28</v>
      </c>
      <c r="W1063">
        <v>27</v>
      </c>
      <c r="X1063">
        <f>IF(AND(OR('Country Prioritization'!$C$4 = 'Filter inputs'!$A$4,'Country Prioritization'!$C$4=$B1063),
OR('Country Prioritization'!$C$6='Filter inputs'!$C$4,'Country Prioritization'!$C$6=$S1063),
OR( 'Country Prioritization'!$C$7='Filter inputs'!$D$4, 'Country Prioritization'!$C$7=$T1063),
OR('Country Prioritization'!$C$8='Filter inputs'!$E$4, 'Country Prioritization'!$C$8=$F1063), OR(AND('Country Prioritization'!$C$5='Filter inputs'!$B$4,H1063&lt;=$X$1),AND('Country Prioritization'!$C$5='Filter inputs'!$B$5,M1063&lt;=$X$1))),1,0)</f>
        <v>1</v>
      </c>
      <c r="Y1063">
        <f>IF(OR('Vaccine Prioritization'!$C$5='Filter inputs'!$E$4, 'Vaccine Prioritization'!$C$5=$F1063),1,0)</f>
        <v>1</v>
      </c>
    </row>
    <row r="1064" spans="1:25" x14ac:dyDescent="0.3">
      <c r="A1064" t="str">
        <f t="shared" si="38"/>
        <v>AFRICAKENMCV22023</v>
      </c>
      <c r="B1064" t="s">
        <v>3</v>
      </c>
      <c r="C1064" t="s">
        <v>139</v>
      </c>
      <c r="D1064" t="s">
        <v>35</v>
      </c>
      <c r="E1064" t="s">
        <v>83</v>
      </c>
      <c r="F1064">
        <v>2023</v>
      </c>
      <c r="G1064" t="s">
        <v>199</v>
      </c>
      <c r="H1064" s="11" cm="1">
        <f t="array" ref="H1064">_xlfn.IFS(G1064="&gt;70%",1,G1064="60-70%",70%,G1064="50-60%",60%,G1064="&lt;50%",50%)</f>
        <v>0.5</v>
      </c>
      <c r="I1064" s="47">
        <v>0.4094171039225713</v>
      </c>
      <c r="J1064">
        <v>9</v>
      </c>
      <c r="K1064">
        <v>8</v>
      </c>
      <c r="L1064" t="s">
        <v>199</v>
      </c>
      <c r="M1064" s="11" cm="1">
        <f t="array" ref="M1064">_xlfn.IFS(L1064="&gt;70%",1,L1064="60-70%",70%,L1064="50-60%",60%,L1064="&lt;50%",50%)</f>
        <v>0.5</v>
      </c>
      <c r="N1064" s="47">
        <v>0.98015955362037899</v>
      </c>
      <c r="O1064">
        <v>10</v>
      </c>
      <c r="P1064">
        <v>7</v>
      </c>
      <c r="Q1064">
        <v>5</v>
      </c>
      <c r="R1064">
        <v>2</v>
      </c>
      <c r="S1064" t="s">
        <v>104</v>
      </c>
      <c r="T1064" t="s">
        <v>109</v>
      </c>
      <c r="V1064">
        <v>24</v>
      </c>
      <c r="W1064">
        <v>24</v>
      </c>
      <c r="X1064">
        <f>IF(AND(OR('Country Prioritization'!$C$4 = 'Filter inputs'!$A$4,'Country Prioritization'!$C$4=$B1064),
OR('Country Prioritization'!$C$6='Filter inputs'!$C$4,'Country Prioritization'!$C$6=$S1064),
OR( 'Country Prioritization'!$C$7='Filter inputs'!$D$4, 'Country Prioritization'!$C$7=$T1064),
OR('Country Prioritization'!$C$8='Filter inputs'!$E$4, 'Country Prioritization'!$C$8=$F1064), OR(AND('Country Prioritization'!$C$5='Filter inputs'!$B$4,H1064&lt;=$X$1),AND('Country Prioritization'!$C$5='Filter inputs'!$B$5,M1064&lt;=$X$1))),1,0)</f>
        <v>1</v>
      </c>
      <c r="Y1064">
        <f>IF(OR('Vaccine Prioritization'!$C$5='Filter inputs'!$E$4, 'Vaccine Prioritization'!$C$5=$F1064),1,0)</f>
        <v>1</v>
      </c>
    </row>
    <row r="1065" spans="1:25" x14ac:dyDescent="0.3">
      <c r="A1065" t="str">
        <f t="shared" si="38"/>
        <v>AMERICAHTIMCV22023</v>
      </c>
      <c r="B1065" t="s">
        <v>22</v>
      </c>
      <c r="C1065" t="s">
        <v>127</v>
      </c>
      <c r="D1065" t="s">
        <v>23</v>
      </c>
      <c r="E1065" t="s">
        <v>83</v>
      </c>
      <c r="F1065">
        <v>2023</v>
      </c>
      <c r="G1065" t="s">
        <v>199</v>
      </c>
      <c r="H1065" s="11" cm="1">
        <f t="array" ref="H1065">_xlfn.IFS(G1065="&gt;70%",1,G1065="60-70%",70%,G1065="50-60%",60%,G1065="&lt;50%",50%)</f>
        <v>0.5</v>
      </c>
      <c r="I1065" s="47">
        <v>0.30259993835380655</v>
      </c>
      <c r="J1065">
        <v>10</v>
      </c>
      <c r="K1065">
        <v>7</v>
      </c>
      <c r="L1065" t="s">
        <v>199</v>
      </c>
      <c r="M1065" s="11" cm="1">
        <f t="array" ref="M1065">_xlfn.IFS(L1065="&gt;70%",1,L1065="60-70%",70%,L1065="50-60%",60%,L1065="&lt;50%",50%)</f>
        <v>0.5</v>
      </c>
      <c r="N1065" s="47">
        <v>0.95488205325893938</v>
      </c>
      <c r="O1065">
        <v>10</v>
      </c>
      <c r="P1065">
        <v>7</v>
      </c>
      <c r="Q1065">
        <v>5</v>
      </c>
      <c r="R1065">
        <v>9</v>
      </c>
      <c r="S1065" t="s">
        <v>103</v>
      </c>
      <c r="T1065" t="s">
        <v>106</v>
      </c>
      <c r="V1065">
        <v>31</v>
      </c>
      <c r="W1065">
        <v>31</v>
      </c>
      <c r="X1065">
        <f>IF(AND(OR('Country Prioritization'!$C$4 = 'Filter inputs'!$A$4,'Country Prioritization'!$C$4=$B1065),
OR('Country Prioritization'!$C$6='Filter inputs'!$C$4,'Country Prioritization'!$C$6=$S1065),
OR( 'Country Prioritization'!$C$7='Filter inputs'!$D$4, 'Country Prioritization'!$C$7=$T1065),
OR('Country Prioritization'!$C$8='Filter inputs'!$E$4, 'Country Prioritization'!$C$8=$F1065), OR(AND('Country Prioritization'!$C$5='Filter inputs'!$B$4,H1065&lt;=$X$1),AND('Country Prioritization'!$C$5='Filter inputs'!$B$5,M1065&lt;=$X$1))),1,0)</f>
        <v>1</v>
      </c>
      <c r="Y1065">
        <f>IF(OR('Vaccine Prioritization'!$C$5='Filter inputs'!$E$4, 'Vaccine Prioritization'!$C$5=$F1065),1,0)</f>
        <v>1</v>
      </c>
    </row>
    <row r="1066" spans="1:25" x14ac:dyDescent="0.3">
      <c r="A1066" t="str">
        <f t="shared" si="38"/>
        <v>AFRICAZWEMCV22023</v>
      </c>
      <c r="B1066" t="s">
        <v>3</v>
      </c>
      <c r="C1066" t="s">
        <v>148</v>
      </c>
      <c r="D1066" t="s">
        <v>44</v>
      </c>
      <c r="E1066" t="s">
        <v>83</v>
      </c>
      <c r="F1066">
        <v>2023</v>
      </c>
      <c r="G1066" t="s">
        <v>199</v>
      </c>
      <c r="H1066" s="11" cm="1">
        <f t="array" ref="H1066">_xlfn.IFS(G1066="&gt;70%",1,G1066="60-70%",70%,G1066="50-60%",60%,G1066="&lt;50%",50%)</f>
        <v>0.5</v>
      </c>
      <c r="I1066" s="47">
        <v>0.2345153002388615</v>
      </c>
      <c r="J1066">
        <v>5</v>
      </c>
      <c r="K1066">
        <v>7</v>
      </c>
      <c r="L1066" t="s">
        <v>196</v>
      </c>
      <c r="M1066" s="11" cm="1">
        <f t="array" ref="M1066">_xlfn.IFS(L1066="&gt;70%",1,L1066="60-70%",70%,L1066="50-60%",60%,L1066="&lt;50%",50%)</f>
        <v>1</v>
      </c>
      <c r="N1066" s="47">
        <v>0.92792237018922563</v>
      </c>
      <c r="O1066">
        <v>5</v>
      </c>
      <c r="P1066">
        <v>7</v>
      </c>
      <c r="Q1066">
        <v>7</v>
      </c>
      <c r="R1066">
        <v>2</v>
      </c>
      <c r="S1066" t="s">
        <v>104</v>
      </c>
      <c r="T1066" t="s">
        <v>109</v>
      </c>
      <c r="V1066">
        <v>21</v>
      </c>
      <c r="W1066">
        <v>21</v>
      </c>
      <c r="X1066">
        <f>IF(AND(OR('Country Prioritization'!$C$4 = 'Filter inputs'!$A$4,'Country Prioritization'!$C$4=$B1066),
OR('Country Prioritization'!$C$6='Filter inputs'!$C$4,'Country Prioritization'!$C$6=$S1066),
OR( 'Country Prioritization'!$C$7='Filter inputs'!$D$4, 'Country Prioritization'!$C$7=$T1066),
OR('Country Prioritization'!$C$8='Filter inputs'!$E$4, 'Country Prioritization'!$C$8=$F1066), OR(AND('Country Prioritization'!$C$5='Filter inputs'!$B$4,H1066&lt;=$X$1),AND('Country Prioritization'!$C$5='Filter inputs'!$B$5,M1066&lt;=$X$1))),1,0)</f>
        <v>1</v>
      </c>
      <c r="Y1066">
        <f>IF(OR('Vaccine Prioritization'!$C$5='Filter inputs'!$E$4, 'Vaccine Prioritization'!$C$5=$F1066),1,0)</f>
        <v>1</v>
      </c>
    </row>
    <row r="1067" spans="1:25" x14ac:dyDescent="0.3">
      <c r="A1067" t="str">
        <f t="shared" si="38"/>
        <v>AFRICAMWIMCV22023</v>
      </c>
      <c r="B1067" t="s">
        <v>3</v>
      </c>
      <c r="C1067" t="s">
        <v>158</v>
      </c>
      <c r="D1067" t="s">
        <v>54</v>
      </c>
      <c r="E1067" t="s">
        <v>83</v>
      </c>
      <c r="F1067">
        <v>2023</v>
      </c>
      <c r="G1067" t="s">
        <v>199</v>
      </c>
      <c r="H1067" s="11" cm="1">
        <f t="array" ref="H1067">_xlfn.IFS(G1067="&gt;70%",1,G1067="60-70%",70%,G1067="50-60%",60%,G1067="&lt;50%",50%)</f>
        <v>0.5</v>
      </c>
      <c r="I1067" s="47">
        <v>0.26339720041546322</v>
      </c>
      <c r="J1067">
        <v>5</v>
      </c>
      <c r="K1067">
        <v>7</v>
      </c>
      <c r="L1067" t="s">
        <v>197</v>
      </c>
      <c r="M1067" s="11" cm="1">
        <f t="array" ref="M1067">_xlfn.IFS(L1067="&gt;70%",1,L1067="60-70%",70%,L1067="50-60%",60%,L1067="&lt;50%",50%)</f>
        <v>0.7</v>
      </c>
      <c r="N1067" s="47">
        <v>0.86614905597626479</v>
      </c>
      <c r="O1067">
        <v>7</v>
      </c>
      <c r="P1067">
        <v>7</v>
      </c>
      <c r="Q1067">
        <v>10</v>
      </c>
      <c r="R1067">
        <v>9</v>
      </c>
      <c r="S1067" t="s">
        <v>103</v>
      </c>
      <c r="T1067" t="s">
        <v>106</v>
      </c>
      <c r="V1067">
        <v>31</v>
      </c>
      <c r="W1067">
        <v>33</v>
      </c>
      <c r="X1067">
        <f>IF(AND(OR('Country Prioritization'!$C$4 = 'Filter inputs'!$A$4,'Country Prioritization'!$C$4=$B1067),
OR('Country Prioritization'!$C$6='Filter inputs'!$C$4,'Country Prioritization'!$C$6=$S1067),
OR( 'Country Prioritization'!$C$7='Filter inputs'!$D$4, 'Country Prioritization'!$C$7=$T1067),
OR('Country Prioritization'!$C$8='Filter inputs'!$E$4, 'Country Prioritization'!$C$8=$F1067), OR(AND('Country Prioritization'!$C$5='Filter inputs'!$B$4,H1067&lt;=$X$1),AND('Country Prioritization'!$C$5='Filter inputs'!$B$5,M1067&lt;=$X$1))),1,0)</f>
        <v>1</v>
      </c>
      <c r="Y1067">
        <f>IF(OR('Vaccine Prioritization'!$C$5='Filter inputs'!$E$4, 'Vaccine Prioritization'!$C$5=$F1067),1,0)</f>
        <v>1</v>
      </c>
    </row>
    <row r="1068" spans="1:25" x14ac:dyDescent="0.3">
      <c r="A1068" t="str">
        <f t="shared" si="38"/>
        <v>ASIAAFGMCV22023</v>
      </c>
      <c r="B1068" t="s">
        <v>13</v>
      </c>
      <c r="C1068" t="s">
        <v>120</v>
      </c>
      <c r="D1068" t="s">
        <v>14</v>
      </c>
      <c r="E1068" t="s">
        <v>83</v>
      </c>
      <c r="F1068">
        <v>2023</v>
      </c>
      <c r="G1068" t="s">
        <v>199</v>
      </c>
      <c r="H1068" s="11" cm="1">
        <f t="array" ref="H1068">_xlfn.IFS(G1068="&gt;70%",1,G1068="60-70%",70%,G1068="50-60%",60%,G1068="&lt;50%",50%)</f>
        <v>0.5</v>
      </c>
      <c r="I1068" s="47">
        <v>0.22717326724115208</v>
      </c>
      <c r="J1068">
        <v>10</v>
      </c>
      <c r="K1068">
        <v>6</v>
      </c>
      <c r="L1068" t="s">
        <v>198</v>
      </c>
      <c r="M1068" s="11" cm="1">
        <f t="array" ref="M1068">_xlfn.IFS(L1068="&gt;70%",1,L1068="60-70%",70%,L1068="50-60%",60%,L1068="&lt;50%",50%)</f>
        <v>0.6</v>
      </c>
      <c r="N1068" s="47">
        <v>0.80072899268229902</v>
      </c>
      <c r="O1068">
        <v>9</v>
      </c>
      <c r="P1068">
        <v>7</v>
      </c>
      <c r="Q1068">
        <v>8</v>
      </c>
      <c r="R1068">
        <v>9</v>
      </c>
      <c r="S1068" t="s">
        <v>103</v>
      </c>
      <c r="T1068" t="s">
        <v>106</v>
      </c>
      <c r="V1068">
        <v>33</v>
      </c>
      <c r="W1068">
        <v>33</v>
      </c>
      <c r="X1068">
        <f>IF(AND(OR('Country Prioritization'!$C$4 = 'Filter inputs'!$A$4,'Country Prioritization'!$C$4=$B1068),
OR('Country Prioritization'!$C$6='Filter inputs'!$C$4,'Country Prioritization'!$C$6=$S1068),
OR( 'Country Prioritization'!$C$7='Filter inputs'!$D$4, 'Country Prioritization'!$C$7=$T1068),
OR('Country Prioritization'!$C$8='Filter inputs'!$E$4, 'Country Prioritization'!$C$8=$F1068), OR(AND('Country Prioritization'!$C$5='Filter inputs'!$B$4,H1068&lt;=$X$1),AND('Country Prioritization'!$C$5='Filter inputs'!$B$5,M1068&lt;=$X$1))),1,0)</f>
        <v>1</v>
      </c>
      <c r="Y1068">
        <f>IF(OR('Vaccine Prioritization'!$C$5='Filter inputs'!$E$4, 'Vaccine Prioritization'!$C$5=$F1068),1,0)</f>
        <v>1</v>
      </c>
    </row>
    <row r="1069" spans="1:25" x14ac:dyDescent="0.3">
      <c r="A1069" t="str">
        <f t="shared" si="38"/>
        <v>ASIANPLMCV22023</v>
      </c>
      <c r="B1069" t="s">
        <v>13</v>
      </c>
      <c r="C1069" t="s">
        <v>157</v>
      </c>
      <c r="D1069" t="s">
        <v>53</v>
      </c>
      <c r="E1069" t="s">
        <v>83</v>
      </c>
      <c r="F1069">
        <v>2023</v>
      </c>
      <c r="G1069" t="s">
        <v>199</v>
      </c>
      <c r="H1069" s="11" cm="1">
        <f t="array" ref="H1069">_xlfn.IFS(G1069="&gt;70%",1,G1069="60-70%",70%,G1069="50-60%",60%,G1069="&lt;50%",50%)</f>
        <v>0.5</v>
      </c>
      <c r="I1069" s="47">
        <v>0.2324196949608239</v>
      </c>
      <c r="J1069">
        <v>5</v>
      </c>
      <c r="K1069">
        <v>7</v>
      </c>
      <c r="L1069" t="s">
        <v>197</v>
      </c>
      <c r="M1069" s="11" cm="1">
        <f t="array" ref="M1069">_xlfn.IFS(L1069="&gt;70%",1,L1069="60-70%",70%,L1069="50-60%",60%,L1069="&lt;50%",50%)</f>
        <v>0.7</v>
      </c>
      <c r="N1069" s="47">
        <v>0.71546812048178521</v>
      </c>
      <c r="O1069">
        <v>8</v>
      </c>
      <c r="P1069">
        <v>6</v>
      </c>
      <c r="Q1069">
        <v>6</v>
      </c>
      <c r="R1069">
        <v>8</v>
      </c>
      <c r="S1069" t="s">
        <v>104</v>
      </c>
      <c r="T1069" t="s">
        <v>106</v>
      </c>
      <c r="V1069">
        <v>26</v>
      </c>
      <c r="W1069">
        <v>28</v>
      </c>
      <c r="X1069">
        <f>IF(AND(OR('Country Prioritization'!$C$4 = 'Filter inputs'!$A$4,'Country Prioritization'!$C$4=$B1069),
OR('Country Prioritization'!$C$6='Filter inputs'!$C$4,'Country Prioritization'!$C$6=$S1069),
OR( 'Country Prioritization'!$C$7='Filter inputs'!$D$4, 'Country Prioritization'!$C$7=$T1069),
OR('Country Prioritization'!$C$8='Filter inputs'!$E$4, 'Country Prioritization'!$C$8=$F1069), OR(AND('Country Prioritization'!$C$5='Filter inputs'!$B$4,H1069&lt;=$X$1),AND('Country Prioritization'!$C$5='Filter inputs'!$B$5,M1069&lt;=$X$1))),1,0)</f>
        <v>1</v>
      </c>
      <c r="Y1069">
        <f>IF(OR('Vaccine Prioritization'!$C$5='Filter inputs'!$E$4, 'Vaccine Prioritization'!$C$5=$F1069),1,0)</f>
        <v>1</v>
      </c>
    </row>
    <row r="1070" spans="1:25" x14ac:dyDescent="0.3">
      <c r="A1070" t="str">
        <f t="shared" si="38"/>
        <v>AFRICASENMCV22023</v>
      </c>
      <c r="B1070" t="s">
        <v>3</v>
      </c>
      <c r="C1070" t="s">
        <v>164</v>
      </c>
      <c r="D1070" t="s">
        <v>60</v>
      </c>
      <c r="E1070" t="s">
        <v>83</v>
      </c>
      <c r="F1070">
        <v>2023</v>
      </c>
      <c r="G1070" t="s">
        <v>199</v>
      </c>
      <c r="H1070" s="11" cm="1">
        <f t="array" ref="H1070">_xlfn.IFS(G1070="&gt;70%",1,G1070="60-70%",70%,G1070="50-60%",60%,G1070="&lt;50%",50%)</f>
        <v>0.5</v>
      </c>
      <c r="I1070" s="47">
        <v>0.20395932663244487</v>
      </c>
      <c r="J1070">
        <v>5</v>
      </c>
      <c r="K1070">
        <v>6</v>
      </c>
      <c r="L1070" t="s">
        <v>197</v>
      </c>
      <c r="M1070" s="11" cm="1">
        <f t="array" ref="M1070">_xlfn.IFS(L1070="&gt;70%",1,L1070="60-70%",70%,L1070="50-60%",60%,L1070="&lt;50%",50%)</f>
        <v>0.7</v>
      </c>
      <c r="N1070" s="47">
        <v>0.61528958766655706</v>
      </c>
      <c r="O1070">
        <v>7</v>
      </c>
      <c r="P1070">
        <v>6</v>
      </c>
      <c r="Q1070">
        <v>1</v>
      </c>
      <c r="R1070">
        <v>2</v>
      </c>
      <c r="S1070" t="s">
        <v>104</v>
      </c>
      <c r="T1070" t="s">
        <v>109</v>
      </c>
      <c r="V1070">
        <v>14</v>
      </c>
      <c r="W1070">
        <v>16</v>
      </c>
      <c r="X1070">
        <f>IF(AND(OR('Country Prioritization'!$C$4 = 'Filter inputs'!$A$4,'Country Prioritization'!$C$4=$B1070),
OR('Country Prioritization'!$C$6='Filter inputs'!$C$4,'Country Prioritization'!$C$6=$S1070),
OR( 'Country Prioritization'!$C$7='Filter inputs'!$D$4, 'Country Prioritization'!$C$7=$T1070),
OR('Country Prioritization'!$C$8='Filter inputs'!$E$4, 'Country Prioritization'!$C$8=$F1070), OR(AND('Country Prioritization'!$C$5='Filter inputs'!$B$4,H1070&lt;=$X$1),AND('Country Prioritization'!$C$5='Filter inputs'!$B$5,M1070&lt;=$X$1))),1,0)</f>
        <v>1</v>
      </c>
      <c r="Y1070">
        <f>IF(OR('Vaccine Prioritization'!$C$5='Filter inputs'!$E$4, 'Vaccine Prioritization'!$C$5=$F1070),1,0)</f>
        <v>1</v>
      </c>
    </row>
    <row r="1071" spans="1:25" x14ac:dyDescent="0.3">
      <c r="A1071" t="str">
        <f t="shared" si="38"/>
        <v>ASIASYRMCV22023</v>
      </c>
      <c r="B1071" t="s">
        <v>13</v>
      </c>
      <c r="C1071" t="s">
        <v>122</v>
      </c>
      <c r="D1071" t="s">
        <v>17</v>
      </c>
      <c r="E1071" t="s">
        <v>83</v>
      </c>
      <c r="F1071">
        <v>2023</v>
      </c>
      <c r="G1071" t="s">
        <v>199</v>
      </c>
      <c r="H1071" s="11" cm="1">
        <f t="array" ref="H1071">_xlfn.IFS(G1071="&gt;70%",1,G1071="60-70%",70%,G1071="50-60%",60%,G1071="&lt;50%",50%)</f>
        <v>0.5</v>
      </c>
      <c r="I1071" s="47">
        <v>0.16980553719607824</v>
      </c>
      <c r="J1071">
        <v>9</v>
      </c>
      <c r="K1071">
        <v>6</v>
      </c>
      <c r="L1071" t="s">
        <v>197</v>
      </c>
      <c r="M1071" s="11" cm="1">
        <f t="array" ref="M1071">_xlfn.IFS(L1071="&gt;70%",1,L1071="60-70%",70%,L1071="50-60%",60%,L1071="&lt;50%",50%)</f>
        <v>0.7</v>
      </c>
      <c r="N1071" s="47">
        <v>0.60069337053420835</v>
      </c>
      <c r="O1071">
        <v>7</v>
      </c>
      <c r="P1071">
        <v>6</v>
      </c>
      <c r="Q1071">
        <v>2</v>
      </c>
      <c r="R1071">
        <v>9</v>
      </c>
      <c r="S1071" t="s">
        <v>103</v>
      </c>
      <c r="T1071" t="s">
        <v>106</v>
      </c>
      <c r="V1071">
        <v>26</v>
      </c>
      <c r="W1071">
        <v>24</v>
      </c>
      <c r="X1071">
        <f>IF(AND(OR('Country Prioritization'!$C$4 = 'Filter inputs'!$A$4,'Country Prioritization'!$C$4=$B1071),
OR('Country Prioritization'!$C$6='Filter inputs'!$C$4,'Country Prioritization'!$C$6=$S1071),
OR( 'Country Prioritization'!$C$7='Filter inputs'!$D$4, 'Country Prioritization'!$C$7=$T1071),
OR('Country Prioritization'!$C$8='Filter inputs'!$E$4, 'Country Prioritization'!$C$8=$F1071), OR(AND('Country Prioritization'!$C$5='Filter inputs'!$B$4,H1071&lt;=$X$1),AND('Country Prioritization'!$C$5='Filter inputs'!$B$5,M1071&lt;=$X$1))),1,0)</f>
        <v>1</v>
      </c>
      <c r="Y1071">
        <f>IF(OR('Vaccine Prioritization'!$C$5='Filter inputs'!$E$4, 'Vaccine Prioritization'!$C$5=$F1071),1,0)</f>
        <v>1</v>
      </c>
    </row>
    <row r="1072" spans="1:25" x14ac:dyDescent="0.3">
      <c r="A1072" t="str">
        <f t="shared" si="38"/>
        <v>AFRICAGINMCV22023</v>
      </c>
      <c r="B1072" t="s">
        <v>3</v>
      </c>
      <c r="C1072" t="s">
        <v>119</v>
      </c>
      <c r="D1072" t="s">
        <v>12</v>
      </c>
      <c r="E1072" t="s">
        <v>83</v>
      </c>
      <c r="F1072">
        <v>2023</v>
      </c>
      <c r="G1072" t="s">
        <v>199</v>
      </c>
      <c r="H1072" s="11" cm="1">
        <f t="array" ref="H1072">_xlfn.IFS(G1072="&gt;70%",1,G1072="60-70%",70%,G1072="50-60%",60%,G1072="&lt;50%",50%)</f>
        <v>0.5</v>
      </c>
      <c r="I1072" s="47">
        <v>0.33684551255993295</v>
      </c>
      <c r="J1072">
        <v>7</v>
      </c>
      <c r="K1072">
        <v>7</v>
      </c>
      <c r="L1072" t="s">
        <v>199</v>
      </c>
      <c r="M1072" s="11" cm="1">
        <f t="array" ref="M1072">_xlfn.IFS(L1072="&gt;70%",1,L1072="60-70%",70%,L1072="50-60%",60%,L1072="&lt;50%",50%)</f>
        <v>0.5</v>
      </c>
      <c r="N1072" s="47">
        <v>0.58066350560506297</v>
      </c>
      <c r="O1072">
        <v>10</v>
      </c>
      <c r="P1072">
        <v>6</v>
      </c>
      <c r="Q1072">
        <v>7</v>
      </c>
      <c r="R1072">
        <v>9</v>
      </c>
      <c r="S1072" t="s">
        <v>103</v>
      </c>
      <c r="T1072" t="s">
        <v>106</v>
      </c>
      <c r="V1072">
        <v>30</v>
      </c>
      <c r="W1072">
        <v>32</v>
      </c>
      <c r="X1072">
        <f>IF(AND(OR('Country Prioritization'!$C$4 = 'Filter inputs'!$A$4,'Country Prioritization'!$C$4=$B1072),
OR('Country Prioritization'!$C$6='Filter inputs'!$C$4,'Country Prioritization'!$C$6=$S1072),
OR( 'Country Prioritization'!$C$7='Filter inputs'!$D$4, 'Country Prioritization'!$C$7=$T1072),
OR('Country Prioritization'!$C$8='Filter inputs'!$E$4, 'Country Prioritization'!$C$8=$F1072), OR(AND('Country Prioritization'!$C$5='Filter inputs'!$B$4,H1072&lt;=$X$1),AND('Country Prioritization'!$C$5='Filter inputs'!$B$5,M1072&lt;=$X$1))),1,0)</f>
        <v>1</v>
      </c>
      <c r="Y1072">
        <f>IF(OR('Vaccine Prioritization'!$C$5='Filter inputs'!$E$4, 'Vaccine Prioritization'!$C$5=$F1072),1,0)</f>
        <v>1</v>
      </c>
    </row>
    <row r="1073" spans="1:25" x14ac:dyDescent="0.3">
      <c r="A1073" t="str">
        <f t="shared" si="38"/>
        <v>ASIAKHMMCV22023</v>
      </c>
      <c r="B1073" t="s">
        <v>13</v>
      </c>
      <c r="C1073" t="s">
        <v>163</v>
      </c>
      <c r="D1073" t="s">
        <v>59</v>
      </c>
      <c r="E1073" t="s">
        <v>83</v>
      </c>
      <c r="F1073">
        <v>2023</v>
      </c>
      <c r="G1073" t="s">
        <v>199</v>
      </c>
      <c r="H1073" s="11" cm="1">
        <f t="array" ref="H1073">_xlfn.IFS(G1073="&gt;70%",1,G1073="60-70%",70%,G1073="50-60%",60%,G1073="&lt;50%",50%)</f>
        <v>0.5</v>
      </c>
      <c r="I1073" s="47">
        <v>0.13115041410133527</v>
      </c>
      <c r="J1073">
        <v>4</v>
      </c>
      <c r="K1073">
        <v>5</v>
      </c>
      <c r="L1073" t="s">
        <v>196</v>
      </c>
      <c r="M1073" s="11" cm="1">
        <f t="array" ref="M1073">_xlfn.IFS(L1073="&gt;70%",1,L1073="60-70%",70%,L1073="50-60%",60%,L1073="&lt;50%",50%)</f>
        <v>1</v>
      </c>
      <c r="N1073" s="47">
        <v>0.54118775246456818</v>
      </c>
      <c r="O1073">
        <v>3</v>
      </c>
      <c r="P1073">
        <v>6</v>
      </c>
      <c r="Q1073">
        <v>8</v>
      </c>
      <c r="R1073">
        <v>2</v>
      </c>
      <c r="S1073" t="s">
        <v>104</v>
      </c>
      <c r="T1073" t="s">
        <v>109</v>
      </c>
      <c r="V1073">
        <v>19</v>
      </c>
      <c r="W1073">
        <v>19</v>
      </c>
      <c r="X1073">
        <f>IF(AND(OR('Country Prioritization'!$C$4 = 'Filter inputs'!$A$4,'Country Prioritization'!$C$4=$B1073),
OR('Country Prioritization'!$C$6='Filter inputs'!$C$4,'Country Prioritization'!$C$6=$S1073),
OR( 'Country Prioritization'!$C$7='Filter inputs'!$D$4, 'Country Prioritization'!$C$7=$T1073),
OR('Country Prioritization'!$C$8='Filter inputs'!$E$4, 'Country Prioritization'!$C$8=$F1073), OR(AND('Country Prioritization'!$C$5='Filter inputs'!$B$4,H1073&lt;=$X$1),AND('Country Prioritization'!$C$5='Filter inputs'!$B$5,M1073&lt;=$X$1))),1,0)</f>
        <v>1</v>
      </c>
      <c r="Y1073">
        <f>IF(OR('Vaccine Prioritization'!$C$5='Filter inputs'!$E$4, 'Vaccine Prioritization'!$C$5=$F1073),1,0)</f>
        <v>1</v>
      </c>
    </row>
    <row r="1074" spans="1:25" x14ac:dyDescent="0.3">
      <c r="A1074" t="str">
        <f t="shared" si="38"/>
        <v>AFRICATGOMCV22023</v>
      </c>
      <c r="B1074" t="s">
        <v>3</v>
      </c>
      <c r="C1074" t="s">
        <v>155</v>
      </c>
      <c r="D1074" t="s">
        <v>51</v>
      </c>
      <c r="E1074" t="s">
        <v>83</v>
      </c>
      <c r="F1074">
        <v>2023</v>
      </c>
      <c r="G1074" t="s">
        <v>199</v>
      </c>
      <c r="H1074" s="11" cm="1">
        <f t="array" ref="H1074">_xlfn.IFS(G1074="&gt;70%",1,G1074="60-70%",70%,G1074="50-60%",60%,G1074="&lt;50%",50%)</f>
        <v>0.5</v>
      </c>
      <c r="I1074" s="47">
        <v>0.12644638458252377</v>
      </c>
      <c r="J1074">
        <v>6</v>
      </c>
      <c r="K1074">
        <v>5</v>
      </c>
      <c r="L1074" t="s">
        <v>196</v>
      </c>
      <c r="M1074" s="11" cm="1">
        <f t="array" ref="M1074">_xlfn.IFS(L1074="&gt;70%",1,L1074="60-70%",70%,L1074="50-60%",60%,L1074="&lt;50%",50%)</f>
        <v>1</v>
      </c>
      <c r="N1074" s="47">
        <v>0.51261889002978989</v>
      </c>
      <c r="O1074">
        <v>5</v>
      </c>
      <c r="P1074">
        <v>6</v>
      </c>
      <c r="Q1074">
        <v>6</v>
      </c>
      <c r="R1074">
        <v>9</v>
      </c>
      <c r="S1074" t="s">
        <v>103</v>
      </c>
      <c r="T1074" t="s">
        <v>106</v>
      </c>
      <c r="V1074">
        <v>26</v>
      </c>
      <c r="W1074">
        <v>26</v>
      </c>
      <c r="X1074">
        <f>IF(AND(OR('Country Prioritization'!$C$4 = 'Filter inputs'!$A$4,'Country Prioritization'!$C$4=$B1074),
OR('Country Prioritization'!$C$6='Filter inputs'!$C$4,'Country Prioritization'!$C$6=$S1074),
OR( 'Country Prioritization'!$C$7='Filter inputs'!$D$4, 'Country Prioritization'!$C$7=$T1074),
OR('Country Prioritization'!$C$8='Filter inputs'!$E$4, 'Country Prioritization'!$C$8=$F1074), OR(AND('Country Prioritization'!$C$5='Filter inputs'!$B$4,H1074&lt;=$X$1),AND('Country Prioritization'!$C$5='Filter inputs'!$B$5,M1074&lt;=$X$1))),1,0)</f>
        <v>1</v>
      </c>
      <c r="Y1074">
        <f>IF(OR('Vaccine Prioritization'!$C$5='Filter inputs'!$E$4, 'Vaccine Prioritization'!$C$5=$F1074),1,0)</f>
        <v>1</v>
      </c>
    </row>
    <row r="1075" spans="1:25" x14ac:dyDescent="0.3">
      <c r="A1075" t="str">
        <f t="shared" si="38"/>
        <v>AFRICABDIMCV22023</v>
      </c>
      <c r="B1075" t="s">
        <v>3</v>
      </c>
      <c r="C1075" t="s">
        <v>171</v>
      </c>
      <c r="D1075" t="s">
        <v>67</v>
      </c>
      <c r="E1075" t="s">
        <v>83</v>
      </c>
      <c r="F1075">
        <v>2023</v>
      </c>
      <c r="G1075" t="s">
        <v>199</v>
      </c>
      <c r="H1075" s="11" cm="1">
        <f t="array" ref="H1075">_xlfn.IFS(G1075="&gt;70%",1,G1075="60-70%",70%,G1075="50-60%",60%,G1075="&lt;50%",50%)</f>
        <v>0.5</v>
      </c>
      <c r="I1075" s="47">
        <v>0.12805350991762871</v>
      </c>
      <c r="J1075">
        <v>5</v>
      </c>
      <c r="K1075">
        <v>5</v>
      </c>
      <c r="L1075" t="s">
        <v>196</v>
      </c>
      <c r="M1075" s="11" cm="1">
        <f t="array" ref="M1075">_xlfn.IFS(L1075="&gt;70%",1,L1075="60-70%",70%,L1075="50-60%",60%,L1075="&lt;50%",50%)</f>
        <v>1</v>
      </c>
      <c r="N1075" s="47">
        <v>0.46900309967822618</v>
      </c>
      <c r="O1075">
        <v>5</v>
      </c>
      <c r="P1075">
        <v>6</v>
      </c>
      <c r="Q1075">
        <v>5</v>
      </c>
      <c r="R1075">
        <v>9</v>
      </c>
      <c r="S1075" t="s">
        <v>103</v>
      </c>
      <c r="T1075" t="s">
        <v>106</v>
      </c>
      <c r="V1075">
        <v>24</v>
      </c>
      <c r="W1075">
        <v>25</v>
      </c>
      <c r="X1075">
        <f>IF(AND(OR('Country Prioritization'!$C$4 = 'Filter inputs'!$A$4,'Country Prioritization'!$C$4=$B1075),
OR('Country Prioritization'!$C$6='Filter inputs'!$C$4,'Country Prioritization'!$C$6=$S1075),
OR( 'Country Prioritization'!$C$7='Filter inputs'!$D$4, 'Country Prioritization'!$C$7=$T1075),
OR('Country Prioritization'!$C$8='Filter inputs'!$E$4, 'Country Prioritization'!$C$8=$F1075), OR(AND('Country Prioritization'!$C$5='Filter inputs'!$B$4,H1075&lt;=$X$1),AND('Country Prioritization'!$C$5='Filter inputs'!$B$5,M1075&lt;=$X$1))),1,0)</f>
        <v>1</v>
      </c>
      <c r="Y1075">
        <f>IF(OR('Vaccine Prioritization'!$C$5='Filter inputs'!$E$4, 'Vaccine Prioritization'!$C$5=$F1075),1,0)</f>
        <v>1</v>
      </c>
    </row>
    <row r="1076" spans="1:25" x14ac:dyDescent="0.3">
      <c r="A1076" t="str">
        <f t="shared" si="38"/>
        <v>ASIAPRKMCV22023</v>
      </c>
      <c r="B1076" t="s">
        <v>13</v>
      </c>
      <c r="C1076" t="s">
        <v>177</v>
      </c>
      <c r="D1076" t="s">
        <v>73</v>
      </c>
      <c r="E1076" t="s">
        <v>83</v>
      </c>
      <c r="F1076">
        <v>2023</v>
      </c>
      <c r="G1076" t="s">
        <v>199</v>
      </c>
      <c r="H1076" s="11" cm="1">
        <f t="array" ref="H1076">_xlfn.IFS(G1076="&gt;70%",1,G1076="60-70%",70%,G1076="50-60%",60%,G1076="&lt;50%",50%)</f>
        <v>0.5</v>
      </c>
      <c r="I1076" s="47">
        <v>0.11227300042637907</v>
      </c>
      <c r="J1076">
        <v>1</v>
      </c>
      <c r="K1076">
        <v>5</v>
      </c>
      <c r="L1076" t="s">
        <v>196</v>
      </c>
      <c r="M1076" s="11" cm="1">
        <f t="array" ref="M1076">_xlfn.IFS(L1076="&gt;70%",1,L1076="60-70%",70%,L1076="50-60%",60%,L1076="&lt;50%",50%)</f>
        <v>1</v>
      </c>
      <c r="N1076" s="47">
        <v>0.46486576109619576</v>
      </c>
      <c r="O1076">
        <v>1</v>
      </c>
      <c r="P1076">
        <v>5</v>
      </c>
      <c r="Q1076">
        <v>1</v>
      </c>
      <c r="R1076">
        <v>9</v>
      </c>
      <c r="S1076" t="s">
        <v>103</v>
      </c>
      <c r="T1076" t="s">
        <v>106</v>
      </c>
      <c r="V1076">
        <v>16</v>
      </c>
      <c r="W1076">
        <v>16</v>
      </c>
      <c r="X1076">
        <f>IF(AND(OR('Country Prioritization'!$C$4 = 'Filter inputs'!$A$4,'Country Prioritization'!$C$4=$B1076),
OR('Country Prioritization'!$C$6='Filter inputs'!$C$4,'Country Prioritization'!$C$6=$S1076),
OR( 'Country Prioritization'!$C$7='Filter inputs'!$D$4, 'Country Prioritization'!$C$7=$T1076),
OR('Country Prioritization'!$C$8='Filter inputs'!$E$4, 'Country Prioritization'!$C$8=$F1076), OR(AND('Country Prioritization'!$C$5='Filter inputs'!$B$4,H1076&lt;=$X$1),AND('Country Prioritization'!$C$5='Filter inputs'!$B$5,M1076&lt;=$X$1))),1,0)</f>
        <v>1</v>
      </c>
      <c r="Y1076">
        <f>IF(OR('Vaccine Prioritization'!$C$5='Filter inputs'!$E$4, 'Vaccine Prioritization'!$C$5=$F1076),1,0)</f>
        <v>1</v>
      </c>
    </row>
    <row r="1077" spans="1:25" x14ac:dyDescent="0.3">
      <c r="A1077" t="str">
        <f t="shared" si="38"/>
        <v>OCEANIAPNGMCV22023</v>
      </c>
      <c r="B1077" t="s">
        <v>15</v>
      </c>
      <c r="C1077" t="s">
        <v>121</v>
      </c>
      <c r="D1077" t="s">
        <v>16</v>
      </c>
      <c r="E1077" t="s">
        <v>83</v>
      </c>
      <c r="F1077">
        <v>2023</v>
      </c>
      <c r="G1077" t="s">
        <v>199</v>
      </c>
      <c r="H1077" s="11" cm="1">
        <f t="array" ref="H1077">_xlfn.IFS(G1077="&gt;70%",1,G1077="60-70%",70%,G1077="50-60%",60%,G1077="&lt;50%",50%)</f>
        <v>0.5</v>
      </c>
      <c r="I1077" s="47">
        <v>8.0119576719614838E-2</v>
      </c>
      <c r="J1077">
        <v>10</v>
      </c>
      <c r="K1077">
        <v>5</v>
      </c>
      <c r="L1077" t="s">
        <v>197</v>
      </c>
      <c r="M1077" s="11" cm="1">
        <f t="array" ref="M1077">_xlfn.IFS(L1077="&gt;70%",1,L1077="60-70%",70%,L1077="50-60%",60%,L1077="&lt;50%",50%)</f>
        <v>0.7</v>
      </c>
      <c r="N1077" s="47">
        <v>0.45334137871872587</v>
      </c>
      <c r="O1077">
        <v>8</v>
      </c>
      <c r="P1077">
        <v>5</v>
      </c>
      <c r="Q1077">
        <v>6</v>
      </c>
      <c r="R1077">
        <v>5</v>
      </c>
      <c r="S1077" t="s">
        <v>104</v>
      </c>
      <c r="T1077" t="s">
        <v>107</v>
      </c>
      <c r="V1077">
        <v>26</v>
      </c>
      <c r="W1077">
        <v>24</v>
      </c>
      <c r="X1077">
        <f>IF(AND(OR('Country Prioritization'!$C$4 = 'Filter inputs'!$A$4,'Country Prioritization'!$C$4=$B1077),
OR('Country Prioritization'!$C$6='Filter inputs'!$C$4,'Country Prioritization'!$C$6=$S1077),
OR( 'Country Prioritization'!$C$7='Filter inputs'!$D$4, 'Country Prioritization'!$C$7=$T1077),
OR('Country Prioritization'!$C$8='Filter inputs'!$E$4, 'Country Prioritization'!$C$8=$F1077), OR(AND('Country Prioritization'!$C$5='Filter inputs'!$B$4,H1077&lt;=$X$1),AND('Country Prioritization'!$C$5='Filter inputs'!$B$5,M1077&lt;=$X$1))),1,0)</f>
        <v>1</v>
      </c>
      <c r="Y1077">
        <f>IF(OR('Vaccine Prioritization'!$C$5='Filter inputs'!$E$4, 'Vaccine Prioritization'!$C$5=$F1077),1,0)</f>
        <v>1</v>
      </c>
    </row>
    <row r="1078" spans="1:25" x14ac:dyDescent="0.3">
      <c r="A1078" t="str">
        <f t="shared" si="38"/>
        <v>AFRICASLEMCV22023</v>
      </c>
      <c r="B1078" t="s">
        <v>3</v>
      </c>
      <c r="C1078" t="s">
        <v>154</v>
      </c>
      <c r="D1078" t="s">
        <v>50</v>
      </c>
      <c r="E1078" t="s">
        <v>83</v>
      </c>
      <c r="F1078">
        <v>2023</v>
      </c>
      <c r="G1078" t="s">
        <v>199</v>
      </c>
      <c r="H1078" s="11" cm="1">
        <f t="array" ref="H1078">_xlfn.IFS(G1078="&gt;70%",1,G1078="60-70%",70%,G1078="50-60%",60%,G1078="&lt;50%",50%)</f>
        <v>0.5</v>
      </c>
      <c r="I1078" s="47">
        <v>0.13497810465117696</v>
      </c>
      <c r="J1078">
        <v>5</v>
      </c>
      <c r="K1078">
        <v>6</v>
      </c>
      <c r="L1078" t="s">
        <v>197</v>
      </c>
      <c r="M1078" s="11" cm="1">
        <f t="array" ref="M1078">_xlfn.IFS(L1078="&gt;70%",1,L1078="60-70%",70%,L1078="50-60%",60%,L1078="&lt;50%",50%)</f>
        <v>0.7</v>
      </c>
      <c r="N1078" s="47">
        <v>0.45319829988216526</v>
      </c>
      <c r="O1078">
        <v>8</v>
      </c>
      <c r="P1078">
        <v>5</v>
      </c>
      <c r="Q1078">
        <v>10</v>
      </c>
      <c r="R1078">
        <v>9</v>
      </c>
      <c r="S1078" t="s">
        <v>103</v>
      </c>
      <c r="T1078" t="s">
        <v>106</v>
      </c>
      <c r="V1078">
        <v>30</v>
      </c>
      <c r="W1078">
        <v>32</v>
      </c>
      <c r="X1078">
        <f>IF(AND(OR('Country Prioritization'!$C$4 = 'Filter inputs'!$A$4,'Country Prioritization'!$C$4=$B1078),
OR('Country Prioritization'!$C$6='Filter inputs'!$C$4,'Country Prioritization'!$C$6=$S1078),
OR( 'Country Prioritization'!$C$7='Filter inputs'!$D$4, 'Country Prioritization'!$C$7=$T1078),
OR('Country Prioritization'!$C$8='Filter inputs'!$E$4, 'Country Prioritization'!$C$8=$F1078), OR(AND('Country Prioritization'!$C$5='Filter inputs'!$B$4,H1078&lt;=$X$1),AND('Country Prioritization'!$C$5='Filter inputs'!$B$5,M1078&lt;=$X$1))),1,0)</f>
        <v>1</v>
      </c>
      <c r="Y1078">
        <f>IF(OR('Vaccine Prioritization'!$C$5='Filter inputs'!$E$4, 'Vaccine Prioritization'!$C$5=$F1078),1,0)</f>
        <v>1</v>
      </c>
    </row>
    <row r="1079" spans="1:25" x14ac:dyDescent="0.3">
      <c r="A1079" t="str">
        <f t="shared" si="38"/>
        <v>AFRICASSDMCV22023</v>
      </c>
      <c r="B1079" t="s">
        <v>3</v>
      </c>
      <c r="C1079" t="s">
        <v>115</v>
      </c>
      <c r="D1079" t="s">
        <v>7</v>
      </c>
      <c r="E1079" t="s">
        <v>83</v>
      </c>
      <c r="F1079">
        <v>2023</v>
      </c>
      <c r="G1079" t="s">
        <v>199</v>
      </c>
      <c r="H1079" s="11" cm="1">
        <f t="array" ref="H1079">_xlfn.IFS(G1079="&gt;70%",1,G1079="60-70%",70%,G1079="50-60%",60%,G1079="&lt;50%",50%)</f>
        <v>0.5</v>
      </c>
      <c r="I1079" s="47">
        <v>0.16005753904815614</v>
      </c>
      <c r="J1079">
        <v>7</v>
      </c>
      <c r="K1079">
        <v>6</v>
      </c>
      <c r="L1079" t="s">
        <v>199</v>
      </c>
      <c r="M1079" s="11" cm="1">
        <f t="array" ref="M1079">_xlfn.IFS(L1079="&gt;70%",1,L1079="60-70%",70%,L1079="50-60%",60%,L1079="&lt;50%",50%)</f>
        <v>0.5</v>
      </c>
      <c r="N1079" s="47">
        <v>0.44029113510908324</v>
      </c>
      <c r="O1079">
        <v>9</v>
      </c>
      <c r="P1079">
        <v>5</v>
      </c>
      <c r="Q1079">
        <v>4</v>
      </c>
      <c r="R1079">
        <v>9</v>
      </c>
      <c r="S1079" t="s">
        <v>103</v>
      </c>
      <c r="T1079" t="s">
        <v>106</v>
      </c>
      <c r="V1079">
        <v>26</v>
      </c>
      <c r="W1079">
        <v>27</v>
      </c>
      <c r="X1079">
        <f>IF(AND(OR('Country Prioritization'!$C$4 = 'Filter inputs'!$A$4,'Country Prioritization'!$C$4=$B1079),
OR('Country Prioritization'!$C$6='Filter inputs'!$C$4,'Country Prioritization'!$C$6=$S1079),
OR( 'Country Prioritization'!$C$7='Filter inputs'!$D$4, 'Country Prioritization'!$C$7=$T1079),
OR('Country Prioritization'!$C$8='Filter inputs'!$E$4, 'Country Prioritization'!$C$8=$F1079), OR(AND('Country Prioritization'!$C$5='Filter inputs'!$B$4,H1079&lt;=$X$1),AND('Country Prioritization'!$C$5='Filter inputs'!$B$5,M1079&lt;=$X$1))),1,0)</f>
        <v>1</v>
      </c>
      <c r="Y1079">
        <f>IF(OR('Vaccine Prioritization'!$C$5='Filter inputs'!$E$4, 'Vaccine Prioritization'!$C$5=$F1079),1,0)</f>
        <v>1</v>
      </c>
    </row>
    <row r="1080" spans="1:25" x14ac:dyDescent="0.3">
      <c r="A1080" t="str">
        <f t="shared" si="38"/>
        <v>AFRICAMRTMCV22023</v>
      </c>
      <c r="B1080" t="s">
        <v>3</v>
      </c>
      <c r="C1080" t="s">
        <v>140</v>
      </c>
      <c r="D1080" t="s">
        <v>36</v>
      </c>
      <c r="E1080" t="s">
        <v>83</v>
      </c>
      <c r="F1080">
        <v>2023</v>
      </c>
      <c r="G1080" t="s">
        <v>199</v>
      </c>
      <c r="H1080" s="11" cm="1">
        <f t="array" ref="H1080">_xlfn.IFS(G1080="&gt;70%",1,G1080="60-70%",70%,G1080="50-60%",60%,G1080="&lt;50%",50%)</f>
        <v>0.5</v>
      </c>
      <c r="I1080" s="47">
        <v>8.9142552970767563E-2</v>
      </c>
      <c r="J1080">
        <v>7</v>
      </c>
      <c r="K1080">
        <v>5</v>
      </c>
      <c r="L1080" t="s">
        <v>196</v>
      </c>
      <c r="M1080" s="11" cm="1">
        <f t="array" ref="M1080">_xlfn.IFS(L1080="&gt;70%",1,L1080="60-70%",70%,L1080="50-60%",60%,L1080="&lt;50%",50%)</f>
        <v>1</v>
      </c>
      <c r="N1080" s="47">
        <v>0.4077335773132037</v>
      </c>
      <c r="O1080">
        <v>2</v>
      </c>
      <c r="P1080">
        <v>5</v>
      </c>
      <c r="Q1080">
        <v>7</v>
      </c>
      <c r="R1080">
        <v>2</v>
      </c>
      <c r="S1080" t="s">
        <v>104</v>
      </c>
      <c r="T1080" t="s">
        <v>109</v>
      </c>
      <c r="V1080">
        <v>21</v>
      </c>
      <c r="W1080">
        <v>16</v>
      </c>
      <c r="X1080">
        <f>IF(AND(OR('Country Prioritization'!$C$4 = 'Filter inputs'!$A$4,'Country Prioritization'!$C$4=$B1080),
OR('Country Prioritization'!$C$6='Filter inputs'!$C$4,'Country Prioritization'!$C$6=$S1080),
OR( 'Country Prioritization'!$C$7='Filter inputs'!$D$4, 'Country Prioritization'!$C$7=$T1080),
OR('Country Prioritization'!$C$8='Filter inputs'!$E$4, 'Country Prioritization'!$C$8=$F1080), OR(AND('Country Prioritization'!$C$5='Filter inputs'!$B$4,H1080&lt;=$X$1),AND('Country Prioritization'!$C$5='Filter inputs'!$B$5,M1080&lt;=$X$1))),1,0)</f>
        <v>1</v>
      </c>
      <c r="Y1080">
        <f>IF(OR('Vaccine Prioritization'!$C$5='Filter inputs'!$E$4, 'Vaccine Prioritization'!$C$5=$F1080),1,0)</f>
        <v>1</v>
      </c>
    </row>
    <row r="1081" spans="1:25" x14ac:dyDescent="0.3">
      <c r="A1081" t="str">
        <f t="shared" si="38"/>
        <v>ASIALKAMCV22023</v>
      </c>
      <c r="B1081" t="s">
        <v>13</v>
      </c>
      <c r="C1081" t="s">
        <v>180</v>
      </c>
      <c r="D1081" t="s">
        <v>76</v>
      </c>
      <c r="E1081" t="s">
        <v>83</v>
      </c>
      <c r="F1081">
        <v>2023</v>
      </c>
      <c r="G1081" t="s">
        <v>199</v>
      </c>
      <c r="H1081" s="11" cm="1">
        <f t="array" ref="H1081">_xlfn.IFS(G1081="&gt;70%",1,G1081="60-70%",70%,G1081="50-60%",60%,G1081="&lt;50%",50%)</f>
        <v>0.5</v>
      </c>
      <c r="I1081" s="47">
        <v>8.7865232273780638E-2</v>
      </c>
      <c r="J1081">
        <v>1</v>
      </c>
      <c r="K1081">
        <v>5</v>
      </c>
      <c r="L1081" t="s">
        <v>196</v>
      </c>
      <c r="M1081" s="11" cm="1">
        <f t="array" ref="M1081">_xlfn.IFS(L1081="&gt;70%",1,L1081="60-70%",70%,L1081="50-60%",60%,L1081="&lt;50%",50%)</f>
        <v>1</v>
      </c>
      <c r="N1081" s="47">
        <v>0.36629710135986904</v>
      </c>
      <c r="O1081">
        <v>1</v>
      </c>
      <c r="P1081">
        <v>5</v>
      </c>
      <c r="Q1081">
        <v>1</v>
      </c>
      <c r="R1081">
        <v>11</v>
      </c>
      <c r="S1081" t="s">
        <v>104</v>
      </c>
      <c r="T1081" t="s">
        <v>108</v>
      </c>
      <c r="V1081">
        <v>18</v>
      </c>
      <c r="W1081">
        <v>18</v>
      </c>
      <c r="X1081">
        <f>IF(AND(OR('Country Prioritization'!$C$4 = 'Filter inputs'!$A$4,'Country Prioritization'!$C$4=$B1081),
OR('Country Prioritization'!$C$6='Filter inputs'!$C$4,'Country Prioritization'!$C$6=$S1081),
OR( 'Country Prioritization'!$C$7='Filter inputs'!$D$4, 'Country Prioritization'!$C$7=$T1081),
OR('Country Prioritization'!$C$8='Filter inputs'!$E$4, 'Country Prioritization'!$C$8=$F1081), OR(AND('Country Prioritization'!$C$5='Filter inputs'!$B$4,H1081&lt;=$X$1),AND('Country Prioritization'!$C$5='Filter inputs'!$B$5,M1081&lt;=$X$1))),1,0)</f>
        <v>1</v>
      </c>
      <c r="Y1081">
        <f>IF(OR('Vaccine Prioritization'!$C$5='Filter inputs'!$E$4, 'Vaccine Prioritization'!$C$5=$F1081),1,0)</f>
        <v>1</v>
      </c>
    </row>
    <row r="1082" spans="1:25" x14ac:dyDescent="0.3">
      <c r="A1082" t="str">
        <f t="shared" si="38"/>
        <v>ASIALAOMCV22023</v>
      </c>
      <c r="B1082" t="s">
        <v>13</v>
      </c>
      <c r="C1082" t="s">
        <v>135</v>
      </c>
      <c r="D1082" t="s">
        <v>31</v>
      </c>
      <c r="E1082" t="s">
        <v>83</v>
      </c>
      <c r="F1082">
        <v>2023</v>
      </c>
      <c r="G1082" t="s">
        <v>199</v>
      </c>
      <c r="H1082" s="11" cm="1">
        <f t="array" ref="H1082">_xlfn.IFS(G1082="&gt;70%",1,G1082="60-70%",70%,G1082="50-60%",60%,G1082="&lt;50%",50%)</f>
        <v>0.5</v>
      </c>
      <c r="I1082" s="47">
        <v>6.8381913905147113E-2</v>
      </c>
      <c r="J1082">
        <v>9</v>
      </c>
      <c r="K1082">
        <v>4</v>
      </c>
      <c r="L1082" t="s">
        <v>196</v>
      </c>
      <c r="M1082" s="11" cm="1">
        <f t="array" ref="M1082">_xlfn.IFS(L1082="&gt;70%",1,L1082="60-70%",70%,L1082="50-60%",60%,L1082="&lt;50%",50%)</f>
        <v>1</v>
      </c>
      <c r="N1082" s="47">
        <v>0.3552321155002075</v>
      </c>
      <c r="O1082">
        <v>3</v>
      </c>
      <c r="P1082">
        <v>5</v>
      </c>
      <c r="Q1082">
        <v>2</v>
      </c>
      <c r="R1082">
        <v>5</v>
      </c>
      <c r="S1082" t="s">
        <v>104</v>
      </c>
      <c r="T1082" t="s">
        <v>107</v>
      </c>
      <c r="V1082">
        <v>20</v>
      </c>
      <c r="W1082">
        <v>15</v>
      </c>
      <c r="X1082">
        <f>IF(AND(OR('Country Prioritization'!$C$4 = 'Filter inputs'!$A$4,'Country Prioritization'!$C$4=$B1082),
OR('Country Prioritization'!$C$6='Filter inputs'!$C$4,'Country Prioritization'!$C$6=$S1082),
OR( 'Country Prioritization'!$C$7='Filter inputs'!$D$4, 'Country Prioritization'!$C$7=$T1082),
OR('Country Prioritization'!$C$8='Filter inputs'!$E$4, 'Country Prioritization'!$C$8=$F1082), OR(AND('Country Prioritization'!$C$5='Filter inputs'!$B$4,H1082&lt;=$X$1),AND('Country Prioritization'!$C$5='Filter inputs'!$B$5,M1082&lt;=$X$1))),1,0)</f>
        <v>1</v>
      </c>
      <c r="Y1082">
        <f>IF(OR('Vaccine Prioritization'!$C$5='Filter inputs'!$E$4, 'Vaccine Prioritization'!$C$5=$F1082),1,0)</f>
        <v>1</v>
      </c>
    </row>
    <row r="1083" spans="1:25" x14ac:dyDescent="0.3">
      <c r="A1083" t="str">
        <f t="shared" si="38"/>
        <v>EUROPEUKRMCV22023</v>
      </c>
      <c r="B1083" t="s">
        <v>9</v>
      </c>
      <c r="C1083" t="s">
        <v>117</v>
      </c>
      <c r="D1083" t="s">
        <v>10</v>
      </c>
      <c r="E1083" t="s">
        <v>83</v>
      </c>
      <c r="F1083">
        <v>2023</v>
      </c>
      <c r="G1083" t="s">
        <v>199</v>
      </c>
      <c r="H1083" s="11" cm="1">
        <f t="array" ref="H1083">_xlfn.IFS(G1083="&gt;70%",1,G1083="60-70%",70%,G1083="50-60%",60%,G1083="&lt;50%",50%)</f>
        <v>0.5</v>
      </c>
      <c r="I1083" s="47">
        <v>8.2810538047796256E-2</v>
      </c>
      <c r="J1083">
        <v>3</v>
      </c>
      <c r="K1083">
        <v>5</v>
      </c>
      <c r="L1083" t="s">
        <v>196</v>
      </c>
      <c r="M1083" s="11" cm="1">
        <f t="array" ref="M1083">_xlfn.IFS(L1083="&gt;70%",1,L1083="60-70%",70%,L1083="50-60%",60%,L1083="&lt;50%",50%)</f>
        <v>1</v>
      </c>
      <c r="N1083" s="47">
        <v>0.32025447181339178</v>
      </c>
      <c r="O1083">
        <v>3</v>
      </c>
      <c r="P1083">
        <v>5</v>
      </c>
      <c r="Q1083">
        <v>1</v>
      </c>
      <c r="R1083">
        <v>11</v>
      </c>
      <c r="S1083" t="s">
        <v>104</v>
      </c>
      <c r="T1083" t="s">
        <v>108</v>
      </c>
      <c r="V1083">
        <v>20</v>
      </c>
      <c r="W1083">
        <v>20</v>
      </c>
      <c r="X1083">
        <f>IF(AND(OR('Country Prioritization'!$C$4 = 'Filter inputs'!$A$4,'Country Prioritization'!$C$4=$B1083),
OR('Country Prioritization'!$C$6='Filter inputs'!$C$4,'Country Prioritization'!$C$6=$S1083),
OR( 'Country Prioritization'!$C$7='Filter inputs'!$D$4, 'Country Prioritization'!$C$7=$T1083),
OR('Country Prioritization'!$C$8='Filter inputs'!$E$4, 'Country Prioritization'!$C$8=$F1083), OR(AND('Country Prioritization'!$C$5='Filter inputs'!$B$4,H1083&lt;=$X$1),AND('Country Prioritization'!$C$5='Filter inputs'!$B$5,M1083&lt;=$X$1))),1,0)</f>
        <v>1</v>
      </c>
      <c r="Y1083">
        <f>IF(OR('Vaccine Prioritization'!$C$5='Filter inputs'!$E$4, 'Vaccine Prioritization'!$C$5=$F1083),1,0)</f>
        <v>1</v>
      </c>
    </row>
    <row r="1084" spans="1:25" x14ac:dyDescent="0.3">
      <c r="A1084" t="str">
        <f t="shared" si="38"/>
        <v>AFRICARWAMCV22023</v>
      </c>
      <c r="B1084" t="s">
        <v>3</v>
      </c>
      <c r="C1084" t="s">
        <v>179</v>
      </c>
      <c r="D1084" t="s">
        <v>75</v>
      </c>
      <c r="E1084" t="s">
        <v>83</v>
      </c>
      <c r="F1084">
        <v>2023</v>
      </c>
      <c r="G1084" t="s">
        <v>199</v>
      </c>
      <c r="H1084" s="11" cm="1">
        <f t="array" ref="H1084">_xlfn.IFS(G1084="&gt;70%",1,G1084="60-70%",70%,G1084="50-60%",60%,G1084="&lt;50%",50%)</f>
        <v>0.5</v>
      </c>
      <c r="I1084" s="47">
        <v>7.4819306117320517E-2</v>
      </c>
      <c r="J1084">
        <v>3</v>
      </c>
      <c r="K1084">
        <v>4</v>
      </c>
      <c r="L1084" t="s">
        <v>196</v>
      </c>
      <c r="M1084" s="11" cm="1">
        <f t="array" ref="M1084">_xlfn.IFS(L1084="&gt;70%",1,L1084="60-70%",70%,L1084="50-60%",60%,L1084="&lt;50%",50%)</f>
        <v>1</v>
      </c>
      <c r="N1084" s="47">
        <v>0.31019509924885869</v>
      </c>
      <c r="O1084">
        <v>3</v>
      </c>
      <c r="P1084">
        <v>4</v>
      </c>
      <c r="Q1084">
        <v>8</v>
      </c>
      <c r="R1084">
        <v>9</v>
      </c>
      <c r="S1084" t="s">
        <v>103</v>
      </c>
      <c r="T1084" t="s">
        <v>106</v>
      </c>
      <c r="V1084">
        <v>24</v>
      </c>
      <c r="W1084">
        <v>24</v>
      </c>
      <c r="X1084">
        <f>IF(AND(OR('Country Prioritization'!$C$4 = 'Filter inputs'!$A$4,'Country Prioritization'!$C$4=$B1084),
OR('Country Prioritization'!$C$6='Filter inputs'!$C$4,'Country Prioritization'!$C$6=$S1084),
OR( 'Country Prioritization'!$C$7='Filter inputs'!$D$4, 'Country Prioritization'!$C$7=$T1084),
OR('Country Prioritization'!$C$8='Filter inputs'!$E$4, 'Country Prioritization'!$C$8=$F1084), OR(AND('Country Prioritization'!$C$5='Filter inputs'!$B$4,H1084&lt;=$X$1),AND('Country Prioritization'!$C$5='Filter inputs'!$B$5,M1084&lt;=$X$1))),1,0)</f>
        <v>1</v>
      </c>
      <c r="Y1084">
        <f>IF(OR('Vaccine Prioritization'!$C$5='Filter inputs'!$E$4, 'Vaccine Prioritization'!$C$5=$F1084),1,0)</f>
        <v>1</v>
      </c>
    </row>
    <row r="1085" spans="1:25" x14ac:dyDescent="0.3">
      <c r="A1085" t="str">
        <f t="shared" si="38"/>
        <v>AFRICALBRMCV22023</v>
      </c>
      <c r="B1085" t="s">
        <v>3</v>
      </c>
      <c r="C1085" t="s">
        <v>137</v>
      </c>
      <c r="D1085" t="s">
        <v>33</v>
      </c>
      <c r="E1085" t="s">
        <v>83</v>
      </c>
      <c r="F1085">
        <v>2023</v>
      </c>
      <c r="G1085" t="s">
        <v>199</v>
      </c>
      <c r="H1085" s="11" cm="1">
        <f t="array" ref="H1085">_xlfn.IFS(G1085="&gt;70%",1,G1085="60-70%",70%,G1085="50-60%",60%,G1085="&lt;50%",50%)</f>
        <v>0.5</v>
      </c>
      <c r="I1085" s="47">
        <v>5.0536698887297213E-2</v>
      </c>
      <c r="J1085">
        <v>10</v>
      </c>
      <c r="K1085">
        <v>4</v>
      </c>
      <c r="L1085" t="s">
        <v>198</v>
      </c>
      <c r="M1085" s="11" cm="1">
        <f t="array" ref="M1085">_xlfn.IFS(L1085="&gt;70%",1,L1085="60-70%",70%,L1085="50-60%",60%,L1085="&lt;50%",50%)</f>
        <v>0.6</v>
      </c>
      <c r="N1085" s="47">
        <v>0.26990818919930104</v>
      </c>
      <c r="O1085">
        <v>9</v>
      </c>
      <c r="P1085">
        <v>4</v>
      </c>
      <c r="Q1085">
        <v>10</v>
      </c>
      <c r="R1085">
        <v>9</v>
      </c>
      <c r="S1085" t="s">
        <v>103</v>
      </c>
      <c r="T1085" t="s">
        <v>106</v>
      </c>
      <c r="V1085">
        <v>33</v>
      </c>
      <c r="W1085">
        <v>32</v>
      </c>
      <c r="X1085">
        <f>IF(AND(OR('Country Prioritization'!$C$4 = 'Filter inputs'!$A$4,'Country Prioritization'!$C$4=$B1085),
OR('Country Prioritization'!$C$6='Filter inputs'!$C$4,'Country Prioritization'!$C$6=$S1085),
OR( 'Country Prioritization'!$C$7='Filter inputs'!$D$4, 'Country Prioritization'!$C$7=$T1085),
OR('Country Prioritization'!$C$8='Filter inputs'!$E$4, 'Country Prioritization'!$C$8=$F1085), OR(AND('Country Prioritization'!$C$5='Filter inputs'!$B$4,H1085&lt;=$X$1),AND('Country Prioritization'!$C$5='Filter inputs'!$B$5,M1085&lt;=$X$1))),1,0)</f>
        <v>1</v>
      </c>
      <c r="Y1085">
        <f>IF(OR('Vaccine Prioritization'!$C$5='Filter inputs'!$E$4, 'Vaccine Prioritization'!$C$5=$F1085),1,0)</f>
        <v>1</v>
      </c>
    </row>
    <row r="1086" spans="1:25" x14ac:dyDescent="0.3">
      <c r="A1086" t="str">
        <f t="shared" si="38"/>
        <v>AFRICAERIMCV22023</v>
      </c>
      <c r="B1086" t="s">
        <v>3</v>
      </c>
      <c r="C1086" t="s">
        <v>183</v>
      </c>
      <c r="D1086" t="s">
        <v>79</v>
      </c>
      <c r="E1086" t="s">
        <v>83</v>
      </c>
      <c r="F1086">
        <v>2023</v>
      </c>
      <c r="G1086" t="s">
        <v>199</v>
      </c>
      <c r="H1086" s="11" cm="1">
        <f t="array" ref="H1086">_xlfn.IFS(G1086="&gt;70%",1,G1086="60-70%",70%,G1086="50-60%",60%,G1086="&lt;50%",50%)</f>
        <v>0.5</v>
      </c>
      <c r="I1086" s="47">
        <v>3.5861097182240391E-2</v>
      </c>
      <c r="J1086">
        <v>3</v>
      </c>
      <c r="K1086">
        <v>3</v>
      </c>
      <c r="L1086" t="s">
        <v>196</v>
      </c>
      <c r="M1086" s="11" cm="1">
        <f t="array" ref="M1086">_xlfn.IFS(L1086="&gt;70%",1,L1086="60-70%",70%,L1086="50-60%",60%,L1086="&lt;50%",50%)</f>
        <v>1</v>
      </c>
      <c r="N1086" s="47">
        <v>0.26026729170036578</v>
      </c>
      <c r="O1086">
        <v>2</v>
      </c>
      <c r="P1086">
        <v>4</v>
      </c>
      <c r="Q1086">
        <v>7</v>
      </c>
      <c r="R1086">
        <v>9</v>
      </c>
      <c r="S1086" t="s">
        <v>103</v>
      </c>
      <c r="T1086" t="s">
        <v>106</v>
      </c>
      <c r="V1086">
        <v>22</v>
      </c>
      <c r="W1086">
        <v>22</v>
      </c>
      <c r="X1086">
        <f>IF(AND(OR('Country Prioritization'!$C$4 = 'Filter inputs'!$A$4,'Country Prioritization'!$C$4=$B1086),
OR('Country Prioritization'!$C$6='Filter inputs'!$C$4,'Country Prioritization'!$C$6=$S1086),
OR( 'Country Prioritization'!$C$7='Filter inputs'!$D$4, 'Country Prioritization'!$C$7=$T1086),
OR('Country Prioritization'!$C$8='Filter inputs'!$E$4, 'Country Prioritization'!$C$8=$F1086), OR(AND('Country Prioritization'!$C$5='Filter inputs'!$B$4,H1086&lt;=$X$1),AND('Country Prioritization'!$C$5='Filter inputs'!$B$5,M1086&lt;=$X$1))),1,0)</f>
        <v>1</v>
      </c>
      <c r="Y1086">
        <f>IF(OR('Vaccine Prioritization'!$C$5='Filter inputs'!$E$4, 'Vaccine Prioritization'!$C$5=$F1086),1,0)</f>
        <v>1</v>
      </c>
    </row>
    <row r="1087" spans="1:25" x14ac:dyDescent="0.3">
      <c r="A1087" t="str">
        <f t="shared" si="38"/>
        <v>AFRICASOMMCV22023</v>
      </c>
      <c r="B1087" t="s">
        <v>3</v>
      </c>
      <c r="C1087" t="s">
        <v>112</v>
      </c>
      <c r="D1087" t="s">
        <v>4</v>
      </c>
      <c r="E1087" t="s">
        <v>83</v>
      </c>
      <c r="F1087">
        <v>2023</v>
      </c>
      <c r="G1087" t="s">
        <v>199</v>
      </c>
      <c r="H1087" s="11" cm="1">
        <f t="array" ref="H1087">_xlfn.IFS(G1087="&gt;70%",1,G1087="60-70%",70%,G1087="50-60%",60%,G1087="&lt;50%",50%)</f>
        <v>0.5</v>
      </c>
      <c r="I1087" s="47">
        <v>0.18575018557003647</v>
      </c>
      <c r="J1087">
        <v>7</v>
      </c>
      <c r="K1087">
        <v>6</v>
      </c>
      <c r="L1087" t="s">
        <v>199</v>
      </c>
      <c r="M1087" s="11" cm="1">
        <f t="array" ref="M1087">_xlfn.IFS(L1087="&gt;70%",1,L1087="60-70%",70%,L1087="50-60%",60%,L1087="&lt;50%",50%)</f>
        <v>0.5</v>
      </c>
      <c r="N1087" s="47">
        <v>0.2449700524663499</v>
      </c>
      <c r="O1087">
        <v>10</v>
      </c>
      <c r="P1087">
        <v>4</v>
      </c>
      <c r="Q1087">
        <v>9</v>
      </c>
      <c r="R1087">
        <v>9</v>
      </c>
      <c r="S1087" t="s">
        <v>103</v>
      </c>
      <c r="T1087" t="s">
        <v>106</v>
      </c>
      <c r="V1087">
        <v>31</v>
      </c>
      <c r="W1087">
        <v>32</v>
      </c>
      <c r="X1087">
        <f>IF(AND(OR('Country Prioritization'!$C$4 = 'Filter inputs'!$A$4,'Country Prioritization'!$C$4=$B1087),
OR('Country Prioritization'!$C$6='Filter inputs'!$C$4,'Country Prioritization'!$C$6=$S1087),
OR( 'Country Prioritization'!$C$7='Filter inputs'!$D$4, 'Country Prioritization'!$C$7=$T1087),
OR('Country Prioritization'!$C$8='Filter inputs'!$E$4, 'Country Prioritization'!$C$8=$F1087), OR(AND('Country Prioritization'!$C$5='Filter inputs'!$B$4,H1087&lt;=$X$1),AND('Country Prioritization'!$C$5='Filter inputs'!$B$5,M1087&lt;=$X$1))),1,0)</f>
        <v>1</v>
      </c>
      <c r="Y1087">
        <f>IF(OR('Vaccine Prioritization'!$C$5='Filter inputs'!$E$4, 'Vaccine Prioritization'!$C$5=$F1087),1,0)</f>
        <v>1</v>
      </c>
    </row>
    <row r="1088" spans="1:25" x14ac:dyDescent="0.3">
      <c r="A1088" t="str">
        <f t="shared" si="38"/>
        <v>ASIAUZBMCV22023</v>
      </c>
      <c r="B1088" t="s">
        <v>13</v>
      </c>
      <c r="C1088" t="s">
        <v>176</v>
      </c>
      <c r="D1088" t="s">
        <v>72</v>
      </c>
      <c r="E1088" t="s">
        <v>83</v>
      </c>
      <c r="F1088">
        <v>2023</v>
      </c>
      <c r="G1088" t="s">
        <v>199</v>
      </c>
      <c r="H1088" s="11" cm="1">
        <f t="array" ref="H1088">_xlfn.IFS(G1088="&gt;70%",1,G1088="60-70%",70%,G1088="50-60%",60%,G1088="&lt;50%",50%)</f>
        <v>0.5</v>
      </c>
      <c r="I1088" s="47">
        <v>5.8594203531090315E-2</v>
      </c>
      <c r="J1088">
        <v>1</v>
      </c>
      <c r="K1088">
        <v>4</v>
      </c>
      <c r="L1088" t="s">
        <v>196</v>
      </c>
      <c r="M1088" s="11" cm="1">
        <f t="array" ref="M1088">_xlfn.IFS(L1088="&gt;70%",1,L1088="60-70%",70%,L1088="50-60%",60%,L1088="&lt;50%",50%)</f>
        <v>1</v>
      </c>
      <c r="N1088" s="47">
        <v>0.23669898773558454</v>
      </c>
      <c r="O1088">
        <v>1</v>
      </c>
      <c r="P1088">
        <v>4</v>
      </c>
      <c r="Q1088">
        <v>3</v>
      </c>
      <c r="R1088">
        <v>5</v>
      </c>
      <c r="S1088" t="s">
        <v>104</v>
      </c>
      <c r="T1088" t="s">
        <v>107</v>
      </c>
      <c r="V1088">
        <v>13</v>
      </c>
      <c r="W1088">
        <v>13</v>
      </c>
      <c r="X1088">
        <f>IF(AND(OR('Country Prioritization'!$C$4 = 'Filter inputs'!$A$4,'Country Prioritization'!$C$4=$B1088),
OR('Country Prioritization'!$C$6='Filter inputs'!$C$4,'Country Prioritization'!$C$6=$S1088),
OR( 'Country Prioritization'!$C$7='Filter inputs'!$D$4, 'Country Prioritization'!$C$7=$T1088),
OR('Country Prioritization'!$C$8='Filter inputs'!$E$4, 'Country Prioritization'!$C$8=$F1088), OR(AND('Country Prioritization'!$C$5='Filter inputs'!$B$4,H1088&lt;=$X$1),AND('Country Prioritization'!$C$5='Filter inputs'!$B$5,M1088&lt;=$X$1))),1,0)</f>
        <v>1</v>
      </c>
      <c r="Y1088">
        <f>IF(OR('Vaccine Prioritization'!$C$5='Filter inputs'!$E$4, 'Vaccine Prioritization'!$C$5=$F1088),1,0)</f>
        <v>1</v>
      </c>
    </row>
    <row r="1089" spans="1:25" x14ac:dyDescent="0.3">
      <c r="A1089" t="str">
        <f t="shared" si="38"/>
        <v>AFRICACOGMCV22023</v>
      </c>
      <c r="B1089" t="s">
        <v>3</v>
      </c>
      <c r="C1089" t="s">
        <v>128</v>
      </c>
      <c r="D1089" t="s">
        <v>24</v>
      </c>
      <c r="E1089" t="s">
        <v>83</v>
      </c>
      <c r="F1089">
        <v>2023</v>
      </c>
      <c r="G1089" t="s">
        <v>199</v>
      </c>
      <c r="H1089" s="11" cm="1">
        <f t="array" ref="H1089">_xlfn.IFS(G1089="&gt;70%",1,G1089="60-70%",70%,G1089="50-60%",60%,G1089="&lt;50%",50%)</f>
        <v>0.5</v>
      </c>
      <c r="I1089" s="47">
        <v>3.6047045084113195E-2</v>
      </c>
      <c r="J1089">
        <v>10</v>
      </c>
      <c r="K1089">
        <v>3</v>
      </c>
      <c r="L1089" t="s">
        <v>197</v>
      </c>
      <c r="M1089" s="11" cm="1">
        <f t="array" ref="M1089">_xlfn.IFS(L1089="&gt;70%",1,L1089="60-70%",70%,L1089="50-60%",60%,L1089="&lt;50%",50%)</f>
        <v>0.7</v>
      </c>
      <c r="N1089" s="47">
        <v>0.19850331201706747</v>
      </c>
      <c r="O1089">
        <v>7</v>
      </c>
      <c r="P1089">
        <v>4</v>
      </c>
      <c r="Q1089">
        <v>8</v>
      </c>
      <c r="R1089">
        <v>2</v>
      </c>
      <c r="S1089" t="s">
        <v>104</v>
      </c>
      <c r="T1089" t="s">
        <v>109</v>
      </c>
      <c r="V1089">
        <v>23</v>
      </c>
      <c r="W1089">
        <v>21</v>
      </c>
      <c r="X1089">
        <f>IF(AND(OR('Country Prioritization'!$C$4 = 'Filter inputs'!$A$4,'Country Prioritization'!$C$4=$B1089),
OR('Country Prioritization'!$C$6='Filter inputs'!$C$4,'Country Prioritization'!$C$6=$S1089),
OR( 'Country Prioritization'!$C$7='Filter inputs'!$D$4, 'Country Prioritization'!$C$7=$T1089),
OR('Country Prioritization'!$C$8='Filter inputs'!$E$4, 'Country Prioritization'!$C$8=$F1089), OR(AND('Country Prioritization'!$C$5='Filter inputs'!$B$4,H1089&lt;=$X$1),AND('Country Prioritization'!$C$5='Filter inputs'!$B$5,M1089&lt;=$X$1))),1,0)</f>
        <v>1</v>
      </c>
      <c r="Y1089">
        <f>IF(OR('Vaccine Prioritization'!$C$5='Filter inputs'!$E$4, 'Vaccine Prioritization'!$C$5=$F1089),1,0)</f>
        <v>1</v>
      </c>
    </row>
    <row r="1090" spans="1:25" x14ac:dyDescent="0.3">
      <c r="A1090" t="str">
        <f t="shared" si="38"/>
        <v>AFRICAGNBMCV22023</v>
      </c>
      <c r="B1090" t="s">
        <v>3</v>
      </c>
      <c r="C1090" t="s">
        <v>138</v>
      </c>
      <c r="D1090" t="s">
        <v>34</v>
      </c>
      <c r="E1090" t="s">
        <v>83</v>
      </c>
      <c r="F1090">
        <v>2023</v>
      </c>
      <c r="G1090" t="s">
        <v>199</v>
      </c>
      <c r="H1090" s="11" cm="1">
        <f t="array" ref="H1090">_xlfn.IFS(G1090="&gt;70%",1,G1090="60-70%",70%,G1090="50-60%",60%,G1090="&lt;50%",50%)</f>
        <v>0.5</v>
      </c>
      <c r="I1090" s="47">
        <v>3.9701166915351985E-2</v>
      </c>
      <c r="J1090">
        <v>7</v>
      </c>
      <c r="K1090">
        <v>4</v>
      </c>
      <c r="L1090" t="s">
        <v>196</v>
      </c>
      <c r="M1090" s="11" cm="1">
        <f t="array" ref="M1090">_xlfn.IFS(L1090="&gt;70%",1,L1090="60-70%",70%,L1090="50-60%",60%,L1090="&lt;50%",50%)</f>
        <v>1</v>
      </c>
      <c r="N1090" s="47">
        <v>0.16125440232256269</v>
      </c>
      <c r="O1090">
        <v>6</v>
      </c>
      <c r="P1090">
        <v>4</v>
      </c>
      <c r="Q1090">
        <v>9</v>
      </c>
      <c r="R1090">
        <v>9</v>
      </c>
      <c r="S1090" t="s">
        <v>103</v>
      </c>
      <c r="T1090" t="s">
        <v>106</v>
      </c>
      <c r="V1090">
        <v>29</v>
      </c>
      <c r="W1090">
        <v>28</v>
      </c>
      <c r="X1090">
        <f>IF(AND(OR('Country Prioritization'!$C$4 = 'Filter inputs'!$A$4,'Country Prioritization'!$C$4=$B1090),
OR('Country Prioritization'!$C$6='Filter inputs'!$C$4,'Country Prioritization'!$C$6=$S1090),
OR( 'Country Prioritization'!$C$7='Filter inputs'!$D$4, 'Country Prioritization'!$C$7=$T1090),
OR('Country Prioritization'!$C$8='Filter inputs'!$E$4, 'Country Prioritization'!$C$8=$F1090), OR(AND('Country Prioritization'!$C$5='Filter inputs'!$B$4,H1090&lt;=$X$1),AND('Country Prioritization'!$C$5='Filter inputs'!$B$5,M1090&lt;=$X$1))),1,0)</f>
        <v>1</v>
      </c>
      <c r="Y1090">
        <f>IF(OR('Vaccine Prioritization'!$C$5='Filter inputs'!$E$4, 'Vaccine Prioritization'!$C$5=$F1090),1,0)</f>
        <v>1</v>
      </c>
    </row>
    <row r="1091" spans="1:25" x14ac:dyDescent="0.3">
      <c r="A1091" t="str">
        <f t="shared" si="38"/>
        <v>AFRICALSOMCV22023</v>
      </c>
      <c r="B1091" t="s">
        <v>3</v>
      </c>
      <c r="C1091" t="s">
        <v>178</v>
      </c>
      <c r="D1091" t="s">
        <v>74</v>
      </c>
      <c r="E1091" t="s">
        <v>83</v>
      </c>
      <c r="F1091">
        <v>2023</v>
      </c>
      <c r="G1091" t="s">
        <v>199</v>
      </c>
      <c r="H1091" s="11" cm="1">
        <f t="array" ref="H1091">_xlfn.IFS(G1091="&gt;70%",1,G1091="60-70%",70%,G1091="50-60%",60%,G1091="&lt;50%",50%)</f>
        <v>0.5</v>
      </c>
      <c r="I1091" s="47">
        <v>3.8056389965580084E-2</v>
      </c>
      <c r="J1091">
        <v>4</v>
      </c>
      <c r="K1091">
        <v>4</v>
      </c>
      <c r="L1091" t="s">
        <v>196</v>
      </c>
      <c r="M1091" s="11" cm="1">
        <f t="array" ref="M1091">_xlfn.IFS(L1091="&gt;70%",1,L1091="60-70%",70%,L1091="50-60%",60%,L1091="&lt;50%",50%)</f>
        <v>1</v>
      </c>
      <c r="N1091" s="47">
        <v>0.1503058483379095</v>
      </c>
      <c r="O1091">
        <v>3</v>
      </c>
      <c r="P1091">
        <v>3</v>
      </c>
      <c r="Q1091">
        <v>9</v>
      </c>
      <c r="R1091">
        <v>2</v>
      </c>
      <c r="S1091" t="s">
        <v>104</v>
      </c>
      <c r="T1091" t="s">
        <v>109</v>
      </c>
      <c r="V1091">
        <v>19</v>
      </c>
      <c r="W1091">
        <v>17</v>
      </c>
      <c r="X1091">
        <f>IF(AND(OR('Country Prioritization'!$C$4 = 'Filter inputs'!$A$4,'Country Prioritization'!$C$4=$B1091),
OR('Country Prioritization'!$C$6='Filter inputs'!$C$4,'Country Prioritization'!$C$6=$S1091),
OR( 'Country Prioritization'!$C$7='Filter inputs'!$D$4, 'Country Prioritization'!$C$7=$T1091),
OR('Country Prioritization'!$C$8='Filter inputs'!$E$4, 'Country Prioritization'!$C$8=$F1091), OR(AND('Country Prioritization'!$C$5='Filter inputs'!$B$4,H1091&lt;=$X$1),AND('Country Prioritization'!$C$5='Filter inputs'!$B$5,M1091&lt;=$X$1))),1,0)</f>
        <v>1</v>
      </c>
      <c r="Y1091">
        <f>IF(OR('Vaccine Prioritization'!$C$5='Filter inputs'!$E$4, 'Vaccine Prioritization'!$C$5=$F1091),1,0)</f>
        <v>1</v>
      </c>
    </row>
    <row r="1092" spans="1:25" x14ac:dyDescent="0.3">
      <c r="A1092" t="str">
        <f t="shared" ref="A1092:A1155" si="39">_xlfn.CONCAT(B1092,D1092,E1092,F1092)</f>
        <v>AMERICABOLMCV22023</v>
      </c>
      <c r="B1092" t="s">
        <v>22</v>
      </c>
      <c r="C1092" t="s">
        <v>162</v>
      </c>
      <c r="D1092" t="s">
        <v>58</v>
      </c>
      <c r="E1092" t="s">
        <v>83</v>
      </c>
      <c r="F1092">
        <v>2023</v>
      </c>
      <c r="G1092" t="s">
        <v>199</v>
      </c>
      <c r="H1092" s="11" cm="1">
        <f t="array" ref="H1092">_xlfn.IFS(G1092="&gt;70%",1,G1092="60-70%",70%,G1092="50-60%",60%,G1092="&lt;50%",50%)</f>
        <v>0.5</v>
      </c>
      <c r="I1092" s="47">
        <v>2.5616396411497513E-2</v>
      </c>
      <c r="J1092">
        <v>9</v>
      </c>
      <c r="K1092">
        <v>3</v>
      </c>
      <c r="L1092" t="s">
        <v>196</v>
      </c>
      <c r="M1092" s="11" cm="1">
        <f t="array" ref="M1092">_xlfn.IFS(L1092="&gt;70%",1,L1092="60-70%",70%,L1092="50-60%",60%,L1092="&lt;50%",50%)</f>
        <v>1</v>
      </c>
      <c r="N1092" s="47">
        <v>0.14660221685959426</v>
      </c>
      <c r="O1092">
        <v>4</v>
      </c>
      <c r="P1092">
        <v>3</v>
      </c>
      <c r="Q1092">
        <v>4</v>
      </c>
      <c r="R1092">
        <v>11</v>
      </c>
      <c r="S1092" t="s">
        <v>104</v>
      </c>
      <c r="T1092" t="s">
        <v>108</v>
      </c>
      <c r="V1092">
        <v>27</v>
      </c>
      <c r="W1092">
        <v>22</v>
      </c>
      <c r="X1092">
        <f>IF(AND(OR('Country Prioritization'!$C$4 = 'Filter inputs'!$A$4,'Country Prioritization'!$C$4=$B1092),
OR('Country Prioritization'!$C$6='Filter inputs'!$C$4,'Country Prioritization'!$C$6=$S1092),
OR( 'Country Prioritization'!$C$7='Filter inputs'!$D$4, 'Country Prioritization'!$C$7=$T1092),
OR('Country Prioritization'!$C$8='Filter inputs'!$E$4, 'Country Prioritization'!$C$8=$F1092), OR(AND('Country Prioritization'!$C$5='Filter inputs'!$B$4,H1092&lt;=$X$1),AND('Country Prioritization'!$C$5='Filter inputs'!$B$5,M1092&lt;=$X$1))),1,0)</f>
        <v>1</v>
      </c>
      <c r="Y1092">
        <f>IF(OR('Vaccine Prioritization'!$C$5='Filter inputs'!$E$4, 'Vaccine Prioritization'!$C$5=$F1092),1,0)</f>
        <v>1</v>
      </c>
    </row>
    <row r="1093" spans="1:25" x14ac:dyDescent="0.3">
      <c r="A1093" t="str">
        <f t="shared" si="39"/>
        <v>AMERICANICMCV22023</v>
      </c>
      <c r="B1093" t="s">
        <v>22</v>
      </c>
      <c r="C1093" t="s">
        <v>185</v>
      </c>
      <c r="D1093" t="s">
        <v>81</v>
      </c>
      <c r="E1093" t="s">
        <v>83</v>
      </c>
      <c r="F1093">
        <v>2023</v>
      </c>
      <c r="G1093" t="s">
        <v>199</v>
      </c>
      <c r="H1093" s="11" cm="1">
        <f t="array" ref="H1093">_xlfn.IFS(G1093="&gt;70%",1,G1093="60-70%",70%,G1093="50-60%",60%,G1093="&lt;50%",50%)</f>
        <v>0.5</v>
      </c>
      <c r="I1093" s="47">
        <v>3.4555087697672571E-2</v>
      </c>
      <c r="J1093">
        <v>1</v>
      </c>
      <c r="K1093">
        <v>3</v>
      </c>
      <c r="L1093" t="s">
        <v>196</v>
      </c>
      <c r="M1093" s="11" cm="1">
        <f t="array" ref="M1093">_xlfn.IFS(L1093="&gt;70%",1,L1093="60-70%",70%,L1093="50-60%",60%,L1093="&lt;50%",50%)</f>
        <v>1</v>
      </c>
      <c r="N1093" s="47">
        <v>0.12755618065437963</v>
      </c>
      <c r="O1093">
        <v>4</v>
      </c>
      <c r="P1093">
        <v>3</v>
      </c>
      <c r="Q1093">
        <v>1</v>
      </c>
      <c r="R1093">
        <v>5</v>
      </c>
      <c r="S1093" t="s">
        <v>104</v>
      </c>
      <c r="T1093" t="s">
        <v>107</v>
      </c>
      <c r="V1093">
        <v>10</v>
      </c>
      <c r="W1093">
        <v>13</v>
      </c>
      <c r="X1093">
        <f>IF(AND(OR('Country Prioritization'!$C$4 = 'Filter inputs'!$A$4,'Country Prioritization'!$C$4=$B1093),
OR('Country Prioritization'!$C$6='Filter inputs'!$C$4,'Country Prioritization'!$C$6=$S1093),
OR( 'Country Prioritization'!$C$7='Filter inputs'!$D$4, 'Country Prioritization'!$C$7=$T1093),
OR('Country Prioritization'!$C$8='Filter inputs'!$E$4, 'Country Prioritization'!$C$8=$F1093), OR(AND('Country Prioritization'!$C$5='Filter inputs'!$B$4,H1093&lt;=$X$1),AND('Country Prioritization'!$C$5='Filter inputs'!$B$5,M1093&lt;=$X$1))),1,0)</f>
        <v>1</v>
      </c>
      <c r="Y1093">
        <f>IF(OR('Vaccine Prioritization'!$C$5='Filter inputs'!$E$4, 'Vaccine Prioritization'!$C$5=$F1093),1,0)</f>
        <v>1</v>
      </c>
    </row>
    <row r="1094" spans="1:25" x14ac:dyDescent="0.3">
      <c r="A1094" t="str">
        <f t="shared" si="39"/>
        <v>AFRICADJIMCV22023</v>
      </c>
      <c r="B1094" t="s">
        <v>3</v>
      </c>
      <c r="C1094" t="s">
        <v>124</v>
      </c>
      <c r="D1094" t="s">
        <v>19</v>
      </c>
      <c r="E1094" t="s">
        <v>83</v>
      </c>
      <c r="F1094">
        <v>2023</v>
      </c>
      <c r="G1094" t="s">
        <v>199</v>
      </c>
      <c r="H1094" s="11" cm="1">
        <f t="array" ref="H1094">_xlfn.IFS(G1094="&gt;70%",1,G1094="60-70%",70%,G1094="50-60%",60%,G1094="&lt;50%",50%)</f>
        <v>0.5</v>
      </c>
      <c r="I1094" s="47">
        <v>2.2456653968585132E-2</v>
      </c>
      <c r="J1094">
        <v>4</v>
      </c>
      <c r="K1094">
        <v>3</v>
      </c>
      <c r="L1094" t="s">
        <v>196</v>
      </c>
      <c r="M1094" s="11" cm="1">
        <f t="array" ref="M1094">_xlfn.IFS(L1094="&gt;70%",1,L1094="60-70%",70%,L1094="50-60%",60%,L1094="&lt;50%",50%)</f>
        <v>1</v>
      </c>
      <c r="N1094" s="47">
        <v>9.4397536252926961E-2</v>
      </c>
      <c r="O1094">
        <v>6</v>
      </c>
      <c r="P1094">
        <v>3</v>
      </c>
      <c r="Q1094">
        <v>7</v>
      </c>
      <c r="R1094">
        <v>2</v>
      </c>
      <c r="S1094" t="s">
        <v>104</v>
      </c>
      <c r="T1094" t="s">
        <v>109</v>
      </c>
      <c r="V1094">
        <v>16</v>
      </c>
      <c r="W1094">
        <v>18</v>
      </c>
      <c r="X1094">
        <f>IF(AND(OR('Country Prioritization'!$C$4 = 'Filter inputs'!$A$4,'Country Prioritization'!$C$4=$B1094),
OR('Country Prioritization'!$C$6='Filter inputs'!$C$4,'Country Prioritization'!$C$6=$S1094),
OR( 'Country Prioritization'!$C$7='Filter inputs'!$D$4, 'Country Prioritization'!$C$7=$T1094),
OR('Country Prioritization'!$C$8='Filter inputs'!$E$4, 'Country Prioritization'!$C$8=$F1094), OR(AND('Country Prioritization'!$C$5='Filter inputs'!$B$4,H1094&lt;=$X$1),AND('Country Prioritization'!$C$5='Filter inputs'!$B$5,M1094&lt;=$X$1))),1,0)</f>
        <v>1</v>
      </c>
      <c r="Y1094">
        <f>IF(OR('Vaccine Prioritization'!$C$5='Filter inputs'!$E$4, 'Vaccine Prioritization'!$C$5=$F1094),1,0)</f>
        <v>1</v>
      </c>
    </row>
    <row r="1095" spans="1:25" x14ac:dyDescent="0.3">
      <c r="A1095" t="str">
        <f t="shared" si="39"/>
        <v>AMERICACUBMCV22023</v>
      </c>
      <c r="B1095" t="s">
        <v>22</v>
      </c>
      <c r="C1095" t="s">
        <v>175</v>
      </c>
      <c r="D1095" t="s">
        <v>71</v>
      </c>
      <c r="E1095" t="s">
        <v>83</v>
      </c>
      <c r="F1095">
        <v>2023</v>
      </c>
      <c r="G1095" t="s">
        <v>199</v>
      </c>
      <c r="H1095" s="11" cm="1">
        <f t="array" ref="H1095">_xlfn.IFS(G1095="&gt;70%",1,G1095="60-70%",70%,G1095="50-60%",60%,G1095="&lt;50%",50%)</f>
        <v>0.5</v>
      </c>
      <c r="I1095" s="47">
        <v>2.2421766006910867E-2</v>
      </c>
      <c r="J1095">
        <v>1</v>
      </c>
      <c r="K1095">
        <v>3</v>
      </c>
      <c r="L1095" t="s">
        <v>196</v>
      </c>
      <c r="M1095" s="11" cm="1">
        <f t="array" ref="M1095">_xlfn.IFS(L1095="&gt;70%",1,L1095="60-70%",70%,L1095="50-60%",60%,L1095="&lt;50%",50%)</f>
        <v>1</v>
      </c>
      <c r="N1095" s="47">
        <v>9.1109518885651913E-2</v>
      </c>
      <c r="O1095">
        <v>1</v>
      </c>
      <c r="P1095">
        <v>3</v>
      </c>
      <c r="Q1095">
        <v>1</v>
      </c>
      <c r="R1095">
        <v>10</v>
      </c>
      <c r="S1095" t="s">
        <v>105</v>
      </c>
      <c r="T1095" t="s">
        <v>108</v>
      </c>
      <c r="V1095">
        <v>15</v>
      </c>
      <c r="W1095">
        <v>15</v>
      </c>
      <c r="X1095">
        <f>IF(AND(OR('Country Prioritization'!$C$4 = 'Filter inputs'!$A$4,'Country Prioritization'!$C$4=$B1095),
OR('Country Prioritization'!$C$6='Filter inputs'!$C$4,'Country Prioritization'!$C$6=$S1095),
OR( 'Country Prioritization'!$C$7='Filter inputs'!$D$4, 'Country Prioritization'!$C$7=$T1095),
OR('Country Prioritization'!$C$8='Filter inputs'!$E$4, 'Country Prioritization'!$C$8=$F1095), OR(AND('Country Prioritization'!$C$5='Filter inputs'!$B$4,H1095&lt;=$X$1),AND('Country Prioritization'!$C$5='Filter inputs'!$B$5,M1095&lt;=$X$1))),1,0)</f>
        <v>1</v>
      </c>
      <c r="Y1095">
        <f>IF(OR('Vaccine Prioritization'!$C$5='Filter inputs'!$E$4, 'Vaccine Prioritization'!$C$5=$F1095),1,0)</f>
        <v>1</v>
      </c>
    </row>
    <row r="1096" spans="1:25" x14ac:dyDescent="0.3">
      <c r="A1096" t="str">
        <f t="shared" si="39"/>
        <v>ASIAAZEMCV22023</v>
      </c>
      <c r="B1096" t="s">
        <v>13</v>
      </c>
      <c r="C1096" t="s">
        <v>144</v>
      </c>
      <c r="D1096" t="s">
        <v>40</v>
      </c>
      <c r="E1096" t="s">
        <v>83</v>
      </c>
      <c r="F1096">
        <v>2023</v>
      </c>
      <c r="G1096" t="s">
        <v>199</v>
      </c>
      <c r="H1096" s="11" cm="1">
        <f t="array" ref="H1096">_xlfn.IFS(G1096="&gt;70%",1,G1096="60-70%",70%,G1096="50-60%",60%,G1096="&lt;50%",50%)</f>
        <v>0.5</v>
      </c>
      <c r="I1096" s="47">
        <v>1.8935266745595838E-2</v>
      </c>
      <c r="J1096">
        <v>2</v>
      </c>
      <c r="K1096">
        <v>2</v>
      </c>
      <c r="L1096" t="s">
        <v>196</v>
      </c>
      <c r="M1096" s="11" cm="1">
        <f t="array" ref="M1096">_xlfn.IFS(L1096="&gt;70%",1,L1096="60-70%",70%,L1096="50-60%",60%,L1096="&lt;50%",50%)</f>
        <v>1</v>
      </c>
      <c r="N1096" s="47">
        <v>7.9157136544580134E-2</v>
      </c>
      <c r="O1096">
        <v>1</v>
      </c>
      <c r="P1096">
        <v>3</v>
      </c>
      <c r="Q1096">
        <v>3</v>
      </c>
      <c r="R1096">
        <v>10</v>
      </c>
      <c r="S1096" t="s">
        <v>105</v>
      </c>
      <c r="T1096" t="s">
        <v>108</v>
      </c>
      <c r="V1096">
        <v>17</v>
      </c>
      <c r="W1096">
        <v>17</v>
      </c>
      <c r="X1096">
        <f>IF(AND(OR('Country Prioritization'!$C$4 = 'Filter inputs'!$A$4,'Country Prioritization'!$C$4=$B1096),
OR('Country Prioritization'!$C$6='Filter inputs'!$C$4,'Country Prioritization'!$C$6=$S1096),
OR( 'Country Prioritization'!$C$7='Filter inputs'!$D$4, 'Country Prioritization'!$C$7=$T1096),
OR('Country Prioritization'!$C$8='Filter inputs'!$E$4, 'Country Prioritization'!$C$8=$F1096), OR(AND('Country Prioritization'!$C$5='Filter inputs'!$B$4,H1096&lt;=$X$1),AND('Country Prioritization'!$C$5='Filter inputs'!$B$5,M1096&lt;=$X$1))),1,0)</f>
        <v>1</v>
      </c>
      <c r="Y1096">
        <f>IF(OR('Vaccine Prioritization'!$C$5='Filter inputs'!$E$4, 'Vaccine Prioritization'!$C$5=$F1096),1,0)</f>
        <v>1</v>
      </c>
    </row>
    <row r="1097" spans="1:25" x14ac:dyDescent="0.3">
      <c r="A1097" t="str">
        <f t="shared" si="39"/>
        <v>AFRICAGMBMCV22023</v>
      </c>
      <c r="B1097" t="s">
        <v>3</v>
      </c>
      <c r="C1097" t="s">
        <v>156</v>
      </c>
      <c r="D1097" t="s">
        <v>52</v>
      </c>
      <c r="E1097" t="s">
        <v>83</v>
      </c>
      <c r="F1097">
        <v>2023</v>
      </c>
      <c r="G1097" t="s">
        <v>199</v>
      </c>
      <c r="H1097" s="11" cm="1">
        <f t="array" ref="H1097">_xlfn.IFS(G1097="&gt;70%",1,G1097="60-70%",70%,G1097="50-60%",60%,G1097="&lt;50%",50%)</f>
        <v>0.5</v>
      </c>
      <c r="I1097" s="47">
        <v>2.0974323837743426E-2</v>
      </c>
      <c r="J1097">
        <v>8</v>
      </c>
      <c r="K1097">
        <v>3</v>
      </c>
      <c r="L1097" t="s">
        <v>196</v>
      </c>
      <c r="M1097" s="11" cm="1">
        <f t="array" ref="M1097">_xlfn.IFS(L1097="&gt;70%",1,L1097="60-70%",70%,L1097="50-60%",60%,L1097="&lt;50%",50%)</f>
        <v>1</v>
      </c>
      <c r="N1097" s="47">
        <v>7.8726342110480907E-2</v>
      </c>
      <c r="O1097">
        <v>6</v>
      </c>
      <c r="P1097">
        <v>3</v>
      </c>
      <c r="Q1097">
        <v>6</v>
      </c>
      <c r="R1097">
        <v>9</v>
      </c>
      <c r="S1097" t="s">
        <v>103</v>
      </c>
      <c r="T1097" t="s">
        <v>106</v>
      </c>
      <c r="V1097">
        <v>26</v>
      </c>
      <c r="W1097">
        <v>24</v>
      </c>
      <c r="X1097">
        <f>IF(AND(OR('Country Prioritization'!$C$4 = 'Filter inputs'!$A$4,'Country Prioritization'!$C$4=$B1097),
OR('Country Prioritization'!$C$6='Filter inputs'!$C$4,'Country Prioritization'!$C$6=$S1097),
OR( 'Country Prioritization'!$C$7='Filter inputs'!$D$4, 'Country Prioritization'!$C$7=$T1097),
OR('Country Prioritization'!$C$8='Filter inputs'!$E$4, 'Country Prioritization'!$C$8=$F1097), OR(AND('Country Prioritization'!$C$5='Filter inputs'!$B$4,H1097&lt;=$X$1),AND('Country Prioritization'!$C$5='Filter inputs'!$B$5,M1097&lt;=$X$1))),1,0)</f>
        <v>1</v>
      </c>
      <c r="Y1097">
        <f>IF(OR('Vaccine Prioritization'!$C$5='Filter inputs'!$E$4, 'Vaccine Prioritization'!$C$5=$F1097),1,0)</f>
        <v>1</v>
      </c>
    </row>
    <row r="1098" spans="1:25" x14ac:dyDescent="0.3">
      <c r="A1098" t="str">
        <f t="shared" si="39"/>
        <v>ASIAMNGMCV22023</v>
      </c>
      <c r="B1098" t="s">
        <v>13</v>
      </c>
      <c r="C1098" t="s">
        <v>174</v>
      </c>
      <c r="D1098" t="s">
        <v>70</v>
      </c>
      <c r="E1098" t="s">
        <v>83</v>
      </c>
      <c r="F1098">
        <v>2023</v>
      </c>
      <c r="G1098" t="s">
        <v>199</v>
      </c>
      <c r="H1098" s="11" cm="1">
        <f t="array" ref="H1098">_xlfn.IFS(G1098="&gt;70%",1,G1098="60-70%",70%,G1098="50-60%",60%,G1098="&lt;50%",50%)</f>
        <v>0.5</v>
      </c>
      <c r="I1098" s="47">
        <v>1.7378122343073052E-2</v>
      </c>
      <c r="J1098">
        <v>1</v>
      </c>
      <c r="K1098">
        <v>2</v>
      </c>
      <c r="L1098" t="s">
        <v>196</v>
      </c>
      <c r="M1098" s="11" cm="1">
        <f t="array" ref="M1098">_xlfn.IFS(L1098="&gt;70%",1,L1098="60-70%",70%,L1098="50-60%",60%,L1098="&lt;50%",50%)</f>
        <v>1</v>
      </c>
      <c r="N1098" s="47">
        <v>7.0329500237053172E-2</v>
      </c>
      <c r="O1098">
        <v>2</v>
      </c>
      <c r="P1098">
        <v>2</v>
      </c>
      <c r="Q1098">
        <v>5</v>
      </c>
      <c r="R1098">
        <v>11</v>
      </c>
      <c r="S1098" t="s">
        <v>104</v>
      </c>
      <c r="T1098" t="s">
        <v>108</v>
      </c>
      <c r="V1098">
        <v>19</v>
      </c>
      <c r="W1098">
        <v>20</v>
      </c>
      <c r="X1098">
        <f>IF(AND(OR('Country Prioritization'!$C$4 = 'Filter inputs'!$A$4,'Country Prioritization'!$C$4=$B1098),
OR('Country Prioritization'!$C$6='Filter inputs'!$C$4,'Country Prioritization'!$C$6=$S1098),
OR( 'Country Prioritization'!$C$7='Filter inputs'!$D$4, 'Country Prioritization'!$C$7=$T1098),
OR('Country Prioritization'!$C$8='Filter inputs'!$E$4, 'Country Prioritization'!$C$8=$F1098), OR(AND('Country Prioritization'!$C$5='Filter inputs'!$B$4,H1098&lt;=$X$1),AND('Country Prioritization'!$C$5='Filter inputs'!$B$5,M1098&lt;=$X$1))),1,0)</f>
        <v>1</v>
      </c>
      <c r="Y1098">
        <f>IF(OR('Vaccine Prioritization'!$C$5='Filter inputs'!$E$4, 'Vaccine Prioritization'!$C$5=$F1098),1,0)</f>
        <v>1</v>
      </c>
    </row>
    <row r="1099" spans="1:25" x14ac:dyDescent="0.3">
      <c r="A1099" t="str">
        <f t="shared" si="39"/>
        <v>AFRICACAFMCV22023</v>
      </c>
      <c r="B1099" t="s">
        <v>3</v>
      </c>
      <c r="C1099" t="s">
        <v>114</v>
      </c>
      <c r="D1099" t="s">
        <v>6</v>
      </c>
      <c r="E1099" t="s">
        <v>83</v>
      </c>
      <c r="F1099">
        <v>2023</v>
      </c>
      <c r="G1099" t="s">
        <v>199</v>
      </c>
      <c r="H1099" s="11" cm="1">
        <f t="array" ref="H1099">_xlfn.IFS(G1099="&gt;70%",1,G1099="60-70%",70%,G1099="50-60%",60%,G1099="&lt;50%",50%)</f>
        <v>0.5</v>
      </c>
      <c r="I1099" s="47">
        <v>4.7862471246351436E-2</v>
      </c>
      <c r="J1099">
        <v>7</v>
      </c>
      <c r="K1099">
        <v>4</v>
      </c>
      <c r="L1099" t="s">
        <v>199</v>
      </c>
      <c r="M1099" s="11" cm="1">
        <f t="array" ref="M1099">_xlfn.IFS(L1099="&gt;70%",1,L1099="60-70%",70%,L1099="50-60%",60%,L1099="&lt;50%",50%)</f>
        <v>0.5</v>
      </c>
      <c r="N1099" s="47">
        <v>6.8571287500332395E-2</v>
      </c>
      <c r="O1099">
        <v>10</v>
      </c>
      <c r="P1099">
        <v>2</v>
      </c>
      <c r="Q1099">
        <v>10</v>
      </c>
      <c r="R1099">
        <v>9</v>
      </c>
      <c r="S1099" t="s">
        <v>103</v>
      </c>
      <c r="T1099" t="s">
        <v>106</v>
      </c>
      <c r="V1099">
        <v>30</v>
      </c>
      <c r="W1099">
        <v>31</v>
      </c>
      <c r="X1099">
        <f>IF(AND(OR('Country Prioritization'!$C$4 = 'Filter inputs'!$A$4,'Country Prioritization'!$C$4=$B1099),
OR('Country Prioritization'!$C$6='Filter inputs'!$C$4,'Country Prioritization'!$C$6=$S1099),
OR( 'Country Prioritization'!$C$7='Filter inputs'!$D$4, 'Country Prioritization'!$C$7=$T1099),
OR('Country Prioritization'!$C$8='Filter inputs'!$E$4, 'Country Prioritization'!$C$8=$F1099), OR(AND('Country Prioritization'!$C$5='Filter inputs'!$B$4,H1099&lt;=$X$1),AND('Country Prioritization'!$C$5='Filter inputs'!$B$5,M1099&lt;=$X$1))),1,0)</f>
        <v>1</v>
      </c>
      <c r="Y1099">
        <f>IF(OR('Vaccine Prioritization'!$C$5='Filter inputs'!$E$4, 'Vaccine Prioritization'!$C$5=$F1099),1,0)</f>
        <v>1</v>
      </c>
    </row>
    <row r="1100" spans="1:25" x14ac:dyDescent="0.3">
      <c r="A1100" t="str">
        <f t="shared" si="39"/>
        <v>AMERICAHNDMCV22023</v>
      </c>
      <c r="B1100" t="s">
        <v>22</v>
      </c>
      <c r="C1100" t="s">
        <v>165</v>
      </c>
      <c r="D1100" t="s">
        <v>61</v>
      </c>
      <c r="E1100" t="s">
        <v>83</v>
      </c>
      <c r="F1100">
        <v>2023</v>
      </c>
      <c r="G1100" t="s">
        <v>199</v>
      </c>
      <c r="H1100" s="11" cm="1">
        <f t="array" ref="H1100">_xlfn.IFS(G1100="&gt;70%",1,G1100="60-70%",70%,G1100="50-60%",60%,G1100="&lt;50%",50%)</f>
        <v>0.5</v>
      </c>
      <c r="I1100" s="47">
        <v>1.4775550228042545E-2</v>
      </c>
      <c r="J1100">
        <v>3</v>
      </c>
      <c r="K1100">
        <v>2</v>
      </c>
      <c r="L1100" t="s">
        <v>196</v>
      </c>
      <c r="M1100" s="11" cm="1">
        <f t="array" ref="M1100">_xlfn.IFS(L1100="&gt;70%",1,L1100="60-70%",70%,L1100="50-60%",60%,L1100="&lt;50%",50%)</f>
        <v>1</v>
      </c>
      <c r="N1100" s="47">
        <v>6.1633025559884431E-2</v>
      </c>
      <c r="O1100">
        <v>3</v>
      </c>
      <c r="P1100">
        <v>2</v>
      </c>
      <c r="Q1100">
        <v>4</v>
      </c>
      <c r="R1100">
        <v>11</v>
      </c>
      <c r="S1100" t="s">
        <v>104</v>
      </c>
      <c r="T1100" t="s">
        <v>108</v>
      </c>
      <c r="V1100">
        <v>20</v>
      </c>
      <c r="W1100">
        <v>20</v>
      </c>
      <c r="X1100">
        <f>IF(AND(OR('Country Prioritization'!$C$4 = 'Filter inputs'!$A$4,'Country Prioritization'!$C$4=$B1100),
OR('Country Prioritization'!$C$6='Filter inputs'!$C$4,'Country Prioritization'!$C$6=$S1100),
OR( 'Country Prioritization'!$C$7='Filter inputs'!$D$4, 'Country Prioritization'!$C$7=$T1100),
OR('Country Prioritization'!$C$8='Filter inputs'!$E$4, 'Country Prioritization'!$C$8=$F1100), OR(AND('Country Prioritization'!$C$5='Filter inputs'!$B$4,H1100&lt;=$X$1),AND('Country Prioritization'!$C$5='Filter inputs'!$B$5,M1100&lt;=$X$1))),1,0)</f>
        <v>1</v>
      </c>
      <c r="Y1100">
        <f>IF(OR('Vaccine Prioritization'!$C$5='Filter inputs'!$E$4, 'Vaccine Prioritization'!$C$5=$F1100),1,0)</f>
        <v>1</v>
      </c>
    </row>
    <row r="1101" spans="1:25" x14ac:dyDescent="0.3">
      <c r="A1101" t="str">
        <f t="shared" si="39"/>
        <v>ASIATJKMCV22023</v>
      </c>
      <c r="B1101" t="s">
        <v>13</v>
      </c>
      <c r="C1101" t="s">
        <v>172</v>
      </c>
      <c r="D1101" t="s">
        <v>68</v>
      </c>
      <c r="E1101" t="s">
        <v>83</v>
      </c>
      <c r="F1101">
        <v>2023</v>
      </c>
      <c r="G1101" t="s">
        <v>199</v>
      </c>
      <c r="H1101" s="11" cm="1">
        <f t="array" ref="H1101">_xlfn.IFS(G1101="&gt;70%",1,G1101="60-70%",70%,G1101="50-60%",60%,G1101="&lt;50%",50%)</f>
        <v>0.5</v>
      </c>
      <c r="I1101" s="47">
        <v>1.2101282021767568E-2</v>
      </c>
      <c r="J1101">
        <v>2</v>
      </c>
      <c r="K1101">
        <v>2</v>
      </c>
      <c r="L1101" t="s">
        <v>196</v>
      </c>
      <c r="M1101" s="11" cm="1">
        <f t="array" ref="M1101">_xlfn.IFS(L1101="&gt;70%",1,L1101="60-70%",70%,L1101="50-60%",60%,L1101="&lt;50%",50%)</f>
        <v>1</v>
      </c>
      <c r="N1101" s="47">
        <v>5.2426692011285553E-2</v>
      </c>
      <c r="O1101">
        <v>1</v>
      </c>
      <c r="P1101">
        <v>2</v>
      </c>
      <c r="Q1101">
        <v>6</v>
      </c>
      <c r="R1101">
        <v>9</v>
      </c>
      <c r="S1101" t="s">
        <v>103</v>
      </c>
      <c r="T1101" t="s">
        <v>106</v>
      </c>
      <c r="V1101">
        <v>19</v>
      </c>
      <c r="W1101">
        <v>18</v>
      </c>
      <c r="X1101">
        <f>IF(AND(OR('Country Prioritization'!$C$4 = 'Filter inputs'!$A$4,'Country Prioritization'!$C$4=$B1101),
OR('Country Prioritization'!$C$6='Filter inputs'!$C$4,'Country Prioritization'!$C$6=$S1101),
OR( 'Country Prioritization'!$C$7='Filter inputs'!$D$4, 'Country Prioritization'!$C$7=$T1101),
OR('Country Prioritization'!$C$8='Filter inputs'!$E$4, 'Country Prioritization'!$C$8=$F1101), OR(AND('Country Prioritization'!$C$5='Filter inputs'!$B$4,H1101&lt;=$X$1),AND('Country Prioritization'!$C$5='Filter inputs'!$B$5,M1101&lt;=$X$1))),1,0)</f>
        <v>1</v>
      </c>
      <c r="Y1101">
        <f>IF(OR('Vaccine Prioritization'!$C$5='Filter inputs'!$E$4, 'Vaccine Prioritization'!$C$5=$F1101),1,0)</f>
        <v>1</v>
      </c>
    </row>
    <row r="1102" spans="1:25" x14ac:dyDescent="0.3">
      <c r="A1102" t="str">
        <f t="shared" si="39"/>
        <v>ASIATLSMCV22023</v>
      </c>
      <c r="B1102" t="s">
        <v>13</v>
      </c>
      <c r="C1102" t="s">
        <v>160</v>
      </c>
      <c r="D1102" t="s">
        <v>56</v>
      </c>
      <c r="E1102" t="s">
        <v>83</v>
      </c>
      <c r="F1102">
        <v>2023</v>
      </c>
      <c r="G1102" t="s">
        <v>199</v>
      </c>
      <c r="H1102" s="11" cm="1">
        <f t="array" ref="H1102">_xlfn.IFS(G1102="&gt;70%",1,G1102="60-70%",70%,G1102="50-60%",60%,G1102="&lt;50%",50%)</f>
        <v>0.5</v>
      </c>
      <c r="I1102" s="47">
        <v>1.4191894181997051E-2</v>
      </c>
      <c r="J1102">
        <v>4</v>
      </c>
      <c r="K1102">
        <v>2</v>
      </c>
      <c r="L1102" t="s">
        <v>197</v>
      </c>
      <c r="M1102" s="11" cm="1">
        <f t="array" ref="M1102">_xlfn.IFS(L1102="&gt;70%",1,L1102="60-70%",70%,L1102="50-60%",60%,L1102="&lt;50%",50%)</f>
        <v>0.7</v>
      </c>
      <c r="N1102" s="47">
        <v>4.6528923689764794E-2</v>
      </c>
      <c r="O1102">
        <v>7</v>
      </c>
      <c r="P1102">
        <v>2</v>
      </c>
      <c r="Q1102">
        <v>2</v>
      </c>
      <c r="R1102">
        <v>11</v>
      </c>
      <c r="S1102" t="s">
        <v>104</v>
      </c>
      <c r="T1102" t="s">
        <v>108</v>
      </c>
      <c r="V1102">
        <v>19</v>
      </c>
      <c r="W1102">
        <v>22</v>
      </c>
      <c r="X1102">
        <f>IF(AND(OR('Country Prioritization'!$C$4 = 'Filter inputs'!$A$4,'Country Prioritization'!$C$4=$B1102),
OR('Country Prioritization'!$C$6='Filter inputs'!$C$4,'Country Prioritization'!$C$6=$S1102),
OR( 'Country Prioritization'!$C$7='Filter inputs'!$D$4, 'Country Prioritization'!$C$7=$T1102),
OR('Country Prioritization'!$C$8='Filter inputs'!$E$4, 'Country Prioritization'!$C$8=$F1102), OR(AND('Country Prioritization'!$C$5='Filter inputs'!$B$4,H1102&lt;=$X$1),AND('Country Prioritization'!$C$5='Filter inputs'!$B$5,M1102&lt;=$X$1))),1,0)</f>
        <v>1</v>
      </c>
      <c r="Y1102">
        <f>IF(OR('Vaccine Prioritization'!$C$5='Filter inputs'!$E$4, 'Vaccine Prioritization'!$C$5=$F1102),1,0)</f>
        <v>1</v>
      </c>
    </row>
    <row r="1103" spans="1:25" x14ac:dyDescent="0.3">
      <c r="A1103" t="str">
        <f t="shared" si="39"/>
        <v>ASIAKGZMCV22023</v>
      </c>
      <c r="B1103" t="s">
        <v>13</v>
      </c>
      <c r="C1103" t="s">
        <v>143</v>
      </c>
      <c r="D1103" t="s">
        <v>39</v>
      </c>
      <c r="E1103" t="s">
        <v>83</v>
      </c>
      <c r="F1103">
        <v>2023</v>
      </c>
      <c r="G1103" t="s">
        <v>199</v>
      </c>
      <c r="H1103" s="11" cm="1">
        <f t="array" ref="H1103">_xlfn.IFS(G1103="&gt;70%",1,G1103="60-70%",70%,G1103="50-60%",60%,G1103="&lt;50%",50%)</f>
        <v>0.5</v>
      </c>
      <c r="I1103" s="47">
        <v>1.1364523474590956E-2</v>
      </c>
      <c r="J1103">
        <v>1</v>
      </c>
      <c r="K1103">
        <v>2</v>
      </c>
      <c r="L1103" t="s">
        <v>196</v>
      </c>
      <c r="M1103" s="11" cm="1">
        <f t="array" ref="M1103">_xlfn.IFS(L1103="&gt;70%",1,L1103="60-70%",70%,L1103="50-60%",60%,L1103="&lt;50%",50%)</f>
        <v>1</v>
      </c>
      <c r="N1103" s="47">
        <v>4.5835846412230284E-2</v>
      </c>
      <c r="O1103">
        <v>2</v>
      </c>
      <c r="P1103">
        <v>2</v>
      </c>
      <c r="Q1103">
        <v>6</v>
      </c>
      <c r="R1103">
        <v>2</v>
      </c>
      <c r="S1103" t="s">
        <v>104</v>
      </c>
      <c r="T1103" t="s">
        <v>109</v>
      </c>
      <c r="V1103">
        <v>11</v>
      </c>
      <c r="W1103">
        <v>12</v>
      </c>
      <c r="X1103">
        <f>IF(AND(OR('Country Prioritization'!$C$4 = 'Filter inputs'!$A$4,'Country Prioritization'!$C$4=$B1103),
OR('Country Prioritization'!$C$6='Filter inputs'!$C$4,'Country Prioritization'!$C$6=$S1103),
OR( 'Country Prioritization'!$C$7='Filter inputs'!$D$4, 'Country Prioritization'!$C$7=$T1103),
OR('Country Prioritization'!$C$8='Filter inputs'!$E$4, 'Country Prioritization'!$C$8=$F1103), OR(AND('Country Prioritization'!$C$5='Filter inputs'!$B$4,H1103&lt;=$X$1),AND('Country Prioritization'!$C$5='Filter inputs'!$B$5,M1103&lt;=$X$1))),1,0)</f>
        <v>1</v>
      </c>
      <c r="Y1103">
        <f>IF(OR('Vaccine Prioritization'!$C$5='Filter inputs'!$E$4, 'Vaccine Prioritization'!$C$5=$F1103),1,0)</f>
        <v>1</v>
      </c>
    </row>
    <row r="1104" spans="1:25" x14ac:dyDescent="0.3">
      <c r="A1104" t="str">
        <f t="shared" si="39"/>
        <v>ASIABTNMCV22023</v>
      </c>
      <c r="B1104" t="s">
        <v>13</v>
      </c>
      <c r="C1104" t="s">
        <v>184</v>
      </c>
      <c r="D1104" t="s">
        <v>80</v>
      </c>
      <c r="E1104" t="s">
        <v>83</v>
      </c>
      <c r="F1104">
        <v>2023</v>
      </c>
      <c r="G1104" t="s">
        <v>199</v>
      </c>
      <c r="H1104" s="11" cm="1">
        <f t="array" ref="H1104">_xlfn.IFS(G1104="&gt;70%",1,G1104="60-70%",70%,G1104="50-60%",60%,G1104="&lt;50%",50%)</f>
        <v>0.5</v>
      </c>
      <c r="I1104" s="47">
        <v>6.2780245933651262E-3</v>
      </c>
      <c r="J1104">
        <v>2</v>
      </c>
      <c r="K1104">
        <v>1</v>
      </c>
      <c r="L1104" t="s">
        <v>196</v>
      </c>
      <c r="M1104" s="11" cm="1">
        <f t="array" ref="M1104">_xlfn.IFS(L1104="&gt;70%",1,L1104="60-70%",70%,L1104="50-60%",60%,L1104="&lt;50%",50%)</f>
        <v>1</v>
      </c>
      <c r="N1104" s="47">
        <v>3.3949712801403444E-2</v>
      </c>
      <c r="O1104">
        <v>1</v>
      </c>
      <c r="P1104">
        <v>2</v>
      </c>
      <c r="Q1104">
        <v>4</v>
      </c>
      <c r="R1104">
        <v>11</v>
      </c>
      <c r="S1104" t="s">
        <v>104</v>
      </c>
      <c r="T1104" t="s">
        <v>108</v>
      </c>
      <c r="V1104">
        <v>18</v>
      </c>
      <c r="W1104">
        <v>18</v>
      </c>
      <c r="X1104">
        <f>IF(AND(OR('Country Prioritization'!$C$4 = 'Filter inputs'!$A$4,'Country Prioritization'!$C$4=$B1104),
OR('Country Prioritization'!$C$6='Filter inputs'!$C$4,'Country Prioritization'!$C$6=$S1104),
OR( 'Country Prioritization'!$C$7='Filter inputs'!$D$4, 'Country Prioritization'!$C$7=$T1104),
OR('Country Prioritization'!$C$8='Filter inputs'!$E$4, 'Country Prioritization'!$C$8=$F1104), OR(AND('Country Prioritization'!$C$5='Filter inputs'!$B$4,H1104&lt;=$X$1),AND('Country Prioritization'!$C$5='Filter inputs'!$B$5,M1104&lt;=$X$1))),1,0)</f>
        <v>1</v>
      </c>
      <c r="Y1104">
        <f>IF(OR('Vaccine Prioritization'!$C$5='Filter inputs'!$E$4, 'Vaccine Prioritization'!$C$5=$F1104),1,0)</f>
        <v>1</v>
      </c>
    </row>
    <row r="1105" spans="1:25" x14ac:dyDescent="0.3">
      <c r="A1105" t="str">
        <f t="shared" si="39"/>
        <v>AFRICACOMMCV22023</v>
      </c>
      <c r="B1105" t="s">
        <v>3</v>
      </c>
      <c r="C1105" t="s">
        <v>153</v>
      </c>
      <c r="D1105" t="s">
        <v>49</v>
      </c>
      <c r="E1105" t="s">
        <v>83</v>
      </c>
      <c r="F1105">
        <v>2023</v>
      </c>
      <c r="G1105" t="s">
        <v>199</v>
      </c>
      <c r="H1105" s="11" cm="1">
        <f t="array" ref="H1105">_xlfn.IFS(G1105="&gt;70%",1,G1105="60-70%",70%,G1105="50-60%",60%,G1105="&lt;50%",50%)</f>
        <v>0.5</v>
      </c>
      <c r="I1105" s="47">
        <v>1.069228772863603E-2</v>
      </c>
      <c r="J1105">
        <v>6</v>
      </c>
      <c r="K1105">
        <v>2</v>
      </c>
      <c r="L1105" t="s">
        <v>198</v>
      </c>
      <c r="M1105" s="11" cm="1">
        <f t="array" ref="M1105">_xlfn.IFS(L1105="&gt;70%",1,L1105="60-70%",70%,L1105="50-60%",60%,L1105="&lt;50%",50%)</f>
        <v>0.6</v>
      </c>
      <c r="N1105" s="47">
        <v>2.8773215383552622E-2</v>
      </c>
      <c r="O1105">
        <v>9</v>
      </c>
      <c r="P1105">
        <v>2</v>
      </c>
      <c r="Q1105">
        <v>3</v>
      </c>
      <c r="R1105">
        <v>2</v>
      </c>
      <c r="S1105" t="s">
        <v>104</v>
      </c>
      <c r="T1105" t="s">
        <v>109</v>
      </c>
      <c r="V1105">
        <v>13</v>
      </c>
      <c r="W1105">
        <v>16</v>
      </c>
      <c r="X1105">
        <f>IF(AND(OR('Country Prioritization'!$C$4 = 'Filter inputs'!$A$4,'Country Prioritization'!$C$4=$B1105),
OR('Country Prioritization'!$C$6='Filter inputs'!$C$4,'Country Prioritization'!$C$6=$S1105),
OR( 'Country Prioritization'!$C$7='Filter inputs'!$D$4, 'Country Prioritization'!$C$7=$T1105),
OR('Country Prioritization'!$C$8='Filter inputs'!$E$4, 'Country Prioritization'!$C$8=$F1105), OR(AND('Country Prioritization'!$C$5='Filter inputs'!$B$4,H1105&lt;=$X$1),AND('Country Prioritization'!$C$5='Filter inputs'!$B$5,M1105&lt;=$X$1))),1,0)</f>
        <v>1</v>
      </c>
      <c r="Y1105">
        <f>IF(OR('Vaccine Prioritization'!$C$5='Filter inputs'!$E$4, 'Vaccine Prioritization'!$C$5=$F1105),1,0)</f>
        <v>1</v>
      </c>
    </row>
    <row r="1106" spans="1:25" x14ac:dyDescent="0.3">
      <c r="A1106" t="str">
        <f t="shared" si="39"/>
        <v>ASIAGEOMCV22023</v>
      </c>
      <c r="B1106" t="s">
        <v>13</v>
      </c>
      <c r="C1106" t="s">
        <v>159</v>
      </c>
      <c r="D1106" t="s">
        <v>55</v>
      </c>
      <c r="E1106" t="s">
        <v>83</v>
      </c>
      <c r="F1106">
        <v>2023</v>
      </c>
      <c r="G1106" t="s">
        <v>199</v>
      </c>
      <c r="H1106" s="11" cm="1">
        <f t="array" ref="H1106">_xlfn.IFS(G1106="&gt;70%",1,G1106="60-70%",70%,G1106="50-60%",60%,G1106="&lt;50%",50%)</f>
        <v>0.5</v>
      </c>
      <c r="I1106" s="47">
        <v>7.5848552006487126E-3</v>
      </c>
      <c r="J1106">
        <v>2</v>
      </c>
      <c r="K1106">
        <v>2</v>
      </c>
      <c r="L1106" t="s">
        <v>196</v>
      </c>
      <c r="M1106" s="11" cm="1">
        <f t="array" ref="M1106">_xlfn.IFS(L1106="&gt;70%",1,L1106="60-70%",70%,L1106="50-60%",60%,L1106="&lt;50%",50%)</f>
        <v>1</v>
      </c>
      <c r="N1106" s="47">
        <v>2.5665130488339565E-2</v>
      </c>
      <c r="O1106">
        <v>4</v>
      </c>
      <c r="P1106">
        <v>1</v>
      </c>
      <c r="Q1106">
        <v>3</v>
      </c>
      <c r="R1106">
        <v>10</v>
      </c>
      <c r="S1106" t="s">
        <v>105</v>
      </c>
      <c r="T1106" t="s">
        <v>108</v>
      </c>
      <c r="V1106">
        <v>17</v>
      </c>
      <c r="W1106">
        <v>18</v>
      </c>
      <c r="X1106">
        <f>IF(AND(OR('Country Prioritization'!$C$4 = 'Filter inputs'!$A$4,'Country Prioritization'!$C$4=$B1106),
OR('Country Prioritization'!$C$6='Filter inputs'!$C$4,'Country Prioritization'!$C$6=$S1106),
OR( 'Country Prioritization'!$C$7='Filter inputs'!$D$4, 'Country Prioritization'!$C$7=$T1106),
OR('Country Prioritization'!$C$8='Filter inputs'!$E$4, 'Country Prioritization'!$C$8=$F1106), OR(AND('Country Prioritization'!$C$5='Filter inputs'!$B$4,H1106&lt;=$X$1),AND('Country Prioritization'!$C$5='Filter inputs'!$B$5,M1106&lt;=$X$1))),1,0)</f>
        <v>1</v>
      </c>
      <c r="Y1106">
        <f>IF(OR('Vaccine Prioritization'!$C$5='Filter inputs'!$E$4, 'Vaccine Prioritization'!$C$5=$F1106),1,0)</f>
        <v>1</v>
      </c>
    </row>
    <row r="1107" spans="1:25" x14ac:dyDescent="0.3">
      <c r="A1107" t="str">
        <f t="shared" si="39"/>
        <v>ASIAARMMCV22023</v>
      </c>
      <c r="B1107" t="s">
        <v>13</v>
      </c>
      <c r="C1107" t="s">
        <v>168</v>
      </c>
      <c r="D1107" t="s">
        <v>64</v>
      </c>
      <c r="E1107" t="s">
        <v>83</v>
      </c>
      <c r="F1107">
        <v>2023</v>
      </c>
      <c r="G1107" t="s">
        <v>199</v>
      </c>
      <c r="H1107" s="11" cm="1">
        <f t="array" ref="H1107">_xlfn.IFS(G1107="&gt;70%",1,G1107="60-70%",70%,G1107="50-60%",60%,G1107="&lt;50%",50%)</f>
        <v>0.5</v>
      </c>
      <c r="I1107" s="47">
        <v>5.8222113275728645E-3</v>
      </c>
      <c r="J1107">
        <v>2</v>
      </c>
      <c r="K1107">
        <v>1</v>
      </c>
      <c r="L1107" t="s">
        <v>196</v>
      </c>
      <c r="M1107" s="11" cm="1">
        <f t="array" ref="M1107">_xlfn.IFS(L1107="&gt;70%",1,L1107="60-70%",70%,L1107="50-60%",60%,L1107="&lt;50%",50%)</f>
        <v>1</v>
      </c>
      <c r="N1107" s="47">
        <v>2.4029530484425937E-2</v>
      </c>
      <c r="O1107">
        <v>2</v>
      </c>
      <c r="P1107">
        <v>1</v>
      </c>
      <c r="Q1107">
        <v>2</v>
      </c>
      <c r="R1107">
        <v>10</v>
      </c>
      <c r="S1107" t="s">
        <v>105</v>
      </c>
      <c r="T1107" t="s">
        <v>108</v>
      </c>
      <c r="V1107">
        <v>15</v>
      </c>
      <c r="W1107">
        <v>15</v>
      </c>
      <c r="X1107">
        <f>IF(AND(OR('Country Prioritization'!$C$4 = 'Filter inputs'!$A$4,'Country Prioritization'!$C$4=$B1107),
OR('Country Prioritization'!$C$6='Filter inputs'!$C$4,'Country Prioritization'!$C$6=$S1107),
OR( 'Country Prioritization'!$C$7='Filter inputs'!$D$4, 'Country Prioritization'!$C$7=$T1107),
OR('Country Prioritization'!$C$8='Filter inputs'!$E$4, 'Country Prioritization'!$C$8=$F1107), OR(AND('Country Prioritization'!$C$5='Filter inputs'!$B$4,H1107&lt;=$X$1),AND('Country Prioritization'!$C$5='Filter inputs'!$B$5,M1107&lt;=$X$1))),1,0)</f>
        <v>1</v>
      </c>
      <c r="Y1107">
        <f>IF(OR('Vaccine Prioritization'!$C$5='Filter inputs'!$E$4, 'Vaccine Prioritization'!$C$5=$F1107),1,0)</f>
        <v>1</v>
      </c>
    </row>
    <row r="1108" spans="1:25" x14ac:dyDescent="0.3">
      <c r="A1108" t="str">
        <f t="shared" si="39"/>
        <v>EUROPEMDAMCV22023</v>
      </c>
      <c r="B1108" t="s">
        <v>9</v>
      </c>
      <c r="C1108" t="s">
        <v>130</v>
      </c>
      <c r="D1108" t="s">
        <v>26</v>
      </c>
      <c r="E1108" t="s">
        <v>83</v>
      </c>
      <c r="F1108">
        <v>2023</v>
      </c>
      <c r="G1108" t="s">
        <v>199</v>
      </c>
      <c r="H1108" s="11" cm="1">
        <f t="array" ref="H1108">_xlfn.IFS(G1108="&gt;70%",1,G1108="60-70%",70%,G1108="50-60%",60%,G1108="&lt;50%",50%)</f>
        <v>0.5</v>
      </c>
      <c r="I1108" s="47">
        <v>6.2763219330105998E-3</v>
      </c>
      <c r="J1108">
        <v>2</v>
      </c>
      <c r="K1108">
        <v>1</v>
      </c>
      <c r="L1108" t="s">
        <v>196</v>
      </c>
      <c r="M1108" s="11" cm="1">
        <f t="array" ref="M1108">_xlfn.IFS(L1108="&gt;70%",1,L1108="60-70%",70%,L1108="50-60%",60%,L1108="&lt;50%",50%)</f>
        <v>1</v>
      </c>
      <c r="N1108" s="47">
        <v>2.2240239878783274E-2</v>
      </c>
      <c r="O1108">
        <v>3</v>
      </c>
      <c r="P1108">
        <v>1</v>
      </c>
      <c r="Q1108">
        <v>2</v>
      </c>
      <c r="R1108">
        <v>11</v>
      </c>
      <c r="S1108" t="s">
        <v>104</v>
      </c>
      <c r="T1108" t="s">
        <v>108</v>
      </c>
      <c r="V1108">
        <v>16</v>
      </c>
      <c r="W1108">
        <v>17</v>
      </c>
      <c r="X1108">
        <f>IF(AND(OR('Country Prioritization'!$C$4 = 'Filter inputs'!$A$4,'Country Prioritization'!$C$4=$B1108),
OR('Country Prioritization'!$C$6='Filter inputs'!$C$4,'Country Prioritization'!$C$6=$S1108),
OR( 'Country Prioritization'!$C$7='Filter inputs'!$D$4, 'Country Prioritization'!$C$7=$T1108),
OR('Country Prioritization'!$C$8='Filter inputs'!$E$4, 'Country Prioritization'!$C$8=$F1108), OR(AND('Country Prioritization'!$C$5='Filter inputs'!$B$4,H1108&lt;=$X$1),AND('Country Prioritization'!$C$5='Filter inputs'!$B$5,M1108&lt;=$X$1))),1,0)</f>
        <v>1</v>
      </c>
      <c r="Y1108">
        <f>IF(OR('Vaccine Prioritization'!$C$5='Filter inputs'!$E$4, 'Vaccine Prioritization'!$C$5=$F1108),1,0)</f>
        <v>1</v>
      </c>
    </row>
    <row r="1109" spans="1:25" x14ac:dyDescent="0.3">
      <c r="A1109" t="str">
        <f t="shared" si="39"/>
        <v>AMERICAGUYMCV22023</v>
      </c>
      <c r="B1109" t="s">
        <v>22</v>
      </c>
      <c r="C1109" t="s">
        <v>170</v>
      </c>
      <c r="D1109" t="s">
        <v>66</v>
      </c>
      <c r="E1109" t="s">
        <v>83</v>
      </c>
      <c r="F1109">
        <v>2023</v>
      </c>
      <c r="G1109" t="s">
        <v>199</v>
      </c>
      <c r="H1109" s="11" cm="1">
        <f t="array" ref="H1109">_xlfn.IFS(G1109="&gt;70%",1,G1109="60-70%",70%,G1109="50-60%",60%,G1109="&lt;50%",50%)</f>
        <v>0.5</v>
      </c>
      <c r="I1109" s="47">
        <v>3.1980521225965287E-3</v>
      </c>
      <c r="J1109">
        <v>2</v>
      </c>
      <c r="K1109">
        <v>1</v>
      </c>
      <c r="L1109" t="s">
        <v>196</v>
      </c>
      <c r="M1109" s="11" cm="1">
        <f t="array" ref="M1109">_xlfn.IFS(L1109="&gt;70%",1,L1109="60-70%",70%,L1109="50-60%",60%,L1109="&lt;50%",50%)</f>
        <v>1</v>
      </c>
      <c r="N1109" s="47">
        <v>1.2745838879259213E-2</v>
      </c>
      <c r="O1109">
        <v>2</v>
      </c>
      <c r="P1109">
        <v>1</v>
      </c>
      <c r="Q1109">
        <v>4</v>
      </c>
      <c r="R1109">
        <v>10</v>
      </c>
      <c r="S1109" t="s">
        <v>105</v>
      </c>
      <c r="T1109" t="s">
        <v>108</v>
      </c>
      <c r="V1109">
        <v>17</v>
      </c>
      <c r="W1109">
        <v>17</v>
      </c>
      <c r="X1109">
        <f>IF(AND(OR('Country Prioritization'!$C$4 = 'Filter inputs'!$A$4,'Country Prioritization'!$C$4=$B1109),
OR('Country Prioritization'!$C$6='Filter inputs'!$C$4,'Country Prioritization'!$C$6=$S1109),
OR( 'Country Prioritization'!$C$7='Filter inputs'!$D$4, 'Country Prioritization'!$C$7=$T1109),
OR('Country Prioritization'!$C$8='Filter inputs'!$E$4, 'Country Prioritization'!$C$8=$F1109), OR(AND('Country Prioritization'!$C$5='Filter inputs'!$B$4,H1109&lt;=$X$1),AND('Country Prioritization'!$C$5='Filter inputs'!$B$5,M1109&lt;=$X$1))),1,0)</f>
        <v>1</v>
      </c>
      <c r="Y1109">
        <f>IF(OR('Vaccine Prioritization'!$C$5='Filter inputs'!$E$4, 'Vaccine Prioritization'!$C$5=$F1109),1,0)</f>
        <v>1</v>
      </c>
    </row>
    <row r="1110" spans="1:25" x14ac:dyDescent="0.3">
      <c r="A1110" t="str">
        <f t="shared" si="39"/>
        <v>AFRICASTPMCV22023</v>
      </c>
      <c r="B1110" t="s">
        <v>3</v>
      </c>
      <c r="C1110" t="s">
        <v>173</v>
      </c>
      <c r="D1110" t="s">
        <v>69</v>
      </c>
      <c r="E1110" t="s">
        <v>83</v>
      </c>
      <c r="F1110">
        <v>2023</v>
      </c>
      <c r="G1110" t="s">
        <v>199</v>
      </c>
      <c r="H1110" s="11" cm="1">
        <f t="array" ref="H1110">_xlfn.IFS(G1110="&gt;70%",1,G1110="60-70%",70%,G1110="50-60%",60%,G1110="&lt;50%",50%)</f>
        <v>0.5</v>
      </c>
      <c r="I1110" s="47">
        <v>2.1537374618451704E-3</v>
      </c>
      <c r="J1110">
        <v>4</v>
      </c>
      <c r="K1110">
        <v>1</v>
      </c>
      <c r="L1110" t="s">
        <v>196</v>
      </c>
      <c r="M1110" s="11" cm="1">
        <f t="array" ref="M1110">_xlfn.IFS(L1110="&gt;70%",1,L1110="60-70%",70%,L1110="50-60%",60%,L1110="&lt;50%",50%)</f>
        <v>1</v>
      </c>
      <c r="N1110" s="47">
        <v>8.0126842405200405E-3</v>
      </c>
      <c r="O1110">
        <v>4</v>
      </c>
      <c r="P1110">
        <v>1</v>
      </c>
      <c r="Q1110">
        <v>4</v>
      </c>
      <c r="R1110">
        <v>5</v>
      </c>
      <c r="S1110" t="s">
        <v>104</v>
      </c>
      <c r="T1110" t="s">
        <v>107</v>
      </c>
      <c r="V1110">
        <v>14</v>
      </c>
      <c r="W1110">
        <v>14</v>
      </c>
      <c r="X1110">
        <f>IF(AND(OR('Country Prioritization'!$C$4 = 'Filter inputs'!$A$4,'Country Prioritization'!$C$4=$B1110),
OR('Country Prioritization'!$C$6='Filter inputs'!$C$4,'Country Prioritization'!$C$6=$S1110),
OR( 'Country Prioritization'!$C$7='Filter inputs'!$D$4, 'Country Prioritization'!$C$7=$T1110),
OR('Country Prioritization'!$C$8='Filter inputs'!$E$4, 'Country Prioritization'!$C$8=$F1110), OR(AND('Country Prioritization'!$C$5='Filter inputs'!$B$4,H1110&lt;=$X$1),AND('Country Prioritization'!$C$5='Filter inputs'!$B$5,M1110&lt;=$X$1))),1,0)</f>
        <v>1</v>
      </c>
      <c r="Y1110">
        <f>IF(OR('Vaccine Prioritization'!$C$5='Filter inputs'!$E$4, 'Vaccine Prioritization'!$C$5=$F1110),1,0)</f>
        <v>1</v>
      </c>
    </row>
    <row r="1111" spans="1:25" x14ac:dyDescent="0.3">
      <c r="A1111" t="str">
        <f t="shared" si="39"/>
        <v>OCEANIASLBMCV22023</v>
      </c>
      <c r="B1111" t="s">
        <v>15</v>
      </c>
      <c r="C1111" t="s">
        <v>150</v>
      </c>
      <c r="D1111" t="s">
        <v>46</v>
      </c>
      <c r="E1111" t="s">
        <v>83</v>
      </c>
      <c r="F1111">
        <v>2023</v>
      </c>
      <c r="G1111" t="s">
        <v>199</v>
      </c>
      <c r="H1111" s="11" cm="1">
        <f t="array" ref="H1111">_xlfn.IFS(G1111="&gt;70%",1,G1111="60-70%",70%,G1111="50-60%",60%,G1111="&lt;50%",50%)</f>
        <v>0.5</v>
      </c>
      <c r="I1111" s="47">
        <v>9.2956414380540586E-4</v>
      </c>
      <c r="J1111">
        <v>9</v>
      </c>
      <c r="K1111">
        <v>1</v>
      </c>
      <c r="L1111" t="s">
        <v>196</v>
      </c>
      <c r="M1111" s="11" cm="1">
        <f t="array" ref="M1111">_xlfn.IFS(L1111="&gt;70%",1,L1111="60-70%",70%,L1111="50-60%",60%,L1111="&lt;50%",50%)</f>
        <v>1</v>
      </c>
      <c r="N1111" s="47">
        <v>4.104268455519965E-3</v>
      </c>
      <c r="O1111">
        <v>5</v>
      </c>
      <c r="P1111">
        <v>1</v>
      </c>
      <c r="Q1111">
        <v>1</v>
      </c>
      <c r="R1111">
        <v>5</v>
      </c>
      <c r="S1111" t="s">
        <v>104</v>
      </c>
      <c r="T1111" t="s">
        <v>107</v>
      </c>
      <c r="V1111">
        <v>16</v>
      </c>
      <c r="W1111">
        <v>12</v>
      </c>
      <c r="X1111">
        <f>IF(AND(OR('Country Prioritization'!$C$4 = 'Filter inputs'!$A$4,'Country Prioritization'!$C$4=$B1111),
OR('Country Prioritization'!$C$6='Filter inputs'!$C$4,'Country Prioritization'!$C$6=$S1111),
OR( 'Country Prioritization'!$C$7='Filter inputs'!$D$4, 'Country Prioritization'!$C$7=$T1111),
OR('Country Prioritization'!$C$8='Filter inputs'!$E$4, 'Country Prioritization'!$C$8=$F1111), OR(AND('Country Prioritization'!$C$5='Filter inputs'!$B$4,H1111&lt;=$X$1),AND('Country Prioritization'!$C$5='Filter inputs'!$B$5,M1111&lt;=$X$1))),1,0)</f>
        <v>1</v>
      </c>
      <c r="Y1111">
        <f>IF(OR('Vaccine Prioritization'!$C$5='Filter inputs'!$E$4, 'Vaccine Prioritization'!$C$5=$F1111),1,0)</f>
        <v>1</v>
      </c>
    </row>
    <row r="1112" spans="1:25" x14ac:dyDescent="0.3">
      <c r="A1112" t="str">
        <f t="shared" si="39"/>
        <v>OCEANIAKIRMCV22023</v>
      </c>
      <c r="B1112" t="s">
        <v>15</v>
      </c>
      <c r="C1112" t="s">
        <v>129</v>
      </c>
      <c r="D1112" t="s">
        <v>25</v>
      </c>
      <c r="E1112" t="s">
        <v>83</v>
      </c>
      <c r="F1112">
        <v>2023</v>
      </c>
      <c r="G1112" t="s">
        <v>199</v>
      </c>
      <c r="H1112" s="11" cm="1">
        <f t="array" ref="H1112">_xlfn.IFS(G1112="&gt;70%",1,G1112="60-70%",70%,G1112="50-60%",60%,G1112="&lt;50%",50%)</f>
        <v>0.5</v>
      </c>
      <c r="I1112" s="47">
        <v>7.0750567364136457E-4</v>
      </c>
      <c r="J1112">
        <v>3</v>
      </c>
      <c r="K1112">
        <v>1</v>
      </c>
      <c r="L1112" t="s">
        <v>197</v>
      </c>
      <c r="M1112" s="11" cm="1">
        <f t="array" ref="M1112">_xlfn.IFS(L1112="&gt;70%",1,L1112="60-70%",70%,L1112="50-60%",60%,L1112="&lt;50%",50%)</f>
        <v>0.7</v>
      </c>
      <c r="N1112" s="47">
        <v>2.3194610668879319E-3</v>
      </c>
      <c r="O1112">
        <v>6</v>
      </c>
      <c r="P1112">
        <v>1</v>
      </c>
      <c r="Q1112">
        <v>5</v>
      </c>
      <c r="R1112">
        <v>11</v>
      </c>
      <c r="S1112" t="s">
        <v>104</v>
      </c>
      <c r="T1112" t="s">
        <v>108</v>
      </c>
      <c r="V1112">
        <v>20</v>
      </c>
      <c r="W1112">
        <v>23</v>
      </c>
      <c r="X1112">
        <f>IF(AND(OR('Country Prioritization'!$C$4 = 'Filter inputs'!$A$4,'Country Prioritization'!$C$4=$B1112),
OR('Country Prioritization'!$C$6='Filter inputs'!$C$4,'Country Prioritization'!$C$6=$S1112),
OR( 'Country Prioritization'!$C$7='Filter inputs'!$D$4, 'Country Prioritization'!$C$7=$T1112),
OR('Country Prioritization'!$C$8='Filter inputs'!$E$4, 'Country Prioritization'!$C$8=$F1112), OR(AND('Country Prioritization'!$C$5='Filter inputs'!$B$4,H1112&lt;=$X$1),AND('Country Prioritization'!$C$5='Filter inputs'!$B$5,M1112&lt;=$X$1))),1,0)</f>
        <v>1</v>
      </c>
      <c r="Y1112">
        <f>IF(OR('Vaccine Prioritization'!$C$5='Filter inputs'!$E$4, 'Vaccine Prioritization'!$C$5=$F1112),1,0)</f>
        <v>1</v>
      </c>
    </row>
    <row r="1113" spans="1:25" x14ac:dyDescent="0.3">
      <c r="A1113" t="str">
        <f t="shared" si="39"/>
        <v>ASIAINDMCV22024</v>
      </c>
      <c r="B1113" t="s">
        <v>13</v>
      </c>
      <c r="C1113" t="s">
        <v>146</v>
      </c>
      <c r="D1113" t="s">
        <v>42</v>
      </c>
      <c r="E1113" t="s">
        <v>83</v>
      </c>
      <c r="F1113">
        <v>2024</v>
      </c>
      <c r="G1113" t="s">
        <v>199</v>
      </c>
      <c r="H1113" s="11" cm="1">
        <f t="array" ref="H1113">_xlfn.IFS(G1113="&gt;70%",1,G1113="60-70%",70%,G1113="50-60%",60%,G1113="&lt;50%",50%)</f>
        <v>0.5</v>
      </c>
      <c r="I1113" s="47">
        <v>9.4544960784897825</v>
      </c>
      <c r="J1113">
        <v>4</v>
      </c>
      <c r="K1113">
        <v>10</v>
      </c>
      <c r="L1113" t="s">
        <v>196</v>
      </c>
      <c r="M1113" s="11" cm="1">
        <f t="array" ref="M1113">_xlfn.IFS(L1113="&gt;70%",1,L1113="60-70%",70%,L1113="50-60%",60%,L1113="&lt;50%",50%)</f>
        <v>1</v>
      </c>
      <c r="N1113" s="47">
        <v>42.786712050237341</v>
      </c>
      <c r="O1113">
        <v>5</v>
      </c>
      <c r="P1113">
        <v>10</v>
      </c>
      <c r="Q1113">
        <v>3</v>
      </c>
      <c r="R1113">
        <v>5</v>
      </c>
      <c r="S1113" t="s">
        <v>104</v>
      </c>
      <c r="T1113" t="s">
        <v>107</v>
      </c>
      <c r="V1113">
        <v>22</v>
      </c>
      <c r="W1113">
        <v>23</v>
      </c>
      <c r="X1113">
        <f>IF(AND(OR('Country Prioritization'!$C$4 = 'Filter inputs'!$A$4,'Country Prioritization'!$C$4=$B1113),
OR('Country Prioritization'!$C$6='Filter inputs'!$C$4,'Country Prioritization'!$C$6=$S1113),
OR( 'Country Prioritization'!$C$7='Filter inputs'!$D$4, 'Country Prioritization'!$C$7=$T1113),
OR('Country Prioritization'!$C$8='Filter inputs'!$E$4, 'Country Prioritization'!$C$8=$F1113), OR(AND('Country Prioritization'!$C$5='Filter inputs'!$B$4,H1113&lt;=$X$1),AND('Country Prioritization'!$C$5='Filter inputs'!$B$5,M1113&lt;=$X$1))),1,0)</f>
        <v>1</v>
      </c>
      <c r="Y1113">
        <f>IF(OR('Vaccine Prioritization'!$C$5='Filter inputs'!$E$4, 'Vaccine Prioritization'!$C$5=$F1113),1,0)</f>
        <v>1</v>
      </c>
    </row>
    <row r="1114" spans="1:25" x14ac:dyDescent="0.3">
      <c r="A1114" t="str">
        <f t="shared" si="39"/>
        <v>ASIAPAKMCV22024</v>
      </c>
      <c r="B1114" t="s">
        <v>13</v>
      </c>
      <c r="C1114" t="s">
        <v>141</v>
      </c>
      <c r="D1114" t="s">
        <v>37</v>
      </c>
      <c r="E1114" t="s">
        <v>83</v>
      </c>
      <c r="F1114">
        <v>2024</v>
      </c>
      <c r="G1114" t="s">
        <v>199</v>
      </c>
      <c r="H1114" s="11" cm="1">
        <f t="array" ref="H1114">_xlfn.IFS(G1114="&gt;70%",1,G1114="60-70%",70%,G1114="50-60%",60%,G1114="&lt;50%",50%)</f>
        <v>0.5</v>
      </c>
      <c r="I1114" s="47">
        <v>3.3023726793205803</v>
      </c>
      <c r="J1114">
        <v>6</v>
      </c>
      <c r="K1114">
        <v>10</v>
      </c>
      <c r="L1114" t="s">
        <v>197</v>
      </c>
      <c r="M1114" s="11" cm="1">
        <f t="array" ref="M1114">_xlfn.IFS(L1114="&gt;70%",1,L1114="60-70%",70%,L1114="50-60%",60%,L1114="&lt;50%",50%)</f>
        <v>0.7</v>
      </c>
      <c r="N1114" s="47">
        <v>13.137777807312693</v>
      </c>
      <c r="O1114">
        <v>8</v>
      </c>
      <c r="P1114">
        <v>10</v>
      </c>
      <c r="Q1114">
        <v>3</v>
      </c>
      <c r="R1114">
        <v>2</v>
      </c>
      <c r="S1114" t="s">
        <v>104</v>
      </c>
      <c r="T1114" t="s">
        <v>109</v>
      </c>
      <c r="V1114">
        <v>21</v>
      </c>
      <c r="W1114">
        <v>23</v>
      </c>
      <c r="X1114">
        <f>IF(AND(OR('Country Prioritization'!$C$4 = 'Filter inputs'!$A$4,'Country Prioritization'!$C$4=$B1114),
OR('Country Prioritization'!$C$6='Filter inputs'!$C$4,'Country Prioritization'!$C$6=$S1114),
OR( 'Country Prioritization'!$C$7='Filter inputs'!$D$4, 'Country Prioritization'!$C$7=$T1114),
OR('Country Prioritization'!$C$8='Filter inputs'!$E$4, 'Country Prioritization'!$C$8=$F1114), OR(AND('Country Prioritization'!$C$5='Filter inputs'!$B$4,H1114&lt;=$X$1),AND('Country Prioritization'!$C$5='Filter inputs'!$B$5,M1114&lt;=$X$1))),1,0)</f>
        <v>1</v>
      </c>
      <c r="Y1114">
        <f>IF(OR('Vaccine Prioritization'!$C$5='Filter inputs'!$E$4, 'Vaccine Prioritization'!$C$5=$F1114),1,0)</f>
        <v>1</v>
      </c>
    </row>
    <row r="1115" spans="1:25" x14ac:dyDescent="0.3">
      <c r="A1115" t="str">
        <f t="shared" si="39"/>
        <v>AFRICANGAMCV22024</v>
      </c>
      <c r="B1115" t="s">
        <v>3</v>
      </c>
      <c r="C1115" t="s">
        <v>113</v>
      </c>
      <c r="D1115" t="s">
        <v>5</v>
      </c>
      <c r="E1115" t="s">
        <v>83</v>
      </c>
      <c r="F1115">
        <v>2024</v>
      </c>
      <c r="G1115" t="s">
        <v>199</v>
      </c>
      <c r="H1115" s="11" cm="1">
        <f t="array" ref="H1115">_xlfn.IFS(G1115="&gt;70%",1,G1115="60-70%",70%,G1115="50-60%",60%,G1115="&lt;50%",50%)</f>
        <v>0.5</v>
      </c>
      <c r="I1115" s="47">
        <v>2.573715878491079</v>
      </c>
      <c r="J1115">
        <v>10</v>
      </c>
      <c r="K1115">
        <v>10</v>
      </c>
      <c r="L1115" t="s">
        <v>199</v>
      </c>
      <c r="M1115" s="11" cm="1">
        <f t="array" ref="M1115">_xlfn.IFS(L1115="&gt;70%",1,L1115="60-70%",70%,L1115="50-60%",60%,L1115="&lt;50%",50%)</f>
        <v>0.5</v>
      </c>
      <c r="N1115" s="47">
        <v>11.76558901311817</v>
      </c>
      <c r="O1115">
        <v>10</v>
      </c>
      <c r="P1115">
        <v>10</v>
      </c>
      <c r="Q1115">
        <v>10</v>
      </c>
      <c r="R1115">
        <v>5</v>
      </c>
      <c r="S1115" t="s">
        <v>104</v>
      </c>
      <c r="T1115" t="s">
        <v>107</v>
      </c>
      <c r="V1115">
        <v>35</v>
      </c>
      <c r="W1115">
        <v>35</v>
      </c>
      <c r="X1115">
        <f>IF(AND(OR('Country Prioritization'!$C$4 = 'Filter inputs'!$A$4,'Country Prioritization'!$C$4=$B1115),
OR('Country Prioritization'!$C$6='Filter inputs'!$C$4,'Country Prioritization'!$C$6=$S1115),
OR( 'Country Prioritization'!$C$7='Filter inputs'!$D$4, 'Country Prioritization'!$C$7=$T1115),
OR('Country Prioritization'!$C$8='Filter inputs'!$E$4, 'Country Prioritization'!$C$8=$F1115), OR(AND('Country Prioritization'!$C$5='Filter inputs'!$B$4,H1115&lt;=$X$1),AND('Country Prioritization'!$C$5='Filter inputs'!$B$5,M1115&lt;=$X$1))),1,0)</f>
        <v>1</v>
      </c>
      <c r="Y1115">
        <f>IF(OR('Vaccine Prioritization'!$C$5='Filter inputs'!$E$4, 'Vaccine Prioritization'!$C$5=$F1115),1,0)</f>
        <v>1</v>
      </c>
    </row>
    <row r="1116" spans="1:25" x14ac:dyDescent="0.3">
      <c r="A1116" t="str">
        <f t="shared" si="39"/>
        <v>AFRICAETHMCV22024</v>
      </c>
      <c r="B1116" t="s">
        <v>3</v>
      </c>
      <c r="C1116" t="s">
        <v>125</v>
      </c>
      <c r="D1116" t="s">
        <v>20</v>
      </c>
      <c r="E1116" t="s">
        <v>83</v>
      </c>
      <c r="F1116">
        <v>2024</v>
      </c>
      <c r="G1116" t="s">
        <v>199</v>
      </c>
      <c r="H1116" s="11" cm="1">
        <f t="array" ref="H1116">_xlfn.IFS(G1116="&gt;70%",1,G1116="60-70%",70%,G1116="50-60%",60%,G1116="&lt;50%",50%)</f>
        <v>0.5</v>
      </c>
      <c r="I1116" s="47">
        <v>1.9309173805751199</v>
      </c>
      <c r="J1116">
        <v>10</v>
      </c>
      <c r="K1116">
        <v>10</v>
      </c>
      <c r="L1116" t="s">
        <v>198</v>
      </c>
      <c r="M1116" s="11" cm="1">
        <f t="array" ref="M1116">_xlfn.IFS(L1116="&gt;70%",1,L1116="60-70%",70%,L1116="50-60%",60%,L1116="&lt;50%",50%)</f>
        <v>0.6</v>
      </c>
      <c r="N1116" s="47">
        <v>8.2315758426257055</v>
      </c>
      <c r="O1116">
        <v>9</v>
      </c>
      <c r="P1116">
        <v>10</v>
      </c>
      <c r="Q1116">
        <v>9</v>
      </c>
      <c r="R1116">
        <v>9</v>
      </c>
      <c r="S1116" t="s">
        <v>103</v>
      </c>
      <c r="T1116" t="s">
        <v>106</v>
      </c>
      <c r="V1116">
        <v>38</v>
      </c>
      <c r="W1116">
        <v>37</v>
      </c>
      <c r="X1116">
        <f>IF(AND(OR('Country Prioritization'!$C$4 = 'Filter inputs'!$A$4,'Country Prioritization'!$C$4=$B1116),
OR('Country Prioritization'!$C$6='Filter inputs'!$C$4,'Country Prioritization'!$C$6=$S1116),
OR( 'Country Prioritization'!$C$7='Filter inputs'!$D$4, 'Country Prioritization'!$C$7=$T1116),
OR('Country Prioritization'!$C$8='Filter inputs'!$E$4, 'Country Prioritization'!$C$8=$F1116), OR(AND('Country Prioritization'!$C$5='Filter inputs'!$B$4,H1116&lt;=$X$1),AND('Country Prioritization'!$C$5='Filter inputs'!$B$5,M1116&lt;=$X$1))),1,0)</f>
        <v>1</v>
      </c>
      <c r="Y1116">
        <f>IF(OR('Vaccine Prioritization'!$C$5='Filter inputs'!$E$4, 'Vaccine Prioritization'!$C$5=$F1116),1,0)</f>
        <v>1</v>
      </c>
    </row>
    <row r="1117" spans="1:25" x14ac:dyDescent="0.3">
      <c r="A1117" t="str">
        <f t="shared" si="39"/>
        <v>ASIAIDNMCV22024</v>
      </c>
      <c r="B1117" t="s">
        <v>13</v>
      </c>
      <c r="C1117" t="s">
        <v>133</v>
      </c>
      <c r="D1117" t="s">
        <v>29</v>
      </c>
      <c r="E1117" t="s">
        <v>83</v>
      </c>
      <c r="F1117">
        <v>2024</v>
      </c>
      <c r="G1117" t="s">
        <v>199</v>
      </c>
      <c r="H1117" s="11" cm="1">
        <f t="array" ref="H1117">_xlfn.IFS(G1117="&gt;70%",1,G1117="60-70%",70%,G1117="50-60%",60%,G1117="&lt;50%",50%)</f>
        <v>0.5</v>
      </c>
      <c r="I1117" s="47">
        <v>1.6032850450534499</v>
      </c>
      <c r="J1117">
        <v>6</v>
      </c>
      <c r="K1117">
        <v>10</v>
      </c>
      <c r="L1117" t="s">
        <v>196</v>
      </c>
      <c r="M1117" s="11" cm="1">
        <f t="array" ref="M1117">_xlfn.IFS(L1117="&gt;70%",1,L1117="60-70%",70%,L1117="50-60%",60%,L1117="&lt;50%",50%)</f>
        <v>1</v>
      </c>
      <c r="N1117" s="47">
        <v>7.0899225705404367</v>
      </c>
      <c r="O1117">
        <v>5</v>
      </c>
      <c r="P1117">
        <v>10</v>
      </c>
      <c r="Q1117">
        <v>2</v>
      </c>
      <c r="R1117">
        <v>10</v>
      </c>
      <c r="S1117" t="s">
        <v>105</v>
      </c>
      <c r="T1117" t="s">
        <v>108</v>
      </c>
      <c r="V1117">
        <v>28</v>
      </c>
      <c r="W1117">
        <v>27</v>
      </c>
      <c r="X1117">
        <f>IF(AND(OR('Country Prioritization'!$C$4 = 'Filter inputs'!$A$4,'Country Prioritization'!$C$4=$B1117),
OR('Country Prioritization'!$C$6='Filter inputs'!$C$4,'Country Prioritization'!$C$6=$S1117),
OR( 'Country Prioritization'!$C$7='Filter inputs'!$D$4, 'Country Prioritization'!$C$7=$T1117),
OR('Country Prioritization'!$C$8='Filter inputs'!$E$4, 'Country Prioritization'!$C$8=$F1117), OR(AND('Country Prioritization'!$C$5='Filter inputs'!$B$4,H1117&lt;=$X$1),AND('Country Prioritization'!$C$5='Filter inputs'!$B$5,M1117&lt;=$X$1))),1,0)</f>
        <v>1</v>
      </c>
      <c r="Y1117">
        <f>IF(OR('Vaccine Prioritization'!$C$5='Filter inputs'!$E$4, 'Vaccine Prioritization'!$C$5=$F1117),1,0)</f>
        <v>1</v>
      </c>
    </row>
    <row r="1118" spans="1:25" x14ac:dyDescent="0.3">
      <c r="A1118" t="str">
        <f t="shared" si="39"/>
        <v>AFRICACODMCV22024</v>
      </c>
      <c r="B1118" t="s">
        <v>3</v>
      </c>
      <c r="C1118" t="s">
        <v>134</v>
      </c>
      <c r="D1118" t="s">
        <v>30</v>
      </c>
      <c r="E1118" t="s">
        <v>83</v>
      </c>
      <c r="F1118">
        <v>2024</v>
      </c>
      <c r="G1118" t="s">
        <v>199</v>
      </c>
      <c r="H1118" s="11" cm="1">
        <f t="array" ref="H1118">_xlfn.IFS(G1118="&gt;70%",1,G1118="60-70%",70%,G1118="50-60%",60%,G1118="&lt;50%",50%)</f>
        <v>0.5</v>
      </c>
      <c r="I1118" s="47">
        <v>1.3369787057330418</v>
      </c>
      <c r="J1118">
        <v>8</v>
      </c>
      <c r="K1118">
        <v>10</v>
      </c>
      <c r="L1118" t="s">
        <v>196</v>
      </c>
      <c r="M1118" s="11" cm="1">
        <f t="array" ref="M1118">_xlfn.IFS(L1118="&gt;70%",1,L1118="60-70%",70%,L1118="50-60%",60%,L1118="&lt;50%",50%)</f>
        <v>1</v>
      </c>
      <c r="N1118" s="47">
        <v>6.2093180609272345</v>
      </c>
      <c r="O1118">
        <v>6</v>
      </c>
      <c r="P1118">
        <v>10</v>
      </c>
      <c r="Q1118">
        <v>10</v>
      </c>
      <c r="R1118">
        <v>9</v>
      </c>
      <c r="S1118" t="s">
        <v>103</v>
      </c>
      <c r="T1118" t="s">
        <v>106</v>
      </c>
      <c r="V1118">
        <v>37</v>
      </c>
      <c r="W1118">
        <v>35</v>
      </c>
      <c r="X1118">
        <f>IF(AND(OR('Country Prioritization'!$C$4 = 'Filter inputs'!$A$4,'Country Prioritization'!$C$4=$B1118),
OR('Country Prioritization'!$C$6='Filter inputs'!$C$4,'Country Prioritization'!$C$6=$S1118),
OR( 'Country Prioritization'!$C$7='Filter inputs'!$D$4, 'Country Prioritization'!$C$7=$T1118),
OR('Country Prioritization'!$C$8='Filter inputs'!$E$4, 'Country Prioritization'!$C$8=$F1118), OR(AND('Country Prioritization'!$C$5='Filter inputs'!$B$4,H1118&lt;=$X$1),AND('Country Prioritization'!$C$5='Filter inputs'!$B$5,M1118&lt;=$X$1))),1,0)</f>
        <v>1</v>
      </c>
      <c r="Y1118">
        <f>IF(OR('Vaccine Prioritization'!$C$5='Filter inputs'!$E$4, 'Vaccine Prioritization'!$C$5=$F1118),1,0)</f>
        <v>1</v>
      </c>
    </row>
    <row r="1119" spans="1:25" x14ac:dyDescent="0.3">
      <c r="A1119" t="str">
        <f t="shared" si="39"/>
        <v>ASIABGDMCV22024</v>
      </c>
      <c r="B1119" t="s">
        <v>13</v>
      </c>
      <c r="C1119" t="s">
        <v>169</v>
      </c>
      <c r="D1119" t="s">
        <v>65</v>
      </c>
      <c r="E1119" t="s">
        <v>83</v>
      </c>
      <c r="F1119">
        <v>2024</v>
      </c>
      <c r="G1119" t="s">
        <v>199</v>
      </c>
      <c r="H1119" s="11" cm="1">
        <f t="array" ref="H1119">_xlfn.IFS(G1119="&gt;70%",1,G1119="60-70%",70%,G1119="50-60%",60%,G1119="&lt;50%",50%)</f>
        <v>0.5</v>
      </c>
      <c r="I1119" s="47">
        <v>0.91339060888705348</v>
      </c>
      <c r="J1119">
        <v>2</v>
      </c>
      <c r="K1119">
        <v>10</v>
      </c>
      <c r="L1119" t="s">
        <v>196</v>
      </c>
      <c r="M1119" s="11" cm="1">
        <f t="array" ref="M1119">_xlfn.IFS(L1119="&gt;70%",1,L1119="60-70%",70%,L1119="50-60%",60%,L1119="&lt;50%",50%)</f>
        <v>1</v>
      </c>
      <c r="N1119" s="47">
        <v>4.0435642157443601</v>
      </c>
      <c r="O1119">
        <v>4</v>
      </c>
      <c r="P1119">
        <v>10</v>
      </c>
      <c r="Q1119">
        <v>2</v>
      </c>
      <c r="R1119">
        <v>2</v>
      </c>
      <c r="S1119" t="s">
        <v>104</v>
      </c>
      <c r="T1119" t="s">
        <v>109</v>
      </c>
      <c r="V1119">
        <v>16</v>
      </c>
      <c r="W1119">
        <v>18</v>
      </c>
      <c r="X1119">
        <f>IF(AND(OR('Country Prioritization'!$C$4 = 'Filter inputs'!$A$4,'Country Prioritization'!$C$4=$B1119),
OR('Country Prioritization'!$C$6='Filter inputs'!$C$4,'Country Prioritization'!$C$6=$S1119),
OR( 'Country Prioritization'!$C$7='Filter inputs'!$D$4, 'Country Prioritization'!$C$7=$T1119),
OR('Country Prioritization'!$C$8='Filter inputs'!$E$4, 'Country Prioritization'!$C$8=$F1119), OR(AND('Country Prioritization'!$C$5='Filter inputs'!$B$4,H1119&lt;=$X$1),AND('Country Prioritization'!$C$5='Filter inputs'!$B$5,M1119&lt;=$X$1))),1,0)</f>
        <v>1</v>
      </c>
      <c r="Y1119">
        <f>IF(OR('Vaccine Prioritization'!$C$5='Filter inputs'!$E$4, 'Vaccine Prioritization'!$C$5=$F1119),1,0)</f>
        <v>1</v>
      </c>
    </row>
    <row r="1120" spans="1:25" x14ac:dyDescent="0.3">
      <c r="A1120" t="str">
        <f t="shared" si="39"/>
        <v>AFRICACMRMCV22024</v>
      </c>
      <c r="B1120" t="s">
        <v>3</v>
      </c>
      <c r="C1120" t="s">
        <v>151</v>
      </c>
      <c r="D1120" t="s">
        <v>47</v>
      </c>
      <c r="E1120" t="s">
        <v>83</v>
      </c>
      <c r="F1120">
        <v>2024</v>
      </c>
      <c r="G1120" t="s">
        <v>199</v>
      </c>
      <c r="H1120" s="11" cm="1">
        <f t="array" ref="H1120">_xlfn.IFS(G1120="&gt;70%",1,G1120="60-70%",70%,G1120="50-60%",60%,G1120="&lt;50%",50%)</f>
        <v>0.5</v>
      </c>
      <c r="I1120" s="47">
        <v>0.48518674005741297</v>
      </c>
      <c r="J1120">
        <v>8</v>
      </c>
      <c r="K1120">
        <v>9</v>
      </c>
      <c r="L1120" t="s">
        <v>196</v>
      </c>
      <c r="M1120" s="11" cm="1">
        <f t="array" ref="M1120">_xlfn.IFS(L1120="&gt;70%",1,L1120="60-70%",70%,L1120="50-60%",60%,L1120="&lt;50%",50%)</f>
        <v>1</v>
      </c>
      <c r="N1120" s="47">
        <v>3.1873851124800088</v>
      </c>
      <c r="O1120">
        <v>2</v>
      </c>
      <c r="P1120">
        <v>10</v>
      </c>
      <c r="Q1120">
        <v>8</v>
      </c>
      <c r="R1120">
        <v>2</v>
      </c>
      <c r="S1120" t="s">
        <v>104</v>
      </c>
      <c r="T1120" t="s">
        <v>109</v>
      </c>
      <c r="V1120">
        <v>27</v>
      </c>
      <c r="W1120">
        <v>22</v>
      </c>
      <c r="X1120">
        <f>IF(AND(OR('Country Prioritization'!$C$4 = 'Filter inputs'!$A$4,'Country Prioritization'!$C$4=$B1120),
OR('Country Prioritization'!$C$6='Filter inputs'!$C$4,'Country Prioritization'!$C$6=$S1120),
OR( 'Country Prioritization'!$C$7='Filter inputs'!$D$4, 'Country Prioritization'!$C$7=$T1120),
OR('Country Prioritization'!$C$8='Filter inputs'!$E$4, 'Country Prioritization'!$C$8=$F1120), OR(AND('Country Prioritization'!$C$5='Filter inputs'!$B$4,H1120&lt;=$X$1),AND('Country Prioritization'!$C$5='Filter inputs'!$B$5,M1120&lt;=$X$1))),1,0)</f>
        <v>1</v>
      </c>
      <c r="Y1120">
        <f>IF(OR('Vaccine Prioritization'!$C$5='Filter inputs'!$E$4, 'Vaccine Prioritization'!$C$5=$F1120),1,0)</f>
        <v>1</v>
      </c>
    </row>
    <row r="1121" spans="1:25" x14ac:dyDescent="0.3">
      <c r="A1121" t="str">
        <f t="shared" si="39"/>
        <v>AFRICACIVMCV22024</v>
      </c>
      <c r="B1121" t="s">
        <v>3</v>
      </c>
      <c r="C1121" t="s">
        <v>142</v>
      </c>
      <c r="D1121" t="s">
        <v>38</v>
      </c>
      <c r="E1121" t="s">
        <v>83</v>
      </c>
      <c r="F1121">
        <v>2024</v>
      </c>
      <c r="G1121" t="s">
        <v>199</v>
      </c>
      <c r="H1121" s="11" cm="1">
        <f t="array" ref="H1121">_xlfn.IFS(G1121="&gt;70%",1,G1121="60-70%",70%,G1121="50-60%",60%,G1121="&lt;50%",50%)</f>
        <v>0.5</v>
      </c>
      <c r="I1121" s="47">
        <v>0.53381659760176503</v>
      </c>
      <c r="J1121">
        <v>8</v>
      </c>
      <c r="K1121">
        <v>9</v>
      </c>
      <c r="L1121" t="s">
        <v>196</v>
      </c>
      <c r="M1121" s="11" cm="1">
        <f t="array" ref="M1121">_xlfn.IFS(L1121="&gt;70%",1,L1121="60-70%",70%,L1121="50-60%",60%,L1121="&lt;50%",50%)</f>
        <v>1</v>
      </c>
      <c r="N1121" s="47">
        <v>2.6631198951274375</v>
      </c>
      <c r="O1121">
        <v>5</v>
      </c>
      <c r="P1121">
        <v>9</v>
      </c>
      <c r="Q1121">
        <v>5</v>
      </c>
      <c r="R1121">
        <v>2</v>
      </c>
      <c r="S1121" t="s">
        <v>104</v>
      </c>
      <c r="T1121" t="s">
        <v>109</v>
      </c>
      <c r="V1121">
        <v>24</v>
      </c>
      <c r="W1121">
        <v>21</v>
      </c>
      <c r="X1121">
        <f>IF(AND(OR('Country Prioritization'!$C$4 = 'Filter inputs'!$A$4,'Country Prioritization'!$C$4=$B1121),
OR('Country Prioritization'!$C$6='Filter inputs'!$C$4,'Country Prioritization'!$C$6=$S1121),
OR( 'Country Prioritization'!$C$7='Filter inputs'!$D$4, 'Country Prioritization'!$C$7=$T1121),
OR('Country Prioritization'!$C$8='Filter inputs'!$E$4, 'Country Prioritization'!$C$8=$F1121), OR(AND('Country Prioritization'!$C$5='Filter inputs'!$B$4,H1121&lt;=$X$1),AND('Country Prioritization'!$C$5='Filter inputs'!$B$5,M1121&lt;=$X$1))),1,0)</f>
        <v>1</v>
      </c>
      <c r="Y1121">
        <f>IF(OR('Vaccine Prioritization'!$C$5='Filter inputs'!$E$4, 'Vaccine Prioritization'!$C$5=$F1121),1,0)</f>
        <v>1</v>
      </c>
    </row>
    <row r="1122" spans="1:25" x14ac:dyDescent="0.3">
      <c r="A1122" t="str">
        <f t="shared" si="39"/>
        <v>ASIAVNMMCV22024</v>
      </c>
      <c r="B1122" t="s">
        <v>13</v>
      </c>
      <c r="C1122" t="s">
        <v>152</v>
      </c>
      <c r="D1122" t="s">
        <v>48</v>
      </c>
      <c r="E1122" t="s">
        <v>83</v>
      </c>
      <c r="F1122">
        <v>2024</v>
      </c>
      <c r="G1122" t="s">
        <v>199</v>
      </c>
      <c r="H1122" s="11" cm="1">
        <f t="array" ref="H1122">_xlfn.IFS(G1122="&gt;70%",1,G1122="60-70%",70%,G1122="50-60%",60%,G1122="&lt;50%",50%)</f>
        <v>0.5</v>
      </c>
      <c r="I1122" s="47">
        <v>0.43062349277172507</v>
      </c>
      <c r="J1122">
        <v>3</v>
      </c>
      <c r="K1122">
        <v>9</v>
      </c>
      <c r="L1122" t="s">
        <v>196</v>
      </c>
      <c r="M1122" s="11" cm="1">
        <f t="array" ref="M1122">_xlfn.IFS(L1122="&gt;70%",1,L1122="60-70%",70%,L1122="50-60%",60%,L1122="&lt;50%",50%)</f>
        <v>1</v>
      </c>
      <c r="N1122" s="47">
        <v>2.2476579342225036</v>
      </c>
      <c r="O1122">
        <v>2</v>
      </c>
      <c r="P1122">
        <v>9</v>
      </c>
      <c r="Q1122">
        <v>7</v>
      </c>
      <c r="R1122">
        <v>11</v>
      </c>
      <c r="S1122" t="s">
        <v>104</v>
      </c>
      <c r="T1122" t="s">
        <v>108</v>
      </c>
      <c r="V1122">
        <v>30</v>
      </c>
      <c r="W1122">
        <v>29</v>
      </c>
      <c r="X1122">
        <f>IF(AND(OR('Country Prioritization'!$C$4 = 'Filter inputs'!$A$4,'Country Prioritization'!$C$4=$B1122),
OR('Country Prioritization'!$C$6='Filter inputs'!$C$4,'Country Prioritization'!$C$6=$S1122),
OR( 'Country Prioritization'!$C$7='Filter inputs'!$D$4, 'Country Prioritization'!$C$7=$T1122),
OR('Country Prioritization'!$C$8='Filter inputs'!$E$4, 'Country Prioritization'!$C$8=$F1122), OR(AND('Country Prioritization'!$C$5='Filter inputs'!$B$4,H1122&lt;=$X$1),AND('Country Prioritization'!$C$5='Filter inputs'!$B$5,M1122&lt;=$X$1))),1,0)</f>
        <v>1</v>
      </c>
      <c r="Y1122">
        <f>IF(OR('Vaccine Prioritization'!$C$5='Filter inputs'!$E$4, 'Vaccine Prioritization'!$C$5=$F1122),1,0)</f>
        <v>1</v>
      </c>
    </row>
    <row r="1123" spans="1:25" x14ac:dyDescent="0.3">
      <c r="A1123" t="str">
        <f t="shared" si="39"/>
        <v>AFRICASDNMCV22024</v>
      </c>
      <c r="B1123" t="s">
        <v>3</v>
      </c>
      <c r="C1123" t="s">
        <v>149</v>
      </c>
      <c r="D1123" t="s">
        <v>45</v>
      </c>
      <c r="E1123" t="s">
        <v>83</v>
      </c>
      <c r="F1123">
        <v>2024</v>
      </c>
      <c r="G1123" t="s">
        <v>199</v>
      </c>
      <c r="H1123" s="11" cm="1">
        <f t="array" ref="H1123">_xlfn.IFS(G1123="&gt;70%",1,G1123="60-70%",70%,G1123="50-60%",60%,G1123="&lt;50%",50%)</f>
        <v>0.5</v>
      </c>
      <c r="I1123" s="47">
        <v>0.46121107482484824</v>
      </c>
      <c r="J1123">
        <v>5</v>
      </c>
      <c r="K1123">
        <v>9</v>
      </c>
      <c r="L1123" t="s">
        <v>196</v>
      </c>
      <c r="M1123" s="11" cm="1">
        <f t="array" ref="M1123">_xlfn.IFS(L1123="&gt;70%",1,L1123="60-70%",70%,L1123="50-60%",60%,L1123="&lt;50%",50%)</f>
        <v>1</v>
      </c>
      <c r="N1123" s="47">
        <v>2.178195954893368</v>
      </c>
      <c r="O1123">
        <v>5</v>
      </c>
      <c r="P1123">
        <v>9</v>
      </c>
      <c r="Q1123">
        <v>5</v>
      </c>
      <c r="R1123">
        <v>3</v>
      </c>
      <c r="S1123" t="s">
        <v>103</v>
      </c>
      <c r="T1123" t="s">
        <v>109</v>
      </c>
      <c r="V1123">
        <v>22</v>
      </c>
      <c r="W1123">
        <v>22</v>
      </c>
      <c r="X1123">
        <f>IF(AND(OR('Country Prioritization'!$C$4 = 'Filter inputs'!$A$4,'Country Prioritization'!$C$4=$B1123),
OR('Country Prioritization'!$C$6='Filter inputs'!$C$4,'Country Prioritization'!$C$6=$S1123),
OR( 'Country Prioritization'!$C$7='Filter inputs'!$D$4, 'Country Prioritization'!$C$7=$T1123),
OR('Country Prioritization'!$C$8='Filter inputs'!$E$4, 'Country Prioritization'!$C$8=$F1123), OR(AND('Country Prioritization'!$C$5='Filter inputs'!$B$4,H1123&lt;=$X$1),AND('Country Prioritization'!$C$5='Filter inputs'!$B$5,M1123&lt;=$X$1))),1,0)</f>
        <v>1</v>
      </c>
      <c r="Y1123">
        <f>IF(OR('Vaccine Prioritization'!$C$5='Filter inputs'!$E$4, 'Vaccine Prioritization'!$C$5=$F1123),1,0)</f>
        <v>1</v>
      </c>
    </row>
    <row r="1124" spans="1:25" x14ac:dyDescent="0.3">
      <c r="A1124" t="str">
        <f t="shared" si="39"/>
        <v>ASIAMMRMCV22024</v>
      </c>
      <c r="B1124" t="s">
        <v>13</v>
      </c>
      <c r="C1124" t="s">
        <v>131</v>
      </c>
      <c r="D1124" t="s">
        <v>27</v>
      </c>
      <c r="E1124" t="s">
        <v>83</v>
      </c>
      <c r="F1124">
        <v>2024</v>
      </c>
      <c r="G1124" t="s">
        <v>199</v>
      </c>
      <c r="H1124" s="11" cm="1">
        <f t="array" ref="H1124">_xlfn.IFS(G1124="&gt;70%",1,G1124="60-70%",70%,G1124="50-60%",60%,G1124="&lt;50%",50%)</f>
        <v>0.5</v>
      </c>
      <c r="I1124" s="47">
        <v>0.39610202856471893</v>
      </c>
      <c r="J1124">
        <v>5</v>
      </c>
      <c r="K1124">
        <v>9</v>
      </c>
      <c r="L1124" t="s">
        <v>196</v>
      </c>
      <c r="M1124" s="11" cm="1">
        <f t="array" ref="M1124">_xlfn.IFS(L1124="&gt;70%",1,L1124="60-70%",70%,L1124="50-60%",60%,L1124="&lt;50%",50%)</f>
        <v>1</v>
      </c>
      <c r="N1124" s="47">
        <v>1.9986810579919954</v>
      </c>
      <c r="O1124">
        <v>4</v>
      </c>
      <c r="P1124">
        <v>9</v>
      </c>
      <c r="Q1124">
        <v>10</v>
      </c>
      <c r="R1124">
        <v>2</v>
      </c>
      <c r="S1124" t="s">
        <v>104</v>
      </c>
      <c r="T1124" t="s">
        <v>109</v>
      </c>
      <c r="V1124">
        <v>26</v>
      </c>
      <c r="W1124">
        <v>25</v>
      </c>
      <c r="X1124">
        <f>IF(AND(OR('Country Prioritization'!$C$4 = 'Filter inputs'!$A$4,'Country Prioritization'!$C$4=$B1124),
OR('Country Prioritization'!$C$6='Filter inputs'!$C$4,'Country Prioritization'!$C$6=$S1124),
OR( 'Country Prioritization'!$C$7='Filter inputs'!$D$4, 'Country Prioritization'!$C$7=$T1124),
OR('Country Prioritization'!$C$8='Filter inputs'!$E$4, 'Country Prioritization'!$C$8=$F1124), OR(AND('Country Prioritization'!$C$5='Filter inputs'!$B$4,H1124&lt;=$X$1),AND('Country Prioritization'!$C$5='Filter inputs'!$B$5,M1124&lt;=$X$1))),1,0)</f>
        <v>1</v>
      </c>
      <c r="Y1124">
        <f>IF(OR('Vaccine Prioritization'!$C$5='Filter inputs'!$E$4, 'Vaccine Prioritization'!$C$5=$F1124),1,0)</f>
        <v>1</v>
      </c>
    </row>
    <row r="1125" spans="1:25" x14ac:dyDescent="0.3">
      <c r="A1125" t="str">
        <f t="shared" si="39"/>
        <v>AFRICAUGAMCV22024</v>
      </c>
      <c r="B1125" t="s">
        <v>3</v>
      </c>
      <c r="C1125" t="s">
        <v>147</v>
      </c>
      <c r="D1125" t="s">
        <v>43</v>
      </c>
      <c r="E1125" t="s">
        <v>83</v>
      </c>
      <c r="F1125">
        <v>2024</v>
      </c>
      <c r="G1125" t="s">
        <v>199</v>
      </c>
      <c r="H1125" s="11" cm="1">
        <f t="array" ref="H1125">_xlfn.IFS(G1125="&gt;70%",1,G1125="60-70%",70%,G1125="50-60%",60%,G1125="&lt;50%",50%)</f>
        <v>0.5</v>
      </c>
      <c r="I1125" s="47">
        <v>0.57201983143332902</v>
      </c>
      <c r="J1125">
        <v>8</v>
      </c>
      <c r="K1125">
        <v>9</v>
      </c>
      <c r="L1125" t="s">
        <v>198</v>
      </c>
      <c r="M1125" s="11" cm="1">
        <f t="array" ref="M1125">_xlfn.IFS(L1125="&gt;70%",1,L1125="60-70%",70%,L1125="50-60%",60%,L1125="&lt;50%",50%)</f>
        <v>0.6</v>
      </c>
      <c r="N1125" s="47">
        <v>1.9444876111947047</v>
      </c>
      <c r="O1125">
        <v>9</v>
      </c>
      <c r="P1125">
        <v>9</v>
      </c>
      <c r="Q1125">
        <v>6</v>
      </c>
      <c r="R1125">
        <v>9</v>
      </c>
      <c r="S1125" t="s">
        <v>103</v>
      </c>
      <c r="T1125" t="s">
        <v>106</v>
      </c>
      <c r="V1125">
        <v>32</v>
      </c>
      <c r="W1125">
        <v>33</v>
      </c>
      <c r="X1125">
        <f>IF(AND(OR('Country Prioritization'!$C$4 = 'Filter inputs'!$A$4,'Country Prioritization'!$C$4=$B1125),
OR('Country Prioritization'!$C$6='Filter inputs'!$C$4,'Country Prioritization'!$C$6=$S1125),
OR( 'Country Prioritization'!$C$7='Filter inputs'!$D$4, 'Country Prioritization'!$C$7=$T1125),
OR('Country Prioritization'!$C$8='Filter inputs'!$E$4, 'Country Prioritization'!$C$8=$F1125), OR(AND('Country Prioritization'!$C$5='Filter inputs'!$B$4,H1125&lt;=$X$1),AND('Country Prioritization'!$C$5='Filter inputs'!$B$5,M1125&lt;=$X$1))),1,0)</f>
        <v>1</v>
      </c>
      <c r="Y1125">
        <f>IF(OR('Vaccine Prioritization'!$C$5='Filter inputs'!$E$4, 'Vaccine Prioritization'!$C$5=$F1125),1,0)</f>
        <v>1</v>
      </c>
    </row>
    <row r="1126" spans="1:25" x14ac:dyDescent="0.3">
      <c r="A1126" t="str">
        <f t="shared" si="39"/>
        <v>AFRICATZAMCV22024</v>
      </c>
      <c r="B1126" t="s">
        <v>3</v>
      </c>
      <c r="C1126" t="s">
        <v>161</v>
      </c>
      <c r="D1126" t="s">
        <v>57</v>
      </c>
      <c r="E1126" t="s">
        <v>83</v>
      </c>
      <c r="F1126">
        <v>2024</v>
      </c>
      <c r="G1126" t="s">
        <v>199</v>
      </c>
      <c r="H1126" s="11" cm="1">
        <f t="array" ref="H1126">_xlfn.IFS(G1126="&gt;70%",1,G1126="60-70%",70%,G1126="50-60%",60%,G1126="&lt;50%",50%)</f>
        <v>0.5</v>
      </c>
      <c r="I1126" s="47">
        <v>0.4092033898686705</v>
      </c>
      <c r="J1126">
        <v>6</v>
      </c>
      <c r="K1126">
        <v>9</v>
      </c>
      <c r="L1126" t="s">
        <v>196</v>
      </c>
      <c r="M1126" s="11" cm="1">
        <f t="array" ref="M1126">_xlfn.IFS(L1126="&gt;70%",1,L1126="60-70%",70%,L1126="50-60%",60%,L1126="&lt;50%",50%)</f>
        <v>1</v>
      </c>
      <c r="N1126" s="47">
        <v>1.8308345449781342</v>
      </c>
      <c r="O1126">
        <v>6</v>
      </c>
      <c r="P1126">
        <v>9</v>
      </c>
      <c r="Q1126">
        <v>7</v>
      </c>
      <c r="R1126">
        <v>8</v>
      </c>
      <c r="S1126" t="s">
        <v>104</v>
      </c>
      <c r="T1126" t="s">
        <v>106</v>
      </c>
      <c r="V1126">
        <v>30</v>
      </c>
      <c r="W1126">
        <v>30</v>
      </c>
      <c r="X1126">
        <f>IF(AND(OR('Country Prioritization'!$C$4 = 'Filter inputs'!$A$4,'Country Prioritization'!$C$4=$B1126),
OR('Country Prioritization'!$C$6='Filter inputs'!$C$4,'Country Prioritization'!$C$6=$S1126),
OR( 'Country Prioritization'!$C$7='Filter inputs'!$D$4, 'Country Prioritization'!$C$7=$T1126),
OR('Country Prioritization'!$C$8='Filter inputs'!$E$4, 'Country Prioritization'!$C$8=$F1126), OR(AND('Country Prioritization'!$C$5='Filter inputs'!$B$4,H1126&lt;=$X$1),AND('Country Prioritization'!$C$5='Filter inputs'!$B$5,M1126&lt;=$X$1))),1,0)</f>
        <v>1</v>
      </c>
      <c r="Y1126">
        <f>IF(OR('Vaccine Prioritization'!$C$5='Filter inputs'!$E$4, 'Vaccine Prioritization'!$C$5=$F1126),1,0)</f>
        <v>1</v>
      </c>
    </row>
    <row r="1127" spans="1:25" x14ac:dyDescent="0.3">
      <c r="A1127" t="str">
        <f t="shared" si="39"/>
        <v>AFRICAAGOMCV22024</v>
      </c>
      <c r="B1127" t="s">
        <v>3</v>
      </c>
      <c r="C1127" t="s">
        <v>116</v>
      </c>
      <c r="D1127" t="s">
        <v>8</v>
      </c>
      <c r="E1127" t="s">
        <v>83</v>
      </c>
      <c r="F1127">
        <v>2024</v>
      </c>
      <c r="G1127" t="s">
        <v>199</v>
      </c>
      <c r="H1127" s="11" cm="1">
        <f t="array" ref="H1127">_xlfn.IFS(G1127="&gt;70%",1,G1127="60-70%",70%,G1127="50-60%",60%,G1127="&lt;50%",50%)</f>
        <v>0.5</v>
      </c>
      <c r="I1127" s="47">
        <v>0.62984650489087879</v>
      </c>
      <c r="J1127">
        <v>9</v>
      </c>
      <c r="K1127">
        <v>10</v>
      </c>
      <c r="L1127" t="s">
        <v>199</v>
      </c>
      <c r="M1127" s="11" cm="1">
        <f t="array" ref="M1127">_xlfn.IFS(L1127="&gt;70%",1,L1127="60-70%",70%,L1127="50-60%",60%,L1127="&lt;50%",50%)</f>
        <v>0.5</v>
      </c>
      <c r="N1127" s="47">
        <v>1.7553063333119339</v>
      </c>
      <c r="O1127">
        <v>10</v>
      </c>
      <c r="P1127">
        <v>9</v>
      </c>
      <c r="Q1127">
        <v>9</v>
      </c>
      <c r="R1127">
        <v>11</v>
      </c>
      <c r="S1127" t="s">
        <v>104</v>
      </c>
      <c r="T1127" t="s">
        <v>108</v>
      </c>
      <c r="V1127">
        <v>39</v>
      </c>
      <c r="W1127">
        <v>39</v>
      </c>
      <c r="X1127">
        <f>IF(AND(OR('Country Prioritization'!$C$4 = 'Filter inputs'!$A$4,'Country Prioritization'!$C$4=$B1127),
OR('Country Prioritization'!$C$6='Filter inputs'!$C$4,'Country Prioritization'!$C$6=$S1127),
OR( 'Country Prioritization'!$C$7='Filter inputs'!$D$4, 'Country Prioritization'!$C$7=$T1127),
OR('Country Prioritization'!$C$8='Filter inputs'!$E$4, 'Country Prioritization'!$C$8=$F1127), OR(AND('Country Prioritization'!$C$5='Filter inputs'!$B$4,H1127&lt;=$X$1),AND('Country Prioritization'!$C$5='Filter inputs'!$B$5,M1127&lt;=$X$1))),1,0)</f>
        <v>1</v>
      </c>
      <c r="Y1127">
        <f>IF(OR('Vaccine Prioritization'!$C$5='Filter inputs'!$E$4, 'Vaccine Prioritization'!$C$5=$F1127),1,0)</f>
        <v>1</v>
      </c>
    </row>
    <row r="1128" spans="1:25" x14ac:dyDescent="0.3">
      <c r="A1128" t="str">
        <f t="shared" si="39"/>
        <v>AFRICAMLIMCV22024</v>
      </c>
      <c r="B1128" t="s">
        <v>3</v>
      </c>
      <c r="C1128" t="s">
        <v>126</v>
      </c>
      <c r="D1128" t="s">
        <v>21</v>
      </c>
      <c r="E1128" t="s">
        <v>83</v>
      </c>
      <c r="F1128">
        <v>2024</v>
      </c>
      <c r="G1128" t="s">
        <v>199</v>
      </c>
      <c r="H1128" s="11" cm="1">
        <f t="array" ref="H1128">_xlfn.IFS(G1128="&gt;70%",1,G1128="60-70%",70%,G1128="50-60%",60%,G1128="&lt;50%",50%)</f>
        <v>0.5</v>
      </c>
      <c r="I1128" s="47">
        <v>0.24235687356704416</v>
      </c>
      <c r="J1128">
        <v>10</v>
      </c>
      <c r="K1128">
        <v>7</v>
      </c>
      <c r="L1128" t="s">
        <v>197</v>
      </c>
      <c r="M1128" s="11" cm="1">
        <f t="array" ref="M1128">_xlfn.IFS(L1128="&gt;70%",1,L1128="60-70%",70%,L1128="50-60%",60%,L1128="&lt;50%",50%)</f>
        <v>0.7</v>
      </c>
      <c r="N1128" s="47">
        <v>1.7486446894637404</v>
      </c>
      <c r="O1128">
        <v>7</v>
      </c>
      <c r="P1128">
        <v>8</v>
      </c>
      <c r="Q1128">
        <v>8</v>
      </c>
      <c r="R1128">
        <v>9</v>
      </c>
      <c r="S1128" t="s">
        <v>103</v>
      </c>
      <c r="T1128" t="s">
        <v>106</v>
      </c>
      <c r="V1128">
        <v>34</v>
      </c>
      <c r="W1128">
        <v>32</v>
      </c>
      <c r="X1128">
        <f>IF(AND(OR('Country Prioritization'!$C$4 = 'Filter inputs'!$A$4,'Country Prioritization'!$C$4=$B1128),
OR('Country Prioritization'!$C$6='Filter inputs'!$C$4,'Country Prioritization'!$C$6=$S1128),
OR( 'Country Prioritization'!$C$7='Filter inputs'!$D$4, 'Country Prioritization'!$C$7=$T1128),
OR('Country Prioritization'!$C$8='Filter inputs'!$E$4, 'Country Prioritization'!$C$8=$F1128), OR(AND('Country Prioritization'!$C$5='Filter inputs'!$B$4,H1128&lt;=$X$1),AND('Country Prioritization'!$C$5='Filter inputs'!$B$5,M1128&lt;=$X$1))),1,0)</f>
        <v>1</v>
      </c>
      <c r="Y1128">
        <f>IF(OR('Vaccine Prioritization'!$C$5='Filter inputs'!$E$4, 'Vaccine Prioritization'!$C$5=$F1128),1,0)</f>
        <v>1</v>
      </c>
    </row>
    <row r="1129" spans="1:25" x14ac:dyDescent="0.3">
      <c r="A1129" t="str">
        <f t="shared" si="39"/>
        <v>AFRICAMDGMCV22024</v>
      </c>
      <c r="B1129" t="s">
        <v>3</v>
      </c>
      <c r="C1129" t="s">
        <v>145</v>
      </c>
      <c r="D1129" t="s">
        <v>41</v>
      </c>
      <c r="E1129" t="s">
        <v>83</v>
      </c>
      <c r="F1129">
        <v>2024</v>
      </c>
      <c r="G1129" t="s">
        <v>199</v>
      </c>
      <c r="H1129" s="11" cm="1">
        <f t="array" ref="H1129">_xlfn.IFS(G1129="&gt;70%",1,G1129="60-70%",70%,G1129="50-60%",60%,G1129="&lt;50%",50%)</f>
        <v>0.5</v>
      </c>
      <c r="I1129" s="47">
        <v>0.35522954792328959</v>
      </c>
      <c r="J1129">
        <v>8</v>
      </c>
      <c r="K1129">
        <v>8</v>
      </c>
      <c r="L1129" t="s">
        <v>197</v>
      </c>
      <c r="M1129" s="11" cm="1">
        <f t="array" ref="M1129">_xlfn.IFS(L1129="&gt;70%",1,L1129="60-70%",70%,L1129="50-60%",60%,L1129="&lt;50%",50%)</f>
        <v>0.7</v>
      </c>
      <c r="N1129" s="47">
        <v>1.5993426589333084</v>
      </c>
      <c r="O1129">
        <v>7</v>
      </c>
      <c r="P1129">
        <v>8</v>
      </c>
      <c r="Q1129">
        <v>7</v>
      </c>
      <c r="R1129">
        <v>9</v>
      </c>
      <c r="S1129" t="s">
        <v>103</v>
      </c>
      <c r="T1129" t="s">
        <v>106</v>
      </c>
      <c r="V1129">
        <v>32</v>
      </c>
      <c r="W1129">
        <v>31</v>
      </c>
      <c r="X1129">
        <f>IF(AND(OR('Country Prioritization'!$C$4 = 'Filter inputs'!$A$4,'Country Prioritization'!$C$4=$B1129),
OR('Country Prioritization'!$C$6='Filter inputs'!$C$4,'Country Prioritization'!$C$6=$S1129),
OR( 'Country Prioritization'!$C$7='Filter inputs'!$D$4, 'Country Prioritization'!$C$7=$T1129),
OR('Country Prioritization'!$C$8='Filter inputs'!$E$4, 'Country Prioritization'!$C$8=$F1129), OR(AND('Country Prioritization'!$C$5='Filter inputs'!$B$4,H1129&lt;=$X$1),AND('Country Prioritization'!$C$5='Filter inputs'!$B$5,M1129&lt;=$X$1))),1,0)</f>
        <v>1</v>
      </c>
      <c r="Y1129">
        <f>IF(OR('Vaccine Prioritization'!$C$5='Filter inputs'!$E$4, 'Vaccine Prioritization'!$C$5=$F1129),1,0)</f>
        <v>1</v>
      </c>
    </row>
    <row r="1130" spans="1:25" x14ac:dyDescent="0.3">
      <c r="A1130" t="str">
        <f t="shared" si="39"/>
        <v>AFRICAGHAMCV22024</v>
      </c>
      <c r="B1130" t="s">
        <v>3</v>
      </c>
      <c r="C1130" t="s">
        <v>166</v>
      </c>
      <c r="D1130" t="s">
        <v>62</v>
      </c>
      <c r="E1130" t="s">
        <v>83</v>
      </c>
      <c r="F1130">
        <v>2024</v>
      </c>
      <c r="G1130" t="s">
        <v>199</v>
      </c>
      <c r="H1130" s="11" cm="1">
        <f t="array" ref="H1130">_xlfn.IFS(G1130="&gt;70%",1,G1130="60-70%",70%,G1130="50-60%",60%,G1130="&lt;50%",50%)</f>
        <v>0.5</v>
      </c>
      <c r="I1130" s="47">
        <v>0.28995459157006387</v>
      </c>
      <c r="J1130">
        <v>4</v>
      </c>
      <c r="K1130">
        <v>7</v>
      </c>
      <c r="L1130" t="s">
        <v>196</v>
      </c>
      <c r="M1130" s="11" cm="1">
        <f t="array" ref="M1130">_xlfn.IFS(L1130="&gt;70%",1,L1130="60-70%",70%,L1130="50-60%",60%,L1130="&lt;50%",50%)</f>
        <v>1</v>
      </c>
      <c r="N1130" s="47">
        <v>1.4629541193418081</v>
      </c>
      <c r="O1130">
        <v>4</v>
      </c>
      <c r="P1130">
        <v>8</v>
      </c>
      <c r="Q1130">
        <v>5</v>
      </c>
      <c r="R1130">
        <v>2</v>
      </c>
      <c r="S1130" t="s">
        <v>104</v>
      </c>
      <c r="T1130" t="s">
        <v>109</v>
      </c>
      <c r="V1130">
        <v>18</v>
      </c>
      <c r="W1130">
        <v>19</v>
      </c>
      <c r="X1130">
        <f>IF(AND(OR('Country Prioritization'!$C$4 = 'Filter inputs'!$A$4,'Country Prioritization'!$C$4=$B1130),
OR('Country Prioritization'!$C$6='Filter inputs'!$C$4,'Country Prioritization'!$C$6=$S1130),
OR( 'Country Prioritization'!$C$7='Filter inputs'!$D$4, 'Country Prioritization'!$C$7=$T1130),
OR('Country Prioritization'!$C$8='Filter inputs'!$E$4, 'Country Prioritization'!$C$8=$F1130), OR(AND('Country Prioritization'!$C$5='Filter inputs'!$B$4,H1130&lt;=$X$1),AND('Country Prioritization'!$C$5='Filter inputs'!$B$5,M1130&lt;=$X$1))),1,0)</f>
        <v>1</v>
      </c>
      <c r="Y1130">
        <f>IF(OR('Vaccine Prioritization'!$C$5='Filter inputs'!$E$4, 'Vaccine Prioritization'!$C$5=$F1130),1,0)</f>
        <v>1</v>
      </c>
    </row>
    <row r="1131" spans="1:25" x14ac:dyDescent="0.3">
      <c r="A1131" t="str">
        <f t="shared" si="39"/>
        <v>AFRICAZMBMCV22024</v>
      </c>
      <c r="B1131" t="s">
        <v>3</v>
      </c>
      <c r="C1131" t="s">
        <v>182</v>
      </c>
      <c r="D1131" t="s">
        <v>78</v>
      </c>
      <c r="E1131" t="s">
        <v>83</v>
      </c>
      <c r="F1131">
        <v>2024</v>
      </c>
      <c r="G1131" t="s">
        <v>199</v>
      </c>
      <c r="H1131" s="11" cm="1">
        <f t="array" ref="H1131">_xlfn.IFS(G1131="&gt;70%",1,G1131="60-70%",70%,G1131="50-60%",60%,G1131="&lt;50%",50%)</f>
        <v>0.5</v>
      </c>
      <c r="I1131" s="47">
        <v>0.31519486594895108</v>
      </c>
      <c r="J1131">
        <v>6</v>
      </c>
      <c r="K1131">
        <v>8</v>
      </c>
      <c r="L1131" t="s">
        <v>197</v>
      </c>
      <c r="M1131" s="11" cm="1">
        <f t="array" ref="M1131">_xlfn.IFS(L1131="&gt;70%",1,L1131="60-70%",70%,L1131="50-60%",60%,L1131="&lt;50%",50%)</f>
        <v>0.7</v>
      </c>
      <c r="N1131" s="47">
        <v>1.3813409423176164</v>
      </c>
      <c r="O1131">
        <v>7</v>
      </c>
      <c r="P1131">
        <v>8</v>
      </c>
      <c r="Q1131">
        <v>9</v>
      </c>
      <c r="R1131">
        <v>2</v>
      </c>
      <c r="S1131" t="s">
        <v>104</v>
      </c>
      <c r="T1131" t="s">
        <v>109</v>
      </c>
      <c r="V1131">
        <v>25</v>
      </c>
      <c r="W1131">
        <v>26</v>
      </c>
      <c r="X1131">
        <f>IF(AND(OR('Country Prioritization'!$C$4 = 'Filter inputs'!$A$4,'Country Prioritization'!$C$4=$B1131),
OR('Country Prioritization'!$C$6='Filter inputs'!$C$4,'Country Prioritization'!$C$6=$S1131),
OR( 'Country Prioritization'!$C$7='Filter inputs'!$D$4, 'Country Prioritization'!$C$7=$T1131),
OR('Country Prioritization'!$C$8='Filter inputs'!$E$4, 'Country Prioritization'!$C$8=$F1131), OR(AND('Country Prioritization'!$C$5='Filter inputs'!$B$4,H1131&lt;=$X$1),AND('Country Prioritization'!$C$5='Filter inputs'!$B$5,M1131&lt;=$X$1))),1,0)</f>
        <v>1</v>
      </c>
      <c r="Y1131">
        <f>IF(OR('Vaccine Prioritization'!$C$5='Filter inputs'!$E$4, 'Vaccine Prioritization'!$C$5=$F1131),1,0)</f>
        <v>1</v>
      </c>
    </row>
    <row r="1132" spans="1:25" x14ac:dyDescent="0.3">
      <c r="A1132" t="str">
        <f t="shared" si="39"/>
        <v>AFRICABENMCV22024</v>
      </c>
      <c r="B1132" t="s">
        <v>3</v>
      </c>
      <c r="C1132" t="s">
        <v>132</v>
      </c>
      <c r="D1132" t="s">
        <v>28</v>
      </c>
      <c r="E1132" t="s">
        <v>83</v>
      </c>
      <c r="F1132">
        <v>2024</v>
      </c>
      <c r="G1132" t="s">
        <v>199</v>
      </c>
      <c r="H1132" s="11" cm="1">
        <f t="array" ref="H1132">_xlfn.IFS(G1132="&gt;70%",1,G1132="60-70%",70%,G1132="50-60%",60%,G1132="&lt;50%",50%)</f>
        <v>0.5</v>
      </c>
      <c r="I1132" s="47">
        <v>0.27728002785542938</v>
      </c>
      <c r="J1132">
        <v>7</v>
      </c>
      <c r="K1132">
        <v>7</v>
      </c>
      <c r="L1132" t="s">
        <v>196</v>
      </c>
      <c r="M1132" s="11" cm="1">
        <f t="array" ref="M1132">_xlfn.IFS(L1132="&gt;70%",1,L1132="60-70%",70%,L1132="50-60%",60%,L1132="&lt;50%",50%)</f>
        <v>1</v>
      </c>
      <c r="N1132" s="47">
        <v>1.3745481177886181</v>
      </c>
      <c r="O1132">
        <v>6</v>
      </c>
      <c r="P1132">
        <v>8</v>
      </c>
      <c r="Q1132">
        <v>2</v>
      </c>
      <c r="R1132">
        <v>8</v>
      </c>
      <c r="S1132" t="s">
        <v>104</v>
      </c>
      <c r="T1132" t="s">
        <v>106</v>
      </c>
      <c r="V1132">
        <v>24</v>
      </c>
      <c r="W1132">
        <v>24</v>
      </c>
      <c r="X1132">
        <f>IF(AND(OR('Country Prioritization'!$C$4 = 'Filter inputs'!$A$4,'Country Prioritization'!$C$4=$B1132),
OR('Country Prioritization'!$C$6='Filter inputs'!$C$4,'Country Prioritization'!$C$6=$S1132),
OR( 'Country Prioritization'!$C$7='Filter inputs'!$D$4, 'Country Prioritization'!$C$7=$T1132),
OR('Country Prioritization'!$C$8='Filter inputs'!$E$4, 'Country Prioritization'!$C$8=$F1132), OR(AND('Country Prioritization'!$C$5='Filter inputs'!$B$4,H1132&lt;=$X$1),AND('Country Prioritization'!$C$5='Filter inputs'!$B$5,M1132&lt;=$X$1))),1,0)</f>
        <v>1</v>
      </c>
      <c r="Y1132">
        <f>IF(OR('Vaccine Prioritization'!$C$5='Filter inputs'!$E$4, 'Vaccine Prioritization'!$C$5=$F1132),1,0)</f>
        <v>1</v>
      </c>
    </row>
    <row r="1133" spans="1:25" x14ac:dyDescent="0.3">
      <c r="A1133" t="str">
        <f t="shared" si="39"/>
        <v>AFRICATCDMCV22024</v>
      </c>
      <c r="B1133" t="s">
        <v>3</v>
      </c>
      <c r="C1133" t="s">
        <v>118</v>
      </c>
      <c r="D1133" t="s">
        <v>11</v>
      </c>
      <c r="E1133" t="s">
        <v>83</v>
      </c>
      <c r="F1133">
        <v>2024</v>
      </c>
      <c r="G1133" t="s">
        <v>199</v>
      </c>
      <c r="H1133" s="11" cm="1">
        <f t="array" ref="H1133">_xlfn.IFS(G1133="&gt;70%",1,G1133="60-70%",70%,G1133="50-60%",60%,G1133="&lt;50%",50%)</f>
        <v>0.5</v>
      </c>
      <c r="I1133" s="47">
        <v>0.34848298983181053</v>
      </c>
      <c r="J1133">
        <v>7</v>
      </c>
      <c r="K1133">
        <v>8</v>
      </c>
      <c r="L1133" t="s">
        <v>198</v>
      </c>
      <c r="M1133" s="11" cm="1">
        <f t="array" ref="M1133">_xlfn.IFS(L1133="&gt;70%",1,L1133="60-70%",70%,L1133="50-60%",60%,L1133="&lt;50%",50%)</f>
        <v>0.6</v>
      </c>
      <c r="N1133" s="47">
        <v>1.3721451784039496</v>
      </c>
      <c r="O1133">
        <v>9</v>
      </c>
      <c r="P1133">
        <v>8</v>
      </c>
      <c r="Q1133">
        <v>9</v>
      </c>
      <c r="R1133">
        <v>9</v>
      </c>
      <c r="S1133" t="s">
        <v>103</v>
      </c>
      <c r="T1133" t="s">
        <v>106</v>
      </c>
      <c r="V1133">
        <v>33</v>
      </c>
      <c r="W1133">
        <v>35</v>
      </c>
      <c r="X1133">
        <f>IF(AND(OR('Country Prioritization'!$C$4 = 'Filter inputs'!$A$4,'Country Prioritization'!$C$4=$B1133),
OR('Country Prioritization'!$C$6='Filter inputs'!$C$4,'Country Prioritization'!$C$6=$S1133),
OR( 'Country Prioritization'!$C$7='Filter inputs'!$D$4, 'Country Prioritization'!$C$7=$T1133),
OR('Country Prioritization'!$C$8='Filter inputs'!$E$4, 'Country Prioritization'!$C$8=$F1133), OR(AND('Country Prioritization'!$C$5='Filter inputs'!$B$4,H1133&lt;=$X$1),AND('Country Prioritization'!$C$5='Filter inputs'!$B$5,M1133&lt;=$X$1))),1,0)</f>
        <v>1</v>
      </c>
      <c r="Y1133">
        <f>IF(OR('Vaccine Prioritization'!$C$5='Filter inputs'!$E$4, 'Vaccine Prioritization'!$C$5=$F1133),1,0)</f>
        <v>1</v>
      </c>
    </row>
    <row r="1134" spans="1:25" x14ac:dyDescent="0.3">
      <c r="A1134" t="str">
        <f t="shared" si="39"/>
        <v>AFRICAMOZMCV22024</v>
      </c>
      <c r="B1134" t="s">
        <v>3</v>
      </c>
      <c r="C1134" t="s">
        <v>181</v>
      </c>
      <c r="D1134" t="s">
        <v>77</v>
      </c>
      <c r="E1134" t="s">
        <v>83</v>
      </c>
      <c r="F1134">
        <v>2024</v>
      </c>
      <c r="G1134" t="s">
        <v>199</v>
      </c>
      <c r="H1134" s="11" cm="1">
        <f t="array" ref="H1134">_xlfn.IFS(G1134="&gt;70%",1,G1134="60-70%",70%,G1134="50-60%",60%,G1134="&lt;50%",50%)</f>
        <v>0.5</v>
      </c>
      <c r="I1134" s="47">
        <v>0.36201642322411087</v>
      </c>
      <c r="J1134">
        <v>3</v>
      </c>
      <c r="K1134">
        <v>8</v>
      </c>
      <c r="L1134" t="s">
        <v>197</v>
      </c>
      <c r="M1134" s="11" cm="1">
        <f t="array" ref="M1134">_xlfn.IFS(L1134="&gt;70%",1,L1134="60-70%",70%,L1134="50-60%",60%,L1134="&lt;50%",50%)</f>
        <v>0.7</v>
      </c>
      <c r="N1134" s="47">
        <v>1.346294829168287</v>
      </c>
      <c r="O1134">
        <v>7</v>
      </c>
      <c r="P1134">
        <v>8</v>
      </c>
      <c r="Q1134">
        <v>10</v>
      </c>
      <c r="R1134">
        <v>9</v>
      </c>
      <c r="S1134" t="s">
        <v>103</v>
      </c>
      <c r="T1134" t="s">
        <v>106</v>
      </c>
      <c r="V1134">
        <v>30</v>
      </c>
      <c r="W1134">
        <v>34</v>
      </c>
      <c r="X1134">
        <f>IF(AND(OR('Country Prioritization'!$C$4 = 'Filter inputs'!$A$4,'Country Prioritization'!$C$4=$B1134),
OR('Country Prioritization'!$C$6='Filter inputs'!$C$4,'Country Prioritization'!$C$6=$S1134),
OR( 'Country Prioritization'!$C$7='Filter inputs'!$D$4, 'Country Prioritization'!$C$7=$T1134),
OR('Country Prioritization'!$C$8='Filter inputs'!$E$4, 'Country Prioritization'!$C$8=$F1134), OR(AND('Country Prioritization'!$C$5='Filter inputs'!$B$4,H1134&lt;=$X$1),AND('Country Prioritization'!$C$5='Filter inputs'!$B$5,M1134&lt;=$X$1))),1,0)</f>
        <v>1</v>
      </c>
      <c r="Y1134">
        <f>IF(OR('Vaccine Prioritization'!$C$5='Filter inputs'!$E$4, 'Vaccine Prioritization'!$C$5=$F1134),1,0)</f>
        <v>1</v>
      </c>
    </row>
    <row r="1135" spans="1:25" x14ac:dyDescent="0.3">
      <c r="A1135" t="str">
        <f t="shared" si="39"/>
        <v>AFRICABFAMCV22024</v>
      </c>
      <c r="B1135" t="s">
        <v>3</v>
      </c>
      <c r="C1135" t="s">
        <v>167</v>
      </c>
      <c r="D1135" t="s">
        <v>63</v>
      </c>
      <c r="E1135" t="s">
        <v>83</v>
      </c>
      <c r="F1135">
        <v>2024</v>
      </c>
      <c r="G1135" t="s">
        <v>199</v>
      </c>
      <c r="H1135" s="11" cm="1">
        <f t="array" ref="H1135">_xlfn.IFS(G1135="&gt;70%",1,G1135="60-70%",70%,G1135="50-60%",60%,G1135="&lt;50%",50%)</f>
        <v>0.5</v>
      </c>
      <c r="I1135" s="47">
        <v>0.29741817614464416</v>
      </c>
      <c r="J1135">
        <v>6</v>
      </c>
      <c r="K1135">
        <v>8</v>
      </c>
      <c r="L1135" t="s">
        <v>197</v>
      </c>
      <c r="M1135" s="11" cm="1">
        <f t="array" ref="M1135">_xlfn.IFS(L1135="&gt;70%",1,L1135="60-70%",70%,L1135="50-60%",60%,L1135="&lt;50%",50%)</f>
        <v>0.7</v>
      </c>
      <c r="N1135" s="47">
        <v>1.2268918011079752</v>
      </c>
      <c r="O1135">
        <v>9</v>
      </c>
      <c r="P1135">
        <v>7</v>
      </c>
      <c r="Q1135">
        <v>4</v>
      </c>
      <c r="R1135">
        <v>9</v>
      </c>
      <c r="S1135" t="s">
        <v>103</v>
      </c>
      <c r="T1135" t="s">
        <v>106</v>
      </c>
      <c r="V1135">
        <v>27</v>
      </c>
      <c r="W1135">
        <v>29</v>
      </c>
      <c r="X1135">
        <f>IF(AND(OR('Country Prioritization'!$C$4 = 'Filter inputs'!$A$4,'Country Prioritization'!$C$4=$B1135),
OR('Country Prioritization'!$C$6='Filter inputs'!$C$4,'Country Prioritization'!$C$6=$S1135),
OR( 'Country Prioritization'!$C$7='Filter inputs'!$D$4, 'Country Prioritization'!$C$7=$T1135),
OR('Country Prioritization'!$C$8='Filter inputs'!$E$4, 'Country Prioritization'!$C$8=$F1135), OR(AND('Country Prioritization'!$C$5='Filter inputs'!$B$4,H1135&lt;=$X$1),AND('Country Prioritization'!$C$5='Filter inputs'!$B$5,M1135&lt;=$X$1))),1,0)</f>
        <v>1</v>
      </c>
      <c r="Y1135">
        <f>IF(OR('Vaccine Prioritization'!$C$5='Filter inputs'!$E$4, 'Vaccine Prioritization'!$C$5=$F1135),1,0)</f>
        <v>1</v>
      </c>
    </row>
    <row r="1136" spans="1:25" x14ac:dyDescent="0.3">
      <c r="A1136" t="str">
        <f t="shared" si="39"/>
        <v>AFRICAKENMCV22024</v>
      </c>
      <c r="B1136" t="s">
        <v>3</v>
      </c>
      <c r="C1136" t="s">
        <v>139</v>
      </c>
      <c r="D1136" t="s">
        <v>35</v>
      </c>
      <c r="E1136" t="s">
        <v>83</v>
      </c>
      <c r="F1136">
        <v>2024</v>
      </c>
      <c r="G1136" t="s">
        <v>199</v>
      </c>
      <c r="H1136" s="11" cm="1">
        <f t="array" ref="H1136">_xlfn.IFS(G1136="&gt;70%",1,G1136="60-70%",70%,G1136="50-60%",60%,G1136="&lt;50%",50%)</f>
        <v>0.5</v>
      </c>
      <c r="I1136" s="47">
        <v>0.36686046214336498</v>
      </c>
      <c r="J1136">
        <v>9</v>
      </c>
      <c r="K1136">
        <v>8</v>
      </c>
      <c r="L1136" t="s">
        <v>199</v>
      </c>
      <c r="M1136" s="11" cm="1">
        <f t="array" ref="M1136">_xlfn.IFS(L1136="&gt;70%",1,L1136="60-70%",70%,L1136="50-60%",60%,L1136="&lt;50%",50%)</f>
        <v>0.5</v>
      </c>
      <c r="N1136" s="47">
        <v>1.1113454326452132</v>
      </c>
      <c r="O1136">
        <v>10</v>
      </c>
      <c r="P1136">
        <v>7</v>
      </c>
      <c r="Q1136">
        <v>5</v>
      </c>
      <c r="R1136">
        <v>2</v>
      </c>
      <c r="S1136" t="s">
        <v>104</v>
      </c>
      <c r="T1136" t="s">
        <v>109</v>
      </c>
      <c r="V1136">
        <v>24</v>
      </c>
      <c r="W1136">
        <v>24</v>
      </c>
      <c r="X1136">
        <f>IF(AND(OR('Country Prioritization'!$C$4 = 'Filter inputs'!$A$4,'Country Prioritization'!$C$4=$B1136),
OR('Country Prioritization'!$C$6='Filter inputs'!$C$4,'Country Prioritization'!$C$6=$S1136),
OR( 'Country Prioritization'!$C$7='Filter inputs'!$D$4, 'Country Prioritization'!$C$7=$T1136),
OR('Country Prioritization'!$C$8='Filter inputs'!$E$4, 'Country Prioritization'!$C$8=$F1136), OR(AND('Country Prioritization'!$C$5='Filter inputs'!$B$4,H1136&lt;=$X$1),AND('Country Prioritization'!$C$5='Filter inputs'!$B$5,M1136&lt;=$X$1))),1,0)</f>
        <v>1</v>
      </c>
      <c r="Y1136">
        <f>IF(OR('Vaccine Prioritization'!$C$5='Filter inputs'!$E$4, 'Vaccine Prioritization'!$C$5=$F1136),1,0)</f>
        <v>1</v>
      </c>
    </row>
    <row r="1137" spans="1:25" x14ac:dyDescent="0.3">
      <c r="A1137" t="str">
        <f t="shared" si="39"/>
        <v>AFRICANERMCV22024</v>
      </c>
      <c r="B1137" t="s">
        <v>3</v>
      </c>
      <c r="C1137" t="s">
        <v>136</v>
      </c>
      <c r="D1137" t="s">
        <v>32</v>
      </c>
      <c r="E1137" t="s">
        <v>83</v>
      </c>
      <c r="F1137">
        <v>2024</v>
      </c>
      <c r="G1137" t="s">
        <v>199</v>
      </c>
      <c r="H1137" s="11" cm="1">
        <f t="array" ref="H1137">_xlfn.IFS(G1137="&gt;70%",1,G1137="60-70%",70%,G1137="50-60%",60%,G1137="&lt;50%",50%)</f>
        <v>0.5</v>
      </c>
      <c r="I1137" s="47">
        <v>0.33239828449141201</v>
      </c>
      <c r="J1137">
        <v>8</v>
      </c>
      <c r="K1137">
        <v>8</v>
      </c>
      <c r="L1137" t="s">
        <v>199</v>
      </c>
      <c r="M1137" s="11" cm="1">
        <f t="array" ref="M1137">_xlfn.IFS(L1137="&gt;70%",1,L1137="60-70%",70%,L1137="50-60%",60%,L1137="&lt;50%",50%)</f>
        <v>0.5</v>
      </c>
      <c r="N1137" s="47">
        <v>1.1064756519496066</v>
      </c>
      <c r="O1137">
        <v>10</v>
      </c>
      <c r="P1137">
        <v>7</v>
      </c>
      <c r="Q1137">
        <v>8</v>
      </c>
      <c r="R1137">
        <v>9</v>
      </c>
      <c r="S1137" t="s">
        <v>103</v>
      </c>
      <c r="T1137" t="s">
        <v>106</v>
      </c>
      <c r="V1137">
        <v>33</v>
      </c>
      <c r="W1137">
        <v>34</v>
      </c>
      <c r="X1137">
        <f>IF(AND(OR('Country Prioritization'!$C$4 = 'Filter inputs'!$A$4,'Country Prioritization'!$C$4=$B1137),
OR('Country Prioritization'!$C$6='Filter inputs'!$C$4,'Country Prioritization'!$C$6=$S1137),
OR( 'Country Prioritization'!$C$7='Filter inputs'!$D$4, 'Country Prioritization'!$C$7=$T1137),
OR('Country Prioritization'!$C$8='Filter inputs'!$E$4, 'Country Prioritization'!$C$8=$F1137), OR(AND('Country Prioritization'!$C$5='Filter inputs'!$B$4,H1137&lt;=$X$1),AND('Country Prioritization'!$C$5='Filter inputs'!$B$5,M1137&lt;=$X$1))),1,0)</f>
        <v>1</v>
      </c>
      <c r="Y1137">
        <f>IF(OR('Vaccine Prioritization'!$C$5='Filter inputs'!$E$4, 'Vaccine Prioritization'!$C$5=$F1137),1,0)</f>
        <v>1</v>
      </c>
    </row>
    <row r="1138" spans="1:25" x14ac:dyDescent="0.3">
      <c r="A1138" t="str">
        <f t="shared" si="39"/>
        <v>ASIAYEMMCV22024</v>
      </c>
      <c r="B1138" t="s">
        <v>13</v>
      </c>
      <c r="C1138" t="s">
        <v>123</v>
      </c>
      <c r="D1138" t="s">
        <v>18</v>
      </c>
      <c r="E1138" t="s">
        <v>83</v>
      </c>
      <c r="F1138">
        <v>2024</v>
      </c>
      <c r="G1138" t="s">
        <v>199</v>
      </c>
      <c r="H1138" s="11" cm="1">
        <f t="array" ref="H1138">_xlfn.IFS(G1138="&gt;70%",1,G1138="60-70%",70%,G1138="50-60%",60%,G1138="&lt;50%",50%)</f>
        <v>0.5</v>
      </c>
      <c r="I1138" s="47">
        <v>0.21729874566291485</v>
      </c>
      <c r="J1138">
        <v>9</v>
      </c>
      <c r="K1138">
        <v>7</v>
      </c>
      <c r="L1138" t="s">
        <v>197</v>
      </c>
      <c r="M1138" s="11" cm="1">
        <f t="array" ref="M1138">_xlfn.IFS(L1138="&gt;70%",1,L1138="60-70%",70%,L1138="50-60%",60%,L1138="&lt;50%",50%)</f>
        <v>0.7</v>
      </c>
      <c r="N1138" s="47">
        <v>1.0527212111854016</v>
      </c>
      <c r="O1138">
        <v>8</v>
      </c>
      <c r="P1138">
        <v>7</v>
      </c>
      <c r="Q1138">
        <v>3</v>
      </c>
      <c r="R1138">
        <v>9</v>
      </c>
      <c r="S1138" t="s">
        <v>103</v>
      </c>
      <c r="T1138" t="s">
        <v>106</v>
      </c>
      <c r="V1138">
        <v>28</v>
      </c>
      <c r="W1138">
        <v>27</v>
      </c>
      <c r="X1138">
        <f>IF(AND(OR('Country Prioritization'!$C$4 = 'Filter inputs'!$A$4,'Country Prioritization'!$C$4=$B1138),
OR('Country Prioritization'!$C$6='Filter inputs'!$C$4,'Country Prioritization'!$C$6=$S1138),
OR( 'Country Prioritization'!$C$7='Filter inputs'!$D$4, 'Country Prioritization'!$C$7=$T1138),
OR('Country Prioritization'!$C$8='Filter inputs'!$E$4, 'Country Prioritization'!$C$8=$F1138), OR(AND('Country Prioritization'!$C$5='Filter inputs'!$B$4,H1138&lt;=$X$1),AND('Country Prioritization'!$C$5='Filter inputs'!$B$5,M1138&lt;=$X$1))),1,0)</f>
        <v>1</v>
      </c>
      <c r="Y1138">
        <f>IF(OR('Vaccine Prioritization'!$C$5='Filter inputs'!$E$4, 'Vaccine Prioritization'!$C$5=$F1138),1,0)</f>
        <v>1</v>
      </c>
    </row>
    <row r="1139" spans="1:25" x14ac:dyDescent="0.3">
      <c r="A1139" t="str">
        <f t="shared" si="39"/>
        <v>AMERICAHTIMCV22024</v>
      </c>
      <c r="B1139" t="s">
        <v>22</v>
      </c>
      <c r="C1139" t="s">
        <v>127</v>
      </c>
      <c r="D1139" t="s">
        <v>23</v>
      </c>
      <c r="E1139" t="s">
        <v>83</v>
      </c>
      <c r="F1139">
        <v>2024</v>
      </c>
      <c r="G1139" t="s">
        <v>199</v>
      </c>
      <c r="H1139" s="11" cm="1">
        <f t="array" ref="H1139">_xlfn.IFS(G1139="&gt;70%",1,G1139="60-70%",70%,G1139="50-60%",60%,G1139="&lt;50%",50%)</f>
        <v>0.5</v>
      </c>
      <c r="I1139" s="47">
        <v>0.27147802577423247</v>
      </c>
      <c r="J1139">
        <v>10</v>
      </c>
      <c r="K1139">
        <v>7</v>
      </c>
      <c r="L1139" t="s">
        <v>199</v>
      </c>
      <c r="M1139" s="11" cm="1">
        <f t="array" ref="M1139">_xlfn.IFS(L1139="&gt;70%",1,L1139="60-70%",70%,L1139="50-60%",60%,L1139="&lt;50%",50%)</f>
        <v>0.5</v>
      </c>
      <c r="N1139" s="47">
        <v>1.008654165709026</v>
      </c>
      <c r="O1139">
        <v>10</v>
      </c>
      <c r="P1139">
        <v>7</v>
      </c>
      <c r="Q1139">
        <v>5</v>
      </c>
      <c r="R1139">
        <v>9</v>
      </c>
      <c r="S1139" t="s">
        <v>103</v>
      </c>
      <c r="T1139" t="s">
        <v>106</v>
      </c>
      <c r="V1139">
        <v>31</v>
      </c>
      <c r="W1139">
        <v>31</v>
      </c>
      <c r="X1139">
        <f>IF(AND(OR('Country Prioritization'!$C$4 = 'Filter inputs'!$A$4,'Country Prioritization'!$C$4=$B1139),
OR('Country Prioritization'!$C$6='Filter inputs'!$C$4,'Country Prioritization'!$C$6=$S1139),
OR( 'Country Prioritization'!$C$7='Filter inputs'!$D$4, 'Country Prioritization'!$C$7=$T1139),
OR('Country Prioritization'!$C$8='Filter inputs'!$E$4, 'Country Prioritization'!$C$8=$F1139), OR(AND('Country Prioritization'!$C$5='Filter inputs'!$B$4,H1139&lt;=$X$1),AND('Country Prioritization'!$C$5='Filter inputs'!$B$5,M1139&lt;=$X$1))),1,0)</f>
        <v>1</v>
      </c>
      <c r="Y1139">
        <f>IF(OR('Vaccine Prioritization'!$C$5='Filter inputs'!$E$4, 'Vaccine Prioritization'!$C$5=$F1139),1,0)</f>
        <v>1</v>
      </c>
    </row>
    <row r="1140" spans="1:25" x14ac:dyDescent="0.3">
      <c r="A1140" t="str">
        <f t="shared" si="39"/>
        <v>AFRICAZWEMCV22024</v>
      </c>
      <c r="B1140" t="s">
        <v>3</v>
      </c>
      <c r="C1140" t="s">
        <v>148</v>
      </c>
      <c r="D1140" t="s">
        <v>44</v>
      </c>
      <c r="E1140" t="s">
        <v>83</v>
      </c>
      <c r="F1140">
        <v>2024</v>
      </c>
      <c r="G1140" t="s">
        <v>199</v>
      </c>
      <c r="H1140" s="11" cm="1">
        <f t="array" ref="H1140">_xlfn.IFS(G1140="&gt;70%",1,G1140="60-70%",70%,G1140="50-60%",60%,G1140="&lt;50%",50%)</f>
        <v>0.5</v>
      </c>
      <c r="I1140" s="47">
        <v>0.19564205210576657</v>
      </c>
      <c r="J1140">
        <v>5</v>
      </c>
      <c r="K1140">
        <v>6</v>
      </c>
      <c r="L1140" t="s">
        <v>196</v>
      </c>
      <c r="M1140" s="11" cm="1">
        <f t="array" ref="M1140">_xlfn.IFS(L1140="&gt;70%",1,L1140="60-70%",70%,L1140="50-60%",60%,L1140="&lt;50%",50%)</f>
        <v>1</v>
      </c>
      <c r="N1140" s="47">
        <v>0.95991481854890259</v>
      </c>
      <c r="O1140">
        <v>5</v>
      </c>
      <c r="P1140">
        <v>7</v>
      </c>
      <c r="Q1140">
        <v>7</v>
      </c>
      <c r="R1140">
        <v>2</v>
      </c>
      <c r="S1140" t="s">
        <v>104</v>
      </c>
      <c r="T1140" t="s">
        <v>109</v>
      </c>
      <c r="V1140">
        <v>20</v>
      </c>
      <c r="W1140">
        <v>21</v>
      </c>
      <c r="X1140">
        <f>IF(AND(OR('Country Prioritization'!$C$4 = 'Filter inputs'!$A$4,'Country Prioritization'!$C$4=$B1140),
OR('Country Prioritization'!$C$6='Filter inputs'!$C$4,'Country Prioritization'!$C$6=$S1140),
OR( 'Country Prioritization'!$C$7='Filter inputs'!$D$4, 'Country Prioritization'!$C$7=$T1140),
OR('Country Prioritization'!$C$8='Filter inputs'!$E$4, 'Country Prioritization'!$C$8=$F1140), OR(AND('Country Prioritization'!$C$5='Filter inputs'!$B$4,H1140&lt;=$X$1),AND('Country Prioritization'!$C$5='Filter inputs'!$B$5,M1140&lt;=$X$1))),1,0)</f>
        <v>1</v>
      </c>
      <c r="Y1140">
        <f>IF(OR('Vaccine Prioritization'!$C$5='Filter inputs'!$E$4, 'Vaccine Prioritization'!$C$5=$F1140),1,0)</f>
        <v>1</v>
      </c>
    </row>
    <row r="1141" spans="1:25" x14ac:dyDescent="0.3">
      <c r="A1141" t="str">
        <f t="shared" si="39"/>
        <v>AFRICAMWIMCV22024</v>
      </c>
      <c r="B1141" t="s">
        <v>3</v>
      </c>
      <c r="C1141" t="s">
        <v>158</v>
      </c>
      <c r="D1141" t="s">
        <v>54</v>
      </c>
      <c r="E1141" t="s">
        <v>83</v>
      </c>
      <c r="F1141">
        <v>2024</v>
      </c>
      <c r="G1141" t="s">
        <v>199</v>
      </c>
      <c r="H1141" s="11" cm="1">
        <f t="array" ref="H1141">_xlfn.IFS(G1141="&gt;70%",1,G1141="60-70%",70%,G1141="50-60%",60%,G1141="&lt;50%",50%)</f>
        <v>0.5</v>
      </c>
      <c r="I1141" s="47">
        <v>0.22196615160863895</v>
      </c>
      <c r="J1141">
        <v>5</v>
      </c>
      <c r="K1141">
        <v>7</v>
      </c>
      <c r="L1141" t="s">
        <v>197</v>
      </c>
      <c r="M1141" s="11" cm="1">
        <f t="array" ref="M1141">_xlfn.IFS(L1141="&gt;70%",1,L1141="60-70%",70%,L1141="50-60%",60%,L1141="&lt;50%",50%)</f>
        <v>0.7</v>
      </c>
      <c r="N1141" s="47">
        <v>0.89350980707456229</v>
      </c>
      <c r="O1141">
        <v>7</v>
      </c>
      <c r="P1141">
        <v>7</v>
      </c>
      <c r="Q1141">
        <v>10</v>
      </c>
      <c r="R1141">
        <v>9</v>
      </c>
      <c r="S1141" t="s">
        <v>103</v>
      </c>
      <c r="T1141" t="s">
        <v>106</v>
      </c>
      <c r="V1141">
        <v>31</v>
      </c>
      <c r="W1141">
        <v>33</v>
      </c>
      <c r="X1141">
        <f>IF(AND(OR('Country Prioritization'!$C$4 = 'Filter inputs'!$A$4,'Country Prioritization'!$C$4=$B1141),
OR('Country Prioritization'!$C$6='Filter inputs'!$C$4,'Country Prioritization'!$C$6=$S1141),
OR( 'Country Prioritization'!$C$7='Filter inputs'!$D$4, 'Country Prioritization'!$C$7=$T1141),
OR('Country Prioritization'!$C$8='Filter inputs'!$E$4, 'Country Prioritization'!$C$8=$F1141), OR(AND('Country Prioritization'!$C$5='Filter inputs'!$B$4,H1141&lt;=$X$1),AND('Country Prioritization'!$C$5='Filter inputs'!$B$5,M1141&lt;=$X$1))),1,0)</f>
        <v>1</v>
      </c>
      <c r="Y1141">
        <f>IF(OR('Vaccine Prioritization'!$C$5='Filter inputs'!$E$4, 'Vaccine Prioritization'!$C$5=$F1141),1,0)</f>
        <v>1</v>
      </c>
    </row>
    <row r="1142" spans="1:25" x14ac:dyDescent="0.3">
      <c r="A1142" t="str">
        <f t="shared" si="39"/>
        <v>ASIAAFGMCV22024</v>
      </c>
      <c r="B1142" t="s">
        <v>13</v>
      </c>
      <c r="C1142" t="s">
        <v>120</v>
      </c>
      <c r="D1142" t="s">
        <v>14</v>
      </c>
      <c r="E1142" t="s">
        <v>83</v>
      </c>
      <c r="F1142">
        <v>2024</v>
      </c>
      <c r="G1142" t="s">
        <v>199</v>
      </c>
      <c r="H1142" s="11" cm="1">
        <f t="array" ref="H1142">_xlfn.IFS(G1142="&gt;70%",1,G1142="60-70%",70%,G1142="50-60%",60%,G1142="&lt;50%",50%)</f>
        <v>0.5</v>
      </c>
      <c r="I1142" s="47">
        <v>0.2072059911725217</v>
      </c>
      <c r="J1142">
        <v>10</v>
      </c>
      <c r="K1142">
        <v>7</v>
      </c>
      <c r="L1142" t="s">
        <v>198</v>
      </c>
      <c r="M1142" s="11" cm="1">
        <f t="array" ref="M1142">_xlfn.IFS(L1142="&gt;70%",1,L1142="60-70%",70%,L1142="50-60%",60%,L1142="&lt;50%",50%)</f>
        <v>0.6</v>
      </c>
      <c r="N1142" s="47">
        <v>0.85494073509886948</v>
      </c>
      <c r="O1142">
        <v>9</v>
      </c>
      <c r="P1142">
        <v>7</v>
      </c>
      <c r="Q1142">
        <v>8</v>
      </c>
      <c r="R1142">
        <v>9</v>
      </c>
      <c r="S1142" t="s">
        <v>103</v>
      </c>
      <c r="T1142" t="s">
        <v>106</v>
      </c>
      <c r="V1142">
        <v>34</v>
      </c>
      <c r="W1142">
        <v>33</v>
      </c>
      <c r="X1142">
        <f>IF(AND(OR('Country Prioritization'!$C$4 = 'Filter inputs'!$A$4,'Country Prioritization'!$C$4=$B1142),
OR('Country Prioritization'!$C$6='Filter inputs'!$C$4,'Country Prioritization'!$C$6=$S1142),
OR( 'Country Prioritization'!$C$7='Filter inputs'!$D$4, 'Country Prioritization'!$C$7=$T1142),
OR('Country Prioritization'!$C$8='Filter inputs'!$E$4, 'Country Prioritization'!$C$8=$F1142), OR(AND('Country Prioritization'!$C$5='Filter inputs'!$B$4,H1142&lt;=$X$1),AND('Country Prioritization'!$C$5='Filter inputs'!$B$5,M1142&lt;=$X$1))),1,0)</f>
        <v>1</v>
      </c>
      <c r="Y1142">
        <f>IF(OR('Vaccine Prioritization'!$C$5='Filter inputs'!$E$4, 'Vaccine Prioritization'!$C$5=$F1142),1,0)</f>
        <v>1</v>
      </c>
    </row>
    <row r="1143" spans="1:25" x14ac:dyDescent="0.3">
      <c r="A1143" t="str">
        <f t="shared" si="39"/>
        <v>ASIANPLMCV22024</v>
      </c>
      <c r="B1143" t="s">
        <v>13</v>
      </c>
      <c r="C1143" t="s">
        <v>157</v>
      </c>
      <c r="D1143" t="s">
        <v>53</v>
      </c>
      <c r="E1143" t="s">
        <v>83</v>
      </c>
      <c r="F1143">
        <v>2024</v>
      </c>
      <c r="G1143" t="s">
        <v>199</v>
      </c>
      <c r="H1143" s="11" cm="1">
        <f t="array" ref="H1143">_xlfn.IFS(G1143="&gt;70%",1,G1143="60-70%",70%,G1143="50-60%",60%,G1143="&lt;50%",50%)</f>
        <v>0.5</v>
      </c>
      <c r="I1143" s="47">
        <v>0.19356958088873757</v>
      </c>
      <c r="J1143">
        <v>5</v>
      </c>
      <c r="K1143">
        <v>6</v>
      </c>
      <c r="L1143" t="s">
        <v>197</v>
      </c>
      <c r="M1143" s="11" cm="1">
        <f t="array" ref="M1143">_xlfn.IFS(L1143="&gt;70%",1,L1143="60-70%",70%,L1143="50-60%",60%,L1143="&lt;50%",50%)</f>
        <v>0.7</v>
      </c>
      <c r="N1143" s="47">
        <v>0.73341103404944374</v>
      </c>
      <c r="O1143">
        <v>8</v>
      </c>
      <c r="P1143">
        <v>6</v>
      </c>
      <c r="Q1143">
        <v>6</v>
      </c>
      <c r="R1143">
        <v>8</v>
      </c>
      <c r="S1143" t="s">
        <v>104</v>
      </c>
      <c r="T1143" t="s">
        <v>106</v>
      </c>
      <c r="V1143">
        <v>25</v>
      </c>
      <c r="W1143">
        <v>28</v>
      </c>
      <c r="X1143">
        <f>IF(AND(OR('Country Prioritization'!$C$4 = 'Filter inputs'!$A$4,'Country Prioritization'!$C$4=$B1143),
OR('Country Prioritization'!$C$6='Filter inputs'!$C$4,'Country Prioritization'!$C$6=$S1143),
OR( 'Country Prioritization'!$C$7='Filter inputs'!$D$4, 'Country Prioritization'!$C$7=$T1143),
OR('Country Prioritization'!$C$8='Filter inputs'!$E$4, 'Country Prioritization'!$C$8=$F1143), OR(AND('Country Prioritization'!$C$5='Filter inputs'!$B$4,H1143&lt;=$X$1),AND('Country Prioritization'!$C$5='Filter inputs'!$B$5,M1143&lt;=$X$1))),1,0)</f>
        <v>1</v>
      </c>
      <c r="Y1143">
        <f>IF(OR('Vaccine Prioritization'!$C$5='Filter inputs'!$E$4, 'Vaccine Prioritization'!$C$5=$F1143),1,0)</f>
        <v>1</v>
      </c>
    </row>
    <row r="1144" spans="1:25" x14ac:dyDescent="0.3">
      <c r="A1144" t="str">
        <f t="shared" si="39"/>
        <v>AFRICASENMCV22024</v>
      </c>
      <c r="B1144" t="s">
        <v>3</v>
      </c>
      <c r="C1144" t="s">
        <v>164</v>
      </c>
      <c r="D1144" t="s">
        <v>60</v>
      </c>
      <c r="E1144" t="s">
        <v>83</v>
      </c>
      <c r="F1144">
        <v>2024</v>
      </c>
      <c r="G1144" t="s">
        <v>199</v>
      </c>
      <c r="H1144" s="11" cm="1">
        <f t="array" ref="H1144">_xlfn.IFS(G1144="&gt;70%",1,G1144="60-70%",70%,G1144="50-60%",60%,G1144="&lt;50%",50%)</f>
        <v>0.5</v>
      </c>
      <c r="I1144" s="47">
        <v>0.17079916346144786</v>
      </c>
      <c r="J1144">
        <v>5</v>
      </c>
      <c r="K1144">
        <v>6</v>
      </c>
      <c r="L1144" t="s">
        <v>197</v>
      </c>
      <c r="M1144" s="11" cm="1">
        <f t="array" ref="M1144">_xlfn.IFS(L1144="&gt;70%",1,L1144="60-70%",70%,L1144="50-60%",60%,L1144="&lt;50%",50%)</f>
        <v>0.7</v>
      </c>
      <c r="N1144" s="47">
        <v>0.63884761160089398</v>
      </c>
      <c r="O1144">
        <v>7</v>
      </c>
      <c r="P1144">
        <v>6</v>
      </c>
      <c r="Q1144">
        <v>1</v>
      </c>
      <c r="R1144">
        <v>2</v>
      </c>
      <c r="S1144" t="s">
        <v>104</v>
      </c>
      <c r="T1144" t="s">
        <v>109</v>
      </c>
      <c r="V1144">
        <v>14</v>
      </c>
      <c r="W1144">
        <v>16</v>
      </c>
      <c r="X1144">
        <f>IF(AND(OR('Country Prioritization'!$C$4 = 'Filter inputs'!$A$4,'Country Prioritization'!$C$4=$B1144),
OR('Country Prioritization'!$C$6='Filter inputs'!$C$4,'Country Prioritization'!$C$6=$S1144),
OR( 'Country Prioritization'!$C$7='Filter inputs'!$D$4, 'Country Prioritization'!$C$7=$T1144),
OR('Country Prioritization'!$C$8='Filter inputs'!$E$4, 'Country Prioritization'!$C$8=$F1144), OR(AND('Country Prioritization'!$C$5='Filter inputs'!$B$4,H1144&lt;=$X$1),AND('Country Prioritization'!$C$5='Filter inputs'!$B$5,M1144&lt;=$X$1))),1,0)</f>
        <v>1</v>
      </c>
      <c r="Y1144">
        <f>IF(OR('Vaccine Prioritization'!$C$5='Filter inputs'!$E$4, 'Vaccine Prioritization'!$C$5=$F1144),1,0)</f>
        <v>1</v>
      </c>
    </row>
    <row r="1145" spans="1:25" x14ac:dyDescent="0.3">
      <c r="A1145" t="str">
        <f t="shared" si="39"/>
        <v>AFRICAGINMCV22024</v>
      </c>
      <c r="B1145" t="s">
        <v>3</v>
      </c>
      <c r="C1145" t="s">
        <v>119</v>
      </c>
      <c r="D1145" t="s">
        <v>12</v>
      </c>
      <c r="E1145" t="s">
        <v>83</v>
      </c>
      <c r="F1145">
        <v>2024</v>
      </c>
      <c r="G1145" t="s">
        <v>199</v>
      </c>
      <c r="H1145" s="11" cm="1">
        <f t="array" ref="H1145">_xlfn.IFS(G1145="&gt;70%",1,G1145="60-70%",70%,G1145="50-60%",60%,G1145="&lt;50%",50%)</f>
        <v>0.5</v>
      </c>
      <c r="I1145" s="47">
        <v>0.29055743576567844</v>
      </c>
      <c r="J1145">
        <v>7</v>
      </c>
      <c r="K1145">
        <v>7</v>
      </c>
      <c r="L1145" t="s">
        <v>199</v>
      </c>
      <c r="M1145" s="11" cm="1">
        <f t="array" ref="M1145">_xlfn.IFS(L1145="&gt;70%",1,L1145="60-70%",70%,L1145="50-60%",60%,L1145="&lt;50%",50%)</f>
        <v>0.5</v>
      </c>
      <c r="N1145" s="47">
        <v>0.6231002025426674</v>
      </c>
      <c r="O1145">
        <v>10</v>
      </c>
      <c r="P1145">
        <v>6</v>
      </c>
      <c r="Q1145">
        <v>7</v>
      </c>
      <c r="R1145">
        <v>9</v>
      </c>
      <c r="S1145" t="s">
        <v>103</v>
      </c>
      <c r="T1145" t="s">
        <v>106</v>
      </c>
      <c r="V1145">
        <v>30</v>
      </c>
      <c r="W1145">
        <v>32</v>
      </c>
      <c r="X1145">
        <f>IF(AND(OR('Country Prioritization'!$C$4 = 'Filter inputs'!$A$4,'Country Prioritization'!$C$4=$B1145),
OR('Country Prioritization'!$C$6='Filter inputs'!$C$4,'Country Prioritization'!$C$6=$S1145),
OR( 'Country Prioritization'!$C$7='Filter inputs'!$D$4, 'Country Prioritization'!$C$7=$T1145),
OR('Country Prioritization'!$C$8='Filter inputs'!$E$4, 'Country Prioritization'!$C$8=$F1145), OR(AND('Country Prioritization'!$C$5='Filter inputs'!$B$4,H1145&lt;=$X$1),AND('Country Prioritization'!$C$5='Filter inputs'!$B$5,M1145&lt;=$X$1))),1,0)</f>
        <v>1</v>
      </c>
      <c r="Y1145">
        <f>IF(OR('Vaccine Prioritization'!$C$5='Filter inputs'!$E$4, 'Vaccine Prioritization'!$C$5=$F1145),1,0)</f>
        <v>1</v>
      </c>
    </row>
    <row r="1146" spans="1:25" x14ac:dyDescent="0.3">
      <c r="A1146" t="str">
        <f t="shared" si="39"/>
        <v>ASIASYRMCV22024</v>
      </c>
      <c r="B1146" t="s">
        <v>13</v>
      </c>
      <c r="C1146" t="s">
        <v>122</v>
      </c>
      <c r="D1146" t="s">
        <v>17</v>
      </c>
      <c r="E1146" t="s">
        <v>83</v>
      </c>
      <c r="F1146">
        <v>2024</v>
      </c>
      <c r="G1146" t="s">
        <v>199</v>
      </c>
      <c r="H1146" s="11" cm="1">
        <f t="array" ref="H1146">_xlfn.IFS(G1146="&gt;70%",1,G1146="60-70%",70%,G1146="50-60%",60%,G1146="&lt;50%",50%)</f>
        <v>0.5</v>
      </c>
      <c r="I1146" s="47">
        <v>0.1545068651919696</v>
      </c>
      <c r="J1146">
        <v>9</v>
      </c>
      <c r="K1146">
        <v>6</v>
      </c>
      <c r="L1146" t="s">
        <v>197</v>
      </c>
      <c r="M1146" s="11" cm="1">
        <f t="array" ref="M1146">_xlfn.IFS(L1146="&gt;70%",1,L1146="60-70%",70%,L1146="50-60%",60%,L1146="&lt;50%",50%)</f>
        <v>0.7</v>
      </c>
      <c r="N1146" s="47">
        <v>0.61103203467301492</v>
      </c>
      <c r="O1146">
        <v>7</v>
      </c>
      <c r="P1146">
        <v>6</v>
      </c>
      <c r="Q1146">
        <v>2</v>
      </c>
      <c r="R1146">
        <v>9</v>
      </c>
      <c r="S1146" t="s">
        <v>103</v>
      </c>
      <c r="T1146" t="s">
        <v>106</v>
      </c>
      <c r="V1146">
        <v>26</v>
      </c>
      <c r="W1146">
        <v>24</v>
      </c>
      <c r="X1146">
        <f>IF(AND(OR('Country Prioritization'!$C$4 = 'Filter inputs'!$A$4,'Country Prioritization'!$C$4=$B1146),
OR('Country Prioritization'!$C$6='Filter inputs'!$C$4,'Country Prioritization'!$C$6=$S1146),
OR( 'Country Prioritization'!$C$7='Filter inputs'!$D$4, 'Country Prioritization'!$C$7=$T1146),
OR('Country Prioritization'!$C$8='Filter inputs'!$E$4, 'Country Prioritization'!$C$8=$F1146), OR(AND('Country Prioritization'!$C$5='Filter inputs'!$B$4,H1146&lt;=$X$1),AND('Country Prioritization'!$C$5='Filter inputs'!$B$5,M1146&lt;=$X$1))),1,0)</f>
        <v>1</v>
      </c>
      <c r="Y1146">
        <f>IF(OR('Vaccine Prioritization'!$C$5='Filter inputs'!$E$4, 'Vaccine Prioritization'!$C$5=$F1146),1,0)</f>
        <v>1</v>
      </c>
    </row>
    <row r="1147" spans="1:25" x14ac:dyDescent="0.3">
      <c r="A1147" t="str">
        <f t="shared" si="39"/>
        <v>ASIAKHMMCV22024</v>
      </c>
      <c r="B1147" t="s">
        <v>13</v>
      </c>
      <c r="C1147" t="s">
        <v>163</v>
      </c>
      <c r="D1147" t="s">
        <v>59</v>
      </c>
      <c r="E1147" t="s">
        <v>83</v>
      </c>
      <c r="F1147">
        <v>2024</v>
      </c>
      <c r="G1147" t="s">
        <v>199</v>
      </c>
      <c r="H1147" s="11" cm="1">
        <f t="array" ref="H1147">_xlfn.IFS(G1147="&gt;70%",1,G1147="60-70%",70%,G1147="50-60%",60%,G1147="&lt;50%",50%)</f>
        <v>0.5</v>
      </c>
      <c r="I1147" s="47">
        <v>0.10763997430529151</v>
      </c>
      <c r="J1147">
        <v>4</v>
      </c>
      <c r="K1147">
        <v>5</v>
      </c>
      <c r="L1147" t="s">
        <v>196</v>
      </c>
      <c r="M1147" s="11" cm="1">
        <f t="array" ref="M1147">_xlfn.IFS(L1147="&gt;70%",1,L1147="60-70%",70%,L1147="50-60%",60%,L1147="&lt;50%",50%)</f>
        <v>1</v>
      </c>
      <c r="N1147" s="47">
        <v>0.5535523861446674</v>
      </c>
      <c r="O1147">
        <v>3</v>
      </c>
      <c r="P1147">
        <v>6</v>
      </c>
      <c r="Q1147">
        <v>8</v>
      </c>
      <c r="R1147">
        <v>2</v>
      </c>
      <c r="S1147" t="s">
        <v>104</v>
      </c>
      <c r="T1147" t="s">
        <v>109</v>
      </c>
      <c r="V1147">
        <v>19</v>
      </c>
      <c r="W1147">
        <v>19</v>
      </c>
      <c r="X1147">
        <f>IF(AND(OR('Country Prioritization'!$C$4 = 'Filter inputs'!$A$4,'Country Prioritization'!$C$4=$B1147),
OR('Country Prioritization'!$C$6='Filter inputs'!$C$4,'Country Prioritization'!$C$6=$S1147),
OR( 'Country Prioritization'!$C$7='Filter inputs'!$D$4, 'Country Prioritization'!$C$7=$T1147),
OR('Country Prioritization'!$C$8='Filter inputs'!$E$4, 'Country Prioritization'!$C$8=$F1147), OR(AND('Country Prioritization'!$C$5='Filter inputs'!$B$4,H1147&lt;=$X$1),AND('Country Prioritization'!$C$5='Filter inputs'!$B$5,M1147&lt;=$X$1))),1,0)</f>
        <v>1</v>
      </c>
      <c r="Y1147">
        <f>IF(OR('Vaccine Prioritization'!$C$5='Filter inputs'!$E$4, 'Vaccine Prioritization'!$C$5=$F1147),1,0)</f>
        <v>1</v>
      </c>
    </row>
    <row r="1148" spans="1:25" x14ac:dyDescent="0.3">
      <c r="A1148" t="str">
        <f t="shared" si="39"/>
        <v>AFRICATGOMCV22024</v>
      </c>
      <c r="B1148" t="s">
        <v>3</v>
      </c>
      <c r="C1148" t="s">
        <v>155</v>
      </c>
      <c r="D1148" t="s">
        <v>51</v>
      </c>
      <c r="E1148" t="s">
        <v>83</v>
      </c>
      <c r="F1148">
        <v>2024</v>
      </c>
      <c r="G1148" t="s">
        <v>199</v>
      </c>
      <c r="H1148" s="11" cm="1">
        <f t="array" ref="H1148">_xlfn.IFS(G1148="&gt;70%",1,G1148="60-70%",70%,G1148="50-60%",60%,G1148="&lt;50%",50%)</f>
        <v>0.5</v>
      </c>
      <c r="I1148" s="47">
        <v>0.10780599666045418</v>
      </c>
      <c r="J1148">
        <v>6</v>
      </c>
      <c r="K1148">
        <v>5</v>
      </c>
      <c r="L1148" t="s">
        <v>196</v>
      </c>
      <c r="M1148" s="11" cm="1">
        <f t="array" ref="M1148">_xlfn.IFS(L1148="&gt;70%",1,L1148="60-70%",70%,L1148="50-60%",60%,L1148="&lt;50%",50%)</f>
        <v>1</v>
      </c>
      <c r="N1148" s="47">
        <v>0.52778208748173849</v>
      </c>
      <c r="O1148">
        <v>5</v>
      </c>
      <c r="P1148">
        <v>6</v>
      </c>
      <c r="Q1148">
        <v>6</v>
      </c>
      <c r="R1148">
        <v>9</v>
      </c>
      <c r="S1148" t="s">
        <v>103</v>
      </c>
      <c r="T1148" t="s">
        <v>106</v>
      </c>
      <c r="V1148">
        <v>26</v>
      </c>
      <c r="W1148">
        <v>26</v>
      </c>
      <c r="X1148">
        <f>IF(AND(OR('Country Prioritization'!$C$4 = 'Filter inputs'!$A$4,'Country Prioritization'!$C$4=$B1148),
OR('Country Prioritization'!$C$6='Filter inputs'!$C$4,'Country Prioritization'!$C$6=$S1148),
OR( 'Country Prioritization'!$C$7='Filter inputs'!$D$4, 'Country Prioritization'!$C$7=$T1148),
OR('Country Prioritization'!$C$8='Filter inputs'!$E$4, 'Country Prioritization'!$C$8=$F1148), OR(AND('Country Prioritization'!$C$5='Filter inputs'!$B$4,H1148&lt;=$X$1),AND('Country Prioritization'!$C$5='Filter inputs'!$B$5,M1148&lt;=$X$1))),1,0)</f>
        <v>1</v>
      </c>
      <c r="Y1148">
        <f>IF(OR('Vaccine Prioritization'!$C$5='Filter inputs'!$E$4, 'Vaccine Prioritization'!$C$5=$F1148),1,0)</f>
        <v>1</v>
      </c>
    </row>
    <row r="1149" spans="1:25" x14ac:dyDescent="0.3">
      <c r="A1149" t="str">
        <f t="shared" si="39"/>
        <v>AFRICABDIMCV22024</v>
      </c>
      <c r="B1149" t="s">
        <v>3</v>
      </c>
      <c r="C1149" t="s">
        <v>171</v>
      </c>
      <c r="D1149" t="s">
        <v>67</v>
      </c>
      <c r="E1149" t="s">
        <v>83</v>
      </c>
      <c r="F1149">
        <v>2024</v>
      </c>
      <c r="G1149" t="s">
        <v>199</v>
      </c>
      <c r="H1149" s="11" cm="1">
        <f t="array" ref="H1149">_xlfn.IFS(G1149="&gt;70%",1,G1149="60-70%",70%,G1149="50-60%",60%,G1149="&lt;50%",50%)</f>
        <v>0.5</v>
      </c>
      <c r="I1149" s="47">
        <v>0.10721580983574183</v>
      </c>
      <c r="J1149">
        <v>5</v>
      </c>
      <c r="K1149">
        <v>5</v>
      </c>
      <c r="L1149" t="s">
        <v>196</v>
      </c>
      <c r="M1149" s="11" cm="1">
        <f t="array" ref="M1149">_xlfn.IFS(L1149="&gt;70%",1,L1149="60-70%",70%,L1149="50-60%",60%,L1149="&lt;50%",50%)</f>
        <v>1</v>
      </c>
      <c r="N1149" s="47">
        <v>0.48719465748479052</v>
      </c>
      <c r="O1149">
        <v>5</v>
      </c>
      <c r="P1149">
        <v>6</v>
      </c>
      <c r="Q1149">
        <v>5</v>
      </c>
      <c r="R1149">
        <v>9</v>
      </c>
      <c r="S1149" t="s">
        <v>103</v>
      </c>
      <c r="T1149" t="s">
        <v>106</v>
      </c>
      <c r="V1149">
        <v>24</v>
      </c>
      <c r="W1149">
        <v>25</v>
      </c>
      <c r="X1149">
        <f>IF(AND(OR('Country Prioritization'!$C$4 = 'Filter inputs'!$A$4,'Country Prioritization'!$C$4=$B1149),
OR('Country Prioritization'!$C$6='Filter inputs'!$C$4,'Country Prioritization'!$C$6=$S1149),
OR( 'Country Prioritization'!$C$7='Filter inputs'!$D$4, 'Country Prioritization'!$C$7=$T1149),
OR('Country Prioritization'!$C$8='Filter inputs'!$E$4, 'Country Prioritization'!$C$8=$F1149), OR(AND('Country Prioritization'!$C$5='Filter inputs'!$B$4,H1149&lt;=$X$1),AND('Country Prioritization'!$C$5='Filter inputs'!$B$5,M1149&lt;=$X$1))),1,0)</f>
        <v>1</v>
      </c>
      <c r="Y1149">
        <f>IF(OR('Vaccine Prioritization'!$C$5='Filter inputs'!$E$4, 'Vaccine Prioritization'!$C$5=$F1149),1,0)</f>
        <v>1</v>
      </c>
    </row>
    <row r="1150" spans="1:25" x14ac:dyDescent="0.3">
      <c r="A1150" t="str">
        <f t="shared" si="39"/>
        <v>AFRICASLEMCV22024</v>
      </c>
      <c r="B1150" t="s">
        <v>3</v>
      </c>
      <c r="C1150" t="s">
        <v>154</v>
      </c>
      <c r="D1150" t="s">
        <v>50</v>
      </c>
      <c r="E1150" t="s">
        <v>83</v>
      </c>
      <c r="F1150">
        <v>2024</v>
      </c>
      <c r="G1150" t="s">
        <v>199</v>
      </c>
      <c r="H1150" s="11" cm="1">
        <f t="array" ref="H1150">_xlfn.IFS(G1150="&gt;70%",1,G1150="60-70%",70%,G1150="50-60%",60%,G1150="&lt;50%",50%)</f>
        <v>0.5</v>
      </c>
      <c r="I1150" s="47">
        <v>0.11355047734550518</v>
      </c>
      <c r="J1150">
        <v>5</v>
      </c>
      <c r="K1150">
        <v>6</v>
      </c>
      <c r="L1150" t="s">
        <v>197</v>
      </c>
      <c r="M1150" s="11" cm="1">
        <f t="array" ref="M1150">_xlfn.IFS(L1150="&gt;70%",1,L1150="60-70%",70%,L1150="50-60%",60%,L1150="&lt;50%",50%)</f>
        <v>0.7</v>
      </c>
      <c r="N1150" s="47">
        <v>0.47574182091121414</v>
      </c>
      <c r="O1150">
        <v>8</v>
      </c>
      <c r="P1150">
        <v>5</v>
      </c>
      <c r="Q1150">
        <v>10</v>
      </c>
      <c r="R1150">
        <v>9</v>
      </c>
      <c r="S1150" t="s">
        <v>103</v>
      </c>
      <c r="T1150" t="s">
        <v>106</v>
      </c>
      <c r="V1150">
        <v>30</v>
      </c>
      <c r="W1150">
        <v>32</v>
      </c>
      <c r="X1150">
        <f>IF(AND(OR('Country Prioritization'!$C$4 = 'Filter inputs'!$A$4,'Country Prioritization'!$C$4=$B1150),
OR('Country Prioritization'!$C$6='Filter inputs'!$C$4,'Country Prioritization'!$C$6=$S1150),
OR( 'Country Prioritization'!$C$7='Filter inputs'!$D$4, 'Country Prioritization'!$C$7=$T1150),
OR('Country Prioritization'!$C$8='Filter inputs'!$E$4, 'Country Prioritization'!$C$8=$F1150), OR(AND('Country Prioritization'!$C$5='Filter inputs'!$B$4,H1150&lt;=$X$1),AND('Country Prioritization'!$C$5='Filter inputs'!$B$5,M1150&lt;=$X$1))),1,0)</f>
        <v>1</v>
      </c>
      <c r="Y1150">
        <f>IF(OR('Vaccine Prioritization'!$C$5='Filter inputs'!$E$4, 'Vaccine Prioritization'!$C$5=$F1150),1,0)</f>
        <v>1</v>
      </c>
    </row>
    <row r="1151" spans="1:25" x14ac:dyDescent="0.3">
      <c r="A1151" t="str">
        <f t="shared" si="39"/>
        <v>OCEANIAPNGMCV22024</v>
      </c>
      <c r="B1151" t="s">
        <v>15</v>
      </c>
      <c r="C1151" t="s">
        <v>121</v>
      </c>
      <c r="D1151" t="s">
        <v>16</v>
      </c>
      <c r="E1151" t="s">
        <v>83</v>
      </c>
      <c r="F1151">
        <v>2024</v>
      </c>
      <c r="G1151" t="s">
        <v>199</v>
      </c>
      <c r="H1151" s="11" cm="1">
        <f t="array" ref="H1151">_xlfn.IFS(G1151="&gt;70%",1,G1151="60-70%",70%,G1151="50-60%",60%,G1151="&lt;50%",50%)</f>
        <v>0.5</v>
      </c>
      <c r="I1151" s="47">
        <v>7.8020769131032647E-2</v>
      </c>
      <c r="J1151">
        <v>10</v>
      </c>
      <c r="K1151">
        <v>5</v>
      </c>
      <c r="L1151" t="s">
        <v>197</v>
      </c>
      <c r="M1151" s="11" cm="1">
        <f t="array" ref="M1151">_xlfn.IFS(L1151="&gt;70%",1,L1151="60-70%",70%,L1151="50-60%",60%,L1151="&lt;50%",50%)</f>
        <v>0.7</v>
      </c>
      <c r="N1151" s="47">
        <v>0.46810865411148483</v>
      </c>
      <c r="O1151">
        <v>8</v>
      </c>
      <c r="P1151">
        <v>5</v>
      </c>
      <c r="Q1151">
        <v>6</v>
      </c>
      <c r="R1151">
        <v>5</v>
      </c>
      <c r="S1151" t="s">
        <v>104</v>
      </c>
      <c r="T1151" t="s">
        <v>107</v>
      </c>
      <c r="V1151">
        <v>26</v>
      </c>
      <c r="W1151">
        <v>24</v>
      </c>
      <c r="X1151">
        <f>IF(AND(OR('Country Prioritization'!$C$4 = 'Filter inputs'!$A$4,'Country Prioritization'!$C$4=$B1151),
OR('Country Prioritization'!$C$6='Filter inputs'!$C$4,'Country Prioritization'!$C$6=$S1151),
OR( 'Country Prioritization'!$C$7='Filter inputs'!$D$4, 'Country Prioritization'!$C$7=$T1151),
OR('Country Prioritization'!$C$8='Filter inputs'!$E$4, 'Country Prioritization'!$C$8=$F1151), OR(AND('Country Prioritization'!$C$5='Filter inputs'!$B$4,H1151&lt;=$X$1),AND('Country Prioritization'!$C$5='Filter inputs'!$B$5,M1151&lt;=$X$1))),1,0)</f>
        <v>1</v>
      </c>
      <c r="Y1151">
        <f>IF(OR('Vaccine Prioritization'!$C$5='Filter inputs'!$E$4, 'Vaccine Prioritization'!$C$5=$F1151),1,0)</f>
        <v>1</v>
      </c>
    </row>
    <row r="1152" spans="1:25" x14ac:dyDescent="0.3">
      <c r="A1152" t="str">
        <f t="shared" si="39"/>
        <v>AFRICASSDMCV22024</v>
      </c>
      <c r="B1152" t="s">
        <v>3</v>
      </c>
      <c r="C1152" t="s">
        <v>115</v>
      </c>
      <c r="D1152" t="s">
        <v>7</v>
      </c>
      <c r="E1152" t="s">
        <v>83</v>
      </c>
      <c r="F1152">
        <v>2024</v>
      </c>
      <c r="G1152" t="s">
        <v>199</v>
      </c>
      <c r="H1152" s="11" cm="1">
        <f t="array" ref="H1152">_xlfn.IFS(G1152="&gt;70%",1,G1152="60-70%",70%,G1152="50-60%",60%,G1152="&lt;50%",50%)</f>
        <v>0.5</v>
      </c>
      <c r="I1152" s="47">
        <v>0.13771109852068156</v>
      </c>
      <c r="J1152">
        <v>7</v>
      </c>
      <c r="K1152">
        <v>6</v>
      </c>
      <c r="L1152" t="s">
        <v>198</v>
      </c>
      <c r="M1152" s="11" cm="1">
        <f t="array" ref="M1152">_xlfn.IFS(L1152="&gt;70%",1,L1152="60-70%",70%,L1152="50-60%",60%,L1152="&lt;50%",50%)</f>
        <v>0.6</v>
      </c>
      <c r="N1152" s="47">
        <v>0.46650060162563833</v>
      </c>
      <c r="O1152">
        <v>9</v>
      </c>
      <c r="P1152">
        <v>5</v>
      </c>
      <c r="Q1152">
        <v>4</v>
      </c>
      <c r="R1152">
        <v>9</v>
      </c>
      <c r="S1152" t="s">
        <v>103</v>
      </c>
      <c r="T1152" t="s">
        <v>106</v>
      </c>
      <c r="V1152">
        <v>26</v>
      </c>
      <c r="W1152">
        <v>27</v>
      </c>
      <c r="X1152">
        <f>IF(AND(OR('Country Prioritization'!$C$4 = 'Filter inputs'!$A$4,'Country Prioritization'!$C$4=$B1152),
OR('Country Prioritization'!$C$6='Filter inputs'!$C$4,'Country Prioritization'!$C$6=$S1152),
OR( 'Country Prioritization'!$C$7='Filter inputs'!$D$4, 'Country Prioritization'!$C$7=$T1152),
OR('Country Prioritization'!$C$8='Filter inputs'!$E$4, 'Country Prioritization'!$C$8=$F1152), OR(AND('Country Prioritization'!$C$5='Filter inputs'!$B$4,H1152&lt;=$X$1),AND('Country Prioritization'!$C$5='Filter inputs'!$B$5,M1152&lt;=$X$1))),1,0)</f>
        <v>1</v>
      </c>
      <c r="Y1152">
        <f>IF(OR('Vaccine Prioritization'!$C$5='Filter inputs'!$E$4, 'Vaccine Prioritization'!$C$5=$F1152),1,0)</f>
        <v>1</v>
      </c>
    </row>
    <row r="1153" spans="1:25" x14ac:dyDescent="0.3">
      <c r="A1153" t="str">
        <f t="shared" si="39"/>
        <v>ASIAPRKMCV22024</v>
      </c>
      <c r="B1153" t="s">
        <v>13</v>
      </c>
      <c r="C1153" t="s">
        <v>177</v>
      </c>
      <c r="D1153" t="s">
        <v>73</v>
      </c>
      <c r="E1153" t="s">
        <v>83</v>
      </c>
      <c r="F1153">
        <v>2024</v>
      </c>
      <c r="G1153" t="s">
        <v>199</v>
      </c>
      <c r="H1153" s="11" cm="1">
        <f t="array" ref="H1153">_xlfn.IFS(G1153="&gt;70%",1,G1153="60-70%",70%,G1153="50-60%",60%,G1153="&lt;50%",50%)</f>
        <v>0.5</v>
      </c>
      <c r="I1153" s="47">
        <v>8.922777895148376E-2</v>
      </c>
      <c r="J1153">
        <v>1</v>
      </c>
      <c r="K1153">
        <v>5</v>
      </c>
      <c r="L1153" t="s">
        <v>196</v>
      </c>
      <c r="M1153" s="11" cm="1">
        <f t="array" ref="M1153">_xlfn.IFS(L1153="&gt;70%",1,L1153="60-70%",70%,L1153="50-60%",60%,L1153="&lt;50%",50%)</f>
        <v>1</v>
      </c>
      <c r="N1153" s="47">
        <v>0.4656822821567479</v>
      </c>
      <c r="O1153">
        <v>1</v>
      </c>
      <c r="P1153">
        <v>5</v>
      </c>
      <c r="Q1153">
        <v>1</v>
      </c>
      <c r="R1153">
        <v>9</v>
      </c>
      <c r="S1153" t="s">
        <v>103</v>
      </c>
      <c r="T1153" t="s">
        <v>106</v>
      </c>
      <c r="V1153">
        <v>16</v>
      </c>
      <c r="W1153">
        <v>16</v>
      </c>
      <c r="X1153">
        <f>IF(AND(OR('Country Prioritization'!$C$4 = 'Filter inputs'!$A$4,'Country Prioritization'!$C$4=$B1153),
OR('Country Prioritization'!$C$6='Filter inputs'!$C$4,'Country Prioritization'!$C$6=$S1153),
OR( 'Country Prioritization'!$C$7='Filter inputs'!$D$4, 'Country Prioritization'!$C$7=$T1153),
OR('Country Prioritization'!$C$8='Filter inputs'!$E$4, 'Country Prioritization'!$C$8=$F1153), OR(AND('Country Prioritization'!$C$5='Filter inputs'!$B$4,H1153&lt;=$X$1),AND('Country Prioritization'!$C$5='Filter inputs'!$B$5,M1153&lt;=$X$1))),1,0)</f>
        <v>1</v>
      </c>
      <c r="Y1153">
        <f>IF(OR('Vaccine Prioritization'!$C$5='Filter inputs'!$E$4, 'Vaccine Prioritization'!$C$5=$F1153),1,0)</f>
        <v>1</v>
      </c>
    </row>
    <row r="1154" spans="1:25" x14ac:dyDescent="0.3">
      <c r="A1154" t="str">
        <f t="shared" si="39"/>
        <v>AFRICAMRTMCV22024</v>
      </c>
      <c r="B1154" t="s">
        <v>3</v>
      </c>
      <c r="C1154" t="s">
        <v>140</v>
      </c>
      <c r="D1154" t="s">
        <v>36</v>
      </c>
      <c r="E1154" t="s">
        <v>83</v>
      </c>
      <c r="F1154">
        <v>2024</v>
      </c>
      <c r="G1154" t="s">
        <v>199</v>
      </c>
      <c r="H1154" s="11" cm="1">
        <f t="array" ref="H1154">_xlfn.IFS(G1154="&gt;70%",1,G1154="60-70%",70%,G1154="50-60%",60%,G1154="&lt;50%",50%)</f>
        <v>0.5</v>
      </c>
      <c r="I1154" s="47">
        <v>7.6829529999880145E-2</v>
      </c>
      <c r="J1154">
        <v>7</v>
      </c>
      <c r="K1154">
        <v>5</v>
      </c>
      <c r="L1154" t="s">
        <v>196</v>
      </c>
      <c r="M1154" s="11" cm="1">
        <f t="array" ref="M1154">_xlfn.IFS(L1154="&gt;70%",1,L1154="60-70%",70%,L1154="50-60%",60%,L1154="&lt;50%",50%)</f>
        <v>1</v>
      </c>
      <c r="N1154" s="47">
        <v>0.41962161614274984</v>
      </c>
      <c r="O1154">
        <v>2</v>
      </c>
      <c r="P1154">
        <v>5</v>
      </c>
      <c r="Q1154">
        <v>7</v>
      </c>
      <c r="R1154">
        <v>2</v>
      </c>
      <c r="S1154" t="s">
        <v>104</v>
      </c>
      <c r="T1154" t="s">
        <v>109</v>
      </c>
      <c r="V1154">
        <v>21</v>
      </c>
      <c r="W1154">
        <v>16</v>
      </c>
      <c r="X1154">
        <f>IF(AND(OR('Country Prioritization'!$C$4 = 'Filter inputs'!$A$4,'Country Prioritization'!$C$4=$B1154),
OR('Country Prioritization'!$C$6='Filter inputs'!$C$4,'Country Prioritization'!$C$6=$S1154),
OR( 'Country Prioritization'!$C$7='Filter inputs'!$D$4, 'Country Prioritization'!$C$7=$T1154),
OR('Country Prioritization'!$C$8='Filter inputs'!$E$4, 'Country Prioritization'!$C$8=$F1154), OR(AND('Country Prioritization'!$C$5='Filter inputs'!$B$4,H1154&lt;=$X$1),AND('Country Prioritization'!$C$5='Filter inputs'!$B$5,M1154&lt;=$X$1))),1,0)</f>
        <v>1</v>
      </c>
      <c r="Y1154">
        <f>IF(OR('Vaccine Prioritization'!$C$5='Filter inputs'!$E$4, 'Vaccine Prioritization'!$C$5=$F1154),1,0)</f>
        <v>1</v>
      </c>
    </row>
    <row r="1155" spans="1:25" x14ac:dyDescent="0.3">
      <c r="A1155" t="str">
        <f t="shared" si="39"/>
        <v>ASIALKAMCV22024</v>
      </c>
      <c r="B1155" t="s">
        <v>13</v>
      </c>
      <c r="C1155" t="s">
        <v>180</v>
      </c>
      <c r="D1155" t="s">
        <v>76</v>
      </c>
      <c r="E1155" t="s">
        <v>83</v>
      </c>
      <c r="F1155">
        <v>2024</v>
      </c>
      <c r="G1155" t="s">
        <v>199</v>
      </c>
      <c r="H1155" s="11" cm="1">
        <f t="array" ref="H1155">_xlfn.IFS(G1155="&gt;70%",1,G1155="60-70%",70%,G1155="50-60%",60%,G1155="&lt;50%",50%)</f>
        <v>0.5</v>
      </c>
      <c r="I1155" s="47">
        <v>6.9701668105856637E-2</v>
      </c>
      <c r="J1155">
        <v>1</v>
      </c>
      <c r="K1155">
        <v>5</v>
      </c>
      <c r="L1155" t="s">
        <v>196</v>
      </c>
      <c r="M1155" s="11" cm="1">
        <f t="array" ref="M1155">_xlfn.IFS(L1155="&gt;70%",1,L1155="60-70%",70%,L1155="50-60%",60%,L1155="&lt;50%",50%)</f>
        <v>1</v>
      </c>
      <c r="N1155" s="47">
        <v>0.36746127132821921</v>
      </c>
      <c r="O1155">
        <v>1</v>
      </c>
      <c r="P1155">
        <v>5</v>
      </c>
      <c r="Q1155">
        <v>1</v>
      </c>
      <c r="R1155">
        <v>11</v>
      </c>
      <c r="S1155" t="s">
        <v>104</v>
      </c>
      <c r="T1155" t="s">
        <v>108</v>
      </c>
      <c r="V1155">
        <v>18</v>
      </c>
      <c r="W1155">
        <v>18</v>
      </c>
      <c r="X1155">
        <f>IF(AND(OR('Country Prioritization'!$C$4 = 'Filter inputs'!$A$4,'Country Prioritization'!$C$4=$B1155),
OR('Country Prioritization'!$C$6='Filter inputs'!$C$4,'Country Prioritization'!$C$6=$S1155),
OR( 'Country Prioritization'!$C$7='Filter inputs'!$D$4, 'Country Prioritization'!$C$7=$T1155),
OR('Country Prioritization'!$C$8='Filter inputs'!$E$4, 'Country Prioritization'!$C$8=$F1155), OR(AND('Country Prioritization'!$C$5='Filter inputs'!$B$4,H1155&lt;=$X$1),AND('Country Prioritization'!$C$5='Filter inputs'!$B$5,M1155&lt;=$X$1))),1,0)</f>
        <v>1</v>
      </c>
      <c r="Y1155">
        <f>IF(OR('Vaccine Prioritization'!$C$5='Filter inputs'!$E$4, 'Vaccine Prioritization'!$C$5=$F1155),1,0)</f>
        <v>1</v>
      </c>
    </row>
    <row r="1156" spans="1:25" x14ac:dyDescent="0.3">
      <c r="A1156" t="str">
        <f t="shared" ref="A1156:A1219" si="40">_xlfn.CONCAT(B1156,D1156,E1156,F1156)</f>
        <v>ASIALAOMCV22024</v>
      </c>
      <c r="B1156" t="s">
        <v>13</v>
      </c>
      <c r="C1156" t="s">
        <v>135</v>
      </c>
      <c r="D1156" t="s">
        <v>31</v>
      </c>
      <c r="E1156" t="s">
        <v>83</v>
      </c>
      <c r="F1156">
        <v>2024</v>
      </c>
      <c r="G1156" t="s">
        <v>199</v>
      </c>
      <c r="H1156" s="11" cm="1">
        <f t="array" ref="H1156">_xlfn.IFS(G1156="&gt;70%",1,G1156="60-70%",70%,G1156="50-60%",60%,G1156="&lt;50%",50%)</f>
        <v>0.5</v>
      </c>
      <c r="I1156" s="47">
        <v>5.8936108667737415E-2</v>
      </c>
      <c r="J1156">
        <v>9</v>
      </c>
      <c r="K1156">
        <v>4</v>
      </c>
      <c r="L1156" t="s">
        <v>196</v>
      </c>
      <c r="M1156" s="11" cm="1">
        <f t="array" ref="M1156">_xlfn.IFS(L1156="&gt;70%",1,L1156="60-70%",70%,L1156="50-60%",60%,L1156="&lt;50%",50%)</f>
        <v>1</v>
      </c>
      <c r="N1156" s="47">
        <v>0.36188022771663259</v>
      </c>
      <c r="O1156">
        <v>3</v>
      </c>
      <c r="P1156">
        <v>5</v>
      </c>
      <c r="Q1156">
        <v>2</v>
      </c>
      <c r="R1156">
        <v>5</v>
      </c>
      <c r="S1156" t="s">
        <v>104</v>
      </c>
      <c r="T1156" t="s">
        <v>107</v>
      </c>
      <c r="V1156">
        <v>20</v>
      </c>
      <c r="W1156">
        <v>15</v>
      </c>
      <c r="X1156">
        <f>IF(AND(OR('Country Prioritization'!$C$4 = 'Filter inputs'!$A$4,'Country Prioritization'!$C$4=$B1156),
OR('Country Prioritization'!$C$6='Filter inputs'!$C$4,'Country Prioritization'!$C$6=$S1156),
OR( 'Country Prioritization'!$C$7='Filter inputs'!$D$4, 'Country Prioritization'!$C$7=$T1156),
OR('Country Prioritization'!$C$8='Filter inputs'!$E$4, 'Country Prioritization'!$C$8=$F1156), OR(AND('Country Prioritization'!$C$5='Filter inputs'!$B$4,H1156&lt;=$X$1),AND('Country Prioritization'!$C$5='Filter inputs'!$B$5,M1156&lt;=$X$1))),1,0)</f>
        <v>1</v>
      </c>
      <c r="Y1156">
        <f>IF(OR('Vaccine Prioritization'!$C$5='Filter inputs'!$E$4, 'Vaccine Prioritization'!$C$5=$F1156),1,0)</f>
        <v>1</v>
      </c>
    </row>
    <row r="1157" spans="1:25" x14ac:dyDescent="0.3">
      <c r="A1157" t="str">
        <f t="shared" si="40"/>
        <v>AFRICARWAMCV22024</v>
      </c>
      <c r="B1157" t="s">
        <v>3</v>
      </c>
      <c r="C1157" t="s">
        <v>179</v>
      </c>
      <c r="D1157" t="s">
        <v>75</v>
      </c>
      <c r="E1157" t="s">
        <v>83</v>
      </c>
      <c r="F1157">
        <v>2024</v>
      </c>
      <c r="G1157" t="s">
        <v>199</v>
      </c>
      <c r="H1157" s="11" cm="1">
        <f t="array" ref="H1157">_xlfn.IFS(G1157="&gt;70%",1,G1157="60-70%",70%,G1157="50-60%",60%,G1157="&lt;50%",50%)</f>
        <v>0.5</v>
      </c>
      <c r="I1157" s="47">
        <v>6.1139373207865062E-2</v>
      </c>
      <c r="J1157">
        <v>3</v>
      </c>
      <c r="K1157">
        <v>4</v>
      </c>
      <c r="L1157" t="s">
        <v>196</v>
      </c>
      <c r="M1157" s="11" cm="1">
        <f t="array" ref="M1157">_xlfn.IFS(L1157="&gt;70%",1,L1157="60-70%",70%,L1157="50-60%",60%,L1157="&lt;50%",50%)</f>
        <v>1</v>
      </c>
      <c r="N1157" s="47">
        <v>0.31967605468422788</v>
      </c>
      <c r="O1157">
        <v>3</v>
      </c>
      <c r="P1157">
        <v>5</v>
      </c>
      <c r="Q1157">
        <v>8</v>
      </c>
      <c r="R1157">
        <v>9</v>
      </c>
      <c r="S1157" t="s">
        <v>103</v>
      </c>
      <c r="T1157" t="s">
        <v>106</v>
      </c>
      <c r="V1157">
        <v>24</v>
      </c>
      <c r="W1157">
        <v>25</v>
      </c>
      <c r="X1157">
        <f>IF(AND(OR('Country Prioritization'!$C$4 = 'Filter inputs'!$A$4,'Country Prioritization'!$C$4=$B1157),
OR('Country Prioritization'!$C$6='Filter inputs'!$C$4,'Country Prioritization'!$C$6=$S1157),
OR( 'Country Prioritization'!$C$7='Filter inputs'!$D$4, 'Country Prioritization'!$C$7=$T1157),
OR('Country Prioritization'!$C$8='Filter inputs'!$E$4, 'Country Prioritization'!$C$8=$F1157), OR(AND('Country Prioritization'!$C$5='Filter inputs'!$B$4,H1157&lt;=$X$1),AND('Country Prioritization'!$C$5='Filter inputs'!$B$5,M1157&lt;=$X$1))),1,0)</f>
        <v>1</v>
      </c>
      <c r="Y1157">
        <f>IF(OR('Vaccine Prioritization'!$C$5='Filter inputs'!$E$4, 'Vaccine Prioritization'!$C$5=$F1157),1,0)</f>
        <v>1</v>
      </c>
    </row>
    <row r="1158" spans="1:25" x14ac:dyDescent="0.3">
      <c r="A1158" t="str">
        <f t="shared" si="40"/>
        <v>EUROPEUKRMCV22024</v>
      </c>
      <c r="B1158" t="s">
        <v>9</v>
      </c>
      <c r="C1158" t="s">
        <v>117</v>
      </c>
      <c r="D1158" t="s">
        <v>10</v>
      </c>
      <c r="E1158" t="s">
        <v>83</v>
      </c>
      <c r="F1158">
        <v>2024</v>
      </c>
      <c r="G1158" t="s">
        <v>199</v>
      </c>
      <c r="H1158" s="11" cm="1">
        <f t="array" ref="H1158">_xlfn.IFS(G1158="&gt;70%",1,G1158="60-70%",70%,G1158="50-60%",60%,G1158="&lt;50%",50%)</f>
        <v>0.5</v>
      </c>
      <c r="I1158" s="47">
        <v>6.5685704788310581E-2</v>
      </c>
      <c r="J1158">
        <v>3</v>
      </c>
      <c r="K1158">
        <v>5</v>
      </c>
      <c r="L1158" t="s">
        <v>196</v>
      </c>
      <c r="M1158" s="11" cm="1">
        <f t="array" ref="M1158">_xlfn.IFS(L1158="&gt;70%",1,L1158="60-70%",70%,L1158="50-60%",60%,L1158="&lt;50%",50%)</f>
        <v>1</v>
      </c>
      <c r="N1158" s="47">
        <v>0.31810031254345705</v>
      </c>
      <c r="O1158">
        <v>3</v>
      </c>
      <c r="P1158">
        <v>4</v>
      </c>
      <c r="Q1158">
        <v>1</v>
      </c>
      <c r="R1158">
        <v>11</v>
      </c>
      <c r="S1158" t="s">
        <v>104</v>
      </c>
      <c r="T1158" t="s">
        <v>108</v>
      </c>
      <c r="V1158">
        <v>20</v>
      </c>
      <c r="W1158">
        <v>19</v>
      </c>
      <c r="X1158">
        <f>IF(AND(OR('Country Prioritization'!$C$4 = 'Filter inputs'!$A$4,'Country Prioritization'!$C$4=$B1158),
OR('Country Prioritization'!$C$6='Filter inputs'!$C$4,'Country Prioritization'!$C$6=$S1158),
OR( 'Country Prioritization'!$C$7='Filter inputs'!$D$4, 'Country Prioritization'!$C$7=$T1158),
OR('Country Prioritization'!$C$8='Filter inputs'!$E$4, 'Country Prioritization'!$C$8=$F1158), OR(AND('Country Prioritization'!$C$5='Filter inputs'!$B$4,H1158&lt;=$X$1),AND('Country Prioritization'!$C$5='Filter inputs'!$B$5,M1158&lt;=$X$1))),1,0)</f>
        <v>1</v>
      </c>
      <c r="Y1158">
        <f>IF(OR('Vaccine Prioritization'!$C$5='Filter inputs'!$E$4, 'Vaccine Prioritization'!$C$5=$F1158),1,0)</f>
        <v>1</v>
      </c>
    </row>
    <row r="1159" spans="1:25" x14ac:dyDescent="0.3">
      <c r="A1159" t="str">
        <f t="shared" si="40"/>
        <v>AFRICALBRMCV22024</v>
      </c>
      <c r="B1159" t="s">
        <v>3</v>
      </c>
      <c r="C1159" t="s">
        <v>137</v>
      </c>
      <c r="D1159" t="s">
        <v>33</v>
      </c>
      <c r="E1159" t="s">
        <v>83</v>
      </c>
      <c r="F1159">
        <v>2024</v>
      </c>
      <c r="G1159" t="s">
        <v>199</v>
      </c>
      <c r="H1159" s="11" cm="1">
        <f t="array" ref="H1159">_xlfn.IFS(G1159="&gt;70%",1,G1159="60-70%",70%,G1159="50-60%",60%,G1159="&lt;50%",50%)</f>
        <v>0.5</v>
      </c>
      <c r="I1159" s="47">
        <v>5.1117089564071502E-2</v>
      </c>
      <c r="J1159">
        <v>10</v>
      </c>
      <c r="K1159">
        <v>4</v>
      </c>
      <c r="L1159" t="s">
        <v>197</v>
      </c>
      <c r="M1159" s="11" cm="1">
        <f t="array" ref="M1159">_xlfn.IFS(L1159="&gt;70%",1,L1159="60-70%",70%,L1159="50-60%",60%,L1159="&lt;50%",50%)</f>
        <v>0.7</v>
      </c>
      <c r="N1159" s="47">
        <v>0.28169096555813838</v>
      </c>
      <c r="O1159">
        <v>9</v>
      </c>
      <c r="P1159">
        <v>4</v>
      </c>
      <c r="Q1159">
        <v>10</v>
      </c>
      <c r="R1159">
        <v>9</v>
      </c>
      <c r="S1159" t="s">
        <v>103</v>
      </c>
      <c r="T1159" t="s">
        <v>106</v>
      </c>
      <c r="V1159">
        <v>33</v>
      </c>
      <c r="W1159">
        <v>32</v>
      </c>
      <c r="X1159">
        <f>IF(AND(OR('Country Prioritization'!$C$4 = 'Filter inputs'!$A$4,'Country Prioritization'!$C$4=$B1159),
OR('Country Prioritization'!$C$6='Filter inputs'!$C$4,'Country Prioritization'!$C$6=$S1159),
OR( 'Country Prioritization'!$C$7='Filter inputs'!$D$4, 'Country Prioritization'!$C$7=$T1159),
OR('Country Prioritization'!$C$8='Filter inputs'!$E$4, 'Country Prioritization'!$C$8=$F1159), OR(AND('Country Prioritization'!$C$5='Filter inputs'!$B$4,H1159&lt;=$X$1),AND('Country Prioritization'!$C$5='Filter inputs'!$B$5,M1159&lt;=$X$1))),1,0)</f>
        <v>1</v>
      </c>
      <c r="Y1159">
        <f>IF(OR('Vaccine Prioritization'!$C$5='Filter inputs'!$E$4, 'Vaccine Prioritization'!$C$5=$F1159),1,0)</f>
        <v>1</v>
      </c>
    </row>
    <row r="1160" spans="1:25" x14ac:dyDescent="0.3">
      <c r="A1160" t="str">
        <f t="shared" si="40"/>
        <v>AFRICAERIMCV22024</v>
      </c>
      <c r="B1160" t="s">
        <v>3</v>
      </c>
      <c r="C1160" t="s">
        <v>183</v>
      </c>
      <c r="D1160" t="s">
        <v>79</v>
      </c>
      <c r="E1160" t="s">
        <v>83</v>
      </c>
      <c r="F1160">
        <v>2024</v>
      </c>
      <c r="G1160" t="s">
        <v>199</v>
      </c>
      <c r="H1160" s="11" cm="1">
        <f t="array" ref="H1160">_xlfn.IFS(G1160="&gt;70%",1,G1160="60-70%",70%,G1160="50-60%",60%,G1160="&lt;50%",50%)</f>
        <v>0.5</v>
      </c>
      <c r="I1160" s="47">
        <v>2.9333128870286107E-2</v>
      </c>
      <c r="J1160">
        <v>3</v>
      </c>
      <c r="K1160">
        <v>3</v>
      </c>
      <c r="L1160" t="s">
        <v>196</v>
      </c>
      <c r="M1160" s="11" cm="1">
        <f t="array" ref="M1160">_xlfn.IFS(L1160="&gt;70%",1,L1160="60-70%",70%,L1160="50-60%",60%,L1160="&lt;50%",50%)</f>
        <v>1</v>
      </c>
      <c r="N1160" s="47">
        <v>0.2654712885439211</v>
      </c>
      <c r="O1160">
        <v>2</v>
      </c>
      <c r="P1160">
        <v>4</v>
      </c>
      <c r="Q1160">
        <v>7</v>
      </c>
      <c r="R1160">
        <v>9</v>
      </c>
      <c r="S1160" t="s">
        <v>103</v>
      </c>
      <c r="T1160" t="s">
        <v>106</v>
      </c>
      <c r="V1160">
        <v>22</v>
      </c>
      <c r="W1160">
        <v>22</v>
      </c>
      <c r="X1160">
        <f>IF(AND(OR('Country Prioritization'!$C$4 = 'Filter inputs'!$A$4,'Country Prioritization'!$C$4=$B1160),
OR('Country Prioritization'!$C$6='Filter inputs'!$C$4,'Country Prioritization'!$C$6=$S1160),
OR( 'Country Prioritization'!$C$7='Filter inputs'!$D$4, 'Country Prioritization'!$C$7=$T1160),
OR('Country Prioritization'!$C$8='Filter inputs'!$E$4, 'Country Prioritization'!$C$8=$F1160), OR(AND('Country Prioritization'!$C$5='Filter inputs'!$B$4,H1160&lt;=$X$1),AND('Country Prioritization'!$C$5='Filter inputs'!$B$5,M1160&lt;=$X$1))),1,0)</f>
        <v>1</v>
      </c>
      <c r="Y1160">
        <f>IF(OR('Vaccine Prioritization'!$C$5='Filter inputs'!$E$4, 'Vaccine Prioritization'!$C$5=$F1160),1,0)</f>
        <v>1</v>
      </c>
    </row>
    <row r="1161" spans="1:25" x14ac:dyDescent="0.3">
      <c r="A1161" t="str">
        <f t="shared" si="40"/>
        <v>AFRICASOMMCV22024</v>
      </c>
      <c r="B1161" t="s">
        <v>3</v>
      </c>
      <c r="C1161" t="s">
        <v>112</v>
      </c>
      <c r="D1161" t="s">
        <v>4</v>
      </c>
      <c r="E1161" t="s">
        <v>83</v>
      </c>
      <c r="F1161">
        <v>2024</v>
      </c>
      <c r="G1161" t="s">
        <v>199</v>
      </c>
      <c r="H1161" s="11" cm="1">
        <f t="array" ref="H1161">_xlfn.IFS(G1161="&gt;70%",1,G1161="60-70%",70%,G1161="50-60%",60%,G1161="&lt;50%",50%)</f>
        <v>0.5</v>
      </c>
      <c r="I1161" s="47">
        <v>0.16067739641486373</v>
      </c>
      <c r="J1161">
        <v>7</v>
      </c>
      <c r="K1161">
        <v>6</v>
      </c>
      <c r="L1161" t="s">
        <v>199</v>
      </c>
      <c r="M1161" s="11" cm="1">
        <f t="array" ref="M1161">_xlfn.IFS(L1161="&gt;70%",1,L1161="60-70%",70%,L1161="50-60%",60%,L1161="&lt;50%",50%)</f>
        <v>0.5</v>
      </c>
      <c r="N1161" s="47">
        <v>0.26405113487387594</v>
      </c>
      <c r="O1161">
        <v>10</v>
      </c>
      <c r="P1161">
        <v>4</v>
      </c>
      <c r="Q1161">
        <v>9</v>
      </c>
      <c r="R1161">
        <v>9</v>
      </c>
      <c r="S1161" t="s">
        <v>103</v>
      </c>
      <c r="T1161" t="s">
        <v>106</v>
      </c>
      <c r="V1161">
        <v>31</v>
      </c>
      <c r="W1161">
        <v>32</v>
      </c>
      <c r="X1161">
        <f>IF(AND(OR('Country Prioritization'!$C$4 = 'Filter inputs'!$A$4,'Country Prioritization'!$C$4=$B1161),
OR('Country Prioritization'!$C$6='Filter inputs'!$C$4,'Country Prioritization'!$C$6=$S1161),
OR( 'Country Prioritization'!$C$7='Filter inputs'!$D$4, 'Country Prioritization'!$C$7=$T1161),
OR('Country Prioritization'!$C$8='Filter inputs'!$E$4, 'Country Prioritization'!$C$8=$F1161), OR(AND('Country Prioritization'!$C$5='Filter inputs'!$B$4,H1161&lt;=$X$1),AND('Country Prioritization'!$C$5='Filter inputs'!$B$5,M1161&lt;=$X$1))),1,0)</f>
        <v>1</v>
      </c>
      <c r="Y1161">
        <f>IF(OR('Vaccine Prioritization'!$C$5='Filter inputs'!$E$4, 'Vaccine Prioritization'!$C$5=$F1161),1,0)</f>
        <v>1</v>
      </c>
    </row>
    <row r="1162" spans="1:25" x14ac:dyDescent="0.3">
      <c r="A1162" t="str">
        <f t="shared" si="40"/>
        <v>ASIAUZBMCV22024</v>
      </c>
      <c r="B1162" t="s">
        <v>13</v>
      </c>
      <c r="C1162" t="s">
        <v>176</v>
      </c>
      <c r="D1162" t="s">
        <v>72</v>
      </c>
      <c r="E1162" t="s">
        <v>83</v>
      </c>
      <c r="F1162">
        <v>2024</v>
      </c>
      <c r="G1162" t="s">
        <v>199</v>
      </c>
      <c r="H1162" s="11" cm="1">
        <f t="array" ref="H1162">_xlfn.IFS(G1162="&gt;70%",1,G1162="60-70%",70%,G1162="50-60%",60%,G1162="&lt;50%",50%)</f>
        <v>0.5</v>
      </c>
      <c r="I1162" s="47">
        <v>4.6883488535256458E-2</v>
      </c>
      <c r="J1162">
        <v>1</v>
      </c>
      <c r="K1162">
        <v>4</v>
      </c>
      <c r="L1162" t="s">
        <v>196</v>
      </c>
      <c r="M1162" s="11" cm="1">
        <f t="array" ref="M1162">_xlfn.IFS(L1162="&gt;70%",1,L1162="60-70%",70%,L1162="50-60%",60%,L1162="&lt;50%",50%)</f>
        <v>1</v>
      </c>
      <c r="N1162" s="47">
        <v>0.2397025680106013</v>
      </c>
      <c r="O1162">
        <v>1</v>
      </c>
      <c r="P1162">
        <v>4</v>
      </c>
      <c r="Q1162">
        <v>3</v>
      </c>
      <c r="R1162">
        <v>5</v>
      </c>
      <c r="S1162" t="s">
        <v>104</v>
      </c>
      <c r="T1162" t="s">
        <v>107</v>
      </c>
      <c r="V1162">
        <v>13</v>
      </c>
      <c r="W1162">
        <v>13</v>
      </c>
      <c r="X1162">
        <f>IF(AND(OR('Country Prioritization'!$C$4 = 'Filter inputs'!$A$4,'Country Prioritization'!$C$4=$B1162),
OR('Country Prioritization'!$C$6='Filter inputs'!$C$4,'Country Prioritization'!$C$6=$S1162),
OR( 'Country Prioritization'!$C$7='Filter inputs'!$D$4, 'Country Prioritization'!$C$7=$T1162),
OR('Country Prioritization'!$C$8='Filter inputs'!$E$4, 'Country Prioritization'!$C$8=$F1162), OR(AND('Country Prioritization'!$C$5='Filter inputs'!$B$4,H1162&lt;=$X$1),AND('Country Prioritization'!$C$5='Filter inputs'!$B$5,M1162&lt;=$X$1))),1,0)</f>
        <v>1</v>
      </c>
      <c r="Y1162">
        <f>IF(OR('Vaccine Prioritization'!$C$5='Filter inputs'!$E$4, 'Vaccine Prioritization'!$C$5=$F1162),1,0)</f>
        <v>1</v>
      </c>
    </row>
    <row r="1163" spans="1:25" x14ac:dyDescent="0.3">
      <c r="A1163" t="str">
        <f t="shared" si="40"/>
        <v>AFRICACOGMCV22024</v>
      </c>
      <c r="B1163" t="s">
        <v>3</v>
      </c>
      <c r="C1163" t="s">
        <v>128</v>
      </c>
      <c r="D1163" t="s">
        <v>24</v>
      </c>
      <c r="E1163" t="s">
        <v>83</v>
      </c>
      <c r="F1163">
        <v>2024</v>
      </c>
      <c r="G1163" t="s">
        <v>199</v>
      </c>
      <c r="H1163" s="11" cm="1">
        <f t="array" ref="H1163">_xlfn.IFS(G1163="&gt;70%",1,G1163="60-70%",70%,G1163="50-60%",60%,G1163="&lt;50%",50%)</f>
        <v>0.5</v>
      </c>
      <c r="I1163" s="47">
        <v>3.7267620063328094E-2</v>
      </c>
      <c r="J1163">
        <v>10</v>
      </c>
      <c r="K1163">
        <v>4</v>
      </c>
      <c r="L1163" t="s">
        <v>197</v>
      </c>
      <c r="M1163" s="11" cm="1">
        <f t="array" ref="M1163">_xlfn.IFS(L1163="&gt;70%",1,L1163="60-70%",70%,L1163="50-60%",60%,L1163="&lt;50%",50%)</f>
        <v>0.7</v>
      </c>
      <c r="N1163" s="47">
        <v>0.20474232739522577</v>
      </c>
      <c r="O1163">
        <v>8</v>
      </c>
      <c r="P1163">
        <v>4</v>
      </c>
      <c r="Q1163">
        <v>8</v>
      </c>
      <c r="R1163">
        <v>2</v>
      </c>
      <c r="S1163" t="s">
        <v>104</v>
      </c>
      <c r="T1163" t="s">
        <v>109</v>
      </c>
      <c r="V1163">
        <v>24</v>
      </c>
      <c r="W1163">
        <v>22</v>
      </c>
      <c r="X1163">
        <f>IF(AND(OR('Country Prioritization'!$C$4 = 'Filter inputs'!$A$4,'Country Prioritization'!$C$4=$B1163),
OR('Country Prioritization'!$C$6='Filter inputs'!$C$4,'Country Prioritization'!$C$6=$S1163),
OR( 'Country Prioritization'!$C$7='Filter inputs'!$D$4, 'Country Prioritization'!$C$7=$T1163),
OR('Country Prioritization'!$C$8='Filter inputs'!$E$4, 'Country Prioritization'!$C$8=$F1163), OR(AND('Country Prioritization'!$C$5='Filter inputs'!$B$4,H1163&lt;=$X$1),AND('Country Prioritization'!$C$5='Filter inputs'!$B$5,M1163&lt;=$X$1))),1,0)</f>
        <v>1</v>
      </c>
      <c r="Y1163">
        <f>IF(OR('Vaccine Prioritization'!$C$5='Filter inputs'!$E$4, 'Vaccine Prioritization'!$C$5=$F1163),1,0)</f>
        <v>1</v>
      </c>
    </row>
    <row r="1164" spans="1:25" x14ac:dyDescent="0.3">
      <c r="A1164" t="str">
        <f t="shared" si="40"/>
        <v>AFRICAGNBMCV22024</v>
      </c>
      <c r="B1164" t="s">
        <v>3</v>
      </c>
      <c r="C1164" t="s">
        <v>138</v>
      </c>
      <c r="D1164" t="s">
        <v>34</v>
      </c>
      <c r="E1164" t="s">
        <v>83</v>
      </c>
      <c r="F1164">
        <v>2024</v>
      </c>
      <c r="G1164" t="s">
        <v>199</v>
      </c>
      <c r="H1164" s="11" cm="1">
        <f t="array" ref="H1164">_xlfn.IFS(G1164="&gt;70%",1,G1164="60-70%",70%,G1164="50-60%",60%,G1164="&lt;50%",50%)</f>
        <v>0.5</v>
      </c>
      <c r="I1164" s="47">
        <v>3.4126324332732716E-2</v>
      </c>
      <c r="J1164">
        <v>7</v>
      </c>
      <c r="K1164">
        <v>4</v>
      </c>
      <c r="L1164" t="s">
        <v>196</v>
      </c>
      <c r="M1164" s="11" cm="1">
        <f t="array" ref="M1164">_xlfn.IFS(L1164="&gt;70%",1,L1164="60-70%",70%,L1164="50-60%",60%,L1164="&lt;50%",50%)</f>
        <v>1</v>
      </c>
      <c r="N1164" s="47">
        <v>0.16756909988118956</v>
      </c>
      <c r="O1164">
        <v>6</v>
      </c>
      <c r="P1164">
        <v>4</v>
      </c>
      <c r="Q1164">
        <v>9</v>
      </c>
      <c r="R1164">
        <v>9</v>
      </c>
      <c r="S1164" t="s">
        <v>103</v>
      </c>
      <c r="T1164" t="s">
        <v>106</v>
      </c>
      <c r="V1164">
        <v>29</v>
      </c>
      <c r="W1164">
        <v>28</v>
      </c>
      <c r="X1164">
        <f>IF(AND(OR('Country Prioritization'!$C$4 = 'Filter inputs'!$A$4,'Country Prioritization'!$C$4=$B1164),
OR('Country Prioritization'!$C$6='Filter inputs'!$C$4,'Country Prioritization'!$C$6=$S1164),
OR( 'Country Prioritization'!$C$7='Filter inputs'!$D$4, 'Country Prioritization'!$C$7=$T1164),
OR('Country Prioritization'!$C$8='Filter inputs'!$E$4, 'Country Prioritization'!$C$8=$F1164), OR(AND('Country Prioritization'!$C$5='Filter inputs'!$B$4,H1164&lt;=$X$1),AND('Country Prioritization'!$C$5='Filter inputs'!$B$5,M1164&lt;=$X$1))),1,0)</f>
        <v>1</v>
      </c>
      <c r="Y1164">
        <f>IF(OR('Vaccine Prioritization'!$C$5='Filter inputs'!$E$4, 'Vaccine Prioritization'!$C$5=$F1164),1,0)</f>
        <v>1</v>
      </c>
    </row>
    <row r="1165" spans="1:25" x14ac:dyDescent="0.3">
      <c r="A1165" t="str">
        <f t="shared" si="40"/>
        <v>AFRICALSOMCV22024</v>
      </c>
      <c r="B1165" t="s">
        <v>3</v>
      </c>
      <c r="C1165" t="s">
        <v>178</v>
      </c>
      <c r="D1165" t="s">
        <v>74</v>
      </c>
      <c r="E1165" t="s">
        <v>83</v>
      </c>
      <c r="F1165">
        <v>2024</v>
      </c>
      <c r="G1165" t="s">
        <v>199</v>
      </c>
      <c r="H1165" s="11" cm="1">
        <f t="array" ref="H1165">_xlfn.IFS(G1165="&gt;70%",1,G1165="60-70%",70%,G1165="50-60%",60%,G1165="&lt;50%",50%)</f>
        <v>0.5</v>
      </c>
      <c r="I1165" s="47">
        <v>3.1099734311874544E-2</v>
      </c>
      <c r="J1165">
        <v>4</v>
      </c>
      <c r="K1165">
        <v>3</v>
      </c>
      <c r="L1165" t="s">
        <v>196</v>
      </c>
      <c r="M1165" s="11" cm="1">
        <f t="array" ref="M1165">_xlfn.IFS(L1165="&gt;70%",1,L1165="60-70%",70%,L1165="50-60%",60%,L1165="&lt;50%",50%)</f>
        <v>1</v>
      </c>
      <c r="N1165" s="47">
        <v>0.15325329923853601</v>
      </c>
      <c r="O1165">
        <v>3</v>
      </c>
      <c r="P1165">
        <v>3</v>
      </c>
      <c r="Q1165">
        <v>9</v>
      </c>
      <c r="R1165">
        <v>2</v>
      </c>
      <c r="S1165" t="s">
        <v>104</v>
      </c>
      <c r="T1165" t="s">
        <v>109</v>
      </c>
      <c r="V1165">
        <v>18</v>
      </c>
      <c r="W1165">
        <v>17</v>
      </c>
      <c r="X1165">
        <f>IF(AND(OR('Country Prioritization'!$C$4 = 'Filter inputs'!$A$4,'Country Prioritization'!$C$4=$B1165),
OR('Country Prioritization'!$C$6='Filter inputs'!$C$4,'Country Prioritization'!$C$6=$S1165),
OR( 'Country Prioritization'!$C$7='Filter inputs'!$D$4, 'Country Prioritization'!$C$7=$T1165),
OR('Country Prioritization'!$C$8='Filter inputs'!$E$4, 'Country Prioritization'!$C$8=$F1165), OR(AND('Country Prioritization'!$C$5='Filter inputs'!$B$4,H1165&lt;=$X$1),AND('Country Prioritization'!$C$5='Filter inputs'!$B$5,M1165&lt;=$X$1))),1,0)</f>
        <v>1</v>
      </c>
      <c r="Y1165">
        <f>IF(OR('Vaccine Prioritization'!$C$5='Filter inputs'!$E$4, 'Vaccine Prioritization'!$C$5=$F1165),1,0)</f>
        <v>1</v>
      </c>
    </row>
    <row r="1166" spans="1:25" x14ac:dyDescent="0.3">
      <c r="A1166" t="str">
        <f t="shared" si="40"/>
        <v>AMERICABOLMCV22024</v>
      </c>
      <c r="B1166" t="s">
        <v>22</v>
      </c>
      <c r="C1166" t="s">
        <v>162</v>
      </c>
      <c r="D1166" t="s">
        <v>58</v>
      </c>
      <c r="E1166" t="s">
        <v>83</v>
      </c>
      <c r="F1166">
        <v>2024</v>
      </c>
      <c r="G1166" t="s">
        <v>199</v>
      </c>
      <c r="H1166" s="11" cm="1">
        <f t="array" ref="H1166">_xlfn.IFS(G1166="&gt;70%",1,G1166="60-70%",70%,G1166="50-60%",60%,G1166="&lt;50%",50%)</f>
        <v>0.5</v>
      </c>
      <c r="I1166" s="47">
        <v>2.2819313440504359E-2</v>
      </c>
      <c r="J1166">
        <v>9</v>
      </c>
      <c r="K1166">
        <v>3</v>
      </c>
      <c r="L1166" t="s">
        <v>196</v>
      </c>
      <c r="M1166" s="11" cm="1">
        <f t="array" ref="M1166">_xlfn.IFS(L1166="&gt;70%",1,L1166="60-70%",70%,L1166="50-60%",60%,L1166="&lt;50%",50%)</f>
        <v>1</v>
      </c>
      <c r="N1166" s="47">
        <v>0.15057694428156931</v>
      </c>
      <c r="O1166">
        <v>4</v>
      </c>
      <c r="P1166">
        <v>3</v>
      </c>
      <c r="Q1166">
        <v>4</v>
      </c>
      <c r="R1166">
        <v>11</v>
      </c>
      <c r="S1166" t="s">
        <v>104</v>
      </c>
      <c r="T1166" t="s">
        <v>108</v>
      </c>
      <c r="V1166">
        <v>27</v>
      </c>
      <c r="W1166">
        <v>22</v>
      </c>
      <c r="X1166">
        <f>IF(AND(OR('Country Prioritization'!$C$4 = 'Filter inputs'!$A$4,'Country Prioritization'!$C$4=$B1166),
OR('Country Prioritization'!$C$6='Filter inputs'!$C$4,'Country Prioritization'!$C$6=$S1166),
OR( 'Country Prioritization'!$C$7='Filter inputs'!$D$4, 'Country Prioritization'!$C$7=$T1166),
OR('Country Prioritization'!$C$8='Filter inputs'!$E$4, 'Country Prioritization'!$C$8=$F1166), OR(AND('Country Prioritization'!$C$5='Filter inputs'!$B$4,H1166&lt;=$X$1),AND('Country Prioritization'!$C$5='Filter inputs'!$B$5,M1166&lt;=$X$1))),1,0)</f>
        <v>1</v>
      </c>
      <c r="Y1166">
        <f>IF(OR('Vaccine Prioritization'!$C$5='Filter inputs'!$E$4, 'Vaccine Prioritization'!$C$5=$F1166),1,0)</f>
        <v>1</v>
      </c>
    </row>
    <row r="1167" spans="1:25" x14ac:dyDescent="0.3">
      <c r="A1167" t="str">
        <f t="shared" si="40"/>
        <v>AMERICANICMCV22024</v>
      </c>
      <c r="B1167" t="s">
        <v>22</v>
      </c>
      <c r="C1167" t="s">
        <v>185</v>
      </c>
      <c r="D1167" t="s">
        <v>81</v>
      </c>
      <c r="E1167" t="s">
        <v>83</v>
      </c>
      <c r="F1167">
        <v>2024</v>
      </c>
      <c r="G1167" t="s">
        <v>199</v>
      </c>
      <c r="H1167" s="11" cm="1">
        <f t="array" ref="H1167">_xlfn.IFS(G1167="&gt;70%",1,G1167="60-70%",70%,G1167="50-60%",60%,G1167="&lt;50%",50%)</f>
        <v>0.5</v>
      </c>
      <c r="I1167" s="47">
        <v>2.7629697659761344E-2</v>
      </c>
      <c r="J1167">
        <v>1</v>
      </c>
      <c r="K1167">
        <v>3</v>
      </c>
      <c r="L1167" t="s">
        <v>196</v>
      </c>
      <c r="M1167" s="11" cm="1">
        <f t="array" ref="M1167">_xlfn.IFS(L1167="&gt;70%",1,L1167="60-70%",70%,L1167="50-60%",60%,L1167="&lt;50%",50%)</f>
        <v>1</v>
      </c>
      <c r="N1167" s="47">
        <v>0.12960205659997703</v>
      </c>
      <c r="O1167">
        <v>4</v>
      </c>
      <c r="P1167">
        <v>3</v>
      </c>
      <c r="Q1167">
        <v>1</v>
      </c>
      <c r="R1167">
        <v>5</v>
      </c>
      <c r="S1167" t="s">
        <v>104</v>
      </c>
      <c r="T1167" t="s">
        <v>107</v>
      </c>
      <c r="V1167">
        <v>10</v>
      </c>
      <c r="W1167">
        <v>13</v>
      </c>
      <c r="X1167">
        <f>IF(AND(OR('Country Prioritization'!$C$4 = 'Filter inputs'!$A$4,'Country Prioritization'!$C$4=$B1167),
OR('Country Prioritization'!$C$6='Filter inputs'!$C$4,'Country Prioritization'!$C$6=$S1167),
OR( 'Country Prioritization'!$C$7='Filter inputs'!$D$4, 'Country Prioritization'!$C$7=$T1167),
OR('Country Prioritization'!$C$8='Filter inputs'!$E$4, 'Country Prioritization'!$C$8=$F1167), OR(AND('Country Prioritization'!$C$5='Filter inputs'!$B$4,H1167&lt;=$X$1),AND('Country Prioritization'!$C$5='Filter inputs'!$B$5,M1167&lt;=$X$1))),1,0)</f>
        <v>1</v>
      </c>
      <c r="Y1167">
        <f>IF(OR('Vaccine Prioritization'!$C$5='Filter inputs'!$E$4, 'Vaccine Prioritization'!$C$5=$F1167),1,0)</f>
        <v>1</v>
      </c>
    </row>
    <row r="1168" spans="1:25" x14ac:dyDescent="0.3">
      <c r="A1168" t="str">
        <f t="shared" si="40"/>
        <v>AFRICADJIMCV22024</v>
      </c>
      <c r="B1168" t="s">
        <v>3</v>
      </c>
      <c r="C1168" t="s">
        <v>124</v>
      </c>
      <c r="D1168" t="s">
        <v>19</v>
      </c>
      <c r="E1168" t="s">
        <v>83</v>
      </c>
      <c r="F1168">
        <v>2024</v>
      </c>
      <c r="G1168" t="s">
        <v>199</v>
      </c>
      <c r="H1168" s="11" cm="1">
        <f t="array" ref="H1168">_xlfn.IFS(G1168="&gt;70%",1,G1168="60-70%",70%,G1168="50-60%",60%,G1168="&lt;50%",50%)</f>
        <v>0.5</v>
      </c>
      <c r="I1168" s="47">
        <v>1.8474450436624285E-2</v>
      </c>
      <c r="J1168">
        <v>4</v>
      </c>
      <c r="K1168">
        <v>3</v>
      </c>
      <c r="L1168" t="s">
        <v>196</v>
      </c>
      <c r="M1168" s="11" cm="1">
        <f t="array" ref="M1168">_xlfn.IFS(L1168="&gt;70%",1,L1168="60-70%",70%,L1168="50-60%",60%,L1168="&lt;50%",50%)</f>
        <v>1</v>
      </c>
      <c r="N1168" s="47">
        <v>9.7697957209903041E-2</v>
      </c>
      <c r="O1168">
        <v>6</v>
      </c>
      <c r="P1168">
        <v>3</v>
      </c>
      <c r="Q1168">
        <v>7</v>
      </c>
      <c r="R1168">
        <v>2</v>
      </c>
      <c r="S1168" t="s">
        <v>104</v>
      </c>
      <c r="T1168" t="s">
        <v>109</v>
      </c>
      <c r="V1168">
        <v>16</v>
      </c>
      <c r="W1168">
        <v>18</v>
      </c>
      <c r="X1168">
        <f>IF(AND(OR('Country Prioritization'!$C$4 = 'Filter inputs'!$A$4,'Country Prioritization'!$C$4=$B1168),
OR('Country Prioritization'!$C$6='Filter inputs'!$C$4,'Country Prioritization'!$C$6=$S1168),
OR( 'Country Prioritization'!$C$7='Filter inputs'!$D$4, 'Country Prioritization'!$C$7=$T1168),
OR('Country Prioritization'!$C$8='Filter inputs'!$E$4, 'Country Prioritization'!$C$8=$F1168), OR(AND('Country Prioritization'!$C$5='Filter inputs'!$B$4,H1168&lt;=$X$1),AND('Country Prioritization'!$C$5='Filter inputs'!$B$5,M1168&lt;=$X$1))),1,0)</f>
        <v>1</v>
      </c>
      <c r="Y1168">
        <f>IF(OR('Vaccine Prioritization'!$C$5='Filter inputs'!$E$4, 'Vaccine Prioritization'!$C$5=$F1168),1,0)</f>
        <v>1</v>
      </c>
    </row>
    <row r="1169" spans="1:25" x14ac:dyDescent="0.3">
      <c r="A1169" t="str">
        <f t="shared" si="40"/>
        <v>AMERICACUBMCV22024</v>
      </c>
      <c r="B1169" t="s">
        <v>22</v>
      </c>
      <c r="C1169" t="s">
        <v>175</v>
      </c>
      <c r="D1169" t="s">
        <v>71</v>
      </c>
      <c r="E1169" t="s">
        <v>83</v>
      </c>
      <c r="F1169">
        <v>2024</v>
      </c>
      <c r="G1169" t="s">
        <v>199</v>
      </c>
      <c r="H1169" s="11" cm="1">
        <f t="array" ref="H1169">_xlfn.IFS(G1169="&gt;70%",1,G1169="60-70%",70%,G1169="50-60%",60%,G1169="&lt;50%",50%)</f>
        <v>0.5</v>
      </c>
      <c r="I1169" s="47">
        <v>1.7705538250711216E-2</v>
      </c>
      <c r="J1169">
        <v>1</v>
      </c>
      <c r="K1169">
        <v>3</v>
      </c>
      <c r="L1169" t="s">
        <v>196</v>
      </c>
      <c r="M1169" s="11" cm="1">
        <f t="array" ref="M1169">_xlfn.IFS(L1169="&gt;70%",1,L1169="60-70%",70%,L1169="50-60%",60%,L1169="&lt;50%",50%)</f>
        <v>1</v>
      </c>
      <c r="N1169" s="47">
        <v>9.0939458869856715E-2</v>
      </c>
      <c r="O1169">
        <v>1</v>
      </c>
      <c r="P1169">
        <v>3</v>
      </c>
      <c r="Q1169">
        <v>1</v>
      </c>
      <c r="R1169">
        <v>10</v>
      </c>
      <c r="S1169" t="s">
        <v>105</v>
      </c>
      <c r="T1169" t="s">
        <v>108</v>
      </c>
      <c r="V1169">
        <v>15</v>
      </c>
      <c r="W1169">
        <v>15</v>
      </c>
      <c r="X1169">
        <f>IF(AND(OR('Country Prioritization'!$C$4 = 'Filter inputs'!$A$4,'Country Prioritization'!$C$4=$B1169),
OR('Country Prioritization'!$C$6='Filter inputs'!$C$4,'Country Prioritization'!$C$6=$S1169),
OR( 'Country Prioritization'!$C$7='Filter inputs'!$D$4, 'Country Prioritization'!$C$7=$T1169),
OR('Country Prioritization'!$C$8='Filter inputs'!$E$4, 'Country Prioritization'!$C$8=$F1169), OR(AND('Country Prioritization'!$C$5='Filter inputs'!$B$4,H1169&lt;=$X$1),AND('Country Prioritization'!$C$5='Filter inputs'!$B$5,M1169&lt;=$X$1))),1,0)</f>
        <v>1</v>
      </c>
      <c r="Y1169">
        <f>IF(OR('Vaccine Prioritization'!$C$5='Filter inputs'!$E$4, 'Vaccine Prioritization'!$C$5=$F1169),1,0)</f>
        <v>1</v>
      </c>
    </row>
    <row r="1170" spans="1:25" x14ac:dyDescent="0.3">
      <c r="A1170" t="str">
        <f t="shared" si="40"/>
        <v>AFRICAGMBMCV22024</v>
      </c>
      <c r="B1170" t="s">
        <v>3</v>
      </c>
      <c r="C1170" t="s">
        <v>156</v>
      </c>
      <c r="D1170" t="s">
        <v>52</v>
      </c>
      <c r="E1170" t="s">
        <v>83</v>
      </c>
      <c r="F1170">
        <v>2024</v>
      </c>
      <c r="G1170" t="s">
        <v>199</v>
      </c>
      <c r="H1170" s="11" cm="1">
        <f t="array" ref="H1170">_xlfn.IFS(G1170="&gt;70%",1,G1170="60-70%",70%,G1170="50-60%",60%,G1170="&lt;50%",50%)</f>
        <v>0.5</v>
      </c>
      <c r="I1170" s="47">
        <v>1.8186226211998648E-2</v>
      </c>
      <c r="J1170">
        <v>8</v>
      </c>
      <c r="K1170">
        <v>3</v>
      </c>
      <c r="L1170" t="s">
        <v>196</v>
      </c>
      <c r="M1170" s="11" cm="1">
        <f t="array" ref="M1170">_xlfn.IFS(L1170="&gt;70%",1,L1170="60-70%",70%,L1170="50-60%",60%,L1170="&lt;50%",50%)</f>
        <v>1</v>
      </c>
      <c r="N1170" s="47">
        <v>8.1385014735634656E-2</v>
      </c>
      <c r="O1170">
        <v>6</v>
      </c>
      <c r="P1170">
        <v>3</v>
      </c>
      <c r="Q1170">
        <v>6</v>
      </c>
      <c r="R1170">
        <v>9</v>
      </c>
      <c r="S1170" t="s">
        <v>103</v>
      </c>
      <c r="T1170" t="s">
        <v>106</v>
      </c>
      <c r="V1170">
        <v>26</v>
      </c>
      <c r="W1170">
        <v>24</v>
      </c>
      <c r="X1170">
        <f>IF(AND(OR('Country Prioritization'!$C$4 = 'Filter inputs'!$A$4,'Country Prioritization'!$C$4=$B1170),
OR('Country Prioritization'!$C$6='Filter inputs'!$C$4,'Country Prioritization'!$C$6=$S1170),
OR( 'Country Prioritization'!$C$7='Filter inputs'!$D$4, 'Country Prioritization'!$C$7=$T1170),
OR('Country Prioritization'!$C$8='Filter inputs'!$E$4, 'Country Prioritization'!$C$8=$F1170), OR(AND('Country Prioritization'!$C$5='Filter inputs'!$B$4,H1170&lt;=$X$1),AND('Country Prioritization'!$C$5='Filter inputs'!$B$5,M1170&lt;=$X$1))),1,0)</f>
        <v>1</v>
      </c>
      <c r="Y1170">
        <f>IF(OR('Vaccine Prioritization'!$C$5='Filter inputs'!$E$4, 'Vaccine Prioritization'!$C$5=$F1170),1,0)</f>
        <v>1</v>
      </c>
    </row>
    <row r="1171" spans="1:25" x14ac:dyDescent="0.3">
      <c r="A1171" t="str">
        <f t="shared" si="40"/>
        <v>ASIAAZEMCV22024</v>
      </c>
      <c r="B1171" t="s">
        <v>13</v>
      </c>
      <c r="C1171" t="s">
        <v>144</v>
      </c>
      <c r="D1171" t="s">
        <v>40</v>
      </c>
      <c r="E1171" t="s">
        <v>83</v>
      </c>
      <c r="F1171">
        <v>2024</v>
      </c>
      <c r="G1171" t="s">
        <v>199</v>
      </c>
      <c r="H1171" s="11" cm="1">
        <f t="array" ref="H1171">_xlfn.IFS(G1171="&gt;70%",1,G1171="60-70%",70%,G1171="50-60%",60%,G1171="&lt;50%",50%)</f>
        <v>0.5</v>
      </c>
      <c r="I1171" s="47">
        <v>1.5108273712146472E-2</v>
      </c>
      <c r="J1171">
        <v>2</v>
      </c>
      <c r="K1171">
        <v>2</v>
      </c>
      <c r="L1171" t="s">
        <v>196</v>
      </c>
      <c r="M1171" s="11" cm="1">
        <f t="array" ref="M1171">_xlfn.IFS(L1171="&gt;70%",1,L1171="60-70%",70%,L1171="50-60%",60%,L1171="&lt;50%",50%)</f>
        <v>1</v>
      </c>
      <c r="N1171" s="47">
        <v>7.9716735776731898E-2</v>
      </c>
      <c r="O1171">
        <v>1</v>
      </c>
      <c r="P1171">
        <v>3</v>
      </c>
      <c r="Q1171">
        <v>3</v>
      </c>
      <c r="R1171">
        <v>10</v>
      </c>
      <c r="S1171" t="s">
        <v>105</v>
      </c>
      <c r="T1171" t="s">
        <v>108</v>
      </c>
      <c r="V1171">
        <v>17</v>
      </c>
      <c r="W1171">
        <v>17</v>
      </c>
      <c r="X1171">
        <f>IF(AND(OR('Country Prioritization'!$C$4 = 'Filter inputs'!$A$4,'Country Prioritization'!$C$4=$B1171),
OR('Country Prioritization'!$C$6='Filter inputs'!$C$4,'Country Prioritization'!$C$6=$S1171),
OR( 'Country Prioritization'!$C$7='Filter inputs'!$D$4, 'Country Prioritization'!$C$7=$T1171),
OR('Country Prioritization'!$C$8='Filter inputs'!$E$4, 'Country Prioritization'!$C$8=$F1171), OR(AND('Country Prioritization'!$C$5='Filter inputs'!$B$4,H1171&lt;=$X$1),AND('Country Prioritization'!$C$5='Filter inputs'!$B$5,M1171&lt;=$X$1))),1,0)</f>
        <v>1</v>
      </c>
      <c r="Y1171">
        <f>IF(OR('Vaccine Prioritization'!$C$5='Filter inputs'!$E$4, 'Vaccine Prioritization'!$C$5=$F1171),1,0)</f>
        <v>1</v>
      </c>
    </row>
    <row r="1172" spans="1:25" x14ac:dyDescent="0.3">
      <c r="A1172" t="str">
        <f t="shared" si="40"/>
        <v>AFRICACAFMCV22024</v>
      </c>
      <c r="B1172" t="s">
        <v>3</v>
      </c>
      <c r="C1172" t="s">
        <v>114</v>
      </c>
      <c r="D1172" t="s">
        <v>6</v>
      </c>
      <c r="E1172" t="s">
        <v>83</v>
      </c>
      <c r="F1172">
        <v>2024</v>
      </c>
      <c r="G1172" t="s">
        <v>199</v>
      </c>
      <c r="H1172" s="11" cm="1">
        <f t="array" ref="H1172">_xlfn.IFS(G1172="&gt;70%",1,G1172="60-70%",70%,G1172="50-60%",60%,G1172="&lt;50%",50%)</f>
        <v>0.5</v>
      </c>
      <c r="I1172" s="47">
        <v>4.1058766990357834E-2</v>
      </c>
      <c r="J1172">
        <v>7</v>
      </c>
      <c r="K1172">
        <v>4</v>
      </c>
      <c r="L1172" t="s">
        <v>199</v>
      </c>
      <c r="M1172" s="11" cm="1">
        <f t="array" ref="M1172">_xlfn.IFS(L1172="&gt;70%",1,L1172="60-70%",70%,L1172="50-60%",60%,L1172="&lt;50%",50%)</f>
        <v>0.5</v>
      </c>
      <c r="N1172" s="47">
        <v>7.1893468180886835E-2</v>
      </c>
      <c r="O1172">
        <v>10</v>
      </c>
      <c r="P1172">
        <v>2</v>
      </c>
      <c r="Q1172">
        <v>10</v>
      </c>
      <c r="R1172">
        <v>9</v>
      </c>
      <c r="S1172" t="s">
        <v>103</v>
      </c>
      <c r="T1172" t="s">
        <v>106</v>
      </c>
      <c r="V1172">
        <v>30</v>
      </c>
      <c r="W1172">
        <v>31</v>
      </c>
      <c r="X1172">
        <f>IF(AND(OR('Country Prioritization'!$C$4 = 'Filter inputs'!$A$4,'Country Prioritization'!$C$4=$B1172),
OR('Country Prioritization'!$C$6='Filter inputs'!$C$4,'Country Prioritization'!$C$6=$S1172),
OR( 'Country Prioritization'!$C$7='Filter inputs'!$D$4, 'Country Prioritization'!$C$7=$T1172),
OR('Country Prioritization'!$C$8='Filter inputs'!$E$4, 'Country Prioritization'!$C$8=$F1172), OR(AND('Country Prioritization'!$C$5='Filter inputs'!$B$4,H1172&lt;=$X$1),AND('Country Prioritization'!$C$5='Filter inputs'!$B$5,M1172&lt;=$X$1))),1,0)</f>
        <v>1</v>
      </c>
      <c r="Y1172">
        <f>IF(OR('Vaccine Prioritization'!$C$5='Filter inputs'!$E$4, 'Vaccine Prioritization'!$C$5=$F1172),1,0)</f>
        <v>1</v>
      </c>
    </row>
    <row r="1173" spans="1:25" x14ac:dyDescent="0.3">
      <c r="A1173" t="str">
        <f t="shared" si="40"/>
        <v>ASIAMNGMCV22024</v>
      </c>
      <c r="B1173" t="s">
        <v>13</v>
      </c>
      <c r="C1173" t="s">
        <v>174</v>
      </c>
      <c r="D1173" t="s">
        <v>70</v>
      </c>
      <c r="E1173" t="s">
        <v>83</v>
      </c>
      <c r="F1173">
        <v>2024</v>
      </c>
      <c r="G1173" t="s">
        <v>199</v>
      </c>
      <c r="H1173" s="11" cm="1">
        <f t="array" ref="H1173">_xlfn.IFS(G1173="&gt;70%",1,G1173="60-70%",70%,G1173="50-60%",60%,G1173="&lt;50%",50%)</f>
        <v>0.5</v>
      </c>
      <c r="I1173" s="47">
        <v>1.3942484347003679E-2</v>
      </c>
      <c r="J1173">
        <v>1</v>
      </c>
      <c r="K1173">
        <v>2</v>
      </c>
      <c r="L1173" t="s">
        <v>196</v>
      </c>
      <c r="M1173" s="11" cm="1">
        <f t="array" ref="M1173">_xlfn.IFS(L1173="&gt;70%",1,L1173="60-70%",70%,L1173="50-60%",60%,L1173="&lt;50%",50%)</f>
        <v>1</v>
      </c>
      <c r="N1173" s="47">
        <v>7.1435641526206226E-2</v>
      </c>
      <c r="O1173">
        <v>2</v>
      </c>
      <c r="P1173">
        <v>2</v>
      </c>
      <c r="Q1173">
        <v>5</v>
      </c>
      <c r="R1173">
        <v>11</v>
      </c>
      <c r="S1173" t="s">
        <v>104</v>
      </c>
      <c r="T1173" t="s">
        <v>108</v>
      </c>
      <c r="V1173">
        <v>19</v>
      </c>
      <c r="W1173">
        <v>20</v>
      </c>
      <c r="X1173">
        <f>IF(AND(OR('Country Prioritization'!$C$4 = 'Filter inputs'!$A$4,'Country Prioritization'!$C$4=$B1173),
OR('Country Prioritization'!$C$6='Filter inputs'!$C$4,'Country Prioritization'!$C$6=$S1173),
OR( 'Country Prioritization'!$C$7='Filter inputs'!$D$4, 'Country Prioritization'!$C$7=$T1173),
OR('Country Prioritization'!$C$8='Filter inputs'!$E$4, 'Country Prioritization'!$C$8=$F1173), OR(AND('Country Prioritization'!$C$5='Filter inputs'!$B$4,H1173&lt;=$X$1),AND('Country Prioritization'!$C$5='Filter inputs'!$B$5,M1173&lt;=$X$1))),1,0)</f>
        <v>1</v>
      </c>
      <c r="Y1173">
        <f>IF(OR('Vaccine Prioritization'!$C$5='Filter inputs'!$E$4, 'Vaccine Prioritization'!$C$5=$F1173),1,0)</f>
        <v>1</v>
      </c>
    </row>
    <row r="1174" spans="1:25" x14ac:dyDescent="0.3">
      <c r="A1174" t="str">
        <f t="shared" si="40"/>
        <v>AMERICAHNDMCV22024</v>
      </c>
      <c r="B1174" t="s">
        <v>22</v>
      </c>
      <c r="C1174" t="s">
        <v>165</v>
      </c>
      <c r="D1174" t="s">
        <v>61</v>
      </c>
      <c r="E1174" t="s">
        <v>83</v>
      </c>
      <c r="F1174">
        <v>2024</v>
      </c>
      <c r="G1174" t="s">
        <v>199</v>
      </c>
      <c r="H1174" s="11" cm="1">
        <f t="array" ref="H1174">_xlfn.IFS(G1174="&gt;70%",1,G1174="60-70%",70%,G1174="50-60%",60%,G1174="&lt;50%",50%)</f>
        <v>0.5</v>
      </c>
      <c r="I1174" s="47">
        <v>1.2103769816893673E-2</v>
      </c>
      <c r="J1174">
        <v>3</v>
      </c>
      <c r="K1174">
        <v>2</v>
      </c>
      <c r="L1174" t="s">
        <v>196</v>
      </c>
      <c r="M1174" s="11" cm="1">
        <f t="array" ref="M1174">_xlfn.IFS(L1174="&gt;70%",1,L1174="60-70%",70%,L1174="50-60%",60%,L1174="&lt;50%",50%)</f>
        <v>1</v>
      </c>
      <c r="N1174" s="47">
        <v>6.309443246395377E-2</v>
      </c>
      <c r="O1174">
        <v>3</v>
      </c>
      <c r="P1174">
        <v>2</v>
      </c>
      <c r="Q1174">
        <v>4</v>
      </c>
      <c r="R1174">
        <v>11</v>
      </c>
      <c r="S1174" t="s">
        <v>104</v>
      </c>
      <c r="T1174" t="s">
        <v>108</v>
      </c>
      <c r="V1174">
        <v>20</v>
      </c>
      <c r="W1174">
        <v>20</v>
      </c>
      <c r="X1174">
        <f>IF(AND(OR('Country Prioritization'!$C$4 = 'Filter inputs'!$A$4,'Country Prioritization'!$C$4=$B1174),
OR('Country Prioritization'!$C$6='Filter inputs'!$C$4,'Country Prioritization'!$C$6=$S1174),
OR( 'Country Prioritization'!$C$7='Filter inputs'!$D$4, 'Country Prioritization'!$C$7=$T1174),
OR('Country Prioritization'!$C$8='Filter inputs'!$E$4, 'Country Prioritization'!$C$8=$F1174), OR(AND('Country Prioritization'!$C$5='Filter inputs'!$B$4,H1174&lt;=$X$1),AND('Country Prioritization'!$C$5='Filter inputs'!$B$5,M1174&lt;=$X$1))),1,0)</f>
        <v>1</v>
      </c>
      <c r="Y1174">
        <f>IF(OR('Vaccine Prioritization'!$C$5='Filter inputs'!$E$4, 'Vaccine Prioritization'!$C$5=$F1174),1,0)</f>
        <v>1</v>
      </c>
    </row>
    <row r="1175" spans="1:25" x14ac:dyDescent="0.3">
      <c r="A1175" t="str">
        <f t="shared" si="40"/>
        <v>ASIATJKMCV22024</v>
      </c>
      <c r="B1175" t="s">
        <v>13</v>
      </c>
      <c r="C1175" t="s">
        <v>172</v>
      </c>
      <c r="D1175" t="s">
        <v>68</v>
      </c>
      <c r="E1175" t="s">
        <v>83</v>
      </c>
      <c r="F1175">
        <v>2024</v>
      </c>
      <c r="G1175" t="s">
        <v>199</v>
      </c>
      <c r="H1175" s="11" cm="1">
        <f t="array" ref="H1175">_xlfn.IFS(G1175="&gt;70%",1,G1175="60-70%",70%,G1175="50-60%",60%,G1175="&lt;50%",50%)</f>
        <v>0.5</v>
      </c>
      <c r="I1175" s="47">
        <v>9.785816141787515E-3</v>
      </c>
      <c r="J1175">
        <v>2</v>
      </c>
      <c r="K1175">
        <v>2</v>
      </c>
      <c r="L1175" t="s">
        <v>196</v>
      </c>
      <c r="M1175" s="11" cm="1">
        <f t="array" ref="M1175">_xlfn.IFS(L1175="&gt;70%",1,L1175="60-70%",70%,L1175="50-60%",60%,L1175="&lt;50%",50%)</f>
        <v>1</v>
      </c>
      <c r="N1175" s="47">
        <v>5.3444161695916322E-2</v>
      </c>
      <c r="O1175">
        <v>1</v>
      </c>
      <c r="P1175">
        <v>2</v>
      </c>
      <c r="Q1175">
        <v>6</v>
      </c>
      <c r="R1175">
        <v>9</v>
      </c>
      <c r="S1175" t="s">
        <v>103</v>
      </c>
      <c r="T1175" t="s">
        <v>106</v>
      </c>
      <c r="V1175">
        <v>19</v>
      </c>
      <c r="W1175">
        <v>18</v>
      </c>
      <c r="X1175">
        <f>IF(AND(OR('Country Prioritization'!$C$4 = 'Filter inputs'!$A$4,'Country Prioritization'!$C$4=$B1175),
OR('Country Prioritization'!$C$6='Filter inputs'!$C$4,'Country Prioritization'!$C$6=$S1175),
OR( 'Country Prioritization'!$C$7='Filter inputs'!$D$4, 'Country Prioritization'!$C$7=$T1175),
OR('Country Prioritization'!$C$8='Filter inputs'!$E$4, 'Country Prioritization'!$C$8=$F1175), OR(AND('Country Prioritization'!$C$5='Filter inputs'!$B$4,H1175&lt;=$X$1),AND('Country Prioritization'!$C$5='Filter inputs'!$B$5,M1175&lt;=$X$1))),1,0)</f>
        <v>1</v>
      </c>
      <c r="Y1175">
        <f>IF(OR('Vaccine Prioritization'!$C$5='Filter inputs'!$E$4, 'Vaccine Prioritization'!$C$5=$F1175),1,0)</f>
        <v>1</v>
      </c>
    </row>
    <row r="1176" spans="1:25" x14ac:dyDescent="0.3">
      <c r="A1176" t="str">
        <f t="shared" si="40"/>
        <v>ASIATLSMCV22024</v>
      </c>
      <c r="B1176" t="s">
        <v>13</v>
      </c>
      <c r="C1176" t="s">
        <v>160</v>
      </c>
      <c r="D1176" t="s">
        <v>56</v>
      </c>
      <c r="E1176" t="s">
        <v>83</v>
      </c>
      <c r="F1176">
        <v>2024</v>
      </c>
      <c r="G1176" t="s">
        <v>199</v>
      </c>
      <c r="H1176" s="11" cm="1">
        <f t="array" ref="H1176">_xlfn.IFS(G1176="&gt;70%",1,G1176="60-70%",70%,G1176="50-60%",60%,G1176="&lt;50%",50%)</f>
        <v>0.5</v>
      </c>
      <c r="I1176" s="47">
        <v>1.1758081947951016E-2</v>
      </c>
      <c r="J1176">
        <v>4</v>
      </c>
      <c r="K1176">
        <v>2</v>
      </c>
      <c r="L1176" t="s">
        <v>197</v>
      </c>
      <c r="M1176" s="11" cm="1">
        <f t="array" ref="M1176">_xlfn.IFS(L1176="&gt;70%",1,L1176="60-70%",70%,L1176="50-60%",60%,L1176="&lt;50%",50%)</f>
        <v>0.7</v>
      </c>
      <c r="N1176" s="47">
        <v>4.8191122509817393E-2</v>
      </c>
      <c r="O1176">
        <v>7</v>
      </c>
      <c r="P1176">
        <v>2</v>
      </c>
      <c r="Q1176">
        <v>2</v>
      </c>
      <c r="R1176">
        <v>11</v>
      </c>
      <c r="S1176" t="s">
        <v>104</v>
      </c>
      <c r="T1176" t="s">
        <v>108</v>
      </c>
      <c r="V1176">
        <v>19</v>
      </c>
      <c r="W1176">
        <v>22</v>
      </c>
      <c r="X1176">
        <f>IF(AND(OR('Country Prioritization'!$C$4 = 'Filter inputs'!$A$4,'Country Prioritization'!$C$4=$B1176),
OR('Country Prioritization'!$C$6='Filter inputs'!$C$4,'Country Prioritization'!$C$6=$S1176),
OR( 'Country Prioritization'!$C$7='Filter inputs'!$D$4, 'Country Prioritization'!$C$7=$T1176),
OR('Country Prioritization'!$C$8='Filter inputs'!$E$4, 'Country Prioritization'!$C$8=$F1176), OR(AND('Country Prioritization'!$C$5='Filter inputs'!$B$4,H1176&lt;=$X$1),AND('Country Prioritization'!$C$5='Filter inputs'!$B$5,M1176&lt;=$X$1))),1,0)</f>
        <v>1</v>
      </c>
      <c r="Y1176">
        <f>IF(OR('Vaccine Prioritization'!$C$5='Filter inputs'!$E$4, 'Vaccine Prioritization'!$C$5=$F1176),1,0)</f>
        <v>1</v>
      </c>
    </row>
    <row r="1177" spans="1:25" x14ac:dyDescent="0.3">
      <c r="A1177" t="str">
        <f t="shared" si="40"/>
        <v>ASIAKGZMCV22024</v>
      </c>
      <c r="B1177" t="s">
        <v>13</v>
      </c>
      <c r="C1177" t="s">
        <v>143</v>
      </c>
      <c r="D1177" t="s">
        <v>39</v>
      </c>
      <c r="E1177" t="s">
        <v>83</v>
      </c>
      <c r="F1177">
        <v>2024</v>
      </c>
      <c r="G1177" t="s">
        <v>199</v>
      </c>
      <c r="H1177" s="11" cm="1">
        <f t="array" ref="H1177">_xlfn.IFS(G1177="&gt;70%",1,G1177="60-70%",70%,G1177="50-60%",60%,G1177="&lt;50%",50%)</f>
        <v>0.5</v>
      </c>
      <c r="I1177" s="47">
        <v>9.1225044156738617E-3</v>
      </c>
      <c r="J1177">
        <v>1</v>
      </c>
      <c r="K1177">
        <v>2</v>
      </c>
      <c r="L1177" t="s">
        <v>196</v>
      </c>
      <c r="M1177" s="11" cm="1">
        <f t="array" ref="M1177">_xlfn.IFS(L1177="&gt;70%",1,L1177="60-70%",70%,L1177="50-60%",60%,L1177="&lt;50%",50%)</f>
        <v>1</v>
      </c>
      <c r="N1177" s="47">
        <v>4.6514736807541437E-2</v>
      </c>
      <c r="O1177">
        <v>2</v>
      </c>
      <c r="P1177">
        <v>2</v>
      </c>
      <c r="Q1177">
        <v>6</v>
      </c>
      <c r="R1177">
        <v>2</v>
      </c>
      <c r="S1177" t="s">
        <v>104</v>
      </c>
      <c r="T1177" t="s">
        <v>109</v>
      </c>
      <c r="V1177">
        <v>11</v>
      </c>
      <c r="W1177">
        <v>12</v>
      </c>
      <c r="X1177">
        <f>IF(AND(OR('Country Prioritization'!$C$4 = 'Filter inputs'!$A$4,'Country Prioritization'!$C$4=$B1177),
OR('Country Prioritization'!$C$6='Filter inputs'!$C$4,'Country Prioritization'!$C$6=$S1177),
OR( 'Country Prioritization'!$C$7='Filter inputs'!$D$4, 'Country Prioritization'!$C$7=$T1177),
OR('Country Prioritization'!$C$8='Filter inputs'!$E$4, 'Country Prioritization'!$C$8=$F1177), OR(AND('Country Prioritization'!$C$5='Filter inputs'!$B$4,H1177&lt;=$X$1),AND('Country Prioritization'!$C$5='Filter inputs'!$B$5,M1177&lt;=$X$1))),1,0)</f>
        <v>1</v>
      </c>
      <c r="Y1177">
        <f>IF(OR('Vaccine Prioritization'!$C$5='Filter inputs'!$E$4, 'Vaccine Prioritization'!$C$5=$F1177),1,0)</f>
        <v>1</v>
      </c>
    </row>
    <row r="1178" spans="1:25" x14ac:dyDescent="0.3">
      <c r="A1178" t="str">
        <f t="shared" si="40"/>
        <v>ASIABTNMCV22024</v>
      </c>
      <c r="B1178" t="s">
        <v>13</v>
      </c>
      <c r="C1178" t="s">
        <v>184</v>
      </c>
      <c r="D1178" t="s">
        <v>80</v>
      </c>
      <c r="E1178" t="s">
        <v>83</v>
      </c>
      <c r="F1178">
        <v>2024</v>
      </c>
      <c r="G1178" t="s">
        <v>199</v>
      </c>
      <c r="H1178" s="11" cm="1">
        <f t="array" ref="H1178">_xlfn.IFS(G1178="&gt;70%",1,G1178="60-70%",70%,G1178="50-60%",60%,G1178="&lt;50%",50%)</f>
        <v>0.5</v>
      </c>
      <c r="I1178" s="47">
        <v>5.0605464550555991E-3</v>
      </c>
      <c r="J1178">
        <v>2</v>
      </c>
      <c r="K1178">
        <v>1</v>
      </c>
      <c r="L1178" t="s">
        <v>196</v>
      </c>
      <c r="M1178" s="11" cm="1">
        <f t="array" ref="M1178">_xlfn.IFS(L1178="&gt;70%",1,L1178="60-70%",70%,L1178="50-60%",60%,L1178="&lt;50%",50%)</f>
        <v>1</v>
      </c>
      <c r="N1178" s="47">
        <v>3.4370646600943439E-2</v>
      </c>
      <c r="O1178">
        <v>1</v>
      </c>
      <c r="P1178">
        <v>2</v>
      </c>
      <c r="Q1178">
        <v>4</v>
      </c>
      <c r="R1178">
        <v>11</v>
      </c>
      <c r="S1178" t="s">
        <v>104</v>
      </c>
      <c r="T1178" t="s">
        <v>108</v>
      </c>
      <c r="V1178">
        <v>18</v>
      </c>
      <c r="W1178">
        <v>18</v>
      </c>
      <c r="X1178">
        <f>IF(AND(OR('Country Prioritization'!$C$4 = 'Filter inputs'!$A$4,'Country Prioritization'!$C$4=$B1178),
OR('Country Prioritization'!$C$6='Filter inputs'!$C$4,'Country Prioritization'!$C$6=$S1178),
OR( 'Country Prioritization'!$C$7='Filter inputs'!$D$4, 'Country Prioritization'!$C$7=$T1178),
OR('Country Prioritization'!$C$8='Filter inputs'!$E$4, 'Country Prioritization'!$C$8=$F1178), OR(AND('Country Prioritization'!$C$5='Filter inputs'!$B$4,H1178&lt;=$X$1),AND('Country Prioritization'!$C$5='Filter inputs'!$B$5,M1178&lt;=$X$1))),1,0)</f>
        <v>1</v>
      </c>
      <c r="Y1178">
        <f>IF(OR('Vaccine Prioritization'!$C$5='Filter inputs'!$E$4, 'Vaccine Prioritization'!$C$5=$F1178),1,0)</f>
        <v>1</v>
      </c>
    </row>
    <row r="1179" spans="1:25" x14ac:dyDescent="0.3">
      <c r="A1179" t="str">
        <f t="shared" si="40"/>
        <v>AFRICACOMMCV22024</v>
      </c>
      <c r="B1179" t="s">
        <v>3</v>
      </c>
      <c r="C1179" t="s">
        <v>153</v>
      </c>
      <c r="D1179" t="s">
        <v>49</v>
      </c>
      <c r="E1179" t="s">
        <v>83</v>
      </c>
      <c r="F1179">
        <v>2024</v>
      </c>
      <c r="G1179" t="s">
        <v>199</v>
      </c>
      <c r="H1179" s="11" cm="1">
        <f t="array" ref="H1179">_xlfn.IFS(G1179="&gt;70%",1,G1179="60-70%",70%,G1179="50-60%",60%,G1179="&lt;50%",50%)</f>
        <v>0.5</v>
      </c>
      <c r="I1179" s="47">
        <v>9.1700167918929813E-3</v>
      </c>
      <c r="J1179">
        <v>6</v>
      </c>
      <c r="K1179">
        <v>2</v>
      </c>
      <c r="L1179" t="s">
        <v>197</v>
      </c>
      <c r="M1179" s="11" cm="1">
        <f t="array" ref="M1179">_xlfn.IFS(L1179="&gt;70%",1,L1179="60-70%",70%,L1179="50-60%",60%,L1179="&lt;50%",50%)</f>
        <v>0.7</v>
      </c>
      <c r="N1179" s="47">
        <v>3.0097732633260869E-2</v>
      </c>
      <c r="O1179">
        <v>8</v>
      </c>
      <c r="P1179">
        <v>2</v>
      </c>
      <c r="Q1179">
        <v>3</v>
      </c>
      <c r="R1179">
        <v>2</v>
      </c>
      <c r="S1179" t="s">
        <v>104</v>
      </c>
      <c r="T1179" t="s">
        <v>109</v>
      </c>
      <c r="V1179">
        <v>13</v>
      </c>
      <c r="W1179">
        <v>15</v>
      </c>
      <c r="X1179">
        <f>IF(AND(OR('Country Prioritization'!$C$4 = 'Filter inputs'!$A$4,'Country Prioritization'!$C$4=$B1179),
OR('Country Prioritization'!$C$6='Filter inputs'!$C$4,'Country Prioritization'!$C$6=$S1179),
OR( 'Country Prioritization'!$C$7='Filter inputs'!$D$4, 'Country Prioritization'!$C$7=$T1179),
OR('Country Prioritization'!$C$8='Filter inputs'!$E$4, 'Country Prioritization'!$C$8=$F1179), OR(AND('Country Prioritization'!$C$5='Filter inputs'!$B$4,H1179&lt;=$X$1),AND('Country Prioritization'!$C$5='Filter inputs'!$B$5,M1179&lt;=$X$1))),1,0)</f>
        <v>1</v>
      </c>
      <c r="Y1179">
        <f>IF(OR('Vaccine Prioritization'!$C$5='Filter inputs'!$E$4, 'Vaccine Prioritization'!$C$5=$F1179),1,0)</f>
        <v>1</v>
      </c>
    </row>
    <row r="1180" spans="1:25" x14ac:dyDescent="0.3">
      <c r="A1180" t="str">
        <f t="shared" si="40"/>
        <v>ASIAGEOMCV22024</v>
      </c>
      <c r="B1180" t="s">
        <v>13</v>
      </c>
      <c r="C1180" t="s">
        <v>159</v>
      </c>
      <c r="D1180" t="s">
        <v>55</v>
      </c>
      <c r="E1180" t="s">
        <v>83</v>
      </c>
      <c r="F1180">
        <v>2024</v>
      </c>
      <c r="G1180" t="s">
        <v>199</v>
      </c>
      <c r="H1180" s="11" cm="1">
        <f t="array" ref="H1180">_xlfn.IFS(G1180="&gt;70%",1,G1180="60-70%",70%,G1180="50-60%",60%,G1180="&lt;50%",50%)</f>
        <v>0.5</v>
      </c>
      <c r="I1180" s="47">
        <v>5.9940768565146145E-3</v>
      </c>
      <c r="J1180">
        <v>2</v>
      </c>
      <c r="K1180">
        <v>2</v>
      </c>
      <c r="L1180" t="s">
        <v>196</v>
      </c>
      <c r="M1180" s="11" cm="1">
        <f t="array" ref="M1180">_xlfn.IFS(L1180="&gt;70%",1,L1180="60-70%",70%,L1180="50-60%",60%,L1180="&lt;50%",50%)</f>
        <v>1</v>
      </c>
      <c r="N1180" s="47">
        <v>2.5693374269245572E-2</v>
      </c>
      <c r="O1180">
        <v>4</v>
      </c>
      <c r="P1180">
        <v>1</v>
      </c>
      <c r="Q1180">
        <v>3</v>
      </c>
      <c r="R1180">
        <v>10</v>
      </c>
      <c r="S1180" t="s">
        <v>105</v>
      </c>
      <c r="T1180" t="s">
        <v>108</v>
      </c>
      <c r="V1180">
        <v>17</v>
      </c>
      <c r="W1180">
        <v>18</v>
      </c>
      <c r="X1180">
        <f>IF(AND(OR('Country Prioritization'!$C$4 = 'Filter inputs'!$A$4,'Country Prioritization'!$C$4=$B1180),
OR('Country Prioritization'!$C$6='Filter inputs'!$C$4,'Country Prioritization'!$C$6=$S1180),
OR( 'Country Prioritization'!$C$7='Filter inputs'!$D$4, 'Country Prioritization'!$C$7=$T1180),
OR('Country Prioritization'!$C$8='Filter inputs'!$E$4, 'Country Prioritization'!$C$8=$F1180), OR(AND('Country Prioritization'!$C$5='Filter inputs'!$B$4,H1180&lt;=$X$1),AND('Country Prioritization'!$C$5='Filter inputs'!$B$5,M1180&lt;=$X$1))),1,0)</f>
        <v>1</v>
      </c>
      <c r="Y1180">
        <f>IF(OR('Vaccine Prioritization'!$C$5='Filter inputs'!$E$4, 'Vaccine Prioritization'!$C$5=$F1180),1,0)</f>
        <v>1</v>
      </c>
    </row>
    <row r="1181" spans="1:25" x14ac:dyDescent="0.3">
      <c r="A1181" t="str">
        <f t="shared" si="40"/>
        <v>ASIAARMMCV22024</v>
      </c>
      <c r="B1181" t="s">
        <v>13</v>
      </c>
      <c r="C1181" t="s">
        <v>168</v>
      </c>
      <c r="D1181" t="s">
        <v>64</v>
      </c>
      <c r="E1181" t="s">
        <v>83</v>
      </c>
      <c r="F1181">
        <v>2024</v>
      </c>
      <c r="G1181" t="s">
        <v>199</v>
      </c>
      <c r="H1181" s="11" cm="1">
        <f t="array" ref="H1181">_xlfn.IFS(G1181="&gt;70%",1,G1181="60-70%",70%,G1181="50-60%",60%,G1181="&lt;50%",50%)</f>
        <v>0.5</v>
      </c>
      <c r="I1181" s="47">
        <v>4.6256572959886286E-3</v>
      </c>
      <c r="J1181">
        <v>2</v>
      </c>
      <c r="K1181">
        <v>1</v>
      </c>
      <c r="L1181" t="s">
        <v>196</v>
      </c>
      <c r="M1181" s="11" cm="1">
        <f t="array" ref="M1181">_xlfn.IFS(L1181="&gt;70%",1,L1181="60-70%",70%,L1181="50-60%",60%,L1181="&lt;50%",50%)</f>
        <v>1</v>
      </c>
      <c r="N1181" s="47">
        <v>2.4041677315728999E-2</v>
      </c>
      <c r="O1181">
        <v>2</v>
      </c>
      <c r="P1181">
        <v>1</v>
      </c>
      <c r="Q1181">
        <v>2</v>
      </c>
      <c r="R1181">
        <v>10</v>
      </c>
      <c r="S1181" t="s">
        <v>105</v>
      </c>
      <c r="T1181" t="s">
        <v>108</v>
      </c>
      <c r="V1181">
        <v>15</v>
      </c>
      <c r="W1181">
        <v>15</v>
      </c>
      <c r="X1181">
        <f>IF(AND(OR('Country Prioritization'!$C$4 = 'Filter inputs'!$A$4,'Country Prioritization'!$C$4=$B1181),
OR('Country Prioritization'!$C$6='Filter inputs'!$C$4,'Country Prioritization'!$C$6=$S1181),
OR( 'Country Prioritization'!$C$7='Filter inputs'!$D$4, 'Country Prioritization'!$C$7=$T1181),
OR('Country Prioritization'!$C$8='Filter inputs'!$E$4, 'Country Prioritization'!$C$8=$F1181), OR(AND('Country Prioritization'!$C$5='Filter inputs'!$B$4,H1181&lt;=$X$1),AND('Country Prioritization'!$C$5='Filter inputs'!$B$5,M1181&lt;=$X$1))),1,0)</f>
        <v>1</v>
      </c>
      <c r="Y1181">
        <f>IF(OR('Vaccine Prioritization'!$C$5='Filter inputs'!$E$4, 'Vaccine Prioritization'!$C$5=$F1181),1,0)</f>
        <v>1</v>
      </c>
    </row>
    <row r="1182" spans="1:25" x14ac:dyDescent="0.3">
      <c r="A1182" t="str">
        <f t="shared" si="40"/>
        <v>EUROPEMDAMCV22024</v>
      </c>
      <c r="B1182" t="s">
        <v>9</v>
      </c>
      <c r="C1182" t="s">
        <v>130</v>
      </c>
      <c r="D1182" t="s">
        <v>26</v>
      </c>
      <c r="E1182" t="s">
        <v>83</v>
      </c>
      <c r="F1182">
        <v>2024</v>
      </c>
      <c r="G1182" t="s">
        <v>199</v>
      </c>
      <c r="H1182" s="11" cm="1">
        <f t="array" ref="H1182">_xlfn.IFS(G1182="&gt;70%",1,G1182="60-70%",70%,G1182="50-60%",60%,G1182="&lt;50%",50%)</f>
        <v>0.5</v>
      </c>
      <c r="I1182" s="47">
        <v>4.9742891444892277E-3</v>
      </c>
      <c r="J1182">
        <v>2</v>
      </c>
      <c r="K1182">
        <v>1</v>
      </c>
      <c r="L1182" t="s">
        <v>196</v>
      </c>
      <c r="M1182" s="11" cm="1">
        <f t="array" ref="M1182">_xlfn.IFS(L1182="&gt;70%",1,L1182="60-70%",70%,L1182="50-60%",60%,L1182="&lt;50%",50%)</f>
        <v>1</v>
      </c>
      <c r="N1182" s="47">
        <v>2.2189459946333936E-2</v>
      </c>
      <c r="O1182">
        <v>3</v>
      </c>
      <c r="P1182">
        <v>1</v>
      </c>
      <c r="Q1182">
        <v>2</v>
      </c>
      <c r="R1182">
        <v>11</v>
      </c>
      <c r="S1182" t="s">
        <v>104</v>
      </c>
      <c r="T1182" t="s">
        <v>108</v>
      </c>
      <c r="V1182">
        <v>16</v>
      </c>
      <c r="W1182">
        <v>17</v>
      </c>
      <c r="X1182">
        <f>IF(AND(OR('Country Prioritization'!$C$4 = 'Filter inputs'!$A$4,'Country Prioritization'!$C$4=$B1182),
OR('Country Prioritization'!$C$6='Filter inputs'!$C$4,'Country Prioritization'!$C$6=$S1182),
OR( 'Country Prioritization'!$C$7='Filter inputs'!$D$4, 'Country Prioritization'!$C$7=$T1182),
OR('Country Prioritization'!$C$8='Filter inputs'!$E$4, 'Country Prioritization'!$C$8=$F1182), OR(AND('Country Prioritization'!$C$5='Filter inputs'!$B$4,H1182&lt;=$X$1),AND('Country Prioritization'!$C$5='Filter inputs'!$B$5,M1182&lt;=$X$1))),1,0)</f>
        <v>1</v>
      </c>
      <c r="Y1182">
        <f>IF(OR('Vaccine Prioritization'!$C$5='Filter inputs'!$E$4, 'Vaccine Prioritization'!$C$5=$F1182),1,0)</f>
        <v>1</v>
      </c>
    </row>
    <row r="1183" spans="1:25" x14ac:dyDescent="0.3">
      <c r="A1183" t="str">
        <f t="shared" si="40"/>
        <v>AMERICAGUYMCV22024</v>
      </c>
      <c r="B1183" t="s">
        <v>22</v>
      </c>
      <c r="C1183" t="s">
        <v>170</v>
      </c>
      <c r="D1183" t="s">
        <v>66</v>
      </c>
      <c r="E1183" t="s">
        <v>83</v>
      </c>
      <c r="F1183">
        <v>2024</v>
      </c>
      <c r="G1183" t="s">
        <v>199</v>
      </c>
      <c r="H1183" s="11" cm="1">
        <f t="array" ref="H1183">_xlfn.IFS(G1183="&gt;70%",1,G1183="60-70%",70%,G1183="50-60%",60%,G1183="&lt;50%",50%)</f>
        <v>0.5</v>
      </c>
      <c r="I1183" s="47">
        <v>2.5652994817017497E-3</v>
      </c>
      <c r="J1183">
        <v>2</v>
      </c>
      <c r="K1183">
        <v>1</v>
      </c>
      <c r="L1183" t="s">
        <v>196</v>
      </c>
      <c r="M1183" s="11" cm="1">
        <f t="array" ref="M1183">_xlfn.IFS(L1183="&gt;70%",1,L1183="60-70%",70%,L1183="50-60%",60%,L1183="&lt;50%",50%)</f>
        <v>1</v>
      </c>
      <c r="N1183" s="47">
        <v>1.28455615771571E-2</v>
      </c>
      <c r="O1183">
        <v>2</v>
      </c>
      <c r="P1183">
        <v>1</v>
      </c>
      <c r="Q1183">
        <v>4</v>
      </c>
      <c r="R1183">
        <v>10</v>
      </c>
      <c r="S1183" t="s">
        <v>105</v>
      </c>
      <c r="T1183" t="s">
        <v>108</v>
      </c>
      <c r="V1183">
        <v>17</v>
      </c>
      <c r="W1183">
        <v>17</v>
      </c>
      <c r="X1183">
        <f>IF(AND(OR('Country Prioritization'!$C$4 = 'Filter inputs'!$A$4,'Country Prioritization'!$C$4=$B1183),
OR('Country Prioritization'!$C$6='Filter inputs'!$C$4,'Country Prioritization'!$C$6=$S1183),
OR( 'Country Prioritization'!$C$7='Filter inputs'!$D$4, 'Country Prioritization'!$C$7=$T1183),
OR('Country Prioritization'!$C$8='Filter inputs'!$E$4, 'Country Prioritization'!$C$8=$F1183), OR(AND('Country Prioritization'!$C$5='Filter inputs'!$B$4,H1183&lt;=$X$1),AND('Country Prioritization'!$C$5='Filter inputs'!$B$5,M1183&lt;=$X$1))),1,0)</f>
        <v>1</v>
      </c>
      <c r="Y1183">
        <f>IF(OR('Vaccine Prioritization'!$C$5='Filter inputs'!$E$4, 'Vaccine Prioritization'!$C$5=$F1183),1,0)</f>
        <v>1</v>
      </c>
    </row>
    <row r="1184" spans="1:25" x14ac:dyDescent="0.3">
      <c r="A1184" t="str">
        <f t="shared" si="40"/>
        <v>AFRICASTPMCV22024</v>
      </c>
      <c r="B1184" t="s">
        <v>3</v>
      </c>
      <c r="C1184" t="s">
        <v>173</v>
      </c>
      <c r="D1184" t="s">
        <v>69</v>
      </c>
      <c r="E1184" t="s">
        <v>83</v>
      </c>
      <c r="F1184">
        <v>2024</v>
      </c>
      <c r="G1184" t="s">
        <v>199</v>
      </c>
      <c r="H1184" s="11" cm="1">
        <f t="array" ref="H1184">_xlfn.IFS(G1184="&gt;70%",1,G1184="60-70%",70%,G1184="50-60%",60%,G1184="&lt;50%",50%)</f>
        <v>0.5</v>
      </c>
      <c r="I1184" s="47">
        <v>1.7840734298070198E-3</v>
      </c>
      <c r="J1184">
        <v>4</v>
      </c>
      <c r="K1184">
        <v>1</v>
      </c>
      <c r="L1184" t="s">
        <v>196</v>
      </c>
      <c r="M1184" s="11" cm="1">
        <f t="array" ref="M1184">_xlfn.IFS(L1184="&gt;70%",1,L1184="60-70%",70%,L1184="50-60%",60%,L1184="&lt;50%",50%)</f>
        <v>1</v>
      </c>
      <c r="N1184" s="47">
        <v>8.1756500248638727E-3</v>
      </c>
      <c r="O1184">
        <v>4</v>
      </c>
      <c r="P1184">
        <v>1</v>
      </c>
      <c r="Q1184">
        <v>4</v>
      </c>
      <c r="R1184">
        <v>5</v>
      </c>
      <c r="S1184" t="s">
        <v>104</v>
      </c>
      <c r="T1184" t="s">
        <v>107</v>
      </c>
      <c r="V1184">
        <v>14</v>
      </c>
      <c r="W1184">
        <v>14</v>
      </c>
      <c r="X1184">
        <f>IF(AND(OR('Country Prioritization'!$C$4 = 'Filter inputs'!$A$4,'Country Prioritization'!$C$4=$B1184),
OR('Country Prioritization'!$C$6='Filter inputs'!$C$4,'Country Prioritization'!$C$6=$S1184),
OR( 'Country Prioritization'!$C$7='Filter inputs'!$D$4, 'Country Prioritization'!$C$7=$T1184),
OR('Country Prioritization'!$C$8='Filter inputs'!$E$4, 'Country Prioritization'!$C$8=$F1184), OR(AND('Country Prioritization'!$C$5='Filter inputs'!$B$4,H1184&lt;=$X$1),AND('Country Prioritization'!$C$5='Filter inputs'!$B$5,M1184&lt;=$X$1))),1,0)</f>
        <v>1</v>
      </c>
      <c r="Y1184">
        <f>IF(OR('Vaccine Prioritization'!$C$5='Filter inputs'!$E$4, 'Vaccine Prioritization'!$C$5=$F1184),1,0)</f>
        <v>1</v>
      </c>
    </row>
    <row r="1185" spans="1:25" x14ac:dyDescent="0.3">
      <c r="A1185" t="str">
        <f t="shared" si="40"/>
        <v>OCEANIASLBMCV22024</v>
      </c>
      <c r="B1185" t="s">
        <v>15</v>
      </c>
      <c r="C1185" t="s">
        <v>150</v>
      </c>
      <c r="D1185" t="s">
        <v>46</v>
      </c>
      <c r="E1185" t="s">
        <v>83</v>
      </c>
      <c r="F1185">
        <v>2024</v>
      </c>
      <c r="G1185" t="s">
        <v>199</v>
      </c>
      <c r="H1185" s="11" cm="1">
        <f t="array" ref="H1185">_xlfn.IFS(G1185="&gt;70%",1,G1185="60-70%",70%,G1185="50-60%",60%,G1185="&lt;50%",50%)</f>
        <v>0.5</v>
      </c>
      <c r="I1185" s="47">
        <v>8.1529889108103752E-4</v>
      </c>
      <c r="J1185">
        <v>9</v>
      </c>
      <c r="K1185">
        <v>1</v>
      </c>
      <c r="L1185" t="s">
        <v>196</v>
      </c>
      <c r="M1185" s="11" cm="1">
        <f t="array" ref="M1185">_xlfn.IFS(L1185="&gt;70%",1,L1185="60-70%",70%,L1185="50-60%",60%,L1185="&lt;50%",50%)</f>
        <v>1</v>
      </c>
      <c r="N1185" s="47">
        <v>4.2246014962388258E-3</v>
      </c>
      <c r="O1185">
        <v>5</v>
      </c>
      <c r="P1185">
        <v>1</v>
      </c>
      <c r="Q1185">
        <v>1</v>
      </c>
      <c r="R1185">
        <v>5</v>
      </c>
      <c r="S1185" t="s">
        <v>104</v>
      </c>
      <c r="T1185" t="s">
        <v>107</v>
      </c>
      <c r="V1185">
        <v>16</v>
      </c>
      <c r="W1185">
        <v>12</v>
      </c>
      <c r="X1185">
        <f>IF(AND(OR('Country Prioritization'!$C$4 = 'Filter inputs'!$A$4,'Country Prioritization'!$C$4=$B1185),
OR('Country Prioritization'!$C$6='Filter inputs'!$C$4,'Country Prioritization'!$C$6=$S1185),
OR( 'Country Prioritization'!$C$7='Filter inputs'!$D$4, 'Country Prioritization'!$C$7=$T1185),
OR('Country Prioritization'!$C$8='Filter inputs'!$E$4, 'Country Prioritization'!$C$8=$F1185), OR(AND('Country Prioritization'!$C$5='Filter inputs'!$B$4,H1185&lt;=$X$1),AND('Country Prioritization'!$C$5='Filter inputs'!$B$5,M1185&lt;=$X$1))),1,0)</f>
        <v>1</v>
      </c>
      <c r="Y1185">
        <f>IF(OR('Vaccine Prioritization'!$C$5='Filter inputs'!$E$4, 'Vaccine Prioritization'!$C$5=$F1185),1,0)</f>
        <v>1</v>
      </c>
    </row>
    <row r="1186" spans="1:25" x14ac:dyDescent="0.3">
      <c r="A1186" t="str">
        <f t="shared" si="40"/>
        <v>OCEANIAKIRMCV22024</v>
      </c>
      <c r="B1186" t="s">
        <v>15</v>
      </c>
      <c r="C1186" t="s">
        <v>129</v>
      </c>
      <c r="D1186" t="s">
        <v>25</v>
      </c>
      <c r="E1186" t="s">
        <v>83</v>
      </c>
      <c r="F1186">
        <v>2024</v>
      </c>
      <c r="G1186" t="s">
        <v>199</v>
      </c>
      <c r="H1186" s="11" cm="1">
        <f t="array" ref="H1186">_xlfn.IFS(G1186="&gt;70%",1,G1186="60-70%",70%,G1186="50-60%",60%,G1186="&lt;50%",50%)</f>
        <v>0.5</v>
      </c>
      <c r="I1186" s="47">
        <v>5.7514230504626348E-4</v>
      </c>
      <c r="J1186">
        <v>3</v>
      </c>
      <c r="K1186">
        <v>1</v>
      </c>
      <c r="L1186" t="s">
        <v>196</v>
      </c>
      <c r="M1186" s="11" cm="1">
        <f t="array" ref="M1186">_xlfn.IFS(L1186="&gt;70%",1,L1186="60-70%",70%,L1186="50-60%",60%,L1186="&lt;50%",50%)</f>
        <v>1</v>
      </c>
      <c r="N1186" s="47">
        <v>2.3878718091953008E-3</v>
      </c>
      <c r="O1186">
        <v>6</v>
      </c>
      <c r="P1186">
        <v>1</v>
      </c>
      <c r="Q1186">
        <v>5</v>
      </c>
      <c r="R1186">
        <v>11</v>
      </c>
      <c r="S1186" t="s">
        <v>104</v>
      </c>
      <c r="T1186" t="s">
        <v>108</v>
      </c>
      <c r="V1186">
        <v>20</v>
      </c>
      <c r="W1186">
        <v>23</v>
      </c>
      <c r="X1186">
        <f>IF(AND(OR('Country Prioritization'!$C$4 = 'Filter inputs'!$A$4,'Country Prioritization'!$C$4=$B1186),
OR('Country Prioritization'!$C$6='Filter inputs'!$C$4,'Country Prioritization'!$C$6=$S1186),
OR( 'Country Prioritization'!$C$7='Filter inputs'!$D$4, 'Country Prioritization'!$C$7=$T1186),
OR('Country Prioritization'!$C$8='Filter inputs'!$E$4, 'Country Prioritization'!$C$8=$F1186), OR(AND('Country Prioritization'!$C$5='Filter inputs'!$B$4,H1186&lt;=$X$1),AND('Country Prioritization'!$C$5='Filter inputs'!$B$5,M1186&lt;=$X$1))),1,0)</f>
        <v>1</v>
      </c>
      <c r="Y1186">
        <f>IF(OR('Vaccine Prioritization'!$C$5='Filter inputs'!$E$4, 'Vaccine Prioritization'!$C$5=$F1186),1,0)</f>
        <v>1</v>
      </c>
    </row>
    <row r="1187" spans="1:25" x14ac:dyDescent="0.3">
      <c r="A1187" t="str">
        <f t="shared" si="40"/>
        <v>ASIAINDMCV22025</v>
      </c>
      <c r="B1187" t="s">
        <v>13</v>
      </c>
      <c r="C1187" t="s">
        <v>146</v>
      </c>
      <c r="D1187" t="s">
        <v>42</v>
      </c>
      <c r="E1187" t="s">
        <v>83</v>
      </c>
      <c r="F1187">
        <v>2025</v>
      </c>
      <c r="G1187" t="s">
        <v>199</v>
      </c>
      <c r="H1187" s="11" cm="1">
        <f t="array" ref="H1187">_xlfn.IFS(G1187="&gt;70%",1,G1187="60-70%",70%,G1187="50-60%",60%,G1187="&lt;50%",50%)</f>
        <v>0.5</v>
      </c>
      <c r="I1187" s="47">
        <v>8.1267046758495702</v>
      </c>
      <c r="J1187">
        <v>4</v>
      </c>
      <c r="K1187">
        <v>10</v>
      </c>
      <c r="L1187" t="s">
        <v>196</v>
      </c>
      <c r="M1187" s="11" cm="1">
        <f t="array" ref="M1187">_xlfn.IFS(L1187="&gt;70%",1,L1187="60-70%",70%,L1187="50-60%",60%,L1187="&lt;50%",50%)</f>
        <v>1</v>
      </c>
      <c r="N1187" s="47">
        <v>43.52779843768878</v>
      </c>
      <c r="O1187">
        <v>5</v>
      </c>
      <c r="P1187">
        <v>10</v>
      </c>
      <c r="Q1187">
        <v>3</v>
      </c>
      <c r="R1187">
        <v>5</v>
      </c>
      <c r="S1187" t="s">
        <v>104</v>
      </c>
      <c r="T1187" t="s">
        <v>107</v>
      </c>
      <c r="V1187">
        <v>22</v>
      </c>
      <c r="W1187">
        <v>23</v>
      </c>
      <c r="X1187">
        <f>IF(AND(OR('Country Prioritization'!$C$4 = 'Filter inputs'!$A$4,'Country Prioritization'!$C$4=$B1187),
OR('Country Prioritization'!$C$6='Filter inputs'!$C$4,'Country Prioritization'!$C$6=$S1187),
OR( 'Country Prioritization'!$C$7='Filter inputs'!$D$4, 'Country Prioritization'!$C$7=$T1187),
OR('Country Prioritization'!$C$8='Filter inputs'!$E$4, 'Country Prioritization'!$C$8=$F1187), OR(AND('Country Prioritization'!$C$5='Filter inputs'!$B$4,H1187&lt;=$X$1),AND('Country Prioritization'!$C$5='Filter inputs'!$B$5,M1187&lt;=$X$1))),1,0)</f>
        <v>1</v>
      </c>
      <c r="Y1187">
        <f>IF(OR('Vaccine Prioritization'!$C$5='Filter inputs'!$E$4, 'Vaccine Prioritization'!$C$5=$F1187),1,0)</f>
        <v>1</v>
      </c>
    </row>
    <row r="1188" spans="1:25" x14ac:dyDescent="0.3">
      <c r="A1188" t="str">
        <f t="shared" si="40"/>
        <v>ASIAPAKMCV22025</v>
      </c>
      <c r="B1188" t="s">
        <v>13</v>
      </c>
      <c r="C1188" t="s">
        <v>141</v>
      </c>
      <c r="D1188" t="s">
        <v>37</v>
      </c>
      <c r="E1188" t="s">
        <v>83</v>
      </c>
      <c r="F1188">
        <v>2025</v>
      </c>
      <c r="G1188" t="s">
        <v>199</v>
      </c>
      <c r="H1188" s="11" cm="1">
        <f t="array" ref="H1188">_xlfn.IFS(G1188="&gt;70%",1,G1188="60-70%",70%,G1188="50-60%",60%,G1188="&lt;50%",50%)</f>
        <v>0.5</v>
      </c>
      <c r="I1188" s="47">
        <v>2.9214424854732126</v>
      </c>
      <c r="J1188">
        <v>6</v>
      </c>
      <c r="K1188">
        <v>10</v>
      </c>
      <c r="L1188" t="s">
        <v>197</v>
      </c>
      <c r="M1188" s="11" cm="1">
        <f t="array" ref="M1188">_xlfn.IFS(L1188="&gt;70%",1,L1188="60-70%",70%,L1188="50-60%",60%,L1188="&lt;50%",50%)</f>
        <v>0.7</v>
      </c>
      <c r="N1188" s="47">
        <v>13.667534550333116</v>
      </c>
      <c r="O1188">
        <v>8</v>
      </c>
      <c r="P1188">
        <v>10</v>
      </c>
      <c r="Q1188">
        <v>3</v>
      </c>
      <c r="R1188">
        <v>2</v>
      </c>
      <c r="S1188" t="s">
        <v>104</v>
      </c>
      <c r="T1188" t="s">
        <v>109</v>
      </c>
      <c r="V1188">
        <v>21</v>
      </c>
      <c r="W1188">
        <v>23</v>
      </c>
      <c r="X1188">
        <f>IF(AND(OR('Country Prioritization'!$C$4 = 'Filter inputs'!$A$4,'Country Prioritization'!$C$4=$B1188),
OR('Country Prioritization'!$C$6='Filter inputs'!$C$4,'Country Prioritization'!$C$6=$S1188),
OR( 'Country Prioritization'!$C$7='Filter inputs'!$D$4, 'Country Prioritization'!$C$7=$T1188),
OR('Country Prioritization'!$C$8='Filter inputs'!$E$4, 'Country Prioritization'!$C$8=$F1188), OR(AND('Country Prioritization'!$C$5='Filter inputs'!$B$4,H1188&lt;=$X$1),AND('Country Prioritization'!$C$5='Filter inputs'!$B$5,M1188&lt;=$X$1))),1,0)</f>
        <v>1</v>
      </c>
      <c r="Y1188">
        <f>IF(OR('Vaccine Prioritization'!$C$5='Filter inputs'!$E$4, 'Vaccine Prioritization'!$C$5=$F1188),1,0)</f>
        <v>1</v>
      </c>
    </row>
    <row r="1189" spans="1:25" x14ac:dyDescent="0.3">
      <c r="A1189" t="str">
        <f t="shared" si="40"/>
        <v>AFRICANGAMCV22025</v>
      </c>
      <c r="B1189" t="s">
        <v>3</v>
      </c>
      <c r="C1189" t="s">
        <v>113</v>
      </c>
      <c r="D1189" t="s">
        <v>5</v>
      </c>
      <c r="E1189" t="s">
        <v>83</v>
      </c>
      <c r="F1189">
        <v>2025</v>
      </c>
      <c r="G1189" t="s">
        <v>199</v>
      </c>
      <c r="H1189" s="11" cm="1">
        <f t="array" ref="H1189">_xlfn.IFS(G1189="&gt;70%",1,G1189="60-70%",70%,G1189="50-60%",60%,G1189="&lt;50%",50%)</f>
        <v>0.5</v>
      </c>
      <c r="I1189" s="47">
        <v>2.6522389199860354</v>
      </c>
      <c r="J1189">
        <v>10</v>
      </c>
      <c r="K1189">
        <v>10</v>
      </c>
      <c r="L1189" t="s">
        <v>199</v>
      </c>
      <c r="M1189" s="11" cm="1">
        <f t="array" ref="M1189">_xlfn.IFS(L1189="&gt;70%",1,L1189="60-70%",70%,L1189="50-60%",60%,L1189="&lt;50%",50%)</f>
        <v>0.5</v>
      </c>
      <c r="N1189" s="47">
        <v>12.481073074475697</v>
      </c>
      <c r="O1189">
        <v>10</v>
      </c>
      <c r="P1189">
        <v>10</v>
      </c>
      <c r="Q1189">
        <v>10</v>
      </c>
      <c r="R1189">
        <v>5</v>
      </c>
      <c r="S1189" t="s">
        <v>104</v>
      </c>
      <c r="T1189" t="s">
        <v>107</v>
      </c>
      <c r="V1189">
        <v>35</v>
      </c>
      <c r="W1189">
        <v>35</v>
      </c>
      <c r="X1189">
        <f>IF(AND(OR('Country Prioritization'!$C$4 = 'Filter inputs'!$A$4,'Country Prioritization'!$C$4=$B1189),
OR('Country Prioritization'!$C$6='Filter inputs'!$C$4,'Country Prioritization'!$C$6=$S1189),
OR( 'Country Prioritization'!$C$7='Filter inputs'!$D$4, 'Country Prioritization'!$C$7=$T1189),
OR('Country Prioritization'!$C$8='Filter inputs'!$E$4, 'Country Prioritization'!$C$8=$F1189), OR(AND('Country Prioritization'!$C$5='Filter inputs'!$B$4,H1189&lt;=$X$1),AND('Country Prioritization'!$C$5='Filter inputs'!$B$5,M1189&lt;=$X$1))),1,0)</f>
        <v>1</v>
      </c>
      <c r="Y1189">
        <f>IF(OR('Vaccine Prioritization'!$C$5='Filter inputs'!$E$4, 'Vaccine Prioritization'!$C$5=$F1189),1,0)</f>
        <v>1</v>
      </c>
    </row>
    <row r="1190" spans="1:25" x14ac:dyDescent="0.3">
      <c r="A1190" t="str">
        <f t="shared" si="40"/>
        <v>AFRICAETHMCV22025</v>
      </c>
      <c r="B1190" t="s">
        <v>3</v>
      </c>
      <c r="C1190" t="s">
        <v>125</v>
      </c>
      <c r="D1190" t="s">
        <v>20</v>
      </c>
      <c r="E1190" t="s">
        <v>83</v>
      </c>
      <c r="F1190">
        <v>2025</v>
      </c>
      <c r="G1190" t="s">
        <v>199</v>
      </c>
      <c r="H1190" s="11" cm="1">
        <f t="array" ref="H1190">_xlfn.IFS(G1190="&gt;70%",1,G1190="60-70%",70%,G1190="50-60%",60%,G1190="&lt;50%",50%)</f>
        <v>0.5</v>
      </c>
      <c r="I1190" s="47">
        <v>1.8195059381506233</v>
      </c>
      <c r="J1190">
        <v>10</v>
      </c>
      <c r="K1190">
        <v>10</v>
      </c>
      <c r="L1190" t="s">
        <v>198</v>
      </c>
      <c r="M1190" s="11" cm="1">
        <f t="array" ref="M1190">_xlfn.IFS(L1190="&gt;70%",1,L1190="60-70%",70%,L1190="50-60%",60%,L1190="&lt;50%",50%)</f>
        <v>0.6</v>
      </c>
      <c r="N1190" s="47">
        <v>8.7210232126619847</v>
      </c>
      <c r="O1190">
        <v>9</v>
      </c>
      <c r="P1190">
        <v>10</v>
      </c>
      <c r="Q1190">
        <v>9</v>
      </c>
      <c r="R1190">
        <v>9</v>
      </c>
      <c r="S1190" t="s">
        <v>103</v>
      </c>
      <c r="T1190" t="s">
        <v>106</v>
      </c>
      <c r="V1190">
        <v>38</v>
      </c>
      <c r="W1190">
        <v>37</v>
      </c>
      <c r="X1190">
        <f>IF(AND(OR('Country Prioritization'!$C$4 = 'Filter inputs'!$A$4,'Country Prioritization'!$C$4=$B1190),
OR('Country Prioritization'!$C$6='Filter inputs'!$C$4,'Country Prioritization'!$C$6=$S1190),
OR( 'Country Prioritization'!$C$7='Filter inputs'!$D$4, 'Country Prioritization'!$C$7=$T1190),
OR('Country Prioritization'!$C$8='Filter inputs'!$E$4, 'Country Prioritization'!$C$8=$F1190), OR(AND('Country Prioritization'!$C$5='Filter inputs'!$B$4,H1190&lt;=$X$1),AND('Country Prioritization'!$C$5='Filter inputs'!$B$5,M1190&lt;=$X$1))),1,0)</f>
        <v>1</v>
      </c>
      <c r="Y1190">
        <f>IF(OR('Vaccine Prioritization'!$C$5='Filter inputs'!$E$4, 'Vaccine Prioritization'!$C$5=$F1190),1,0)</f>
        <v>1</v>
      </c>
    </row>
    <row r="1191" spans="1:25" x14ac:dyDescent="0.3">
      <c r="A1191" t="str">
        <f t="shared" si="40"/>
        <v>ASIAIDNMCV22025</v>
      </c>
      <c r="B1191" t="s">
        <v>13</v>
      </c>
      <c r="C1191" t="s">
        <v>133</v>
      </c>
      <c r="D1191" t="s">
        <v>29</v>
      </c>
      <c r="E1191" t="s">
        <v>83</v>
      </c>
      <c r="F1191">
        <v>2025</v>
      </c>
      <c r="G1191" t="s">
        <v>199</v>
      </c>
      <c r="H1191" s="11" cm="1">
        <f t="array" ref="H1191">_xlfn.IFS(G1191="&gt;70%",1,G1191="60-70%",70%,G1191="50-60%",60%,G1191="&lt;50%",50%)</f>
        <v>0.5</v>
      </c>
      <c r="I1191" s="47">
        <v>1.4062957806330987</v>
      </c>
      <c r="J1191">
        <v>6</v>
      </c>
      <c r="K1191">
        <v>10</v>
      </c>
      <c r="L1191" t="s">
        <v>196</v>
      </c>
      <c r="M1191" s="11" cm="1">
        <f t="array" ref="M1191">_xlfn.IFS(L1191="&gt;70%",1,L1191="60-70%",70%,L1191="50-60%",60%,L1191="&lt;50%",50%)</f>
        <v>1</v>
      </c>
      <c r="N1191" s="47">
        <v>7.2342933971716281</v>
      </c>
      <c r="O1191">
        <v>5</v>
      </c>
      <c r="P1191">
        <v>10</v>
      </c>
      <c r="Q1191">
        <v>2</v>
      </c>
      <c r="R1191">
        <v>10</v>
      </c>
      <c r="S1191" t="s">
        <v>105</v>
      </c>
      <c r="T1191" t="s">
        <v>108</v>
      </c>
      <c r="V1191">
        <v>28</v>
      </c>
      <c r="W1191">
        <v>27</v>
      </c>
      <c r="X1191">
        <f>IF(AND(OR('Country Prioritization'!$C$4 = 'Filter inputs'!$A$4,'Country Prioritization'!$C$4=$B1191),
OR('Country Prioritization'!$C$6='Filter inputs'!$C$4,'Country Prioritization'!$C$6=$S1191),
OR( 'Country Prioritization'!$C$7='Filter inputs'!$D$4, 'Country Prioritization'!$C$7=$T1191),
OR('Country Prioritization'!$C$8='Filter inputs'!$E$4, 'Country Prioritization'!$C$8=$F1191), OR(AND('Country Prioritization'!$C$5='Filter inputs'!$B$4,H1191&lt;=$X$1),AND('Country Prioritization'!$C$5='Filter inputs'!$B$5,M1191&lt;=$X$1))),1,0)</f>
        <v>1</v>
      </c>
      <c r="Y1191">
        <f>IF(OR('Vaccine Prioritization'!$C$5='Filter inputs'!$E$4, 'Vaccine Prioritization'!$C$5=$F1191),1,0)</f>
        <v>1</v>
      </c>
    </row>
    <row r="1192" spans="1:25" x14ac:dyDescent="0.3">
      <c r="A1192" t="str">
        <f t="shared" si="40"/>
        <v>AFRICACODMCV22025</v>
      </c>
      <c r="B1192" t="s">
        <v>3</v>
      </c>
      <c r="C1192" t="s">
        <v>134</v>
      </c>
      <c r="D1192" t="s">
        <v>30</v>
      </c>
      <c r="E1192" t="s">
        <v>83</v>
      </c>
      <c r="F1192">
        <v>2025</v>
      </c>
      <c r="G1192" t="s">
        <v>199</v>
      </c>
      <c r="H1192" s="11" cm="1">
        <f t="array" ref="H1192">_xlfn.IFS(G1192="&gt;70%",1,G1192="60-70%",70%,G1192="50-60%",60%,G1192="&lt;50%",50%)</f>
        <v>0.5</v>
      </c>
      <c r="I1192" s="47">
        <v>1.213653606603412</v>
      </c>
      <c r="J1192">
        <v>8</v>
      </c>
      <c r="K1192">
        <v>10</v>
      </c>
      <c r="L1192" t="s">
        <v>196</v>
      </c>
      <c r="M1192" s="11" cm="1">
        <f t="array" ref="M1192">_xlfn.IFS(L1192="&gt;70%",1,L1192="60-70%",70%,L1192="50-60%",60%,L1192="&lt;50%",50%)</f>
        <v>1</v>
      </c>
      <c r="N1192" s="47">
        <v>6.4565010431475764</v>
      </c>
      <c r="O1192">
        <v>6</v>
      </c>
      <c r="P1192">
        <v>10</v>
      </c>
      <c r="Q1192">
        <v>10</v>
      </c>
      <c r="R1192">
        <v>9</v>
      </c>
      <c r="S1192" t="s">
        <v>103</v>
      </c>
      <c r="T1192" t="s">
        <v>106</v>
      </c>
      <c r="V1192">
        <v>37</v>
      </c>
      <c r="W1192">
        <v>35</v>
      </c>
      <c r="X1192">
        <f>IF(AND(OR('Country Prioritization'!$C$4 = 'Filter inputs'!$A$4,'Country Prioritization'!$C$4=$B1192),
OR('Country Prioritization'!$C$6='Filter inputs'!$C$4,'Country Prioritization'!$C$6=$S1192),
OR( 'Country Prioritization'!$C$7='Filter inputs'!$D$4, 'Country Prioritization'!$C$7=$T1192),
OR('Country Prioritization'!$C$8='Filter inputs'!$E$4, 'Country Prioritization'!$C$8=$F1192), OR(AND('Country Prioritization'!$C$5='Filter inputs'!$B$4,H1192&lt;=$X$1),AND('Country Prioritization'!$C$5='Filter inputs'!$B$5,M1192&lt;=$X$1))),1,0)</f>
        <v>1</v>
      </c>
      <c r="Y1192">
        <f>IF(OR('Vaccine Prioritization'!$C$5='Filter inputs'!$E$4, 'Vaccine Prioritization'!$C$5=$F1192),1,0)</f>
        <v>1</v>
      </c>
    </row>
    <row r="1193" spans="1:25" x14ac:dyDescent="0.3">
      <c r="A1193" t="str">
        <f t="shared" si="40"/>
        <v>ASIABGDMCV22025</v>
      </c>
      <c r="B1193" t="s">
        <v>13</v>
      </c>
      <c r="C1193" t="s">
        <v>169</v>
      </c>
      <c r="D1193" t="s">
        <v>65</v>
      </c>
      <c r="E1193" t="s">
        <v>83</v>
      </c>
      <c r="F1193">
        <v>2025</v>
      </c>
      <c r="G1193" t="s">
        <v>199</v>
      </c>
      <c r="H1193" s="11" cm="1">
        <f t="array" ref="H1193">_xlfn.IFS(G1193="&gt;70%",1,G1193="60-70%",70%,G1193="50-60%",60%,G1193="&lt;50%",50%)</f>
        <v>0.5</v>
      </c>
      <c r="I1193" s="47">
        <v>0.77322547226203742</v>
      </c>
      <c r="J1193">
        <v>2</v>
      </c>
      <c r="K1193">
        <v>10</v>
      </c>
      <c r="L1193" t="s">
        <v>196</v>
      </c>
      <c r="M1193" s="11" cm="1">
        <f t="array" ref="M1193">_xlfn.IFS(L1193="&gt;70%",1,L1193="60-70%",70%,L1193="50-60%",60%,L1193="&lt;50%",50%)</f>
        <v>1</v>
      </c>
      <c r="N1193" s="47">
        <v>4.0955999882303162</v>
      </c>
      <c r="O1193">
        <v>4</v>
      </c>
      <c r="P1193">
        <v>10</v>
      </c>
      <c r="Q1193">
        <v>2</v>
      </c>
      <c r="R1193">
        <v>2</v>
      </c>
      <c r="S1193" t="s">
        <v>104</v>
      </c>
      <c r="T1193" t="s">
        <v>109</v>
      </c>
      <c r="V1193">
        <v>16</v>
      </c>
      <c r="W1193">
        <v>18</v>
      </c>
      <c r="X1193">
        <f>IF(AND(OR('Country Prioritization'!$C$4 = 'Filter inputs'!$A$4,'Country Prioritization'!$C$4=$B1193),
OR('Country Prioritization'!$C$6='Filter inputs'!$C$4,'Country Prioritization'!$C$6=$S1193),
OR( 'Country Prioritization'!$C$7='Filter inputs'!$D$4, 'Country Prioritization'!$C$7=$T1193),
OR('Country Prioritization'!$C$8='Filter inputs'!$E$4, 'Country Prioritization'!$C$8=$F1193), OR(AND('Country Prioritization'!$C$5='Filter inputs'!$B$4,H1193&lt;=$X$1),AND('Country Prioritization'!$C$5='Filter inputs'!$B$5,M1193&lt;=$X$1))),1,0)</f>
        <v>1</v>
      </c>
      <c r="Y1193">
        <f>IF(OR('Vaccine Prioritization'!$C$5='Filter inputs'!$E$4, 'Vaccine Prioritization'!$C$5=$F1193),1,0)</f>
        <v>1</v>
      </c>
    </row>
    <row r="1194" spans="1:25" x14ac:dyDescent="0.3">
      <c r="A1194" t="str">
        <f t="shared" si="40"/>
        <v>AFRICACMRMCV22025</v>
      </c>
      <c r="B1194" t="s">
        <v>3</v>
      </c>
      <c r="C1194" t="s">
        <v>151</v>
      </c>
      <c r="D1194" t="s">
        <v>47</v>
      </c>
      <c r="E1194" t="s">
        <v>83</v>
      </c>
      <c r="F1194">
        <v>2025</v>
      </c>
      <c r="G1194" t="s">
        <v>199</v>
      </c>
      <c r="H1194" s="11" cm="1">
        <f t="array" ref="H1194">_xlfn.IFS(G1194="&gt;70%",1,G1194="60-70%",70%,G1194="50-60%",60%,G1194="&lt;50%",50%)</f>
        <v>0.5</v>
      </c>
      <c r="I1194" s="47">
        <v>0.43812649258324643</v>
      </c>
      <c r="J1194">
        <v>8</v>
      </c>
      <c r="K1194">
        <v>9</v>
      </c>
      <c r="L1194" t="s">
        <v>196</v>
      </c>
      <c r="M1194" s="11" cm="1">
        <f t="array" ref="M1194">_xlfn.IFS(L1194="&gt;70%",1,L1194="60-70%",70%,L1194="50-60%",60%,L1194="&lt;50%",50%)</f>
        <v>1</v>
      </c>
      <c r="N1194" s="47">
        <v>3.2674380941848225</v>
      </c>
      <c r="O1194">
        <v>2</v>
      </c>
      <c r="P1194">
        <v>10</v>
      </c>
      <c r="Q1194">
        <v>8</v>
      </c>
      <c r="R1194">
        <v>2</v>
      </c>
      <c r="S1194" t="s">
        <v>104</v>
      </c>
      <c r="T1194" t="s">
        <v>109</v>
      </c>
      <c r="V1194">
        <v>27</v>
      </c>
      <c r="W1194">
        <v>22</v>
      </c>
      <c r="X1194">
        <f>IF(AND(OR('Country Prioritization'!$C$4 = 'Filter inputs'!$A$4,'Country Prioritization'!$C$4=$B1194),
OR('Country Prioritization'!$C$6='Filter inputs'!$C$4,'Country Prioritization'!$C$6=$S1194),
OR( 'Country Prioritization'!$C$7='Filter inputs'!$D$4, 'Country Prioritization'!$C$7=$T1194),
OR('Country Prioritization'!$C$8='Filter inputs'!$E$4, 'Country Prioritization'!$C$8=$F1194), OR(AND('Country Prioritization'!$C$5='Filter inputs'!$B$4,H1194&lt;=$X$1),AND('Country Prioritization'!$C$5='Filter inputs'!$B$5,M1194&lt;=$X$1))),1,0)</f>
        <v>1</v>
      </c>
      <c r="Y1194">
        <f>IF(OR('Vaccine Prioritization'!$C$5='Filter inputs'!$E$4, 'Vaccine Prioritization'!$C$5=$F1194),1,0)</f>
        <v>1</v>
      </c>
    </row>
    <row r="1195" spans="1:25" x14ac:dyDescent="0.3">
      <c r="A1195" t="str">
        <f t="shared" si="40"/>
        <v>AFRICACIVMCV22025</v>
      </c>
      <c r="B1195" t="s">
        <v>3</v>
      </c>
      <c r="C1195" t="s">
        <v>142</v>
      </c>
      <c r="D1195" t="s">
        <v>38</v>
      </c>
      <c r="E1195" t="s">
        <v>83</v>
      </c>
      <c r="F1195">
        <v>2025</v>
      </c>
      <c r="G1195" t="s">
        <v>199</v>
      </c>
      <c r="H1195" s="11" cm="1">
        <f t="array" ref="H1195">_xlfn.IFS(G1195="&gt;70%",1,G1195="60-70%",70%,G1195="50-60%",60%,G1195="&lt;50%",50%)</f>
        <v>0.5</v>
      </c>
      <c r="I1195" s="47">
        <v>0.48228924630702008</v>
      </c>
      <c r="J1195">
        <v>8</v>
      </c>
      <c r="K1195">
        <v>9</v>
      </c>
      <c r="L1195" t="s">
        <v>196</v>
      </c>
      <c r="M1195" s="11" cm="1">
        <f t="array" ref="M1195">_xlfn.IFS(L1195="&gt;70%",1,L1195="60-70%",70%,L1195="50-60%",60%,L1195="&lt;50%",50%)</f>
        <v>1</v>
      </c>
      <c r="N1195" s="47">
        <v>2.7621229958857381</v>
      </c>
      <c r="O1195">
        <v>5</v>
      </c>
      <c r="P1195">
        <v>9</v>
      </c>
      <c r="Q1195">
        <v>5</v>
      </c>
      <c r="R1195">
        <v>2</v>
      </c>
      <c r="S1195" t="s">
        <v>104</v>
      </c>
      <c r="T1195" t="s">
        <v>109</v>
      </c>
      <c r="V1195">
        <v>24</v>
      </c>
      <c r="W1195">
        <v>21</v>
      </c>
      <c r="X1195">
        <f>IF(AND(OR('Country Prioritization'!$C$4 = 'Filter inputs'!$A$4,'Country Prioritization'!$C$4=$B1195),
OR('Country Prioritization'!$C$6='Filter inputs'!$C$4,'Country Prioritization'!$C$6=$S1195),
OR( 'Country Prioritization'!$C$7='Filter inputs'!$D$4, 'Country Prioritization'!$C$7=$T1195),
OR('Country Prioritization'!$C$8='Filter inputs'!$E$4, 'Country Prioritization'!$C$8=$F1195), OR(AND('Country Prioritization'!$C$5='Filter inputs'!$B$4,H1195&lt;=$X$1),AND('Country Prioritization'!$C$5='Filter inputs'!$B$5,M1195&lt;=$X$1))),1,0)</f>
        <v>1</v>
      </c>
      <c r="Y1195">
        <f>IF(OR('Vaccine Prioritization'!$C$5='Filter inputs'!$E$4, 'Vaccine Prioritization'!$C$5=$F1195),1,0)</f>
        <v>1</v>
      </c>
    </row>
    <row r="1196" spans="1:25" x14ac:dyDescent="0.3">
      <c r="A1196" t="str">
        <f t="shared" si="40"/>
        <v>ASIAVNMMCV22025</v>
      </c>
      <c r="B1196" t="s">
        <v>13</v>
      </c>
      <c r="C1196" t="s">
        <v>152</v>
      </c>
      <c r="D1196" t="s">
        <v>48</v>
      </c>
      <c r="E1196" t="s">
        <v>83</v>
      </c>
      <c r="F1196">
        <v>2025</v>
      </c>
      <c r="G1196" t="s">
        <v>199</v>
      </c>
      <c r="H1196" s="11" cm="1">
        <f t="array" ref="H1196">_xlfn.IFS(G1196="&gt;70%",1,G1196="60-70%",70%,G1196="50-60%",60%,G1196="&lt;50%",50%)</f>
        <v>0.5</v>
      </c>
      <c r="I1196" s="47">
        <v>0.36538763267365326</v>
      </c>
      <c r="J1196">
        <v>3</v>
      </c>
      <c r="K1196">
        <v>9</v>
      </c>
      <c r="L1196" t="s">
        <v>196</v>
      </c>
      <c r="M1196" s="11" cm="1">
        <f t="array" ref="M1196">_xlfn.IFS(L1196="&gt;70%",1,L1196="60-70%",70%,L1196="50-60%",60%,L1196="&lt;50%",50%)</f>
        <v>1</v>
      </c>
      <c r="N1196" s="47">
        <v>2.2657729979190058</v>
      </c>
      <c r="O1196">
        <v>2</v>
      </c>
      <c r="P1196">
        <v>9</v>
      </c>
      <c r="Q1196">
        <v>7</v>
      </c>
      <c r="R1196">
        <v>11</v>
      </c>
      <c r="S1196" t="s">
        <v>104</v>
      </c>
      <c r="T1196" t="s">
        <v>108</v>
      </c>
      <c r="V1196">
        <v>30</v>
      </c>
      <c r="W1196">
        <v>29</v>
      </c>
      <c r="X1196">
        <f>IF(AND(OR('Country Prioritization'!$C$4 = 'Filter inputs'!$A$4,'Country Prioritization'!$C$4=$B1196),
OR('Country Prioritization'!$C$6='Filter inputs'!$C$4,'Country Prioritization'!$C$6=$S1196),
OR( 'Country Prioritization'!$C$7='Filter inputs'!$D$4, 'Country Prioritization'!$C$7=$T1196),
OR('Country Prioritization'!$C$8='Filter inputs'!$E$4, 'Country Prioritization'!$C$8=$F1196), OR(AND('Country Prioritization'!$C$5='Filter inputs'!$B$4,H1196&lt;=$X$1),AND('Country Prioritization'!$C$5='Filter inputs'!$B$5,M1196&lt;=$X$1))),1,0)</f>
        <v>1</v>
      </c>
      <c r="Y1196">
        <f>IF(OR('Vaccine Prioritization'!$C$5='Filter inputs'!$E$4, 'Vaccine Prioritization'!$C$5=$F1196),1,0)</f>
        <v>1</v>
      </c>
    </row>
    <row r="1197" spans="1:25" x14ac:dyDescent="0.3">
      <c r="A1197" t="str">
        <f t="shared" si="40"/>
        <v>AFRICASDNMCV22025</v>
      </c>
      <c r="B1197" t="s">
        <v>3</v>
      </c>
      <c r="C1197" t="s">
        <v>149</v>
      </c>
      <c r="D1197" t="s">
        <v>45</v>
      </c>
      <c r="E1197" t="s">
        <v>83</v>
      </c>
      <c r="F1197">
        <v>2025</v>
      </c>
      <c r="G1197" t="s">
        <v>199</v>
      </c>
      <c r="H1197" s="11" cm="1">
        <f t="array" ref="H1197">_xlfn.IFS(G1197="&gt;70%",1,G1197="60-70%",70%,G1197="50-60%",60%,G1197="&lt;50%",50%)</f>
        <v>0.5</v>
      </c>
      <c r="I1197" s="47">
        <v>0.40837157526173617</v>
      </c>
      <c r="J1197">
        <v>5</v>
      </c>
      <c r="K1197">
        <v>9</v>
      </c>
      <c r="L1197" t="s">
        <v>196</v>
      </c>
      <c r="M1197" s="11" cm="1">
        <f t="array" ref="M1197">_xlfn.IFS(L1197="&gt;70%",1,L1197="60-70%",70%,L1197="50-60%",60%,L1197="&lt;50%",50%)</f>
        <v>1</v>
      </c>
      <c r="N1197" s="47">
        <v>2.2525277849792986</v>
      </c>
      <c r="O1197">
        <v>5</v>
      </c>
      <c r="P1197">
        <v>9</v>
      </c>
      <c r="Q1197">
        <v>5</v>
      </c>
      <c r="R1197">
        <v>3</v>
      </c>
      <c r="S1197" t="s">
        <v>103</v>
      </c>
      <c r="T1197" t="s">
        <v>109</v>
      </c>
      <c r="V1197">
        <v>22</v>
      </c>
      <c r="W1197">
        <v>22</v>
      </c>
      <c r="X1197">
        <f>IF(AND(OR('Country Prioritization'!$C$4 = 'Filter inputs'!$A$4,'Country Prioritization'!$C$4=$B1197),
OR('Country Prioritization'!$C$6='Filter inputs'!$C$4,'Country Prioritization'!$C$6=$S1197),
OR( 'Country Prioritization'!$C$7='Filter inputs'!$D$4, 'Country Prioritization'!$C$7=$T1197),
OR('Country Prioritization'!$C$8='Filter inputs'!$E$4, 'Country Prioritization'!$C$8=$F1197), OR(AND('Country Prioritization'!$C$5='Filter inputs'!$B$4,H1197&lt;=$X$1),AND('Country Prioritization'!$C$5='Filter inputs'!$B$5,M1197&lt;=$X$1))),1,0)</f>
        <v>1</v>
      </c>
      <c r="Y1197">
        <f>IF(OR('Vaccine Prioritization'!$C$5='Filter inputs'!$E$4, 'Vaccine Prioritization'!$C$5=$F1197),1,0)</f>
        <v>1</v>
      </c>
    </row>
    <row r="1198" spans="1:25" x14ac:dyDescent="0.3">
      <c r="A1198" t="str">
        <f t="shared" si="40"/>
        <v>AFRICAUGAMCV22025</v>
      </c>
      <c r="B1198" t="s">
        <v>3</v>
      </c>
      <c r="C1198" t="s">
        <v>147</v>
      </c>
      <c r="D1198" t="s">
        <v>43</v>
      </c>
      <c r="E1198" t="s">
        <v>83</v>
      </c>
      <c r="F1198">
        <v>2025</v>
      </c>
      <c r="G1198" t="s">
        <v>199</v>
      </c>
      <c r="H1198" s="11" cm="1">
        <f t="array" ref="H1198">_xlfn.IFS(G1198="&gt;70%",1,G1198="60-70%",70%,G1198="50-60%",60%,G1198="&lt;50%",50%)</f>
        <v>0.5</v>
      </c>
      <c r="I1198" s="47">
        <v>0.51724413912202161</v>
      </c>
      <c r="J1198">
        <v>8</v>
      </c>
      <c r="K1198">
        <v>9</v>
      </c>
      <c r="L1198" t="s">
        <v>198</v>
      </c>
      <c r="M1198" s="11" cm="1">
        <f t="array" ref="M1198">_xlfn.IFS(L1198="&gt;70%",1,L1198="60-70%",70%,L1198="50-60%",60%,L1198="&lt;50%",50%)</f>
        <v>0.6</v>
      </c>
      <c r="N1198" s="47">
        <v>2.0835854738092996</v>
      </c>
      <c r="O1198">
        <v>9</v>
      </c>
      <c r="P1198">
        <v>9</v>
      </c>
      <c r="Q1198">
        <v>6</v>
      </c>
      <c r="R1198">
        <v>9</v>
      </c>
      <c r="S1198" t="s">
        <v>103</v>
      </c>
      <c r="T1198" t="s">
        <v>106</v>
      </c>
      <c r="V1198">
        <v>32</v>
      </c>
      <c r="W1198">
        <v>33</v>
      </c>
      <c r="X1198">
        <f>IF(AND(OR('Country Prioritization'!$C$4 = 'Filter inputs'!$A$4,'Country Prioritization'!$C$4=$B1198),
OR('Country Prioritization'!$C$6='Filter inputs'!$C$4,'Country Prioritization'!$C$6=$S1198),
OR( 'Country Prioritization'!$C$7='Filter inputs'!$D$4, 'Country Prioritization'!$C$7=$T1198),
OR('Country Prioritization'!$C$8='Filter inputs'!$E$4, 'Country Prioritization'!$C$8=$F1198), OR(AND('Country Prioritization'!$C$5='Filter inputs'!$B$4,H1198&lt;=$X$1),AND('Country Prioritization'!$C$5='Filter inputs'!$B$5,M1198&lt;=$X$1))),1,0)</f>
        <v>1</v>
      </c>
      <c r="Y1198">
        <f>IF(OR('Vaccine Prioritization'!$C$5='Filter inputs'!$E$4, 'Vaccine Prioritization'!$C$5=$F1198),1,0)</f>
        <v>1</v>
      </c>
    </row>
    <row r="1199" spans="1:25" x14ac:dyDescent="0.3">
      <c r="A1199" t="str">
        <f t="shared" si="40"/>
        <v>ASIAMMRMCV22025</v>
      </c>
      <c r="B1199" t="s">
        <v>13</v>
      </c>
      <c r="C1199" t="s">
        <v>131</v>
      </c>
      <c r="D1199" t="s">
        <v>27</v>
      </c>
      <c r="E1199" t="s">
        <v>83</v>
      </c>
      <c r="F1199">
        <v>2025</v>
      </c>
      <c r="G1199" t="s">
        <v>199</v>
      </c>
      <c r="H1199" s="11" cm="1">
        <f t="array" ref="H1199">_xlfn.IFS(G1199="&gt;70%",1,G1199="60-70%",70%,G1199="50-60%",60%,G1199="&lt;50%",50%)</f>
        <v>0.5</v>
      </c>
      <c r="I1199" s="47">
        <v>0.3420846306153324</v>
      </c>
      <c r="J1199">
        <v>5</v>
      </c>
      <c r="K1199">
        <v>9</v>
      </c>
      <c r="L1199" t="s">
        <v>196</v>
      </c>
      <c r="M1199" s="11" cm="1">
        <f t="array" ref="M1199">_xlfn.IFS(L1199="&gt;70%",1,L1199="60-70%",70%,L1199="50-60%",60%,L1199="&lt;50%",50%)</f>
        <v>1</v>
      </c>
      <c r="N1199" s="47">
        <v>2.0274682147162726</v>
      </c>
      <c r="O1199">
        <v>4</v>
      </c>
      <c r="P1199">
        <v>9</v>
      </c>
      <c r="Q1199">
        <v>10</v>
      </c>
      <c r="R1199">
        <v>2</v>
      </c>
      <c r="S1199" t="s">
        <v>104</v>
      </c>
      <c r="T1199" t="s">
        <v>109</v>
      </c>
      <c r="V1199">
        <v>26</v>
      </c>
      <c r="W1199">
        <v>25</v>
      </c>
      <c r="X1199">
        <f>IF(AND(OR('Country Prioritization'!$C$4 = 'Filter inputs'!$A$4,'Country Prioritization'!$C$4=$B1199),
OR('Country Prioritization'!$C$6='Filter inputs'!$C$4,'Country Prioritization'!$C$6=$S1199),
OR( 'Country Prioritization'!$C$7='Filter inputs'!$D$4, 'Country Prioritization'!$C$7=$T1199),
OR('Country Prioritization'!$C$8='Filter inputs'!$E$4, 'Country Prioritization'!$C$8=$F1199), OR(AND('Country Prioritization'!$C$5='Filter inputs'!$B$4,H1199&lt;=$X$1),AND('Country Prioritization'!$C$5='Filter inputs'!$B$5,M1199&lt;=$X$1))),1,0)</f>
        <v>1</v>
      </c>
      <c r="Y1199">
        <f>IF(OR('Vaccine Prioritization'!$C$5='Filter inputs'!$E$4, 'Vaccine Prioritization'!$C$5=$F1199),1,0)</f>
        <v>1</v>
      </c>
    </row>
    <row r="1200" spans="1:25" x14ac:dyDescent="0.3">
      <c r="A1200" t="str">
        <f t="shared" si="40"/>
        <v>AFRICAAGOMCV22025</v>
      </c>
      <c r="B1200" t="s">
        <v>3</v>
      </c>
      <c r="C1200" t="s">
        <v>116</v>
      </c>
      <c r="D1200" t="s">
        <v>8</v>
      </c>
      <c r="E1200" t="s">
        <v>83</v>
      </c>
      <c r="F1200">
        <v>2025</v>
      </c>
      <c r="G1200" t="s">
        <v>199</v>
      </c>
      <c r="H1200" s="11" cm="1">
        <f t="array" ref="H1200">_xlfn.IFS(G1200="&gt;70%",1,G1200="60-70%",70%,G1200="50-60%",60%,G1200="&lt;50%",50%)</f>
        <v>0.5</v>
      </c>
      <c r="I1200" s="47">
        <v>0.59289671327659177</v>
      </c>
      <c r="J1200">
        <v>9</v>
      </c>
      <c r="K1200">
        <v>10</v>
      </c>
      <c r="L1200" t="s">
        <v>199</v>
      </c>
      <c r="M1200" s="11" cm="1">
        <f t="array" ref="M1200">_xlfn.IFS(L1200="&gt;70%",1,L1200="60-70%",70%,L1200="50-60%",60%,L1200="&lt;50%",50%)</f>
        <v>0.5</v>
      </c>
      <c r="N1200" s="47">
        <v>1.9253285475008495</v>
      </c>
      <c r="O1200">
        <v>10</v>
      </c>
      <c r="P1200">
        <v>9</v>
      </c>
      <c r="Q1200">
        <v>9</v>
      </c>
      <c r="R1200">
        <v>11</v>
      </c>
      <c r="S1200" t="s">
        <v>104</v>
      </c>
      <c r="T1200" t="s">
        <v>108</v>
      </c>
      <c r="V1200">
        <v>39</v>
      </c>
      <c r="W1200">
        <v>39</v>
      </c>
      <c r="X1200">
        <f>IF(AND(OR('Country Prioritization'!$C$4 = 'Filter inputs'!$A$4,'Country Prioritization'!$C$4=$B1200),
OR('Country Prioritization'!$C$6='Filter inputs'!$C$4,'Country Prioritization'!$C$6=$S1200),
OR( 'Country Prioritization'!$C$7='Filter inputs'!$D$4, 'Country Prioritization'!$C$7=$T1200),
OR('Country Prioritization'!$C$8='Filter inputs'!$E$4, 'Country Prioritization'!$C$8=$F1200), OR(AND('Country Prioritization'!$C$5='Filter inputs'!$B$4,H1200&lt;=$X$1),AND('Country Prioritization'!$C$5='Filter inputs'!$B$5,M1200&lt;=$X$1))),1,0)</f>
        <v>1</v>
      </c>
      <c r="Y1200">
        <f>IF(OR('Vaccine Prioritization'!$C$5='Filter inputs'!$E$4, 'Vaccine Prioritization'!$C$5=$F1200),1,0)</f>
        <v>1</v>
      </c>
    </row>
    <row r="1201" spans="1:25" x14ac:dyDescent="0.3">
      <c r="A1201" t="str">
        <f t="shared" si="40"/>
        <v>AFRICATZAMCV22025</v>
      </c>
      <c r="B1201" t="s">
        <v>3</v>
      </c>
      <c r="C1201" t="s">
        <v>161</v>
      </c>
      <c r="D1201" t="s">
        <v>57</v>
      </c>
      <c r="E1201" t="s">
        <v>83</v>
      </c>
      <c r="F1201">
        <v>2025</v>
      </c>
      <c r="G1201" t="s">
        <v>199</v>
      </c>
      <c r="H1201" s="11" cm="1">
        <f t="array" ref="H1201">_xlfn.IFS(G1201="&gt;70%",1,G1201="60-70%",70%,G1201="50-60%",60%,G1201="&lt;50%",50%)</f>
        <v>0.5</v>
      </c>
      <c r="I1201" s="47">
        <v>0.36528094035561892</v>
      </c>
      <c r="J1201">
        <v>6</v>
      </c>
      <c r="K1201">
        <v>9</v>
      </c>
      <c r="L1201" t="s">
        <v>196</v>
      </c>
      <c r="M1201" s="11" cm="1">
        <f t="array" ref="M1201">_xlfn.IFS(L1201="&gt;70%",1,L1201="60-70%",70%,L1201="50-60%",60%,L1201="&lt;50%",50%)</f>
        <v>1</v>
      </c>
      <c r="N1201" s="47">
        <v>1.9004551956479541</v>
      </c>
      <c r="O1201">
        <v>6</v>
      </c>
      <c r="P1201">
        <v>9</v>
      </c>
      <c r="Q1201">
        <v>7</v>
      </c>
      <c r="R1201">
        <v>8</v>
      </c>
      <c r="S1201" t="s">
        <v>104</v>
      </c>
      <c r="T1201" t="s">
        <v>106</v>
      </c>
      <c r="V1201">
        <v>30</v>
      </c>
      <c r="W1201">
        <v>30</v>
      </c>
      <c r="X1201">
        <f>IF(AND(OR('Country Prioritization'!$C$4 = 'Filter inputs'!$A$4,'Country Prioritization'!$C$4=$B1201),
OR('Country Prioritization'!$C$6='Filter inputs'!$C$4,'Country Prioritization'!$C$6=$S1201),
OR( 'Country Prioritization'!$C$7='Filter inputs'!$D$4, 'Country Prioritization'!$C$7=$T1201),
OR('Country Prioritization'!$C$8='Filter inputs'!$E$4, 'Country Prioritization'!$C$8=$F1201), OR(AND('Country Prioritization'!$C$5='Filter inputs'!$B$4,H1201&lt;=$X$1),AND('Country Prioritization'!$C$5='Filter inputs'!$B$5,M1201&lt;=$X$1))),1,0)</f>
        <v>1</v>
      </c>
      <c r="Y1201">
        <f>IF(OR('Vaccine Prioritization'!$C$5='Filter inputs'!$E$4, 'Vaccine Prioritization'!$C$5=$F1201),1,0)</f>
        <v>1</v>
      </c>
    </row>
    <row r="1202" spans="1:25" x14ac:dyDescent="0.3">
      <c r="A1202" t="str">
        <f t="shared" si="40"/>
        <v>AFRICAMLIMCV22025</v>
      </c>
      <c r="B1202" t="s">
        <v>3</v>
      </c>
      <c r="C1202" t="s">
        <v>126</v>
      </c>
      <c r="D1202" t="s">
        <v>21</v>
      </c>
      <c r="E1202" t="s">
        <v>83</v>
      </c>
      <c r="F1202">
        <v>2025</v>
      </c>
      <c r="G1202" t="s">
        <v>199</v>
      </c>
      <c r="H1202" s="11" cm="1">
        <f t="array" ref="H1202">_xlfn.IFS(G1202="&gt;70%",1,G1202="60-70%",70%,G1202="50-60%",60%,G1202="&lt;50%",50%)</f>
        <v>0.5</v>
      </c>
      <c r="I1202" s="47">
        <v>0.25529530221202085</v>
      </c>
      <c r="J1202">
        <v>10</v>
      </c>
      <c r="K1202">
        <v>7</v>
      </c>
      <c r="L1202" t="s">
        <v>197</v>
      </c>
      <c r="M1202" s="11" cm="1">
        <f t="array" ref="M1202">_xlfn.IFS(L1202="&gt;70%",1,L1202="60-70%",70%,L1202="50-60%",60%,L1202="&lt;50%",50%)</f>
        <v>0.7</v>
      </c>
      <c r="N1202" s="47">
        <v>1.8456600034689725</v>
      </c>
      <c r="O1202">
        <v>7</v>
      </c>
      <c r="P1202">
        <v>8</v>
      </c>
      <c r="Q1202">
        <v>8</v>
      </c>
      <c r="R1202">
        <v>9</v>
      </c>
      <c r="S1202" t="s">
        <v>103</v>
      </c>
      <c r="T1202" t="s">
        <v>106</v>
      </c>
      <c r="V1202">
        <v>34</v>
      </c>
      <c r="W1202">
        <v>32</v>
      </c>
      <c r="X1202">
        <f>IF(AND(OR('Country Prioritization'!$C$4 = 'Filter inputs'!$A$4,'Country Prioritization'!$C$4=$B1202),
OR('Country Prioritization'!$C$6='Filter inputs'!$C$4,'Country Prioritization'!$C$6=$S1202),
OR( 'Country Prioritization'!$C$7='Filter inputs'!$D$4, 'Country Prioritization'!$C$7=$T1202),
OR('Country Prioritization'!$C$8='Filter inputs'!$E$4, 'Country Prioritization'!$C$8=$F1202), OR(AND('Country Prioritization'!$C$5='Filter inputs'!$B$4,H1202&lt;=$X$1),AND('Country Prioritization'!$C$5='Filter inputs'!$B$5,M1202&lt;=$X$1))),1,0)</f>
        <v>1</v>
      </c>
      <c r="Y1202">
        <f>IF(OR('Vaccine Prioritization'!$C$5='Filter inputs'!$E$4, 'Vaccine Prioritization'!$C$5=$F1202),1,0)</f>
        <v>1</v>
      </c>
    </row>
    <row r="1203" spans="1:25" x14ac:dyDescent="0.3">
      <c r="A1203" t="str">
        <f t="shared" si="40"/>
        <v>AFRICAMDGMCV22025</v>
      </c>
      <c r="B1203" t="s">
        <v>3</v>
      </c>
      <c r="C1203" t="s">
        <v>145</v>
      </c>
      <c r="D1203" t="s">
        <v>41</v>
      </c>
      <c r="E1203" t="s">
        <v>83</v>
      </c>
      <c r="F1203">
        <v>2025</v>
      </c>
      <c r="G1203" t="s">
        <v>199</v>
      </c>
      <c r="H1203" s="11" cm="1">
        <f t="array" ref="H1203">_xlfn.IFS(G1203="&gt;70%",1,G1203="60-70%",70%,G1203="50-60%",60%,G1203="&lt;50%",50%)</f>
        <v>0.5</v>
      </c>
      <c r="I1203" s="47">
        <v>0.32116532135726383</v>
      </c>
      <c r="J1203">
        <v>8</v>
      </c>
      <c r="K1203">
        <v>8</v>
      </c>
      <c r="L1203" t="s">
        <v>197</v>
      </c>
      <c r="M1203" s="11" cm="1">
        <f t="array" ref="M1203">_xlfn.IFS(L1203="&gt;70%",1,L1203="60-70%",70%,L1203="50-60%",60%,L1203="&lt;50%",50%)</f>
        <v>0.7</v>
      </c>
      <c r="N1203" s="47">
        <v>1.674995803718256</v>
      </c>
      <c r="O1203">
        <v>7</v>
      </c>
      <c r="P1203">
        <v>8</v>
      </c>
      <c r="Q1203">
        <v>7</v>
      </c>
      <c r="R1203">
        <v>9</v>
      </c>
      <c r="S1203" t="s">
        <v>103</v>
      </c>
      <c r="T1203" t="s">
        <v>106</v>
      </c>
      <c r="V1203">
        <v>32</v>
      </c>
      <c r="W1203">
        <v>31</v>
      </c>
      <c r="X1203">
        <f>IF(AND(OR('Country Prioritization'!$C$4 = 'Filter inputs'!$A$4,'Country Prioritization'!$C$4=$B1203),
OR('Country Prioritization'!$C$6='Filter inputs'!$C$4,'Country Prioritization'!$C$6=$S1203),
OR( 'Country Prioritization'!$C$7='Filter inputs'!$D$4, 'Country Prioritization'!$C$7=$T1203),
OR('Country Prioritization'!$C$8='Filter inputs'!$E$4, 'Country Prioritization'!$C$8=$F1203), OR(AND('Country Prioritization'!$C$5='Filter inputs'!$B$4,H1203&lt;=$X$1),AND('Country Prioritization'!$C$5='Filter inputs'!$B$5,M1203&lt;=$X$1))),1,0)</f>
        <v>1</v>
      </c>
      <c r="Y1203">
        <f>IF(OR('Vaccine Prioritization'!$C$5='Filter inputs'!$E$4, 'Vaccine Prioritization'!$C$5=$F1203),1,0)</f>
        <v>1</v>
      </c>
    </row>
    <row r="1204" spans="1:25" x14ac:dyDescent="0.3">
      <c r="A1204" t="str">
        <f t="shared" si="40"/>
        <v>AFRICAGHAMCV22025</v>
      </c>
      <c r="B1204" t="s">
        <v>3</v>
      </c>
      <c r="C1204" t="s">
        <v>166</v>
      </c>
      <c r="D1204" t="s">
        <v>62</v>
      </c>
      <c r="E1204" t="s">
        <v>83</v>
      </c>
      <c r="F1204">
        <v>2025</v>
      </c>
      <c r="G1204" t="s">
        <v>199</v>
      </c>
      <c r="H1204" s="11" cm="1">
        <f t="array" ref="H1204">_xlfn.IFS(G1204="&gt;70%",1,G1204="60-70%",70%,G1204="50-60%",60%,G1204="&lt;50%",50%)</f>
        <v>0.5</v>
      </c>
      <c r="I1204" s="47">
        <v>0.25237473305755864</v>
      </c>
      <c r="J1204">
        <v>4</v>
      </c>
      <c r="K1204">
        <v>7</v>
      </c>
      <c r="L1204" t="s">
        <v>196</v>
      </c>
      <c r="M1204" s="11" cm="1">
        <f t="array" ref="M1204">_xlfn.IFS(L1204="&gt;70%",1,L1204="60-70%",70%,L1204="50-60%",60%,L1204="&lt;50%",50%)</f>
        <v>1</v>
      </c>
      <c r="N1204" s="47">
        <v>1.4970979884282976</v>
      </c>
      <c r="O1204">
        <v>4</v>
      </c>
      <c r="P1204">
        <v>8</v>
      </c>
      <c r="Q1204">
        <v>5</v>
      </c>
      <c r="R1204">
        <v>2</v>
      </c>
      <c r="S1204" t="s">
        <v>104</v>
      </c>
      <c r="T1204" t="s">
        <v>109</v>
      </c>
      <c r="V1204">
        <v>18</v>
      </c>
      <c r="W1204">
        <v>19</v>
      </c>
      <c r="X1204">
        <f>IF(AND(OR('Country Prioritization'!$C$4 = 'Filter inputs'!$A$4,'Country Prioritization'!$C$4=$B1204),
OR('Country Prioritization'!$C$6='Filter inputs'!$C$4,'Country Prioritization'!$C$6=$S1204),
OR( 'Country Prioritization'!$C$7='Filter inputs'!$D$4, 'Country Prioritization'!$C$7=$T1204),
OR('Country Prioritization'!$C$8='Filter inputs'!$E$4, 'Country Prioritization'!$C$8=$F1204), OR(AND('Country Prioritization'!$C$5='Filter inputs'!$B$4,H1204&lt;=$X$1),AND('Country Prioritization'!$C$5='Filter inputs'!$B$5,M1204&lt;=$X$1))),1,0)</f>
        <v>1</v>
      </c>
      <c r="Y1204">
        <f>IF(OR('Vaccine Prioritization'!$C$5='Filter inputs'!$E$4, 'Vaccine Prioritization'!$C$5=$F1204),1,0)</f>
        <v>1</v>
      </c>
    </row>
    <row r="1205" spans="1:25" x14ac:dyDescent="0.3">
      <c r="A1205" t="str">
        <f t="shared" si="40"/>
        <v>AFRICATCDMCV22025</v>
      </c>
      <c r="B1205" t="s">
        <v>3</v>
      </c>
      <c r="C1205" t="s">
        <v>118</v>
      </c>
      <c r="D1205" t="s">
        <v>11</v>
      </c>
      <c r="E1205" t="s">
        <v>83</v>
      </c>
      <c r="F1205">
        <v>2025</v>
      </c>
      <c r="G1205" t="s">
        <v>199</v>
      </c>
      <c r="H1205" s="11" cm="1">
        <f t="array" ref="H1205">_xlfn.IFS(G1205="&gt;70%",1,G1205="60-70%",70%,G1205="50-60%",60%,G1205="&lt;50%",50%)</f>
        <v>0.5</v>
      </c>
      <c r="I1205" s="47">
        <v>0.31589115540943563</v>
      </c>
      <c r="J1205">
        <v>7</v>
      </c>
      <c r="K1205">
        <v>8</v>
      </c>
      <c r="L1205" t="s">
        <v>198</v>
      </c>
      <c r="M1205" s="11" cm="1">
        <f t="array" ref="M1205">_xlfn.IFS(L1205="&gt;70%",1,L1205="60-70%",70%,L1205="50-60%",60%,L1205="&lt;50%",50%)</f>
        <v>0.6</v>
      </c>
      <c r="N1205" s="47">
        <v>1.4590261939689648</v>
      </c>
      <c r="O1205">
        <v>9</v>
      </c>
      <c r="P1205">
        <v>8</v>
      </c>
      <c r="Q1205">
        <v>9</v>
      </c>
      <c r="R1205">
        <v>9</v>
      </c>
      <c r="S1205" t="s">
        <v>103</v>
      </c>
      <c r="T1205" t="s">
        <v>106</v>
      </c>
      <c r="V1205">
        <v>33</v>
      </c>
      <c r="W1205">
        <v>35</v>
      </c>
      <c r="X1205">
        <f>IF(AND(OR('Country Prioritization'!$C$4 = 'Filter inputs'!$A$4,'Country Prioritization'!$C$4=$B1205),
OR('Country Prioritization'!$C$6='Filter inputs'!$C$4,'Country Prioritization'!$C$6=$S1205),
OR( 'Country Prioritization'!$C$7='Filter inputs'!$D$4, 'Country Prioritization'!$C$7=$T1205),
OR('Country Prioritization'!$C$8='Filter inputs'!$E$4, 'Country Prioritization'!$C$8=$F1205), OR(AND('Country Prioritization'!$C$5='Filter inputs'!$B$4,H1205&lt;=$X$1),AND('Country Prioritization'!$C$5='Filter inputs'!$B$5,M1205&lt;=$X$1))),1,0)</f>
        <v>1</v>
      </c>
      <c r="Y1205">
        <f>IF(OR('Vaccine Prioritization'!$C$5='Filter inputs'!$E$4, 'Vaccine Prioritization'!$C$5=$F1205),1,0)</f>
        <v>1</v>
      </c>
    </row>
    <row r="1206" spans="1:25" x14ac:dyDescent="0.3">
      <c r="A1206" t="str">
        <f t="shared" si="40"/>
        <v>AFRICABENMCV22025</v>
      </c>
      <c r="B1206" t="s">
        <v>3</v>
      </c>
      <c r="C1206" t="s">
        <v>132</v>
      </c>
      <c r="D1206" t="s">
        <v>28</v>
      </c>
      <c r="E1206" t="s">
        <v>83</v>
      </c>
      <c r="F1206">
        <v>2025</v>
      </c>
      <c r="G1206" t="s">
        <v>199</v>
      </c>
      <c r="H1206" s="11" cm="1">
        <f t="array" ref="H1206">_xlfn.IFS(G1206="&gt;70%",1,G1206="60-70%",70%,G1206="50-60%",60%,G1206="&lt;50%",50%)</f>
        <v>0.5</v>
      </c>
      <c r="I1206" s="47">
        <v>0.25079389882449443</v>
      </c>
      <c r="J1206">
        <v>7</v>
      </c>
      <c r="K1206">
        <v>7</v>
      </c>
      <c r="L1206" t="s">
        <v>196</v>
      </c>
      <c r="M1206" s="11" cm="1">
        <f t="array" ref="M1206">_xlfn.IFS(L1206="&gt;70%",1,L1206="60-70%",70%,L1206="50-60%",60%,L1206="&lt;50%",50%)</f>
        <v>1</v>
      </c>
      <c r="N1206" s="47">
        <v>1.4345931884889214</v>
      </c>
      <c r="O1206">
        <v>6</v>
      </c>
      <c r="P1206">
        <v>8</v>
      </c>
      <c r="Q1206">
        <v>2</v>
      </c>
      <c r="R1206">
        <v>8</v>
      </c>
      <c r="S1206" t="s">
        <v>104</v>
      </c>
      <c r="T1206" t="s">
        <v>106</v>
      </c>
      <c r="V1206">
        <v>24</v>
      </c>
      <c r="W1206">
        <v>24</v>
      </c>
      <c r="X1206">
        <f>IF(AND(OR('Country Prioritization'!$C$4 = 'Filter inputs'!$A$4,'Country Prioritization'!$C$4=$B1206),
OR('Country Prioritization'!$C$6='Filter inputs'!$C$4,'Country Prioritization'!$C$6=$S1206),
OR( 'Country Prioritization'!$C$7='Filter inputs'!$D$4, 'Country Prioritization'!$C$7=$T1206),
OR('Country Prioritization'!$C$8='Filter inputs'!$E$4, 'Country Prioritization'!$C$8=$F1206), OR(AND('Country Prioritization'!$C$5='Filter inputs'!$B$4,H1206&lt;=$X$1),AND('Country Prioritization'!$C$5='Filter inputs'!$B$5,M1206&lt;=$X$1))),1,0)</f>
        <v>1</v>
      </c>
      <c r="Y1206">
        <f>IF(OR('Vaccine Prioritization'!$C$5='Filter inputs'!$E$4, 'Vaccine Prioritization'!$C$5=$F1206),1,0)</f>
        <v>1</v>
      </c>
    </row>
    <row r="1207" spans="1:25" x14ac:dyDescent="0.3">
      <c r="A1207" t="str">
        <f t="shared" si="40"/>
        <v>AFRICAZMBMCV22025</v>
      </c>
      <c r="B1207" t="s">
        <v>3</v>
      </c>
      <c r="C1207" t="s">
        <v>182</v>
      </c>
      <c r="D1207" t="s">
        <v>78</v>
      </c>
      <c r="E1207" t="s">
        <v>83</v>
      </c>
      <c r="F1207">
        <v>2025</v>
      </c>
      <c r="G1207" t="s">
        <v>199</v>
      </c>
      <c r="H1207" s="11" cm="1">
        <f t="array" ref="H1207">_xlfn.IFS(G1207="&gt;70%",1,G1207="60-70%",70%,G1207="50-60%",60%,G1207="&lt;50%",50%)</f>
        <v>0.5</v>
      </c>
      <c r="I1207" s="47">
        <v>0.28415425335597055</v>
      </c>
      <c r="J1207">
        <v>6</v>
      </c>
      <c r="K1207">
        <v>8</v>
      </c>
      <c r="L1207" t="s">
        <v>197</v>
      </c>
      <c r="M1207" s="11" cm="1">
        <f t="array" ref="M1207">_xlfn.IFS(L1207="&gt;70%",1,L1207="60-70%",70%,L1207="50-60%",60%,L1207="&lt;50%",50%)</f>
        <v>0.7</v>
      </c>
      <c r="N1207" s="47">
        <v>1.4288447106741531</v>
      </c>
      <c r="O1207">
        <v>7</v>
      </c>
      <c r="P1207">
        <v>8</v>
      </c>
      <c r="Q1207">
        <v>9</v>
      </c>
      <c r="R1207">
        <v>2</v>
      </c>
      <c r="S1207" t="s">
        <v>104</v>
      </c>
      <c r="T1207" t="s">
        <v>109</v>
      </c>
      <c r="V1207">
        <v>25</v>
      </c>
      <c r="W1207">
        <v>26</v>
      </c>
      <c r="X1207">
        <f>IF(AND(OR('Country Prioritization'!$C$4 = 'Filter inputs'!$A$4,'Country Prioritization'!$C$4=$B1207),
OR('Country Prioritization'!$C$6='Filter inputs'!$C$4,'Country Prioritization'!$C$6=$S1207),
OR( 'Country Prioritization'!$C$7='Filter inputs'!$D$4, 'Country Prioritization'!$C$7=$T1207),
OR('Country Prioritization'!$C$8='Filter inputs'!$E$4, 'Country Prioritization'!$C$8=$F1207), OR(AND('Country Prioritization'!$C$5='Filter inputs'!$B$4,H1207&lt;=$X$1),AND('Country Prioritization'!$C$5='Filter inputs'!$B$5,M1207&lt;=$X$1))),1,0)</f>
        <v>1</v>
      </c>
      <c r="Y1207">
        <f>IF(OR('Vaccine Prioritization'!$C$5='Filter inputs'!$E$4, 'Vaccine Prioritization'!$C$5=$F1207),1,0)</f>
        <v>1</v>
      </c>
    </row>
    <row r="1208" spans="1:25" x14ac:dyDescent="0.3">
      <c r="A1208" t="str">
        <f t="shared" si="40"/>
        <v>AFRICAMOZMCV22025</v>
      </c>
      <c r="B1208" t="s">
        <v>3</v>
      </c>
      <c r="C1208" t="s">
        <v>181</v>
      </c>
      <c r="D1208" t="s">
        <v>77</v>
      </c>
      <c r="E1208" t="s">
        <v>83</v>
      </c>
      <c r="F1208">
        <v>2025</v>
      </c>
      <c r="G1208" t="s">
        <v>199</v>
      </c>
      <c r="H1208" s="11" cm="1">
        <f t="array" ref="H1208">_xlfn.IFS(G1208="&gt;70%",1,G1208="60-70%",70%,G1208="50-60%",60%,G1208="&lt;50%",50%)</f>
        <v>0.5</v>
      </c>
      <c r="I1208" s="47">
        <v>0.31669766086369633</v>
      </c>
      <c r="J1208">
        <v>3</v>
      </c>
      <c r="K1208">
        <v>8</v>
      </c>
      <c r="L1208" t="s">
        <v>197</v>
      </c>
      <c r="M1208" s="11" cm="1">
        <f t="array" ref="M1208">_xlfn.IFS(L1208="&gt;70%",1,L1208="60-70%",70%,L1208="50-60%",60%,L1208="&lt;50%",50%)</f>
        <v>0.7</v>
      </c>
      <c r="N1208" s="47">
        <v>1.3924146082935638</v>
      </c>
      <c r="O1208">
        <v>8</v>
      </c>
      <c r="P1208">
        <v>8</v>
      </c>
      <c r="Q1208">
        <v>10</v>
      </c>
      <c r="R1208">
        <v>9</v>
      </c>
      <c r="S1208" t="s">
        <v>103</v>
      </c>
      <c r="T1208" t="s">
        <v>106</v>
      </c>
      <c r="V1208">
        <v>30</v>
      </c>
      <c r="W1208">
        <v>35</v>
      </c>
      <c r="X1208">
        <f>IF(AND(OR('Country Prioritization'!$C$4 = 'Filter inputs'!$A$4,'Country Prioritization'!$C$4=$B1208),
OR('Country Prioritization'!$C$6='Filter inputs'!$C$4,'Country Prioritization'!$C$6=$S1208),
OR( 'Country Prioritization'!$C$7='Filter inputs'!$D$4, 'Country Prioritization'!$C$7=$T1208),
OR('Country Prioritization'!$C$8='Filter inputs'!$E$4, 'Country Prioritization'!$C$8=$F1208), OR(AND('Country Prioritization'!$C$5='Filter inputs'!$B$4,H1208&lt;=$X$1),AND('Country Prioritization'!$C$5='Filter inputs'!$B$5,M1208&lt;=$X$1))),1,0)</f>
        <v>1</v>
      </c>
      <c r="Y1208">
        <f>IF(OR('Vaccine Prioritization'!$C$5='Filter inputs'!$E$4, 'Vaccine Prioritization'!$C$5=$F1208),1,0)</f>
        <v>1</v>
      </c>
    </row>
    <row r="1209" spans="1:25" x14ac:dyDescent="0.3">
      <c r="A1209" t="str">
        <f t="shared" si="40"/>
        <v>AFRICABFAMCV22025</v>
      </c>
      <c r="B1209" t="s">
        <v>3</v>
      </c>
      <c r="C1209" t="s">
        <v>167</v>
      </c>
      <c r="D1209" t="s">
        <v>63</v>
      </c>
      <c r="E1209" t="s">
        <v>83</v>
      </c>
      <c r="F1209">
        <v>2025</v>
      </c>
      <c r="G1209" t="s">
        <v>199</v>
      </c>
      <c r="H1209" s="11" cm="1">
        <f t="array" ref="H1209">_xlfn.IFS(G1209="&gt;70%",1,G1209="60-70%",70%,G1209="50-60%",60%,G1209="&lt;50%",50%)</f>
        <v>0.5</v>
      </c>
      <c r="I1209" s="47">
        <v>0.26564352839847288</v>
      </c>
      <c r="J1209">
        <v>6</v>
      </c>
      <c r="K1209">
        <v>8</v>
      </c>
      <c r="L1209" t="s">
        <v>197</v>
      </c>
      <c r="M1209" s="11" cm="1">
        <f t="array" ref="M1209">_xlfn.IFS(L1209="&gt;70%",1,L1209="60-70%",70%,L1209="50-60%",60%,L1209="&lt;50%",50%)</f>
        <v>0.7</v>
      </c>
      <c r="N1209" s="47">
        <v>1.2898621738882494</v>
      </c>
      <c r="O1209">
        <v>9</v>
      </c>
      <c r="P1209">
        <v>7</v>
      </c>
      <c r="Q1209">
        <v>4</v>
      </c>
      <c r="R1209">
        <v>9</v>
      </c>
      <c r="S1209" t="s">
        <v>103</v>
      </c>
      <c r="T1209" t="s">
        <v>106</v>
      </c>
      <c r="V1209">
        <v>27</v>
      </c>
      <c r="W1209">
        <v>29</v>
      </c>
      <c r="X1209">
        <f>IF(AND(OR('Country Prioritization'!$C$4 = 'Filter inputs'!$A$4,'Country Prioritization'!$C$4=$B1209),
OR('Country Prioritization'!$C$6='Filter inputs'!$C$4,'Country Prioritization'!$C$6=$S1209),
OR( 'Country Prioritization'!$C$7='Filter inputs'!$D$4, 'Country Prioritization'!$C$7=$T1209),
OR('Country Prioritization'!$C$8='Filter inputs'!$E$4, 'Country Prioritization'!$C$8=$F1209), OR(AND('Country Prioritization'!$C$5='Filter inputs'!$B$4,H1209&lt;=$X$1),AND('Country Prioritization'!$C$5='Filter inputs'!$B$5,M1209&lt;=$X$1))),1,0)</f>
        <v>1</v>
      </c>
      <c r="Y1209">
        <f>IF(OR('Vaccine Prioritization'!$C$5='Filter inputs'!$E$4, 'Vaccine Prioritization'!$C$5=$F1209),1,0)</f>
        <v>1</v>
      </c>
    </row>
    <row r="1210" spans="1:25" x14ac:dyDescent="0.3">
      <c r="A1210" t="str">
        <f t="shared" si="40"/>
        <v>AFRICAKENMCV22025</v>
      </c>
      <c r="B1210" t="s">
        <v>3</v>
      </c>
      <c r="C1210" t="s">
        <v>139</v>
      </c>
      <c r="D1210" t="s">
        <v>35</v>
      </c>
      <c r="E1210" t="s">
        <v>83</v>
      </c>
      <c r="F1210">
        <v>2025</v>
      </c>
      <c r="G1210" t="s">
        <v>199</v>
      </c>
      <c r="H1210" s="11" cm="1">
        <f t="array" ref="H1210">_xlfn.IFS(G1210="&gt;70%",1,G1210="60-70%",70%,G1210="50-60%",60%,G1210="&lt;50%",50%)</f>
        <v>0.5</v>
      </c>
      <c r="I1210" s="47">
        <v>0.34197266406654625</v>
      </c>
      <c r="J1210">
        <v>9</v>
      </c>
      <c r="K1210">
        <v>8</v>
      </c>
      <c r="L1210" t="s">
        <v>199</v>
      </c>
      <c r="M1210" s="11" cm="1">
        <f t="array" ref="M1210">_xlfn.IFS(L1210="&gt;70%",1,L1210="60-70%",70%,L1210="50-60%",60%,L1210="&lt;50%",50%)</f>
        <v>0.5</v>
      </c>
      <c r="N1210" s="47">
        <v>1.2408407898986766</v>
      </c>
      <c r="O1210">
        <v>10</v>
      </c>
      <c r="P1210">
        <v>7</v>
      </c>
      <c r="Q1210">
        <v>5</v>
      </c>
      <c r="R1210">
        <v>2</v>
      </c>
      <c r="S1210" t="s">
        <v>104</v>
      </c>
      <c r="T1210" t="s">
        <v>109</v>
      </c>
      <c r="V1210">
        <v>24</v>
      </c>
      <c r="W1210">
        <v>24</v>
      </c>
      <c r="X1210">
        <f>IF(AND(OR('Country Prioritization'!$C$4 = 'Filter inputs'!$A$4,'Country Prioritization'!$C$4=$B1210),
OR('Country Prioritization'!$C$6='Filter inputs'!$C$4,'Country Prioritization'!$C$6=$S1210),
OR( 'Country Prioritization'!$C$7='Filter inputs'!$D$4, 'Country Prioritization'!$C$7=$T1210),
OR('Country Prioritization'!$C$8='Filter inputs'!$E$4, 'Country Prioritization'!$C$8=$F1210), OR(AND('Country Prioritization'!$C$5='Filter inputs'!$B$4,H1210&lt;=$X$1),AND('Country Prioritization'!$C$5='Filter inputs'!$B$5,M1210&lt;=$X$1))),1,0)</f>
        <v>1</v>
      </c>
      <c r="Y1210">
        <f>IF(OR('Vaccine Prioritization'!$C$5='Filter inputs'!$E$4, 'Vaccine Prioritization'!$C$5=$F1210),1,0)</f>
        <v>1</v>
      </c>
    </row>
    <row r="1211" spans="1:25" x14ac:dyDescent="0.3">
      <c r="A1211" t="str">
        <f t="shared" si="40"/>
        <v>AFRICANERMCV22025</v>
      </c>
      <c r="B1211" t="s">
        <v>3</v>
      </c>
      <c r="C1211" t="s">
        <v>136</v>
      </c>
      <c r="D1211" t="s">
        <v>32</v>
      </c>
      <c r="E1211" t="s">
        <v>83</v>
      </c>
      <c r="F1211">
        <v>2025</v>
      </c>
      <c r="G1211" t="s">
        <v>199</v>
      </c>
      <c r="H1211" s="11" cm="1">
        <f t="array" ref="H1211">_xlfn.IFS(G1211="&gt;70%",1,G1211="60-70%",70%,G1211="50-60%",60%,G1211="&lt;50%",50%)</f>
        <v>0.5</v>
      </c>
      <c r="I1211" s="47">
        <v>0.30653817753699847</v>
      </c>
      <c r="J1211">
        <v>8</v>
      </c>
      <c r="K1211">
        <v>8</v>
      </c>
      <c r="L1211" t="s">
        <v>198</v>
      </c>
      <c r="M1211" s="11" cm="1">
        <f t="array" ref="M1211">_xlfn.IFS(L1211="&gt;70%",1,L1211="60-70%",70%,L1211="50-60%",60%,L1211="&lt;50%",50%)</f>
        <v>0.6</v>
      </c>
      <c r="N1211" s="47">
        <v>1.1892442286007818</v>
      </c>
      <c r="O1211">
        <v>10</v>
      </c>
      <c r="P1211">
        <v>7</v>
      </c>
      <c r="Q1211">
        <v>8</v>
      </c>
      <c r="R1211">
        <v>9</v>
      </c>
      <c r="S1211" t="s">
        <v>103</v>
      </c>
      <c r="T1211" t="s">
        <v>106</v>
      </c>
      <c r="V1211">
        <v>33</v>
      </c>
      <c r="W1211">
        <v>34</v>
      </c>
      <c r="X1211">
        <f>IF(AND(OR('Country Prioritization'!$C$4 = 'Filter inputs'!$A$4,'Country Prioritization'!$C$4=$B1211),
OR('Country Prioritization'!$C$6='Filter inputs'!$C$4,'Country Prioritization'!$C$6=$S1211),
OR( 'Country Prioritization'!$C$7='Filter inputs'!$D$4, 'Country Prioritization'!$C$7=$T1211),
OR('Country Prioritization'!$C$8='Filter inputs'!$E$4, 'Country Prioritization'!$C$8=$F1211), OR(AND('Country Prioritization'!$C$5='Filter inputs'!$B$4,H1211&lt;=$X$1),AND('Country Prioritization'!$C$5='Filter inputs'!$B$5,M1211&lt;=$X$1))),1,0)</f>
        <v>1</v>
      </c>
      <c r="Y1211">
        <f>IF(OR('Vaccine Prioritization'!$C$5='Filter inputs'!$E$4, 'Vaccine Prioritization'!$C$5=$F1211),1,0)</f>
        <v>1</v>
      </c>
    </row>
    <row r="1212" spans="1:25" x14ac:dyDescent="0.3">
      <c r="A1212" t="str">
        <f t="shared" si="40"/>
        <v>ASIAYEMMCV22025</v>
      </c>
      <c r="B1212" t="s">
        <v>13</v>
      </c>
      <c r="C1212" t="s">
        <v>123</v>
      </c>
      <c r="D1212" t="s">
        <v>18</v>
      </c>
      <c r="E1212" t="s">
        <v>83</v>
      </c>
      <c r="F1212">
        <v>2025</v>
      </c>
      <c r="G1212" t="s">
        <v>199</v>
      </c>
      <c r="H1212" s="11" cm="1">
        <f t="array" ref="H1212">_xlfn.IFS(G1212="&gt;70%",1,G1212="60-70%",70%,G1212="50-60%",60%,G1212="&lt;50%",50%)</f>
        <v>0.5</v>
      </c>
      <c r="I1212" s="47">
        <v>0.20187888143219093</v>
      </c>
      <c r="J1212">
        <v>9</v>
      </c>
      <c r="K1212">
        <v>7</v>
      </c>
      <c r="L1212" t="s">
        <v>197</v>
      </c>
      <c r="M1212" s="11" cm="1">
        <f t="array" ref="M1212">_xlfn.IFS(L1212="&gt;70%",1,L1212="60-70%",70%,L1212="50-60%",60%,L1212="&lt;50%",50%)</f>
        <v>0.7</v>
      </c>
      <c r="N1212" s="47">
        <v>1.1027979466280626</v>
      </c>
      <c r="O1212">
        <v>8</v>
      </c>
      <c r="P1212">
        <v>7</v>
      </c>
      <c r="Q1212">
        <v>3</v>
      </c>
      <c r="R1212">
        <v>9</v>
      </c>
      <c r="S1212" t="s">
        <v>103</v>
      </c>
      <c r="T1212" t="s">
        <v>106</v>
      </c>
      <c r="V1212">
        <v>28</v>
      </c>
      <c r="W1212">
        <v>27</v>
      </c>
      <c r="X1212">
        <f>IF(AND(OR('Country Prioritization'!$C$4 = 'Filter inputs'!$A$4,'Country Prioritization'!$C$4=$B1212),
OR('Country Prioritization'!$C$6='Filter inputs'!$C$4,'Country Prioritization'!$C$6=$S1212),
OR( 'Country Prioritization'!$C$7='Filter inputs'!$D$4, 'Country Prioritization'!$C$7=$T1212),
OR('Country Prioritization'!$C$8='Filter inputs'!$E$4, 'Country Prioritization'!$C$8=$F1212), OR(AND('Country Prioritization'!$C$5='Filter inputs'!$B$4,H1212&lt;=$X$1),AND('Country Prioritization'!$C$5='Filter inputs'!$B$5,M1212&lt;=$X$1))),1,0)</f>
        <v>1</v>
      </c>
      <c r="Y1212">
        <f>IF(OR('Vaccine Prioritization'!$C$5='Filter inputs'!$E$4, 'Vaccine Prioritization'!$C$5=$F1212),1,0)</f>
        <v>1</v>
      </c>
    </row>
    <row r="1213" spans="1:25" x14ac:dyDescent="0.3">
      <c r="A1213" t="str">
        <f t="shared" si="40"/>
        <v>AMERICAHTIMCV22025</v>
      </c>
      <c r="B1213" t="s">
        <v>22</v>
      </c>
      <c r="C1213" t="s">
        <v>127</v>
      </c>
      <c r="D1213" t="s">
        <v>23</v>
      </c>
      <c r="E1213" t="s">
        <v>83</v>
      </c>
      <c r="F1213">
        <v>2025</v>
      </c>
      <c r="G1213" t="s">
        <v>199</v>
      </c>
      <c r="H1213" s="11" cm="1">
        <f t="array" ref="H1213">_xlfn.IFS(G1213="&gt;70%",1,G1213="60-70%",70%,G1213="50-60%",60%,G1213="&lt;50%",50%)</f>
        <v>0.5</v>
      </c>
      <c r="I1213" s="47">
        <v>0.25271094873682914</v>
      </c>
      <c r="J1213">
        <v>10</v>
      </c>
      <c r="K1213">
        <v>7</v>
      </c>
      <c r="L1213" t="s">
        <v>199</v>
      </c>
      <c r="M1213" s="11" cm="1">
        <f t="array" ref="M1213">_xlfn.IFS(L1213="&gt;70%",1,L1213="60-70%",70%,L1213="50-60%",60%,L1213="&lt;50%",50%)</f>
        <v>0.5</v>
      </c>
      <c r="N1213" s="47">
        <v>1.0611893407983661</v>
      </c>
      <c r="O1213">
        <v>10</v>
      </c>
      <c r="P1213">
        <v>7</v>
      </c>
      <c r="Q1213">
        <v>5</v>
      </c>
      <c r="R1213">
        <v>9</v>
      </c>
      <c r="S1213" t="s">
        <v>103</v>
      </c>
      <c r="T1213" t="s">
        <v>106</v>
      </c>
      <c r="V1213">
        <v>31</v>
      </c>
      <c r="W1213">
        <v>31</v>
      </c>
      <c r="X1213">
        <f>IF(AND(OR('Country Prioritization'!$C$4 = 'Filter inputs'!$A$4,'Country Prioritization'!$C$4=$B1213),
OR('Country Prioritization'!$C$6='Filter inputs'!$C$4,'Country Prioritization'!$C$6=$S1213),
OR( 'Country Prioritization'!$C$7='Filter inputs'!$D$4, 'Country Prioritization'!$C$7=$T1213),
OR('Country Prioritization'!$C$8='Filter inputs'!$E$4, 'Country Prioritization'!$C$8=$F1213), OR(AND('Country Prioritization'!$C$5='Filter inputs'!$B$4,H1213&lt;=$X$1),AND('Country Prioritization'!$C$5='Filter inputs'!$B$5,M1213&lt;=$X$1))),1,0)</f>
        <v>1</v>
      </c>
      <c r="Y1213">
        <f>IF(OR('Vaccine Prioritization'!$C$5='Filter inputs'!$E$4, 'Vaccine Prioritization'!$C$5=$F1213),1,0)</f>
        <v>1</v>
      </c>
    </row>
    <row r="1214" spans="1:25" x14ac:dyDescent="0.3">
      <c r="A1214" t="str">
        <f t="shared" si="40"/>
        <v>AFRICAZWEMCV22025</v>
      </c>
      <c r="B1214" t="s">
        <v>3</v>
      </c>
      <c r="C1214" t="s">
        <v>148</v>
      </c>
      <c r="D1214" t="s">
        <v>44</v>
      </c>
      <c r="E1214" t="s">
        <v>83</v>
      </c>
      <c r="F1214">
        <v>2025</v>
      </c>
      <c r="G1214" t="s">
        <v>199</v>
      </c>
      <c r="H1214" s="11" cm="1">
        <f t="array" ref="H1214">_xlfn.IFS(G1214="&gt;70%",1,G1214="60-70%",70%,G1214="50-60%",60%,G1214="&lt;50%",50%)</f>
        <v>0.5</v>
      </c>
      <c r="I1214" s="47">
        <v>0.17184762084297692</v>
      </c>
      <c r="J1214">
        <v>5</v>
      </c>
      <c r="K1214">
        <v>6</v>
      </c>
      <c r="L1214" t="s">
        <v>196</v>
      </c>
      <c r="M1214" s="11" cm="1">
        <f t="array" ref="M1214">_xlfn.IFS(L1214="&gt;70%",1,L1214="60-70%",70%,L1214="50-60%",60%,L1214="&lt;50%",50%)</f>
        <v>1</v>
      </c>
      <c r="N1214" s="47">
        <v>0.99181176598504028</v>
      </c>
      <c r="O1214">
        <v>6</v>
      </c>
      <c r="P1214">
        <v>7</v>
      </c>
      <c r="Q1214">
        <v>7</v>
      </c>
      <c r="R1214">
        <v>2</v>
      </c>
      <c r="S1214" t="s">
        <v>104</v>
      </c>
      <c r="T1214" t="s">
        <v>109</v>
      </c>
      <c r="V1214">
        <v>20</v>
      </c>
      <c r="W1214">
        <v>22</v>
      </c>
      <c r="X1214">
        <f>IF(AND(OR('Country Prioritization'!$C$4 = 'Filter inputs'!$A$4,'Country Prioritization'!$C$4=$B1214),
OR('Country Prioritization'!$C$6='Filter inputs'!$C$4,'Country Prioritization'!$C$6=$S1214),
OR( 'Country Prioritization'!$C$7='Filter inputs'!$D$4, 'Country Prioritization'!$C$7=$T1214),
OR('Country Prioritization'!$C$8='Filter inputs'!$E$4, 'Country Prioritization'!$C$8=$F1214), OR(AND('Country Prioritization'!$C$5='Filter inputs'!$B$4,H1214&lt;=$X$1),AND('Country Prioritization'!$C$5='Filter inputs'!$B$5,M1214&lt;=$X$1))),1,0)</f>
        <v>1</v>
      </c>
      <c r="Y1214">
        <f>IF(OR('Vaccine Prioritization'!$C$5='Filter inputs'!$E$4, 'Vaccine Prioritization'!$C$5=$F1214),1,0)</f>
        <v>1</v>
      </c>
    </row>
    <row r="1215" spans="1:25" x14ac:dyDescent="0.3">
      <c r="A1215" t="str">
        <f t="shared" si="40"/>
        <v>AFRICAMWIMCV22025</v>
      </c>
      <c r="B1215" t="s">
        <v>3</v>
      </c>
      <c r="C1215" t="s">
        <v>158</v>
      </c>
      <c r="D1215" t="s">
        <v>54</v>
      </c>
      <c r="E1215" t="s">
        <v>83</v>
      </c>
      <c r="F1215">
        <v>2025</v>
      </c>
      <c r="G1215" t="s">
        <v>199</v>
      </c>
      <c r="H1215" s="11" cm="1">
        <f t="array" ref="H1215">_xlfn.IFS(G1215="&gt;70%",1,G1215="60-70%",70%,G1215="50-60%",60%,G1215="&lt;50%",50%)</f>
        <v>0.5</v>
      </c>
      <c r="I1215" s="47">
        <v>0.1968385296787854</v>
      </c>
      <c r="J1215">
        <v>5</v>
      </c>
      <c r="K1215">
        <v>7</v>
      </c>
      <c r="L1215" t="s">
        <v>197</v>
      </c>
      <c r="M1215" s="11" cm="1">
        <f t="array" ref="M1215">_xlfn.IFS(L1215="&gt;70%",1,L1215="60-70%",70%,L1215="50-60%",60%,L1215="&lt;50%",50%)</f>
        <v>0.7</v>
      </c>
      <c r="N1215" s="47">
        <v>0.92154786503553443</v>
      </c>
      <c r="O1215">
        <v>7</v>
      </c>
      <c r="P1215">
        <v>7</v>
      </c>
      <c r="Q1215">
        <v>10</v>
      </c>
      <c r="R1215">
        <v>9</v>
      </c>
      <c r="S1215" t="s">
        <v>103</v>
      </c>
      <c r="T1215" t="s">
        <v>106</v>
      </c>
      <c r="V1215">
        <v>31</v>
      </c>
      <c r="W1215">
        <v>33</v>
      </c>
      <c r="X1215">
        <f>IF(AND(OR('Country Prioritization'!$C$4 = 'Filter inputs'!$A$4,'Country Prioritization'!$C$4=$B1215),
OR('Country Prioritization'!$C$6='Filter inputs'!$C$4,'Country Prioritization'!$C$6=$S1215),
OR( 'Country Prioritization'!$C$7='Filter inputs'!$D$4, 'Country Prioritization'!$C$7=$T1215),
OR('Country Prioritization'!$C$8='Filter inputs'!$E$4, 'Country Prioritization'!$C$8=$F1215), OR(AND('Country Prioritization'!$C$5='Filter inputs'!$B$4,H1215&lt;=$X$1),AND('Country Prioritization'!$C$5='Filter inputs'!$B$5,M1215&lt;=$X$1))),1,0)</f>
        <v>1</v>
      </c>
      <c r="Y1215">
        <f>IF(OR('Vaccine Prioritization'!$C$5='Filter inputs'!$E$4, 'Vaccine Prioritization'!$C$5=$F1215),1,0)</f>
        <v>1</v>
      </c>
    </row>
    <row r="1216" spans="1:25" x14ac:dyDescent="0.3">
      <c r="A1216" t="str">
        <f t="shared" si="40"/>
        <v>ASIAAFGMCV22025</v>
      </c>
      <c r="B1216" t="s">
        <v>13</v>
      </c>
      <c r="C1216" t="s">
        <v>120</v>
      </c>
      <c r="D1216" t="s">
        <v>14</v>
      </c>
      <c r="E1216" t="s">
        <v>83</v>
      </c>
      <c r="F1216">
        <v>2025</v>
      </c>
      <c r="G1216" t="s">
        <v>199</v>
      </c>
      <c r="H1216" s="11" cm="1">
        <f t="array" ref="H1216">_xlfn.IFS(G1216="&gt;70%",1,G1216="60-70%",70%,G1216="50-60%",60%,G1216="&lt;50%",50%)</f>
        <v>0.5</v>
      </c>
      <c r="I1216" s="47">
        <v>0.19575687612890369</v>
      </c>
      <c r="J1216">
        <v>10</v>
      </c>
      <c r="K1216">
        <v>7</v>
      </c>
      <c r="L1216" t="s">
        <v>198</v>
      </c>
      <c r="M1216" s="11" cm="1">
        <f t="array" ref="M1216">_xlfn.IFS(L1216="&gt;70%",1,L1216="60-70%",70%,L1216="50-60%",60%,L1216="&lt;50%",50%)</f>
        <v>0.6</v>
      </c>
      <c r="N1216" s="47">
        <v>0.90925226106526602</v>
      </c>
      <c r="O1216">
        <v>9</v>
      </c>
      <c r="P1216">
        <v>7</v>
      </c>
      <c r="Q1216">
        <v>8</v>
      </c>
      <c r="R1216">
        <v>9</v>
      </c>
      <c r="S1216" t="s">
        <v>103</v>
      </c>
      <c r="T1216" t="s">
        <v>106</v>
      </c>
      <c r="V1216">
        <v>34</v>
      </c>
      <c r="W1216">
        <v>33</v>
      </c>
      <c r="X1216">
        <f>IF(AND(OR('Country Prioritization'!$C$4 = 'Filter inputs'!$A$4,'Country Prioritization'!$C$4=$B1216),
OR('Country Prioritization'!$C$6='Filter inputs'!$C$4,'Country Prioritization'!$C$6=$S1216),
OR( 'Country Prioritization'!$C$7='Filter inputs'!$D$4, 'Country Prioritization'!$C$7=$T1216),
OR('Country Prioritization'!$C$8='Filter inputs'!$E$4, 'Country Prioritization'!$C$8=$F1216), OR(AND('Country Prioritization'!$C$5='Filter inputs'!$B$4,H1216&lt;=$X$1),AND('Country Prioritization'!$C$5='Filter inputs'!$B$5,M1216&lt;=$X$1))),1,0)</f>
        <v>1</v>
      </c>
      <c r="Y1216">
        <f>IF(OR('Vaccine Prioritization'!$C$5='Filter inputs'!$E$4, 'Vaccine Prioritization'!$C$5=$F1216),1,0)</f>
        <v>1</v>
      </c>
    </row>
    <row r="1217" spans="1:25" x14ac:dyDescent="0.3">
      <c r="A1217" t="str">
        <f t="shared" si="40"/>
        <v>ASIANPLMCV22025</v>
      </c>
      <c r="B1217" t="s">
        <v>13</v>
      </c>
      <c r="C1217" t="s">
        <v>157</v>
      </c>
      <c r="D1217" t="s">
        <v>53</v>
      </c>
      <c r="E1217" t="s">
        <v>83</v>
      </c>
      <c r="F1217">
        <v>2025</v>
      </c>
      <c r="G1217" t="s">
        <v>199</v>
      </c>
      <c r="H1217" s="11" cm="1">
        <f t="array" ref="H1217">_xlfn.IFS(G1217="&gt;70%",1,G1217="60-70%",70%,G1217="50-60%",60%,G1217="&lt;50%",50%)</f>
        <v>0.5</v>
      </c>
      <c r="I1217" s="47">
        <v>0.169437762662173</v>
      </c>
      <c r="J1217">
        <v>5</v>
      </c>
      <c r="K1217">
        <v>6</v>
      </c>
      <c r="L1217" t="s">
        <v>197</v>
      </c>
      <c r="M1217" s="11" cm="1">
        <f t="array" ref="M1217">_xlfn.IFS(L1217="&gt;70%",1,L1217="60-70%",70%,L1217="50-60%",60%,L1217="&lt;50%",50%)</f>
        <v>0.7</v>
      </c>
      <c r="N1217" s="47">
        <v>0.75078590438309489</v>
      </c>
      <c r="O1217">
        <v>8</v>
      </c>
      <c r="P1217">
        <v>6</v>
      </c>
      <c r="Q1217">
        <v>6</v>
      </c>
      <c r="R1217">
        <v>8</v>
      </c>
      <c r="S1217" t="s">
        <v>104</v>
      </c>
      <c r="T1217" t="s">
        <v>106</v>
      </c>
      <c r="V1217">
        <v>25</v>
      </c>
      <c r="W1217">
        <v>28</v>
      </c>
      <c r="X1217">
        <f>IF(AND(OR('Country Prioritization'!$C$4 = 'Filter inputs'!$A$4,'Country Prioritization'!$C$4=$B1217),
OR('Country Prioritization'!$C$6='Filter inputs'!$C$4,'Country Prioritization'!$C$6=$S1217),
OR( 'Country Prioritization'!$C$7='Filter inputs'!$D$4, 'Country Prioritization'!$C$7=$T1217),
OR('Country Prioritization'!$C$8='Filter inputs'!$E$4, 'Country Prioritization'!$C$8=$F1217), OR(AND('Country Prioritization'!$C$5='Filter inputs'!$B$4,H1217&lt;=$X$1),AND('Country Prioritization'!$C$5='Filter inputs'!$B$5,M1217&lt;=$X$1))),1,0)</f>
        <v>1</v>
      </c>
      <c r="Y1217">
        <f>IF(OR('Vaccine Prioritization'!$C$5='Filter inputs'!$E$4, 'Vaccine Prioritization'!$C$5=$F1217),1,0)</f>
        <v>1</v>
      </c>
    </row>
    <row r="1218" spans="1:25" x14ac:dyDescent="0.3">
      <c r="A1218" t="str">
        <f t="shared" si="40"/>
        <v>AFRICAGINMCV22025</v>
      </c>
      <c r="B1218" t="s">
        <v>3</v>
      </c>
      <c r="C1218" t="s">
        <v>119</v>
      </c>
      <c r="D1218" t="s">
        <v>12</v>
      </c>
      <c r="E1218" t="s">
        <v>83</v>
      </c>
      <c r="F1218">
        <v>2025</v>
      </c>
      <c r="G1218" t="s">
        <v>199</v>
      </c>
      <c r="H1218" s="11" cm="1">
        <f t="array" ref="H1218">_xlfn.IFS(G1218="&gt;70%",1,G1218="60-70%",70%,G1218="50-60%",60%,G1218="&lt;50%",50%)</f>
        <v>0.5</v>
      </c>
      <c r="I1218" s="47">
        <v>0.26287509201350795</v>
      </c>
      <c r="J1218">
        <v>7</v>
      </c>
      <c r="K1218">
        <v>7</v>
      </c>
      <c r="L1218" t="s">
        <v>199</v>
      </c>
      <c r="M1218" s="11" cm="1">
        <f t="array" ref="M1218">_xlfn.IFS(L1218="&gt;70%",1,L1218="60-70%",70%,L1218="50-60%",60%,L1218="&lt;50%",50%)</f>
        <v>0.5</v>
      </c>
      <c r="N1218" s="47">
        <v>0.66705822292599271</v>
      </c>
      <c r="O1218">
        <v>10</v>
      </c>
      <c r="P1218">
        <v>6</v>
      </c>
      <c r="Q1218">
        <v>7</v>
      </c>
      <c r="R1218">
        <v>9</v>
      </c>
      <c r="S1218" t="s">
        <v>103</v>
      </c>
      <c r="T1218" t="s">
        <v>106</v>
      </c>
      <c r="V1218">
        <v>30</v>
      </c>
      <c r="W1218">
        <v>32</v>
      </c>
      <c r="X1218">
        <f>IF(AND(OR('Country Prioritization'!$C$4 = 'Filter inputs'!$A$4,'Country Prioritization'!$C$4=$B1218),
OR('Country Prioritization'!$C$6='Filter inputs'!$C$4,'Country Prioritization'!$C$6=$S1218),
OR( 'Country Prioritization'!$C$7='Filter inputs'!$D$4, 'Country Prioritization'!$C$7=$T1218),
OR('Country Prioritization'!$C$8='Filter inputs'!$E$4, 'Country Prioritization'!$C$8=$F1218), OR(AND('Country Prioritization'!$C$5='Filter inputs'!$B$4,H1218&lt;=$X$1),AND('Country Prioritization'!$C$5='Filter inputs'!$B$5,M1218&lt;=$X$1))),1,0)</f>
        <v>1</v>
      </c>
      <c r="Y1218">
        <f>IF(OR('Vaccine Prioritization'!$C$5='Filter inputs'!$E$4, 'Vaccine Prioritization'!$C$5=$F1218),1,0)</f>
        <v>1</v>
      </c>
    </row>
    <row r="1219" spans="1:25" x14ac:dyDescent="0.3">
      <c r="A1219" t="str">
        <f t="shared" si="40"/>
        <v>AFRICASENMCV22025</v>
      </c>
      <c r="B1219" t="s">
        <v>3</v>
      </c>
      <c r="C1219" t="s">
        <v>164</v>
      </c>
      <c r="D1219" t="s">
        <v>60</v>
      </c>
      <c r="E1219" t="s">
        <v>83</v>
      </c>
      <c r="F1219">
        <v>2025</v>
      </c>
      <c r="G1219" t="s">
        <v>199</v>
      </c>
      <c r="H1219" s="11" cm="1">
        <f t="array" ref="H1219">_xlfn.IFS(G1219="&gt;70%",1,G1219="60-70%",70%,G1219="50-60%",60%,G1219="&lt;50%",50%)</f>
        <v>0.5</v>
      </c>
      <c r="I1219" s="47">
        <v>0.15059741176062533</v>
      </c>
      <c r="J1219">
        <v>5</v>
      </c>
      <c r="K1219">
        <v>6</v>
      </c>
      <c r="L1219" t="s">
        <v>197</v>
      </c>
      <c r="M1219" s="11" cm="1">
        <f t="array" ref="M1219">_xlfn.IFS(L1219="&gt;70%",1,L1219="60-70%",70%,L1219="50-60%",60%,L1219="&lt;50%",50%)</f>
        <v>0.7</v>
      </c>
      <c r="N1219" s="47">
        <v>0.66282338730507684</v>
      </c>
      <c r="O1219">
        <v>7</v>
      </c>
      <c r="P1219">
        <v>6</v>
      </c>
      <c r="Q1219">
        <v>1</v>
      </c>
      <c r="R1219">
        <v>2</v>
      </c>
      <c r="S1219" t="s">
        <v>104</v>
      </c>
      <c r="T1219" t="s">
        <v>109</v>
      </c>
      <c r="V1219">
        <v>14</v>
      </c>
      <c r="W1219">
        <v>16</v>
      </c>
      <c r="X1219">
        <f>IF(AND(OR('Country Prioritization'!$C$4 = 'Filter inputs'!$A$4,'Country Prioritization'!$C$4=$B1219),
OR('Country Prioritization'!$C$6='Filter inputs'!$C$4,'Country Prioritization'!$C$6=$S1219),
OR( 'Country Prioritization'!$C$7='Filter inputs'!$D$4, 'Country Prioritization'!$C$7=$T1219),
OR('Country Prioritization'!$C$8='Filter inputs'!$E$4, 'Country Prioritization'!$C$8=$F1219), OR(AND('Country Prioritization'!$C$5='Filter inputs'!$B$4,H1219&lt;=$X$1),AND('Country Prioritization'!$C$5='Filter inputs'!$B$5,M1219&lt;=$X$1))),1,0)</f>
        <v>1</v>
      </c>
      <c r="Y1219">
        <f>IF(OR('Vaccine Prioritization'!$C$5='Filter inputs'!$E$4, 'Vaccine Prioritization'!$C$5=$F1219),1,0)</f>
        <v>1</v>
      </c>
    </row>
    <row r="1220" spans="1:25" x14ac:dyDescent="0.3">
      <c r="A1220" t="str">
        <f t="shared" ref="A1220:A1283" si="41">_xlfn.CONCAT(B1220,D1220,E1220,F1220)</f>
        <v>ASIASYRMCV22025</v>
      </c>
      <c r="B1220" t="s">
        <v>13</v>
      </c>
      <c r="C1220" t="s">
        <v>122</v>
      </c>
      <c r="D1220" t="s">
        <v>17</v>
      </c>
      <c r="E1220" t="s">
        <v>83</v>
      </c>
      <c r="F1220">
        <v>2025</v>
      </c>
      <c r="G1220" t="s">
        <v>199</v>
      </c>
      <c r="H1220" s="11" cm="1">
        <f t="array" ref="H1220">_xlfn.IFS(G1220="&gt;70%",1,G1220="60-70%",70%,G1220="50-60%",60%,G1220="&lt;50%",50%)</f>
        <v>0.5</v>
      </c>
      <c r="I1220" s="47">
        <v>0.14566001107263171</v>
      </c>
      <c r="J1220">
        <v>9</v>
      </c>
      <c r="K1220">
        <v>6</v>
      </c>
      <c r="L1220" t="s">
        <v>196</v>
      </c>
      <c r="M1220" s="11" cm="1">
        <f t="array" ref="M1220">_xlfn.IFS(L1220="&gt;70%",1,L1220="60-70%",70%,L1220="50-60%",60%,L1220="&lt;50%",50%)</f>
        <v>1</v>
      </c>
      <c r="N1220" s="47">
        <v>0.62092693205286276</v>
      </c>
      <c r="O1220">
        <v>7</v>
      </c>
      <c r="P1220">
        <v>6</v>
      </c>
      <c r="Q1220">
        <v>2</v>
      </c>
      <c r="R1220">
        <v>9</v>
      </c>
      <c r="S1220" t="s">
        <v>103</v>
      </c>
      <c r="T1220" t="s">
        <v>106</v>
      </c>
      <c r="V1220">
        <v>26</v>
      </c>
      <c r="W1220">
        <v>24</v>
      </c>
      <c r="X1220">
        <f>IF(AND(OR('Country Prioritization'!$C$4 = 'Filter inputs'!$A$4,'Country Prioritization'!$C$4=$B1220),
OR('Country Prioritization'!$C$6='Filter inputs'!$C$4,'Country Prioritization'!$C$6=$S1220),
OR( 'Country Prioritization'!$C$7='Filter inputs'!$D$4, 'Country Prioritization'!$C$7=$T1220),
OR('Country Prioritization'!$C$8='Filter inputs'!$E$4, 'Country Prioritization'!$C$8=$F1220), OR(AND('Country Prioritization'!$C$5='Filter inputs'!$B$4,H1220&lt;=$X$1),AND('Country Prioritization'!$C$5='Filter inputs'!$B$5,M1220&lt;=$X$1))),1,0)</f>
        <v>1</v>
      </c>
      <c r="Y1220">
        <f>IF(OR('Vaccine Prioritization'!$C$5='Filter inputs'!$E$4, 'Vaccine Prioritization'!$C$5=$F1220),1,0)</f>
        <v>1</v>
      </c>
    </row>
    <row r="1221" spans="1:25" x14ac:dyDescent="0.3">
      <c r="A1221" t="str">
        <f t="shared" si="41"/>
        <v>ASIAKHMMCV22025</v>
      </c>
      <c r="B1221" t="s">
        <v>13</v>
      </c>
      <c r="C1221" t="s">
        <v>163</v>
      </c>
      <c r="D1221" t="s">
        <v>59</v>
      </c>
      <c r="E1221" t="s">
        <v>83</v>
      </c>
      <c r="F1221">
        <v>2025</v>
      </c>
      <c r="G1221" t="s">
        <v>199</v>
      </c>
      <c r="H1221" s="11" cm="1">
        <f t="array" ref="H1221">_xlfn.IFS(G1221="&gt;70%",1,G1221="60-70%",70%,G1221="50-60%",60%,G1221="&lt;50%",50%)</f>
        <v>0.5</v>
      </c>
      <c r="I1221" s="47">
        <v>9.3071278407728372E-2</v>
      </c>
      <c r="J1221">
        <v>4</v>
      </c>
      <c r="K1221">
        <v>5</v>
      </c>
      <c r="L1221" t="s">
        <v>196</v>
      </c>
      <c r="M1221" s="11" cm="1">
        <f t="array" ref="M1221">_xlfn.IFS(L1221="&gt;70%",1,L1221="60-70%",70%,L1221="50-60%",60%,L1221="&lt;50%",50%)</f>
        <v>1</v>
      </c>
      <c r="N1221" s="47">
        <v>0.56514487673779379</v>
      </c>
      <c r="O1221">
        <v>3</v>
      </c>
      <c r="P1221">
        <v>6</v>
      </c>
      <c r="Q1221">
        <v>8</v>
      </c>
      <c r="R1221">
        <v>2</v>
      </c>
      <c r="S1221" t="s">
        <v>104</v>
      </c>
      <c r="T1221" t="s">
        <v>109</v>
      </c>
      <c r="V1221">
        <v>19</v>
      </c>
      <c r="W1221">
        <v>19</v>
      </c>
      <c r="X1221">
        <f>IF(AND(OR('Country Prioritization'!$C$4 = 'Filter inputs'!$A$4,'Country Prioritization'!$C$4=$B1221),
OR('Country Prioritization'!$C$6='Filter inputs'!$C$4,'Country Prioritization'!$C$6=$S1221),
OR( 'Country Prioritization'!$C$7='Filter inputs'!$D$4, 'Country Prioritization'!$C$7=$T1221),
OR('Country Prioritization'!$C$8='Filter inputs'!$E$4, 'Country Prioritization'!$C$8=$F1221), OR(AND('Country Prioritization'!$C$5='Filter inputs'!$B$4,H1221&lt;=$X$1),AND('Country Prioritization'!$C$5='Filter inputs'!$B$5,M1221&lt;=$X$1))),1,0)</f>
        <v>1</v>
      </c>
      <c r="Y1221">
        <f>IF(OR('Vaccine Prioritization'!$C$5='Filter inputs'!$E$4, 'Vaccine Prioritization'!$C$5=$F1221),1,0)</f>
        <v>1</v>
      </c>
    </row>
    <row r="1222" spans="1:25" x14ac:dyDescent="0.3">
      <c r="A1222" t="str">
        <f t="shared" si="41"/>
        <v>AFRICATGOMCV22025</v>
      </c>
      <c r="B1222" t="s">
        <v>3</v>
      </c>
      <c r="C1222" t="s">
        <v>155</v>
      </c>
      <c r="D1222" t="s">
        <v>51</v>
      </c>
      <c r="E1222" t="s">
        <v>83</v>
      </c>
      <c r="F1222">
        <v>2025</v>
      </c>
      <c r="G1222" t="s">
        <v>199</v>
      </c>
      <c r="H1222" s="11" cm="1">
        <f t="array" ref="H1222">_xlfn.IFS(G1222="&gt;70%",1,G1222="60-70%",70%,G1222="50-60%",60%,G1222="&lt;50%",50%)</f>
        <v>0.5</v>
      </c>
      <c r="I1222" s="47">
        <v>9.6535224515396131E-2</v>
      </c>
      <c r="J1222">
        <v>6</v>
      </c>
      <c r="K1222">
        <v>5</v>
      </c>
      <c r="L1222" t="s">
        <v>196</v>
      </c>
      <c r="M1222" s="11" cm="1">
        <f t="array" ref="M1222">_xlfn.IFS(L1222="&gt;70%",1,L1222="60-70%",70%,L1222="50-60%",60%,L1222="&lt;50%",50%)</f>
        <v>1</v>
      </c>
      <c r="N1222" s="47">
        <v>0.5427734646147192</v>
      </c>
      <c r="O1222">
        <v>5</v>
      </c>
      <c r="P1222">
        <v>6</v>
      </c>
      <c r="Q1222">
        <v>6</v>
      </c>
      <c r="R1222">
        <v>9</v>
      </c>
      <c r="S1222" t="s">
        <v>103</v>
      </c>
      <c r="T1222" t="s">
        <v>106</v>
      </c>
      <c r="V1222">
        <v>26</v>
      </c>
      <c r="W1222">
        <v>26</v>
      </c>
      <c r="X1222">
        <f>IF(AND(OR('Country Prioritization'!$C$4 = 'Filter inputs'!$A$4,'Country Prioritization'!$C$4=$B1222),
OR('Country Prioritization'!$C$6='Filter inputs'!$C$4,'Country Prioritization'!$C$6=$S1222),
OR( 'Country Prioritization'!$C$7='Filter inputs'!$D$4, 'Country Prioritization'!$C$7=$T1222),
OR('Country Prioritization'!$C$8='Filter inputs'!$E$4, 'Country Prioritization'!$C$8=$F1222), OR(AND('Country Prioritization'!$C$5='Filter inputs'!$B$4,H1222&lt;=$X$1),AND('Country Prioritization'!$C$5='Filter inputs'!$B$5,M1222&lt;=$X$1))),1,0)</f>
        <v>1</v>
      </c>
      <c r="Y1222">
        <f>IF(OR('Vaccine Prioritization'!$C$5='Filter inputs'!$E$4, 'Vaccine Prioritization'!$C$5=$F1222),1,0)</f>
        <v>1</v>
      </c>
    </row>
    <row r="1223" spans="1:25" x14ac:dyDescent="0.3">
      <c r="A1223" t="str">
        <f t="shared" si="41"/>
        <v>AFRICABDIMCV22025</v>
      </c>
      <c r="B1223" t="s">
        <v>3</v>
      </c>
      <c r="C1223" t="s">
        <v>171</v>
      </c>
      <c r="D1223" t="s">
        <v>67</v>
      </c>
      <c r="E1223" t="s">
        <v>83</v>
      </c>
      <c r="F1223">
        <v>2025</v>
      </c>
      <c r="G1223" t="s">
        <v>199</v>
      </c>
      <c r="H1223" s="11" cm="1">
        <f t="array" ref="H1223">_xlfn.IFS(G1223="&gt;70%",1,G1223="60-70%",70%,G1223="50-60%",60%,G1223="&lt;50%",50%)</f>
        <v>0.5</v>
      </c>
      <c r="I1223" s="47">
        <v>9.4540270057785258E-2</v>
      </c>
      <c r="J1223">
        <v>5</v>
      </c>
      <c r="K1223">
        <v>5</v>
      </c>
      <c r="L1223" t="s">
        <v>196</v>
      </c>
      <c r="M1223" s="11" cm="1">
        <f t="array" ref="M1223">_xlfn.IFS(L1223="&gt;70%",1,L1223="60-70%",70%,L1223="50-60%",60%,L1223="&lt;50%",50%)</f>
        <v>1</v>
      </c>
      <c r="N1223" s="47">
        <v>0.50561270605570208</v>
      </c>
      <c r="O1223">
        <v>5</v>
      </c>
      <c r="P1223">
        <v>6</v>
      </c>
      <c r="Q1223">
        <v>5</v>
      </c>
      <c r="R1223">
        <v>9</v>
      </c>
      <c r="S1223" t="s">
        <v>103</v>
      </c>
      <c r="T1223" t="s">
        <v>106</v>
      </c>
      <c r="V1223">
        <v>24</v>
      </c>
      <c r="W1223">
        <v>25</v>
      </c>
      <c r="X1223">
        <f>IF(AND(OR('Country Prioritization'!$C$4 = 'Filter inputs'!$A$4,'Country Prioritization'!$C$4=$B1223),
OR('Country Prioritization'!$C$6='Filter inputs'!$C$4,'Country Prioritization'!$C$6=$S1223),
OR( 'Country Prioritization'!$C$7='Filter inputs'!$D$4, 'Country Prioritization'!$C$7=$T1223),
OR('Country Prioritization'!$C$8='Filter inputs'!$E$4, 'Country Prioritization'!$C$8=$F1223), OR(AND('Country Prioritization'!$C$5='Filter inputs'!$B$4,H1223&lt;=$X$1),AND('Country Prioritization'!$C$5='Filter inputs'!$B$5,M1223&lt;=$X$1))),1,0)</f>
        <v>1</v>
      </c>
      <c r="Y1223">
        <f>IF(OR('Vaccine Prioritization'!$C$5='Filter inputs'!$E$4, 'Vaccine Prioritization'!$C$5=$F1223),1,0)</f>
        <v>1</v>
      </c>
    </row>
    <row r="1224" spans="1:25" x14ac:dyDescent="0.3">
      <c r="A1224" t="str">
        <f t="shared" si="41"/>
        <v>AFRICASLEMCV22025</v>
      </c>
      <c r="B1224" t="s">
        <v>3</v>
      </c>
      <c r="C1224" t="s">
        <v>154</v>
      </c>
      <c r="D1224" t="s">
        <v>50</v>
      </c>
      <c r="E1224" t="s">
        <v>83</v>
      </c>
      <c r="F1224">
        <v>2025</v>
      </c>
      <c r="G1224" t="s">
        <v>199</v>
      </c>
      <c r="H1224" s="11" cm="1">
        <f t="array" ref="H1224">_xlfn.IFS(G1224="&gt;70%",1,G1224="60-70%",70%,G1224="50-60%",60%,G1224="&lt;50%",50%)</f>
        <v>0.5</v>
      </c>
      <c r="I1224" s="47">
        <v>0.10044563817805396</v>
      </c>
      <c r="J1224">
        <v>5</v>
      </c>
      <c r="K1224">
        <v>6</v>
      </c>
      <c r="L1224" t="s">
        <v>197</v>
      </c>
      <c r="M1224" s="11" cm="1">
        <f t="array" ref="M1224">_xlfn.IFS(L1224="&gt;70%",1,L1224="60-70%",70%,L1224="50-60%",60%,L1224="&lt;50%",50%)</f>
        <v>0.7</v>
      </c>
      <c r="N1224" s="47">
        <v>0.49859534876627765</v>
      </c>
      <c r="O1224">
        <v>7</v>
      </c>
      <c r="P1224">
        <v>5</v>
      </c>
      <c r="Q1224">
        <v>10</v>
      </c>
      <c r="R1224">
        <v>9</v>
      </c>
      <c r="S1224" t="s">
        <v>103</v>
      </c>
      <c r="T1224" t="s">
        <v>106</v>
      </c>
      <c r="V1224">
        <v>30</v>
      </c>
      <c r="W1224">
        <v>31</v>
      </c>
      <c r="X1224">
        <f>IF(AND(OR('Country Prioritization'!$C$4 = 'Filter inputs'!$A$4,'Country Prioritization'!$C$4=$B1224),
OR('Country Prioritization'!$C$6='Filter inputs'!$C$4,'Country Prioritization'!$C$6=$S1224),
OR( 'Country Prioritization'!$C$7='Filter inputs'!$D$4, 'Country Prioritization'!$C$7=$T1224),
OR('Country Prioritization'!$C$8='Filter inputs'!$E$4, 'Country Prioritization'!$C$8=$F1224), OR(AND('Country Prioritization'!$C$5='Filter inputs'!$B$4,H1224&lt;=$X$1),AND('Country Prioritization'!$C$5='Filter inputs'!$B$5,M1224&lt;=$X$1))),1,0)</f>
        <v>1</v>
      </c>
      <c r="Y1224">
        <f>IF(OR('Vaccine Prioritization'!$C$5='Filter inputs'!$E$4, 'Vaccine Prioritization'!$C$5=$F1224),1,0)</f>
        <v>1</v>
      </c>
    </row>
    <row r="1225" spans="1:25" x14ac:dyDescent="0.3">
      <c r="A1225" t="str">
        <f t="shared" si="41"/>
        <v>AFRICASSDMCV22025</v>
      </c>
      <c r="B1225" t="s">
        <v>3</v>
      </c>
      <c r="C1225" t="s">
        <v>115</v>
      </c>
      <c r="D1225" t="s">
        <v>7</v>
      </c>
      <c r="E1225" t="s">
        <v>83</v>
      </c>
      <c r="F1225">
        <v>2025</v>
      </c>
      <c r="G1225" t="s">
        <v>199</v>
      </c>
      <c r="H1225" s="11" cm="1">
        <f t="array" ref="H1225">_xlfn.IFS(G1225="&gt;70%",1,G1225="60-70%",70%,G1225="50-60%",60%,G1225="&lt;50%",50%)</f>
        <v>0.5</v>
      </c>
      <c r="I1225" s="47">
        <v>0.12419453400532307</v>
      </c>
      <c r="J1225">
        <v>7</v>
      </c>
      <c r="K1225">
        <v>6</v>
      </c>
      <c r="L1225" t="s">
        <v>198</v>
      </c>
      <c r="M1225" s="11" cm="1">
        <f t="array" ref="M1225">_xlfn.IFS(L1225="&gt;70%",1,L1225="60-70%",70%,L1225="50-60%",60%,L1225="&lt;50%",50%)</f>
        <v>0.6</v>
      </c>
      <c r="N1225" s="47">
        <v>0.49395489473936449</v>
      </c>
      <c r="O1225">
        <v>9</v>
      </c>
      <c r="P1225">
        <v>5</v>
      </c>
      <c r="Q1225">
        <v>4</v>
      </c>
      <c r="R1225">
        <v>9</v>
      </c>
      <c r="S1225" t="s">
        <v>103</v>
      </c>
      <c r="T1225" t="s">
        <v>106</v>
      </c>
      <c r="V1225">
        <v>26</v>
      </c>
      <c r="W1225">
        <v>27</v>
      </c>
      <c r="X1225">
        <f>IF(AND(OR('Country Prioritization'!$C$4 = 'Filter inputs'!$A$4,'Country Prioritization'!$C$4=$B1225),
OR('Country Prioritization'!$C$6='Filter inputs'!$C$4,'Country Prioritization'!$C$6=$S1225),
OR( 'Country Prioritization'!$C$7='Filter inputs'!$D$4, 'Country Prioritization'!$C$7=$T1225),
OR('Country Prioritization'!$C$8='Filter inputs'!$E$4, 'Country Prioritization'!$C$8=$F1225), OR(AND('Country Prioritization'!$C$5='Filter inputs'!$B$4,H1225&lt;=$X$1),AND('Country Prioritization'!$C$5='Filter inputs'!$B$5,M1225&lt;=$X$1))),1,0)</f>
        <v>1</v>
      </c>
      <c r="Y1225">
        <f>IF(OR('Vaccine Prioritization'!$C$5='Filter inputs'!$E$4, 'Vaccine Prioritization'!$C$5=$F1225),1,0)</f>
        <v>1</v>
      </c>
    </row>
    <row r="1226" spans="1:25" x14ac:dyDescent="0.3">
      <c r="A1226" t="str">
        <f t="shared" si="41"/>
        <v>OCEANIAPNGMCV22025</v>
      </c>
      <c r="B1226" t="s">
        <v>15</v>
      </c>
      <c r="C1226" t="s">
        <v>121</v>
      </c>
      <c r="D1226" t="s">
        <v>16</v>
      </c>
      <c r="E1226" t="s">
        <v>83</v>
      </c>
      <c r="F1226">
        <v>2025</v>
      </c>
      <c r="G1226" t="s">
        <v>199</v>
      </c>
      <c r="H1226" s="11" cm="1">
        <f t="array" ref="H1226">_xlfn.IFS(G1226="&gt;70%",1,G1226="60-70%",70%,G1226="50-60%",60%,G1226="&lt;50%",50%)</f>
        <v>0.5</v>
      </c>
      <c r="I1226" s="47">
        <v>7.7172670667958798E-2</v>
      </c>
      <c r="J1226">
        <v>10</v>
      </c>
      <c r="K1226">
        <v>5</v>
      </c>
      <c r="L1226" t="s">
        <v>197</v>
      </c>
      <c r="M1226" s="11" cm="1">
        <f t="array" ref="M1226">_xlfn.IFS(L1226="&gt;70%",1,L1226="60-70%",70%,L1226="50-60%",60%,L1226="&lt;50%",50%)</f>
        <v>0.7</v>
      </c>
      <c r="N1226" s="47">
        <v>0.4826871020008684</v>
      </c>
      <c r="O1226">
        <v>8</v>
      </c>
      <c r="P1226">
        <v>5</v>
      </c>
      <c r="Q1226">
        <v>6</v>
      </c>
      <c r="R1226">
        <v>5</v>
      </c>
      <c r="S1226" t="s">
        <v>104</v>
      </c>
      <c r="T1226" t="s">
        <v>107</v>
      </c>
      <c r="V1226">
        <v>26</v>
      </c>
      <c r="W1226">
        <v>24</v>
      </c>
      <c r="X1226">
        <f>IF(AND(OR('Country Prioritization'!$C$4 = 'Filter inputs'!$A$4,'Country Prioritization'!$C$4=$B1226),
OR('Country Prioritization'!$C$6='Filter inputs'!$C$4,'Country Prioritization'!$C$6=$S1226),
OR( 'Country Prioritization'!$C$7='Filter inputs'!$D$4, 'Country Prioritization'!$C$7=$T1226),
OR('Country Prioritization'!$C$8='Filter inputs'!$E$4, 'Country Prioritization'!$C$8=$F1226), OR(AND('Country Prioritization'!$C$5='Filter inputs'!$B$4,H1226&lt;=$X$1),AND('Country Prioritization'!$C$5='Filter inputs'!$B$5,M1226&lt;=$X$1))),1,0)</f>
        <v>1</v>
      </c>
      <c r="Y1226">
        <f>IF(OR('Vaccine Prioritization'!$C$5='Filter inputs'!$E$4, 'Vaccine Prioritization'!$C$5=$F1226),1,0)</f>
        <v>1</v>
      </c>
    </row>
    <row r="1227" spans="1:25" x14ac:dyDescent="0.3">
      <c r="A1227" t="str">
        <f t="shared" si="41"/>
        <v>ASIAPRKMCV22025</v>
      </c>
      <c r="B1227" t="s">
        <v>13</v>
      </c>
      <c r="C1227" t="s">
        <v>177</v>
      </c>
      <c r="D1227" t="s">
        <v>73</v>
      </c>
      <c r="E1227" t="s">
        <v>83</v>
      </c>
      <c r="F1227">
        <v>2025</v>
      </c>
      <c r="G1227" t="s">
        <v>199</v>
      </c>
      <c r="H1227" s="11" cm="1">
        <f t="array" ref="H1227">_xlfn.IFS(G1227="&gt;70%",1,G1227="60-70%",70%,G1227="50-60%",60%,G1227="&lt;50%",50%)</f>
        <v>0.5</v>
      </c>
      <c r="I1227" s="47">
        <v>7.4865443456452546E-2</v>
      </c>
      <c r="J1227">
        <v>1</v>
      </c>
      <c r="K1227">
        <v>5</v>
      </c>
      <c r="L1227" t="s">
        <v>196</v>
      </c>
      <c r="M1227" s="11" cm="1">
        <f t="array" ref="M1227">_xlfn.IFS(L1227="&gt;70%",1,L1227="60-70%",70%,L1227="50-60%",60%,L1227="&lt;50%",50%)</f>
        <v>1</v>
      </c>
      <c r="N1227" s="47">
        <v>0.46631337018003732</v>
      </c>
      <c r="O1227">
        <v>1</v>
      </c>
      <c r="P1227">
        <v>5</v>
      </c>
      <c r="Q1227">
        <v>1</v>
      </c>
      <c r="R1227">
        <v>9</v>
      </c>
      <c r="S1227" t="s">
        <v>103</v>
      </c>
      <c r="T1227" t="s">
        <v>106</v>
      </c>
      <c r="V1227">
        <v>16</v>
      </c>
      <c r="W1227">
        <v>16</v>
      </c>
      <c r="X1227">
        <f>IF(AND(OR('Country Prioritization'!$C$4 = 'Filter inputs'!$A$4,'Country Prioritization'!$C$4=$B1227),
OR('Country Prioritization'!$C$6='Filter inputs'!$C$4,'Country Prioritization'!$C$6=$S1227),
OR( 'Country Prioritization'!$C$7='Filter inputs'!$D$4, 'Country Prioritization'!$C$7=$T1227),
OR('Country Prioritization'!$C$8='Filter inputs'!$E$4, 'Country Prioritization'!$C$8=$F1227), OR(AND('Country Prioritization'!$C$5='Filter inputs'!$B$4,H1227&lt;=$X$1),AND('Country Prioritization'!$C$5='Filter inputs'!$B$5,M1227&lt;=$X$1))),1,0)</f>
        <v>1</v>
      </c>
      <c r="Y1227">
        <f>IF(OR('Vaccine Prioritization'!$C$5='Filter inputs'!$E$4, 'Vaccine Prioritization'!$C$5=$F1227),1,0)</f>
        <v>1</v>
      </c>
    </row>
    <row r="1228" spans="1:25" x14ac:dyDescent="0.3">
      <c r="A1228" t="str">
        <f t="shared" si="41"/>
        <v>AFRICAMRTMCV22025</v>
      </c>
      <c r="B1228" t="s">
        <v>3</v>
      </c>
      <c r="C1228" t="s">
        <v>140</v>
      </c>
      <c r="D1228" t="s">
        <v>36</v>
      </c>
      <c r="E1228" t="s">
        <v>83</v>
      </c>
      <c r="F1228">
        <v>2025</v>
      </c>
      <c r="G1228" t="s">
        <v>199</v>
      </c>
      <c r="H1228" s="11" cm="1">
        <f t="array" ref="H1228">_xlfn.IFS(G1228="&gt;70%",1,G1228="60-70%",70%,G1228="50-60%",60%,G1228="&lt;50%",50%)</f>
        <v>0.5</v>
      </c>
      <c r="I1228" s="47">
        <v>6.9441313793720386E-2</v>
      </c>
      <c r="J1228">
        <v>7</v>
      </c>
      <c r="K1228">
        <v>5</v>
      </c>
      <c r="L1228" t="s">
        <v>196</v>
      </c>
      <c r="M1228" s="11" cm="1">
        <f t="array" ref="M1228">_xlfn.IFS(L1228="&gt;70%",1,L1228="60-70%",70%,L1228="50-60%",60%,L1228="&lt;50%",50%)</f>
        <v>1</v>
      </c>
      <c r="N1228" s="47">
        <v>0.43157113867897867</v>
      </c>
      <c r="O1228">
        <v>2</v>
      </c>
      <c r="P1228">
        <v>5</v>
      </c>
      <c r="Q1228">
        <v>7</v>
      </c>
      <c r="R1228">
        <v>2</v>
      </c>
      <c r="S1228" t="s">
        <v>104</v>
      </c>
      <c r="T1228" t="s">
        <v>109</v>
      </c>
      <c r="V1228">
        <v>21</v>
      </c>
      <c r="W1228">
        <v>16</v>
      </c>
      <c r="X1228">
        <f>IF(AND(OR('Country Prioritization'!$C$4 = 'Filter inputs'!$A$4,'Country Prioritization'!$C$4=$B1228),
OR('Country Prioritization'!$C$6='Filter inputs'!$C$4,'Country Prioritization'!$C$6=$S1228),
OR( 'Country Prioritization'!$C$7='Filter inputs'!$D$4, 'Country Prioritization'!$C$7=$T1228),
OR('Country Prioritization'!$C$8='Filter inputs'!$E$4, 'Country Prioritization'!$C$8=$F1228), OR(AND('Country Prioritization'!$C$5='Filter inputs'!$B$4,H1228&lt;=$X$1),AND('Country Prioritization'!$C$5='Filter inputs'!$B$5,M1228&lt;=$X$1))),1,0)</f>
        <v>1</v>
      </c>
      <c r="Y1228">
        <f>IF(OR('Vaccine Prioritization'!$C$5='Filter inputs'!$E$4, 'Vaccine Prioritization'!$C$5=$F1228),1,0)</f>
        <v>1</v>
      </c>
    </row>
    <row r="1229" spans="1:25" x14ac:dyDescent="0.3">
      <c r="A1229" t="str">
        <f t="shared" si="41"/>
        <v>ASIALKAMCV22025</v>
      </c>
      <c r="B1229" t="s">
        <v>13</v>
      </c>
      <c r="C1229" t="s">
        <v>180</v>
      </c>
      <c r="D1229" t="s">
        <v>76</v>
      </c>
      <c r="E1229" t="s">
        <v>83</v>
      </c>
      <c r="F1229">
        <v>2025</v>
      </c>
      <c r="G1229" t="s">
        <v>199</v>
      </c>
      <c r="H1229" s="11" cm="1">
        <f t="array" ref="H1229">_xlfn.IFS(G1229="&gt;70%",1,G1229="60-70%",70%,G1229="50-60%",60%,G1229="&lt;50%",50%)</f>
        <v>0.5</v>
      </c>
      <c r="I1229" s="47">
        <v>5.8375100064760481E-2</v>
      </c>
      <c r="J1229">
        <v>1</v>
      </c>
      <c r="K1229">
        <v>5</v>
      </c>
      <c r="L1229" t="s">
        <v>196</v>
      </c>
      <c r="M1229" s="11" cm="1">
        <f t="array" ref="M1229">_xlfn.IFS(L1229="&gt;70%",1,L1229="60-70%",70%,L1229="50-60%",60%,L1229="&lt;50%",50%)</f>
        <v>1</v>
      </c>
      <c r="N1229" s="47">
        <v>0.36850637164274569</v>
      </c>
      <c r="O1229">
        <v>1</v>
      </c>
      <c r="P1229">
        <v>5</v>
      </c>
      <c r="Q1229">
        <v>1</v>
      </c>
      <c r="R1229">
        <v>11</v>
      </c>
      <c r="S1229" t="s">
        <v>104</v>
      </c>
      <c r="T1229" t="s">
        <v>108</v>
      </c>
      <c r="V1229">
        <v>18</v>
      </c>
      <c r="W1229">
        <v>18</v>
      </c>
      <c r="X1229">
        <f>IF(AND(OR('Country Prioritization'!$C$4 = 'Filter inputs'!$A$4,'Country Prioritization'!$C$4=$B1229),
OR('Country Prioritization'!$C$6='Filter inputs'!$C$4,'Country Prioritization'!$C$6=$S1229),
OR( 'Country Prioritization'!$C$7='Filter inputs'!$D$4, 'Country Prioritization'!$C$7=$T1229),
OR('Country Prioritization'!$C$8='Filter inputs'!$E$4, 'Country Prioritization'!$C$8=$F1229), OR(AND('Country Prioritization'!$C$5='Filter inputs'!$B$4,H1229&lt;=$X$1),AND('Country Prioritization'!$C$5='Filter inputs'!$B$5,M1229&lt;=$X$1))),1,0)</f>
        <v>1</v>
      </c>
      <c r="Y1229">
        <f>IF(OR('Vaccine Prioritization'!$C$5='Filter inputs'!$E$4, 'Vaccine Prioritization'!$C$5=$F1229),1,0)</f>
        <v>1</v>
      </c>
    </row>
    <row r="1230" spans="1:25" x14ac:dyDescent="0.3">
      <c r="A1230" t="str">
        <f t="shared" si="41"/>
        <v>ASIALAOMCV22025</v>
      </c>
      <c r="B1230" t="s">
        <v>13</v>
      </c>
      <c r="C1230" t="s">
        <v>135</v>
      </c>
      <c r="D1230" t="s">
        <v>31</v>
      </c>
      <c r="E1230" t="s">
        <v>83</v>
      </c>
      <c r="F1230">
        <v>2025</v>
      </c>
      <c r="G1230" t="s">
        <v>199</v>
      </c>
      <c r="H1230" s="11" cm="1">
        <f t="array" ref="H1230">_xlfn.IFS(G1230="&gt;70%",1,G1230="60-70%",70%,G1230="50-60%",60%,G1230="&lt;50%",50%)</f>
        <v>0.5</v>
      </c>
      <c r="I1230" s="47">
        <v>5.3154927482283738E-2</v>
      </c>
      <c r="J1230">
        <v>9</v>
      </c>
      <c r="K1230">
        <v>4</v>
      </c>
      <c r="L1230" t="s">
        <v>196</v>
      </c>
      <c r="M1230" s="11" cm="1">
        <f t="array" ref="M1230">_xlfn.IFS(L1230="&gt;70%",1,L1230="60-70%",70%,L1230="50-60%",60%,L1230="&lt;50%",50%)</f>
        <v>1</v>
      </c>
      <c r="N1230" s="47">
        <v>0.3683143843628921</v>
      </c>
      <c r="O1230">
        <v>2</v>
      </c>
      <c r="P1230">
        <v>5</v>
      </c>
      <c r="Q1230">
        <v>2</v>
      </c>
      <c r="R1230">
        <v>5</v>
      </c>
      <c r="S1230" t="s">
        <v>104</v>
      </c>
      <c r="T1230" t="s">
        <v>107</v>
      </c>
      <c r="V1230">
        <v>20</v>
      </c>
      <c r="W1230">
        <v>14</v>
      </c>
      <c r="X1230">
        <f>IF(AND(OR('Country Prioritization'!$C$4 = 'Filter inputs'!$A$4,'Country Prioritization'!$C$4=$B1230),
OR('Country Prioritization'!$C$6='Filter inputs'!$C$4,'Country Prioritization'!$C$6=$S1230),
OR( 'Country Prioritization'!$C$7='Filter inputs'!$D$4, 'Country Prioritization'!$C$7=$T1230),
OR('Country Prioritization'!$C$8='Filter inputs'!$E$4, 'Country Prioritization'!$C$8=$F1230), OR(AND('Country Prioritization'!$C$5='Filter inputs'!$B$4,H1230&lt;=$X$1),AND('Country Prioritization'!$C$5='Filter inputs'!$B$5,M1230&lt;=$X$1))),1,0)</f>
        <v>1</v>
      </c>
      <c r="Y1230">
        <f>IF(OR('Vaccine Prioritization'!$C$5='Filter inputs'!$E$4, 'Vaccine Prioritization'!$C$5=$F1230),1,0)</f>
        <v>1</v>
      </c>
    </row>
    <row r="1231" spans="1:25" x14ac:dyDescent="0.3">
      <c r="A1231" t="str">
        <f t="shared" si="41"/>
        <v>AFRICARWAMCV22025</v>
      </c>
      <c r="B1231" t="s">
        <v>3</v>
      </c>
      <c r="C1231" t="s">
        <v>179</v>
      </c>
      <c r="D1231" t="s">
        <v>75</v>
      </c>
      <c r="E1231" t="s">
        <v>83</v>
      </c>
      <c r="F1231">
        <v>2025</v>
      </c>
      <c r="G1231" t="s">
        <v>199</v>
      </c>
      <c r="H1231" s="11" cm="1">
        <f t="array" ref="H1231">_xlfn.IFS(G1231="&gt;70%",1,G1231="60-70%",70%,G1231="50-60%",60%,G1231="&lt;50%",50%)</f>
        <v>0.5</v>
      </c>
      <c r="I1231" s="47">
        <v>5.2705011820766888E-2</v>
      </c>
      <c r="J1231">
        <v>3</v>
      </c>
      <c r="K1231">
        <v>4</v>
      </c>
      <c r="L1231" t="s">
        <v>196</v>
      </c>
      <c r="M1231" s="11" cm="1">
        <f t="array" ref="M1231">_xlfn.IFS(L1231="&gt;70%",1,L1231="60-70%",70%,L1231="50-60%",60%,L1231="&lt;50%",50%)</f>
        <v>1</v>
      </c>
      <c r="N1231" s="47">
        <v>0.32941442558405215</v>
      </c>
      <c r="O1231">
        <v>3</v>
      </c>
      <c r="P1231">
        <v>5</v>
      </c>
      <c r="Q1231">
        <v>8</v>
      </c>
      <c r="R1231">
        <v>9</v>
      </c>
      <c r="S1231" t="s">
        <v>103</v>
      </c>
      <c r="T1231" t="s">
        <v>106</v>
      </c>
      <c r="V1231">
        <v>24</v>
      </c>
      <c r="W1231">
        <v>25</v>
      </c>
      <c r="X1231">
        <f>IF(AND(OR('Country Prioritization'!$C$4 = 'Filter inputs'!$A$4,'Country Prioritization'!$C$4=$B1231),
OR('Country Prioritization'!$C$6='Filter inputs'!$C$4,'Country Prioritization'!$C$6=$S1231),
OR( 'Country Prioritization'!$C$7='Filter inputs'!$D$4, 'Country Prioritization'!$C$7=$T1231),
OR('Country Prioritization'!$C$8='Filter inputs'!$E$4, 'Country Prioritization'!$C$8=$F1231), OR(AND('Country Prioritization'!$C$5='Filter inputs'!$B$4,H1231&lt;=$X$1),AND('Country Prioritization'!$C$5='Filter inputs'!$B$5,M1231&lt;=$X$1))),1,0)</f>
        <v>1</v>
      </c>
      <c r="Y1231">
        <f>IF(OR('Vaccine Prioritization'!$C$5='Filter inputs'!$E$4, 'Vaccine Prioritization'!$C$5=$F1231),1,0)</f>
        <v>1</v>
      </c>
    </row>
    <row r="1232" spans="1:25" x14ac:dyDescent="0.3">
      <c r="A1232" t="str">
        <f t="shared" si="41"/>
        <v>EUROPEUKRMCV22025</v>
      </c>
      <c r="B1232" t="s">
        <v>9</v>
      </c>
      <c r="C1232" t="s">
        <v>117</v>
      </c>
      <c r="D1232" t="s">
        <v>10</v>
      </c>
      <c r="E1232" t="s">
        <v>83</v>
      </c>
      <c r="F1232">
        <v>2025</v>
      </c>
      <c r="G1232" t="s">
        <v>199</v>
      </c>
      <c r="H1232" s="11" cm="1">
        <f t="array" ref="H1232">_xlfn.IFS(G1232="&gt;70%",1,G1232="60-70%",70%,G1232="50-60%",60%,G1232="&lt;50%",50%)</f>
        <v>0.5</v>
      </c>
      <c r="I1232" s="47">
        <v>5.4979425147324047E-2</v>
      </c>
      <c r="J1232">
        <v>3</v>
      </c>
      <c r="K1232">
        <v>5</v>
      </c>
      <c r="L1232" t="s">
        <v>196</v>
      </c>
      <c r="M1232" s="11" cm="1">
        <f t="array" ref="M1232">_xlfn.IFS(L1232="&gt;70%",1,L1232="60-70%",70%,L1232="50-60%",60%,L1232="&lt;50%",50%)</f>
        <v>1</v>
      </c>
      <c r="N1232" s="47">
        <v>0.31586980685702448</v>
      </c>
      <c r="O1232">
        <v>3</v>
      </c>
      <c r="P1232">
        <v>4</v>
      </c>
      <c r="Q1232">
        <v>1</v>
      </c>
      <c r="R1232">
        <v>11</v>
      </c>
      <c r="S1232" t="s">
        <v>104</v>
      </c>
      <c r="T1232" t="s">
        <v>108</v>
      </c>
      <c r="V1232">
        <v>20</v>
      </c>
      <c r="W1232">
        <v>19</v>
      </c>
      <c r="X1232">
        <f>IF(AND(OR('Country Prioritization'!$C$4 = 'Filter inputs'!$A$4,'Country Prioritization'!$C$4=$B1232),
OR('Country Prioritization'!$C$6='Filter inputs'!$C$4,'Country Prioritization'!$C$6=$S1232),
OR( 'Country Prioritization'!$C$7='Filter inputs'!$D$4, 'Country Prioritization'!$C$7=$T1232),
OR('Country Prioritization'!$C$8='Filter inputs'!$E$4, 'Country Prioritization'!$C$8=$F1232), OR(AND('Country Prioritization'!$C$5='Filter inputs'!$B$4,H1232&lt;=$X$1),AND('Country Prioritization'!$C$5='Filter inputs'!$B$5,M1232&lt;=$X$1))),1,0)</f>
        <v>1</v>
      </c>
      <c r="Y1232">
        <f>IF(OR('Vaccine Prioritization'!$C$5='Filter inputs'!$E$4, 'Vaccine Prioritization'!$C$5=$F1232),1,0)</f>
        <v>1</v>
      </c>
    </row>
    <row r="1233" spans="1:25" x14ac:dyDescent="0.3">
      <c r="A1233" t="str">
        <f t="shared" si="41"/>
        <v>AFRICALBRMCV22025</v>
      </c>
      <c r="B1233" t="s">
        <v>3</v>
      </c>
      <c r="C1233" t="s">
        <v>137</v>
      </c>
      <c r="D1233" t="s">
        <v>33</v>
      </c>
      <c r="E1233" t="s">
        <v>83</v>
      </c>
      <c r="F1233">
        <v>2025</v>
      </c>
      <c r="G1233" t="s">
        <v>199</v>
      </c>
      <c r="H1233" s="11" cm="1">
        <f t="array" ref="H1233">_xlfn.IFS(G1233="&gt;70%",1,G1233="60-70%",70%,G1233="50-60%",60%,G1233="&lt;50%",50%)</f>
        <v>0.5</v>
      </c>
      <c r="I1233" s="47">
        <v>5.192344755418201E-2</v>
      </c>
      <c r="J1233">
        <v>10</v>
      </c>
      <c r="K1233">
        <v>4</v>
      </c>
      <c r="L1233" t="s">
        <v>197</v>
      </c>
      <c r="M1233" s="11" cm="1">
        <f t="array" ref="M1233">_xlfn.IFS(L1233="&gt;70%",1,L1233="60-70%",70%,L1233="50-60%",60%,L1233="&lt;50%",50%)</f>
        <v>0.7</v>
      </c>
      <c r="N1233" s="47">
        <v>0.2934689357538417</v>
      </c>
      <c r="O1233">
        <v>9</v>
      </c>
      <c r="P1233">
        <v>4</v>
      </c>
      <c r="Q1233">
        <v>10</v>
      </c>
      <c r="R1233">
        <v>9</v>
      </c>
      <c r="S1233" t="s">
        <v>103</v>
      </c>
      <c r="T1233" t="s">
        <v>106</v>
      </c>
      <c r="V1233">
        <v>33</v>
      </c>
      <c r="W1233">
        <v>32</v>
      </c>
      <c r="X1233">
        <f>IF(AND(OR('Country Prioritization'!$C$4 = 'Filter inputs'!$A$4,'Country Prioritization'!$C$4=$B1233),
OR('Country Prioritization'!$C$6='Filter inputs'!$C$4,'Country Prioritization'!$C$6=$S1233),
OR( 'Country Prioritization'!$C$7='Filter inputs'!$D$4, 'Country Prioritization'!$C$7=$T1233),
OR('Country Prioritization'!$C$8='Filter inputs'!$E$4, 'Country Prioritization'!$C$8=$F1233), OR(AND('Country Prioritization'!$C$5='Filter inputs'!$B$4,H1233&lt;=$X$1),AND('Country Prioritization'!$C$5='Filter inputs'!$B$5,M1233&lt;=$X$1))),1,0)</f>
        <v>1</v>
      </c>
      <c r="Y1233">
        <f>IF(OR('Vaccine Prioritization'!$C$5='Filter inputs'!$E$4, 'Vaccine Prioritization'!$C$5=$F1233),1,0)</f>
        <v>1</v>
      </c>
    </row>
    <row r="1234" spans="1:25" x14ac:dyDescent="0.3">
      <c r="A1234" t="str">
        <f t="shared" si="41"/>
        <v>AFRICASOMMCV22025</v>
      </c>
      <c r="B1234" t="s">
        <v>3</v>
      </c>
      <c r="C1234" t="s">
        <v>112</v>
      </c>
      <c r="D1234" t="s">
        <v>4</v>
      </c>
      <c r="E1234" t="s">
        <v>83</v>
      </c>
      <c r="F1234">
        <v>2025</v>
      </c>
      <c r="G1234" t="s">
        <v>199</v>
      </c>
      <c r="H1234" s="11" cm="1">
        <f t="array" ref="H1234">_xlfn.IFS(G1234="&gt;70%",1,G1234="60-70%",70%,G1234="50-60%",60%,G1234="&lt;50%",50%)</f>
        <v>0.5</v>
      </c>
      <c r="I1234" s="47">
        <v>0.14579599788207023</v>
      </c>
      <c r="J1234">
        <v>7</v>
      </c>
      <c r="K1234">
        <v>6</v>
      </c>
      <c r="L1234" t="s">
        <v>199</v>
      </c>
      <c r="M1234" s="11" cm="1">
        <f t="array" ref="M1234">_xlfn.IFS(L1234="&gt;70%",1,L1234="60-70%",70%,L1234="50-60%",60%,L1234="&lt;50%",50%)</f>
        <v>0.5</v>
      </c>
      <c r="N1234" s="47">
        <v>0.28411725814648592</v>
      </c>
      <c r="O1234">
        <v>10</v>
      </c>
      <c r="P1234">
        <v>4</v>
      </c>
      <c r="Q1234">
        <v>9</v>
      </c>
      <c r="R1234">
        <v>9</v>
      </c>
      <c r="S1234" t="s">
        <v>103</v>
      </c>
      <c r="T1234" t="s">
        <v>106</v>
      </c>
      <c r="V1234">
        <v>31</v>
      </c>
      <c r="W1234">
        <v>32</v>
      </c>
      <c r="X1234">
        <f>IF(AND(OR('Country Prioritization'!$C$4 = 'Filter inputs'!$A$4,'Country Prioritization'!$C$4=$B1234),
OR('Country Prioritization'!$C$6='Filter inputs'!$C$4,'Country Prioritization'!$C$6=$S1234),
OR( 'Country Prioritization'!$C$7='Filter inputs'!$D$4, 'Country Prioritization'!$C$7=$T1234),
OR('Country Prioritization'!$C$8='Filter inputs'!$E$4, 'Country Prioritization'!$C$8=$F1234), OR(AND('Country Prioritization'!$C$5='Filter inputs'!$B$4,H1234&lt;=$X$1),AND('Country Prioritization'!$C$5='Filter inputs'!$B$5,M1234&lt;=$X$1))),1,0)</f>
        <v>1</v>
      </c>
      <c r="Y1234">
        <f>IF(OR('Vaccine Prioritization'!$C$5='Filter inputs'!$E$4, 'Vaccine Prioritization'!$C$5=$F1234),1,0)</f>
        <v>1</v>
      </c>
    </row>
    <row r="1235" spans="1:25" x14ac:dyDescent="0.3">
      <c r="A1235" t="str">
        <f t="shared" si="41"/>
        <v>AFRICAERIMCV22025</v>
      </c>
      <c r="B1235" t="s">
        <v>3</v>
      </c>
      <c r="C1235" t="s">
        <v>183</v>
      </c>
      <c r="D1235" t="s">
        <v>79</v>
      </c>
      <c r="E1235" t="s">
        <v>83</v>
      </c>
      <c r="F1235">
        <v>2025</v>
      </c>
      <c r="G1235" t="s">
        <v>199</v>
      </c>
      <c r="H1235" s="11" cm="1">
        <f t="array" ref="H1235">_xlfn.IFS(G1235="&gt;70%",1,G1235="60-70%",70%,G1235="50-60%",60%,G1235="&lt;50%",50%)</f>
        <v>0.5</v>
      </c>
      <c r="I1235" s="47">
        <v>2.531198541511958E-2</v>
      </c>
      <c r="J1235">
        <v>3</v>
      </c>
      <c r="K1235">
        <v>3</v>
      </c>
      <c r="L1235" t="s">
        <v>196</v>
      </c>
      <c r="M1235" s="11" cm="1">
        <f t="array" ref="M1235">_xlfn.IFS(L1235="&gt;70%",1,L1235="60-70%",70%,L1235="50-60%",60%,L1235="&lt;50%",50%)</f>
        <v>1</v>
      </c>
      <c r="N1235" s="47">
        <v>0.27063060474363326</v>
      </c>
      <c r="O1235">
        <v>3</v>
      </c>
      <c r="P1235">
        <v>4</v>
      </c>
      <c r="Q1235">
        <v>7</v>
      </c>
      <c r="R1235">
        <v>9</v>
      </c>
      <c r="S1235" t="s">
        <v>103</v>
      </c>
      <c r="T1235" t="s">
        <v>106</v>
      </c>
      <c r="V1235">
        <v>22</v>
      </c>
      <c r="W1235">
        <v>23</v>
      </c>
      <c r="X1235">
        <f>IF(AND(OR('Country Prioritization'!$C$4 = 'Filter inputs'!$A$4,'Country Prioritization'!$C$4=$B1235),
OR('Country Prioritization'!$C$6='Filter inputs'!$C$4,'Country Prioritization'!$C$6=$S1235),
OR( 'Country Prioritization'!$C$7='Filter inputs'!$D$4, 'Country Prioritization'!$C$7=$T1235),
OR('Country Prioritization'!$C$8='Filter inputs'!$E$4, 'Country Prioritization'!$C$8=$F1235), OR(AND('Country Prioritization'!$C$5='Filter inputs'!$B$4,H1235&lt;=$X$1),AND('Country Prioritization'!$C$5='Filter inputs'!$B$5,M1235&lt;=$X$1))),1,0)</f>
        <v>1</v>
      </c>
      <c r="Y1235">
        <f>IF(OR('Vaccine Prioritization'!$C$5='Filter inputs'!$E$4, 'Vaccine Prioritization'!$C$5=$F1235),1,0)</f>
        <v>1</v>
      </c>
    </row>
    <row r="1236" spans="1:25" x14ac:dyDescent="0.3">
      <c r="A1236" t="str">
        <f t="shared" si="41"/>
        <v>ASIAUZBMCV22025</v>
      </c>
      <c r="B1236" t="s">
        <v>13</v>
      </c>
      <c r="C1236" t="s">
        <v>176</v>
      </c>
      <c r="D1236" t="s">
        <v>72</v>
      </c>
      <c r="E1236" t="s">
        <v>83</v>
      </c>
      <c r="F1236">
        <v>2025</v>
      </c>
      <c r="G1236" t="s">
        <v>199</v>
      </c>
      <c r="H1236" s="11" cm="1">
        <f t="array" ref="H1236">_xlfn.IFS(G1236="&gt;70%",1,G1236="60-70%",70%,G1236="50-60%",60%,G1236="&lt;50%",50%)</f>
        <v>0.5</v>
      </c>
      <c r="I1236" s="47">
        <v>3.9593222737445637E-2</v>
      </c>
      <c r="J1236">
        <v>1</v>
      </c>
      <c r="K1236">
        <v>4</v>
      </c>
      <c r="L1236" t="s">
        <v>196</v>
      </c>
      <c r="M1236" s="11" cm="1">
        <f t="array" ref="M1236">_xlfn.IFS(L1236="&gt;70%",1,L1236="60-70%",70%,L1236="50-60%",60%,L1236="&lt;50%",50%)</f>
        <v>1</v>
      </c>
      <c r="N1236" s="47">
        <v>0.2425930808968331</v>
      </c>
      <c r="O1236">
        <v>1</v>
      </c>
      <c r="P1236">
        <v>4</v>
      </c>
      <c r="Q1236">
        <v>3</v>
      </c>
      <c r="R1236">
        <v>5</v>
      </c>
      <c r="S1236" t="s">
        <v>104</v>
      </c>
      <c r="T1236" t="s">
        <v>107</v>
      </c>
      <c r="V1236">
        <v>13</v>
      </c>
      <c r="W1236">
        <v>13</v>
      </c>
      <c r="X1236">
        <f>IF(AND(OR('Country Prioritization'!$C$4 = 'Filter inputs'!$A$4,'Country Prioritization'!$C$4=$B1236),
OR('Country Prioritization'!$C$6='Filter inputs'!$C$4,'Country Prioritization'!$C$6=$S1236),
OR( 'Country Prioritization'!$C$7='Filter inputs'!$D$4, 'Country Prioritization'!$C$7=$T1236),
OR('Country Prioritization'!$C$8='Filter inputs'!$E$4, 'Country Prioritization'!$C$8=$F1236), OR(AND('Country Prioritization'!$C$5='Filter inputs'!$B$4,H1236&lt;=$X$1),AND('Country Prioritization'!$C$5='Filter inputs'!$B$5,M1236&lt;=$X$1))),1,0)</f>
        <v>1</v>
      </c>
      <c r="Y1236">
        <f>IF(OR('Vaccine Prioritization'!$C$5='Filter inputs'!$E$4, 'Vaccine Prioritization'!$C$5=$F1236),1,0)</f>
        <v>1</v>
      </c>
    </row>
    <row r="1237" spans="1:25" x14ac:dyDescent="0.3">
      <c r="A1237" t="str">
        <f t="shared" si="41"/>
        <v>AFRICACOGMCV22025</v>
      </c>
      <c r="B1237" t="s">
        <v>3</v>
      </c>
      <c r="C1237" t="s">
        <v>128</v>
      </c>
      <c r="D1237" t="s">
        <v>24</v>
      </c>
      <c r="E1237" t="s">
        <v>83</v>
      </c>
      <c r="F1237">
        <v>2025</v>
      </c>
      <c r="G1237" t="s">
        <v>199</v>
      </c>
      <c r="H1237" s="11" cm="1">
        <f t="array" ref="H1237">_xlfn.IFS(G1237="&gt;70%",1,G1237="60-70%",70%,G1237="50-60%",60%,G1237="&lt;50%",50%)</f>
        <v>0.5</v>
      </c>
      <c r="I1237" s="47">
        <v>3.8392083530554587E-2</v>
      </c>
      <c r="J1237">
        <v>10</v>
      </c>
      <c r="K1237">
        <v>4</v>
      </c>
      <c r="L1237" t="s">
        <v>197</v>
      </c>
      <c r="M1237" s="11" cm="1">
        <f t="array" ref="M1237">_xlfn.IFS(L1237="&gt;70%",1,L1237="60-70%",70%,L1237="50-60%",60%,L1237="&lt;50%",50%)</f>
        <v>0.7</v>
      </c>
      <c r="N1237" s="47">
        <v>0.21078382740371254</v>
      </c>
      <c r="O1237">
        <v>8</v>
      </c>
      <c r="P1237">
        <v>4</v>
      </c>
      <c r="Q1237">
        <v>8</v>
      </c>
      <c r="R1237">
        <v>2</v>
      </c>
      <c r="S1237" t="s">
        <v>104</v>
      </c>
      <c r="T1237" t="s">
        <v>109</v>
      </c>
      <c r="V1237">
        <v>24</v>
      </c>
      <c r="W1237">
        <v>22</v>
      </c>
      <c r="X1237">
        <f>IF(AND(OR('Country Prioritization'!$C$4 = 'Filter inputs'!$A$4,'Country Prioritization'!$C$4=$B1237),
OR('Country Prioritization'!$C$6='Filter inputs'!$C$4,'Country Prioritization'!$C$6=$S1237),
OR( 'Country Prioritization'!$C$7='Filter inputs'!$D$4, 'Country Prioritization'!$C$7=$T1237),
OR('Country Prioritization'!$C$8='Filter inputs'!$E$4, 'Country Prioritization'!$C$8=$F1237), OR(AND('Country Prioritization'!$C$5='Filter inputs'!$B$4,H1237&lt;=$X$1),AND('Country Prioritization'!$C$5='Filter inputs'!$B$5,M1237&lt;=$X$1))),1,0)</f>
        <v>1</v>
      </c>
      <c r="Y1237">
        <f>IF(OR('Vaccine Prioritization'!$C$5='Filter inputs'!$E$4, 'Vaccine Prioritization'!$C$5=$F1237),1,0)</f>
        <v>1</v>
      </c>
    </row>
    <row r="1238" spans="1:25" x14ac:dyDescent="0.3">
      <c r="A1238" t="str">
        <f t="shared" si="41"/>
        <v>AFRICAGNBMCV22025</v>
      </c>
      <c r="B1238" t="s">
        <v>3</v>
      </c>
      <c r="C1238" t="s">
        <v>138</v>
      </c>
      <c r="D1238" t="s">
        <v>34</v>
      </c>
      <c r="E1238" t="s">
        <v>83</v>
      </c>
      <c r="F1238">
        <v>2025</v>
      </c>
      <c r="G1238" t="s">
        <v>199</v>
      </c>
      <c r="H1238" s="11" cm="1">
        <f t="array" ref="H1238">_xlfn.IFS(G1238="&gt;70%",1,G1238="60-70%",70%,G1238="50-60%",60%,G1238="&lt;50%",50%)</f>
        <v>0.5</v>
      </c>
      <c r="I1238" s="47">
        <v>3.0764226349476453E-2</v>
      </c>
      <c r="J1238">
        <v>7</v>
      </c>
      <c r="K1238">
        <v>4</v>
      </c>
      <c r="L1238" t="s">
        <v>196</v>
      </c>
      <c r="M1238" s="11" cm="1">
        <f t="array" ref="M1238">_xlfn.IFS(L1238="&gt;70%",1,L1238="60-70%",70%,L1238="50-60%",60%,L1238="&lt;50%",50%)</f>
        <v>1</v>
      </c>
      <c r="N1238" s="47">
        <v>0.17388032446001275</v>
      </c>
      <c r="O1238">
        <v>6</v>
      </c>
      <c r="P1238">
        <v>4</v>
      </c>
      <c r="Q1238">
        <v>9</v>
      </c>
      <c r="R1238">
        <v>9</v>
      </c>
      <c r="S1238" t="s">
        <v>103</v>
      </c>
      <c r="T1238" t="s">
        <v>106</v>
      </c>
      <c r="V1238">
        <v>29</v>
      </c>
      <c r="W1238">
        <v>28</v>
      </c>
      <c r="X1238">
        <f>IF(AND(OR('Country Prioritization'!$C$4 = 'Filter inputs'!$A$4,'Country Prioritization'!$C$4=$B1238),
OR('Country Prioritization'!$C$6='Filter inputs'!$C$4,'Country Prioritization'!$C$6=$S1238),
OR( 'Country Prioritization'!$C$7='Filter inputs'!$D$4, 'Country Prioritization'!$C$7=$T1238),
OR('Country Prioritization'!$C$8='Filter inputs'!$E$4, 'Country Prioritization'!$C$8=$F1238), OR(AND('Country Prioritization'!$C$5='Filter inputs'!$B$4,H1238&lt;=$X$1),AND('Country Prioritization'!$C$5='Filter inputs'!$B$5,M1238&lt;=$X$1))),1,0)</f>
        <v>1</v>
      </c>
      <c r="Y1238">
        <f>IF(OR('Vaccine Prioritization'!$C$5='Filter inputs'!$E$4, 'Vaccine Prioritization'!$C$5=$F1238),1,0)</f>
        <v>1</v>
      </c>
    </row>
    <row r="1239" spans="1:25" x14ac:dyDescent="0.3">
      <c r="A1239" t="str">
        <f t="shared" si="41"/>
        <v>AFRICALSOMCV22025</v>
      </c>
      <c r="B1239" t="s">
        <v>3</v>
      </c>
      <c r="C1239" t="s">
        <v>178</v>
      </c>
      <c r="D1239" t="s">
        <v>74</v>
      </c>
      <c r="E1239" t="s">
        <v>83</v>
      </c>
      <c r="F1239">
        <v>2025</v>
      </c>
      <c r="G1239" t="s">
        <v>199</v>
      </c>
      <c r="H1239" s="11" cm="1">
        <f t="array" ref="H1239">_xlfn.IFS(G1239="&gt;70%",1,G1239="60-70%",70%,G1239="50-60%",60%,G1239="&lt;50%",50%)</f>
        <v>0.5</v>
      </c>
      <c r="I1239" s="47">
        <v>2.6792960102851617E-2</v>
      </c>
      <c r="J1239">
        <v>4</v>
      </c>
      <c r="K1239">
        <v>3</v>
      </c>
      <c r="L1239" t="s">
        <v>196</v>
      </c>
      <c r="M1239" s="11" cm="1">
        <f t="array" ref="M1239">_xlfn.IFS(L1239="&gt;70%",1,L1239="60-70%",70%,L1239="50-60%",60%,L1239="&lt;50%",50%)</f>
        <v>1</v>
      </c>
      <c r="N1239" s="47">
        <v>0.15602452064519104</v>
      </c>
      <c r="O1239">
        <v>3</v>
      </c>
      <c r="P1239">
        <v>3</v>
      </c>
      <c r="Q1239">
        <v>9</v>
      </c>
      <c r="R1239">
        <v>2</v>
      </c>
      <c r="S1239" t="s">
        <v>104</v>
      </c>
      <c r="T1239" t="s">
        <v>109</v>
      </c>
      <c r="V1239">
        <v>18</v>
      </c>
      <c r="W1239">
        <v>17</v>
      </c>
      <c r="X1239">
        <f>IF(AND(OR('Country Prioritization'!$C$4 = 'Filter inputs'!$A$4,'Country Prioritization'!$C$4=$B1239),
OR('Country Prioritization'!$C$6='Filter inputs'!$C$4,'Country Prioritization'!$C$6=$S1239),
OR( 'Country Prioritization'!$C$7='Filter inputs'!$D$4, 'Country Prioritization'!$C$7=$T1239),
OR('Country Prioritization'!$C$8='Filter inputs'!$E$4, 'Country Prioritization'!$C$8=$F1239), OR(AND('Country Prioritization'!$C$5='Filter inputs'!$B$4,H1239&lt;=$X$1),AND('Country Prioritization'!$C$5='Filter inputs'!$B$5,M1239&lt;=$X$1))),1,0)</f>
        <v>1</v>
      </c>
      <c r="Y1239">
        <f>IF(OR('Vaccine Prioritization'!$C$5='Filter inputs'!$E$4, 'Vaccine Prioritization'!$C$5=$F1239),1,0)</f>
        <v>1</v>
      </c>
    </row>
    <row r="1240" spans="1:25" x14ac:dyDescent="0.3">
      <c r="A1240" t="str">
        <f t="shared" si="41"/>
        <v>AMERICABOLMCV22025</v>
      </c>
      <c r="B1240" t="s">
        <v>22</v>
      </c>
      <c r="C1240" t="s">
        <v>162</v>
      </c>
      <c r="D1240" t="s">
        <v>58</v>
      </c>
      <c r="E1240" t="s">
        <v>83</v>
      </c>
      <c r="F1240">
        <v>2025</v>
      </c>
      <c r="G1240" t="s">
        <v>199</v>
      </c>
      <c r="H1240" s="11" cm="1">
        <f t="array" ref="H1240">_xlfn.IFS(G1240="&gt;70%",1,G1240="60-70%",70%,G1240="50-60%",60%,G1240="&lt;50%",50%)</f>
        <v>0.5</v>
      </c>
      <c r="I1240" s="47">
        <v>2.1134556184759963E-2</v>
      </c>
      <c r="J1240">
        <v>9</v>
      </c>
      <c r="K1240">
        <v>3</v>
      </c>
      <c r="L1240" t="s">
        <v>196</v>
      </c>
      <c r="M1240" s="11" cm="1">
        <f t="array" ref="M1240">_xlfn.IFS(L1240="&gt;70%",1,L1240="60-70%",70%,L1240="50-60%",60%,L1240="&lt;50%",50%)</f>
        <v>1</v>
      </c>
      <c r="N1240" s="47">
        <v>0.15450475740037747</v>
      </c>
      <c r="O1240">
        <v>4</v>
      </c>
      <c r="P1240">
        <v>3</v>
      </c>
      <c r="Q1240">
        <v>4</v>
      </c>
      <c r="R1240">
        <v>11</v>
      </c>
      <c r="S1240" t="s">
        <v>104</v>
      </c>
      <c r="T1240" t="s">
        <v>108</v>
      </c>
      <c r="V1240">
        <v>27</v>
      </c>
      <c r="W1240">
        <v>22</v>
      </c>
      <c r="X1240">
        <f>IF(AND(OR('Country Prioritization'!$C$4 = 'Filter inputs'!$A$4,'Country Prioritization'!$C$4=$B1240),
OR('Country Prioritization'!$C$6='Filter inputs'!$C$4,'Country Prioritization'!$C$6=$S1240),
OR( 'Country Prioritization'!$C$7='Filter inputs'!$D$4, 'Country Prioritization'!$C$7=$T1240),
OR('Country Prioritization'!$C$8='Filter inputs'!$E$4, 'Country Prioritization'!$C$8=$F1240), OR(AND('Country Prioritization'!$C$5='Filter inputs'!$B$4,H1240&lt;=$X$1),AND('Country Prioritization'!$C$5='Filter inputs'!$B$5,M1240&lt;=$X$1))),1,0)</f>
        <v>1</v>
      </c>
      <c r="Y1240">
        <f>IF(OR('Vaccine Prioritization'!$C$5='Filter inputs'!$E$4, 'Vaccine Prioritization'!$C$5=$F1240),1,0)</f>
        <v>1</v>
      </c>
    </row>
    <row r="1241" spans="1:25" x14ac:dyDescent="0.3">
      <c r="A1241" t="str">
        <f t="shared" si="41"/>
        <v>AMERICANICMCV22025</v>
      </c>
      <c r="B1241" t="s">
        <v>22</v>
      </c>
      <c r="C1241" t="s">
        <v>185</v>
      </c>
      <c r="D1241" t="s">
        <v>81</v>
      </c>
      <c r="E1241" t="s">
        <v>83</v>
      </c>
      <c r="F1241">
        <v>2025</v>
      </c>
      <c r="G1241" t="s">
        <v>199</v>
      </c>
      <c r="H1241" s="11" cm="1">
        <f t="array" ref="H1241">_xlfn.IFS(G1241="&gt;70%",1,G1241="60-70%",70%,G1241="50-60%",60%,G1241="&lt;50%",50%)</f>
        <v>0.5</v>
      </c>
      <c r="I1241" s="47">
        <v>2.3328373365917105E-2</v>
      </c>
      <c r="J1241">
        <v>1</v>
      </c>
      <c r="K1241">
        <v>3</v>
      </c>
      <c r="L1241" t="s">
        <v>196</v>
      </c>
      <c r="M1241" s="11" cm="1">
        <f t="array" ref="M1241">_xlfn.IFS(L1241="&gt;70%",1,L1241="60-70%",70%,L1241="50-60%",60%,L1241="&lt;50%",50%)</f>
        <v>1</v>
      </c>
      <c r="N1241" s="47">
        <v>0.13171555258303405</v>
      </c>
      <c r="O1241">
        <v>4</v>
      </c>
      <c r="P1241">
        <v>3</v>
      </c>
      <c r="Q1241">
        <v>1</v>
      </c>
      <c r="R1241">
        <v>5</v>
      </c>
      <c r="S1241" t="s">
        <v>104</v>
      </c>
      <c r="T1241" t="s">
        <v>107</v>
      </c>
      <c r="V1241">
        <v>10</v>
      </c>
      <c r="W1241">
        <v>13</v>
      </c>
      <c r="X1241">
        <f>IF(AND(OR('Country Prioritization'!$C$4 = 'Filter inputs'!$A$4,'Country Prioritization'!$C$4=$B1241),
OR('Country Prioritization'!$C$6='Filter inputs'!$C$4,'Country Prioritization'!$C$6=$S1241),
OR( 'Country Prioritization'!$C$7='Filter inputs'!$D$4, 'Country Prioritization'!$C$7=$T1241),
OR('Country Prioritization'!$C$8='Filter inputs'!$E$4, 'Country Prioritization'!$C$8=$F1241), OR(AND('Country Prioritization'!$C$5='Filter inputs'!$B$4,H1241&lt;=$X$1),AND('Country Prioritization'!$C$5='Filter inputs'!$B$5,M1241&lt;=$X$1))),1,0)</f>
        <v>1</v>
      </c>
      <c r="Y1241">
        <f>IF(OR('Vaccine Prioritization'!$C$5='Filter inputs'!$E$4, 'Vaccine Prioritization'!$C$5=$F1241),1,0)</f>
        <v>1</v>
      </c>
    </row>
    <row r="1242" spans="1:25" x14ac:dyDescent="0.3">
      <c r="A1242" t="str">
        <f t="shared" si="41"/>
        <v>AFRICADJIMCV22025</v>
      </c>
      <c r="B1242" t="s">
        <v>3</v>
      </c>
      <c r="C1242" t="s">
        <v>124</v>
      </c>
      <c r="D1242" t="s">
        <v>19</v>
      </c>
      <c r="E1242" t="s">
        <v>83</v>
      </c>
      <c r="F1242">
        <v>2025</v>
      </c>
      <c r="G1242" t="s">
        <v>199</v>
      </c>
      <c r="H1242" s="11" cm="1">
        <f t="array" ref="H1242">_xlfn.IFS(G1242="&gt;70%",1,G1242="60-70%",70%,G1242="50-60%",60%,G1242="&lt;50%",50%)</f>
        <v>0.5</v>
      </c>
      <c r="I1242" s="47">
        <v>1.6008620031447311E-2</v>
      </c>
      <c r="J1242">
        <v>4</v>
      </c>
      <c r="K1242">
        <v>3</v>
      </c>
      <c r="L1242" t="s">
        <v>196</v>
      </c>
      <c r="M1242" s="11" cm="1">
        <f t="array" ref="M1242">_xlfn.IFS(L1242="&gt;70%",1,L1242="60-70%",70%,L1242="50-60%",60%,L1242="&lt;50%",50%)</f>
        <v>1</v>
      </c>
      <c r="N1242" s="47">
        <v>0.10085913485065141</v>
      </c>
      <c r="O1242">
        <v>5</v>
      </c>
      <c r="P1242">
        <v>3</v>
      </c>
      <c r="Q1242">
        <v>7</v>
      </c>
      <c r="R1242">
        <v>2</v>
      </c>
      <c r="S1242" t="s">
        <v>104</v>
      </c>
      <c r="T1242" t="s">
        <v>109</v>
      </c>
      <c r="V1242">
        <v>16</v>
      </c>
      <c r="W1242">
        <v>17</v>
      </c>
      <c r="X1242">
        <f>IF(AND(OR('Country Prioritization'!$C$4 = 'Filter inputs'!$A$4,'Country Prioritization'!$C$4=$B1242),
OR('Country Prioritization'!$C$6='Filter inputs'!$C$4,'Country Prioritization'!$C$6=$S1242),
OR( 'Country Prioritization'!$C$7='Filter inputs'!$D$4, 'Country Prioritization'!$C$7=$T1242),
OR('Country Prioritization'!$C$8='Filter inputs'!$E$4, 'Country Prioritization'!$C$8=$F1242), OR(AND('Country Prioritization'!$C$5='Filter inputs'!$B$4,H1242&lt;=$X$1),AND('Country Prioritization'!$C$5='Filter inputs'!$B$5,M1242&lt;=$X$1))),1,0)</f>
        <v>1</v>
      </c>
      <c r="Y1242">
        <f>IF(OR('Vaccine Prioritization'!$C$5='Filter inputs'!$E$4, 'Vaccine Prioritization'!$C$5=$F1242),1,0)</f>
        <v>1</v>
      </c>
    </row>
    <row r="1243" spans="1:25" x14ac:dyDescent="0.3">
      <c r="A1243" t="str">
        <f t="shared" si="41"/>
        <v>AMERICACUBMCV22025</v>
      </c>
      <c r="B1243" t="s">
        <v>22</v>
      </c>
      <c r="C1243" t="s">
        <v>175</v>
      </c>
      <c r="D1243" t="s">
        <v>71</v>
      </c>
      <c r="E1243" t="s">
        <v>83</v>
      </c>
      <c r="F1243">
        <v>2025</v>
      </c>
      <c r="G1243" t="s">
        <v>199</v>
      </c>
      <c r="H1243" s="11" cm="1">
        <f t="array" ref="H1243">_xlfn.IFS(G1243="&gt;70%",1,G1243="60-70%",70%,G1243="50-60%",60%,G1243="&lt;50%",50%)</f>
        <v>0.5</v>
      </c>
      <c r="I1243" s="47">
        <v>1.4761947729014752E-2</v>
      </c>
      <c r="J1243">
        <v>1</v>
      </c>
      <c r="K1243">
        <v>3</v>
      </c>
      <c r="L1243" t="s">
        <v>196</v>
      </c>
      <c r="M1243" s="11" cm="1">
        <f t="array" ref="M1243">_xlfn.IFS(L1243="&gt;70%",1,L1243="60-70%",70%,L1243="50-60%",60%,L1243="&lt;50%",50%)</f>
        <v>1</v>
      </c>
      <c r="N1243" s="47">
        <v>9.0736107503788674E-2</v>
      </c>
      <c r="O1243">
        <v>1</v>
      </c>
      <c r="P1243">
        <v>3</v>
      </c>
      <c r="Q1243">
        <v>1</v>
      </c>
      <c r="R1243">
        <v>10</v>
      </c>
      <c r="S1243" t="s">
        <v>105</v>
      </c>
      <c r="T1243" t="s">
        <v>108</v>
      </c>
      <c r="V1243">
        <v>15</v>
      </c>
      <c r="W1243">
        <v>15</v>
      </c>
      <c r="X1243">
        <f>IF(AND(OR('Country Prioritization'!$C$4 = 'Filter inputs'!$A$4,'Country Prioritization'!$C$4=$B1243),
OR('Country Prioritization'!$C$6='Filter inputs'!$C$4,'Country Prioritization'!$C$6=$S1243),
OR( 'Country Prioritization'!$C$7='Filter inputs'!$D$4, 'Country Prioritization'!$C$7=$T1243),
OR('Country Prioritization'!$C$8='Filter inputs'!$E$4, 'Country Prioritization'!$C$8=$F1243), OR(AND('Country Prioritization'!$C$5='Filter inputs'!$B$4,H1243&lt;=$X$1),AND('Country Prioritization'!$C$5='Filter inputs'!$B$5,M1243&lt;=$X$1))),1,0)</f>
        <v>1</v>
      </c>
      <c r="Y1243">
        <f>IF(OR('Vaccine Prioritization'!$C$5='Filter inputs'!$E$4, 'Vaccine Prioritization'!$C$5=$F1243),1,0)</f>
        <v>1</v>
      </c>
    </row>
    <row r="1244" spans="1:25" x14ac:dyDescent="0.3">
      <c r="A1244" t="str">
        <f t="shared" si="41"/>
        <v>AFRICAGMBMCV22025</v>
      </c>
      <c r="B1244" t="s">
        <v>3</v>
      </c>
      <c r="C1244" t="s">
        <v>156</v>
      </c>
      <c r="D1244" t="s">
        <v>52</v>
      </c>
      <c r="E1244" t="s">
        <v>83</v>
      </c>
      <c r="F1244">
        <v>2025</v>
      </c>
      <c r="G1244" t="s">
        <v>199</v>
      </c>
      <c r="H1244" s="11" cm="1">
        <f t="array" ref="H1244">_xlfn.IFS(G1244="&gt;70%",1,G1244="60-70%",70%,G1244="50-60%",60%,G1244="&lt;50%",50%)</f>
        <v>0.5</v>
      </c>
      <c r="I1244" s="47">
        <v>1.6526862933548821E-2</v>
      </c>
      <c r="J1244">
        <v>8</v>
      </c>
      <c r="K1244">
        <v>3</v>
      </c>
      <c r="L1244" t="s">
        <v>196</v>
      </c>
      <c r="M1244" s="11" cm="1">
        <f t="array" ref="M1244">_xlfn.IFS(L1244="&gt;70%",1,L1244="60-70%",70%,L1244="50-60%",60%,L1244="&lt;50%",50%)</f>
        <v>1</v>
      </c>
      <c r="N1244" s="47">
        <v>8.4041411192159035E-2</v>
      </c>
      <c r="O1244">
        <v>6</v>
      </c>
      <c r="P1244">
        <v>3</v>
      </c>
      <c r="Q1244">
        <v>6</v>
      </c>
      <c r="R1244">
        <v>9</v>
      </c>
      <c r="S1244" t="s">
        <v>103</v>
      </c>
      <c r="T1244" t="s">
        <v>106</v>
      </c>
      <c r="V1244">
        <v>26</v>
      </c>
      <c r="W1244">
        <v>24</v>
      </c>
      <c r="X1244">
        <f>IF(AND(OR('Country Prioritization'!$C$4 = 'Filter inputs'!$A$4,'Country Prioritization'!$C$4=$B1244),
OR('Country Prioritization'!$C$6='Filter inputs'!$C$4,'Country Prioritization'!$C$6=$S1244),
OR( 'Country Prioritization'!$C$7='Filter inputs'!$D$4, 'Country Prioritization'!$C$7=$T1244),
OR('Country Prioritization'!$C$8='Filter inputs'!$E$4, 'Country Prioritization'!$C$8=$F1244), OR(AND('Country Prioritization'!$C$5='Filter inputs'!$B$4,H1244&lt;=$X$1),AND('Country Prioritization'!$C$5='Filter inputs'!$B$5,M1244&lt;=$X$1))),1,0)</f>
        <v>1</v>
      </c>
      <c r="Y1244">
        <f>IF(OR('Vaccine Prioritization'!$C$5='Filter inputs'!$E$4, 'Vaccine Prioritization'!$C$5=$F1244),1,0)</f>
        <v>1</v>
      </c>
    </row>
    <row r="1245" spans="1:25" x14ac:dyDescent="0.3">
      <c r="A1245" t="str">
        <f t="shared" si="41"/>
        <v>ASIAAZEMCV22025</v>
      </c>
      <c r="B1245" t="s">
        <v>13</v>
      </c>
      <c r="C1245" t="s">
        <v>144</v>
      </c>
      <c r="D1245" t="s">
        <v>40</v>
      </c>
      <c r="E1245" t="s">
        <v>83</v>
      </c>
      <c r="F1245">
        <v>2025</v>
      </c>
      <c r="G1245" t="s">
        <v>199</v>
      </c>
      <c r="H1245" s="11" cm="1">
        <f t="array" ref="H1245">_xlfn.IFS(G1245="&gt;70%",1,G1245="60-70%",70%,G1245="50-60%",60%,G1245="&lt;50%",50%)</f>
        <v>0.5</v>
      </c>
      <c r="I1245" s="47">
        <v>1.2721853807921917E-2</v>
      </c>
      <c r="J1245">
        <v>2</v>
      </c>
      <c r="K1245">
        <v>2</v>
      </c>
      <c r="L1245" t="s">
        <v>196</v>
      </c>
      <c r="M1245" s="11" cm="1">
        <f t="array" ref="M1245">_xlfn.IFS(L1245="&gt;70%",1,L1245="60-70%",70%,L1245="50-60%",60%,L1245="&lt;50%",50%)</f>
        <v>1</v>
      </c>
      <c r="N1245" s="47">
        <v>8.0226301135592287E-2</v>
      </c>
      <c r="O1245">
        <v>1</v>
      </c>
      <c r="P1245">
        <v>3</v>
      </c>
      <c r="Q1245">
        <v>3</v>
      </c>
      <c r="R1245">
        <v>10</v>
      </c>
      <c r="S1245" t="s">
        <v>105</v>
      </c>
      <c r="T1245" t="s">
        <v>108</v>
      </c>
      <c r="V1245">
        <v>17</v>
      </c>
      <c r="W1245">
        <v>17</v>
      </c>
      <c r="X1245">
        <f>IF(AND(OR('Country Prioritization'!$C$4 = 'Filter inputs'!$A$4,'Country Prioritization'!$C$4=$B1245),
OR('Country Prioritization'!$C$6='Filter inputs'!$C$4,'Country Prioritization'!$C$6=$S1245),
OR( 'Country Prioritization'!$C$7='Filter inputs'!$D$4, 'Country Prioritization'!$C$7=$T1245),
OR('Country Prioritization'!$C$8='Filter inputs'!$E$4, 'Country Prioritization'!$C$8=$F1245), OR(AND('Country Prioritization'!$C$5='Filter inputs'!$B$4,H1245&lt;=$X$1),AND('Country Prioritization'!$C$5='Filter inputs'!$B$5,M1245&lt;=$X$1))),1,0)</f>
        <v>1</v>
      </c>
      <c r="Y1245">
        <f>IF(OR('Vaccine Prioritization'!$C$5='Filter inputs'!$E$4, 'Vaccine Prioritization'!$C$5=$F1245),1,0)</f>
        <v>1</v>
      </c>
    </row>
    <row r="1246" spans="1:25" x14ac:dyDescent="0.3">
      <c r="A1246" t="str">
        <f t="shared" si="41"/>
        <v>AFRICACAFMCV22025</v>
      </c>
      <c r="B1246" t="s">
        <v>3</v>
      </c>
      <c r="C1246" t="s">
        <v>114</v>
      </c>
      <c r="D1246" t="s">
        <v>6</v>
      </c>
      <c r="E1246" t="s">
        <v>83</v>
      </c>
      <c r="F1246">
        <v>2025</v>
      </c>
      <c r="G1246" t="s">
        <v>199</v>
      </c>
      <c r="H1246" s="11" cm="1">
        <f t="array" ref="H1246">_xlfn.IFS(G1246="&gt;70%",1,G1246="60-70%",70%,G1246="50-60%",60%,G1246="&lt;50%",50%)</f>
        <v>0.5</v>
      </c>
      <c r="I1246" s="47">
        <v>3.696454048471659E-2</v>
      </c>
      <c r="J1246">
        <v>7</v>
      </c>
      <c r="K1246">
        <v>4</v>
      </c>
      <c r="L1246" t="s">
        <v>199</v>
      </c>
      <c r="M1246" s="11" cm="1">
        <f t="array" ref="M1246">_xlfn.IFS(L1246="&gt;70%",1,L1246="60-70%",70%,L1246="50-60%",60%,L1246="&lt;50%",50%)</f>
        <v>0.5</v>
      </c>
      <c r="N1246" s="47">
        <v>7.5248906292283757E-2</v>
      </c>
      <c r="O1246">
        <v>10</v>
      </c>
      <c r="P1246">
        <v>2</v>
      </c>
      <c r="Q1246">
        <v>10</v>
      </c>
      <c r="R1246">
        <v>9</v>
      </c>
      <c r="S1246" t="s">
        <v>103</v>
      </c>
      <c r="T1246" t="s">
        <v>106</v>
      </c>
      <c r="V1246">
        <v>30</v>
      </c>
      <c r="W1246">
        <v>31</v>
      </c>
      <c r="X1246">
        <f>IF(AND(OR('Country Prioritization'!$C$4 = 'Filter inputs'!$A$4,'Country Prioritization'!$C$4=$B1246),
OR('Country Prioritization'!$C$6='Filter inputs'!$C$4,'Country Prioritization'!$C$6=$S1246),
OR( 'Country Prioritization'!$C$7='Filter inputs'!$D$4, 'Country Prioritization'!$C$7=$T1246),
OR('Country Prioritization'!$C$8='Filter inputs'!$E$4, 'Country Prioritization'!$C$8=$F1246), OR(AND('Country Prioritization'!$C$5='Filter inputs'!$B$4,H1246&lt;=$X$1),AND('Country Prioritization'!$C$5='Filter inputs'!$B$5,M1246&lt;=$X$1))),1,0)</f>
        <v>1</v>
      </c>
      <c r="Y1246">
        <f>IF(OR('Vaccine Prioritization'!$C$5='Filter inputs'!$E$4, 'Vaccine Prioritization'!$C$5=$F1246),1,0)</f>
        <v>1</v>
      </c>
    </row>
    <row r="1247" spans="1:25" x14ac:dyDescent="0.3">
      <c r="A1247" t="str">
        <f t="shared" si="41"/>
        <v>ASIAMNGMCV22025</v>
      </c>
      <c r="B1247" t="s">
        <v>13</v>
      </c>
      <c r="C1247" t="s">
        <v>174</v>
      </c>
      <c r="D1247" t="s">
        <v>70</v>
      </c>
      <c r="E1247" t="s">
        <v>83</v>
      </c>
      <c r="F1247">
        <v>2025</v>
      </c>
      <c r="G1247" t="s">
        <v>199</v>
      </c>
      <c r="H1247" s="11" cm="1">
        <f t="array" ref="H1247">_xlfn.IFS(G1247="&gt;70%",1,G1247="60-70%",70%,G1247="50-60%",60%,G1247="&lt;50%",50%)</f>
        <v>0.5</v>
      </c>
      <c r="I1247" s="47">
        <v>1.1805236333620978E-2</v>
      </c>
      <c r="J1247">
        <v>1</v>
      </c>
      <c r="K1247">
        <v>2</v>
      </c>
      <c r="L1247" t="s">
        <v>196</v>
      </c>
      <c r="M1247" s="11" cm="1">
        <f t="array" ref="M1247">_xlfn.IFS(L1247="&gt;70%",1,L1247="60-70%",70%,L1247="50-60%",60%,L1247="&lt;50%",50%)</f>
        <v>1</v>
      </c>
      <c r="N1247" s="47">
        <v>7.2469397624326151E-2</v>
      </c>
      <c r="O1247">
        <v>2</v>
      </c>
      <c r="P1247">
        <v>2</v>
      </c>
      <c r="Q1247">
        <v>5</v>
      </c>
      <c r="R1247">
        <v>11</v>
      </c>
      <c r="S1247" t="s">
        <v>104</v>
      </c>
      <c r="T1247" t="s">
        <v>108</v>
      </c>
      <c r="V1247">
        <v>19</v>
      </c>
      <c r="W1247">
        <v>20</v>
      </c>
      <c r="X1247">
        <f>IF(AND(OR('Country Prioritization'!$C$4 = 'Filter inputs'!$A$4,'Country Prioritization'!$C$4=$B1247),
OR('Country Prioritization'!$C$6='Filter inputs'!$C$4,'Country Prioritization'!$C$6=$S1247),
OR( 'Country Prioritization'!$C$7='Filter inputs'!$D$4, 'Country Prioritization'!$C$7=$T1247),
OR('Country Prioritization'!$C$8='Filter inputs'!$E$4, 'Country Prioritization'!$C$8=$F1247), OR(AND('Country Prioritization'!$C$5='Filter inputs'!$B$4,H1247&lt;=$X$1),AND('Country Prioritization'!$C$5='Filter inputs'!$B$5,M1247&lt;=$X$1))),1,0)</f>
        <v>1</v>
      </c>
      <c r="Y1247">
        <f>IF(OR('Vaccine Prioritization'!$C$5='Filter inputs'!$E$4, 'Vaccine Prioritization'!$C$5=$F1247),1,0)</f>
        <v>1</v>
      </c>
    </row>
    <row r="1248" spans="1:25" x14ac:dyDescent="0.3">
      <c r="A1248" t="str">
        <f t="shared" si="41"/>
        <v>AMERICAHNDMCV22025</v>
      </c>
      <c r="B1248" t="s">
        <v>22</v>
      </c>
      <c r="C1248" t="s">
        <v>165</v>
      </c>
      <c r="D1248" t="s">
        <v>61</v>
      </c>
      <c r="E1248" t="s">
        <v>83</v>
      </c>
      <c r="F1248">
        <v>2025</v>
      </c>
      <c r="G1248" t="s">
        <v>199</v>
      </c>
      <c r="H1248" s="11" cm="1">
        <f t="array" ref="H1248">_xlfn.IFS(G1248="&gt;70%",1,G1248="60-70%",70%,G1248="50-60%",60%,G1248="&lt;50%",50%)</f>
        <v>0.5</v>
      </c>
      <c r="I1248" s="47">
        <v>1.0451267559723974E-2</v>
      </c>
      <c r="J1248">
        <v>3</v>
      </c>
      <c r="K1248">
        <v>2</v>
      </c>
      <c r="L1248" t="s">
        <v>196</v>
      </c>
      <c r="M1248" s="11" cm="1">
        <f t="array" ref="M1248">_xlfn.IFS(L1248="&gt;70%",1,L1248="60-70%",70%,L1248="50-60%",60%,L1248="&lt;50%",50%)</f>
        <v>1</v>
      </c>
      <c r="N1248" s="47">
        <v>6.4535620418424575E-2</v>
      </c>
      <c r="O1248">
        <v>3</v>
      </c>
      <c r="P1248">
        <v>2</v>
      </c>
      <c r="Q1248">
        <v>4</v>
      </c>
      <c r="R1248">
        <v>11</v>
      </c>
      <c r="S1248" t="s">
        <v>104</v>
      </c>
      <c r="T1248" t="s">
        <v>108</v>
      </c>
      <c r="V1248">
        <v>20</v>
      </c>
      <c r="W1248">
        <v>20</v>
      </c>
      <c r="X1248">
        <f>IF(AND(OR('Country Prioritization'!$C$4 = 'Filter inputs'!$A$4,'Country Prioritization'!$C$4=$B1248),
OR('Country Prioritization'!$C$6='Filter inputs'!$C$4,'Country Prioritization'!$C$6=$S1248),
OR( 'Country Prioritization'!$C$7='Filter inputs'!$D$4, 'Country Prioritization'!$C$7=$T1248),
OR('Country Prioritization'!$C$8='Filter inputs'!$E$4, 'Country Prioritization'!$C$8=$F1248), OR(AND('Country Prioritization'!$C$5='Filter inputs'!$B$4,H1248&lt;=$X$1),AND('Country Prioritization'!$C$5='Filter inputs'!$B$5,M1248&lt;=$X$1))),1,0)</f>
        <v>1</v>
      </c>
      <c r="Y1248">
        <f>IF(OR('Vaccine Prioritization'!$C$5='Filter inputs'!$E$4, 'Vaccine Prioritization'!$C$5=$F1248),1,0)</f>
        <v>1</v>
      </c>
    </row>
    <row r="1249" spans="1:25" x14ac:dyDescent="0.3">
      <c r="A1249" t="str">
        <f t="shared" si="41"/>
        <v>ASIATJKMCV22025</v>
      </c>
      <c r="B1249" t="s">
        <v>13</v>
      </c>
      <c r="C1249" t="s">
        <v>172</v>
      </c>
      <c r="D1249" t="s">
        <v>68</v>
      </c>
      <c r="E1249" t="s">
        <v>83</v>
      </c>
      <c r="F1249">
        <v>2025</v>
      </c>
      <c r="G1249" t="s">
        <v>199</v>
      </c>
      <c r="H1249" s="11" cm="1">
        <f t="array" ref="H1249">_xlfn.IFS(G1249="&gt;70%",1,G1249="60-70%",70%,G1249="50-60%",60%,G1249="&lt;50%",50%)</f>
        <v>0.5</v>
      </c>
      <c r="I1249" s="47">
        <v>8.3508230341143366E-3</v>
      </c>
      <c r="J1249">
        <v>2</v>
      </c>
      <c r="K1249">
        <v>2</v>
      </c>
      <c r="L1249" t="s">
        <v>196</v>
      </c>
      <c r="M1249" s="11" cm="1">
        <f t="array" ref="M1249">_xlfn.IFS(L1249="&gt;70%",1,L1249="60-70%",70%,L1249="50-60%",60%,L1249="&lt;50%",50%)</f>
        <v>1</v>
      </c>
      <c r="N1249" s="47">
        <v>5.4451568644229342E-2</v>
      </c>
      <c r="O1249">
        <v>1</v>
      </c>
      <c r="P1249">
        <v>2</v>
      </c>
      <c r="Q1249">
        <v>6</v>
      </c>
      <c r="R1249">
        <v>9</v>
      </c>
      <c r="S1249" t="s">
        <v>103</v>
      </c>
      <c r="T1249" t="s">
        <v>106</v>
      </c>
      <c r="V1249">
        <v>19</v>
      </c>
      <c r="W1249">
        <v>18</v>
      </c>
      <c r="X1249">
        <f>IF(AND(OR('Country Prioritization'!$C$4 = 'Filter inputs'!$A$4,'Country Prioritization'!$C$4=$B1249),
OR('Country Prioritization'!$C$6='Filter inputs'!$C$4,'Country Prioritization'!$C$6=$S1249),
OR( 'Country Prioritization'!$C$7='Filter inputs'!$D$4, 'Country Prioritization'!$C$7=$T1249),
OR('Country Prioritization'!$C$8='Filter inputs'!$E$4, 'Country Prioritization'!$C$8=$F1249), OR(AND('Country Prioritization'!$C$5='Filter inputs'!$B$4,H1249&lt;=$X$1),AND('Country Prioritization'!$C$5='Filter inputs'!$B$5,M1249&lt;=$X$1))),1,0)</f>
        <v>1</v>
      </c>
      <c r="Y1249">
        <f>IF(OR('Vaccine Prioritization'!$C$5='Filter inputs'!$E$4, 'Vaccine Prioritization'!$C$5=$F1249),1,0)</f>
        <v>1</v>
      </c>
    </row>
    <row r="1250" spans="1:25" x14ac:dyDescent="0.3">
      <c r="A1250" t="str">
        <f t="shared" si="41"/>
        <v>ASIATLSMCV22025</v>
      </c>
      <c r="B1250" t="s">
        <v>13</v>
      </c>
      <c r="C1250" t="s">
        <v>160</v>
      </c>
      <c r="D1250" t="s">
        <v>56</v>
      </c>
      <c r="E1250" t="s">
        <v>83</v>
      </c>
      <c r="F1250">
        <v>2025</v>
      </c>
      <c r="G1250" t="s">
        <v>199</v>
      </c>
      <c r="H1250" s="11" cm="1">
        <f t="array" ref="H1250">_xlfn.IFS(G1250="&gt;70%",1,G1250="60-70%",70%,G1250="50-60%",60%,G1250="&lt;50%",50%)</f>
        <v>0.5</v>
      </c>
      <c r="I1250" s="47">
        <v>1.0260470132635853E-2</v>
      </c>
      <c r="J1250">
        <v>4</v>
      </c>
      <c r="K1250">
        <v>2</v>
      </c>
      <c r="L1250" t="s">
        <v>197</v>
      </c>
      <c r="M1250" s="11" cm="1">
        <f t="array" ref="M1250">_xlfn.IFS(L1250="&gt;70%",1,L1250="60-70%",70%,L1250="50-60%",60%,L1250="&lt;50%",50%)</f>
        <v>0.7</v>
      </c>
      <c r="N1250" s="47">
        <v>4.9815681633895173E-2</v>
      </c>
      <c r="O1250">
        <v>7</v>
      </c>
      <c r="P1250">
        <v>2</v>
      </c>
      <c r="Q1250">
        <v>2</v>
      </c>
      <c r="R1250">
        <v>11</v>
      </c>
      <c r="S1250" t="s">
        <v>104</v>
      </c>
      <c r="T1250" t="s">
        <v>108</v>
      </c>
      <c r="V1250">
        <v>19</v>
      </c>
      <c r="W1250">
        <v>22</v>
      </c>
      <c r="X1250">
        <f>IF(AND(OR('Country Prioritization'!$C$4 = 'Filter inputs'!$A$4,'Country Prioritization'!$C$4=$B1250),
OR('Country Prioritization'!$C$6='Filter inputs'!$C$4,'Country Prioritization'!$C$6=$S1250),
OR( 'Country Prioritization'!$C$7='Filter inputs'!$D$4, 'Country Prioritization'!$C$7=$T1250),
OR('Country Prioritization'!$C$8='Filter inputs'!$E$4, 'Country Prioritization'!$C$8=$F1250), OR(AND('Country Prioritization'!$C$5='Filter inputs'!$B$4,H1250&lt;=$X$1),AND('Country Prioritization'!$C$5='Filter inputs'!$B$5,M1250&lt;=$X$1))),1,0)</f>
        <v>1</v>
      </c>
      <c r="Y1250">
        <f>IF(OR('Vaccine Prioritization'!$C$5='Filter inputs'!$E$4, 'Vaccine Prioritization'!$C$5=$F1250),1,0)</f>
        <v>1</v>
      </c>
    </row>
    <row r="1251" spans="1:25" x14ac:dyDescent="0.3">
      <c r="A1251" t="str">
        <f t="shared" si="41"/>
        <v>ASIAKGZMCV22025</v>
      </c>
      <c r="B1251" t="s">
        <v>13</v>
      </c>
      <c r="C1251" t="s">
        <v>143</v>
      </c>
      <c r="D1251" t="s">
        <v>39</v>
      </c>
      <c r="E1251" t="s">
        <v>83</v>
      </c>
      <c r="F1251">
        <v>2025</v>
      </c>
      <c r="G1251" t="s">
        <v>199</v>
      </c>
      <c r="H1251" s="11" cm="1">
        <f t="array" ref="H1251">_xlfn.IFS(G1251="&gt;70%",1,G1251="60-70%",70%,G1251="50-60%",60%,G1251="&lt;50%",50%)</f>
        <v>0.5</v>
      </c>
      <c r="I1251" s="47">
        <v>7.7288193933031657E-3</v>
      </c>
      <c r="J1251">
        <v>1</v>
      </c>
      <c r="K1251">
        <v>2</v>
      </c>
      <c r="L1251" t="s">
        <v>196</v>
      </c>
      <c r="M1251" s="11" cm="1">
        <f t="array" ref="M1251">_xlfn.IFS(L1251="&gt;70%",1,L1251="60-70%",70%,L1251="50-60%",60%,L1251="&lt;50%",50%)</f>
        <v>1</v>
      </c>
      <c r="N1251" s="47">
        <v>4.7178168369922113E-2</v>
      </c>
      <c r="O1251">
        <v>2</v>
      </c>
      <c r="P1251">
        <v>2</v>
      </c>
      <c r="Q1251">
        <v>6</v>
      </c>
      <c r="R1251">
        <v>2</v>
      </c>
      <c r="S1251" t="s">
        <v>104</v>
      </c>
      <c r="T1251" t="s">
        <v>109</v>
      </c>
      <c r="V1251">
        <v>11</v>
      </c>
      <c r="W1251">
        <v>12</v>
      </c>
      <c r="X1251">
        <f>IF(AND(OR('Country Prioritization'!$C$4 = 'Filter inputs'!$A$4,'Country Prioritization'!$C$4=$B1251),
OR('Country Prioritization'!$C$6='Filter inputs'!$C$4,'Country Prioritization'!$C$6=$S1251),
OR( 'Country Prioritization'!$C$7='Filter inputs'!$D$4, 'Country Prioritization'!$C$7=$T1251),
OR('Country Prioritization'!$C$8='Filter inputs'!$E$4, 'Country Prioritization'!$C$8=$F1251), OR(AND('Country Prioritization'!$C$5='Filter inputs'!$B$4,H1251&lt;=$X$1),AND('Country Prioritization'!$C$5='Filter inputs'!$B$5,M1251&lt;=$X$1))),1,0)</f>
        <v>1</v>
      </c>
      <c r="Y1251">
        <f>IF(OR('Vaccine Prioritization'!$C$5='Filter inputs'!$E$4, 'Vaccine Prioritization'!$C$5=$F1251),1,0)</f>
        <v>1</v>
      </c>
    </row>
    <row r="1252" spans="1:25" x14ac:dyDescent="0.3">
      <c r="A1252" t="str">
        <f t="shared" si="41"/>
        <v>ASIABTNMCV22025</v>
      </c>
      <c r="B1252" t="s">
        <v>13</v>
      </c>
      <c r="C1252" t="s">
        <v>184</v>
      </c>
      <c r="D1252" t="s">
        <v>80</v>
      </c>
      <c r="E1252" t="s">
        <v>83</v>
      </c>
      <c r="F1252">
        <v>2025</v>
      </c>
      <c r="G1252" t="s">
        <v>199</v>
      </c>
      <c r="H1252" s="11" cm="1">
        <f t="array" ref="H1252">_xlfn.IFS(G1252="&gt;70%",1,G1252="60-70%",70%,G1252="50-60%",60%,G1252="&lt;50%",50%)</f>
        <v>0.5</v>
      </c>
      <c r="I1252" s="47">
        <v>4.3031234580771637E-3</v>
      </c>
      <c r="J1252">
        <v>2</v>
      </c>
      <c r="K1252">
        <v>1</v>
      </c>
      <c r="L1252" t="s">
        <v>196</v>
      </c>
      <c r="M1252" s="11" cm="1">
        <f t="array" ref="M1252">_xlfn.IFS(L1252="&gt;70%",1,L1252="60-70%",70%,L1252="50-60%",60%,L1252="&lt;50%",50%)</f>
        <v>1</v>
      </c>
      <c r="N1252" s="47">
        <v>3.4775203365822183E-2</v>
      </c>
      <c r="O1252">
        <v>1</v>
      </c>
      <c r="P1252">
        <v>2</v>
      </c>
      <c r="Q1252">
        <v>4</v>
      </c>
      <c r="R1252">
        <v>11</v>
      </c>
      <c r="S1252" t="s">
        <v>104</v>
      </c>
      <c r="T1252" t="s">
        <v>108</v>
      </c>
      <c r="V1252">
        <v>18</v>
      </c>
      <c r="W1252">
        <v>18</v>
      </c>
      <c r="X1252">
        <f>IF(AND(OR('Country Prioritization'!$C$4 = 'Filter inputs'!$A$4,'Country Prioritization'!$C$4=$B1252),
OR('Country Prioritization'!$C$6='Filter inputs'!$C$4,'Country Prioritization'!$C$6=$S1252),
OR( 'Country Prioritization'!$C$7='Filter inputs'!$D$4, 'Country Prioritization'!$C$7=$T1252),
OR('Country Prioritization'!$C$8='Filter inputs'!$E$4, 'Country Prioritization'!$C$8=$F1252), OR(AND('Country Prioritization'!$C$5='Filter inputs'!$B$4,H1252&lt;=$X$1),AND('Country Prioritization'!$C$5='Filter inputs'!$B$5,M1252&lt;=$X$1))),1,0)</f>
        <v>1</v>
      </c>
      <c r="Y1252">
        <f>IF(OR('Vaccine Prioritization'!$C$5='Filter inputs'!$E$4, 'Vaccine Prioritization'!$C$5=$F1252),1,0)</f>
        <v>1</v>
      </c>
    </row>
    <row r="1253" spans="1:25" x14ac:dyDescent="0.3">
      <c r="A1253" t="str">
        <f t="shared" si="41"/>
        <v>AFRICACOMMCV22025</v>
      </c>
      <c r="B1253" t="s">
        <v>3</v>
      </c>
      <c r="C1253" t="s">
        <v>153</v>
      </c>
      <c r="D1253" t="s">
        <v>49</v>
      </c>
      <c r="E1253" t="s">
        <v>83</v>
      </c>
      <c r="F1253">
        <v>2025</v>
      </c>
      <c r="G1253" t="s">
        <v>199</v>
      </c>
      <c r="H1253" s="11" cm="1">
        <f t="array" ref="H1253">_xlfn.IFS(G1253="&gt;70%",1,G1253="60-70%",70%,G1253="50-60%",60%,G1253="&lt;50%",50%)</f>
        <v>0.5</v>
      </c>
      <c r="I1253" s="47">
        <v>8.2479292611905442E-3</v>
      </c>
      <c r="J1253">
        <v>6</v>
      </c>
      <c r="K1253">
        <v>2</v>
      </c>
      <c r="L1253" t="s">
        <v>197</v>
      </c>
      <c r="M1253" s="11" cm="1">
        <f t="array" ref="M1253">_xlfn.IFS(L1253="&gt;70%",1,L1253="60-70%",70%,L1253="50-60%",60%,L1253="&lt;50%",50%)</f>
        <v>0.7</v>
      </c>
      <c r="N1253" s="47">
        <v>3.1369628346373135E-2</v>
      </c>
      <c r="O1253">
        <v>8</v>
      </c>
      <c r="P1253">
        <v>2</v>
      </c>
      <c r="Q1253">
        <v>3</v>
      </c>
      <c r="R1253">
        <v>2</v>
      </c>
      <c r="S1253" t="s">
        <v>104</v>
      </c>
      <c r="T1253" t="s">
        <v>109</v>
      </c>
      <c r="V1253">
        <v>13</v>
      </c>
      <c r="W1253">
        <v>15</v>
      </c>
      <c r="X1253">
        <f>IF(AND(OR('Country Prioritization'!$C$4 = 'Filter inputs'!$A$4,'Country Prioritization'!$C$4=$B1253),
OR('Country Prioritization'!$C$6='Filter inputs'!$C$4,'Country Prioritization'!$C$6=$S1253),
OR( 'Country Prioritization'!$C$7='Filter inputs'!$D$4, 'Country Prioritization'!$C$7=$T1253),
OR('Country Prioritization'!$C$8='Filter inputs'!$E$4, 'Country Prioritization'!$C$8=$F1253), OR(AND('Country Prioritization'!$C$5='Filter inputs'!$B$4,H1253&lt;=$X$1),AND('Country Prioritization'!$C$5='Filter inputs'!$B$5,M1253&lt;=$X$1))),1,0)</f>
        <v>1</v>
      </c>
      <c r="Y1253">
        <f>IF(OR('Vaccine Prioritization'!$C$5='Filter inputs'!$E$4, 'Vaccine Prioritization'!$C$5=$F1253),1,0)</f>
        <v>1</v>
      </c>
    </row>
    <row r="1254" spans="1:25" x14ac:dyDescent="0.3">
      <c r="A1254" t="str">
        <f t="shared" si="41"/>
        <v>ASIAGEOMCV22025</v>
      </c>
      <c r="B1254" t="s">
        <v>13</v>
      </c>
      <c r="C1254" t="s">
        <v>159</v>
      </c>
      <c r="D1254" t="s">
        <v>55</v>
      </c>
      <c r="E1254" t="s">
        <v>83</v>
      </c>
      <c r="F1254">
        <v>2025</v>
      </c>
      <c r="G1254" t="s">
        <v>199</v>
      </c>
      <c r="H1254" s="11" cm="1">
        <f t="array" ref="H1254">_xlfn.IFS(G1254="&gt;70%",1,G1254="60-70%",70%,G1254="50-60%",60%,G1254="&lt;50%",50%)</f>
        <v>0.5</v>
      </c>
      <c r="I1254" s="47">
        <v>5.0007508280466096E-3</v>
      </c>
      <c r="J1254">
        <v>2</v>
      </c>
      <c r="K1254">
        <v>2</v>
      </c>
      <c r="L1254" t="s">
        <v>196</v>
      </c>
      <c r="M1254" s="11" cm="1">
        <f t="array" ref="M1254">_xlfn.IFS(L1254="&gt;70%",1,L1254="60-70%",70%,L1254="50-60%",60%,L1254="&lt;50%",50%)</f>
        <v>1</v>
      </c>
      <c r="N1254" s="47">
        <v>2.5719306241786082E-2</v>
      </c>
      <c r="O1254">
        <v>4</v>
      </c>
      <c r="P1254">
        <v>1</v>
      </c>
      <c r="Q1254">
        <v>3</v>
      </c>
      <c r="R1254">
        <v>10</v>
      </c>
      <c r="S1254" t="s">
        <v>105</v>
      </c>
      <c r="T1254" t="s">
        <v>108</v>
      </c>
      <c r="V1254">
        <v>17</v>
      </c>
      <c r="W1254">
        <v>18</v>
      </c>
      <c r="X1254">
        <f>IF(AND(OR('Country Prioritization'!$C$4 = 'Filter inputs'!$A$4,'Country Prioritization'!$C$4=$B1254),
OR('Country Prioritization'!$C$6='Filter inputs'!$C$4,'Country Prioritization'!$C$6=$S1254),
OR( 'Country Prioritization'!$C$7='Filter inputs'!$D$4, 'Country Prioritization'!$C$7=$T1254),
OR('Country Prioritization'!$C$8='Filter inputs'!$E$4, 'Country Prioritization'!$C$8=$F1254), OR(AND('Country Prioritization'!$C$5='Filter inputs'!$B$4,H1254&lt;=$X$1),AND('Country Prioritization'!$C$5='Filter inputs'!$B$5,M1254&lt;=$X$1))),1,0)</f>
        <v>1</v>
      </c>
      <c r="Y1254">
        <f>IF(OR('Vaccine Prioritization'!$C$5='Filter inputs'!$E$4, 'Vaccine Prioritization'!$C$5=$F1254),1,0)</f>
        <v>1</v>
      </c>
    </row>
    <row r="1255" spans="1:25" x14ac:dyDescent="0.3">
      <c r="A1255" t="str">
        <f t="shared" si="41"/>
        <v>ASIAARMMCV22025</v>
      </c>
      <c r="B1255" t="s">
        <v>13</v>
      </c>
      <c r="C1255" t="s">
        <v>168</v>
      </c>
      <c r="D1255" t="s">
        <v>64</v>
      </c>
      <c r="E1255" t="s">
        <v>83</v>
      </c>
      <c r="F1255">
        <v>2025</v>
      </c>
      <c r="G1255" t="s">
        <v>199</v>
      </c>
      <c r="H1255" s="11" cm="1">
        <f t="array" ref="H1255">_xlfn.IFS(G1255="&gt;70%",1,G1255="60-70%",70%,G1255="50-60%",60%,G1255="&lt;50%",50%)</f>
        <v>0.5</v>
      </c>
      <c r="I1255" s="47">
        <v>3.8785877864744999E-3</v>
      </c>
      <c r="J1255">
        <v>2</v>
      </c>
      <c r="K1255">
        <v>1</v>
      </c>
      <c r="L1255" t="s">
        <v>196</v>
      </c>
      <c r="M1255" s="11" cm="1">
        <f t="array" ref="M1255">_xlfn.IFS(L1255="&gt;70%",1,L1255="60-70%",70%,L1255="50-60%",60%,L1255="&lt;50%",50%)</f>
        <v>1</v>
      </c>
      <c r="N1255" s="47">
        <v>2.4047890923259253E-2</v>
      </c>
      <c r="O1255">
        <v>2</v>
      </c>
      <c r="P1255">
        <v>1</v>
      </c>
      <c r="Q1255">
        <v>2</v>
      </c>
      <c r="R1255">
        <v>10</v>
      </c>
      <c r="S1255" t="s">
        <v>105</v>
      </c>
      <c r="T1255" t="s">
        <v>108</v>
      </c>
      <c r="V1255">
        <v>15</v>
      </c>
      <c r="W1255">
        <v>15</v>
      </c>
      <c r="X1255">
        <f>IF(AND(OR('Country Prioritization'!$C$4 = 'Filter inputs'!$A$4,'Country Prioritization'!$C$4=$B1255),
OR('Country Prioritization'!$C$6='Filter inputs'!$C$4,'Country Prioritization'!$C$6=$S1255),
OR( 'Country Prioritization'!$C$7='Filter inputs'!$D$4, 'Country Prioritization'!$C$7=$T1255),
OR('Country Prioritization'!$C$8='Filter inputs'!$E$4, 'Country Prioritization'!$C$8=$F1255), OR(AND('Country Prioritization'!$C$5='Filter inputs'!$B$4,H1255&lt;=$X$1),AND('Country Prioritization'!$C$5='Filter inputs'!$B$5,M1255&lt;=$X$1))),1,0)</f>
        <v>1</v>
      </c>
      <c r="Y1255">
        <f>IF(OR('Vaccine Prioritization'!$C$5='Filter inputs'!$E$4, 'Vaccine Prioritization'!$C$5=$F1255),1,0)</f>
        <v>1</v>
      </c>
    </row>
    <row r="1256" spans="1:25" x14ac:dyDescent="0.3">
      <c r="A1256" t="str">
        <f t="shared" si="41"/>
        <v>EUROPEMDAMCV22025</v>
      </c>
      <c r="B1256" t="s">
        <v>9</v>
      </c>
      <c r="C1256" t="s">
        <v>130</v>
      </c>
      <c r="D1256" t="s">
        <v>26</v>
      </c>
      <c r="E1256" t="s">
        <v>83</v>
      </c>
      <c r="F1256">
        <v>2025</v>
      </c>
      <c r="G1256" t="s">
        <v>199</v>
      </c>
      <c r="H1256" s="11" cm="1">
        <f t="array" ref="H1256">_xlfn.IFS(G1256="&gt;70%",1,G1256="60-70%",70%,G1256="50-60%",60%,G1256="&lt;50%",50%)</f>
        <v>0.5</v>
      </c>
      <c r="I1256" s="47">
        <v>4.1604412271734137E-3</v>
      </c>
      <c r="J1256">
        <v>2</v>
      </c>
      <c r="K1256">
        <v>1</v>
      </c>
      <c r="L1256" t="s">
        <v>196</v>
      </c>
      <c r="M1256" s="11" cm="1">
        <f t="array" ref="M1256">_xlfn.IFS(L1256="&gt;70%",1,L1256="60-70%",70%,L1256="50-60%",60%,L1256="&lt;50%",50%)</f>
        <v>1</v>
      </c>
      <c r="N1256" s="47">
        <v>2.2130802471313691E-2</v>
      </c>
      <c r="O1256">
        <v>3</v>
      </c>
      <c r="P1256">
        <v>1</v>
      </c>
      <c r="Q1256">
        <v>2</v>
      </c>
      <c r="R1256">
        <v>11</v>
      </c>
      <c r="S1256" t="s">
        <v>104</v>
      </c>
      <c r="T1256" t="s">
        <v>108</v>
      </c>
      <c r="V1256">
        <v>16</v>
      </c>
      <c r="W1256">
        <v>17</v>
      </c>
      <c r="X1256">
        <f>IF(AND(OR('Country Prioritization'!$C$4 = 'Filter inputs'!$A$4,'Country Prioritization'!$C$4=$B1256),
OR('Country Prioritization'!$C$6='Filter inputs'!$C$4,'Country Prioritization'!$C$6=$S1256),
OR( 'Country Prioritization'!$C$7='Filter inputs'!$D$4, 'Country Prioritization'!$C$7=$T1256),
OR('Country Prioritization'!$C$8='Filter inputs'!$E$4, 'Country Prioritization'!$C$8=$F1256), OR(AND('Country Prioritization'!$C$5='Filter inputs'!$B$4,H1256&lt;=$X$1),AND('Country Prioritization'!$C$5='Filter inputs'!$B$5,M1256&lt;=$X$1))),1,0)</f>
        <v>1</v>
      </c>
      <c r="Y1256">
        <f>IF(OR('Vaccine Prioritization'!$C$5='Filter inputs'!$E$4, 'Vaccine Prioritization'!$C$5=$F1256),1,0)</f>
        <v>1</v>
      </c>
    </row>
    <row r="1257" spans="1:25" x14ac:dyDescent="0.3">
      <c r="A1257" t="str">
        <f t="shared" si="41"/>
        <v>AMERICAGUYMCV22025</v>
      </c>
      <c r="B1257" t="s">
        <v>22</v>
      </c>
      <c r="C1257" t="s">
        <v>170</v>
      </c>
      <c r="D1257" t="s">
        <v>66</v>
      </c>
      <c r="E1257" t="s">
        <v>83</v>
      </c>
      <c r="F1257">
        <v>2025</v>
      </c>
      <c r="G1257" t="s">
        <v>199</v>
      </c>
      <c r="H1257" s="11" cm="1">
        <f t="array" ref="H1257">_xlfn.IFS(G1257="&gt;70%",1,G1257="60-70%",70%,G1257="50-60%",60%,G1257="&lt;50%",50%)</f>
        <v>0.5</v>
      </c>
      <c r="I1257" s="47">
        <v>2.1714893951346025E-3</v>
      </c>
      <c r="J1257">
        <v>2</v>
      </c>
      <c r="K1257">
        <v>1</v>
      </c>
      <c r="L1257" t="s">
        <v>196</v>
      </c>
      <c r="M1257" s="11" cm="1">
        <f t="array" ref="M1257">_xlfn.IFS(L1257="&gt;70%",1,L1257="60-70%",70%,L1257="50-60%",60%,L1257="&lt;50%",50%)</f>
        <v>1</v>
      </c>
      <c r="N1257" s="47">
        <v>1.2942153839241828E-2</v>
      </c>
      <c r="O1257">
        <v>2</v>
      </c>
      <c r="P1257">
        <v>1</v>
      </c>
      <c r="Q1257">
        <v>4</v>
      </c>
      <c r="R1257">
        <v>10</v>
      </c>
      <c r="S1257" t="s">
        <v>105</v>
      </c>
      <c r="T1257" t="s">
        <v>108</v>
      </c>
      <c r="V1257">
        <v>17</v>
      </c>
      <c r="W1257">
        <v>17</v>
      </c>
      <c r="X1257">
        <f>IF(AND(OR('Country Prioritization'!$C$4 = 'Filter inputs'!$A$4,'Country Prioritization'!$C$4=$B1257),
OR('Country Prioritization'!$C$6='Filter inputs'!$C$4,'Country Prioritization'!$C$6=$S1257),
OR( 'Country Prioritization'!$C$7='Filter inputs'!$D$4, 'Country Prioritization'!$C$7=$T1257),
OR('Country Prioritization'!$C$8='Filter inputs'!$E$4, 'Country Prioritization'!$C$8=$F1257), OR(AND('Country Prioritization'!$C$5='Filter inputs'!$B$4,H1257&lt;=$X$1),AND('Country Prioritization'!$C$5='Filter inputs'!$B$5,M1257&lt;=$X$1))),1,0)</f>
        <v>1</v>
      </c>
      <c r="Y1257">
        <f>IF(OR('Vaccine Prioritization'!$C$5='Filter inputs'!$E$4, 'Vaccine Prioritization'!$C$5=$F1257),1,0)</f>
        <v>1</v>
      </c>
    </row>
    <row r="1258" spans="1:25" x14ac:dyDescent="0.3">
      <c r="A1258" t="str">
        <f t="shared" si="41"/>
        <v>AFRICASTPMCV22025</v>
      </c>
      <c r="B1258" t="s">
        <v>3</v>
      </c>
      <c r="C1258" t="s">
        <v>173</v>
      </c>
      <c r="D1258" t="s">
        <v>69</v>
      </c>
      <c r="E1258" t="s">
        <v>83</v>
      </c>
      <c r="F1258">
        <v>2025</v>
      </c>
      <c r="G1258" t="s">
        <v>199</v>
      </c>
      <c r="H1258" s="11" cm="1">
        <f t="array" ref="H1258">_xlfn.IFS(G1258="&gt;70%",1,G1258="60-70%",70%,G1258="50-60%",60%,G1258="&lt;50%",50%)</f>
        <v>0.5</v>
      </c>
      <c r="I1258" s="47">
        <v>1.5579149619060662E-3</v>
      </c>
      <c r="J1258">
        <v>4</v>
      </c>
      <c r="K1258">
        <v>1</v>
      </c>
      <c r="L1258" t="s">
        <v>196</v>
      </c>
      <c r="M1258" s="11" cm="1">
        <f t="array" ref="M1258">_xlfn.IFS(L1258="&gt;70%",1,L1258="60-70%",70%,L1258="50-60%",60%,L1258="&lt;50%",50%)</f>
        <v>1</v>
      </c>
      <c r="N1258" s="47">
        <v>8.3332136167664668E-3</v>
      </c>
      <c r="O1258">
        <v>4</v>
      </c>
      <c r="P1258">
        <v>1</v>
      </c>
      <c r="Q1258">
        <v>4</v>
      </c>
      <c r="R1258">
        <v>5</v>
      </c>
      <c r="S1258" t="s">
        <v>104</v>
      </c>
      <c r="T1258" t="s">
        <v>107</v>
      </c>
      <c r="V1258">
        <v>14</v>
      </c>
      <c r="W1258">
        <v>14</v>
      </c>
      <c r="X1258">
        <f>IF(AND(OR('Country Prioritization'!$C$4 = 'Filter inputs'!$A$4,'Country Prioritization'!$C$4=$B1258),
OR('Country Prioritization'!$C$6='Filter inputs'!$C$4,'Country Prioritization'!$C$6=$S1258),
OR( 'Country Prioritization'!$C$7='Filter inputs'!$D$4, 'Country Prioritization'!$C$7=$T1258),
OR('Country Prioritization'!$C$8='Filter inputs'!$E$4, 'Country Prioritization'!$C$8=$F1258), OR(AND('Country Prioritization'!$C$5='Filter inputs'!$B$4,H1258&lt;=$X$1),AND('Country Prioritization'!$C$5='Filter inputs'!$B$5,M1258&lt;=$X$1))),1,0)</f>
        <v>1</v>
      </c>
      <c r="Y1258">
        <f>IF(OR('Vaccine Prioritization'!$C$5='Filter inputs'!$E$4, 'Vaccine Prioritization'!$C$5=$F1258),1,0)</f>
        <v>1</v>
      </c>
    </row>
    <row r="1259" spans="1:25" x14ac:dyDescent="0.3">
      <c r="A1259" t="str">
        <f t="shared" si="41"/>
        <v>OCEANIASLBMCV22025</v>
      </c>
      <c r="B1259" t="s">
        <v>15</v>
      </c>
      <c r="C1259" t="s">
        <v>150</v>
      </c>
      <c r="D1259" t="s">
        <v>46</v>
      </c>
      <c r="E1259" t="s">
        <v>83</v>
      </c>
      <c r="F1259">
        <v>2025</v>
      </c>
      <c r="G1259" t="s">
        <v>199</v>
      </c>
      <c r="H1259" s="11" cm="1">
        <f t="array" ref="H1259">_xlfn.IFS(G1259="&gt;70%",1,G1259="60-70%",70%,G1259="50-60%",60%,G1259="&lt;50%",50%)</f>
        <v>0.5</v>
      </c>
      <c r="I1259" s="47">
        <v>7.4741348866688294E-4</v>
      </c>
      <c r="J1259">
        <v>9</v>
      </c>
      <c r="K1259">
        <v>1</v>
      </c>
      <c r="L1259" t="s">
        <v>196</v>
      </c>
      <c r="M1259" s="11" cm="1">
        <f t="array" ref="M1259">_xlfn.IFS(L1259="&gt;70%",1,L1259="60-70%",70%,L1259="50-60%",60%,L1259="&lt;50%",50%)</f>
        <v>1</v>
      </c>
      <c r="N1259" s="47">
        <v>4.3432824580312843E-3</v>
      </c>
      <c r="O1259">
        <v>5</v>
      </c>
      <c r="P1259">
        <v>1</v>
      </c>
      <c r="Q1259">
        <v>1</v>
      </c>
      <c r="R1259">
        <v>5</v>
      </c>
      <c r="S1259" t="s">
        <v>104</v>
      </c>
      <c r="T1259" t="s">
        <v>107</v>
      </c>
      <c r="V1259">
        <v>16</v>
      </c>
      <c r="W1259">
        <v>12</v>
      </c>
      <c r="X1259">
        <f>IF(AND(OR('Country Prioritization'!$C$4 = 'Filter inputs'!$A$4,'Country Prioritization'!$C$4=$B1259),
OR('Country Prioritization'!$C$6='Filter inputs'!$C$4,'Country Prioritization'!$C$6=$S1259),
OR( 'Country Prioritization'!$C$7='Filter inputs'!$D$4, 'Country Prioritization'!$C$7=$T1259),
OR('Country Prioritization'!$C$8='Filter inputs'!$E$4, 'Country Prioritization'!$C$8=$F1259), OR(AND('Country Prioritization'!$C$5='Filter inputs'!$B$4,H1259&lt;=$X$1),AND('Country Prioritization'!$C$5='Filter inputs'!$B$5,M1259&lt;=$X$1))),1,0)</f>
        <v>1</v>
      </c>
      <c r="Y1259">
        <f>IF(OR('Vaccine Prioritization'!$C$5='Filter inputs'!$E$4, 'Vaccine Prioritization'!$C$5=$F1259),1,0)</f>
        <v>1</v>
      </c>
    </row>
    <row r="1260" spans="1:25" x14ac:dyDescent="0.3">
      <c r="A1260" t="str">
        <f t="shared" si="41"/>
        <v>OCEANIAKIRMCV22025</v>
      </c>
      <c r="B1260" t="s">
        <v>15</v>
      </c>
      <c r="C1260" t="s">
        <v>129</v>
      </c>
      <c r="D1260" t="s">
        <v>25</v>
      </c>
      <c r="E1260" t="s">
        <v>83</v>
      </c>
      <c r="F1260">
        <v>2025</v>
      </c>
      <c r="G1260" t="s">
        <v>199</v>
      </c>
      <c r="H1260" s="11" cm="1">
        <f t="array" ref="H1260">_xlfn.IFS(G1260="&gt;70%",1,G1260="60-70%",70%,G1260="50-60%",60%,G1260="&lt;50%",50%)</f>
        <v>0.5</v>
      </c>
      <c r="I1260" s="47">
        <v>4.9306942065209319E-4</v>
      </c>
      <c r="J1260">
        <v>3</v>
      </c>
      <c r="K1260">
        <v>1</v>
      </c>
      <c r="L1260" t="s">
        <v>196</v>
      </c>
      <c r="M1260" s="11" cm="1">
        <f t="array" ref="M1260">_xlfn.IFS(L1260="&gt;70%",1,L1260="60-70%",70%,L1260="50-60%",60%,L1260="&lt;50%",50%)</f>
        <v>1</v>
      </c>
      <c r="N1260" s="47">
        <v>2.4555548302075498E-3</v>
      </c>
      <c r="O1260">
        <v>6</v>
      </c>
      <c r="P1260">
        <v>1</v>
      </c>
      <c r="Q1260">
        <v>5</v>
      </c>
      <c r="R1260">
        <v>11</v>
      </c>
      <c r="S1260" t="s">
        <v>104</v>
      </c>
      <c r="T1260" t="s">
        <v>108</v>
      </c>
      <c r="V1260">
        <v>20</v>
      </c>
      <c r="W1260">
        <v>23</v>
      </c>
      <c r="X1260">
        <f>IF(AND(OR('Country Prioritization'!$C$4 = 'Filter inputs'!$A$4,'Country Prioritization'!$C$4=$B1260),
OR('Country Prioritization'!$C$6='Filter inputs'!$C$4,'Country Prioritization'!$C$6=$S1260),
OR( 'Country Prioritization'!$C$7='Filter inputs'!$D$4, 'Country Prioritization'!$C$7=$T1260),
OR('Country Prioritization'!$C$8='Filter inputs'!$E$4, 'Country Prioritization'!$C$8=$F1260), OR(AND('Country Prioritization'!$C$5='Filter inputs'!$B$4,H1260&lt;=$X$1),AND('Country Prioritization'!$C$5='Filter inputs'!$B$5,M1260&lt;=$X$1))),1,0)</f>
        <v>1</v>
      </c>
      <c r="Y1260">
        <f>IF(OR('Vaccine Prioritization'!$C$5='Filter inputs'!$E$4, 'Vaccine Prioritization'!$C$5=$F1260),1,0)</f>
        <v>1</v>
      </c>
    </row>
    <row r="1261" spans="1:25" x14ac:dyDescent="0.3">
      <c r="A1261" t="str">
        <f t="shared" si="41"/>
        <v>ASIAINDMCV22026</v>
      </c>
      <c r="B1261" t="s">
        <v>13</v>
      </c>
      <c r="C1261" t="s">
        <v>146</v>
      </c>
      <c r="D1261" t="s">
        <v>42</v>
      </c>
      <c r="E1261" t="s">
        <v>83</v>
      </c>
      <c r="F1261">
        <v>2026</v>
      </c>
      <c r="G1261" t="s">
        <v>199</v>
      </c>
      <c r="H1261" s="11" cm="1">
        <f t="array" ref="H1261">_xlfn.IFS(G1261="&gt;70%",1,G1261="60-70%",70%,G1261="50-60%",60%,G1261="&lt;50%",50%)</f>
        <v>0.5</v>
      </c>
      <c r="I1261" s="47">
        <v>7.3089760035351095</v>
      </c>
      <c r="J1261">
        <v>4</v>
      </c>
      <c r="K1261">
        <v>10</v>
      </c>
      <c r="L1261" t="s">
        <v>196</v>
      </c>
      <c r="M1261" s="11" cm="1">
        <f t="array" ref="M1261">_xlfn.IFS(L1261="&gt;70%",1,L1261="60-70%",70%,L1261="50-60%",60%,L1261="&lt;50%",50%)</f>
        <v>1</v>
      </c>
      <c r="N1261" s="47">
        <v>44.230525011838928</v>
      </c>
      <c r="O1261">
        <v>5</v>
      </c>
      <c r="P1261">
        <v>10</v>
      </c>
      <c r="Q1261">
        <v>3</v>
      </c>
      <c r="R1261">
        <v>5</v>
      </c>
      <c r="S1261" t="s">
        <v>104</v>
      </c>
      <c r="T1261" t="s">
        <v>107</v>
      </c>
      <c r="V1261">
        <v>22</v>
      </c>
      <c r="W1261">
        <v>23</v>
      </c>
      <c r="X1261">
        <f>IF(AND(OR('Country Prioritization'!$C$4 = 'Filter inputs'!$A$4,'Country Prioritization'!$C$4=$B1261),
OR('Country Prioritization'!$C$6='Filter inputs'!$C$4,'Country Prioritization'!$C$6=$S1261),
OR( 'Country Prioritization'!$C$7='Filter inputs'!$D$4, 'Country Prioritization'!$C$7=$T1261),
OR('Country Prioritization'!$C$8='Filter inputs'!$E$4, 'Country Prioritization'!$C$8=$F1261), OR(AND('Country Prioritization'!$C$5='Filter inputs'!$B$4,H1261&lt;=$X$1),AND('Country Prioritization'!$C$5='Filter inputs'!$B$5,M1261&lt;=$X$1))),1,0)</f>
        <v>1</v>
      </c>
      <c r="Y1261">
        <f>IF(OR('Vaccine Prioritization'!$C$5='Filter inputs'!$E$4, 'Vaccine Prioritization'!$C$5=$F1261),1,0)</f>
        <v>1</v>
      </c>
    </row>
    <row r="1262" spans="1:25" x14ac:dyDescent="0.3">
      <c r="A1262" t="str">
        <f t="shared" si="41"/>
        <v>ASIAPAKMCV22026</v>
      </c>
      <c r="B1262" t="s">
        <v>13</v>
      </c>
      <c r="C1262" t="s">
        <v>141</v>
      </c>
      <c r="D1262" t="s">
        <v>37</v>
      </c>
      <c r="E1262" t="s">
        <v>83</v>
      </c>
      <c r="F1262">
        <v>2026</v>
      </c>
      <c r="G1262" t="s">
        <v>199</v>
      </c>
      <c r="H1262" s="11" cm="1">
        <f t="array" ref="H1262">_xlfn.IFS(G1262="&gt;70%",1,G1262="60-70%",70%,G1262="50-60%",60%,G1262="&lt;50%",50%)</f>
        <v>0.5</v>
      </c>
      <c r="I1262" s="47">
        <v>2.6933548953784325</v>
      </c>
      <c r="J1262">
        <v>6</v>
      </c>
      <c r="K1262">
        <v>10</v>
      </c>
      <c r="L1262" t="s">
        <v>197</v>
      </c>
      <c r="M1262" s="11" cm="1">
        <f t="array" ref="M1262">_xlfn.IFS(L1262="&gt;70%",1,L1262="60-70%",70%,L1262="50-60%",60%,L1262="&lt;50%",50%)</f>
        <v>0.7</v>
      </c>
      <c r="N1262" s="47">
        <v>14.200525039473076</v>
      </c>
      <c r="O1262">
        <v>8</v>
      </c>
      <c r="P1262">
        <v>10</v>
      </c>
      <c r="Q1262">
        <v>3</v>
      </c>
      <c r="R1262">
        <v>2</v>
      </c>
      <c r="S1262" t="s">
        <v>104</v>
      </c>
      <c r="T1262" t="s">
        <v>109</v>
      </c>
      <c r="V1262">
        <v>21</v>
      </c>
      <c r="W1262">
        <v>23</v>
      </c>
      <c r="X1262">
        <f>IF(AND(OR('Country Prioritization'!$C$4 = 'Filter inputs'!$A$4,'Country Prioritization'!$C$4=$B1262),
OR('Country Prioritization'!$C$6='Filter inputs'!$C$4,'Country Prioritization'!$C$6=$S1262),
OR( 'Country Prioritization'!$C$7='Filter inputs'!$D$4, 'Country Prioritization'!$C$7=$T1262),
OR('Country Prioritization'!$C$8='Filter inputs'!$E$4, 'Country Prioritization'!$C$8=$F1262), OR(AND('Country Prioritization'!$C$5='Filter inputs'!$B$4,H1262&lt;=$X$1),AND('Country Prioritization'!$C$5='Filter inputs'!$B$5,M1262&lt;=$X$1))),1,0)</f>
        <v>1</v>
      </c>
      <c r="Y1262">
        <f>IF(OR('Vaccine Prioritization'!$C$5='Filter inputs'!$E$4, 'Vaccine Prioritization'!$C$5=$F1262),1,0)</f>
        <v>1</v>
      </c>
    </row>
    <row r="1263" spans="1:25" x14ac:dyDescent="0.3">
      <c r="A1263" t="str">
        <f t="shared" si="41"/>
        <v>AFRICANGAMCV22026</v>
      </c>
      <c r="B1263" t="s">
        <v>3</v>
      </c>
      <c r="C1263" t="s">
        <v>113</v>
      </c>
      <c r="D1263" t="s">
        <v>5</v>
      </c>
      <c r="E1263" t="s">
        <v>83</v>
      </c>
      <c r="F1263">
        <v>2026</v>
      </c>
      <c r="G1263" t="s">
        <v>199</v>
      </c>
      <c r="H1263" s="11" cm="1">
        <f t="array" ref="H1263">_xlfn.IFS(G1263="&gt;70%",1,G1263="60-70%",70%,G1263="50-60%",60%,G1263="&lt;50%",50%)</f>
        <v>0.5</v>
      </c>
      <c r="I1263" s="47">
        <v>2.726879533913336</v>
      </c>
      <c r="J1263">
        <v>10</v>
      </c>
      <c r="K1263">
        <v>10</v>
      </c>
      <c r="L1263" t="s">
        <v>199</v>
      </c>
      <c r="M1263" s="11" cm="1">
        <f t="array" ref="M1263">_xlfn.IFS(L1263="&gt;70%",1,L1263="60-70%",70%,L1263="50-60%",60%,L1263="&lt;50%",50%)</f>
        <v>0.5</v>
      </c>
      <c r="N1263" s="47">
        <v>13.217774218816928</v>
      </c>
      <c r="O1263">
        <v>10</v>
      </c>
      <c r="P1263">
        <v>10</v>
      </c>
      <c r="Q1263">
        <v>10</v>
      </c>
      <c r="R1263">
        <v>5</v>
      </c>
      <c r="S1263" t="s">
        <v>104</v>
      </c>
      <c r="T1263" t="s">
        <v>107</v>
      </c>
      <c r="V1263">
        <v>35</v>
      </c>
      <c r="W1263">
        <v>35</v>
      </c>
      <c r="X1263">
        <f>IF(AND(OR('Country Prioritization'!$C$4 = 'Filter inputs'!$A$4,'Country Prioritization'!$C$4=$B1263),
OR('Country Prioritization'!$C$6='Filter inputs'!$C$4,'Country Prioritization'!$C$6=$S1263),
OR( 'Country Prioritization'!$C$7='Filter inputs'!$D$4, 'Country Prioritization'!$C$7=$T1263),
OR('Country Prioritization'!$C$8='Filter inputs'!$E$4, 'Country Prioritization'!$C$8=$F1263), OR(AND('Country Prioritization'!$C$5='Filter inputs'!$B$4,H1263&lt;=$X$1),AND('Country Prioritization'!$C$5='Filter inputs'!$B$5,M1263&lt;=$X$1))),1,0)</f>
        <v>1</v>
      </c>
      <c r="Y1263">
        <f>IF(OR('Vaccine Prioritization'!$C$5='Filter inputs'!$E$4, 'Vaccine Prioritization'!$C$5=$F1263),1,0)</f>
        <v>1</v>
      </c>
    </row>
    <row r="1264" spans="1:25" x14ac:dyDescent="0.3">
      <c r="A1264" t="str">
        <f t="shared" si="41"/>
        <v>AFRICAETHMCV22026</v>
      </c>
      <c r="B1264" t="s">
        <v>3</v>
      </c>
      <c r="C1264" t="s">
        <v>125</v>
      </c>
      <c r="D1264" t="s">
        <v>20</v>
      </c>
      <c r="E1264" t="s">
        <v>83</v>
      </c>
      <c r="F1264">
        <v>2026</v>
      </c>
      <c r="G1264" t="s">
        <v>199</v>
      </c>
      <c r="H1264" s="11" cm="1">
        <f t="array" ref="H1264">_xlfn.IFS(G1264="&gt;70%",1,G1264="60-70%",70%,G1264="50-60%",60%,G1264="&lt;50%",50%)</f>
        <v>0.5</v>
      </c>
      <c r="I1264" s="47">
        <v>1.7615936543030501</v>
      </c>
      <c r="J1264">
        <v>10</v>
      </c>
      <c r="K1264">
        <v>10</v>
      </c>
      <c r="L1264" t="s">
        <v>197</v>
      </c>
      <c r="M1264" s="11" cm="1">
        <f t="array" ref="M1264">_xlfn.IFS(L1264="&gt;70%",1,L1264="60-70%",70%,L1264="50-60%",60%,L1264="&lt;50%",50%)</f>
        <v>0.7</v>
      </c>
      <c r="N1264" s="47">
        <v>9.2182266320936517</v>
      </c>
      <c r="O1264">
        <v>9</v>
      </c>
      <c r="P1264">
        <v>10</v>
      </c>
      <c r="Q1264">
        <v>9</v>
      </c>
      <c r="R1264">
        <v>9</v>
      </c>
      <c r="S1264" t="s">
        <v>103</v>
      </c>
      <c r="T1264" t="s">
        <v>106</v>
      </c>
      <c r="V1264">
        <v>38</v>
      </c>
      <c r="W1264">
        <v>37</v>
      </c>
      <c r="X1264">
        <f>IF(AND(OR('Country Prioritization'!$C$4 = 'Filter inputs'!$A$4,'Country Prioritization'!$C$4=$B1264),
OR('Country Prioritization'!$C$6='Filter inputs'!$C$4,'Country Prioritization'!$C$6=$S1264),
OR( 'Country Prioritization'!$C$7='Filter inputs'!$D$4, 'Country Prioritization'!$C$7=$T1264),
OR('Country Prioritization'!$C$8='Filter inputs'!$E$4, 'Country Prioritization'!$C$8=$F1264), OR(AND('Country Prioritization'!$C$5='Filter inputs'!$B$4,H1264&lt;=$X$1),AND('Country Prioritization'!$C$5='Filter inputs'!$B$5,M1264&lt;=$X$1))),1,0)</f>
        <v>1</v>
      </c>
      <c r="Y1264">
        <f>IF(OR('Vaccine Prioritization'!$C$5='Filter inputs'!$E$4, 'Vaccine Prioritization'!$C$5=$F1264),1,0)</f>
        <v>1</v>
      </c>
    </row>
    <row r="1265" spans="1:25" x14ac:dyDescent="0.3">
      <c r="A1265" t="str">
        <f t="shared" si="41"/>
        <v>ASIAIDNMCV22026</v>
      </c>
      <c r="B1265" t="s">
        <v>13</v>
      </c>
      <c r="C1265" t="s">
        <v>133</v>
      </c>
      <c r="D1265" t="s">
        <v>29</v>
      </c>
      <c r="E1265" t="s">
        <v>83</v>
      </c>
      <c r="F1265">
        <v>2026</v>
      </c>
      <c r="G1265" t="s">
        <v>199</v>
      </c>
      <c r="H1265" s="11" cm="1">
        <f t="array" ref="H1265">_xlfn.IFS(G1265="&gt;70%",1,G1265="60-70%",70%,G1265="50-60%",60%,G1265="&lt;50%",50%)</f>
        <v>0.5</v>
      </c>
      <c r="I1265" s="47">
        <v>1.285646104904663</v>
      </c>
      <c r="J1265">
        <v>6</v>
      </c>
      <c r="K1265">
        <v>10</v>
      </c>
      <c r="L1265" t="s">
        <v>196</v>
      </c>
      <c r="M1265" s="11" cm="1">
        <f t="array" ref="M1265">_xlfn.IFS(L1265="&gt;70%",1,L1265="60-70%",70%,L1265="50-60%",60%,L1265="&lt;50%",50%)</f>
        <v>1</v>
      </c>
      <c r="N1265" s="47">
        <v>7.3739091129681862</v>
      </c>
      <c r="O1265">
        <v>6</v>
      </c>
      <c r="P1265">
        <v>10</v>
      </c>
      <c r="Q1265">
        <v>2</v>
      </c>
      <c r="R1265">
        <v>10</v>
      </c>
      <c r="S1265" t="s">
        <v>105</v>
      </c>
      <c r="T1265" t="s">
        <v>108</v>
      </c>
      <c r="V1265">
        <v>28</v>
      </c>
      <c r="W1265">
        <v>28</v>
      </c>
      <c r="X1265">
        <f>IF(AND(OR('Country Prioritization'!$C$4 = 'Filter inputs'!$A$4,'Country Prioritization'!$C$4=$B1265),
OR('Country Prioritization'!$C$6='Filter inputs'!$C$4,'Country Prioritization'!$C$6=$S1265),
OR( 'Country Prioritization'!$C$7='Filter inputs'!$D$4, 'Country Prioritization'!$C$7=$T1265),
OR('Country Prioritization'!$C$8='Filter inputs'!$E$4, 'Country Prioritization'!$C$8=$F1265), OR(AND('Country Prioritization'!$C$5='Filter inputs'!$B$4,H1265&lt;=$X$1),AND('Country Prioritization'!$C$5='Filter inputs'!$B$5,M1265&lt;=$X$1))),1,0)</f>
        <v>1</v>
      </c>
      <c r="Y1265">
        <f>IF(OR('Vaccine Prioritization'!$C$5='Filter inputs'!$E$4, 'Vaccine Prioritization'!$C$5=$F1265),1,0)</f>
        <v>1</v>
      </c>
    </row>
    <row r="1266" spans="1:25" x14ac:dyDescent="0.3">
      <c r="A1266" t="str">
        <f t="shared" si="41"/>
        <v>AFRICACODMCV22026</v>
      </c>
      <c r="B1266" t="s">
        <v>3</v>
      </c>
      <c r="C1266" t="s">
        <v>134</v>
      </c>
      <c r="D1266" t="s">
        <v>30</v>
      </c>
      <c r="E1266" t="s">
        <v>83</v>
      </c>
      <c r="F1266">
        <v>2026</v>
      </c>
      <c r="G1266" t="s">
        <v>199</v>
      </c>
      <c r="H1266" s="11" cm="1">
        <f t="array" ref="H1266">_xlfn.IFS(G1266="&gt;70%",1,G1266="60-70%",70%,G1266="50-60%",60%,G1266="&lt;50%",50%)</f>
        <v>0.5</v>
      </c>
      <c r="I1266" s="47">
        <v>1.1447035034784341</v>
      </c>
      <c r="J1266">
        <v>8</v>
      </c>
      <c r="K1266">
        <v>10</v>
      </c>
      <c r="L1266" t="s">
        <v>196</v>
      </c>
      <c r="M1266" s="11" cm="1">
        <f t="array" ref="M1266">_xlfn.IFS(L1266="&gt;70%",1,L1266="60-70%",70%,L1266="50-60%",60%,L1266="&lt;50%",50%)</f>
        <v>1</v>
      </c>
      <c r="N1266" s="47">
        <v>6.7056425694371109</v>
      </c>
      <c r="O1266">
        <v>6</v>
      </c>
      <c r="P1266">
        <v>10</v>
      </c>
      <c r="Q1266">
        <v>10</v>
      </c>
      <c r="R1266">
        <v>9</v>
      </c>
      <c r="S1266" t="s">
        <v>103</v>
      </c>
      <c r="T1266" t="s">
        <v>106</v>
      </c>
      <c r="V1266">
        <v>37</v>
      </c>
      <c r="W1266">
        <v>35</v>
      </c>
      <c r="X1266">
        <f>IF(AND(OR('Country Prioritization'!$C$4 = 'Filter inputs'!$A$4,'Country Prioritization'!$C$4=$B1266),
OR('Country Prioritization'!$C$6='Filter inputs'!$C$4,'Country Prioritization'!$C$6=$S1266),
OR( 'Country Prioritization'!$C$7='Filter inputs'!$D$4, 'Country Prioritization'!$C$7=$T1266),
OR('Country Prioritization'!$C$8='Filter inputs'!$E$4, 'Country Prioritization'!$C$8=$F1266), OR(AND('Country Prioritization'!$C$5='Filter inputs'!$B$4,H1266&lt;=$X$1),AND('Country Prioritization'!$C$5='Filter inputs'!$B$5,M1266&lt;=$X$1))),1,0)</f>
        <v>1</v>
      </c>
      <c r="Y1266">
        <f>IF(OR('Vaccine Prioritization'!$C$5='Filter inputs'!$E$4, 'Vaccine Prioritization'!$C$5=$F1266),1,0)</f>
        <v>1</v>
      </c>
    </row>
    <row r="1267" spans="1:25" x14ac:dyDescent="0.3">
      <c r="A1267" t="str">
        <f t="shared" si="41"/>
        <v>ASIABGDMCV22026</v>
      </c>
      <c r="B1267" t="s">
        <v>13</v>
      </c>
      <c r="C1267" t="s">
        <v>169</v>
      </c>
      <c r="D1267" t="s">
        <v>65</v>
      </c>
      <c r="E1267" t="s">
        <v>83</v>
      </c>
      <c r="F1267">
        <v>2026</v>
      </c>
      <c r="G1267" t="s">
        <v>199</v>
      </c>
      <c r="H1267" s="11" cm="1">
        <f t="array" ref="H1267">_xlfn.IFS(G1267="&gt;70%",1,G1267="60-70%",70%,G1267="50-60%",60%,G1267="&lt;50%",50%)</f>
        <v>0.5</v>
      </c>
      <c r="I1267" s="47">
        <v>0.68656574827283556</v>
      </c>
      <c r="J1267">
        <v>2</v>
      </c>
      <c r="K1267">
        <v>10</v>
      </c>
      <c r="L1267" t="s">
        <v>196</v>
      </c>
      <c r="M1267" s="11" cm="1">
        <f t="array" ref="M1267">_xlfn.IFS(L1267="&gt;70%",1,L1267="60-70%",70%,L1267="50-60%",60%,L1267="&lt;50%",50%)</f>
        <v>1</v>
      </c>
      <c r="N1267" s="47">
        <v>4.1447139928916057</v>
      </c>
      <c r="O1267">
        <v>4</v>
      </c>
      <c r="P1267">
        <v>10</v>
      </c>
      <c r="Q1267">
        <v>2</v>
      </c>
      <c r="R1267">
        <v>2</v>
      </c>
      <c r="S1267" t="s">
        <v>104</v>
      </c>
      <c r="T1267" t="s">
        <v>109</v>
      </c>
      <c r="V1267">
        <v>16</v>
      </c>
      <c r="W1267">
        <v>18</v>
      </c>
      <c r="X1267">
        <f>IF(AND(OR('Country Prioritization'!$C$4 = 'Filter inputs'!$A$4,'Country Prioritization'!$C$4=$B1267),
OR('Country Prioritization'!$C$6='Filter inputs'!$C$4,'Country Prioritization'!$C$6=$S1267),
OR( 'Country Prioritization'!$C$7='Filter inputs'!$D$4, 'Country Prioritization'!$C$7=$T1267),
OR('Country Prioritization'!$C$8='Filter inputs'!$E$4, 'Country Prioritization'!$C$8=$F1267), OR(AND('Country Prioritization'!$C$5='Filter inputs'!$B$4,H1267&lt;=$X$1),AND('Country Prioritization'!$C$5='Filter inputs'!$B$5,M1267&lt;=$X$1))),1,0)</f>
        <v>1</v>
      </c>
      <c r="Y1267">
        <f>IF(OR('Vaccine Prioritization'!$C$5='Filter inputs'!$E$4, 'Vaccine Prioritization'!$C$5=$F1267),1,0)</f>
        <v>1</v>
      </c>
    </row>
    <row r="1268" spans="1:25" x14ac:dyDescent="0.3">
      <c r="A1268" t="str">
        <f t="shared" si="41"/>
        <v>AFRICACMRMCV22026</v>
      </c>
      <c r="B1268" t="s">
        <v>3</v>
      </c>
      <c r="C1268" t="s">
        <v>151</v>
      </c>
      <c r="D1268" t="s">
        <v>47</v>
      </c>
      <c r="E1268" t="s">
        <v>83</v>
      </c>
      <c r="F1268">
        <v>2026</v>
      </c>
      <c r="G1268" t="s">
        <v>199</v>
      </c>
      <c r="H1268" s="11" cm="1">
        <f t="array" ref="H1268">_xlfn.IFS(G1268="&gt;70%",1,G1268="60-70%",70%,G1268="50-60%",60%,G1268="&lt;50%",50%)</f>
        <v>0.5</v>
      </c>
      <c r="I1268" s="47">
        <v>0.41111375595668231</v>
      </c>
      <c r="J1268">
        <v>8</v>
      </c>
      <c r="K1268">
        <v>9</v>
      </c>
      <c r="L1268" t="s">
        <v>196</v>
      </c>
      <c r="M1268" s="11" cm="1">
        <f t="array" ref="M1268">_xlfn.IFS(L1268="&gt;70%",1,L1268="60-70%",70%,L1268="50-60%",60%,L1268="&lt;50%",50%)</f>
        <v>1</v>
      </c>
      <c r="N1268" s="47">
        <v>3.3467672340159922</v>
      </c>
      <c r="O1268">
        <v>2</v>
      </c>
      <c r="P1268">
        <v>10</v>
      </c>
      <c r="Q1268">
        <v>8</v>
      </c>
      <c r="R1268">
        <v>2</v>
      </c>
      <c r="S1268" t="s">
        <v>104</v>
      </c>
      <c r="T1268" t="s">
        <v>109</v>
      </c>
      <c r="V1268">
        <v>27</v>
      </c>
      <c r="W1268">
        <v>22</v>
      </c>
      <c r="X1268">
        <f>IF(AND(OR('Country Prioritization'!$C$4 = 'Filter inputs'!$A$4,'Country Prioritization'!$C$4=$B1268),
OR('Country Prioritization'!$C$6='Filter inputs'!$C$4,'Country Prioritization'!$C$6=$S1268),
OR( 'Country Prioritization'!$C$7='Filter inputs'!$D$4, 'Country Prioritization'!$C$7=$T1268),
OR('Country Prioritization'!$C$8='Filter inputs'!$E$4, 'Country Prioritization'!$C$8=$F1268), OR(AND('Country Prioritization'!$C$5='Filter inputs'!$B$4,H1268&lt;=$X$1),AND('Country Prioritization'!$C$5='Filter inputs'!$B$5,M1268&lt;=$X$1))),1,0)</f>
        <v>1</v>
      </c>
      <c r="Y1268">
        <f>IF(OR('Vaccine Prioritization'!$C$5='Filter inputs'!$E$4, 'Vaccine Prioritization'!$C$5=$F1268),1,0)</f>
        <v>1</v>
      </c>
    </row>
    <row r="1269" spans="1:25" x14ac:dyDescent="0.3">
      <c r="A1269" t="str">
        <f t="shared" si="41"/>
        <v>AFRICACIVMCV22026</v>
      </c>
      <c r="B1269" t="s">
        <v>3</v>
      </c>
      <c r="C1269" t="s">
        <v>142</v>
      </c>
      <c r="D1269" t="s">
        <v>38</v>
      </c>
      <c r="E1269" t="s">
        <v>83</v>
      </c>
      <c r="F1269">
        <v>2026</v>
      </c>
      <c r="G1269" t="s">
        <v>199</v>
      </c>
      <c r="H1269" s="11" cm="1">
        <f t="array" ref="H1269">_xlfn.IFS(G1269="&gt;70%",1,G1269="60-70%",70%,G1269="50-60%",60%,G1269="&lt;50%",50%)</f>
        <v>0.5</v>
      </c>
      <c r="I1269" s="47">
        <v>0.45281707710301022</v>
      </c>
      <c r="J1269">
        <v>8</v>
      </c>
      <c r="K1269">
        <v>9</v>
      </c>
      <c r="L1269" t="s">
        <v>196</v>
      </c>
      <c r="M1269" s="11" cm="1">
        <f t="array" ref="M1269">_xlfn.IFS(L1269="&gt;70%",1,L1269="60-70%",70%,L1269="50-60%",60%,L1269="&lt;50%",50%)</f>
        <v>1</v>
      </c>
      <c r="N1269" s="47">
        <v>2.8606921191215262</v>
      </c>
      <c r="O1269">
        <v>5</v>
      </c>
      <c r="P1269">
        <v>9</v>
      </c>
      <c r="Q1269">
        <v>5</v>
      </c>
      <c r="R1269">
        <v>2</v>
      </c>
      <c r="S1269" t="s">
        <v>104</v>
      </c>
      <c r="T1269" t="s">
        <v>109</v>
      </c>
      <c r="V1269">
        <v>24</v>
      </c>
      <c r="W1269">
        <v>21</v>
      </c>
      <c r="X1269">
        <f>IF(AND(OR('Country Prioritization'!$C$4 = 'Filter inputs'!$A$4,'Country Prioritization'!$C$4=$B1269),
OR('Country Prioritization'!$C$6='Filter inputs'!$C$4,'Country Prioritization'!$C$6=$S1269),
OR( 'Country Prioritization'!$C$7='Filter inputs'!$D$4, 'Country Prioritization'!$C$7=$T1269),
OR('Country Prioritization'!$C$8='Filter inputs'!$E$4, 'Country Prioritization'!$C$8=$F1269), OR(AND('Country Prioritization'!$C$5='Filter inputs'!$B$4,H1269&lt;=$X$1),AND('Country Prioritization'!$C$5='Filter inputs'!$B$5,M1269&lt;=$X$1))),1,0)</f>
        <v>1</v>
      </c>
      <c r="Y1269">
        <f>IF(OR('Vaccine Prioritization'!$C$5='Filter inputs'!$E$4, 'Vaccine Prioritization'!$C$5=$F1269),1,0)</f>
        <v>1</v>
      </c>
    </row>
    <row r="1270" spans="1:25" x14ac:dyDescent="0.3">
      <c r="A1270" t="str">
        <f t="shared" si="41"/>
        <v>AFRICASDNMCV22026</v>
      </c>
      <c r="B1270" t="s">
        <v>3</v>
      </c>
      <c r="C1270" t="s">
        <v>149</v>
      </c>
      <c r="D1270" t="s">
        <v>45</v>
      </c>
      <c r="E1270" t="s">
        <v>83</v>
      </c>
      <c r="F1270">
        <v>2026</v>
      </c>
      <c r="G1270" t="s">
        <v>199</v>
      </c>
      <c r="H1270" s="11" cm="1">
        <f t="array" ref="H1270">_xlfn.IFS(G1270="&gt;70%",1,G1270="60-70%",70%,G1270="50-60%",60%,G1270="&lt;50%",50%)</f>
        <v>0.5</v>
      </c>
      <c r="I1270" s="47">
        <v>0.37725421939916814</v>
      </c>
      <c r="J1270">
        <v>5</v>
      </c>
      <c r="K1270">
        <v>9</v>
      </c>
      <c r="L1270" t="s">
        <v>196</v>
      </c>
      <c r="M1270" s="11" cm="1">
        <f t="array" ref="M1270">_xlfn.IFS(L1270="&gt;70%",1,L1270="60-70%",70%,L1270="50-60%",60%,L1270="&lt;50%",50%)</f>
        <v>1</v>
      </c>
      <c r="N1270" s="47">
        <v>2.3279263774952956</v>
      </c>
      <c r="O1270">
        <v>5</v>
      </c>
      <c r="P1270">
        <v>9</v>
      </c>
      <c r="Q1270">
        <v>5</v>
      </c>
      <c r="R1270">
        <v>3</v>
      </c>
      <c r="S1270" t="s">
        <v>103</v>
      </c>
      <c r="T1270" t="s">
        <v>109</v>
      </c>
      <c r="V1270">
        <v>22</v>
      </c>
      <c r="W1270">
        <v>22</v>
      </c>
      <c r="X1270">
        <f>IF(AND(OR('Country Prioritization'!$C$4 = 'Filter inputs'!$A$4,'Country Prioritization'!$C$4=$B1270),
OR('Country Prioritization'!$C$6='Filter inputs'!$C$4,'Country Prioritization'!$C$6=$S1270),
OR( 'Country Prioritization'!$C$7='Filter inputs'!$D$4, 'Country Prioritization'!$C$7=$T1270),
OR('Country Prioritization'!$C$8='Filter inputs'!$E$4, 'Country Prioritization'!$C$8=$F1270), OR(AND('Country Prioritization'!$C$5='Filter inputs'!$B$4,H1270&lt;=$X$1),AND('Country Prioritization'!$C$5='Filter inputs'!$B$5,M1270&lt;=$X$1))),1,0)</f>
        <v>1</v>
      </c>
      <c r="Y1270">
        <f>IF(OR('Vaccine Prioritization'!$C$5='Filter inputs'!$E$4, 'Vaccine Prioritization'!$C$5=$F1270),1,0)</f>
        <v>1</v>
      </c>
    </row>
    <row r="1271" spans="1:25" x14ac:dyDescent="0.3">
      <c r="A1271" t="str">
        <f t="shared" si="41"/>
        <v>ASIAVNMMCV22026</v>
      </c>
      <c r="B1271" t="s">
        <v>13</v>
      </c>
      <c r="C1271" t="s">
        <v>152</v>
      </c>
      <c r="D1271" t="s">
        <v>48</v>
      </c>
      <c r="E1271" t="s">
        <v>83</v>
      </c>
      <c r="F1271">
        <v>2026</v>
      </c>
      <c r="G1271" t="s">
        <v>199</v>
      </c>
      <c r="H1271" s="11" cm="1">
        <f t="array" ref="H1271">_xlfn.IFS(G1271="&gt;70%",1,G1271="60-70%",70%,G1271="50-60%",60%,G1271="&lt;50%",50%)</f>
        <v>0.5</v>
      </c>
      <c r="I1271" s="47">
        <v>0.3250129063314246</v>
      </c>
      <c r="J1271">
        <v>3</v>
      </c>
      <c r="K1271">
        <v>9</v>
      </c>
      <c r="L1271" t="s">
        <v>196</v>
      </c>
      <c r="M1271" s="11" cm="1">
        <f t="array" ref="M1271">_xlfn.IFS(L1271="&gt;70%",1,L1271="60-70%",70%,L1271="50-60%",60%,L1271="&lt;50%",50%)</f>
        <v>1</v>
      </c>
      <c r="N1271" s="47">
        <v>2.2824602033278101</v>
      </c>
      <c r="O1271">
        <v>2</v>
      </c>
      <c r="P1271">
        <v>9</v>
      </c>
      <c r="Q1271">
        <v>7</v>
      </c>
      <c r="R1271">
        <v>11</v>
      </c>
      <c r="S1271" t="s">
        <v>104</v>
      </c>
      <c r="T1271" t="s">
        <v>108</v>
      </c>
      <c r="V1271">
        <v>30</v>
      </c>
      <c r="W1271">
        <v>29</v>
      </c>
      <c r="X1271">
        <f>IF(AND(OR('Country Prioritization'!$C$4 = 'Filter inputs'!$A$4,'Country Prioritization'!$C$4=$B1271),
OR('Country Prioritization'!$C$6='Filter inputs'!$C$4,'Country Prioritization'!$C$6=$S1271),
OR( 'Country Prioritization'!$C$7='Filter inputs'!$D$4, 'Country Prioritization'!$C$7=$T1271),
OR('Country Prioritization'!$C$8='Filter inputs'!$E$4, 'Country Prioritization'!$C$8=$F1271), OR(AND('Country Prioritization'!$C$5='Filter inputs'!$B$4,H1271&lt;=$X$1),AND('Country Prioritization'!$C$5='Filter inputs'!$B$5,M1271&lt;=$X$1))),1,0)</f>
        <v>1</v>
      </c>
      <c r="Y1271">
        <f>IF(OR('Vaccine Prioritization'!$C$5='Filter inputs'!$E$4, 'Vaccine Prioritization'!$C$5=$F1271),1,0)</f>
        <v>1</v>
      </c>
    </row>
    <row r="1272" spans="1:25" x14ac:dyDescent="0.3">
      <c r="A1272" t="str">
        <f t="shared" si="41"/>
        <v>AFRICAUGAMCV22026</v>
      </c>
      <c r="B1272" t="s">
        <v>3</v>
      </c>
      <c r="C1272" t="s">
        <v>147</v>
      </c>
      <c r="D1272" t="s">
        <v>43</v>
      </c>
      <c r="E1272" t="s">
        <v>83</v>
      </c>
      <c r="F1272">
        <v>2026</v>
      </c>
      <c r="G1272" t="s">
        <v>199</v>
      </c>
      <c r="H1272" s="11" cm="1">
        <f t="array" ref="H1272">_xlfn.IFS(G1272="&gt;70%",1,G1272="60-70%",70%,G1272="50-60%",60%,G1272="&lt;50%",50%)</f>
        <v>0.5</v>
      </c>
      <c r="I1272" s="47">
        <v>0.48628367699144215</v>
      </c>
      <c r="J1272">
        <v>8</v>
      </c>
      <c r="K1272">
        <v>9</v>
      </c>
      <c r="L1272" t="s">
        <v>198</v>
      </c>
      <c r="M1272" s="11" cm="1">
        <f t="array" ref="M1272">_xlfn.IFS(L1272="&gt;70%",1,L1272="60-70%",70%,L1272="50-60%",60%,L1272="&lt;50%",50%)</f>
        <v>0.6</v>
      </c>
      <c r="N1272" s="47">
        <v>2.2265389863838068</v>
      </c>
      <c r="O1272">
        <v>9</v>
      </c>
      <c r="P1272">
        <v>9</v>
      </c>
      <c r="Q1272">
        <v>6</v>
      </c>
      <c r="R1272">
        <v>9</v>
      </c>
      <c r="S1272" t="s">
        <v>103</v>
      </c>
      <c r="T1272" t="s">
        <v>106</v>
      </c>
      <c r="V1272">
        <v>32</v>
      </c>
      <c r="W1272">
        <v>33</v>
      </c>
      <c r="X1272">
        <f>IF(AND(OR('Country Prioritization'!$C$4 = 'Filter inputs'!$A$4,'Country Prioritization'!$C$4=$B1272),
OR('Country Prioritization'!$C$6='Filter inputs'!$C$4,'Country Prioritization'!$C$6=$S1272),
OR( 'Country Prioritization'!$C$7='Filter inputs'!$D$4, 'Country Prioritization'!$C$7=$T1272),
OR('Country Prioritization'!$C$8='Filter inputs'!$E$4, 'Country Prioritization'!$C$8=$F1272), OR(AND('Country Prioritization'!$C$5='Filter inputs'!$B$4,H1272&lt;=$X$1),AND('Country Prioritization'!$C$5='Filter inputs'!$B$5,M1272&lt;=$X$1))),1,0)</f>
        <v>1</v>
      </c>
      <c r="Y1272">
        <f>IF(OR('Vaccine Prioritization'!$C$5='Filter inputs'!$E$4, 'Vaccine Prioritization'!$C$5=$F1272),1,0)</f>
        <v>1</v>
      </c>
    </row>
    <row r="1273" spans="1:25" x14ac:dyDescent="0.3">
      <c r="A1273" t="str">
        <f t="shared" si="41"/>
        <v>AFRICAAGOMCV22026</v>
      </c>
      <c r="B1273" t="s">
        <v>3</v>
      </c>
      <c r="C1273" t="s">
        <v>116</v>
      </c>
      <c r="D1273" t="s">
        <v>8</v>
      </c>
      <c r="E1273" t="s">
        <v>83</v>
      </c>
      <c r="F1273">
        <v>2026</v>
      </c>
      <c r="G1273" t="s">
        <v>199</v>
      </c>
      <c r="H1273" s="11" cm="1">
        <f t="array" ref="H1273">_xlfn.IFS(G1273="&gt;70%",1,G1273="60-70%",70%,G1273="50-60%",60%,G1273="&lt;50%",50%)</f>
        <v>0.5</v>
      </c>
      <c r="I1273" s="47">
        <v>0.57497222408894511</v>
      </c>
      <c r="J1273">
        <v>9</v>
      </c>
      <c r="K1273">
        <v>10</v>
      </c>
      <c r="L1273" t="s">
        <v>199</v>
      </c>
      <c r="M1273" s="11" cm="1">
        <f t="array" ref="M1273">_xlfn.IFS(L1273="&gt;70%",1,L1273="60-70%",70%,L1273="50-60%",60%,L1273="&lt;50%",50%)</f>
        <v>0.5</v>
      </c>
      <c r="N1273" s="47">
        <v>2.0973992225600782</v>
      </c>
      <c r="O1273">
        <v>10</v>
      </c>
      <c r="P1273">
        <v>9</v>
      </c>
      <c r="Q1273">
        <v>9</v>
      </c>
      <c r="R1273">
        <v>11</v>
      </c>
      <c r="S1273" t="s">
        <v>104</v>
      </c>
      <c r="T1273" t="s">
        <v>108</v>
      </c>
      <c r="V1273">
        <v>39</v>
      </c>
      <c r="W1273">
        <v>39</v>
      </c>
      <c r="X1273">
        <f>IF(AND(OR('Country Prioritization'!$C$4 = 'Filter inputs'!$A$4,'Country Prioritization'!$C$4=$B1273),
OR('Country Prioritization'!$C$6='Filter inputs'!$C$4,'Country Prioritization'!$C$6=$S1273),
OR( 'Country Prioritization'!$C$7='Filter inputs'!$D$4, 'Country Prioritization'!$C$7=$T1273),
OR('Country Prioritization'!$C$8='Filter inputs'!$E$4, 'Country Prioritization'!$C$8=$F1273), OR(AND('Country Prioritization'!$C$5='Filter inputs'!$B$4,H1273&lt;=$X$1),AND('Country Prioritization'!$C$5='Filter inputs'!$B$5,M1273&lt;=$X$1))),1,0)</f>
        <v>1</v>
      </c>
      <c r="Y1273">
        <f>IF(OR('Vaccine Prioritization'!$C$5='Filter inputs'!$E$4, 'Vaccine Prioritization'!$C$5=$F1273),1,0)</f>
        <v>1</v>
      </c>
    </row>
    <row r="1274" spans="1:25" x14ac:dyDescent="0.3">
      <c r="A1274" t="str">
        <f t="shared" si="41"/>
        <v>ASIAMMRMCV22026</v>
      </c>
      <c r="B1274" t="s">
        <v>13</v>
      </c>
      <c r="C1274" t="s">
        <v>131</v>
      </c>
      <c r="D1274" t="s">
        <v>27</v>
      </c>
      <c r="E1274" t="s">
        <v>83</v>
      </c>
      <c r="F1274">
        <v>2026</v>
      </c>
      <c r="G1274" t="s">
        <v>199</v>
      </c>
      <c r="H1274" s="11" cm="1">
        <f t="array" ref="H1274">_xlfn.IFS(G1274="&gt;70%",1,G1274="60-70%",70%,G1274="50-60%",60%,G1274="&lt;50%",50%)</f>
        <v>0.5</v>
      </c>
      <c r="I1274" s="47">
        <v>0.30877559099734347</v>
      </c>
      <c r="J1274">
        <v>5</v>
      </c>
      <c r="K1274">
        <v>8</v>
      </c>
      <c r="L1274" t="s">
        <v>196</v>
      </c>
      <c r="M1274" s="11" cm="1">
        <f t="array" ref="M1274">_xlfn.IFS(L1274="&gt;70%",1,L1274="60-70%",70%,L1274="50-60%",60%,L1274="&lt;50%",50%)</f>
        <v>1</v>
      </c>
      <c r="N1274" s="47">
        <v>2.0555170168908332</v>
      </c>
      <c r="O1274">
        <v>4</v>
      </c>
      <c r="P1274">
        <v>9</v>
      </c>
      <c r="Q1274">
        <v>10</v>
      </c>
      <c r="R1274">
        <v>2</v>
      </c>
      <c r="S1274" t="s">
        <v>104</v>
      </c>
      <c r="T1274" t="s">
        <v>109</v>
      </c>
      <c r="V1274">
        <v>25</v>
      </c>
      <c r="W1274">
        <v>25</v>
      </c>
      <c r="X1274">
        <f>IF(AND(OR('Country Prioritization'!$C$4 = 'Filter inputs'!$A$4,'Country Prioritization'!$C$4=$B1274),
OR('Country Prioritization'!$C$6='Filter inputs'!$C$4,'Country Prioritization'!$C$6=$S1274),
OR( 'Country Prioritization'!$C$7='Filter inputs'!$D$4, 'Country Prioritization'!$C$7=$T1274),
OR('Country Prioritization'!$C$8='Filter inputs'!$E$4, 'Country Prioritization'!$C$8=$F1274), OR(AND('Country Prioritization'!$C$5='Filter inputs'!$B$4,H1274&lt;=$X$1),AND('Country Prioritization'!$C$5='Filter inputs'!$B$5,M1274&lt;=$X$1))),1,0)</f>
        <v>1</v>
      </c>
      <c r="Y1274">
        <f>IF(OR('Vaccine Prioritization'!$C$5='Filter inputs'!$E$4, 'Vaccine Prioritization'!$C$5=$F1274),1,0)</f>
        <v>1</v>
      </c>
    </row>
    <row r="1275" spans="1:25" x14ac:dyDescent="0.3">
      <c r="A1275" t="str">
        <f t="shared" si="41"/>
        <v>AFRICATZAMCV22026</v>
      </c>
      <c r="B1275" t="s">
        <v>3</v>
      </c>
      <c r="C1275" t="s">
        <v>161</v>
      </c>
      <c r="D1275" t="s">
        <v>57</v>
      </c>
      <c r="E1275" t="s">
        <v>83</v>
      </c>
      <c r="F1275">
        <v>2026</v>
      </c>
      <c r="G1275" t="s">
        <v>199</v>
      </c>
      <c r="H1275" s="11" cm="1">
        <f t="array" ref="H1275">_xlfn.IFS(G1275="&gt;70%",1,G1275="60-70%",70%,G1275="50-60%",60%,G1275="&lt;50%",50%)</f>
        <v>0.5</v>
      </c>
      <c r="I1275" s="47">
        <v>0.34000155770443546</v>
      </c>
      <c r="J1275">
        <v>6</v>
      </c>
      <c r="K1275">
        <v>9</v>
      </c>
      <c r="L1275" t="s">
        <v>196</v>
      </c>
      <c r="M1275" s="11" cm="1">
        <f t="array" ref="M1275">_xlfn.IFS(L1275="&gt;70%",1,L1275="60-70%",70%,L1275="50-60%",60%,L1275="&lt;50%",50%)</f>
        <v>1</v>
      </c>
      <c r="N1275" s="47">
        <v>1.9723851807992092</v>
      </c>
      <c r="O1275">
        <v>6</v>
      </c>
      <c r="P1275">
        <v>9</v>
      </c>
      <c r="Q1275">
        <v>7</v>
      </c>
      <c r="R1275">
        <v>8</v>
      </c>
      <c r="S1275" t="s">
        <v>104</v>
      </c>
      <c r="T1275" t="s">
        <v>106</v>
      </c>
      <c r="V1275">
        <v>30</v>
      </c>
      <c r="W1275">
        <v>30</v>
      </c>
      <c r="X1275">
        <f>IF(AND(OR('Country Prioritization'!$C$4 = 'Filter inputs'!$A$4,'Country Prioritization'!$C$4=$B1275),
OR('Country Prioritization'!$C$6='Filter inputs'!$C$4,'Country Prioritization'!$C$6=$S1275),
OR( 'Country Prioritization'!$C$7='Filter inputs'!$D$4, 'Country Prioritization'!$C$7=$T1275),
OR('Country Prioritization'!$C$8='Filter inputs'!$E$4, 'Country Prioritization'!$C$8=$F1275), OR(AND('Country Prioritization'!$C$5='Filter inputs'!$B$4,H1275&lt;=$X$1),AND('Country Prioritization'!$C$5='Filter inputs'!$B$5,M1275&lt;=$X$1))),1,0)</f>
        <v>1</v>
      </c>
      <c r="Y1275">
        <f>IF(OR('Vaccine Prioritization'!$C$5='Filter inputs'!$E$4, 'Vaccine Prioritization'!$C$5=$F1275),1,0)</f>
        <v>1</v>
      </c>
    </row>
    <row r="1276" spans="1:25" x14ac:dyDescent="0.3">
      <c r="A1276" t="str">
        <f t="shared" si="41"/>
        <v>AFRICAMLIMCV22026</v>
      </c>
      <c r="B1276" t="s">
        <v>3</v>
      </c>
      <c r="C1276" t="s">
        <v>126</v>
      </c>
      <c r="D1276" t="s">
        <v>21</v>
      </c>
      <c r="E1276" t="s">
        <v>83</v>
      </c>
      <c r="F1276">
        <v>2026</v>
      </c>
      <c r="G1276" t="s">
        <v>199</v>
      </c>
      <c r="H1276" s="11" cm="1">
        <f t="array" ref="H1276">_xlfn.IFS(G1276="&gt;70%",1,G1276="60-70%",70%,G1276="50-60%",60%,G1276="&lt;50%",50%)</f>
        <v>0.5</v>
      </c>
      <c r="I1276" s="47">
        <v>0.26646764833468589</v>
      </c>
      <c r="J1276">
        <v>10</v>
      </c>
      <c r="K1276">
        <v>8</v>
      </c>
      <c r="L1276" t="s">
        <v>197</v>
      </c>
      <c r="M1276" s="11" cm="1">
        <f t="array" ref="M1276">_xlfn.IFS(L1276="&gt;70%",1,L1276="60-70%",70%,L1276="50-60%",60%,L1276="&lt;50%",50%)</f>
        <v>0.7</v>
      </c>
      <c r="N1276" s="47">
        <v>1.9453683529124244</v>
      </c>
      <c r="O1276">
        <v>7</v>
      </c>
      <c r="P1276">
        <v>8</v>
      </c>
      <c r="Q1276">
        <v>8</v>
      </c>
      <c r="R1276">
        <v>9</v>
      </c>
      <c r="S1276" t="s">
        <v>103</v>
      </c>
      <c r="T1276" t="s">
        <v>106</v>
      </c>
      <c r="V1276">
        <v>35</v>
      </c>
      <c r="W1276">
        <v>32</v>
      </c>
      <c r="X1276">
        <f>IF(AND(OR('Country Prioritization'!$C$4 = 'Filter inputs'!$A$4,'Country Prioritization'!$C$4=$B1276),
OR('Country Prioritization'!$C$6='Filter inputs'!$C$4,'Country Prioritization'!$C$6=$S1276),
OR( 'Country Prioritization'!$C$7='Filter inputs'!$D$4, 'Country Prioritization'!$C$7=$T1276),
OR('Country Prioritization'!$C$8='Filter inputs'!$E$4, 'Country Prioritization'!$C$8=$F1276), OR(AND('Country Prioritization'!$C$5='Filter inputs'!$B$4,H1276&lt;=$X$1),AND('Country Prioritization'!$C$5='Filter inputs'!$B$5,M1276&lt;=$X$1))),1,0)</f>
        <v>1</v>
      </c>
      <c r="Y1276">
        <f>IF(OR('Vaccine Prioritization'!$C$5='Filter inputs'!$E$4, 'Vaccine Prioritization'!$C$5=$F1276),1,0)</f>
        <v>1</v>
      </c>
    </row>
    <row r="1277" spans="1:25" x14ac:dyDescent="0.3">
      <c r="A1277" t="str">
        <f t="shared" si="41"/>
        <v>AFRICAMDGMCV22026</v>
      </c>
      <c r="B1277" t="s">
        <v>3</v>
      </c>
      <c r="C1277" t="s">
        <v>145</v>
      </c>
      <c r="D1277" t="s">
        <v>41</v>
      </c>
      <c r="E1277" t="s">
        <v>83</v>
      </c>
      <c r="F1277">
        <v>2026</v>
      </c>
      <c r="G1277" t="s">
        <v>199</v>
      </c>
      <c r="H1277" s="11" cm="1">
        <f t="array" ref="H1277">_xlfn.IFS(G1277="&gt;70%",1,G1277="60-70%",70%,G1277="50-60%",60%,G1277="&lt;50%",50%)</f>
        <v>0.5</v>
      </c>
      <c r="I1277" s="47">
        <v>0.30172208256519972</v>
      </c>
      <c r="J1277">
        <v>8</v>
      </c>
      <c r="K1277">
        <v>8</v>
      </c>
      <c r="L1277" t="s">
        <v>197</v>
      </c>
      <c r="M1277" s="11" cm="1">
        <f t="array" ref="M1277">_xlfn.IFS(L1277="&gt;70%",1,L1277="60-70%",70%,L1277="50-60%",60%,L1277="&lt;50%",50%)</f>
        <v>0.7</v>
      </c>
      <c r="N1277" s="47">
        <v>1.7523967404319687</v>
      </c>
      <c r="O1277">
        <v>7</v>
      </c>
      <c r="P1277">
        <v>8</v>
      </c>
      <c r="Q1277">
        <v>7</v>
      </c>
      <c r="R1277">
        <v>9</v>
      </c>
      <c r="S1277" t="s">
        <v>103</v>
      </c>
      <c r="T1277" t="s">
        <v>106</v>
      </c>
      <c r="V1277">
        <v>32</v>
      </c>
      <c r="W1277">
        <v>31</v>
      </c>
      <c r="X1277">
        <f>IF(AND(OR('Country Prioritization'!$C$4 = 'Filter inputs'!$A$4,'Country Prioritization'!$C$4=$B1277),
OR('Country Prioritization'!$C$6='Filter inputs'!$C$4,'Country Prioritization'!$C$6=$S1277),
OR( 'Country Prioritization'!$C$7='Filter inputs'!$D$4, 'Country Prioritization'!$C$7=$T1277),
OR('Country Prioritization'!$C$8='Filter inputs'!$E$4, 'Country Prioritization'!$C$8=$F1277), OR(AND('Country Prioritization'!$C$5='Filter inputs'!$B$4,H1277&lt;=$X$1),AND('Country Prioritization'!$C$5='Filter inputs'!$B$5,M1277&lt;=$X$1))),1,0)</f>
        <v>1</v>
      </c>
      <c r="Y1277">
        <f>IF(OR('Vaccine Prioritization'!$C$5='Filter inputs'!$E$4, 'Vaccine Prioritization'!$C$5=$F1277),1,0)</f>
        <v>1</v>
      </c>
    </row>
    <row r="1278" spans="1:25" x14ac:dyDescent="0.3">
      <c r="A1278" t="str">
        <f t="shared" si="41"/>
        <v>AFRICATCDMCV22026</v>
      </c>
      <c r="B1278" t="s">
        <v>3</v>
      </c>
      <c r="C1278" t="s">
        <v>118</v>
      </c>
      <c r="D1278" t="s">
        <v>11</v>
      </c>
      <c r="E1278" t="s">
        <v>83</v>
      </c>
      <c r="F1278">
        <v>2026</v>
      </c>
      <c r="G1278" t="s">
        <v>199</v>
      </c>
      <c r="H1278" s="11" cm="1">
        <f t="array" ref="H1278">_xlfn.IFS(G1278="&gt;70%",1,G1278="60-70%",70%,G1278="50-60%",60%,G1278="&lt;50%",50%)</f>
        <v>0.5</v>
      </c>
      <c r="I1278" s="47">
        <v>0.29750944839931098</v>
      </c>
      <c r="J1278">
        <v>7</v>
      </c>
      <c r="K1278">
        <v>8</v>
      </c>
      <c r="L1278" t="s">
        <v>198</v>
      </c>
      <c r="M1278" s="11" cm="1">
        <f t="array" ref="M1278">_xlfn.IFS(L1278="&gt;70%",1,L1278="60-70%",70%,L1278="50-60%",60%,L1278="&lt;50%",50%)</f>
        <v>0.6</v>
      </c>
      <c r="N1278" s="47">
        <v>1.5505967661304378</v>
      </c>
      <c r="O1278">
        <v>9</v>
      </c>
      <c r="P1278">
        <v>8</v>
      </c>
      <c r="Q1278">
        <v>9</v>
      </c>
      <c r="R1278">
        <v>9</v>
      </c>
      <c r="S1278" t="s">
        <v>103</v>
      </c>
      <c r="T1278" t="s">
        <v>106</v>
      </c>
      <c r="V1278">
        <v>33</v>
      </c>
      <c r="W1278">
        <v>35</v>
      </c>
      <c r="X1278">
        <f>IF(AND(OR('Country Prioritization'!$C$4 = 'Filter inputs'!$A$4,'Country Prioritization'!$C$4=$B1278),
OR('Country Prioritization'!$C$6='Filter inputs'!$C$4,'Country Prioritization'!$C$6=$S1278),
OR( 'Country Prioritization'!$C$7='Filter inputs'!$D$4, 'Country Prioritization'!$C$7=$T1278),
OR('Country Prioritization'!$C$8='Filter inputs'!$E$4, 'Country Prioritization'!$C$8=$F1278), OR(AND('Country Prioritization'!$C$5='Filter inputs'!$B$4,H1278&lt;=$X$1),AND('Country Prioritization'!$C$5='Filter inputs'!$B$5,M1278&lt;=$X$1))),1,0)</f>
        <v>1</v>
      </c>
      <c r="Y1278">
        <f>IF(OR('Vaccine Prioritization'!$C$5='Filter inputs'!$E$4, 'Vaccine Prioritization'!$C$5=$F1278),1,0)</f>
        <v>1</v>
      </c>
    </row>
    <row r="1279" spans="1:25" x14ac:dyDescent="0.3">
      <c r="A1279" t="str">
        <f t="shared" si="41"/>
        <v>AFRICAGHAMCV22026</v>
      </c>
      <c r="B1279" t="s">
        <v>3</v>
      </c>
      <c r="C1279" t="s">
        <v>166</v>
      </c>
      <c r="D1279" t="s">
        <v>62</v>
      </c>
      <c r="E1279" t="s">
        <v>83</v>
      </c>
      <c r="F1279">
        <v>2026</v>
      </c>
      <c r="G1279" t="s">
        <v>199</v>
      </c>
      <c r="H1279" s="11" cm="1">
        <f t="array" ref="H1279">_xlfn.IFS(G1279="&gt;70%",1,G1279="60-70%",70%,G1279="50-60%",60%,G1279="&lt;50%",50%)</f>
        <v>0.5</v>
      </c>
      <c r="I1279" s="47">
        <v>0.22977391900672264</v>
      </c>
      <c r="J1279">
        <v>4</v>
      </c>
      <c r="K1279">
        <v>7</v>
      </c>
      <c r="L1279" t="s">
        <v>196</v>
      </c>
      <c r="M1279" s="11" cm="1">
        <f t="array" ref="M1279">_xlfn.IFS(L1279="&gt;70%",1,L1279="60-70%",70%,L1279="50-60%",60%,L1279="&lt;50%",50%)</f>
        <v>1</v>
      </c>
      <c r="N1279" s="47">
        <v>1.5313796135219209</v>
      </c>
      <c r="O1279">
        <v>4</v>
      </c>
      <c r="P1279">
        <v>8</v>
      </c>
      <c r="Q1279">
        <v>5</v>
      </c>
      <c r="R1279">
        <v>2</v>
      </c>
      <c r="S1279" t="s">
        <v>104</v>
      </c>
      <c r="T1279" t="s">
        <v>109</v>
      </c>
      <c r="V1279">
        <v>18</v>
      </c>
      <c r="W1279">
        <v>19</v>
      </c>
      <c r="X1279">
        <f>IF(AND(OR('Country Prioritization'!$C$4 = 'Filter inputs'!$A$4,'Country Prioritization'!$C$4=$B1279),
OR('Country Prioritization'!$C$6='Filter inputs'!$C$4,'Country Prioritization'!$C$6=$S1279),
OR( 'Country Prioritization'!$C$7='Filter inputs'!$D$4, 'Country Prioritization'!$C$7=$T1279),
OR('Country Prioritization'!$C$8='Filter inputs'!$E$4, 'Country Prioritization'!$C$8=$F1279), OR(AND('Country Prioritization'!$C$5='Filter inputs'!$B$4,H1279&lt;=$X$1),AND('Country Prioritization'!$C$5='Filter inputs'!$B$5,M1279&lt;=$X$1))),1,0)</f>
        <v>1</v>
      </c>
      <c r="Y1279">
        <f>IF(OR('Vaccine Prioritization'!$C$5='Filter inputs'!$E$4, 'Vaccine Prioritization'!$C$5=$F1279),1,0)</f>
        <v>1</v>
      </c>
    </row>
    <row r="1280" spans="1:25" x14ac:dyDescent="0.3">
      <c r="A1280" t="str">
        <f t="shared" si="41"/>
        <v>AFRICABENMCV22026</v>
      </c>
      <c r="B1280" t="s">
        <v>3</v>
      </c>
      <c r="C1280" t="s">
        <v>132</v>
      </c>
      <c r="D1280" t="s">
        <v>28</v>
      </c>
      <c r="E1280" t="s">
        <v>83</v>
      </c>
      <c r="F1280">
        <v>2026</v>
      </c>
      <c r="G1280" t="s">
        <v>199</v>
      </c>
      <c r="H1280" s="11" cm="1">
        <f t="array" ref="H1280">_xlfn.IFS(G1280="&gt;70%",1,G1280="60-70%",70%,G1280="50-60%",60%,G1280="&lt;50%",50%)</f>
        <v>0.5</v>
      </c>
      <c r="I1280" s="47">
        <v>0.23571952062214166</v>
      </c>
      <c r="J1280">
        <v>7</v>
      </c>
      <c r="K1280">
        <v>7</v>
      </c>
      <c r="L1280" t="s">
        <v>196</v>
      </c>
      <c r="M1280" s="11" cm="1">
        <f t="array" ref="M1280">_xlfn.IFS(L1280="&gt;70%",1,L1280="60-70%",70%,L1280="50-60%",60%,L1280="&lt;50%",50%)</f>
        <v>1</v>
      </c>
      <c r="N1280" s="47">
        <v>1.4954278387175441</v>
      </c>
      <c r="O1280">
        <v>6</v>
      </c>
      <c r="P1280">
        <v>8</v>
      </c>
      <c r="Q1280">
        <v>2</v>
      </c>
      <c r="R1280">
        <v>8</v>
      </c>
      <c r="S1280" t="s">
        <v>104</v>
      </c>
      <c r="T1280" t="s">
        <v>106</v>
      </c>
      <c r="V1280">
        <v>24</v>
      </c>
      <c r="W1280">
        <v>24</v>
      </c>
      <c r="X1280">
        <f>IF(AND(OR('Country Prioritization'!$C$4 = 'Filter inputs'!$A$4,'Country Prioritization'!$C$4=$B1280),
OR('Country Prioritization'!$C$6='Filter inputs'!$C$4,'Country Prioritization'!$C$6=$S1280),
OR( 'Country Prioritization'!$C$7='Filter inputs'!$D$4, 'Country Prioritization'!$C$7=$T1280),
OR('Country Prioritization'!$C$8='Filter inputs'!$E$4, 'Country Prioritization'!$C$8=$F1280), OR(AND('Country Prioritization'!$C$5='Filter inputs'!$B$4,H1280&lt;=$X$1),AND('Country Prioritization'!$C$5='Filter inputs'!$B$5,M1280&lt;=$X$1))),1,0)</f>
        <v>1</v>
      </c>
      <c r="Y1280">
        <f>IF(OR('Vaccine Prioritization'!$C$5='Filter inputs'!$E$4, 'Vaccine Prioritization'!$C$5=$F1280),1,0)</f>
        <v>1</v>
      </c>
    </row>
    <row r="1281" spans="1:25" x14ac:dyDescent="0.3">
      <c r="A1281" t="str">
        <f t="shared" si="41"/>
        <v>AFRICAZMBMCV22026</v>
      </c>
      <c r="B1281" t="s">
        <v>3</v>
      </c>
      <c r="C1281" t="s">
        <v>182</v>
      </c>
      <c r="D1281" t="s">
        <v>78</v>
      </c>
      <c r="E1281" t="s">
        <v>83</v>
      </c>
      <c r="F1281">
        <v>2026</v>
      </c>
      <c r="G1281" t="s">
        <v>199</v>
      </c>
      <c r="H1281" s="11" cm="1">
        <f t="array" ref="H1281">_xlfn.IFS(G1281="&gt;70%",1,G1281="60-70%",70%,G1281="50-60%",60%,G1281="&lt;50%",50%)</f>
        <v>0.5</v>
      </c>
      <c r="I1281" s="47">
        <v>0.26654648760294852</v>
      </c>
      <c r="J1281">
        <v>6</v>
      </c>
      <c r="K1281">
        <v>8</v>
      </c>
      <c r="L1281" t="s">
        <v>197</v>
      </c>
      <c r="M1281" s="11" cm="1">
        <f t="array" ref="M1281">_xlfn.IFS(L1281="&gt;70%",1,L1281="60-70%",70%,L1281="50-60%",60%,L1281="&lt;50%",50%)</f>
        <v>0.7</v>
      </c>
      <c r="N1281" s="47">
        <v>1.4806779318725762</v>
      </c>
      <c r="O1281">
        <v>7</v>
      </c>
      <c r="P1281">
        <v>8</v>
      </c>
      <c r="Q1281">
        <v>9</v>
      </c>
      <c r="R1281">
        <v>2</v>
      </c>
      <c r="S1281" t="s">
        <v>104</v>
      </c>
      <c r="T1281" t="s">
        <v>109</v>
      </c>
      <c r="V1281">
        <v>25</v>
      </c>
      <c r="W1281">
        <v>26</v>
      </c>
      <c r="X1281">
        <f>IF(AND(OR('Country Prioritization'!$C$4 = 'Filter inputs'!$A$4,'Country Prioritization'!$C$4=$B1281),
OR('Country Prioritization'!$C$6='Filter inputs'!$C$4,'Country Prioritization'!$C$6=$S1281),
OR( 'Country Prioritization'!$C$7='Filter inputs'!$D$4, 'Country Prioritization'!$C$7=$T1281),
OR('Country Prioritization'!$C$8='Filter inputs'!$E$4, 'Country Prioritization'!$C$8=$F1281), OR(AND('Country Prioritization'!$C$5='Filter inputs'!$B$4,H1281&lt;=$X$1),AND('Country Prioritization'!$C$5='Filter inputs'!$B$5,M1281&lt;=$X$1))),1,0)</f>
        <v>1</v>
      </c>
      <c r="Y1281">
        <f>IF(OR('Vaccine Prioritization'!$C$5='Filter inputs'!$E$4, 'Vaccine Prioritization'!$C$5=$F1281),1,0)</f>
        <v>1</v>
      </c>
    </row>
    <row r="1282" spans="1:25" x14ac:dyDescent="0.3">
      <c r="A1282" t="str">
        <f t="shared" si="41"/>
        <v>AFRICAMOZMCV22026</v>
      </c>
      <c r="B1282" t="s">
        <v>3</v>
      </c>
      <c r="C1282" t="s">
        <v>181</v>
      </c>
      <c r="D1282" t="s">
        <v>77</v>
      </c>
      <c r="E1282" t="s">
        <v>83</v>
      </c>
      <c r="F1282">
        <v>2026</v>
      </c>
      <c r="G1282" t="s">
        <v>199</v>
      </c>
      <c r="H1282" s="11" cm="1">
        <f t="array" ref="H1282">_xlfn.IFS(G1282="&gt;70%",1,G1282="60-70%",70%,G1282="50-60%",60%,G1282="&lt;50%",50%)</f>
        <v>0.5</v>
      </c>
      <c r="I1282" s="47">
        <v>0.28996877976469576</v>
      </c>
      <c r="J1282">
        <v>3</v>
      </c>
      <c r="K1282">
        <v>8</v>
      </c>
      <c r="L1282" t="s">
        <v>197</v>
      </c>
      <c r="M1282" s="11" cm="1">
        <f t="array" ref="M1282">_xlfn.IFS(L1282="&gt;70%",1,L1282="60-70%",70%,L1282="50-60%",60%,L1282="&lt;50%",50%)</f>
        <v>0.7</v>
      </c>
      <c r="N1282" s="47">
        <v>1.441997894114629</v>
      </c>
      <c r="O1282">
        <v>8</v>
      </c>
      <c r="P1282">
        <v>8</v>
      </c>
      <c r="Q1282">
        <v>10</v>
      </c>
      <c r="R1282">
        <v>9</v>
      </c>
      <c r="S1282" t="s">
        <v>103</v>
      </c>
      <c r="T1282" t="s">
        <v>106</v>
      </c>
      <c r="V1282">
        <v>30</v>
      </c>
      <c r="W1282">
        <v>35</v>
      </c>
      <c r="X1282">
        <f>IF(AND(OR('Country Prioritization'!$C$4 = 'Filter inputs'!$A$4,'Country Prioritization'!$C$4=$B1282),
OR('Country Prioritization'!$C$6='Filter inputs'!$C$4,'Country Prioritization'!$C$6=$S1282),
OR( 'Country Prioritization'!$C$7='Filter inputs'!$D$4, 'Country Prioritization'!$C$7=$T1282),
OR('Country Prioritization'!$C$8='Filter inputs'!$E$4, 'Country Prioritization'!$C$8=$F1282), OR(AND('Country Prioritization'!$C$5='Filter inputs'!$B$4,H1282&lt;=$X$1),AND('Country Prioritization'!$C$5='Filter inputs'!$B$5,M1282&lt;=$X$1))),1,0)</f>
        <v>1</v>
      </c>
      <c r="Y1282">
        <f>IF(OR('Vaccine Prioritization'!$C$5='Filter inputs'!$E$4, 'Vaccine Prioritization'!$C$5=$F1282),1,0)</f>
        <v>1</v>
      </c>
    </row>
    <row r="1283" spans="1:25" x14ac:dyDescent="0.3">
      <c r="A1283" t="str">
        <f t="shared" si="41"/>
        <v>AFRICAKENMCV22026</v>
      </c>
      <c r="B1283" t="s">
        <v>3</v>
      </c>
      <c r="C1283" t="s">
        <v>139</v>
      </c>
      <c r="D1283" t="s">
        <v>35</v>
      </c>
      <c r="E1283" t="s">
        <v>83</v>
      </c>
      <c r="F1283">
        <v>2026</v>
      </c>
      <c r="G1283" t="s">
        <v>199</v>
      </c>
      <c r="H1283" s="11" cm="1">
        <f t="array" ref="H1283">_xlfn.IFS(G1283="&gt;70%",1,G1283="60-70%",70%,G1283="50-60%",60%,G1283="&lt;50%",50%)</f>
        <v>0.5</v>
      </c>
      <c r="I1283" s="47">
        <v>0.32836692152118657</v>
      </c>
      <c r="J1283">
        <v>9</v>
      </c>
      <c r="K1283">
        <v>9</v>
      </c>
      <c r="L1283" t="s">
        <v>198</v>
      </c>
      <c r="M1283" s="11" cm="1">
        <f t="array" ref="M1283">_xlfn.IFS(L1283="&gt;70%",1,L1283="60-70%",70%,L1283="50-60%",60%,L1283="&lt;50%",50%)</f>
        <v>0.6</v>
      </c>
      <c r="N1283" s="47">
        <v>1.3666142067132261</v>
      </c>
      <c r="O1283">
        <v>10</v>
      </c>
      <c r="P1283">
        <v>7</v>
      </c>
      <c r="Q1283">
        <v>5</v>
      </c>
      <c r="R1283">
        <v>2</v>
      </c>
      <c r="S1283" t="s">
        <v>104</v>
      </c>
      <c r="T1283" t="s">
        <v>109</v>
      </c>
      <c r="V1283">
        <v>25</v>
      </c>
      <c r="W1283">
        <v>24</v>
      </c>
      <c r="X1283">
        <f>IF(AND(OR('Country Prioritization'!$C$4 = 'Filter inputs'!$A$4,'Country Prioritization'!$C$4=$B1283),
OR('Country Prioritization'!$C$6='Filter inputs'!$C$4,'Country Prioritization'!$C$6=$S1283),
OR( 'Country Prioritization'!$C$7='Filter inputs'!$D$4, 'Country Prioritization'!$C$7=$T1283),
OR('Country Prioritization'!$C$8='Filter inputs'!$E$4, 'Country Prioritization'!$C$8=$F1283), OR(AND('Country Prioritization'!$C$5='Filter inputs'!$B$4,H1283&lt;=$X$1),AND('Country Prioritization'!$C$5='Filter inputs'!$B$5,M1283&lt;=$X$1))),1,0)</f>
        <v>1</v>
      </c>
      <c r="Y1283">
        <f>IF(OR('Vaccine Prioritization'!$C$5='Filter inputs'!$E$4, 'Vaccine Prioritization'!$C$5=$F1283),1,0)</f>
        <v>1</v>
      </c>
    </row>
    <row r="1284" spans="1:25" x14ac:dyDescent="0.3">
      <c r="A1284" t="str">
        <f t="shared" ref="A1284:A1347" si="42">_xlfn.CONCAT(B1284,D1284,E1284,F1284)</f>
        <v>AFRICABFAMCV22026</v>
      </c>
      <c r="B1284" t="s">
        <v>3</v>
      </c>
      <c r="C1284" t="s">
        <v>167</v>
      </c>
      <c r="D1284" t="s">
        <v>63</v>
      </c>
      <c r="E1284" t="s">
        <v>83</v>
      </c>
      <c r="F1284">
        <v>2026</v>
      </c>
      <c r="G1284" t="s">
        <v>199</v>
      </c>
      <c r="H1284" s="11" cm="1">
        <f t="array" ref="H1284">_xlfn.IFS(G1284="&gt;70%",1,G1284="60-70%",70%,G1284="50-60%",60%,G1284="&lt;50%",50%)</f>
        <v>0.5</v>
      </c>
      <c r="I1284" s="47">
        <v>0.24731215955893479</v>
      </c>
      <c r="J1284">
        <v>6</v>
      </c>
      <c r="K1284">
        <v>7</v>
      </c>
      <c r="L1284" t="s">
        <v>197</v>
      </c>
      <c r="M1284" s="11" cm="1">
        <f t="array" ref="M1284">_xlfn.IFS(L1284="&gt;70%",1,L1284="60-70%",70%,L1284="50-60%",60%,L1284="&lt;50%",50%)</f>
        <v>0.7</v>
      </c>
      <c r="N1284" s="47">
        <v>1.3577199849929917</v>
      </c>
      <c r="O1284">
        <v>8</v>
      </c>
      <c r="P1284">
        <v>7</v>
      </c>
      <c r="Q1284">
        <v>4</v>
      </c>
      <c r="R1284">
        <v>9</v>
      </c>
      <c r="S1284" t="s">
        <v>103</v>
      </c>
      <c r="T1284" t="s">
        <v>106</v>
      </c>
      <c r="V1284">
        <v>26</v>
      </c>
      <c r="W1284">
        <v>28</v>
      </c>
      <c r="X1284">
        <f>IF(AND(OR('Country Prioritization'!$C$4 = 'Filter inputs'!$A$4,'Country Prioritization'!$C$4=$B1284),
OR('Country Prioritization'!$C$6='Filter inputs'!$C$4,'Country Prioritization'!$C$6=$S1284),
OR( 'Country Prioritization'!$C$7='Filter inputs'!$D$4, 'Country Prioritization'!$C$7=$T1284),
OR('Country Prioritization'!$C$8='Filter inputs'!$E$4, 'Country Prioritization'!$C$8=$F1284), OR(AND('Country Prioritization'!$C$5='Filter inputs'!$B$4,H1284&lt;=$X$1),AND('Country Prioritization'!$C$5='Filter inputs'!$B$5,M1284&lt;=$X$1))),1,0)</f>
        <v>1</v>
      </c>
      <c r="Y1284">
        <f>IF(OR('Vaccine Prioritization'!$C$5='Filter inputs'!$E$4, 'Vaccine Prioritization'!$C$5=$F1284),1,0)</f>
        <v>1</v>
      </c>
    </row>
    <row r="1285" spans="1:25" x14ac:dyDescent="0.3">
      <c r="A1285" t="str">
        <f t="shared" si="42"/>
        <v>AFRICANERMCV22026</v>
      </c>
      <c r="B1285" t="s">
        <v>3</v>
      </c>
      <c r="C1285" t="s">
        <v>136</v>
      </c>
      <c r="D1285" t="s">
        <v>32</v>
      </c>
      <c r="E1285" t="s">
        <v>83</v>
      </c>
      <c r="F1285">
        <v>2026</v>
      </c>
      <c r="G1285" t="s">
        <v>199</v>
      </c>
      <c r="H1285" s="11" cm="1">
        <f t="array" ref="H1285">_xlfn.IFS(G1285="&gt;70%",1,G1285="60-70%",70%,G1285="50-60%",60%,G1285="&lt;50%",50%)</f>
        <v>0.5</v>
      </c>
      <c r="I1285" s="47">
        <v>0.29316582906339789</v>
      </c>
      <c r="J1285">
        <v>8</v>
      </c>
      <c r="K1285">
        <v>8</v>
      </c>
      <c r="L1285" t="s">
        <v>198</v>
      </c>
      <c r="M1285" s="11" cm="1">
        <f t="array" ref="M1285">_xlfn.IFS(L1285="&gt;70%",1,L1285="60-70%",70%,L1285="50-60%",60%,L1285="&lt;50%",50%)</f>
        <v>0.6</v>
      </c>
      <c r="N1285" s="47">
        <v>1.2777204053819011</v>
      </c>
      <c r="O1285">
        <v>10</v>
      </c>
      <c r="P1285">
        <v>7</v>
      </c>
      <c r="Q1285">
        <v>8</v>
      </c>
      <c r="R1285">
        <v>9</v>
      </c>
      <c r="S1285" t="s">
        <v>103</v>
      </c>
      <c r="T1285" t="s">
        <v>106</v>
      </c>
      <c r="V1285">
        <v>33</v>
      </c>
      <c r="W1285">
        <v>34</v>
      </c>
      <c r="X1285">
        <f>IF(AND(OR('Country Prioritization'!$C$4 = 'Filter inputs'!$A$4,'Country Prioritization'!$C$4=$B1285),
OR('Country Prioritization'!$C$6='Filter inputs'!$C$4,'Country Prioritization'!$C$6=$S1285),
OR( 'Country Prioritization'!$C$7='Filter inputs'!$D$4, 'Country Prioritization'!$C$7=$T1285),
OR('Country Prioritization'!$C$8='Filter inputs'!$E$4, 'Country Prioritization'!$C$8=$F1285), OR(AND('Country Prioritization'!$C$5='Filter inputs'!$B$4,H1285&lt;=$X$1),AND('Country Prioritization'!$C$5='Filter inputs'!$B$5,M1285&lt;=$X$1))),1,0)</f>
        <v>1</v>
      </c>
      <c r="Y1285">
        <f>IF(OR('Vaccine Prioritization'!$C$5='Filter inputs'!$E$4, 'Vaccine Prioritization'!$C$5=$F1285),1,0)</f>
        <v>1</v>
      </c>
    </row>
    <row r="1286" spans="1:25" x14ac:dyDescent="0.3">
      <c r="A1286" t="str">
        <f t="shared" si="42"/>
        <v>ASIAYEMMCV22026</v>
      </c>
      <c r="B1286" t="s">
        <v>13</v>
      </c>
      <c r="C1286" t="s">
        <v>123</v>
      </c>
      <c r="D1286" t="s">
        <v>18</v>
      </c>
      <c r="E1286" t="s">
        <v>83</v>
      </c>
      <c r="F1286">
        <v>2026</v>
      </c>
      <c r="G1286" t="s">
        <v>199</v>
      </c>
      <c r="H1286" s="11" cm="1">
        <f t="array" ref="H1286">_xlfn.IFS(G1286="&gt;70%",1,G1286="60-70%",70%,G1286="50-60%",60%,G1286="&lt;50%",50%)</f>
        <v>0.5</v>
      </c>
      <c r="I1286" s="47">
        <v>0.19327529855518921</v>
      </c>
      <c r="J1286">
        <v>9</v>
      </c>
      <c r="K1286">
        <v>7</v>
      </c>
      <c r="L1286" t="s">
        <v>197</v>
      </c>
      <c r="M1286" s="11" cm="1">
        <f t="array" ref="M1286">_xlfn.IFS(L1286="&gt;70%",1,L1286="60-70%",70%,L1286="50-60%",60%,L1286="&lt;50%",50%)</f>
        <v>0.7</v>
      </c>
      <c r="N1286" s="47">
        <v>1.1522201851176443</v>
      </c>
      <c r="O1286">
        <v>8</v>
      </c>
      <c r="P1286">
        <v>7</v>
      </c>
      <c r="Q1286">
        <v>3</v>
      </c>
      <c r="R1286">
        <v>9</v>
      </c>
      <c r="S1286" t="s">
        <v>103</v>
      </c>
      <c r="T1286" t="s">
        <v>106</v>
      </c>
      <c r="V1286">
        <v>28</v>
      </c>
      <c r="W1286">
        <v>27</v>
      </c>
      <c r="X1286">
        <f>IF(AND(OR('Country Prioritization'!$C$4 = 'Filter inputs'!$A$4,'Country Prioritization'!$C$4=$B1286),
OR('Country Prioritization'!$C$6='Filter inputs'!$C$4,'Country Prioritization'!$C$6=$S1286),
OR( 'Country Prioritization'!$C$7='Filter inputs'!$D$4, 'Country Prioritization'!$C$7=$T1286),
OR('Country Prioritization'!$C$8='Filter inputs'!$E$4, 'Country Prioritization'!$C$8=$F1286), OR(AND('Country Prioritization'!$C$5='Filter inputs'!$B$4,H1286&lt;=$X$1),AND('Country Prioritization'!$C$5='Filter inputs'!$B$5,M1286&lt;=$X$1))),1,0)</f>
        <v>1</v>
      </c>
      <c r="Y1286">
        <f>IF(OR('Vaccine Prioritization'!$C$5='Filter inputs'!$E$4, 'Vaccine Prioritization'!$C$5=$F1286),1,0)</f>
        <v>1</v>
      </c>
    </row>
    <row r="1287" spans="1:25" x14ac:dyDescent="0.3">
      <c r="A1287" t="str">
        <f t="shared" si="42"/>
        <v>AMERICAHTIMCV22026</v>
      </c>
      <c r="B1287" t="s">
        <v>22</v>
      </c>
      <c r="C1287" t="s">
        <v>127</v>
      </c>
      <c r="D1287" t="s">
        <v>23</v>
      </c>
      <c r="E1287" t="s">
        <v>83</v>
      </c>
      <c r="F1287">
        <v>2026</v>
      </c>
      <c r="G1287" t="s">
        <v>199</v>
      </c>
      <c r="H1287" s="11" cm="1">
        <f t="array" ref="H1287">_xlfn.IFS(G1287="&gt;70%",1,G1287="60-70%",70%,G1287="50-60%",60%,G1287="&lt;50%",50%)</f>
        <v>0.5</v>
      </c>
      <c r="I1287" s="47">
        <v>0.24172837678988865</v>
      </c>
      <c r="J1287">
        <v>10</v>
      </c>
      <c r="K1287">
        <v>7</v>
      </c>
      <c r="L1287" t="s">
        <v>199</v>
      </c>
      <c r="M1287" s="11" cm="1">
        <f t="array" ref="M1287">_xlfn.IFS(L1287="&gt;70%",1,L1287="60-70%",70%,L1287="50-60%",60%,L1287="&lt;50%",50%)</f>
        <v>0.5</v>
      </c>
      <c r="N1287" s="47">
        <v>1.1144077434316448</v>
      </c>
      <c r="O1287">
        <v>10</v>
      </c>
      <c r="P1287">
        <v>7</v>
      </c>
      <c r="Q1287">
        <v>5</v>
      </c>
      <c r="R1287">
        <v>9</v>
      </c>
      <c r="S1287" t="s">
        <v>103</v>
      </c>
      <c r="T1287" t="s">
        <v>106</v>
      </c>
      <c r="V1287">
        <v>31</v>
      </c>
      <c r="W1287">
        <v>31</v>
      </c>
      <c r="X1287">
        <f>IF(AND(OR('Country Prioritization'!$C$4 = 'Filter inputs'!$A$4,'Country Prioritization'!$C$4=$B1287),
OR('Country Prioritization'!$C$6='Filter inputs'!$C$4,'Country Prioritization'!$C$6=$S1287),
OR( 'Country Prioritization'!$C$7='Filter inputs'!$D$4, 'Country Prioritization'!$C$7=$T1287),
OR('Country Prioritization'!$C$8='Filter inputs'!$E$4, 'Country Prioritization'!$C$8=$F1287), OR(AND('Country Prioritization'!$C$5='Filter inputs'!$B$4,H1287&lt;=$X$1),AND('Country Prioritization'!$C$5='Filter inputs'!$B$5,M1287&lt;=$X$1))),1,0)</f>
        <v>1</v>
      </c>
      <c r="Y1287">
        <f>IF(OR('Vaccine Prioritization'!$C$5='Filter inputs'!$E$4, 'Vaccine Prioritization'!$C$5=$F1287),1,0)</f>
        <v>1</v>
      </c>
    </row>
    <row r="1288" spans="1:25" x14ac:dyDescent="0.3">
      <c r="A1288" t="str">
        <f t="shared" si="42"/>
        <v>AFRICAZWEMCV22026</v>
      </c>
      <c r="B1288" t="s">
        <v>3</v>
      </c>
      <c r="C1288" t="s">
        <v>148</v>
      </c>
      <c r="D1288" t="s">
        <v>44</v>
      </c>
      <c r="E1288" t="s">
        <v>83</v>
      </c>
      <c r="F1288">
        <v>2026</v>
      </c>
      <c r="G1288" t="s">
        <v>199</v>
      </c>
      <c r="H1288" s="11" cm="1">
        <f t="array" ref="H1288">_xlfn.IFS(G1288="&gt;70%",1,G1288="60-70%",70%,G1288="50-60%",60%,G1288="&lt;50%",50%)</f>
        <v>0.5</v>
      </c>
      <c r="I1288" s="47">
        <v>0.15762968308044892</v>
      </c>
      <c r="J1288">
        <v>5</v>
      </c>
      <c r="K1288">
        <v>6</v>
      </c>
      <c r="L1288" t="s">
        <v>196</v>
      </c>
      <c r="M1288" s="11" cm="1">
        <f t="array" ref="M1288">_xlfn.IFS(L1288="&gt;70%",1,L1288="60-70%",70%,L1288="50-60%",60%,L1288="&lt;50%",50%)</f>
        <v>1</v>
      </c>
      <c r="N1288" s="47">
        <v>1.0234911625741232</v>
      </c>
      <c r="O1288">
        <v>6</v>
      </c>
      <c r="P1288">
        <v>7</v>
      </c>
      <c r="Q1288">
        <v>7</v>
      </c>
      <c r="R1288">
        <v>2</v>
      </c>
      <c r="S1288" t="s">
        <v>104</v>
      </c>
      <c r="T1288" t="s">
        <v>109</v>
      </c>
      <c r="V1288">
        <v>20</v>
      </c>
      <c r="W1288">
        <v>22</v>
      </c>
      <c r="X1288">
        <f>IF(AND(OR('Country Prioritization'!$C$4 = 'Filter inputs'!$A$4,'Country Prioritization'!$C$4=$B1288),
OR('Country Prioritization'!$C$6='Filter inputs'!$C$4,'Country Prioritization'!$C$6=$S1288),
OR( 'Country Prioritization'!$C$7='Filter inputs'!$D$4, 'Country Prioritization'!$C$7=$T1288),
OR('Country Prioritization'!$C$8='Filter inputs'!$E$4, 'Country Prioritization'!$C$8=$F1288), OR(AND('Country Prioritization'!$C$5='Filter inputs'!$B$4,H1288&lt;=$X$1),AND('Country Prioritization'!$C$5='Filter inputs'!$B$5,M1288&lt;=$X$1))),1,0)</f>
        <v>1</v>
      </c>
      <c r="Y1288">
        <f>IF(OR('Vaccine Prioritization'!$C$5='Filter inputs'!$E$4, 'Vaccine Prioritization'!$C$5=$F1288),1,0)</f>
        <v>1</v>
      </c>
    </row>
    <row r="1289" spans="1:25" x14ac:dyDescent="0.3">
      <c r="A1289" t="str">
        <f t="shared" si="42"/>
        <v>ASIAAFGMCV22026</v>
      </c>
      <c r="B1289" t="s">
        <v>13</v>
      </c>
      <c r="C1289" t="s">
        <v>120</v>
      </c>
      <c r="D1289" t="s">
        <v>14</v>
      </c>
      <c r="E1289" t="s">
        <v>83</v>
      </c>
      <c r="F1289">
        <v>2026</v>
      </c>
      <c r="G1289" t="s">
        <v>199</v>
      </c>
      <c r="H1289" s="11" cm="1">
        <f t="array" ref="H1289">_xlfn.IFS(G1289="&gt;70%",1,G1289="60-70%",70%,G1289="50-60%",60%,G1289="&lt;50%",50%)</f>
        <v>0.5</v>
      </c>
      <c r="I1289" s="47">
        <v>0.18973877711291839</v>
      </c>
      <c r="J1289">
        <v>10</v>
      </c>
      <c r="K1289">
        <v>7</v>
      </c>
      <c r="L1289" t="s">
        <v>197</v>
      </c>
      <c r="M1289" s="11" cm="1">
        <f t="array" ref="M1289">_xlfn.IFS(L1289="&gt;70%",1,L1289="60-70%",70%,L1289="50-60%",60%,L1289="&lt;50%",50%)</f>
        <v>0.7</v>
      </c>
      <c r="N1289" s="47">
        <v>0.9651448365162576</v>
      </c>
      <c r="O1289">
        <v>9</v>
      </c>
      <c r="P1289">
        <v>7</v>
      </c>
      <c r="Q1289">
        <v>8</v>
      </c>
      <c r="R1289">
        <v>9</v>
      </c>
      <c r="S1289" t="s">
        <v>103</v>
      </c>
      <c r="T1289" t="s">
        <v>106</v>
      </c>
      <c r="V1289">
        <v>34</v>
      </c>
      <c r="W1289">
        <v>33</v>
      </c>
      <c r="X1289">
        <f>IF(AND(OR('Country Prioritization'!$C$4 = 'Filter inputs'!$A$4,'Country Prioritization'!$C$4=$B1289),
OR('Country Prioritization'!$C$6='Filter inputs'!$C$4,'Country Prioritization'!$C$6=$S1289),
OR( 'Country Prioritization'!$C$7='Filter inputs'!$D$4, 'Country Prioritization'!$C$7=$T1289),
OR('Country Prioritization'!$C$8='Filter inputs'!$E$4, 'Country Prioritization'!$C$8=$F1289), OR(AND('Country Prioritization'!$C$5='Filter inputs'!$B$4,H1289&lt;=$X$1),AND('Country Prioritization'!$C$5='Filter inputs'!$B$5,M1289&lt;=$X$1))),1,0)</f>
        <v>1</v>
      </c>
      <c r="Y1289">
        <f>IF(OR('Vaccine Prioritization'!$C$5='Filter inputs'!$E$4, 'Vaccine Prioritization'!$C$5=$F1289),1,0)</f>
        <v>1</v>
      </c>
    </row>
    <row r="1290" spans="1:25" x14ac:dyDescent="0.3">
      <c r="A1290" t="str">
        <f t="shared" si="42"/>
        <v>AFRICAMWIMCV22026</v>
      </c>
      <c r="B1290" t="s">
        <v>3</v>
      </c>
      <c r="C1290" t="s">
        <v>158</v>
      </c>
      <c r="D1290" t="s">
        <v>54</v>
      </c>
      <c r="E1290" t="s">
        <v>83</v>
      </c>
      <c r="F1290">
        <v>2026</v>
      </c>
      <c r="G1290" t="s">
        <v>199</v>
      </c>
      <c r="H1290" s="11" cm="1">
        <f t="array" ref="H1290">_xlfn.IFS(G1290="&gt;70%",1,G1290="60-70%",70%,G1290="50-60%",60%,G1290="&lt;50%",50%)</f>
        <v>0.5</v>
      </c>
      <c r="I1290" s="47">
        <v>0.18217820388707756</v>
      </c>
      <c r="J1290">
        <v>5</v>
      </c>
      <c r="K1290">
        <v>7</v>
      </c>
      <c r="L1290" t="s">
        <v>197</v>
      </c>
      <c r="M1290" s="11" cm="1">
        <f t="array" ref="M1290">_xlfn.IFS(L1290="&gt;70%",1,L1290="60-70%",70%,L1290="50-60%",60%,L1290="&lt;50%",50%)</f>
        <v>0.7</v>
      </c>
      <c r="N1290" s="47">
        <v>0.95156272092973082</v>
      </c>
      <c r="O1290">
        <v>7</v>
      </c>
      <c r="P1290">
        <v>7</v>
      </c>
      <c r="Q1290">
        <v>10</v>
      </c>
      <c r="R1290">
        <v>9</v>
      </c>
      <c r="S1290" t="s">
        <v>103</v>
      </c>
      <c r="T1290" t="s">
        <v>106</v>
      </c>
      <c r="V1290">
        <v>31</v>
      </c>
      <c r="W1290">
        <v>33</v>
      </c>
      <c r="X1290">
        <f>IF(AND(OR('Country Prioritization'!$C$4 = 'Filter inputs'!$A$4,'Country Prioritization'!$C$4=$B1290),
OR('Country Prioritization'!$C$6='Filter inputs'!$C$4,'Country Prioritization'!$C$6=$S1290),
OR( 'Country Prioritization'!$C$7='Filter inputs'!$D$4, 'Country Prioritization'!$C$7=$T1290),
OR('Country Prioritization'!$C$8='Filter inputs'!$E$4, 'Country Prioritization'!$C$8=$F1290), OR(AND('Country Prioritization'!$C$5='Filter inputs'!$B$4,H1290&lt;=$X$1),AND('Country Prioritization'!$C$5='Filter inputs'!$B$5,M1290&lt;=$X$1))),1,0)</f>
        <v>1</v>
      </c>
      <c r="Y1290">
        <f>IF(OR('Vaccine Prioritization'!$C$5='Filter inputs'!$E$4, 'Vaccine Prioritization'!$C$5=$F1290),1,0)</f>
        <v>1</v>
      </c>
    </row>
    <row r="1291" spans="1:25" x14ac:dyDescent="0.3">
      <c r="A1291" t="str">
        <f t="shared" si="42"/>
        <v>ASIANPLMCV22026</v>
      </c>
      <c r="B1291" t="s">
        <v>13</v>
      </c>
      <c r="C1291" t="s">
        <v>157</v>
      </c>
      <c r="D1291" t="s">
        <v>53</v>
      </c>
      <c r="E1291" t="s">
        <v>83</v>
      </c>
      <c r="F1291">
        <v>2026</v>
      </c>
      <c r="G1291" t="s">
        <v>199</v>
      </c>
      <c r="H1291" s="11" cm="1">
        <f t="array" ref="H1291">_xlfn.IFS(G1291="&gt;70%",1,G1291="60-70%",70%,G1291="50-60%",60%,G1291="&lt;50%",50%)</f>
        <v>0.5</v>
      </c>
      <c r="I1291" s="47">
        <v>0.15458197219969949</v>
      </c>
      <c r="J1291">
        <v>5</v>
      </c>
      <c r="K1291">
        <v>6</v>
      </c>
      <c r="L1291" t="s">
        <v>197</v>
      </c>
      <c r="M1291" s="11" cm="1">
        <f t="array" ref="M1291">_xlfn.IFS(L1291="&gt;70%",1,L1291="60-70%",70%,L1291="50-60%",60%,L1291="&lt;50%",50%)</f>
        <v>0.7</v>
      </c>
      <c r="N1291" s="47">
        <v>0.76839851400174042</v>
      </c>
      <c r="O1291">
        <v>8</v>
      </c>
      <c r="P1291">
        <v>6</v>
      </c>
      <c r="Q1291">
        <v>6</v>
      </c>
      <c r="R1291">
        <v>8</v>
      </c>
      <c r="S1291" t="s">
        <v>104</v>
      </c>
      <c r="T1291" t="s">
        <v>106</v>
      </c>
      <c r="V1291">
        <v>25</v>
      </c>
      <c r="W1291">
        <v>28</v>
      </c>
      <c r="X1291">
        <f>IF(AND(OR('Country Prioritization'!$C$4 = 'Filter inputs'!$A$4,'Country Prioritization'!$C$4=$B1291),
OR('Country Prioritization'!$C$6='Filter inputs'!$C$4,'Country Prioritization'!$C$6=$S1291),
OR( 'Country Prioritization'!$C$7='Filter inputs'!$D$4, 'Country Prioritization'!$C$7=$T1291),
OR('Country Prioritization'!$C$8='Filter inputs'!$E$4, 'Country Prioritization'!$C$8=$F1291), OR(AND('Country Prioritization'!$C$5='Filter inputs'!$B$4,H1291&lt;=$X$1),AND('Country Prioritization'!$C$5='Filter inputs'!$B$5,M1291&lt;=$X$1))),1,0)</f>
        <v>1</v>
      </c>
      <c r="Y1291">
        <f>IF(OR('Vaccine Prioritization'!$C$5='Filter inputs'!$E$4, 'Vaccine Prioritization'!$C$5=$F1291),1,0)</f>
        <v>1</v>
      </c>
    </row>
    <row r="1292" spans="1:25" x14ac:dyDescent="0.3">
      <c r="A1292" t="str">
        <f t="shared" si="42"/>
        <v>AFRICAGINMCV22026</v>
      </c>
      <c r="B1292" t="s">
        <v>3</v>
      </c>
      <c r="C1292" t="s">
        <v>119</v>
      </c>
      <c r="D1292" t="s">
        <v>12</v>
      </c>
      <c r="E1292" t="s">
        <v>83</v>
      </c>
      <c r="F1292">
        <v>2026</v>
      </c>
      <c r="G1292" t="s">
        <v>199</v>
      </c>
      <c r="H1292" s="11" cm="1">
        <f t="array" ref="H1292">_xlfn.IFS(G1292="&gt;70%",1,G1292="60-70%",70%,G1292="50-60%",60%,G1292="&lt;50%",50%)</f>
        <v>0.5</v>
      </c>
      <c r="I1292" s="47">
        <v>0.24713783914265269</v>
      </c>
      <c r="J1292">
        <v>7</v>
      </c>
      <c r="K1292">
        <v>7</v>
      </c>
      <c r="L1292" t="s">
        <v>199</v>
      </c>
      <c r="M1292" s="11" cm="1">
        <f t="array" ref="M1292">_xlfn.IFS(L1292="&gt;70%",1,L1292="60-70%",70%,L1292="50-60%",60%,L1292="&lt;50%",50%)</f>
        <v>0.5</v>
      </c>
      <c r="N1292" s="47">
        <v>0.71293117723701516</v>
      </c>
      <c r="O1292">
        <v>10</v>
      </c>
      <c r="P1292">
        <v>6</v>
      </c>
      <c r="Q1292">
        <v>7</v>
      </c>
      <c r="R1292">
        <v>9</v>
      </c>
      <c r="S1292" t="s">
        <v>103</v>
      </c>
      <c r="T1292" t="s">
        <v>106</v>
      </c>
      <c r="V1292">
        <v>30</v>
      </c>
      <c r="W1292">
        <v>32</v>
      </c>
      <c r="X1292">
        <f>IF(AND(OR('Country Prioritization'!$C$4 = 'Filter inputs'!$A$4,'Country Prioritization'!$C$4=$B1292),
OR('Country Prioritization'!$C$6='Filter inputs'!$C$4,'Country Prioritization'!$C$6=$S1292),
OR( 'Country Prioritization'!$C$7='Filter inputs'!$D$4, 'Country Prioritization'!$C$7=$T1292),
OR('Country Prioritization'!$C$8='Filter inputs'!$E$4, 'Country Prioritization'!$C$8=$F1292), OR(AND('Country Prioritization'!$C$5='Filter inputs'!$B$4,H1292&lt;=$X$1),AND('Country Prioritization'!$C$5='Filter inputs'!$B$5,M1292&lt;=$X$1))),1,0)</f>
        <v>1</v>
      </c>
      <c r="Y1292">
        <f>IF(OR('Vaccine Prioritization'!$C$5='Filter inputs'!$E$4, 'Vaccine Prioritization'!$C$5=$F1292),1,0)</f>
        <v>1</v>
      </c>
    </row>
    <row r="1293" spans="1:25" x14ac:dyDescent="0.3">
      <c r="A1293" t="str">
        <f t="shared" si="42"/>
        <v>AFRICASENMCV22026</v>
      </c>
      <c r="B1293" t="s">
        <v>3</v>
      </c>
      <c r="C1293" t="s">
        <v>164</v>
      </c>
      <c r="D1293" t="s">
        <v>60</v>
      </c>
      <c r="E1293" t="s">
        <v>83</v>
      </c>
      <c r="F1293">
        <v>2026</v>
      </c>
      <c r="G1293" t="s">
        <v>199</v>
      </c>
      <c r="H1293" s="11" cm="1">
        <f t="array" ref="H1293">_xlfn.IFS(G1293="&gt;70%",1,G1293="60-70%",70%,G1293="50-60%",60%,G1293="&lt;50%",50%)</f>
        <v>0.5</v>
      </c>
      <c r="I1293" s="47">
        <v>0.13870592203594814</v>
      </c>
      <c r="J1293">
        <v>5</v>
      </c>
      <c r="K1293">
        <v>6</v>
      </c>
      <c r="L1293" t="s">
        <v>197</v>
      </c>
      <c r="M1293" s="11" cm="1">
        <f t="array" ref="M1293">_xlfn.IFS(L1293="&gt;70%",1,L1293="60-70%",70%,L1293="50-60%",60%,L1293="&lt;50%",50%)</f>
        <v>0.7</v>
      </c>
      <c r="N1293" s="47">
        <v>0.68776259887530078</v>
      </c>
      <c r="O1293">
        <v>7</v>
      </c>
      <c r="P1293">
        <v>6</v>
      </c>
      <c r="Q1293">
        <v>1</v>
      </c>
      <c r="R1293">
        <v>2</v>
      </c>
      <c r="S1293" t="s">
        <v>104</v>
      </c>
      <c r="T1293" t="s">
        <v>109</v>
      </c>
      <c r="V1293">
        <v>14</v>
      </c>
      <c r="W1293">
        <v>16</v>
      </c>
      <c r="X1293">
        <f>IF(AND(OR('Country Prioritization'!$C$4 = 'Filter inputs'!$A$4,'Country Prioritization'!$C$4=$B1293),
OR('Country Prioritization'!$C$6='Filter inputs'!$C$4,'Country Prioritization'!$C$6=$S1293),
OR( 'Country Prioritization'!$C$7='Filter inputs'!$D$4, 'Country Prioritization'!$C$7=$T1293),
OR('Country Prioritization'!$C$8='Filter inputs'!$E$4, 'Country Prioritization'!$C$8=$F1293), OR(AND('Country Prioritization'!$C$5='Filter inputs'!$B$4,H1293&lt;=$X$1),AND('Country Prioritization'!$C$5='Filter inputs'!$B$5,M1293&lt;=$X$1))),1,0)</f>
        <v>1</v>
      </c>
      <c r="Y1293">
        <f>IF(OR('Vaccine Prioritization'!$C$5='Filter inputs'!$E$4, 'Vaccine Prioritization'!$C$5=$F1293),1,0)</f>
        <v>1</v>
      </c>
    </row>
    <row r="1294" spans="1:25" x14ac:dyDescent="0.3">
      <c r="A1294" t="str">
        <f t="shared" si="42"/>
        <v>ASIASYRMCV22026</v>
      </c>
      <c r="B1294" t="s">
        <v>13</v>
      </c>
      <c r="C1294" t="s">
        <v>122</v>
      </c>
      <c r="D1294" t="s">
        <v>17</v>
      </c>
      <c r="E1294" t="s">
        <v>83</v>
      </c>
      <c r="F1294">
        <v>2026</v>
      </c>
      <c r="G1294" t="s">
        <v>199</v>
      </c>
      <c r="H1294" s="11" cm="1">
        <f t="array" ref="H1294">_xlfn.IFS(G1294="&gt;70%",1,G1294="60-70%",70%,G1294="50-60%",60%,G1294="&lt;50%",50%)</f>
        <v>0.5</v>
      </c>
      <c r="I1294" s="47">
        <v>0.14079234157405518</v>
      </c>
      <c r="J1294">
        <v>9</v>
      </c>
      <c r="K1294">
        <v>6</v>
      </c>
      <c r="L1294" t="s">
        <v>196</v>
      </c>
      <c r="M1294" s="11" cm="1">
        <f t="array" ref="M1294">_xlfn.IFS(L1294="&gt;70%",1,L1294="60-70%",70%,L1294="50-60%",60%,L1294="&lt;50%",50%)</f>
        <v>1</v>
      </c>
      <c r="N1294" s="47">
        <v>0.63066607226385962</v>
      </c>
      <c r="O1294">
        <v>7</v>
      </c>
      <c r="P1294">
        <v>6</v>
      </c>
      <c r="Q1294">
        <v>2</v>
      </c>
      <c r="R1294">
        <v>9</v>
      </c>
      <c r="S1294" t="s">
        <v>103</v>
      </c>
      <c r="T1294" t="s">
        <v>106</v>
      </c>
      <c r="V1294">
        <v>26</v>
      </c>
      <c r="W1294">
        <v>24</v>
      </c>
      <c r="X1294">
        <f>IF(AND(OR('Country Prioritization'!$C$4 = 'Filter inputs'!$A$4,'Country Prioritization'!$C$4=$B1294),
OR('Country Prioritization'!$C$6='Filter inputs'!$C$4,'Country Prioritization'!$C$6=$S1294),
OR( 'Country Prioritization'!$C$7='Filter inputs'!$D$4, 'Country Prioritization'!$C$7=$T1294),
OR('Country Prioritization'!$C$8='Filter inputs'!$E$4, 'Country Prioritization'!$C$8=$F1294), OR(AND('Country Prioritization'!$C$5='Filter inputs'!$B$4,H1294&lt;=$X$1),AND('Country Prioritization'!$C$5='Filter inputs'!$B$5,M1294&lt;=$X$1))),1,0)</f>
        <v>1</v>
      </c>
      <c r="Y1294">
        <f>IF(OR('Vaccine Prioritization'!$C$5='Filter inputs'!$E$4, 'Vaccine Prioritization'!$C$5=$F1294),1,0)</f>
        <v>1</v>
      </c>
    </row>
    <row r="1295" spans="1:25" x14ac:dyDescent="0.3">
      <c r="A1295" t="str">
        <f t="shared" si="42"/>
        <v>ASIAKHMMCV22026</v>
      </c>
      <c r="B1295" t="s">
        <v>13</v>
      </c>
      <c r="C1295" t="s">
        <v>163</v>
      </c>
      <c r="D1295" t="s">
        <v>59</v>
      </c>
      <c r="E1295" t="s">
        <v>83</v>
      </c>
      <c r="F1295">
        <v>2026</v>
      </c>
      <c r="G1295" t="s">
        <v>199</v>
      </c>
      <c r="H1295" s="11" cm="1">
        <f t="array" ref="H1295">_xlfn.IFS(G1295="&gt;70%",1,G1295="60-70%",70%,G1295="50-60%",60%,G1295="&lt;50%",50%)</f>
        <v>0.5</v>
      </c>
      <c r="I1295" s="47">
        <v>8.4146136015866846E-2</v>
      </c>
      <c r="J1295">
        <v>4</v>
      </c>
      <c r="K1295">
        <v>5</v>
      </c>
      <c r="L1295" t="s">
        <v>196</v>
      </c>
      <c r="M1295" s="11" cm="1">
        <f t="array" ref="M1295">_xlfn.IFS(L1295="&gt;70%",1,L1295="60-70%",70%,L1295="50-60%",60%,L1295="&lt;50%",50%)</f>
        <v>1</v>
      </c>
      <c r="N1295" s="47">
        <v>0.57599580125543703</v>
      </c>
      <c r="O1295">
        <v>3</v>
      </c>
      <c r="P1295">
        <v>6</v>
      </c>
      <c r="Q1295">
        <v>8</v>
      </c>
      <c r="R1295">
        <v>2</v>
      </c>
      <c r="S1295" t="s">
        <v>104</v>
      </c>
      <c r="T1295" t="s">
        <v>109</v>
      </c>
      <c r="V1295">
        <v>19</v>
      </c>
      <c r="W1295">
        <v>19</v>
      </c>
      <c r="X1295">
        <f>IF(AND(OR('Country Prioritization'!$C$4 = 'Filter inputs'!$A$4,'Country Prioritization'!$C$4=$B1295),
OR('Country Prioritization'!$C$6='Filter inputs'!$C$4,'Country Prioritization'!$C$6=$S1295),
OR( 'Country Prioritization'!$C$7='Filter inputs'!$D$4, 'Country Prioritization'!$C$7=$T1295),
OR('Country Prioritization'!$C$8='Filter inputs'!$E$4, 'Country Prioritization'!$C$8=$F1295), OR(AND('Country Prioritization'!$C$5='Filter inputs'!$B$4,H1295&lt;=$X$1),AND('Country Prioritization'!$C$5='Filter inputs'!$B$5,M1295&lt;=$X$1))),1,0)</f>
        <v>1</v>
      </c>
      <c r="Y1295">
        <f>IF(OR('Vaccine Prioritization'!$C$5='Filter inputs'!$E$4, 'Vaccine Prioritization'!$C$5=$F1295),1,0)</f>
        <v>1</v>
      </c>
    </row>
    <row r="1296" spans="1:25" x14ac:dyDescent="0.3">
      <c r="A1296" t="str">
        <f t="shared" si="42"/>
        <v>AFRICATGOMCV22026</v>
      </c>
      <c r="B1296" t="s">
        <v>3</v>
      </c>
      <c r="C1296" t="s">
        <v>155</v>
      </c>
      <c r="D1296" t="s">
        <v>51</v>
      </c>
      <c r="E1296" t="s">
        <v>83</v>
      </c>
      <c r="F1296">
        <v>2026</v>
      </c>
      <c r="G1296" t="s">
        <v>199</v>
      </c>
      <c r="H1296" s="11" cm="1">
        <f t="array" ref="H1296">_xlfn.IFS(G1296="&gt;70%",1,G1296="60-70%",70%,G1296="50-60%",60%,G1296="&lt;50%",50%)</f>
        <v>0.5</v>
      </c>
      <c r="I1296" s="47">
        <v>8.9979368267493282E-2</v>
      </c>
      <c r="J1296">
        <v>6</v>
      </c>
      <c r="K1296">
        <v>5</v>
      </c>
      <c r="L1296" t="s">
        <v>196</v>
      </c>
      <c r="M1296" s="11" cm="1">
        <f t="array" ref="M1296">_xlfn.IFS(L1296="&gt;70%",1,L1296="60-70%",70%,L1296="50-60%",60%,L1296="&lt;50%",50%)</f>
        <v>1</v>
      </c>
      <c r="N1296" s="47">
        <v>0.55758542746604201</v>
      </c>
      <c r="O1296">
        <v>5</v>
      </c>
      <c r="P1296">
        <v>6</v>
      </c>
      <c r="Q1296">
        <v>6</v>
      </c>
      <c r="R1296">
        <v>9</v>
      </c>
      <c r="S1296" t="s">
        <v>103</v>
      </c>
      <c r="T1296" t="s">
        <v>106</v>
      </c>
      <c r="V1296">
        <v>26</v>
      </c>
      <c r="W1296">
        <v>26</v>
      </c>
      <c r="X1296">
        <f>IF(AND(OR('Country Prioritization'!$C$4 = 'Filter inputs'!$A$4,'Country Prioritization'!$C$4=$B1296),
OR('Country Prioritization'!$C$6='Filter inputs'!$C$4,'Country Prioritization'!$C$6=$S1296),
OR( 'Country Prioritization'!$C$7='Filter inputs'!$D$4, 'Country Prioritization'!$C$7=$T1296),
OR('Country Prioritization'!$C$8='Filter inputs'!$E$4, 'Country Prioritization'!$C$8=$F1296), OR(AND('Country Prioritization'!$C$5='Filter inputs'!$B$4,H1296&lt;=$X$1),AND('Country Prioritization'!$C$5='Filter inputs'!$B$5,M1296&lt;=$X$1))),1,0)</f>
        <v>1</v>
      </c>
      <c r="Y1296">
        <f>IF(OR('Vaccine Prioritization'!$C$5='Filter inputs'!$E$4, 'Vaccine Prioritization'!$C$5=$F1296),1,0)</f>
        <v>1</v>
      </c>
    </row>
    <row r="1297" spans="1:25" x14ac:dyDescent="0.3">
      <c r="A1297" t="str">
        <f t="shared" si="42"/>
        <v>AFRICABDIMCV22026</v>
      </c>
      <c r="B1297" t="s">
        <v>3</v>
      </c>
      <c r="C1297" t="s">
        <v>171</v>
      </c>
      <c r="D1297" t="s">
        <v>67</v>
      </c>
      <c r="E1297" t="s">
        <v>83</v>
      </c>
      <c r="F1297">
        <v>2026</v>
      </c>
      <c r="G1297" t="s">
        <v>199</v>
      </c>
      <c r="H1297" s="11" cm="1">
        <f t="array" ref="H1297">_xlfn.IFS(G1297="&gt;70%",1,G1297="60-70%",70%,G1297="50-60%",60%,G1297="&lt;50%",50%)</f>
        <v>0.5</v>
      </c>
      <c r="I1297" s="47">
        <v>8.711857844548003E-2</v>
      </c>
      <c r="J1297">
        <v>5</v>
      </c>
      <c r="K1297">
        <v>5</v>
      </c>
      <c r="L1297" t="s">
        <v>196</v>
      </c>
      <c r="M1297" s="11" cm="1">
        <f t="array" ref="M1297">_xlfn.IFS(L1297="&gt;70%",1,L1297="60-70%",70%,L1297="50-60%",60%,L1297="&lt;50%",50%)</f>
        <v>1</v>
      </c>
      <c r="N1297" s="47">
        <v>0.52449732237378444</v>
      </c>
      <c r="O1297">
        <v>5</v>
      </c>
      <c r="P1297">
        <v>6</v>
      </c>
      <c r="Q1297">
        <v>5</v>
      </c>
      <c r="R1297">
        <v>9</v>
      </c>
      <c r="S1297" t="s">
        <v>103</v>
      </c>
      <c r="T1297" t="s">
        <v>106</v>
      </c>
      <c r="V1297">
        <v>24</v>
      </c>
      <c r="W1297">
        <v>25</v>
      </c>
      <c r="X1297">
        <f>IF(AND(OR('Country Prioritization'!$C$4 = 'Filter inputs'!$A$4,'Country Prioritization'!$C$4=$B1297),
OR('Country Prioritization'!$C$6='Filter inputs'!$C$4,'Country Prioritization'!$C$6=$S1297),
OR( 'Country Prioritization'!$C$7='Filter inputs'!$D$4, 'Country Prioritization'!$C$7=$T1297),
OR('Country Prioritization'!$C$8='Filter inputs'!$E$4, 'Country Prioritization'!$C$8=$F1297), OR(AND('Country Prioritization'!$C$5='Filter inputs'!$B$4,H1297&lt;=$X$1),AND('Country Prioritization'!$C$5='Filter inputs'!$B$5,M1297&lt;=$X$1))),1,0)</f>
        <v>1</v>
      </c>
      <c r="Y1297">
        <f>IF(OR('Vaccine Prioritization'!$C$5='Filter inputs'!$E$4, 'Vaccine Prioritization'!$C$5=$F1297),1,0)</f>
        <v>1</v>
      </c>
    </row>
    <row r="1298" spans="1:25" x14ac:dyDescent="0.3">
      <c r="A1298" t="str">
        <f t="shared" si="42"/>
        <v>AFRICASSDMCV22026</v>
      </c>
      <c r="B1298" t="s">
        <v>3</v>
      </c>
      <c r="C1298" t="s">
        <v>115</v>
      </c>
      <c r="D1298" t="s">
        <v>7</v>
      </c>
      <c r="E1298" t="s">
        <v>83</v>
      </c>
      <c r="F1298">
        <v>2026</v>
      </c>
      <c r="G1298" t="s">
        <v>199</v>
      </c>
      <c r="H1298" s="11" cm="1">
        <f t="array" ref="H1298">_xlfn.IFS(G1298="&gt;70%",1,G1298="60-70%",70%,G1298="50-60%",60%,G1298="&lt;50%",50%)</f>
        <v>0.5</v>
      </c>
      <c r="I1298" s="47">
        <v>0.11629049454020671</v>
      </c>
      <c r="J1298">
        <v>7</v>
      </c>
      <c r="K1298">
        <v>6</v>
      </c>
      <c r="L1298" t="s">
        <v>198</v>
      </c>
      <c r="M1298" s="11" cm="1">
        <f t="array" ref="M1298">_xlfn.IFS(L1298="&gt;70%",1,L1298="60-70%",70%,L1298="50-60%",60%,L1298="&lt;50%",50%)</f>
        <v>0.6</v>
      </c>
      <c r="N1298" s="47">
        <v>0.52261932429762459</v>
      </c>
      <c r="O1298">
        <v>9</v>
      </c>
      <c r="P1298">
        <v>5</v>
      </c>
      <c r="Q1298">
        <v>4</v>
      </c>
      <c r="R1298">
        <v>9</v>
      </c>
      <c r="S1298" t="s">
        <v>103</v>
      </c>
      <c r="T1298" t="s">
        <v>106</v>
      </c>
      <c r="V1298">
        <v>26</v>
      </c>
      <c r="W1298">
        <v>27</v>
      </c>
      <c r="X1298">
        <f>IF(AND(OR('Country Prioritization'!$C$4 = 'Filter inputs'!$A$4,'Country Prioritization'!$C$4=$B1298),
OR('Country Prioritization'!$C$6='Filter inputs'!$C$4,'Country Prioritization'!$C$6=$S1298),
OR( 'Country Prioritization'!$C$7='Filter inputs'!$D$4, 'Country Prioritization'!$C$7=$T1298),
OR('Country Prioritization'!$C$8='Filter inputs'!$E$4, 'Country Prioritization'!$C$8=$F1298), OR(AND('Country Prioritization'!$C$5='Filter inputs'!$B$4,H1298&lt;=$X$1),AND('Country Prioritization'!$C$5='Filter inputs'!$B$5,M1298&lt;=$X$1))),1,0)</f>
        <v>1</v>
      </c>
      <c r="Y1298">
        <f>IF(OR('Vaccine Prioritization'!$C$5='Filter inputs'!$E$4, 'Vaccine Prioritization'!$C$5=$F1298),1,0)</f>
        <v>1</v>
      </c>
    </row>
    <row r="1299" spans="1:25" x14ac:dyDescent="0.3">
      <c r="A1299" t="str">
        <f t="shared" si="42"/>
        <v>AFRICASLEMCV22026</v>
      </c>
      <c r="B1299" t="s">
        <v>3</v>
      </c>
      <c r="C1299" t="s">
        <v>154</v>
      </c>
      <c r="D1299" t="s">
        <v>50</v>
      </c>
      <c r="E1299" t="s">
        <v>83</v>
      </c>
      <c r="F1299">
        <v>2026</v>
      </c>
      <c r="G1299" t="s">
        <v>199</v>
      </c>
      <c r="H1299" s="11" cm="1">
        <f t="array" ref="H1299">_xlfn.IFS(G1299="&gt;70%",1,G1299="60-70%",70%,G1299="50-60%",60%,G1299="&lt;50%",50%)</f>
        <v>0.5</v>
      </c>
      <c r="I1299" s="47">
        <v>9.2637895480027932E-2</v>
      </c>
      <c r="J1299">
        <v>5</v>
      </c>
      <c r="K1299">
        <v>6</v>
      </c>
      <c r="L1299" t="s">
        <v>197</v>
      </c>
      <c r="M1299" s="11" cm="1">
        <f t="array" ref="M1299">_xlfn.IFS(L1299="&gt;70%",1,L1299="60-70%",70%,L1299="50-60%",60%,L1299="&lt;50%",50%)</f>
        <v>0.7</v>
      </c>
      <c r="N1299" s="47">
        <v>0.52160583986050713</v>
      </c>
      <c r="O1299">
        <v>7</v>
      </c>
      <c r="P1299">
        <v>5</v>
      </c>
      <c r="Q1299">
        <v>10</v>
      </c>
      <c r="R1299">
        <v>9</v>
      </c>
      <c r="S1299" t="s">
        <v>103</v>
      </c>
      <c r="T1299" t="s">
        <v>106</v>
      </c>
      <c r="V1299">
        <v>30</v>
      </c>
      <c r="W1299">
        <v>31</v>
      </c>
      <c r="X1299">
        <f>IF(AND(OR('Country Prioritization'!$C$4 = 'Filter inputs'!$A$4,'Country Prioritization'!$C$4=$B1299),
OR('Country Prioritization'!$C$6='Filter inputs'!$C$4,'Country Prioritization'!$C$6=$S1299),
OR( 'Country Prioritization'!$C$7='Filter inputs'!$D$4, 'Country Prioritization'!$C$7=$T1299),
OR('Country Prioritization'!$C$8='Filter inputs'!$E$4, 'Country Prioritization'!$C$8=$F1299), OR(AND('Country Prioritization'!$C$5='Filter inputs'!$B$4,H1299&lt;=$X$1),AND('Country Prioritization'!$C$5='Filter inputs'!$B$5,M1299&lt;=$X$1))),1,0)</f>
        <v>1</v>
      </c>
      <c r="Y1299">
        <f>IF(OR('Vaccine Prioritization'!$C$5='Filter inputs'!$E$4, 'Vaccine Prioritization'!$C$5=$F1299),1,0)</f>
        <v>1</v>
      </c>
    </row>
    <row r="1300" spans="1:25" x14ac:dyDescent="0.3">
      <c r="A1300" t="str">
        <f t="shared" si="42"/>
        <v>OCEANIAPNGMCV22026</v>
      </c>
      <c r="B1300" t="s">
        <v>15</v>
      </c>
      <c r="C1300" t="s">
        <v>121</v>
      </c>
      <c r="D1300" t="s">
        <v>16</v>
      </c>
      <c r="E1300" t="s">
        <v>83</v>
      </c>
      <c r="F1300">
        <v>2026</v>
      </c>
      <c r="G1300" t="s">
        <v>199</v>
      </c>
      <c r="H1300" s="11" cm="1">
        <f t="array" ref="H1300">_xlfn.IFS(G1300="&gt;70%",1,G1300="60-70%",70%,G1300="50-60%",60%,G1300="&lt;50%",50%)</f>
        <v>0.5</v>
      </c>
      <c r="I1300" s="47">
        <v>7.7121182722146617E-2</v>
      </c>
      <c r="J1300">
        <v>10</v>
      </c>
      <c r="K1300">
        <v>5</v>
      </c>
      <c r="L1300" t="s">
        <v>197</v>
      </c>
      <c r="M1300" s="11" cm="1">
        <f t="array" ref="M1300">_xlfn.IFS(L1300="&gt;70%",1,L1300="60-70%",70%,L1300="50-60%",60%,L1300="&lt;50%",50%)</f>
        <v>0.7</v>
      </c>
      <c r="N1300" s="47">
        <v>0.49734133861730356</v>
      </c>
      <c r="O1300">
        <v>9</v>
      </c>
      <c r="P1300">
        <v>5</v>
      </c>
      <c r="Q1300">
        <v>6</v>
      </c>
      <c r="R1300">
        <v>5</v>
      </c>
      <c r="S1300" t="s">
        <v>104</v>
      </c>
      <c r="T1300" t="s">
        <v>107</v>
      </c>
      <c r="V1300">
        <v>26</v>
      </c>
      <c r="W1300">
        <v>25</v>
      </c>
      <c r="X1300">
        <f>IF(AND(OR('Country Prioritization'!$C$4 = 'Filter inputs'!$A$4,'Country Prioritization'!$C$4=$B1300),
OR('Country Prioritization'!$C$6='Filter inputs'!$C$4,'Country Prioritization'!$C$6=$S1300),
OR( 'Country Prioritization'!$C$7='Filter inputs'!$D$4, 'Country Prioritization'!$C$7=$T1300),
OR('Country Prioritization'!$C$8='Filter inputs'!$E$4, 'Country Prioritization'!$C$8=$F1300), OR(AND('Country Prioritization'!$C$5='Filter inputs'!$B$4,H1300&lt;=$X$1),AND('Country Prioritization'!$C$5='Filter inputs'!$B$5,M1300&lt;=$X$1))),1,0)</f>
        <v>1</v>
      </c>
      <c r="Y1300">
        <f>IF(OR('Vaccine Prioritization'!$C$5='Filter inputs'!$E$4, 'Vaccine Prioritization'!$C$5=$F1300),1,0)</f>
        <v>1</v>
      </c>
    </row>
    <row r="1301" spans="1:25" x14ac:dyDescent="0.3">
      <c r="A1301" t="str">
        <f t="shared" si="42"/>
        <v>ASIAPRKMCV22026</v>
      </c>
      <c r="B1301" t="s">
        <v>13</v>
      </c>
      <c r="C1301" t="s">
        <v>177</v>
      </c>
      <c r="D1301" t="s">
        <v>73</v>
      </c>
      <c r="E1301" t="s">
        <v>83</v>
      </c>
      <c r="F1301">
        <v>2026</v>
      </c>
      <c r="G1301" t="s">
        <v>199</v>
      </c>
      <c r="H1301" s="11" cm="1">
        <f t="array" ref="H1301">_xlfn.IFS(G1301="&gt;70%",1,G1301="60-70%",70%,G1301="50-60%",60%,G1301="&lt;50%",50%)</f>
        <v>0.5</v>
      </c>
      <c r="I1301" s="47">
        <v>6.5935638569729296E-2</v>
      </c>
      <c r="J1301">
        <v>1</v>
      </c>
      <c r="K1301">
        <v>5</v>
      </c>
      <c r="L1301" t="s">
        <v>196</v>
      </c>
      <c r="M1301" s="11" cm="1">
        <f t="array" ref="M1301">_xlfn.IFS(L1301="&gt;70%",1,L1301="60-70%",70%,L1301="50-60%",60%,L1301="&lt;50%",50%)</f>
        <v>1</v>
      </c>
      <c r="N1301" s="47">
        <v>0.46678823914675577</v>
      </c>
      <c r="O1301">
        <v>1</v>
      </c>
      <c r="P1301">
        <v>5</v>
      </c>
      <c r="Q1301">
        <v>1</v>
      </c>
      <c r="R1301">
        <v>9</v>
      </c>
      <c r="S1301" t="s">
        <v>103</v>
      </c>
      <c r="T1301" t="s">
        <v>106</v>
      </c>
      <c r="V1301">
        <v>16</v>
      </c>
      <c r="W1301">
        <v>16</v>
      </c>
      <c r="X1301">
        <f>IF(AND(OR('Country Prioritization'!$C$4 = 'Filter inputs'!$A$4,'Country Prioritization'!$C$4=$B1301),
OR('Country Prioritization'!$C$6='Filter inputs'!$C$4,'Country Prioritization'!$C$6=$S1301),
OR( 'Country Prioritization'!$C$7='Filter inputs'!$D$4, 'Country Prioritization'!$C$7=$T1301),
OR('Country Prioritization'!$C$8='Filter inputs'!$E$4, 'Country Prioritization'!$C$8=$F1301), OR(AND('Country Prioritization'!$C$5='Filter inputs'!$B$4,H1301&lt;=$X$1),AND('Country Prioritization'!$C$5='Filter inputs'!$B$5,M1301&lt;=$X$1))),1,0)</f>
        <v>1</v>
      </c>
      <c r="Y1301">
        <f>IF(OR('Vaccine Prioritization'!$C$5='Filter inputs'!$E$4, 'Vaccine Prioritization'!$C$5=$F1301),1,0)</f>
        <v>1</v>
      </c>
    </row>
    <row r="1302" spans="1:25" x14ac:dyDescent="0.3">
      <c r="A1302" t="str">
        <f t="shared" si="42"/>
        <v>AFRICAMRTMCV22026</v>
      </c>
      <c r="B1302" t="s">
        <v>3</v>
      </c>
      <c r="C1302" t="s">
        <v>140</v>
      </c>
      <c r="D1302" t="s">
        <v>36</v>
      </c>
      <c r="E1302" t="s">
        <v>83</v>
      </c>
      <c r="F1302">
        <v>2026</v>
      </c>
      <c r="G1302" t="s">
        <v>199</v>
      </c>
      <c r="H1302" s="11" cm="1">
        <f t="array" ref="H1302">_xlfn.IFS(G1302="&gt;70%",1,G1302="60-70%",70%,G1302="50-60%",60%,G1302="&lt;50%",50%)</f>
        <v>0.5</v>
      </c>
      <c r="I1302" s="47">
        <v>6.5211131512241088E-2</v>
      </c>
      <c r="J1302">
        <v>7</v>
      </c>
      <c r="K1302">
        <v>5</v>
      </c>
      <c r="L1302" t="s">
        <v>196</v>
      </c>
      <c r="M1302" s="11" cm="1">
        <f t="array" ref="M1302">_xlfn.IFS(L1302="&gt;70%",1,L1302="60-70%",70%,L1302="50-60%",60%,L1302="&lt;50%",50%)</f>
        <v>1</v>
      </c>
      <c r="N1302" s="47">
        <v>0.44355720476887772</v>
      </c>
      <c r="O1302">
        <v>2</v>
      </c>
      <c r="P1302">
        <v>5</v>
      </c>
      <c r="Q1302">
        <v>7</v>
      </c>
      <c r="R1302">
        <v>2</v>
      </c>
      <c r="S1302" t="s">
        <v>104</v>
      </c>
      <c r="T1302" t="s">
        <v>109</v>
      </c>
      <c r="V1302">
        <v>21</v>
      </c>
      <c r="W1302">
        <v>16</v>
      </c>
      <c r="X1302">
        <f>IF(AND(OR('Country Prioritization'!$C$4 = 'Filter inputs'!$A$4,'Country Prioritization'!$C$4=$B1302),
OR('Country Prioritization'!$C$6='Filter inputs'!$C$4,'Country Prioritization'!$C$6=$S1302),
OR( 'Country Prioritization'!$C$7='Filter inputs'!$D$4, 'Country Prioritization'!$C$7=$T1302),
OR('Country Prioritization'!$C$8='Filter inputs'!$E$4, 'Country Prioritization'!$C$8=$F1302), OR(AND('Country Prioritization'!$C$5='Filter inputs'!$B$4,H1302&lt;=$X$1),AND('Country Prioritization'!$C$5='Filter inputs'!$B$5,M1302&lt;=$X$1))),1,0)</f>
        <v>1</v>
      </c>
      <c r="Y1302">
        <f>IF(OR('Vaccine Prioritization'!$C$5='Filter inputs'!$E$4, 'Vaccine Prioritization'!$C$5=$F1302),1,0)</f>
        <v>1</v>
      </c>
    </row>
    <row r="1303" spans="1:25" x14ac:dyDescent="0.3">
      <c r="A1303" t="str">
        <f t="shared" si="42"/>
        <v>ASIALAOMCV22026</v>
      </c>
      <c r="B1303" t="s">
        <v>13</v>
      </c>
      <c r="C1303" t="s">
        <v>135</v>
      </c>
      <c r="D1303" t="s">
        <v>31</v>
      </c>
      <c r="E1303" t="s">
        <v>83</v>
      </c>
      <c r="F1303">
        <v>2026</v>
      </c>
      <c r="G1303" t="s">
        <v>199</v>
      </c>
      <c r="H1303" s="11" cm="1">
        <f t="array" ref="H1303">_xlfn.IFS(G1303="&gt;70%",1,G1303="60-70%",70%,G1303="50-60%",60%,G1303="&lt;50%",50%)</f>
        <v>0.5</v>
      </c>
      <c r="I1303" s="47">
        <v>4.9686940029823649E-2</v>
      </c>
      <c r="J1303">
        <v>9</v>
      </c>
      <c r="K1303">
        <v>4</v>
      </c>
      <c r="L1303" t="s">
        <v>196</v>
      </c>
      <c r="M1303" s="11" cm="1">
        <f t="array" ref="M1303">_xlfn.IFS(L1303="&gt;70%",1,L1303="60-70%",70%,L1303="50-60%",60%,L1303="&lt;50%",50%)</f>
        <v>1</v>
      </c>
      <c r="N1303" s="47">
        <v>0.37455111778608524</v>
      </c>
      <c r="O1303">
        <v>2</v>
      </c>
      <c r="P1303">
        <v>5</v>
      </c>
      <c r="Q1303">
        <v>2</v>
      </c>
      <c r="R1303">
        <v>5</v>
      </c>
      <c r="S1303" t="s">
        <v>104</v>
      </c>
      <c r="T1303" t="s">
        <v>107</v>
      </c>
      <c r="V1303">
        <v>20</v>
      </c>
      <c r="W1303">
        <v>14</v>
      </c>
      <c r="X1303">
        <f>IF(AND(OR('Country Prioritization'!$C$4 = 'Filter inputs'!$A$4,'Country Prioritization'!$C$4=$B1303),
OR('Country Prioritization'!$C$6='Filter inputs'!$C$4,'Country Prioritization'!$C$6=$S1303),
OR( 'Country Prioritization'!$C$7='Filter inputs'!$D$4, 'Country Prioritization'!$C$7=$T1303),
OR('Country Prioritization'!$C$8='Filter inputs'!$E$4, 'Country Prioritization'!$C$8=$F1303), OR(AND('Country Prioritization'!$C$5='Filter inputs'!$B$4,H1303&lt;=$X$1),AND('Country Prioritization'!$C$5='Filter inputs'!$B$5,M1303&lt;=$X$1))),1,0)</f>
        <v>1</v>
      </c>
      <c r="Y1303">
        <f>IF(OR('Vaccine Prioritization'!$C$5='Filter inputs'!$E$4, 'Vaccine Prioritization'!$C$5=$F1303),1,0)</f>
        <v>1</v>
      </c>
    </row>
    <row r="1304" spans="1:25" x14ac:dyDescent="0.3">
      <c r="A1304" t="str">
        <f t="shared" si="42"/>
        <v>ASIALKAMCV22026</v>
      </c>
      <c r="B1304" t="s">
        <v>13</v>
      </c>
      <c r="C1304" t="s">
        <v>180</v>
      </c>
      <c r="D1304" t="s">
        <v>76</v>
      </c>
      <c r="E1304" t="s">
        <v>83</v>
      </c>
      <c r="F1304">
        <v>2026</v>
      </c>
      <c r="G1304" t="s">
        <v>199</v>
      </c>
      <c r="H1304" s="11" cm="1">
        <f t="array" ref="H1304">_xlfn.IFS(G1304="&gt;70%",1,G1304="60-70%",70%,G1304="50-60%",60%,G1304="&lt;50%",50%)</f>
        <v>0.5</v>
      </c>
      <c r="I1304" s="47">
        <v>5.1324126942330288E-2</v>
      </c>
      <c r="J1304">
        <v>1</v>
      </c>
      <c r="K1304">
        <v>5</v>
      </c>
      <c r="L1304" t="s">
        <v>196</v>
      </c>
      <c r="M1304" s="11" cm="1">
        <f t="array" ref="M1304">_xlfn.IFS(L1304="&gt;70%",1,L1304="60-70%",70%,L1304="50-60%",60%,L1304="&lt;50%",50%)</f>
        <v>1</v>
      </c>
      <c r="N1304" s="47">
        <v>0.36943148443184343</v>
      </c>
      <c r="O1304">
        <v>1</v>
      </c>
      <c r="P1304">
        <v>5</v>
      </c>
      <c r="Q1304">
        <v>1</v>
      </c>
      <c r="R1304">
        <v>11</v>
      </c>
      <c r="S1304" t="s">
        <v>104</v>
      </c>
      <c r="T1304" t="s">
        <v>108</v>
      </c>
      <c r="V1304">
        <v>18</v>
      </c>
      <c r="W1304">
        <v>18</v>
      </c>
      <c r="X1304">
        <f>IF(AND(OR('Country Prioritization'!$C$4 = 'Filter inputs'!$A$4,'Country Prioritization'!$C$4=$B1304),
OR('Country Prioritization'!$C$6='Filter inputs'!$C$4,'Country Prioritization'!$C$6=$S1304),
OR( 'Country Prioritization'!$C$7='Filter inputs'!$D$4, 'Country Prioritization'!$C$7=$T1304),
OR('Country Prioritization'!$C$8='Filter inputs'!$E$4, 'Country Prioritization'!$C$8=$F1304), OR(AND('Country Prioritization'!$C$5='Filter inputs'!$B$4,H1304&lt;=$X$1),AND('Country Prioritization'!$C$5='Filter inputs'!$B$5,M1304&lt;=$X$1))),1,0)</f>
        <v>1</v>
      </c>
      <c r="Y1304">
        <f>IF(OR('Vaccine Prioritization'!$C$5='Filter inputs'!$E$4, 'Vaccine Prioritization'!$C$5=$F1304),1,0)</f>
        <v>1</v>
      </c>
    </row>
    <row r="1305" spans="1:25" x14ac:dyDescent="0.3">
      <c r="A1305" t="str">
        <f t="shared" si="42"/>
        <v>AFRICARWAMCV22026</v>
      </c>
      <c r="B1305" t="s">
        <v>3</v>
      </c>
      <c r="C1305" t="s">
        <v>179</v>
      </c>
      <c r="D1305" t="s">
        <v>75</v>
      </c>
      <c r="E1305" t="s">
        <v>83</v>
      </c>
      <c r="F1305">
        <v>2026</v>
      </c>
      <c r="G1305" t="s">
        <v>199</v>
      </c>
      <c r="H1305" s="11" cm="1">
        <f t="array" ref="H1305">_xlfn.IFS(G1305="&gt;70%",1,G1305="60-70%",70%,G1305="50-60%",60%,G1305="&lt;50%",50%)</f>
        <v>0.5</v>
      </c>
      <c r="I1305" s="47">
        <v>4.7622960461353392E-2</v>
      </c>
      <c r="J1305">
        <v>3</v>
      </c>
      <c r="K1305">
        <v>4</v>
      </c>
      <c r="L1305" t="s">
        <v>196</v>
      </c>
      <c r="M1305" s="11" cm="1">
        <f t="array" ref="M1305">_xlfn.IFS(L1305="&gt;70%",1,L1305="60-70%",70%,L1305="50-60%",60%,L1305="&lt;50%",50%)</f>
        <v>1</v>
      </c>
      <c r="N1305" s="47">
        <v>0.33937101283544618</v>
      </c>
      <c r="O1305">
        <v>3</v>
      </c>
      <c r="P1305">
        <v>5</v>
      </c>
      <c r="Q1305">
        <v>8</v>
      </c>
      <c r="R1305">
        <v>9</v>
      </c>
      <c r="S1305" t="s">
        <v>103</v>
      </c>
      <c r="T1305" t="s">
        <v>106</v>
      </c>
      <c r="V1305">
        <v>24</v>
      </c>
      <c r="W1305">
        <v>25</v>
      </c>
      <c r="X1305">
        <f>IF(AND(OR('Country Prioritization'!$C$4 = 'Filter inputs'!$A$4,'Country Prioritization'!$C$4=$B1305),
OR('Country Prioritization'!$C$6='Filter inputs'!$C$4,'Country Prioritization'!$C$6=$S1305),
OR( 'Country Prioritization'!$C$7='Filter inputs'!$D$4, 'Country Prioritization'!$C$7=$T1305),
OR('Country Prioritization'!$C$8='Filter inputs'!$E$4, 'Country Prioritization'!$C$8=$F1305), OR(AND('Country Prioritization'!$C$5='Filter inputs'!$B$4,H1305&lt;=$X$1),AND('Country Prioritization'!$C$5='Filter inputs'!$B$5,M1305&lt;=$X$1))),1,0)</f>
        <v>1</v>
      </c>
      <c r="Y1305">
        <f>IF(OR('Vaccine Prioritization'!$C$5='Filter inputs'!$E$4, 'Vaccine Prioritization'!$C$5=$F1305),1,0)</f>
        <v>1</v>
      </c>
    </row>
    <row r="1306" spans="1:25" x14ac:dyDescent="0.3">
      <c r="A1306" t="str">
        <f t="shared" si="42"/>
        <v>EUROPEUKRMCV22026</v>
      </c>
      <c r="B1306" t="s">
        <v>9</v>
      </c>
      <c r="C1306" t="s">
        <v>117</v>
      </c>
      <c r="D1306" t="s">
        <v>10</v>
      </c>
      <c r="E1306" t="s">
        <v>83</v>
      </c>
      <c r="F1306">
        <v>2026</v>
      </c>
      <c r="G1306" t="s">
        <v>199</v>
      </c>
      <c r="H1306" s="11" cm="1">
        <f t="array" ref="H1306">_xlfn.IFS(G1306="&gt;70%",1,G1306="60-70%",70%,G1306="50-60%",60%,G1306="&lt;50%",50%)</f>
        <v>0.5</v>
      </c>
      <c r="I1306" s="47">
        <v>4.8249443483132419E-2</v>
      </c>
      <c r="J1306">
        <v>3</v>
      </c>
      <c r="K1306">
        <v>4</v>
      </c>
      <c r="L1306" t="s">
        <v>196</v>
      </c>
      <c r="M1306" s="11" cm="1">
        <f t="array" ref="M1306">_xlfn.IFS(L1306="&gt;70%",1,L1306="60-70%",70%,L1306="50-60%",60%,L1306="&lt;50%",50%)</f>
        <v>1</v>
      </c>
      <c r="N1306" s="47">
        <v>0.31352428285719042</v>
      </c>
      <c r="O1306">
        <v>4</v>
      </c>
      <c r="P1306">
        <v>4</v>
      </c>
      <c r="Q1306">
        <v>1</v>
      </c>
      <c r="R1306">
        <v>11</v>
      </c>
      <c r="S1306" t="s">
        <v>104</v>
      </c>
      <c r="T1306" t="s">
        <v>108</v>
      </c>
      <c r="V1306">
        <v>19</v>
      </c>
      <c r="W1306">
        <v>20</v>
      </c>
      <c r="X1306">
        <f>IF(AND(OR('Country Prioritization'!$C$4 = 'Filter inputs'!$A$4,'Country Prioritization'!$C$4=$B1306),
OR('Country Prioritization'!$C$6='Filter inputs'!$C$4,'Country Prioritization'!$C$6=$S1306),
OR( 'Country Prioritization'!$C$7='Filter inputs'!$D$4, 'Country Prioritization'!$C$7=$T1306),
OR('Country Prioritization'!$C$8='Filter inputs'!$E$4, 'Country Prioritization'!$C$8=$F1306), OR(AND('Country Prioritization'!$C$5='Filter inputs'!$B$4,H1306&lt;=$X$1),AND('Country Prioritization'!$C$5='Filter inputs'!$B$5,M1306&lt;=$X$1))),1,0)</f>
        <v>1</v>
      </c>
      <c r="Y1306">
        <f>IF(OR('Vaccine Prioritization'!$C$5='Filter inputs'!$E$4, 'Vaccine Prioritization'!$C$5=$F1306),1,0)</f>
        <v>1</v>
      </c>
    </row>
    <row r="1307" spans="1:25" x14ac:dyDescent="0.3">
      <c r="A1307" t="str">
        <f t="shared" si="42"/>
        <v>AFRICALBRMCV22026</v>
      </c>
      <c r="B1307" t="s">
        <v>3</v>
      </c>
      <c r="C1307" t="s">
        <v>137</v>
      </c>
      <c r="D1307" t="s">
        <v>33</v>
      </c>
      <c r="E1307" t="s">
        <v>83</v>
      </c>
      <c r="F1307">
        <v>2026</v>
      </c>
      <c r="G1307" t="s">
        <v>199</v>
      </c>
      <c r="H1307" s="11" cm="1">
        <f t="array" ref="H1307">_xlfn.IFS(G1307="&gt;70%",1,G1307="60-70%",70%,G1307="50-60%",60%,G1307="&lt;50%",50%)</f>
        <v>0.5</v>
      </c>
      <c r="I1307" s="47">
        <v>5.2879747908971257E-2</v>
      </c>
      <c r="J1307">
        <v>10</v>
      </c>
      <c r="K1307">
        <v>5</v>
      </c>
      <c r="L1307" t="s">
        <v>197</v>
      </c>
      <c r="M1307" s="11" cm="1">
        <f t="array" ref="M1307">_xlfn.IFS(L1307="&gt;70%",1,L1307="60-70%",70%,L1307="50-60%",60%,L1307="&lt;50%",50%)</f>
        <v>0.7</v>
      </c>
      <c r="N1307" s="47">
        <v>0.30528214647473945</v>
      </c>
      <c r="O1307">
        <v>9</v>
      </c>
      <c r="P1307">
        <v>4</v>
      </c>
      <c r="Q1307">
        <v>10</v>
      </c>
      <c r="R1307">
        <v>9</v>
      </c>
      <c r="S1307" t="s">
        <v>103</v>
      </c>
      <c r="T1307" t="s">
        <v>106</v>
      </c>
      <c r="V1307">
        <v>34</v>
      </c>
      <c r="W1307">
        <v>32</v>
      </c>
      <c r="X1307">
        <f>IF(AND(OR('Country Prioritization'!$C$4 = 'Filter inputs'!$A$4,'Country Prioritization'!$C$4=$B1307),
OR('Country Prioritization'!$C$6='Filter inputs'!$C$4,'Country Prioritization'!$C$6=$S1307),
OR( 'Country Prioritization'!$C$7='Filter inputs'!$D$4, 'Country Prioritization'!$C$7=$T1307),
OR('Country Prioritization'!$C$8='Filter inputs'!$E$4, 'Country Prioritization'!$C$8=$F1307), OR(AND('Country Prioritization'!$C$5='Filter inputs'!$B$4,H1307&lt;=$X$1),AND('Country Prioritization'!$C$5='Filter inputs'!$B$5,M1307&lt;=$X$1))),1,0)</f>
        <v>1</v>
      </c>
      <c r="Y1307">
        <f>IF(OR('Vaccine Prioritization'!$C$5='Filter inputs'!$E$4, 'Vaccine Prioritization'!$C$5=$F1307),1,0)</f>
        <v>1</v>
      </c>
    </row>
    <row r="1308" spans="1:25" x14ac:dyDescent="0.3">
      <c r="A1308" t="str">
        <f t="shared" si="42"/>
        <v>AFRICASOMMCV22026</v>
      </c>
      <c r="B1308" t="s">
        <v>3</v>
      </c>
      <c r="C1308" t="s">
        <v>112</v>
      </c>
      <c r="D1308" t="s">
        <v>4</v>
      </c>
      <c r="E1308" t="s">
        <v>83</v>
      </c>
      <c r="F1308">
        <v>2026</v>
      </c>
      <c r="G1308" t="s">
        <v>199</v>
      </c>
      <c r="H1308" s="11" cm="1">
        <f t="array" ref="H1308">_xlfn.IFS(G1308="&gt;70%",1,G1308="60-70%",70%,G1308="50-60%",60%,G1308="&lt;50%",50%)</f>
        <v>0.5</v>
      </c>
      <c r="I1308" s="47">
        <v>0.13748431103975728</v>
      </c>
      <c r="J1308">
        <v>7</v>
      </c>
      <c r="K1308">
        <v>6</v>
      </c>
      <c r="L1308" t="s">
        <v>199</v>
      </c>
      <c r="M1308" s="11" cm="1">
        <f t="array" ref="M1308">_xlfn.IFS(L1308="&gt;70%",1,L1308="60-70%",70%,L1308="50-60%",60%,L1308="&lt;50%",50%)</f>
        <v>0.5</v>
      </c>
      <c r="N1308" s="47">
        <v>0.30518369185090211</v>
      </c>
      <c r="O1308">
        <v>10</v>
      </c>
      <c r="P1308">
        <v>4</v>
      </c>
      <c r="Q1308">
        <v>9</v>
      </c>
      <c r="R1308">
        <v>9</v>
      </c>
      <c r="S1308" t="s">
        <v>103</v>
      </c>
      <c r="T1308" t="s">
        <v>106</v>
      </c>
      <c r="V1308">
        <v>31</v>
      </c>
      <c r="W1308">
        <v>32</v>
      </c>
      <c r="X1308">
        <f>IF(AND(OR('Country Prioritization'!$C$4 = 'Filter inputs'!$A$4,'Country Prioritization'!$C$4=$B1308),
OR('Country Prioritization'!$C$6='Filter inputs'!$C$4,'Country Prioritization'!$C$6=$S1308),
OR( 'Country Prioritization'!$C$7='Filter inputs'!$D$4, 'Country Prioritization'!$C$7=$T1308),
OR('Country Prioritization'!$C$8='Filter inputs'!$E$4, 'Country Prioritization'!$C$8=$F1308), OR(AND('Country Prioritization'!$C$5='Filter inputs'!$B$4,H1308&lt;=$X$1),AND('Country Prioritization'!$C$5='Filter inputs'!$B$5,M1308&lt;=$X$1))),1,0)</f>
        <v>1</v>
      </c>
      <c r="Y1308">
        <f>IF(OR('Vaccine Prioritization'!$C$5='Filter inputs'!$E$4, 'Vaccine Prioritization'!$C$5=$F1308),1,0)</f>
        <v>1</v>
      </c>
    </row>
    <row r="1309" spans="1:25" x14ac:dyDescent="0.3">
      <c r="A1309" t="str">
        <f t="shared" si="42"/>
        <v>AFRICAERIMCV22026</v>
      </c>
      <c r="B1309" t="s">
        <v>3</v>
      </c>
      <c r="C1309" t="s">
        <v>183</v>
      </c>
      <c r="D1309" t="s">
        <v>79</v>
      </c>
      <c r="E1309" t="s">
        <v>83</v>
      </c>
      <c r="F1309">
        <v>2026</v>
      </c>
      <c r="G1309" t="s">
        <v>199</v>
      </c>
      <c r="H1309" s="11" cm="1">
        <f t="array" ref="H1309">_xlfn.IFS(G1309="&gt;70%",1,G1309="60-70%",70%,G1309="50-60%",60%,G1309="&lt;50%",50%)</f>
        <v>0.5</v>
      </c>
      <c r="I1309" s="47">
        <v>2.2882076139528612E-2</v>
      </c>
      <c r="J1309">
        <v>3</v>
      </c>
      <c r="K1309">
        <v>3</v>
      </c>
      <c r="L1309" t="s">
        <v>196</v>
      </c>
      <c r="M1309" s="11" cm="1">
        <f t="array" ref="M1309">_xlfn.IFS(L1309="&gt;70%",1,L1309="60-70%",70%,L1309="50-60%",60%,L1309="&lt;50%",50%)</f>
        <v>1</v>
      </c>
      <c r="N1309" s="47">
        <v>0.27576349305714293</v>
      </c>
      <c r="O1309">
        <v>3</v>
      </c>
      <c r="P1309">
        <v>4</v>
      </c>
      <c r="Q1309">
        <v>7</v>
      </c>
      <c r="R1309">
        <v>9</v>
      </c>
      <c r="S1309" t="s">
        <v>103</v>
      </c>
      <c r="T1309" t="s">
        <v>106</v>
      </c>
      <c r="V1309">
        <v>22</v>
      </c>
      <c r="W1309">
        <v>23</v>
      </c>
      <c r="X1309">
        <f>IF(AND(OR('Country Prioritization'!$C$4 = 'Filter inputs'!$A$4,'Country Prioritization'!$C$4=$B1309),
OR('Country Prioritization'!$C$6='Filter inputs'!$C$4,'Country Prioritization'!$C$6=$S1309),
OR( 'Country Prioritization'!$C$7='Filter inputs'!$D$4, 'Country Prioritization'!$C$7=$T1309),
OR('Country Prioritization'!$C$8='Filter inputs'!$E$4, 'Country Prioritization'!$C$8=$F1309), OR(AND('Country Prioritization'!$C$5='Filter inputs'!$B$4,H1309&lt;=$X$1),AND('Country Prioritization'!$C$5='Filter inputs'!$B$5,M1309&lt;=$X$1))),1,0)</f>
        <v>1</v>
      </c>
      <c r="Y1309">
        <f>IF(OR('Vaccine Prioritization'!$C$5='Filter inputs'!$E$4, 'Vaccine Prioritization'!$C$5=$F1309),1,0)</f>
        <v>1</v>
      </c>
    </row>
    <row r="1310" spans="1:25" x14ac:dyDescent="0.3">
      <c r="A1310" t="str">
        <f t="shared" si="42"/>
        <v>ASIAUZBMCV22026</v>
      </c>
      <c r="B1310" t="s">
        <v>13</v>
      </c>
      <c r="C1310" t="s">
        <v>176</v>
      </c>
      <c r="D1310" t="s">
        <v>72</v>
      </c>
      <c r="E1310" t="s">
        <v>83</v>
      </c>
      <c r="F1310">
        <v>2026</v>
      </c>
      <c r="G1310" t="s">
        <v>199</v>
      </c>
      <c r="H1310" s="11" cm="1">
        <f t="array" ref="H1310">_xlfn.IFS(G1310="&gt;70%",1,G1310="60-70%",70%,G1310="50-60%",60%,G1310="&lt;50%",50%)</f>
        <v>0.5</v>
      </c>
      <c r="I1310" s="47">
        <v>3.5092345977765199E-2</v>
      </c>
      <c r="J1310">
        <v>1</v>
      </c>
      <c r="K1310">
        <v>4</v>
      </c>
      <c r="L1310" t="s">
        <v>196</v>
      </c>
      <c r="M1310" s="11" cm="1">
        <f t="array" ref="M1310">_xlfn.IFS(L1310="&gt;70%",1,L1310="60-70%",70%,L1310="50-60%",60%,L1310="&lt;50%",50%)</f>
        <v>1</v>
      </c>
      <c r="N1310" s="47">
        <v>0.24535677017822344</v>
      </c>
      <c r="O1310">
        <v>1</v>
      </c>
      <c r="P1310">
        <v>4</v>
      </c>
      <c r="Q1310">
        <v>3</v>
      </c>
      <c r="R1310">
        <v>5</v>
      </c>
      <c r="S1310" t="s">
        <v>104</v>
      </c>
      <c r="T1310" t="s">
        <v>107</v>
      </c>
      <c r="V1310">
        <v>13</v>
      </c>
      <c r="W1310">
        <v>13</v>
      </c>
      <c r="X1310">
        <f>IF(AND(OR('Country Prioritization'!$C$4 = 'Filter inputs'!$A$4,'Country Prioritization'!$C$4=$B1310),
OR('Country Prioritization'!$C$6='Filter inputs'!$C$4,'Country Prioritization'!$C$6=$S1310),
OR( 'Country Prioritization'!$C$7='Filter inputs'!$D$4, 'Country Prioritization'!$C$7=$T1310),
OR('Country Prioritization'!$C$8='Filter inputs'!$E$4, 'Country Prioritization'!$C$8=$F1310), OR(AND('Country Prioritization'!$C$5='Filter inputs'!$B$4,H1310&lt;=$X$1),AND('Country Prioritization'!$C$5='Filter inputs'!$B$5,M1310&lt;=$X$1))),1,0)</f>
        <v>1</v>
      </c>
      <c r="Y1310">
        <f>IF(OR('Vaccine Prioritization'!$C$5='Filter inputs'!$E$4, 'Vaccine Prioritization'!$C$5=$F1310),1,0)</f>
        <v>1</v>
      </c>
    </row>
    <row r="1311" spans="1:25" x14ac:dyDescent="0.3">
      <c r="A1311" t="str">
        <f t="shared" si="42"/>
        <v>AFRICACOGMCV22026</v>
      </c>
      <c r="B1311" t="s">
        <v>3</v>
      </c>
      <c r="C1311" t="s">
        <v>128</v>
      </c>
      <c r="D1311" t="s">
        <v>24</v>
      </c>
      <c r="E1311" t="s">
        <v>83</v>
      </c>
      <c r="F1311">
        <v>2026</v>
      </c>
      <c r="G1311" t="s">
        <v>199</v>
      </c>
      <c r="H1311" s="11" cm="1">
        <f t="array" ref="H1311">_xlfn.IFS(G1311="&gt;70%",1,G1311="60-70%",70%,G1311="50-60%",60%,G1311="&lt;50%",50%)</f>
        <v>0.5</v>
      </c>
      <c r="I1311" s="47">
        <v>3.9462031737324474E-2</v>
      </c>
      <c r="J1311">
        <v>10</v>
      </c>
      <c r="K1311">
        <v>4</v>
      </c>
      <c r="L1311" t="s">
        <v>197</v>
      </c>
      <c r="M1311" s="11" cm="1">
        <f t="array" ref="M1311">_xlfn.IFS(L1311="&gt;70%",1,L1311="60-70%",70%,L1311="50-60%",60%,L1311="&lt;50%",50%)</f>
        <v>0.7</v>
      </c>
      <c r="N1311" s="47">
        <v>0.21667045525379211</v>
      </c>
      <c r="O1311">
        <v>8</v>
      </c>
      <c r="P1311">
        <v>4</v>
      </c>
      <c r="Q1311">
        <v>8</v>
      </c>
      <c r="R1311">
        <v>2</v>
      </c>
      <c r="S1311" t="s">
        <v>104</v>
      </c>
      <c r="T1311" t="s">
        <v>109</v>
      </c>
      <c r="V1311">
        <v>24</v>
      </c>
      <c r="W1311">
        <v>22</v>
      </c>
      <c r="X1311">
        <f>IF(AND(OR('Country Prioritization'!$C$4 = 'Filter inputs'!$A$4,'Country Prioritization'!$C$4=$B1311),
OR('Country Prioritization'!$C$6='Filter inputs'!$C$4,'Country Prioritization'!$C$6=$S1311),
OR( 'Country Prioritization'!$C$7='Filter inputs'!$D$4, 'Country Prioritization'!$C$7=$T1311),
OR('Country Prioritization'!$C$8='Filter inputs'!$E$4, 'Country Prioritization'!$C$8=$F1311), OR(AND('Country Prioritization'!$C$5='Filter inputs'!$B$4,H1311&lt;=$X$1),AND('Country Prioritization'!$C$5='Filter inputs'!$B$5,M1311&lt;=$X$1))),1,0)</f>
        <v>1</v>
      </c>
      <c r="Y1311">
        <f>IF(OR('Vaccine Prioritization'!$C$5='Filter inputs'!$E$4, 'Vaccine Prioritization'!$C$5=$F1311),1,0)</f>
        <v>1</v>
      </c>
    </row>
    <row r="1312" spans="1:25" x14ac:dyDescent="0.3">
      <c r="A1312" t="str">
        <f t="shared" si="42"/>
        <v>AFRICAGNBMCV22026</v>
      </c>
      <c r="B1312" t="s">
        <v>3</v>
      </c>
      <c r="C1312" t="s">
        <v>138</v>
      </c>
      <c r="D1312" t="s">
        <v>34</v>
      </c>
      <c r="E1312" t="s">
        <v>83</v>
      </c>
      <c r="F1312">
        <v>2026</v>
      </c>
      <c r="G1312" t="s">
        <v>199</v>
      </c>
      <c r="H1312" s="11" cm="1">
        <f t="array" ref="H1312">_xlfn.IFS(G1312="&gt;70%",1,G1312="60-70%",70%,G1312="50-60%",60%,G1312="&lt;50%",50%)</f>
        <v>0.5</v>
      </c>
      <c r="I1312" s="47">
        <v>2.8816451731933323E-2</v>
      </c>
      <c r="J1312">
        <v>7</v>
      </c>
      <c r="K1312">
        <v>4</v>
      </c>
      <c r="L1312" t="s">
        <v>196</v>
      </c>
      <c r="M1312" s="11" cm="1">
        <f t="array" ref="M1312">_xlfn.IFS(L1312="&gt;70%",1,L1312="60-70%",70%,L1312="50-60%",60%,L1312="&lt;50%",50%)</f>
        <v>1</v>
      </c>
      <c r="N1312" s="47">
        <v>0.18015155860262133</v>
      </c>
      <c r="O1312">
        <v>5</v>
      </c>
      <c r="P1312">
        <v>4</v>
      </c>
      <c r="Q1312">
        <v>9</v>
      </c>
      <c r="R1312">
        <v>9</v>
      </c>
      <c r="S1312" t="s">
        <v>103</v>
      </c>
      <c r="T1312" t="s">
        <v>106</v>
      </c>
      <c r="V1312">
        <v>29</v>
      </c>
      <c r="W1312">
        <v>27</v>
      </c>
      <c r="X1312">
        <f>IF(AND(OR('Country Prioritization'!$C$4 = 'Filter inputs'!$A$4,'Country Prioritization'!$C$4=$B1312),
OR('Country Prioritization'!$C$6='Filter inputs'!$C$4,'Country Prioritization'!$C$6=$S1312),
OR( 'Country Prioritization'!$C$7='Filter inputs'!$D$4, 'Country Prioritization'!$C$7=$T1312),
OR('Country Prioritization'!$C$8='Filter inputs'!$E$4, 'Country Prioritization'!$C$8=$F1312), OR(AND('Country Prioritization'!$C$5='Filter inputs'!$B$4,H1312&lt;=$X$1),AND('Country Prioritization'!$C$5='Filter inputs'!$B$5,M1312&lt;=$X$1))),1,0)</f>
        <v>1</v>
      </c>
      <c r="Y1312">
        <f>IF(OR('Vaccine Prioritization'!$C$5='Filter inputs'!$E$4, 'Vaccine Prioritization'!$C$5=$F1312),1,0)</f>
        <v>1</v>
      </c>
    </row>
    <row r="1313" spans="1:25" x14ac:dyDescent="0.3">
      <c r="A1313" t="str">
        <f t="shared" si="42"/>
        <v>AFRICALSOMCV22026</v>
      </c>
      <c r="B1313" t="s">
        <v>3</v>
      </c>
      <c r="C1313" t="s">
        <v>178</v>
      </c>
      <c r="D1313" t="s">
        <v>74</v>
      </c>
      <c r="E1313" t="s">
        <v>83</v>
      </c>
      <c r="F1313">
        <v>2026</v>
      </c>
      <c r="G1313" t="s">
        <v>199</v>
      </c>
      <c r="H1313" s="11" cm="1">
        <f t="array" ref="H1313">_xlfn.IFS(G1313="&gt;70%",1,G1313="60-70%",70%,G1313="50-60%",60%,G1313="&lt;50%",50%)</f>
        <v>0.5</v>
      </c>
      <c r="I1313" s="47">
        <v>2.4152597885462208E-2</v>
      </c>
      <c r="J1313">
        <v>4</v>
      </c>
      <c r="K1313">
        <v>3</v>
      </c>
      <c r="L1313" t="s">
        <v>196</v>
      </c>
      <c r="M1313" s="11" cm="1">
        <f t="array" ref="M1313">_xlfn.IFS(L1313="&gt;70%",1,L1313="60-70%",70%,L1313="50-60%",60%,L1313="&lt;50%",50%)</f>
        <v>1</v>
      </c>
      <c r="N1313" s="47">
        <v>0.15869418866457338</v>
      </c>
      <c r="O1313">
        <v>3</v>
      </c>
      <c r="P1313">
        <v>3</v>
      </c>
      <c r="Q1313">
        <v>9</v>
      </c>
      <c r="R1313">
        <v>2</v>
      </c>
      <c r="S1313" t="s">
        <v>104</v>
      </c>
      <c r="T1313" t="s">
        <v>109</v>
      </c>
      <c r="V1313">
        <v>18</v>
      </c>
      <c r="W1313">
        <v>17</v>
      </c>
      <c r="X1313">
        <f>IF(AND(OR('Country Prioritization'!$C$4 = 'Filter inputs'!$A$4,'Country Prioritization'!$C$4=$B1313),
OR('Country Prioritization'!$C$6='Filter inputs'!$C$4,'Country Prioritization'!$C$6=$S1313),
OR( 'Country Prioritization'!$C$7='Filter inputs'!$D$4, 'Country Prioritization'!$C$7=$T1313),
OR('Country Prioritization'!$C$8='Filter inputs'!$E$4, 'Country Prioritization'!$C$8=$F1313), OR(AND('Country Prioritization'!$C$5='Filter inputs'!$B$4,H1313&lt;=$X$1),AND('Country Prioritization'!$C$5='Filter inputs'!$B$5,M1313&lt;=$X$1))),1,0)</f>
        <v>1</v>
      </c>
      <c r="Y1313">
        <f>IF(OR('Vaccine Prioritization'!$C$5='Filter inputs'!$E$4, 'Vaccine Prioritization'!$C$5=$F1313),1,0)</f>
        <v>1</v>
      </c>
    </row>
    <row r="1314" spans="1:25" x14ac:dyDescent="0.3">
      <c r="A1314" t="str">
        <f t="shared" si="42"/>
        <v>AMERICABOLMCV22026</v>
      </c>
      <c r="B1314" t="s">
        <v>22</v>
      </c>
      <c r="C1314" t="s">
        <v>162</v>
      </c>
      <c r="D1314" t="s">
        <v>58</v>
      </c>
      <c r="E1314" t="s">
        <v>83</v>
      </c>
      <c r="F1314">
        <v>2026</v>
      </c>
      <c r="G1314" t="s">
        <v>199</v>
      </c>
      <c r="H1314" s="11" cm="1">
        <f t="array" ref="H1314">_xlfn.IFS(G1314="&gt;70%",1,G1314="60-70%",70%,G1314="50-60%",60%,G1314="&lt;50%",50%)</f>
        <v>0.5</v>
      </c>
      <c r="I1314" s="47">
        <v>2.0152296502014291E-2</v>
      </c>
      <c r="J1314">
        <v>9</v>
      </c>
      <c r="K1314">
        <v>3</v>
      </c>
      <c r="L1314" t="s">
        <v>196</v>
      </c>
      <c r="M1314" s="11" cm="1">
        <f t="array" ref="M1314">_xlfn.IFS(L1314="&gt;70%",1,L1314="60-70%",70%,L1314="50-60%",60%,L1314="&lt;50%",50%)</f>
        <v>1</v>
      </c>
      <c r="N1314" s="47">
        <v>0.15837519699421848</v>
      </c>
      <c r="O1314">
        <v>4</v>
      </c>
      <c r="P1314">
        <v>3</v>
      </c>
      <c r="Q1314">
        <v>4</v>
      </c>
      <c r="R1314">
        <v>11</v>
      </c>
      <c r="S1314" t="s">
        <v>104</v>
      </c>
      <c r="T1314" t="s">
        <v>108</v>
      </c>
      <c r="V1314">
        <v>27</v>
      </c>
      <c r="W1314">
        <v>22</v>
      </c>
      <c r="X1314">
        <f>IF(AND(OR('Country Prioritization'!$C$4 = 'Filter inputs'!$A$4,'Country Prioritization'!$C$4=$B1314),
OR('Country Prioritization'!$C$6='Filter inputs'!$C$4,'Country Prioritization'!$C$6=$S1314),
OR( 'Country Prioritization'!$C$7='Filter inputs'!$D$4, 'Country Prioritization'!$C$7=$T1314),
OR('Country Prioritization'!$C$8='Filter inputs'!$E$4, 'Country Prioritization'!$C$8=$F1314), OR(AND('Country Prioritization'!$C$5='Filter inputs'!$B$4,H1314&lt;=$X$1),AND('Country Prioritization'!$C$5='Filter inputs'!$B$5,M1314&lt;=$X$1))),1,0)</f>
        <v>1</v>
      </c>
      <c r="Y1314">
        <f>IF(OR('Vaccine Prioritization'!$C$5='Filter inputs'!$E$4, 'Vaccine Prioritization'!$C$5=$F1314),1,0)</f>
        <v>1</v>
      </c>
    </row>
    <row r="1315" spans="1:25" x14ac:dyDescent="0.3">
      <c r="A1315" t="str">
        <f t="shared" si="42"/>
        <v>AMERICANICMCV22026</v>
      </c>
      <c r="B1315" t="s">
        <v>22</v>
      </c>
      <c r="C1315" t="s">
        <v>185</v>
      </c>
      <c r="D1315" t="s">
        <v>81</v>
      </c>
      <c r="E1315" t="s">
        <v>83</v>
      </c>
      <c r="F1315">
        <v>2026</v>
      </c>
      <c r="G1315" t="s">
        <v>199</v>
      </c>
      <c r="H1315" s="11" cm="1">
        <f t="array" ref="H1315">_xlfn.IFS(G1315="&gt;70%",1,G1315="60-70%",70%,G1315="50-60%",60%,G1315="&lt;50%",50%)</f>
        <v>0.5</v>
      </c>
      <c r="I1315" s="47">
        <v>2.0682168502008432E-2</v>
      </c>
      <c r="J1315">
        <v>1</v>
      </c>
      <c r="K1315">
        <v>3</v>
      </c>
      <c r="L1315" t="s">
        <v>196</v>
      </c>
      <c r="M1315" s="11" cm="1">
        <f t="array" ref="M1315">_xlfn.IFS(L1315="&gt;70%",1,L1315="60-70%",70%,L1315="50-60%",60%,L1315="&lt;50%",50%)</f>
        <v>1</v>
      </c>
      <c r="N1315" s="47">
        <v>0.1337809416691354</v>
      </c>
      <c r="O1315">
        <v>3</v>
      </c>
      <c r="P1315">
        <v>3</v>
      </c>
      <c r="Q1315">
        <v>1</v>
      </c>
      <c r="R1315">
        <v>5</v>
      </c>
      <c r="S1315" t="s">
        <v>104</v>
      </c>
      <c r="T1315" t="s">
        <v>107</v>
      </c>
      <c r="V1315">
        <v>10</v>
      </c>
      <c r="W1315">
        <v>12</v>
      </c>
      <c r="X1315">
        <f>IF(AND(OR('Country Prioritization'!$C$4 = 'Filter inputs'!$A$4,'Country Prioritization'!$C$4=$B1315),
OR('Country Prioritization'!$C$6='Filter inputs'!$C$4,'Country Prioritization'!$C$6=$S1315),
OR( 'Country Prioritization'!$C$7='Filter inputs'!$D$4, 'Country Prioritization'!$C$7=$T1315),
OR('Country Prioritization'!$C$8='Filter inputs'!$E$4, 'Country Prioritization'!$C$8=$F1315), OR(AND('Country Prioritization'!$C$5='Filter inputs'!$B$4,H1315&lt;=$X$1),AND('Country Prioritization'!$C$5='Filter inputs'!$B$5,M1315&lt;=$X$1))),1,0)</f>
        <v>1</v>
      </c>
      <c r="Y1315">
        <f>IF(OR('Vaccine Prioritization'!$C$5='Filter inputs'!$E$4, 'Vaccine Prioritization'!$C$5=$F1315),1,0)</f>
        <v>1</v>
      </c>
    </row>
    <row r="1316" spans="1:25" x14ac:dyDescent="0.3">
      <c r="A1316" t="str">
        <f t="shared" si="42"/>
        <v>AFRICADJIMCV22026</v>
      </c>
      <c r="B1316" t="s">
        <v>3</v>
      </c>
      <c r="C1316" t="s">
        <v>124</v>
      </c>
      <c r="D1316" t="s">
        <v>19</v>
      </c>
      <c r="E1316" t="s">
        <v>83</v>
      </c>
      <c r="F1316">
        <v>2026</v>
      </c>
      <c r="G1316" t="s">
        <v>199</v>
      </c>
      <c r="H1316" s="11" cm="1">
        <f t="array" ref="H1316">_xlfn.IFS(G1316="&gt;70%",1,G1316="60-70%",70%,G1316="50-60%",60%,G1316="&lt;50%",50%)</f>
        <v>0.5</v>
      </c>
      <c r="I1316" s="47">
        <v>1.4500294467832603E-2</v>
      </c>
      <c r="J1316">
        <v>4</v>
      </c>
      <c r="K1316">
        <v>3</v>
      </c>
      <c r="L1316" t="s">
        <v>196</v>
      </c>
      <c r="M1316" s="11" cm="1">
        <f t="array" ref="M1316">_xlfn.IFS(L1316="&gt;70%",1,L1316="60-70%",70%,L1316="50-60%",60%,L1316="&lt;50%",50%)</f>
        <v>1</v>
      </c>
      <c r="N1316" s="47">
        <v>0.1038609599390399</v>
      </c>
      <c r="O1316">
        <v>5</v>
      </c>
      <c r="P1316">
        <v>3</v>
      </c>
      <c r="Q1316">
        <v>7</v>
      </c>
      <c r="R1316">
        <v>2</v>
      </c>
      <c r="S1316" t="s">
        <v>104</v>
      </c>
      <c r="T1316" t="s">
        <v>109</v>
      </c>
      <c r="V1316">
        <v>16</v>
      </c>
      <c r="W1316">
        <v>17</v>
      </c>
      <c r="X1316">
        <f>IF(AND(OR('Country Prioritization'!$C$4 = 'Filter inputs'!$A$4,'Country Prioritization'!$C$4=$B1316),
OR('Country Prioritization'!$C$6='Filter inputs'!$C$4,'Country Prioritization'!$C$6=$S1316),
OR( 'Country Prioritization'!$C$7='Filter inputs'!$D$4, 'Country Prioritization'!$C$7=$T1316),
OR('Country Prioritization'!$C$8='Filter inputs'!$E$4, 'Country Prioritization'!$C$8=$F1316), OR(AND('Country Prioritization'!$C$5='Filter inputs'!$B$4,H1316&lt;=$X$1),AND('Country Prioritization'!$C$5='Filter inputs'!$B$5,M1316&lt;=$X$1))),1,0)</f>
        <v>1</v>
      </c>
      <c r="Y1316">
        <f>IF(OR('Vaccine Prioritization'!$C$5='Filter inputs'!$E$4, 'Vaccine Prioritization'!$C$5=$F1316),1,0)</f>
        <v>1</v>
      </c>
    </row>
    <row r="1317" spans="1:25" x14ac:dyDescent="0.3">
      <c r="A1317" t="str">
        <f t="shared" si="42"/>
        <v>AMERICACUBMCV22026</v>
      </c>
      <c r="B1317" t="s">
        <v>22</v>
      </c>
      <c r="C1317" t="s">
        <v>175</v>
      </c>
      <c r="D1317" t="s">
        <v>71</v>
      </c>
      <c r="E1317" t="s">
        <v>83</v>
      </c>
      <c r="F1317">
        <v>2026</v>
      </c>
      <c r="G1317" t="s">
        <v>199</v>
      </c>
      <c r="H1317" s="11" cm="1">
        <f t="array" ref="H1317">_xlfn.IFS(G1317="&gt;70%",1,G1317="60-70%",70%,G1317="50-60%",60%,G1317="&lt;50%",50%)</f>
        <v>0.5</v>
      </c>
      <c r="I1317" s="47">
        <v>1.2922002021111906E-2</v>
      </c>
      <c r="J1317">
        <v>1</v>
      </c>
      <c r="K1317">
        <v>3</v>
      </c>
      <c r="L1317" t="s">
        <v>196</v>
      </c>
      <c r="M1317" s="11" cm="1">
        <f t="array" ref="M1317">_xlfn.IFS(L1317="&gt;70%",1,L1317="60-70%",70%,L1317="50-60%",60%,L1317="&lt;50%",50%)</f>
        <v>1</v>
      </c>
      <c r="N1317" s="47">
        <v>9.0508252375166354E-2</v>
      </c>
      <c r="O1317">
        <v>1</v>
      </c>
      <c r="P1317">
        <v>3</v>
      </c>
      <c r="Q1317">
        <v>1</v>
      </c>
      <c r="R1317">
        <v>10</v>
      </c>
      <c r="S1317" t="s">
        <v>105</v>
      </c>
      <c r="T1317" t="s">
        <v>108</v>
      </c>
      <c r="V1317">
        <v>15</v>
      </c>
      <c r="W1317">
        <v>15</v>
      </c>
      <c r="X1317">
        <f>IF(AND(OR('Country Prioritization'!$C$4 = 'Filter inputs'!$A$4,'Country Prioritization'!$C$4=$B1317),
OR('Country Prioritization'!$C$6='Filter inputs'!$C$4,'Country Prioritization'!$C$6=$S1317),
OR( 'Country Prioritization'!$C$7='Filter inputs'!$D$4, 'Country Prioritization'!$C$7=$T1317),
OR('Country Prioritization'!$C$8='Filter inputs'!$E$4, 'Country Prioritization'!$C$8=$F1317), OR(AND('Country Prioritization'!$C$5='Filter inputs'!$B$4,H1317&lt;=$X$1),AND('Country Prioritization'!$C$5='Filter inputs'!$B$5,M1317&lt;=$X$1))),1,0)</f>
        <v>1</v>
      </c>
      <c r="Y1317">
        <f>IF(OR('Vaccine Prioritization'!$C$5='Filter inputs'!$E$4, 'Vaccine Prioritization'!$C$5=$F1317),1,0)</f>
        <v>1</v>
      </c>
    </row>
    <row r="1318" spans="1:25" x14ac:dyDescent="0.3">
      <c r="A1318" t="str">
        <f t="shared" si="42"/>
        <v>AFRICAGMBMCV22026</v>
      </c>
      <c r="B1318" t="s">
        <v>3</v>
      </c>
      <c r="C1318" t="s">
        <v>156</v>
      </c>
      <c r="D1318" t="s">
        <v>52</v>
      </c>
      <c r="E1318" t="s">
        <v>83</v>
      </c>
      <c r="F1318">
        <v>2026</v>
      </c>
      <c r="G1318" t="s">
        <v>199</v>
      </c>
      <c r="H1318" s="11" cm="1">
        <f t="array" ref="H1318">_xlfn.IFS(G1318="&gt;70%",1,G1318="60-70%",70%,G1318="50-60%",60%,G1318="&lt;50%",50%)</f>
        <v>0.5</v>
      </c>
      <c r="I1318" s="47">
        <v>1.5593559088720651E-2</v>
      </c>
      <c r="J1318">
        <v>8</v>
      </c>
      <c r="K1318">
        <v>3</v>
      </c>
      <c r="L1318" t="s">
        <v>196</v>
      </c>
      <c r="M1318" s="11" cm="1">
        <f t="array" ref="M1318">_xlfn.IFS(L1318="&gt;70%",1,L1318="60-70%",70%,L1318="50-60%",60%,L1318="&lt;50%",50%)</f>
        <v>1</v>
      </c>
      <c r="N1318" s="47">
        <v>8.67733492777336E-2</v>
      </c>
      <c r="O1318">
        <v>6</v>
      </c>
      <c r="P1318">
        <v>3</v>
      </c>
      <c r="Q1318">
        <v>6</v>
      </c>
      <c r="R1318">
        <v>9</v>
      </c>
      <c r="S1318" t="s">
        <v>103</v>
      </c>
      <c r="T1318" t="s">
        <v>106</v>
      </c>
      <c r="V1318">
        <v>26</v>
      </c>
      <c r="W1318">
        <v>24</v>
      </c>
      <c r="X1318">
        <f>IF(AND(OR('Country Prioritization'!$C$4 = 'Filter inputs'!$A$4,'Country Prioritization'!$C$4=$B1318),
OR('Country Prioritization'!$C$6='Filter inputs'!$C$4,'Country Prioritization'!$C$6=$S1318),
OR( 'Country Prioritization'!$C$7='Filter inputs'!$D$4, 'Country Prioritization'!$C$7=$T1318),
OR('Country Prioritization'!$C$8='Filter inputs'!$E$4, 'Country Prioritization'!$C$8=$F1318), OR(AND('Country Prioritization'!$C$5='Filter inputs'!$B$4,H1318&lt;=$X$1),AND('Country Prioritization'!$C$5='Filter inputs'!$B$5,M1318&lt;=$X$1))),1,0)</f>
        <v>1</v>
      </c>
      <c r="Y1318">
        <f>IF(OR('Vaccine Prioritization'!$C$5='Filter inputs'!$E$4, 'Vaccine Prioritization'!$C$5=$F1318),1,0)</f>
        <v>1</v>
      </c>
    </row>
    <row r="1319" spans="1:25" x14ac:dyDescent="0.3">
      <c r="A1319" t="str">
        <f t="shared" si="42"/>
        <v>ASIAAZEMCV22026</v>
      </c>
      <c r="B1319" t="s">
        <v>13</v>
      </c>
      <c r="C1319" t="s">
        <v>144</v>
      </c>
      <c r="D1319" t="s">
        <v>40</v>
      </c>
      <c r="E1319" t="s">
        <v>83</v>
      </c>
      <c r="F1319">
        <v>2026</v>
      </c>
      <c r="G1319" t="s">
        <v>199</v>
      </c>
      <c r="H1319" s="11" cm="1">
        <f t="array" ref="H1319">_xlfn.IFS(G1319="&gt;70%",1,G1319="60-70%",70%,G1319="50-60%",60%,G1319="&lt;50%",50%)</f>
        <v>0.5</v>
      </c>
      <c r="I1319" s="47">
        <v>1.1239329579059279E-2</v>
      </c>
      <c r="J1319">
        <v>2</v>
      </c>
      <c r="K1319">
        <v>2</v>
      </c>
      <c r="L1319" t="s">
        <v>196</v>
      </c>
      <c r="M1319" s="11" cm="1">
        <f t="array" ref="M1319">_xlfn.IFS(L1319="&gt;70%",1,L1319="60-70%",70%,L1319="50-60%",60%,L1319="&lt;50%",50%)</f>
        <v>1</v>
      </c>
      <c r="N1319" s="47">
        <v>8.069546135778817E-2</v>
      </c>
      <c r="O1319">
        <v>1</v>
      </c>
      <c r="P1319">
        <v>3</v>
      </c>
      <c r="Q1319">
        <v>3</v>
      </c>
      <c r="R1319">
        <v>10</v>
      </c>
      <c r="S1319" t="s">
        <v>105</v>
      </c>
      <c r="T1319" t="s">
        <v>108</v>
      </c>
      <c r="V1319">
        <v>17</v>
      </c>
      <c r="W1319">
        <v>17</v>
      </c>
      <c r="X1319">
        <f>IF(AND(OR('Country Prioritization'!$C$4 = 'Filter inputs'!$A$4,'Country Prioritization'!$C$4=$B1319),
OR('Country Prioritization'!$C$6='Filter inputs'!$C$4,'Country Prioritization'!$C$6=$S1319),
OR( 'Country Prioritization'!$C$7='Filter inputs'!$D$4, 'Country Prioritization'!$C$7=$T1319),
OR('Country Prioritization'!$C$8='Filter inputs'!$E$4, 'Country Prioritization'!$C$8=$F1319), OR(AND('Country Prioritization'!$C$5='Filter inputs'!$B$4,H1319&lt;=$X$1),AND('Country Prioritization'!$C$5='Filter inputs'!$B$5,M1319&lt;=$X$1))),1,0)</f>
        <v>1</v>
      </c>
      <c r="Y1319">
        <f>IF(OR('Vaccine Prioritization'!$C$5='Filter inputs'!$E$4, 'Vaccine Prioritization'!$C$5=$F1319),1,0)</f>
        <v>1</v>
      </c>
    </row>
    <row r="1320" spans="1:25" x14ac:dyDescent="0.3">
      <c r="A1320" t="str">
        <f t="shared" si="42"/>
        <v>AFRICACAFMCV22026</v>
      </c>
      <c r="B1320" t="s">
        <v>3</v>
      </c>
      <c r="C1320" t="s">
        <v>114</v>
      </c>
      <c r="D1320" t="s">
        <v>6</v>
      </c>
      <c r="E1320" t="s">
        <v>83</v>
      </c>
      <c r="F1320">
        <v>2026</v>
      </c>
      <c r="G1320" t="s">
        <v>199</v>
      </c>
      <c r="H1320" s="11" cm="1">
        <f t="array" ref="H1320">_xlfn.IFS(G1320="&gt;70%",1,G1320="60-70%",70%,G1320="50-60%",60%,G1320="&lt;50%",50%)</f>
        <v>0.5</v>
      </c>
      <c r="I1320" s="47">
        <v>3.4597490007160746E-2</v>
      </c>
      <c r="J1320">
        <v>7</v>
      </c>
      <c r="K1320">
        <v>4</v>
      </c>
      <c r="L1320" t="s">
        <v>199</v>
      </c>
      <c r="M1320" s="11" cm="1">
        <f t="array" ref="M1320">_xlfn.IFS(L1320="&gt;70%",1,L1320="60-70%",70%,L1320="50-60%",60%,L1320="&lt;50%",50%)</f>
        <v>0.5</v>
      </c>
      <c r="N1320" s="47">
        <v>7.8601857380159817E-2</v>
      </c>
      <c r="O1320">
        <v>10</v>
      </c>
      <c r="P1320">
        <v>2</v>
      </c>
      <c r="Q1320">
        <v>10</v>
      </c>
      <c r="R1320">
        <v>9</v>
      </c>
      <c r="S1320" t="s">
        <v>103</v>
      </c>
      <c r="T1320" t="s">
        <v>106</v>
      </c>
      <c r="V1320">
        <v>30</v>
      </c>
      <c r="W1320">
        <v>31</v>
      </c>
      <c r="X1320">
        <f>IF(AND(OR('Country Prioritization'!$C$4 = 'Filter inputs'!$A$4,'Country Prioritization'!$C$4=$B1320),
OR('Country Prioritization'!$C$6='Filter inputs'!$C$4,'Country Prioritization'!$C$6=$S1320),
OR( 'Country Prioritization'!$C$7='Filter inputs'!$D$4, 'Country Prioritization'!$C$7=$T1320),
OR('Country Prioritization'!$C$8='Filter inputs'!$E$4, 'Country Prioritization'!$C$8=$F1320), OR(AND('Country Prioritization'!$C$5='Filter inputs'!$B$4,H1320&lt;=$X$1),AND('Country Prioritization'!$C$5='Filter inputs'!$B$5,M1320&lt;=$X$1))),1,0)</f>
        <v>1</v>
      </c>
      <c r="Y1320">
        <f>IF(OR('Vaccine Prioritization'!$C$5='Filter inputs'!$E$4, 'Vaccine Prioritization'!$C$5=$F1320),1,0)</f>
        <v>1</v>
      </c>
    </row>
    <row r="1321" spans="1:25" x14ac:dyDescent="0.3">
      <c r="A1321" t="str">
        <f t="shared" si="42"/>
        <v>ASIAMNGMCV22026</v>
      </c>
      <c r="B1321" t="s">
        <v>13</v>
      </c>
      <c r="C1321" t="s">
        <v>174</v>
      </c>
      <c r="D1321" t="s">
        <v>70</v>
      </c>
      <c r="E1321" t="s">
        <v>83</v>
      </c>
      <c r="F1321">
        <v>2026</v>
      </c>
      <c r="G1321" t="s">
        <v>199</v>
      </c>
      <c r="H1321" s="11" cm="1">
        <f t="array" ref="H1321">_xlfn.IFS(G1321="&gt;70%",1,G1321="60-70%",70%,G1321="50-60%",60%,G1321="&lt;50%",50%)</f>
        <v>0.5</v>
      </c>
      <c r="I1321" s="47">
        <v>1.0488594107304565E-2</v>
      </c>
      <c r="J1321">
        <v>1</v>
      </c>
      <c r="K1321">
        <v>2</v>
      </c>
      <c r="L1321" t="s">
        <v>196</v>
      </c>
      <c r="M1321" s="11" cm="1">
        <f t="array" ref="M1321">_xlfn.IFS(L1321="&gt;70%",1,L1321="60-70%",70%,L1321="50-60%",60%,L1321="&lt;50%",50%)</f>
        <v>1</v>
      </c>
      <c r="N1321" s="47">
        <v>7.3445952285919505E-2</v>
      </c>
      <c r="O1321">
        <v>2</v>
      </c>
      <c r="P1321">
        <v>2</v>
      </c>
      <c r="Q1321">
        <v>5</v>
      </c>
      <c r="R1321">
        <v>11</v>
      </c>
      <c r="S1321" t="s">
        <v>104</v>
      </c>
      <c r="T1321" t="s">
        <v>108</v>
      </c>
      <c r="V1321">
        <v>19</v>
      </c>
      <c r="W1321">
        <v>20</v>
      </c>
      <c r="X1321">
        <f>IF(AND(OR('Country Prioritization'!$C$4 = 'Filter inputs'!$A$4,'Country Prioritization'!$C$4=$B1321),
OR('Country Prioritization'!$C$6='Filter inputs'!$C$4,'Country Prioritization'!$C$6=$S1321),
OR( 'Country Prioritization'!$C$7='Filter inputs'!$D$4, 'Country Prioritization'!$C$7=$T1321),
OR('Country Prioritization'!$C$8='Filter inputs'!$E$4, 'Country Prioritization'!$C$8=$F1321), OR(AND('Country Prioritization'!$C$5='Filter inputs'!$B$4,H1321&lt;=$X$1),AND('Country Prioritization'!$C$5='Filter inputs'!$B$5,M1321&lt;=$X$1))),1,0)</f>
        <v>1</v>
      </c>
      <c r="Y1321">
        <f>IF(OR('Vaccine Prioritization'!$C$5='Filter inputs'!$E$4, 'Vaccine Prioritization'!$C$5=$F1321),1,0)</f>
        <v>1</v>
      </c>
    </row>
    <row r="1322" spans="1:25" x14ac:dyDescent="0.3">
      <c r="A1322" t="str">
        <f t="shared" si="42"/>
        <v>AMERICAHNDMCV22026</v>
      </c>
      <c r="B1322" t="s">
        <v>22</v>
      </c>
      <c r="C1322" t="s">
        <v>165</v>
      </c>
      <c r="D1322" t="s">
        <v>61</v>
      </c>
      <c r="E1322" t="s">
        <v>83</v>
      </c>
      <c r="F1322">
        <v>2026</v>
      </c>
      <c r="G1322" t="s">
        <v>199</v>
      </c>
      <c r="H1322" s="11" cm="1">
        <f t="array" ref="H1322">_xlfn.IFS(G1322="&gt;70%",1,G1322="60-70%",70%,G1322="50-60%",60%,G1322="&lt;50%",50%)</f>
        <v>0.5</v>
      </c>
      <c r="I1322" s="47">
        <v>9.4441118233207534E-3</v>
      </c>
      <c r="J1322">
        <v>3</v>
      </c>
      <c r="K1322">
        <v>2</v>
      </c>
      <c r="L1322" t="s">
        <v>196</v>
      </c>
      <c r="M1322" s="11" cm="1">
        <f t="array" ref="M1322">_xlfn.IFS(L1322="&gt;70%",1,L1322="60-70%",70%,L1322="50-60%",60%,L1322="&lt;50%",50%)</f>
        <v>1</v>
      </c>
      <c r="N1322" s="47">
        <v>6.595698039593989E-2</v>
      </c>
      <c r="O1322">
        <v>3</v>
      </c>
      <c r="P1322">
        <v>2</v>
      </c>
      <c r="Q1322">
        <v>4</v>
      </c>
      <c r="R1322">
        <v>11</v>
      </c>
      <c r="S1322" t="s">
        <v>104</v>
      </c>
      <c r="T1322" t="s">
        <v>108</v>
      </c>
      <c r="V1322">
        <v>20</v>
      </c>
      <c r="W1322">
        <v>20</v>
      </c>
      <c r="X1322">
        <f>IF(AND(OR('Country Prioritization'!$C$4 = 'Filter inputs'!$A$4,'Country Prioritization'!$C$4=$B1322),
OR('Country Prioritization'!$C$6='Filter inputs'!$C$4,'Country Prioritization'!$C$6=$S1322),
OR( 'Country Prioritization'!$C$7='Filter inputs'!$D$4, 'Country Prioritization'!$C$7=$T1322),
OR('Country Prioritization'!$C$8='Filter inputs'!$E$4, 'Country Prioritization'!$C$8=$F1322), OR(AND('Country Prioritization'!$C$5='Filter inputs'!$B$4,H1322&lt;=$X$1),AND('Country Prioritization'!$C$5='Filter inputs'!$B$5,M1322&lt;=$X$1))),1,0)</f>
        <v>1</v>
      </c>
      <c r="Y1322">
        <f>IF(OR('Vaccine Prioritization'!$C$5='Filter inputs'!$E$4, 'Vaccine Prioritization'!$C$5=$F1322),1,0)</f>
        <v>1</v>
      </c>
    </row>
    <row r="1323" spans="1:25" x14ac:dyDescent="0.3">
      <c r="A1323" t="str">
        <f t="shared" si="42"/>
        <v>ASIATJKMCV22026</v>
      </c>
      <c r="B1323" t="s">
        <v>13</v>
      </c>
      <c r="C1323" t="s">
        <v>172</v>
      </c>
      <c r="D1323" t="s">
        <v>68</v>
      </c>
      <c r="E1323" t="s">
        <v>83</v>
      </c>
      <c r="F1323">
        <v>2026</v>
      </c>
      <c r="G1323" t="s">
        <v>199</v>
      </c>
      <c r="H1323" s="11" cm="1">
        <f t="array" ref="H1323">_xlfn.IFS(G1323="&gt;70%",1,G1323="60-70%",70%,G1323="50-60%",60%,G1323="&lt;50%",50%)</f>
        <v>0.5</v>
      </c>
      <c r="I1323" s="47">
        <v>7.476282157996241E-3</v>
      </c>
      <c r="J1323">
        <v>2</v>
      </c>
      <c r="K1323">
        <v>2</v>
      </c>
      <c r="L1323" t="s">
        <v>196</v>
      </c>
      <c r="M1323" s="11" cm="1">
        <f t="array" ref="M1323">_xlfn.IFS(L1323="&gt;70%",1,L1323="60-70%",70%,L1323="50-60%",60%,L1323="&lt;50%",50%)</f>
        <v>1</v>
      </c>
      <c r="N1323" s="47">
        <v>5.5451324802308487E-2</v>
      </c>
      <c r="O1323">
        <v>1</v>
      </c>
      <c r="P1323">
        <v>2</v>
      </c>
      <c r="Q1323">
        <v>6</v>
      </c>
      <c r="R1323">
        <v>9</v>
      </c>
      <c r="S1323" t="s">
        <v>103</v>
      </c>
      <c r="T1323" t="s">
        <v>106</v>
      </c>
      <c r="V1323">
        <v>19</v>
      </c>
      <c r="W1323">
        <v>18</v>
      </c>
      <c r="X1323">
        <f>IF(AND(OR('Country Prioritization'!$C$4 = 'Filter inputs'!$A$4,'Country Prioritization'!$C$4=$B1323),
OR('Country Prioritization'!$C$6='Filter inputs'!$C$4,'Country Prioritization'!$C$6=$S1323),
OR( 'Country Prioritization'!$C$7='Filter inputs'!$D$4, 'Country Prioritization'!$C$7=$T1323),
OR('Country Prioritization'!$C$8='Filter inputs'!$E$4, 'Country Prioritization'!$C$8=$F1323), OR(AND('Country Prioritization'!$C$5='Filter inputs'!$B$4,H1323&lt;=$X$1),AND('Country Prioritization'!$C$5='Filter inputs'!$B$5,M1323&lt;=$X$1))),1,0)</f>
        <v>1</v>
      </c>
      <c r="Y1323">
        <f>IF(OR('Vaccine Prioritization'!$C$5='Filter inputs'!$E$4, 'Vaccine Prioritization'!$C$5=$F1323),1,0)</f>
        <v>1</v>
      </c>
    </row>
    <row r="1324" spans="1:25" x14ac:dyDescent="0.3">
      <c r="A1324" t="str">
        <f t="shared" si="42"/>
        <v>ASIATLSMCV22026</v>
      </c>
      <c r="B1324" t="s">
        <v>13</v>
      </c>
      <c r="C1324" t="s">
        <v>160</v>
      </c>
      <c r="D1324" t="s">
        <v>56</v>
      </c>
      <c r="E1324" t="s">
        <v>83</v>
      </c>
      <c r="F1324">
        <v>2026</v>
      </c>
      <c r="G1324" t="s">
        <v>199</v>
      </c>
      <c r="H1324" s="11" cm="1">
        <f t="array" ref="H1324">_xlfn.IFS(G1324="&gt;70%",1,G1324="60-70%",70%,G1324="50-60%",60%,G1324="&lt;50%",50%)</f>
        <v>0.5</v>
      </c>
      <c r="I1324" s="47">
        <v>9.3576361855471964E-3</v>
      </c>
      <c r="J1324">
        <v>4</v>
      </c>
      <c r="K1324">
        <v>2</v>
      </c>
      <c r="L1324" t="s">
        <v>197</v>
      </c>
      <c r="M1324" s="11" cm="1">
        <f t="array" ref="M1324">_xlfn.IFS(L1324="&gt;70%",1,L1324="60-70%",70%,L1324="50-60%",60%,L1324="&lt;50%",50%)</f>
        <v>0.7</v>
      </c>
      <c r="N1324" s="47">
        <v>5.1434769165755699E-2</v>
      </c>
      <c r="O1324">
        <v>7</v>
      </c>
      <c r="P1324">
        <v>2</v>
      </c>
      <c r="Q1324">
        <v>2</v>
      </c>
      <c r="R1324">
        <v>11</v>
      </c>
      <c r="S1324" t="s">
        <v>104</v>
      </c>
      <c r="T1324" t="s">
        <v>108</v>
      </c>
      <c r="V1324">
        <v>19</v>
      </c>
      <c r="W1324">
        <v>22</v>
      </c>
      <c r="X1324">
        <f>IF(AND(OR('Country Prioritization'!$C$4 = 'Filter inputs'!$A$4,'Country Prioritization'!$C$4=$B1324),
OR('Country Prioritization'!$C$6='Filter inputs'!$C$4,'Country Prioritization'!$C$6=$S1324),
OR( 'Country Prioritization'!$C$7='Filter inputs'!$D$4, 'Country Prioritization'!$C$7=$T1324),
OR('Country Prioritization'!$C$8='Filter inputs'!$E$4, 'Country Prioritization'!$C$8=$F1324), OR(AND('Country Prioritization'!$C$5='Filter inputs'!$B$4,H1324&lt;=$X$1),AND('Country Prioritization'!$C$5='Filter inputs'!$B$5,M1324&lt;=$X$1))),1,0)</f>
        <v>1</v>
      </c>
      <c r="Y1324">
        <f>IF(OR('Vaccine Prioritization'!$C$5='Filter inputs'!$E$4, 'Vaccine Prioritization'!$C$5=$F1324),1,0)</f>
        <v>1</v>
      </c>
    </row>
    <row r="1325" spans="1:25" x14ac:dyDescent="0.3">
      <c r="A1325" t="str">
        <f t="shared" si="42"/>
        <v>ASIAKGZMCV22026</v>
      </c>
      <c r="B1325" t="s">
        <v>13</v>
      </c>
      <c r="C1325" t="s">
        <v>143</v>
      </c>
      <c r="D1325" t="s">
        <v>39</v>
      </c>
      <c r="E1325" t="s">
        <v>83</v>
      </c>
      <c r="F1325">
        <v>2026</v>
      </c>
      <c r="G1325" t="s">
        <v>199</v>
      </c>
      <c r="H1325" s="11" cm="1">
        <f t="array" ref="H1325">_xlfn.IFS(G1325="&gt;70%",1,G1325="60-70%",70%,G1325="50-60%",60%,G1325="&lt;50%",50%)</f>
        <v>0.5</v>
      </c>
      <c r="I1325" s="47">
        <v>6.871678152695627E-3</v>
      </c>
      <c r="J1325">
        <v>1</v>
      </c>
      <c r="K1325">
        <v>2</v>
      </c>
      <c r="L1325" t="s">
        <v>196</v>
      </c>
      <c r="M1325" s="11" cm="1">
        <f t="array" ref="M1325">_xlfn.IFS(L1325="&gt;70%",1,L1325="60-70%",70%,L1325="50-60%",60%,L1325="&lt;50%",50%)</f>
        <v>1</v>
      </c>
      <c r="N1325" s="47">
        <v>4.7825361021591586E-2</v>
      </c>
      <c r="O1325">
        <v>2</v>
      </c>
      <c r="P1325">
        <v>2</v>
      </c>
      <c r="Q1325">
        <v>6</v>
      </c>
      <c r="R1325">
        <v>2</v>
      </c>
      <c r="S1325" t="s">
        <v>104</v>
      </c>
      <c r="T1325" t="s">
        <v>109</v>
      </c>
      <c r="V1325">
        <v>11</v>
      </c>
      <c r="W1325">
        <v>12</v>
      </c>
      <c r="X1325">
        <f>IF(AND(OR('Country Prioritization'!$C$4 = 'Filter inputs'!$A$4,'Country Prioritization'!$C$4=$B1325),
OR('Country Prioritization'!$C$6='Filter inputs'!$C$4,'Country Prioritization'!$C$6=$S1325),
OR( 'Country Prioritization'!$C$7='Filter inputs'!$D$4, 'Country Prioritization'!$C$7=$T1325),
OR('Country Prioritization'!$C$8='Filter inputs'!$E$4, 'Country Prioritization'!$C$8=$F1325), OR(AND('Country Prioritization'!$C$5='Filter inputs'!$B$4,H1325&lt;=$X$1),AND('Country Prioritization'!$C$5='Filter inputs'!$B$5,M1325&lt;=$X$1))),1,0)</f>
        <v>1</v>
      </c>
      <c r="Y1325">
        <f>IF(OR('Vaccine Prioritization'!$C$5='Filter inputs'!$E$4, 'Vaccine Prioritization'!$C$5=$F1325),1,0)</f>
        <v>1</v>
      </c>
    </row>
    <row r="1326" spans="1:25" x14ac:dyDescent="0.3">
      <c r="A1326" t="str">
        <f t="shared" si="42"/>
        <v>ASIABTNMCV22026</v>
      </c>
      <c r="B1326" t="s">
        <v>13</v>
      </c>
      <c r="C1326" t="s">
        <v>184</v>
      </c>
      <c r="D1326" t="s">
        <v>80</v>
      </c>
      <c r="E1326" t="s">
        <v>83</v>
      </c>
      <c r="F1326">
        <v>2026</v>
      </c>
      <c r="G1326" t="s">
        <v>199</v>
      </c>
      <c r="H1326" s="11" cm="1">
        <f t="array" ref="H1326">_xlfn.IFS(G1326="&gt;70%",1,G1326="60-70%",70%,G1326="50-60%",60%,G1326="&lt;50%",50%)</f>
        <v>0.5</v>
      </c>
      <c r="I1326" s="47">
        <v>3.8352410646761963E-3</v>
      </c>
      <c r="J1326">
        <v>2</v>
      </c>
      <c r="K1326">
        <v>1</v>
      </c>
      <c r="L1326" t="s">
        <v>196</v>
      </c>
      <c r="M1326" s="11" cm="1">
        <f t="array" ref="M1326">_xlfn.IFS(L1326="&gt;70%",1,L1326="60-70%",70%,L1326="50-60%",60%,L1326="&lt;50%",50%)</f>
        <v>1</v>
      </c>
      <c r="N1326" s="47">
        <v>3.5169540813104791E-2</v>
      </c>
      <c r="O1326">
        <v>1</v>
      </c>
      <c r="P1326">
        <v>2</v>
      </c>
      <c r="Q1326">
        <v>4</v>
      </c>
      <c r="R1326">
        <v>11</v>
      </c>
      <c r="S1326" t="s">
        <v>104</v>
      </c>
      <c r="T1326" t="s">
        <v>108</v>
      </c>
      <c r="V1326">
        <v>18</v>
      </c>
      <c r="W1326">
        <v>18</v>
      </c>
      <c r="X1326">
        <f>IF(AND(OR('Country Prioritization'!$C$4 = 'Filter inputs'!$A$4,'Country Prioritization'!$C$4=$B1326),
OR('Country Prioritization'!$C$6='Filter inputs'!$C$4,'Country Prioritization'!$C$6=$S1326),
OR( 'Country Prioritization'!$C$7='Filter inputs'!$D$4, 'Country Prioritization'!$C$7=$T1326),
OR('Country Prioritization'!$C$8='Filter inputs'!$E$4, 'Country Prioritization'!$C$8=$F1326), OR(AND('Country Prioritization'!$C$5='Filter inputs'!$B$4,H1326&lt;=$X$1),AND('Country Prioritization'!$C$5='Filter inputs'!$B$5,M1326&lt;=$X$1))),1,0)</f>
        <v>1</v>
      </c>
      <c r="Y1326">
        <f>IF(OR('Vaccine Prioritization'!$C$5='Filter inputs'!$E$4, 'Vaccine Prioritization'!$C$5=$F1326),1,0)</f>
        <v>1</v>
      </c>
    </row>
    <row r="1327" spans="1:25" x14ac:dyDescent="0.3">
      <c r="A1327" t="str">
        <f t="shared" si="42"/>
        <v>AFRICACOMMCV22026</v>
      </c>
      <c r="B1327" t="s">
        <v>3</v>
      </c>
      <c r="C1327" t="s">
        <v>153</v>
      </c>
      <c r="D1327" t="s">
        <v>49</v>
      </c>
      <c r="E1327" t="s">
        <v>83</v>
      </c>
      <c r="F1327">
        <v>2026</v>
      </c>
      <c r="G1327" t="s">
        <v>199</v>
      </c>
      <c r="H1327" s="11" cm="1">
        <f t="array" ref="H1327">_xlfn.IFS(G1327="&gt;70%",1,G1327="60-70%",70%,G1327="50-60%",60%,G1327="&lt;50%",50%)</f>
        <v>0.5</v>
      </c>
      <c r="I1327" s="47">
        <v>7.708385380410865E-3</v>
      </c>
      <c r="J1327">
        <v>6</v>
      </c>
      <c r="K1327">
        <v>2</v>
      </c>
      <c r="L1327" t="s">
        <v>197</v>
      </c>
      <c r="M1327" s="11" cm="1">
        <f t="array" ref="M1327">_xlfn.IFS(L1327="&gt;70%",1,L1327="60-70%",70%,L1327="50-60%",60%,L1327="&lt;50%",50%)</f>
        <v>0.7</v>
      </c>
      <c r="N1327" s="47">
        <v>3.259947729477379E-2</v>
      </c>
      <c r="O1327">
        <v>8</v>
      </c>
      <c r="P1327">
        <v>2</v>
      </c>
      <c r="Q1327">
        <v>3</v>
      </c>
      <c r="R1327">
        <v>2</v>
      </c>
      <c r="S1327" t="s">
        <v>104</v>
      </c>
      <c r="T1327" t="s">
        <v>109</v>
      </c>
      <c r="V1327">
        <v>13</v>
      </c>
      <c r="W1327">
        <v>15</v>
      </c>
      <c r="X1327">
        <f>IF(AND(OR('Country Prioritization'!$C$4 = 'Filter inputs'!$A$4,'Country Prioritization'!$C$4=$B1327),
OR('Country Prioritization'!$C$6='Filter inputs'!$C$4,'Country Prioritization'!$C$6=$S1327),
OR( 'Country Prioritization'!$C$7='Filter inputs'!$D$4, 'Country Prioritization'!$C$7=$T1327),
OR('Country Prioritization'!$C$8='Filter inputs'!$E$4, 'Country Prioritization'!$C$8=$F1327), OR(AND('Country Prioritization'!$C$5='Filter inputs'!$B$4,H1327&lt;=$X$1),AND('Country Prioritization'!$C$5='Filter inputs'!$B$5,M1327&lt;=$X$1))),1,0)</f>
        <v>1</v>
      </c>
      <c r="Y1327">
        <f>IF(OR('Vaccine Prioritization'!$C$5='Filter inputs'!$E$4, 'Vaccine Prioritization'!$C$5=$F1327),1,0)</f>
        <v>1</v>
      </c>
    </row>
    <row r="1328" spans="1:25" x14ac:dyDescent="0.3">
      <c r="A1328" t="str">
        <f t="shared" si="42"/>
        <v>ASIAGEOMCV22026</v>
      </c>
      <c r="B1328" t="s">
        <v>13</v>
      </c>
      <c r="C1328" t="s">
        <v>159</v>
      </c>
      <c r="D1328" t="s">
        <v>55</v>
      </c>
      <c r="E1328" t="s">
        <v>83</v>
      </c>
      <c r="F1328">
        <v>2026</v>
      </c>
      <c r="G1328" t="s">
        <v>199</v>
      </c>
      <c r="H1328" s="11" cm="1">
        <f t="array" ref="H1328">_xlfn.IFS(G1328="&gt;70%",1,G1328="60-70%",70%,G1328="50-60%",60%,G1328="&lt;50%",50%)</f>
        <v>0.5</v>
      </c>
      <c r="I1328" s="47">
        <v>4.37863041037952E-3</v>
      </c>
      <c r="J1328">
        <v>2</v>
      </c>
      <c r="K1328">
        <v>2</v>
      </c>
      <c r="L1328" t="s">
        <v>196</v>
      </c>
      <c r="M1328" s="11" cm="1">
        <f t="array" ref="M1328">_xlfn.IFS(L1328="&gt;70%",1,L1328="60-70%",70%,L1328="50-60%",60%,L1328="&lt;50%",50%)</f>
        <v>1</v>
      </c>
      <c r="N1328" s="47">
        <v>2.5745983551778776E-2</v>
      </c>
      <c r="O1328">
        <v>4</v>
      </c>
      <c r="P1328">
        <v>1</v>
      </c>
      <c r="Q1328">
        <v>3</v>
      </c>
      <c r="R1328">
        <v>10</v>
      </c>
      <c r="S1328" t="s">
        <v>105</v>
      </c>
      <c r="T1328" t="s">
        <v>108</v>
      </c>
      <c r="V1328">
        <v>17</v>
      </c>
      <c r="W1328">
        <v>18</v>
      </c>
      <c r="X1328">
        <f>IF(AND(OR('Country Prioritization'!$C$4 = 'Filter inputs'!$A$4,'Country Prioritization'!$C$4=$B1328),
OR('Country Prioritization'!$C$6='Filter inputs'!$C$4,'Country Prioritization'!$C$6=$S1328),
OR( 'Country Prioritization'!$C$7='Filter inputs'!$D$4, 'Country Prioritization'!$C$7=$T1328),
OR('Country Prioritization'!$C$8='Filter inputs'!$E$4, 'Country Prioritization'!$C$8=$F1328), OR(AND('Country Prioritization'!$C$5='Filter inputs'!$B$4,H1328&lt;=$X$1),AND('Country Prioritization'!$C$5='Filter inputs'!$B$5,M1328&lt;=$X$1))),1,0)</f>
        <v>1</v>
      </c>
      <c r="Y1328">
        <f>IF(OR('Vaccine Prioritization'!$C$5='Filter inputs'!$E$4, 'Vaccine Prioritization'!$C$5=$F1328),1,0)</f>
        <v>1</v>
      </c>
    </row>
    <row r="1329" spans="1:25" x14ac:dyDescent="0.3">
      <c r="A1329" t="str">
        <f t="shared" si="42"/>
        <v>ASIAARMMCV22026</v>
      </c>
      <c r="B1329" t="s">
        <v>13</v>
      </c>
      <c r="C1329" t="s">
        <v>168</v>
      </c>
      <c r="D1329" t="s">
        <v>64</v>
      </c>
      <c r="E1329" t="s">
        <v>83</v>
      </c>
      <c r="F1329">
        <v>2026</v>
      </c>
      <c r="G1329" t="s">
        <v>199</v>
      </c>
      <c r="H1329" s="11" cm="1">
        <f t="array" ref="H1329">_xlfn.IFS(G1329="&gt;70%",1,G1329="60-70%",70%,G1329="50-60%",60%,G1329="&lt;50%",50%)</f>
        <v>0.5</v>
      </c>
      <c r="I1329" s="47">
        <v>3.4118248414162582E-3</v>
      </c>
      <c r="J1329">
        <v>2</v>
      </c>
      <c r="K1329">
        <v>1</v>
      </c>
      <c r="L1329" t="s">
        <v>196</v>
      </c>
      <c r="M1329" s="11" cm="1">
        <f t="array" ref="M1329">_xlfn.IFS(L1329="&gt;70%",1,L1329="60-70%",70%,L1329="50-60%",60%,L1329="&lt;50%",50%)</f>
        <v>1</v>
      </c>
      <c r="N1329" s="47">
        <v>2.4049545719900541E-2</v>
      </c>
      <c r="O1329">
        <v>2</v>
      </c>
      <c r="P1329">
        <v>1</v>
      </c>
      <c r="Q1329">
        <v>2</v>
      </c>
      <c r="R1329">
        <v>10</v>
      </c>
      <c r="S1329" t="s">
        <v>105</v>
      </c>
      <c r="T1329" t="s">
        <v>108</v>
      </c>
      <c r="V1329">
        <v>15</v>
      </c>
      <c r="W1329">
        <v>15</v>
      </c>
      <c r="X1329">
        <f>IF(AND(OR('Country Prioritization'!$C$4 = 'Filter inputs'!$A$4,'Country Prioritization'!$C$4=$B1329),
OR('Country Prioritization'!$C$6='Filter inputs'!$C$4,'Country Prioritization'!$C$6=$S1329),
OR( 'Country Prioritization'!$C$7='Filter inputs'!$D$4, 'Country Prioritization'!$C$7=$T1329),
OR('Country Prioritization'!$C$8='Filter inputs'!$E$4, 'Country Prioritization'!$C$8=$F1329), OR(AND('Country Prioritization'!$C$5='Filter inputs'!$B$4,H1329&lt;=$X$1),AND('Country Prioritization'!$C$5='Filter inputs'!$B$5,M1329&lt;=$X$1))),1,0)</f>
        <v>1</v>
      </c>
      <c r="Y1329">
        <f>IF(OR('Vaccine Prioritization'!$C$5='Filter inputs'!$E$4, 'Vaccine Prioritization'!$C$5=$F1329),1,0)</f>
        <v>1</v>
      </c>
    </row>
    <row r="1330" spans="1:25" x14ac:dyDescent="0.3">
      <c r="A1330" t="str">
        <f t="shared" si="42"/>
        <v>EUROPEMDAMCV22026</v>
      </c>
      <c r="B1330" t="s">
        <v>9</v>
      </c>
      <c r="C1330" t="s">
        <v>130</v>
      </c>
      <c r="D1330" t="s">
        <v>26</v>
      </c>
      <c r="E1330" t="s">
        <v>83</v>
      </c>
      <c r="F1330">
        <v>2026</v>
      </c>
      <c r="G1330" t="s">
        <v>199</v>
      </c>
      <c r="H1330" s="11" cm="1">
        <f t="array" ref="H1330">_xlfn.IFS(G1330="&gt;70%",1,G1330="60-70%",70%,G1330="50-60%",60%,G1330="&lt;50%",50%)</f>
        <v>0.5</v>
      </c>
      <c r="I1330" s="47">
        <v>3.6499269201704745E-3</v>
      </c>
      <c r="J1330">
        <v>2</v>
      </c>
      <c r="K1330">
        <v>1</v>
      </c>
      <c r="L1330" t="s">
        <v>196</v>
      </c>
      <c r="M1330" s="11" cm="1">
        <f t="array" ref="M1330">_xlfn.IFS(L1330="&gt;70%",1,L1330="60-70%",70%,L1330="50-60%",60%,L1330="&lt;50%",50%)</f>
        <v>1</v>
      </c>
      <c r="N1330" s="47">
        <v>2.2062952580579887E-2</v>
      </c>
      <c r="O1330">
        <v>3</v>
      </c>
      <c r="P1330">
        <v>1</v>
      </c>
      <c r="Q1330">
        <v>2</v>
      </c>
      <c r="R1330">
        <v>11</v>
      </c>
      <c r="S1330" t="s">
        <v>104</v>
      </c>
      <c r="T1330" t="s">
        <v>108</v>
      </c>
      <c r="V1330">
        <v>16</v>
      </c>
      <c r="W1330">
        <v>17</v>
      </c>
      <c r="X1330">
        <f>IF(AND(OR('Country Prioritization'!$C$4 = 'Filter inputs'!$A$4,'Country Prioritization'!$C$4=$B1330),
OR('Country Prioritization'!$C$6='Filter inputs'!$C$4,'Country Prioritization'!$C$6=$S1330),
OR( 'Country Prioritization'!$C$7='Filter inputs'!$D$4, 'Country Prioritization'!$C$7=$T1330),
OR('Country Prioritization'!$C$8='Filter inputs'!$E$4, 'Country Prioritization'!$C$8=$F1330), OR(AND('Country Prioritization'!$C$5='Filter inputs'!$B$4,H1330&lt;=$X$1),AND('Country Prioritization'!$C$5='Filter inputs'!$B$5,M1330&lt;=$X$1))),1,0)</f>
        <v>1</v>
      </c>
      <c r="Y1330">
        <f>IF(OR('Vaccine Prioritization'!$C$5='Filter inputs'!$E$4, 'Vaccine Prioritization'!$C$5=$F1330),1,0)</f>
        <v>1</v>
      </c>
    </row>
    <row r="1331" spans="1:25" x14ac:dyDescent="0.3">
      <c r="A1331" t="str">
        <f t="shared" si="42"/>
        <v>AMERICAGUYMCV22026</v>
      </c>
      <c r="B1331" t="s">
        <v>22</v>
      </c>
      <c r="C1331" t="s">
        <v>170</v>
      </c>
      <c r="D1331" t="s">
        <v>66</v>
      </c>
      <c r="E1331" t="s">
        <v>83</v>
      </c>
      <c r="F1331">
        <v>2026</v>
      </c>
      <c r="G1331" t="s">
        <v>199</v>
      </c>
      <c r="H1331" s="11" cm="1">
        <f t="array" ref="H1331">_xlfn.IFS(G1331="&gt;70%",1,G1331="60-70%",70%,G1331="50-60%",60%,G1331="&lt;50%",50%)</f>
        <v>0.5</v>
      </c>
      <c r="I1331" s="47">
        <v>1.9273514932217127E-3</v>
      </c>
      <c r="J1331">
        <v>2</v>
      </c>
      <c r="K1331">
        <v>1</v>
      </c>
      <c r="L1331" t="s">
        <v>196</v>
      </c>
      <c r="M1331" s="11" cm="1">
        <f t="array" ref="M1331">_xlfn.IFS(L1331="&gt;70%",1,L1331="60-70%",70%,L1331="50-60%",60%,L1331="&lt;50%",50%)</f>
        <v>1</v>
      </c>
      <c r="N1331" s="47">
        <v>1.3034323230556708E-2</v>
      </c>
      <c r="O1331">
        <v>2</v>
      </c>
      <c r="P1331">
        <v>1</v>
      </c>
      <c r="Q1331">
        <v>4</v>
      </c>
      <c r="R1331">
        <v>10</v>
      </c>
      <c r="S1331" t="s">
        <v>105</v>
      </c>
      <c r="T1331" t="s">
        <v>108</v>
      </c>
      <c r="V1331">
        <v>17</v>
      </c>
      <c r="W1331">
        <v>17</v>
      </c>
      <c r="X1331">
        <f>IF(AND(OR('Country Prioritization'!$C$4 = 'Filter inputs'!$A$4,'Country Prioritization'!$C$4=$B1331),
OR('Country Prioritization'!$C$6='Filter inputs'!$C$4,'Country Prioritization'!$C$6=$S1331),
OR( 'Country Prioritization'!$C$7='Filter inputs'!$D$4, 'Country Prioritization'!$C$7=$T1331),
OR('Country Prioritization'!$C$8='Filter inputs'!$E$4, 'Country Prioritization'!$C$8=$F1331), OR(AND('Country Prioritization'!$C$5='Filter inputs'!$B$4,H1331&lt;=$X$1),AND('Country Prioritization'!$C$5='Filter inputs'!$B$5,M1331&lt;=$X$1))),1,0)</f>
        <v>1</v>
      </c>
      <c r="Y1331">
        <f>IF(OR('Vaccine Prioritization'!$C$5='Filter inputs'!$E$4, 'Vaccine Prioritization'!$C$5=$F1331),1,0)</f>
        <v>1</v>
      </c>
    </row>
    <row r="1332" spans="1:25" x14ac:dyDescent="0.3">
      <c r="A1332" t="str">
        <f t="shared" si="42"/>
        <v>AFRICASTPMCV22026</v>
      </c>
      <c r="B1332" t="s">
        <v>3</v>
      </c>
      <c r="C1332" t="s">
        <v>173</v>
      </c>
      <c r="D1332" t="s">
        <v>69</v>
      </c>
      <c r="E1332" t="s">
        <v>83</v>
      </c>
      <c r="F1332">
        <v>2026</v>
      </c>
      <c r="G1332" t="s">
        <v>199</v>
      </c>
      <c r="H1332" s="11" cm="1">
        <f t="array" ref="H1332">_xlfn.IFS(G1332="&gt;70%",1,G1332="60-70%",70%,G1332="50-60%",60%,G1332="&lt;50%",50%)</f>
        <v>0.5</v>
      </c>
      <c r="I1332" s="47">
        <v>1.4232148327699436E-3</v>
      </c>
      <c r="J1332">
        <v>4</v>
      </c>
      <c r="K1332">
        <v>1</v>
      </c>
      <c r="L1332" t="s">
        <v>196</v>
      </c>
      <c r="M1332" s="11" cm="1">
        <f t="array" ref="M1332">_xlfn.IFS(L1332="&gt;70%",1,L1332="60-70%",70%,L1332="50-60%",60%,L1332="&lt;50%",50%)</f>
        <v>1</v>
      </c>
      <c r="N1332" s="47">
        <v>8.4905900215728157E-3</v>
      </c>
      <c r="O1332">
        <v>4</v>
      </c>
      <c r="P1332">
        <v>1</v>
      </c>
      <c r="Q1332">
        <v>4</v>
      </c>
      <c r="R1332">
        <v>5</v>
      </c>
      <c r="S1332" t="s">
        <v>104</v>
      </c>
      <c r="T1332" t="s">
        <v>107</v>
      </c>
      <c r="V1332">
        <v>14</v>
      </c>
      <c r="W1332">
        <v>14</v>
      </c>
      <c r="X1332">
        <f>IF(AND(OR('Country Prioritization'!$C$4 = 'Filter inputs'!$A$4,'Country Prioritization'!$C$4=$B1332),
OR('Country Prioritization'!$C$6='Filter inputs'!$C$4,'Country Prioritization'!$C$6=$S1332),
OR( 'Country Prioritization'!$C$7='Filter inputs'!$D$4, 'Country Prioritization'!$C$7=$T1332),
OR('Country Prioritization'!$C$8='Filter inputs'!$E$4, 'Country Prioritization'!$C$8=$F1332), OR(AND('Country Prioritization'!$C$5='Filter inputs'!$B$4,H1332&lt;=$X$1),AND('Country Prioritization'!$C$5='Filter inputs'!$B$5,M1332&lt;=$X$1))),1,0)</f>
        <v>1</v>
      </c>
      <c r="Y1332">
        <f>IF(OR('Vaccine Prioritization'!$C$5='Filter inputs'!$E$4, 'Vaccine Prioritization'!$C$5=$F1332),1,0)</f>
        <v>1</v>
      </c>
    </row>
    <row r="1333" spans="1:25" x14ac:dyDescent="0.3">
      <c r="A1333" t="str">
        <f t="shared" si="42"/>
        <v>OCEANIASLBMCV22026</v>
      </c>
      <c r="B1333" t="s">
        <v>15</v>
      </c>
      <c r="C1333" t="s">
        <v>150</v>
      </c>
      <c r="D1333" t="s">
        <v>46</v>
      </c>
      <c r="E1333" t="s">
        <v>83</v>
      </c>
      <c r="F1333">
        <v>2026</v>
      </c>
      <c r="G1333" t="s">
        <v>199</v>
      </c>
      <c r="H1333" s="11" cm="1">
        <f t="array" ref="H1333">_xlfn.IFS(G1333="&gt;70%",1,G1333="60-70%",70%,G1333="50-60%",60%,G1333="&lt;50%",50%)</f>
        <v>0.5</v>
      </c>
      <c r="I1333" s="47">
        <v>7.0920280904581941E-4</v>
      </c>
      <c r="J1333">
        <v>9</v>
      </c>
      <c r="K1333">
        <v>1</v>
      </c>
      <c r="L1333" t="s">
        <v>196</v>
      </c>
      <c r="M1333" s="11" cm="1">
        <f t="array" ref="M1333">_xlfn.IFS(L1333="&gt;70%",1,L1333="60-70%",70%,L1333="50-60%",60%,L1333="&lt;50%",50%)</f>
        <v>1</v>
      </c>
      <c r="N1333" s="47">
        <v>4.4612851186717267E-3</v>
      </c>
      <c r="O1333">
        <v>5</v>
      </c>
      <c r="P1333">
        <v>1</v>
      </c>
      <c r="Q1333">
        <v>1</v>
      </c>
      <c r="R1333">
        <v>5</v>
      </c>
      <c r="S1333" t="s">
        <v>104</v>
      </c>
      <c r="T1333" t="s">
        <v>107</v>
      </c>
      <c r="V1333">
        <v>16</v>
      </c>
      <c r="W1333">
        <v>12</v>
      </c>
      <c r="X1333">
        <f>IF(AND(OR('Country Prioritization'!$C$4 = 'Filter inputs'!$A$4,'Country Prioritization'!$C$4=$B1333),
OR('Country Prioritization'!$C$6='Filter inputs'!$C$4,'Country Prioritization'!$C$6=$S1333),
OR( 'Country Prioritization'!$C$7='Filter inputs'!$D$4, 'Country Prioritization'!$C$7=$T1333),
OR('Country Prioritization'!$C$8='Filter inputs'!$E$4, 'Country Prioritization'!$C$8=$F1333), OR(AND('Country Prioritization'!$C$5='Filter inputs'!$B$4,H1333&lt;=$X$1),AND('Country Prioritization'!$C$5='Filter inputs'!$B$5,M1333&lt;=$X$1))),1,0)</f>
        <v>1</v>
      </c>
      <c r="Y1333">
        <f>IF(OR('Vaccine Prioritization'!$C$5='Filter inputs'!$E$4, 'Vaccine Prioritization'!$C$5=$F1333),1,0)</f>
        <v>1</v>
      </c>
    </row>
    <row r="1334" spans="1:25" x14ac:dyDescent="0.3">
      <c r="A1334" t="str">
        <f t="shared" si="42"/>
        <v>OCEANIAKIRMCV22026</v>
      </c>
      <c r="B1334" t="s">
        <v>15</v>
      </c>
      <c r="C1334" t="s">
        <v>129</v>
      </c>
      <c r="D1334" t="s">
        <v>25</v>
      </c>
      <c r="E1334" t="s">
        <v>83</v>
      </c>
      <c r="F1334">
        <v>2026</v>
      </c>
      <c r="G1334" t="s">
        <v>199</v>
      </c>
      <c r="H1334" s="11" cm="1">
        <f t="array" ref="H1334">_xlfn.IFS(G1334="&gt;70%",1,G1334="60-70%",70%,G1334="50-60%",60%,G1334="&lt;50%",50%)</f>
        <v>0.5</v>
      </c>
      <c r="I1334" s="47">
        <v>4.428738007568864E-4</v>
      </c>
      <c r="J1334">
        <v>3</v>
      </c>
      <c r="K1334">
        <v>1</v>
      </c>
      <c r="L1334" t="s">
        <v>196</v>
      </c>
      <c r="M1334" s="11" cm="1">
        <f t="array" ref="M1334">_xlfn.IFS(L1334="&gt;70%",1,L1334="60-70%",70%,L1334="50-60%",60%,L1334="&lt;50%",50%)</f>
        <v>1</v>
      </c>
      <c r="N1334" s="47">
        <v>2.5223899778069108E-3</v>
      </c>
      <c r="O1334">
        <v>6</v>
      </c>
      <c r="P1334">
        <v>1</v>
      </c>
      <c r="Q1334">
        <v>5</v>
      </c>
      <c r="R1334">
        <v>11</v>
      </c>
      <c r="S1334" t="s">
        <v>104</v>
      </c>
      <c r="T1334" t="s">
        <v>108</v>
      </c>
      <c r="V1334">
        <v>20</v>
      </c>
      <c r="W1334">
        <v>23</v>
      </c>
      <c r="X1334">
        <f>IF(AND(OR('Country Prioritization'!$C$4 = 'Filter inputs'!$A$4,'Country Prioritization'!$C$4=$B1334),
OR('Country Prioritization'!$C$6='Filter inputs'!$C$4,'Country Prioritization'!$C$6=$S1334),
OR( 'Country Prioritization'!$C$7='Filter inputs'!$D$4, 'Country Prioritization'!$C$7=$T1334),
OR('Country Prioritization'!$C$8='Filter inputs'!$E$4, 'Country Prioritization'!$C$8=$F1334), OR(AND('Country Prioritization'!$C$5='Filter inputs'!$B$4,H1334&lt;=$X$1),AND('Country Prioritization'!$C$5='Filter inputs'!$B$5,M1334&lt;=$X$1))),1,0)</f>
        <v>1</v>
      </c>
      <c r="Y1334">
        <f>IF(OR('Vaccine Prioritization'!$C$5='Filter inputs'!$E$4, 'Vaccine Prioritization'!$C$5=$F1334),1,0)</f>
        <v>1</v>
      </c>
    </row>
    <row r="1335" spans="1:25" x14ac:dyDescent="0.3">
      <c r="A1335" t="str">
        <f t="shared" si="42"/>
        <v>ASIAINDMCV22027</v>
      </c>
      <c r="B1335" t="s">
        <v>13</v>
      </c>
      <c r="C1335" t="s">
        <v>146</v>
      </c>
      <c r="D1335" t="s">
        <v>42</v>
      </c>
      <c r="E1335" t="s">
        <v>83</v>
      </c>
      <c r="F1335">
        <v>2027</v>
      </c>
      <c r="G1335" t="s">
        <v>199</v>
      </c>
      <c r="H1335" s="11" cm="1">
        <f t="array" ref="H1335">_xlfn.IFS(G1335="&gt;70%",1,G1335="60-70%",70%,G1335="50-60%",60%,G1335="&lt;50%",50%)</f>
        <v>0.5</v>
      </c>
      <c r="I1335" s="47">
        <v>6.8118598614029935</v>
      </c>
      <c r="J1335">
        <v>4</v>
      </c>
      <c r="K1335">
        <v>10</v>
      </c>
      <c r="L1335" t="s">
        <v>196</v>
      </c>
      <c r="M1335" s="11" cm="1">
        <f t="array" ref="M1335">_xlfn.IFS(L1335="&gt;70%",1,L1335="60-70%",70%,L1335="50-60%",60%,L1335="&lt;50%",50%)</f>
        <v>1</v>
      </c>
      <c r="N1335" s="47">
        <v>44.903609072864484</v>
      </c>
      <c r="O1335">
        <v>5</v>
      </c>
      <c r="P1335">
        <v>10</v>
      </c>
      <c r="Q1335">
        <v>3</v>
      </c>
      <c r="R1335">
        <v>5</v>
      </c>
      <c r="S1335" t="s">
        <v>104</v>
      </c>
      <c r="T1335" t="s">
        <v>107</v>
      </c>
      <c r="V1335">
        <v>22</v>
      </c>
      <c r="W1335">
        <v>23</v>
      </c>
      <c r="X1335">
        <f>IF(AND(OR('Country Prioritization'!$C$4 = 'Filter inputs'!$A$4,'Country Prioritization'!$C$4=$B1335),
OR('Country Prioritization'!$C$6='Filter inputs'!$C$4,'Country Prioritization'!$C$6=$S1335),
OR( 'Country Prioritization'!$C$7='Filter inputs'!$D$4, 'Country Prioritization'!$C$7=$T1335),
OR('Country Prioritization'!$C$8='Filter inputs'!$E$4, 'Country Prioritization'!$C$8=$F1335), OR(AND('Country Prioritization'!$C$5='Filter inputs'!$B$4,H1335&lt;=$X$1),AND('Country Prioritization'!$C$5='Filter inputs'!$B$5,M1335&lt;=$X$1))),1,0)</f>
        <v>1</v>
      </c>
      <c r="Y1335">
        <f>IF(OR('Vaccine Prioritization'!$C$5='Filter inputs'!$E$4, 'Vaccine Prioritization'!$C$5=$F1335),1,0)</f>
        <v>1</v>
      </c>
    </row>
    <row r="1336" spans="1:25" x14ac:dyDescent="0.3">
      <c r="A1336" t="str">
        <f t="shared" si="42"/>
        <v>ASIAPAKMCV22027</v>
      </c>
      <c r="B1336" t="s">
        <v>13</v>
      </c>
      <c r="C1336" t="s">
        <v>141</v>
      </c>
      <c r="D1336" t="s">
        <v>37</v>
      </c>
      <c r="E1336" t="s">
        <v>83</v>
      </c>
      <c r="F1336">
        <v>2027</v>
      </c>
      <c r="G1336" t="s">
        <v>199</v>
      </c>
      <c r="H1336" s="11" cm="1">
        <f t="array" ref="H1336">_xlfn.IFS(G1336="&gt;70%",1,G1336="60-70%",70%,G1336="50-60%",60%,G1336="&lt;50%",50%)</f>
        <v>0.5</v>
      </c>
      <c r="I1336" s="47">
        <v>2.562257121912253</v>
      </c>
      <c r="J1336">
        <v>6</v>
      </c>
      <c r="K1336">
        <v>10</v>
      </c>
      <c r="L1336" t="s">
        <v>197</v>
      </c>
      <c r="M1336" s="11" cm="1">
        <f t="array" ref="M1336">_xlfn.IFS(L1336="&gt;70%",1,L1336="60-70%",70%,L1336="50-60%",60%,L1336="&lt;50%",50%)</f>
        <v>0.7</v>
      </c>
      <c r="N1336" s="47">
        <v>14.736314615890699</v>
      </c>
      <c r="O1336">
        <v>7</v>
      </c>
      <c r="P1336">
        <v>10</v>
      </c>
      <c r="Q1336">
        <v>3</v>
      </c>
      <c r="R1336">
        <v>2</v>
      </c>
      <c r="S1336" t="s">
        <v>104</v>
      </c>
      <c r="T1336" t="s">
        <v>109</v>
      </c>
      <c r="V1336">
        <v>21</v>
      </c>
      <c r="W1336">
        <v>22</v>
      </c>
      <c r="X1336">
        <f>IF(AND(OR('Country Prioritization'!$C$4 = 'Filter inputs'!$A$4,'Country Prioritization'!$C$4=$B1336),
OR('Country Prioritization'!$C$6='Filter inputs'!$C$4,'Country Prioritization'!$C$6=$S1336),
OR( 'Country Prioritization'!$C$7='Filter inputs'!$D$4, 'Country Prioritization'!$C$7=$T1336),
OR('Country Prioritization'!$C$8='Filter inputs'!$E$4, 'Country Prioritization'!$C$8=$F1336), OR(AND('Country Prioritization'!$C$5='Filter inputs'!$B$4,H1336&lt;=$X$1),AND('Country Prioritization'!$C$5='Filter inputs'!$B$5,M1336&lt;=$X$1))),1,0)</f>
        <v>1</v>
      </c>
      <c r="Y1336">
        <f>IF(OR('Vaccine Prioritization'!$C$5='Filter inputs'!$E$4, 'Vaccine Prioritization'!$C$5=$F1336),1,0)</f>
        <v>1</v>
      </c>
    </row>
    <row r="1337" spans="1:25" x14ac:dyDescent="0.3">
      <c r="A1337" t="str">
        <f t="shared" si="42"/>
        <v>AFRICANGAMCV22027</v>
      </c>
      <c r="B1337" t="s">
        <v>3</v>
      </c>
      <c r="C1337" t="s">
        <v>113</v>
      </c>
      <c r="D1337" t="s">
        <v>5</v>
      </c>
      <c r="E1337" t="s">
        <v>83</v>
      </c>
      <c r="F1337">
        <v>2027</v>
      </c>
      <c r="G1337" t="s">
        <v>199</v>
      </c>
      <c r="H1337" s="11" cm="1">
        <f t="array" ref="H1337">_xlfn.IFS(G1337="&gt;70%",1,G1337="60-70%",70%,G1337="50-60%",60%,G1337="&lt;50%",50%)</f>
        <v>0.5</v>
      </c>
      <c r="I1337" s="47">
        <v>2.7994373367820597</v>
      </c>
      <c r="J1337">
        <v>10</v>
      </c>
      <c r="K1337">
        <v>10</v>
      </c>
      <c r="L1337" t="s">
        <v>199</v>
      </c>
      <c r="M1337" s="11" cm="1">
        <f t="array" ref="M1337">_xlfn.IFS(L1337="&gt;70%",1,L1337="60-70%",70%,L1337="50-60%",60%,L1337="&lt;50%",50%)</f>
        <v>0.5</v>
      </c>
      <c r="N1337" s="47">
        <v>13.976597984674603</v>
      </c>
      <c r="O1337">
        <v>10</v>
      </c>
      <c r="P1337">
        <v>10</v>
      </c>
      <c r="Q1337">
        <v>10</v>
      </c>
      <c r="R1337">
        <v>5</v>
      </c>
      <c r="S1337" t="s">
        <v>104</v>
      </c>
      <c r="T1337" t="s">
        <v>107</v>
      </c>
      <c r="V1337">
        <v>35</v>
      </c>
      <c r="W1337">
        <v>35</v>
      </c>
      <c r="X1337">
        <f>IF(AND(OR('Country Prioritization'!$C$4 = 'Filter inputs'!$A$4,'Country Prioritization'!$C$4=$B1337),
OR('Country Prioritization'!$C$6='Filter inputs'!$C$4,'Country Prioritization'!$C$6=$S1337),
OR( 'Country Prioritization'!$C$7='Filter inputs'!$D$4, 'Country Prioritization'!$C$7=$T1337),
OR('Country Prioritization'!$C$8='Filter inputs'!$E$4, 'Country Prioritization'!$C$8=$F1337), OR(AND('Country Prioritization'!$C$5='Filter inputs'!$B$4,H1337&lt;=$X$1),AND('Country Prioritization'!$C$5='Filter inputs'!$B$5,M1337&lt;=$X$1))),1,0)</f>
        <v>1</v>
      </c>
      <c r="Y1337">
        <f>IF(OR('Vaccine Prioritization'!$C$5='Filter inputs'!$E$4, 'Vaccine Prioritization'!$C$5=$F1337),1,0)</f>
        <v>1</v>
      </c>
    </row>
    <row r="1338" spans="1:25" x14ac:dyDescent="0.3">
      <c r="A1338" t="str">
        <f t="shared" si="42"/>
        <v>AFRICAETHMCV22027</v>
      </c>
      <c r="B1338" t="s">
        <v>3</v>
      </c>
      <c r="C1338" t="s">
        <v>125</v>
      </c>
      <c r="D1338" t="s">
        <v>20</v>
      </c>
      <c r="E1338" t="s">
        <v>83</v>
      </c>
      <c r="F1338">
        <v>2027</v>
      </c>
      <c r="G1338" t="s">
        <v>199</v>
      </c>
      <c r="H1338" s="11" cm="1">
        <f t="array" ref="H1338">_xlfn.IFS(G1338="&gt;70%",1,G1338="60-70%",70%,G1338="50-60%",60%,G1338="&lt;50%",50%)</f>
        <v>0.5</v>
      </c>
      <c r="I1338" s="47">
        <v>1.7379165571632773</v>
      </c>
      <c r="J1338">
        <v>10</v>
      </c>
      <c r="K1338">
        <v>10</v>
      </c>
      <c r="L1338" t="s">
        <v>197</v>
      </c>
      <c r="M1338" s="11" cm="1">
        <f t="array" ref="M1338">_xlfn.IFS(L1338="&gt;70%",1,L1338="60-70%",70%,L1338="50-60%",60%,L1338="&lt;50%",50%)</f>
        <v>0.7</v>
      </c>
      <c r="N1338" s="47">
        <v>9.7178530816338071</v>
      </c>
      <c r="O1338">
        <v>9</v>
      </c>
      <c r="P1338">
        <v>10</v>
      </c>
      <c r="Q1338">
        <v>9</v>
      </c>
      <c r="R1338">
        <v>9</v>
      </c>
      <c r="S1338" t="s">
        <v>103</v>
      </c>
      <c r="T1338" t="s">
        <v>106</v>
      </c>
      <c r="V1338">
        <v>38</v>
      </c>
      <c r="W1338">
        <v>37</v>
      </c>
      <c r="X1338">
        <f>IF(AND(OR('Country Prioritization'!$C$4 = 'Filter inputs'!$A$4,'Country Prioritization'!$C$4=$B1338),
OR('Country Prioritization'!$C$6='Filter inputs'!$C$4,'Country Prioritization'!$C$6=$S1338),
OR( 'Country Prioritization'!$C$7='Filter inputs'!$D$4, 'Country Prioritization'!$C$7=$T1338),
OR('Country Prioritization'!$C$8='Filter inputs'!$E$4, 'Country Prioritization'!$C$8=$F1338), OR(AND('Country Prioritization'!$C$5='Filter inputs'!$B$4,H1338&lt;=$X$1),AND('Country Prioritization'!$C$5='Filter inputs'!$B$5,M1338&lt;=$X$1))),1,0)</f>
        <v>1</v>
      </c>
      <c r="Y1338">
        <f>IF(OR('Vaccine Prioritization'!$C$5='Filter inputs'!$E$4, 'Vaccine Prioritization'!$C$5=$F1338),1,0)</f>
        <v>1</v>
      </c>
    </row>
    <row r="1339" spans="1:25" x14ac:dyDescent="0.3">
      <c r="A1339" t="str">
        <f t="shared" si="42"/>
        <v>ASIAIDNMCV22027</v>
      </c>
      <c r="B1339" t="s">
        <v>13</v>
      </c>
      <c r="C1339" t="s">
        <v>133</v>
      </c>
      <c r="D1339" t="s">
        <v>29</v>
      </c>
      <c r="E1339" t="s">
        <v>83</v>
      </c>
      <c r="F1339">
        <v>2027</v>
      </c>
      <c r="G1339" t="s">
        <v>199</v>
      </c>
      <c r="H1339" s="11" cm="1">
        <f t="array" ref="H1339">_xlfn.IFS(G1339="&gt;70%",1,G1339="60-70%",70%,G1339="50-60%",60%,G1339="&lt;50%",50%)</f>
        <v>0.5</v>
      </c>
      <c r="I1339" s="47">
        <v>1.2129847665336064</v>
      </c>
      <c r="J1339">
        <v>6</v>
      </c>
      <c r="K1339">
        <v>10</v>
      </c>
      <c r="L1339" t="s">
        <v>196</v>
      </c>
      <c r="M1339" s="11" cm="1">
        <f t="array" ref="M1339">_xlfn.IFS(L1339="&gt;70%",1,L1339="60-70%",70%,L1339="50-60%",60%,L1339="&lt;50%",50%)</f>
        <v>1</v>
      </c>
      <c r="N1339" s="47">
        <v>7.5050285778421646</v>
      </c>
      <c r="O1339">
        <v>6</v>
      </c>
      <c r="P1339">
        <v>10</v>
      </c>
      <c r="Q1339">
        <v>2</v>
      </c>
      <c r="R1339">
        <v>10</v>
      </c>
      <c r="S1339" t="s">
        <v>105</v>
      </c>
      <c r="T1339" t="s">
        <v>108</v>
      </c>
      <c r="V1339">
        <v>28</v>
      </c>
      <c r="W1339">
        <v>28</v>
      </c>
      <c r="X1339">
        <f>IF(AND(OR('Country Prioritization'!$C$4 = 'Filter inputs'!$A$4,'Country Prioritization'!$C$4=$B1339),
OR('Country Prioritization'!$C$6='Filter inputs'!$C$4,'Country Prioritization'!$C$6=$S1339),
OR( 'Country Prioritization'!$C$7='Filter inputs'!$D$4, 'Country Prioritization'!$C$7=$T1339),
OR('Country Prioritization'!$C$8='Filter inputs'!$E$4, 'Country Prioritization'!$C$8=$F1339), OR(AND('Country Prioritization'!$C$5='Filter inputs'!$B$4,H1339&lt;=$X$1),AND('Country Prioritization'!$C$5='Filter inputs'!$B$5,M1339&lt;=$X$1))),1,0)</f>
        <v>1</v>
      </c>
      <c r="Y1339">
        <f>IF(OR('Vaccine Prioritization'!$C$5='Filter inputs'!$E$4, 'Vaccine Prioritization'!$C$5=$F1339),1,0)</f>
        <v>1</v>
      </c>
    </row>
    <row r="1340" spans="1:25" x14ac:dyDescent="0.3">
      <c r="A1340" t="str">
        <f t="shared" si="42"/>
        <v>AFRICACODMCV22027</v>
      </c>
      <c r="B1340" t="s">
        <v>3</v>
      </c>
      <c r="C1340" t="s">
        <v>134</v>
      </c>
      <c r="D1340" t="s">
        <v>30</v>
      </c>
      <c r="E1340" t="s">
        <v>83</v>
      </c>
      <c r="F1340">
        <v>2027</v>
      </c>
      <c r="G1340" t="s">
        <v>199</v>
      </c>
      <c r="H1340" s="11" cm="1">
        <f t="array" ref="H1340">_xlfn.IFS(G1340="&gt;70%",1,G1340="60-70%",70%,G1340="50-60%",60%,G1340="&lt;50%",50%)</f>
        <v>0.5</v>
      </c>
      <c r="I1340" s="47">
        <v>1.110869710791961</v>
      </c>
      <c r="J1340">
        <v>8</v>
      </c>
      <c r="K1340">
        <v>10</v>
      </c>
      <c r="L1340" t="s">
        <v>196</v>
      </c>
      <c r="M1340" s="11" cm="1">
        <f t="array" ref="M1340">_xlfn.IFS(L1340="&gt;70%",1,L1340="60-70%",70%,L1340="50-60%",60%,L1340="&lt;50%",50%)</f>
        <v>1</v>
      </c>
      <c r="N1340" s="47">
        <v>6.9564375512956165</v>
      </c>
      <c r="O1340">
        <v>6</v>
      </c>
      <c r="P1340">
        <v>10</v>
      </c>
      <c r="Q1340">
        <v>10</v>
      </c>
      <c r="R1340">
        <v>9</v>
      </c>
      <c r="S1340" t="s">
        <v>103</v>
      </c>
      <c r="T1340" t="s">
        <v>106</v>
      </c>
      <c r="V1340">
        <v>37</v>
      </c>
      <c r="W1340">
        <v>35</v>
      </c>
      <c r="X1340">
        <f>IF(AND(OR('Country Prioritization'!$C$4 = 'Filter inputs'!$A$4,'Country Prioritization'!$C$4=$B1340),
OR('Country Prioritization'!$C$6='Filter inputs'!$C$4,'Country Prioritization'!$C$6=$S1340),
OR( 'Country Prioritization'!$C$7='Filter inputs'!$D$4, 'Country Prioritization'!$C$7=$T1340),
OR('Country Prioritization'!$C$8='Filter inputs'!$E$4, 'Country Prioritization'!$C$8=$F1340), OR(AND('Country Prioritization'!$C$5='Filter inputs'!$B$4,H1340&lt;=$X$1),AND('Country Prioritization'!$C$5='Filter inputs'!$B$5,M1340&lt;=$X$1))),1,0)</f>
        <v>1</v>
      </c>
      <c r="Y1340">
        <f>IF(OR('Vaccine Prioritization'!$C$5='Filter inputs'!$E$4, 'Vaccine Prioritization'!$C$5=$F1340),1,0)</f>
        <v>1</v>
      </c>
    </row>
    <row r="1341" spans="1:25" x14ac:dyDescent="0.3">
      <c r="A1341" t="str">
        <f t="shared" si="42"/>
        <v>ASIABGDMCV22027</v>
      </c>
      <c r="B1341" t="s">
        <v>13</v>
      </c>
      <c r="C1341" t="s">
        <v>169</v>
      </c>
      <c r="D1341" t="s">
        <v>65</v>
      </c>
      <c r="E1341" t="s">
        <v>83</v>
      </c>
      <c r="F1341">
        <v>2027</v>
      </c>
      <c r="G1341" t="s">
        <v>199</v>
      </c>
      <c r="H1341" s="11" cm="1">
        <f t="array" ref="H1341">_xlfn.IFS(G1341="&gt;70%",1,G1341="60-70%",70%,G1341="50-60%",60%,G1341="&lt;50%",50%)</f>
        <v>0.5</v>
      </c>
      <c r="I1341" s="47">
        <v>0.63352808890374501</v>
      </c>
      <c r="J1341">
        <v>2</v>
      </c>
      <c r="K1341">
        <v>10</v>
      </c>
      <c r="L1341" t="s">
        <v>196</v>
      </c>
      <c r="M1341" s="11" cm="1">
        <f t="array" ref="M1341">_xlfn.IFS(L1341="&gt;70%",1,L1341="60-70%",70%,L1341="50-60%",60%,L1341="&lt;50%",50%)</f>
        <v>1</v>
      </c>
      <c r="N1341" s="47">
        <v>4.1922621146054118</v>
      </c>
      <c r="O1341">
        <v>4</v>
      </c>
      <c r="P1341">
        <v>10</v>
      </c>
      <c r="Q1341">
        <v>2</v>
      </c>
      <c r="R1341">
        <v>2</v>
      </c>
      <c r="S1341" t="s">
        <v>104</v>
      </c>
      <c r="T1341" t="s">
        <v>109</v>
      </c>
      <c r="V1341">
        <v>16</v>
      </c>
      <c r="W1341">
        <v>18</v>
      </c>
      <c r="X1341">
        <f>IF(AND(OR('Country Prioritization'!$C$4 = 'Filter inputs'!$A$4,'Country Prioritization'!$C$4=$B1341),
OR('Country Prioritization'!$C$6='Filter inputs'!$C$4,'Country Prioritization'!$C$6=$S1341),
OR( 'Country Prioritization'!$C$7='Filter inputs'!$D$4, 'Country Prioritization'!$C$7=$T1341),
OR('Country Prioritization'!$C$8='Filter inputs'!$E$4, 'Country Prioritization'!$C$8=$F1341), OR(AND('Country Prioritization'!$C$5='Filter inputs'!$B$4,H1341&lt;=$X$1),AND('Country Prioritization'!$C$5='Filter inputs'!$B$5,M1341&lt;=$X$1))),1,0)</f>
        <v>1</v>
      </c>
      <c r="Y1341">
        <f>IF(OR('Vaccine Prioritization'!$C$5='Filter inputs'!$E$4, 'Vaccine Prioritization'!$C$5=$F1341),1,0)</f>
        <v>1</v>
      </c>
    </row>
    <row r="1342" spans="1:25" x14ac:dyDescent="0.3">
      <c r="A1342" t="str">
        <f t="shared" si="42"/>
        <v>AFRICACMRMCV22027</v>
      </c>
      <c r="B1342" t="s">
        <v>3</v>
      </c>
      <c r="C1342" t="s">
        <v>151</v>
      </c>
      <c r="D1342" t="s">
        <v>47</v>
      </c>
      <c r="E1342" t="s">
        <v>83</v>
      </c>
      <c r="F1342">
        <v>2027</v>
      </c>
      <c r="G1342" t="s">
        <v>199</v>
      </c>
      <c r="H1342" s="11" cm="1">
        <f t="array" ref="H1342">_xlfn.IFS(G1342="&gt;70%",1,G1342="60-70%",70%,G1342="50-60%",60%,G1342="&lt;50%",50%)</f>
        <v>0.5</v>
      </c>
      <c r="I1342" s="47">
        <v>0.39695308743804353</v>
      </c>
      <c r="J1342">
        <v>8</v>
      </c>
      <c r="K1342">
        <v>9</v>
      </c>
      <c r="L1342" t="s">
        <v>196</v>
      </c>
      <c r="M1342" s="11" cm="1">
        <f t="array" ref="M1342">_xlfn.IFS(L1342="&gt;70%",1,L1342="60-70%",70%,L1342="50-60%",60%,L1342="&lt;50%",50%)</f>
        <v>1</v>
      </c>
      <c r="N1342" s="47">
        <v>3.4249735320774257</v>
      </c>
      <c r="O1342">
        <v>2</v>
      </c>
      <c r="P1342">
        <v>10</v>
      </c>
      <c r="Q1342">
        <v>8</v>
      </c>
      <c r="R1342">
        <v>2</v>
      </c>
      <c r="S1342" t="s">
        <v>104</v>
      </c>
      <c r="T1342" t="s">
        <v>109</v>
      </c>
      <c r="V1342">
        <v>27</v>
      </c>
      <c r="W1342">
        <v>22</v>
      </c>
      <c r="X1342">
        <f>IF(AND(OR('Country Prioritization'!$C$4 = 'Filter inputs'!$A$4,'Country Prioritization'!$C$4=$B1342),
OR('Country Prioritization'!$C$6='Filter inputs'!$C$4,'Country Prioritization'!$C$6=$S1342),
OR( 'Country Prioritization'!$C$7='Filter inputs'!$D$4, 'Country Prioritization'!$C$7=$T1342),
OR('Country Prioritization'!$C$8='Filter inputs'!$E$4, 'Country Prioritization'!$C$8=$F1342), OR(AND('Country Prioritization'!$C$5='Filter inputs'!$B$4,H1342&lt;=$X$1),AND('Country Prioritization'!$C$5='Filter inputs'!$B$5,M1342&lt;=$X$1))),1,0)</f>
        <v>1</v>
      </c>
      <c r="Y1342">
        <f>IF(OR('Vaccine Prioritization'!$C$5='Filter inputs'!$E$4, 'Vaccine Prioritization'!$C$5=$F1342),1,0)</f>
        <v>1</v>
      </c>
    </row>
    <row r="1343" spans="1:25" x14ac:dyDescent="0.3">
      <c r="A1343" t="str">
        <f t="shared" si="42"/>
        <v>AFRICACIVMCV22027</v>
      </c>
      <c r="B1343" t="s">
        <v>3</v>
      </c>
      <c r="C1343" t="s">
        <v>142</v>
      </c>
      <c r="D1343" t="s">
        <v>38</v>
      </c>
      <c r="E1343" t="s">
        <v>83</v>
      </c>
      <c r="F1343">
        <v>2027</v>
      </c>
      <c r="G1343" t="s">
        <v>199</v>
      </c>
      <c r="H1343" s="11" cm="1">
        <f t="array" ref="H1343">_xlfn.IFS(G1343="&gt;70%",1,G1343="60-70%",70%,G1343="50-60%",60%,G1343="&lt;50%",50%)</f>
        <v>0.5</v>
      </c>
      <c r="I1343" s="47">
        <v>0.4374963262858419</v>
      </c>
      <c r="J1343">
        <v>8</v>
      </c>
      <c r="K1343">
        <v>9</v>
      </c>
      <c r="L1343" t="s">
        <v>196</v>
      </c>
      <c r="M1343" s="11" cm="1">
        <f t="array" ref="M1343">_xlfn.IFS(L1343="&gt;70%",1,L1343="60-70%",70%,L1343="50-60%",60%,L1343="&lt;50%",50%)</f>
        <v>1</v>
      </c>
      <c r="N1343" s="47">
        <v>2.9593318923621168</v>
      </c>
      <c r="O1343">
        <v>5</v>
      </c>
      <c r="P1343">
        <v>9</v>
      </c>
      <c r="Q1343">
        <v>5</v>
      </c>
      <c r="R1343">
        <v>2</v>
      </c>
      <c r="S1343" t="s">
        <v>104</v>
      </c>
      <c r="T1343" t="s">
        <v>109</v>
      </c>
      <c r="V1343">
        <v>24</v>
      </c>
      <c r="W1343">
        <v>21</v>
      </c>
      <c r="X1343">
        <f>IF(AND(OR('Country Prioritization'!$C$4 = 'Filter inputs'!$A$4,'Country Prioritization'!$C$4=$B1343),
OR('Country Prioritization'!$C$6='Filter inputs'!$C$4,'Country Prioritization'!$C$6=$S1343),
OR( 'Country Prioritization'!$C$7='Filter inputs'!$D$4, 'Country Prioritization'!$C$7=$T1343),
OR('Country Prioritization'!$C$8='Filter inputs'!$E$4, 'Country Prioritization'!$C$8=$F1343), OR(AND('Country Prioritization'!$C$5='Filter inputs'!$B$4,H1343&lt;=$X$1),AND('Country Prioritization'!$C$5='Filter inputs'!$B$5,M1343&lt;=$X$1))),1,0)</f>
        <v>1</v>
      </c>
      <c r="Y1343">
        <f>IF(OR('Vaccine Prioritization'!$C$5='Filter inputs'!$E$4, 'Vaccine Prioritization'!$C$5=$F1343),1,0)</f>
        <v>1</v>
      </c>
    </row>
    <row r="1344" spans="1:25" x14ac:dyDescent="0.3">
      <c r="A1344" t="str">
        <f t="shared" si="42"/>
        <v>AFRICASDNMCV22027</v>
      </c>
      <c r="B1344" t="s">
        <v>3</v>
      </c>
      <c r="C1344" t="s">
        <v>149</v>
      </c>
      <c r="D1344" t="s">
        <v>45</v>
      </c>
      <c r="E1344" t="s">
        <v>83</v>
      </c>
      <c r="F1344">
        <v>2027</v>
      </c>
      <c r="G1344" t="s">
        <v>199</v>
      </c>
      <c r="H1344" s="11" cm="1">
        <f t="array" ref="H1344">_xlfn.IFS(G1344="&gt;70%",1,G1344="60-70%",70%,G1344="50-60%",60%,G1344="&lt;50%",50%)</f>
        <v>0.5</v>
      </c>
      <c r="I1344" s="47">
        <v>0.36003979777349615</v>
      </c>
      <c r="J1344">
        <v>5</v>
      </c>
      <c r="K1344">
        <v>9</v>
      </c>
      <c r="L1344" t="s">
        <v>196</v>
      </c>
      <c r="M1344" s="11" cm="1">
        <f t="array" ref="M1344">_xlfn.IFS(L1344="&gt;70%",1,L1344="60-70%",70%,L1344="50-60%",60%,L1344="&lt;50%",50%)</f>
        <v>1</v>
      </c>
      <c r="N1344" s="47">
        <v>2.4020787220208835</v>
      </c>
      <c r="O1344">
        <v>5</v>
      </c>
      <c r="P1344">
        <v>9</v>
      </c>
      <c r="Q1344">
        <v>5</v>
      </c>
      <c r="R1344">
        <v>3</v>
      </c>
      <c r="S1344" t="s">
        <v>103</v>
      </c>
      <c r="T1344" t="s">
        <v>109</v>
      </c>
      <c r="V1344">
        <v>22</v>
      </c>
      <c r="W1344">
        <v>22</v>
      </c>
      <c r="X1344">
        <f>IF(AND(OR('Country Prioritization'!$C$4 = 'Filter inputs'!$A$4,'Country Prioritization'!$C$4=$B1344),
OR('Country Prioritization'!$C$6='Filter inputs'!$C$4,'Country Prioritization'!$C$6=$S1344),
OR( 'Country Prioritization'!$C$7='Filter inputs'!$D$4, 'Country Prioritization'!$C$7=$T1344),
OR('Country Prioritization'!$C$8='Filter inputs'!$E$4, 'Country Prioritization'!$C$8=$F1344), OR(AND('Country Prioritization'!$C$5='Filter inputs'!$B$4,H1344&lt;=$X$1),AND('Country Prioritization'!$C$5='Filter inputs'!$B$5,M1344&lt;=$X$1))),1,0)</f>
        <v>1</v>
      </c>
      <c r="Y1344">
        <f>IF(OR('Vaccine Prioritization'!$C$5='Filter inputs'!$E$4, 'Vaccine Prioritization'!$C$5=$F1344),1,0)</f>
        <v>1</v>
      </c>
    </row>
    <row r="1345" spans="1:25" x14ac:dyDescent="0.3">
      <c r="A1345" t="str">
        <f t="shared" si="42"/>
        <v>AFRICAUGAMCV22027</v>
      </c>
      <c r="B1345" t="s">
        <v>3</v>
      </c>
      <c r="C1345" t="s">
        <v>147</v>
      </c>
      <c r="D1345" t="s">
        <v>43</v>
      </c>
      <c r="E1345" t="s">
        <v>83</v>
      </c>
      <c r="F1345">
        <v>2027</v>
      </c>
      <c r="G1345" t="s">
        <v>199</v>
      </c>
      <c r="H1345" s="11" cm="1">
        <f t="array" ref="H1345">_xlfn.IFS(G1345="&gt;70%",1,G1345="60-70%",70%,G1345="50-60%",60%,G1345="&lt;50%",50%)</f>
        <v>0.5</v>
      </c>
      <c r="I1345" s="47">
        <v>0.4705772196510859</v>
      </c>
      <c r="J1345">
        <v>8</v>
      </c>
      <c r="K1345">
        <v>9</v>
      </c>
      <c r="L1345" t="s">
        <v>197</v>
      </c>
      <c r="M1345" s="11" cm="1">
        <f t="array" ref="M1345">_xlfn.IFS(L1345="&gt;70%",1,L1345="60-70%",70%,L1345="50-60%",60%,L1345="&lt;50%",50%)</f>
        <v>0.7</v>
      </c>
      <c r="N1345" s="47">
        <v>2.3722149835890591</v>
      </c>
      <c r="O1345">
        <v>9</v>
      </c>
      <c r="P1345">
        <v>9</v>
      </c>
      <c r="Q1345">
        <v>6</v>
      </c>
      <c r="R1345">
        <v>9</v>
      </c>
      <c r="S1345" t="s">
        <v>103</v>
      </c>
      <c r="T1345" t="s">
        <v>106</v>
      </c>
      <c r="V1345">
        <v>32</v>
      </c>
      <c r="W1345">
        <v>33</v>
      </c>
      <c r="X1345">
        <f>IF(AND(OR('Country Prioritization'!$C$4 = 'Filter inputs'!$A$4,'Country Prioritization'!$C$4=$B1345),
OR('Country Prioritization'!$C$6='Filter inputs'!$C$4,'Country Prioritization'!$C$6=$S1345),
OR( 'Country Prioritization'!$C$7='Filter inputs'!$D$4, 'Country Prioritization'!$C$7=$T1345),
OR('Country Prioritization'!$C$8='Filter inputs'!$E$4, 'Country Prioritization'!$C$8=$F1345), OR(AND('Country Prioritization'!$C$5='Filter inputs'!$B$4,H1345&lt;=$X$1),AND('Country Prioritization'!$C$5='Filter inputs'!$B$5,M1345&lt;=$X$1))),1,0)</f>
        <v>1</v>
      </c>
      <c r="Y1345">
        <f>IF(OR('Vaccine Prioritization'!$C$5='Filter inputs'!$E$4, 'Vaccine Prioritization'!$C$5=$F1345),1,0)</f>
        <v>1</v>
      </c>
    </row>
    <row r="1346" spans="1:25" x14ac:dyDescent="0.3">
      <c r="A1346" t="str">
        <f t="shared" si="42"/>
        <v>ASIAVNMMCV22027</v>
      </c>
      <c r="B1346" t="s">
        <v>13</v>
      </c>
      <c r="C1346" t="s">
        <v>152</v>
      </c>
      <c r="D1346" t="s">
        <v>48</v>
      </c>
      <c r="E1346" t="s">
        <v>83</v>
      </c>
      <c r="F1346">
        <v>2027</v>
      </c>
      <c r="G1346" t="s">
        <v>199</v>
      </c>
      <c r="H1346" s="11" cm="1">
        <f t="array" ref="H1346">_xlfn.IFS(G1346="&gt;70%",1,G1346="60-70%",70%,G1346="50-60%",60%,G1346="&lt;50%",50%)</f>
        <v>0.5</v>
      </c>
      <c r="I1346" s="47">
        <v>0.30022665038799595</v>
      </c>
      <c r="J1346">
        <v>3</v>
      </c>
      <c r="K1346">
        <v>9</v>
      </c>
      <c r="L1346" t="s">
        <v>196</v>
      </c>
      <c r="M1346" s="11" cm="1">
        <f t="array" ref="M1346">_xlfn.IFS(L1346="&gt;70%",1,L1346="60-70%",70%,L1346="50-60%",60%,L1346="&lt;50%",50%)</f>
        <v>1</v>
      </c>
      <c r="N1346" s="47">
        <v>2.2984725771812573</v>
      </c>
      <c r="O1346">
        <v>2</v>
      </c>
      <c r="P1346">
        <v>9</v>
      </c>
      <c r="Q1346">
        <v>7</v>
      </c>
      <c r="R1346">
        <v>11</v>
      </c>
      <c r="S1346" t="s">
        <v>104</v>
      </c>
      <c r="T1346" t="s">
        <v>108</v>
      </c>
      <c r="V1346">
        <v>30</v>
      </c>
      <c r="W1346">
        <v>29</v>
      </c>
      <c r="X1346">
        <f>IF(AND(OR('Country Prioritization'!$C$4 = 'Filter inputs'!$A$4,'Country Prioritization'!$C$4=$B1346),
OR('Country Prioritization'!$C$6='Filter inputs'!$C$4,'Country Prioritization'!$C$6=$S1346),
OR( 'Country Prioritization'!$C$7='Filter inputs'!$D$4, 'Country Prioritization'!$C$7=$T1346),
OR('Country Prioritization'!$C$8='Filter inputs'!$E$4, 'Country Prioritization'!$C$8=$F1346), OR(AND('Country Prioritization'!$C$5='Filter inputs'!$B$4,H1346&lt;=$X$1),AND('Country Prioritization'!$C$5='Filter inputs'!$B$5,M1346&lt;=$X$1))),1,0)</f>
        <v>1</v>
      </c>
      <c r="Y1346">
        <f>IF(OR('Vaccine Prioritization'!$C$5='Filter inputs'!$E$4, 'Vaccine Prioritization'!$C$5=$F1346),1,0)</f>
        <v>1</v>
      </c>
    </row>
    <row r="1347" spans="1:25" x14ac:dyDescent="0.3">
      <c r="A1347" t="str">
        <f t="shared" si="42"/>
        <v>AFRICAAGOMCV22027</v>
      </c>
      <c r="B1347" t="s">
        <v>3</v>
      </c>
      <c r="C1347" t="s">
        <v>116</v>
      </c>
      <c r="D1347" t="s">
        <v>8</v>
      </c>
      <c r="E1347" t="s">
        <v>83</v>
      </c>
      <c r="F1347">
        <v>2027</v>
      </c>
      <c r="G1347" t="s">
        <v>199</v>
      </c>
      <c r="H1347" s="11" cm="1">
        <f t="array" ref="H1347">_xlfn.IFS(G1347="&gt;70%",1,G1347="60-70%",70%,G1347="50-60%",60%,G1347="&lt;50%",50%)</f>
        <v>0.5</v>
      </c>
      <c r="I1347" s="47">
        <v>0.56943556698364683</v>
      </c>
      <c r="J1347">
        <v>9</v>
      </c>
      <c r="K1347">
        <v>10</v>
      </c>
      <c r="L1347" t="s">
        <v>199</v>
      </c>
      <c r="M1347" s="11" cm="1">
        <f t="array" ref="M1347">_xlfn.IFS(L1347="&gt;70%",1,L1347="60-70%",70%,L1347="50-60%",60%,L1347="&lt;50%",50%)</f>
        <v>0.5</v>
      </c>
      <c r="N1347" s="47">
        <v>2.2683160395513187</v>
      </c>
      <c r="O1347">
        <v>10</v>
      </c>
      <c r="P1347">
        <v>9</v>
      </c>
      <c r="Q1347">
        <v>9</v>
      </c>
      <c r="R1347">
        <v>11</v>
      </c>
      <c r="S1347" t="s">
        <v>104</v>
      </c>
      <c r="T1347" t="s">
        <v>108</v>
      </c>
      <c r="V1347">
        <v>39</v>
      </c>
      <c r="W1347">
        <v>39</v>
      </c>
      <c r="X1347">
        <f>IF(AND(OR('Country Prioritization'!$C$4 = 'Filter inputs'!$A$4,'Country Prioritization'!$C$4=$B1347),
OR('Country Prioritization'!$C$6='Filter inputs'!$C$4,'Country Prioritization'!$C$6=$S1347),
OR( 'Country Prioritization'!$C$7='Filter inputs'!$D$4, 'Country Prioritization'!$C$7=$T1347),
OR('Country Prioritization'!$C$8='Filter inputs'!$E$4, 'Country Prioritization'!$C$8=$F1347), OR(AND('Country Prioritization'!$C$5='Filter inputs'!$B$4,H1347&lt;=$X$1),AND('Country Prioritization'!$C$5='Filter inputs'!$B$5,M1347&lt;=$X$1))),1,0)</f>
        <v>1</v>
      </c>
      <c r="Y1347">
        <f>IF(OR('Vaccine Prioritization'!$C$5='Filter inputs'!$E$4, 'Vaccine Prioritization'!$C$5=$F1347),1,0)</f>
        <v>1</v>
      </c>
    </row>
    <row r="1348" spans="1:25" x14ac:dyDescent="0.3">
      <c r="A1348" t="str">
        <f t="shared" ref="A1348:A1411" si="43">_xlfn.CONCAT(B1348,D1348,E1348,F1348)</f>
        <v>ASIAMMRMCV22027</v>
      </c>
      <c r="B1348" t="s">
        <v>13</v>
      </c>
      <c r="C1348" t="s">
        <v>131</v>
      </c>
      <c r="D1348" t="s">
        <v>27</v>
      </c>
      <c r="E1348" t="s">
        <v>83</v>
      </c>
      <c r="F1348">
        <v>2027</v>
      </c>
      <c r="G1348" t="s">
        <v>199</v>
      </c>
      <c r="H1348" s="11" cm="1">
        <f t="array" ref="H1348">_xlfn.IFS(G1348="&gt;70%",1,G1348="60-70%",70%,G1348="50-60%",60%,G1348="&lt;50%",50%)</f>
        <v>0.5</v>
      </c>
      <c r="I1348" s="47">
        <v>0.28847416471360832</v>
      </c>
      <c r="J1348">
        <v>5</v>
      </c>
      <c r="K1348">
        <v>8</v>
      </c>
      <c r="L1348" t="s">
        <v>196</v>
      </c>
      <c r="M1348" s="11" cm="1">
        <f t="array" ref="M1348">_xlfn.IFS(L1348="&gt;70%",1,L1348="60-70%",70%,L1348="50-60%",60%,L1348="&lt;50%",50%)</f>
        <v>1</v>
      </c>
      <c r="N1348" s="47">
        <v>2.0824403534554561</v>
      </c>
      <c r="O1348">
        <v>4</v>
      </c>
      <c r="P1348">
        <v>9</v>
      </c>
      <c r="Q1348">
        <v>10</v>
      </c>
      <c r="R1348">
        <v>2</v>
      </c>
      <c r="S1348" t="s">
        <v>104</v>
      </c>
      <c r="T1348" t="s">
        <v>109</v>
      </c>
      <c r="V1348">
        <v>25</v>
      </c>
      <c r="W1348">
        <v>25</v>
      </c>
      <c r="X1348">
        <f>IF(AND(OR('Country Prioritization'!$C$4 = 'Filter inputs'!$A$4,'Country Prioritization'!$C$4=$B1348),
OR('Country Prioritization'!$C$6='Filter inputs'!$C$4,'Country Prioritization'!$C$6=$S1348),
OR( 'Country Prioritization'!$C$7='Filter inputs'!$D$4, 'Country Prioritization'!$C$7=$T1348),
OR('Country Prioritization'!$C$8='Filter inputs'!$E$4, 'Country Prioritization'!$C$8=$F1348), OR(AND('Country Prioritization'!$C$5='Filter inputs'!$B$4,H1348&lt;=$X$1),AND('Country Prioritization'!$C$5='Filter inputs'!$B$5,M1348&lt;=$X$1))),1,0)</f>
        <v>1</v>
      </c>
      <c r="Y1348">
        <f>IF(OR('Vaccine Prioritization'!$C$5='Filter inputs'!$E$4, 'Vaccine Prioritization'!$C$5=$F1348),1,0)</f>
        <v>1</v>
      </c>
    </row>
    <row r="1349" spans="1:25" x14ac:dyDescent="0.3">
      <c r="A1349" t="str">
        <f t="shared" si="43"/>
        <v>AFRICAMLIMCV22027</v>
      </c>
      <c r="B1349" t="s">
        <v>3</v>
      </c>
      <c r="C1349" t="s">
        <v>126</v>
      </c>
      <c r="D1349" t="s">
        <v>21</v>
      </c>
      <c r="E1349" t="s">
        <v>83</v>
      </c>
      <c r="F1349">
        <v>2027</v>
      </c>
      <c r="G1349" t="s">
        <v>199</v>
      </c>
      <c r="H1349" s="11" cm="1">
        <f t="array" ref="H1349">_xlfn.IFS(G1349="&gt;70%",1,G1349="60-70%",70%,G1349="50-60%",60%,G1349="&lt;50%",50%)</f>
        <v>0.5</v>
      </c>
      <c r="I1349" s="47">
        <v>0.27656435636091542</v>
      </c>
      <c r="J1349">
        <v>10</v>
      </c>
      <c r="K1349">
        <v>8</v>
      </c>
      <c r="L1349" t="s">
        <v>197</v>
      </c>
      <c r="M1349" s="11" cm="1">
        <f t="array" ref="M1349">_xlfn.IFS(L1349="&gt;70%",1,L1349="60-70%",70%,L1349="50-60%",60%,L1349="&lt;50%",50%)</f>
        <v>0.7</v>
      </c>
      <c r="N1349" s="47">
        <v>2.0482668062895999</v>
      </c>
      <c r="O1349">
        <v>8</v>
      </c>
      <c r="P1349">
        <v>9</v>
      </c>
      <c r="Q1349">
        <v>8</v>
      </c>
      <c r="R1349">
        <v>9</v>
      </c>
      <c r="S1349" t="s">
        <v>103</v>
      </c>
      <c r="T1349" t="s">
        <v>106</v>
      </c>
      <c r="V1349">
        <v>35</v>
      </c>
      <c r="W1349">
        <v>34</v>
      </c>
      <c r="X1349">
        <f>IF(AND(OR('Country Prioritization'!$C$4 = 'Filter inputs'!$A$4,'Country Prioritization'!$C$4=$B1349),
OR('Country Prioritization'!$C$6='Filter inputs'!$C$4,'Country Prioritization'!$C$6=$S1349),
OR( 'Country Prioritization'!$C$7='Filter inputs'!$D$4, 'Country Prioritization'!$C$7=$T1349),
OR('Country Prioritization'!$C$8='Filter inputs'!$E$4, 'Country Prioritization'!$C$8=$F1349), OR(AND('Country Prioritization'!$C$5='Filter inputs'!$B$4,H1349&lt;=$X$1),AND('Country Prioritization'!$C$5='Filter inputs'!$B$5,M1349&lt;=$X$1))),1,0)</f>
        <v>1</v>
      </c>
      <c r="Y1349">
        <f>IF(OR('Vaccine Prioritization'!$C$5='Filter inputs'!$E$4, 'Vaccine Prioritization'!$C$5=$F1349),1,0)</f>
        <v>1</v>
      </c>
    </row>
    <row r="1350" spans="1:25" x14ac:dyDescent="0.3">
      <c r="A1350" t="str">
        <f t="shared" si="43"/>
        <v>AFRICATZAMCV22027</v>
      </c>
      <c r="B1350" t="s">
        <v>3</v>
      </c>
      <c r="C1350" t="s">
        <v>161</v>
      </c>
      <c r="D1350" t="s">
        <v>57</v>
      </c>
      <c r="E1350" t="s">
        <v>83</v>
      </c>
      <c r="F1350">
        <v>2027</v>
      </c>
      <c r="G1350" t="s">
        <v>199</v>
      </c>
      <c r="H1350" s="11" cm="1">
        <f t="array" ref="H1350">_xlfn.IFS(G1350="&gt;70%",1,G1350="60-70%",70%,G1350="50-60%",60%,G1350="&lt;50%",50%)</f>
        <v>0.5</v>
      </c>
      <c r="I1350" s="47">
        <v>0.32674166120234249</v>
      </c>
      <c r="J1350">
        <v>6</v>
      </c>
      <c r="K1350">
        <v>9</v>
      </c>
      <c r="L1350" t="s">
        <v>196</v>
      </c>
      <c r="M1350" s="11" cm="1">
        <f t="array" ref="M1350">_xlfn.IFS(L1350="&gt;70%",1,L1350="60-70%",70%,L1350="50-60%",60%,L1350="&lt;50%",50%)</f>
        <v>1</v>
      </c>
      <c r="N1350" s="47">
        <v>2.0469061289522825</v>
      </c>
      <c r="O1350">
        <v>6</v>
      </c>
      <c r="P1350">
        <v>8</v>
      </c>
      <c r="Q1350">
        <v>7</v>
      </c>
      <c r="R1350">
        <v>8</v>
      </c>
      <c r="S1350" t="s">
        <v>104</v>
      </c>
      <c r="T1350" t="s">
        <v>106</v>
      </c>
      <c r="V1350">
        <v>30</v>
      </c>
      <c r="W1350">
        <v>29</v>
      </c>
      <c r="X1350">
        <f>IF(AND(OR('Country Prioritization'!$C$4 = 'Filter inputs'!$A$4,'Country Prioritization'!$C$4=$B1350),
OR('Country Prioritization'!$C$6='Filter inputs'!$C$4,'Country Prioritization'!$C$6=$S1350),
OR( 'Country Prioritization'!$C$7='Filter inputs'!$D$4, 'Country Prioritization'!$C$7=$T1350),
OR('Country Prioritization'!$C$8='Filter inputs'!$E$4, 'Country Prioritization'!$C$8=$F1350), OR(AND('Country Prioritization'!$C$5='Filter inputs'!$B$4,H1350&lt;=$X$1),AND('Country Prioritization'!$C$5='Filter inputs'!$B$5,M1350&lt;=$X$1))),1,0)</f>
        <v>1</v>
      </c>
      <c r="Y1350">
        <f>IF(OR('Vaccine Prioritization'!$C$5='Filter inputs'!$E$4, 'Vaccine Prioritization'!$C$5=$F1350),1,0)</f>
        <v>1</v>
      </c>
    </row>
    <row r="1351" spans="1:25" x14ac:dyDescent="0.3">
      <c r="A1351" t="str">
        <f t="shared" si="43"/>
        <v>AFRICAMDGMCV22027</v>
      </c>
      <c r="B1351" t="s">
        <v>3</v>
      </c>
      <c r="C1351" t="s">
        <v>145</v>
      </c>
      <c r="D1351" t="s">
        <v>41</v>
      </c>
      <c r="E1351" t="s">
        <v>83</v>
      </c>
      <c r="F1351">
        <v>2027</v>
      </c>
      <c r="G1351" t="s">
        <v>199</v>
      </c>
      <c r="H1351" s="11" cm="1">
        <f t="array" ref="H1351">_xlfn.IFS(G1351="&gt;70%",1,G1351="60-70%",70%,G1351="50-60%",60%,G1351="&lt;50%",50%)</f>
        <v>0.5</v>
      </c>
      <c r="I1351" s="47">
        <v>0.29166664991989821</v>
      </c>
      <c r="J1351">
        <v>8</v>
      </c>
      <c r="K1351">
        <v>8</v>
      </c>
      <c r="L1351" t="s">
        <v>197</v>
      </c>
      <c r="M1351" s="11" cm="1">
        <f t="array" ref="M1351">_xlfn.IFS(L1351="&gt;70%",1,L1351="60-70%",70%,L1351="50-60%",60%,L1351="&lt;50%",50%)</f>
        <v>0.7</v>
      </c>
      <c r="N1351" s="47">
        <v>1.8311324610668949</v>
      </c>
      <c r="O1351">
        <v>7</v>
      </c>
      <c r="P1351">
        <v>8</v>
      </c>
      <c r="Q1351">
        <v>7</v>
      </c>
      <c r="R1351">
        <v>9</v>
      </c>
      <c r="S1351" t="s">
        <v>103</v>
      </c>
      <c r="T1351" t="s">
        <v>106</v>
      </c>
      <c r="V1351">
        <v>32</v>
      </c>
      <c r="W1351">
        <v>31</v>
      </c>
      <c r="X1351">
        <f>IF(AND(OR('Country Prioritization'!$C$4 = 'Filter inputs'!$A$4,'Country Prioritization'!$C$4=$B1351),
OR('Country Prioritization'!$C$6='Filter inputs'!$C$4,'Country Prioritization'!$C$6=$S1351),
OR( 'Country Prioritization'!$C$7='Filter inputs'!$D$4, 'Country Prioritization'!$C$7=$T1351),
OR('Country Prioritization'!$C$8='Filter inputs'!$E$4, 'Country Prioritization'!$C$8=$F1351), OR(AND('Country Prioritization'!$C$5='Filter inputs'!$B$4,H1351&lt;=$X$1),AND('Country Prioritization'!$C$5='Filter inputs'!$B$5,M1351&lt;=$X$1))),1,0)</f>
        <v>1</v>
      </c>
      <c r="Y1351">
        <f>IF(OR('Vaccine Prioritization'!$C$5='Filter inputs'!$E$4, 'Vaccine Prioritization'!$C$5=$F1351),1,0)</f>
        <v>1</v>
      </c>
    </row>
    <row r="1352" spans="1:25" x14ac:dyDescent="0.3">
      <c r="A1352" t="str">
        <f t="shared" si="43"/>
        <v>AFRICATCDMCV22027</v>
      </c>
      <c r="B1352" t="s">
        <v>3</v>
      </c>
      <c r="C1352" t="s">
        <v>118</v>
      </c>
      <c r="D1352" t="s">
        <v>11</v>
      </c>
      <c r="E1352" t="s">
        <v>83</v>
      </c>
      <c r="F1352">
        <v>2027</v>
      </c>
      <c r="G1352" t="s">
        <v>199</v>
      </c>
      <c r="H1352" s="11" cm="1">
        <f t="array" ref="H1352">_xlfn.IFS(G1352="&gt;70%",1,G1352="60-70%",70%,G1352="50-60%",60%,G1352="&lt;50%",50%)</f>
        <v>0.5</v>
      </c>
      <c r="I1352" s="47">
        <v>0.28828600490094575</v>
      </c>
      <c r="J1352">
        <v>7</v>
      </c>
      <c r="K1352">
        <v>8</v>
      </c>
      <c r="L1352" t="s">
        <v>197</v>
      </c>
      <c r="M1352" s="11" cm="1">
        <f t="array" ref="M1352">_xlfn.IFS(L1352="&gt;70%",1,L1352="60-70%",70%,L1352="50-60%",60%,L1352="&lt;50%",50%)</f>
        <v>0.7</v>
      </c>
      <c r="N1352" s="47">
        <v>1.6460038028817223</v>
      </c>
      <c r="O1352">
        <v>9</v>
      </c>
      <c r="P1352">
        <v>8</v>
      </c>
      <c r="Q1352">
        <v>9</v>
      </c>
      <c r="R1352">
        <v>9</v>
      </c>
      <c r="S1352" t="s">
        <v>103</v>
      </c>
      <c r="T1352" t="s">
        <v>106</v>
      </c>
      <c r="V1352">
        <v>33</v>
      </c>
      <c r="W1352">
        <v>35</v>
      </c>
      <c r="X1352">
        <f>IF(AND(OR('Country Prioritization'!$C$4 = 'Filter inputs'!$A$4,'Country Prioritization'!$C$4=$B1352),
OR('Country Prioritization'!$C$6='Filter inputs'!$C$4,'Country Prioritization'!$C$6=$S1352),
OR( 'Country Prioritization'!$C$7='Filter inputs'!$D$4, 'Country Prioritization'!$C$7=$T1352),
OR('Country Prioritization'!$C$8='Filter inputs'!$E$4, 'Country Prioritization'!$C$8=$F1352), OR(AND('Country Prioritization'!$C$5='Filter inputs'!$B$4,H1352&lt;=$X$1),AND('Country Prioritization'!$C$5='Filter inputs'!$B$5,M1352&lt;=$X$1))),1,0)</f>
        <v>1</v>
      </c>
      <c r="Y1352">
        <f>IF(OR('Vaccine Prioritization'!$C$5='Filter inputs'!$E$4, 'Vaccine Prioritization'!$C$5=$F1352),1,0)</f>
        <v>1</v>
      </c>
    </row>
    <row r="1353" spans="1:25" x14ac:dyDescent="0.3">
      <c r="A1353" t="str">
        <f t="shared" si="43"/>
        <v>AFRICAGHAMCV22027</v>
      </c>
      <c r="B1353" t="s">
        <v>3</v>
      </c>
      <c r="C1353" t="s">
        <v>166</v>
      </c>
      <c r="D1353" t="s">
        <v>62</v>
      </c>
      <c r="E1353" t="s">
        <v>83</v>
      </c>
      <c r="F1353">
        <v>2027</v>
      </c>
      <c r="G1353" t="s">
        <v>199</v>
      </c>
      <c r="H1353" s="11" cm="1">
        <f t="array" ref="H1353">_xlfn.IFS(G1353="&gt;70%",1,G1353="60-70%",70%,G1353="50-60%",60%,G1353="&lt;50%",50%)</f>
        <v>0.5</v>
      </c>
      <c r="I1353" s="47">
        <v>0.21671308629610389</v>
      </c>
      <c r="J1353">
        <v>4</v>
      </c>
      <c r="K1353">
        <v>7</v>
      </c>
      <c r="L1353" t="s">
        <v>196</v>
      </c>
      <c r="M1353" s="11" cm="1">
        <f t="array" ref="M1353">_xlfn.IFS(L1353="&gt;70%",1,L1353="60-70%",70%,L1353="50-60%",60%,L1353="&lt;50%",50%)</f>
        <v>1</v>
      </c>
      <c r="N1353" s="47">
        <v>1.5663441998876972</v>
      </c>
      <c r="O1353">
        <v>4</v>
      </c>
      <c r="P1353">
        <v>8</v>
      </c>
      <c r="Q1353">
        <v>5</v>
      </c>
      <c r="R1353">
        <v>2</v>
      </c>
      <c r="S1353" t="s">
        <v>104</v>
      </c>
      <c r="T1353" t="s">
        <v>109</v>
      </c>
      <c r="V1353">
        <v>18</v>
      </c>
      <c r="W1353">
        <v>19</v>
      </c>
      <c r="X1353">
        <f>IF(AND(OR('Country Prioritization'!$C$4 = 'Filter inputs'!$A$4,'Country Prioritization'!$C$4=$B1353),
OR('Country Prioritization'!$C$6='Filter inputs'!$C$4,'Country Prioritization'!$C$6=$S1353),
OR( 'Country Prioritization'!$C$7='Filter inputs'!$D$4, 'Country Prioritization'!$C$7=$T1353),
OR('Country Prioritization'!$C$8='Filter inputs'!$E$4, 'Country Prioritization'!$C$8=$F1353), OR(AND('Country Prioritization'!$C$5='Filter inputs'!$B$4,H1353&lt;=$X$1),AND('Country Prioritization'!$C$5='Filter inputs'!$B$5,M1353&lt;=$X$1))),1,0)</f>
        <v>1</v>
      </c>
      <c r="Y1353">
        <f>IF(OR('Vaccine Prioritization'!$C$5='Filter inputs'!$E$4, 'Vaccine Prioritization'!$C$5=$F1353),1,0)</f>
        <v>1</v>
      </c>
    </row>
    <row r="1354" spans="1:25" x14ac:dyDescent="0.3">
      <c r="A1354" t="str">
        <f t="shared" si="43"/>
        <v>AFRICABENMCV22027</v>
      </c>
      <c r="B1354" t="s">
        <v>3</v>
      </c>
      <c r="C1354" t="s">
        <v>132</v>
      </c>
      <c r="D1354" t="s">
        <v>28</v>
      </c>
      <c r="E1354" t="s">
        <v>83</v>
      </c>
      <c r="F1354">
        <v>2027</v>
      </c>
      <c r="G1354" t="s">
        <v>199</v>
      </c>
      <c r="H1354" s="11" cm="1">
        <f t="array" ref="H1354">_xlfn.IFS(G1354="&gt;70%",1,G1354="60-70%",70%,G1354="50-60%",60%,G1354="&lt;50%",50%)</f>
        <v>0.5</v>
      </c>
      <c r="I1354" s="47">
        <v>0.22797960088157249</v>
      </c>
      <c r="J1354">
        <v>7</v>
      </c>
      <c r="K1354">
        <v>7</v>
      </c>
      <c r="L1354" t="s">
        <v>196</v>
      </c>
      <c r="M1354" s="11" cm="1">
        <f t="array" ref="M1354">_xlfn.IFS(L1354="&gt;70%",1,L1354="60-70%",70%,L1354="50-60%",60%,L1354="&lt;50%",50%)</f>
        <v>1</v>
      </c>
      <c r="N1354" s="47">
        <v>1.5566590189687779</v>
      </c>
      <c r="O1354">
        <v>6</v>
      </c>
      <c r="P1354">
        <v>8</v>
      </c>
      <c r="Q1354">
        <v>2</v>
      </c>
      <c r="R1354">
        <v>8</v>
      </c>
      <c r="S1354" t="s">
        <v>104</v>
      </c>
      <c r="T1354" t="s">
        <v>106</v>
      </c>
      <c r="V1354">
        <v>24</v>
      </c>
      <c r="W1354">
        <v>24</v>
      </c>
      <c r="X1354">
        <f>IF(AND(OR('Country Prioritization'!$C$4 = 'Filter inputs'!$A$4,'Country Prioritization'!$C$4=$B1354),
OR('Country Prioritization'!$C$6='Filter inputs'!$C$4,'Country Prioritization'!$C$6=$S1354),
OR( 'Country Prioritization'!$C$7='Filter inputs'!$D$4, 'Country Prioritization'!$C$7=$T1354),
OR('Country Prioritization'!$C$8='Filter inputs'!$E$4, 'Country Prioritization'!$C$8=$F1354), OR(AND('Country Prioritization'!$C$5='Filter inputs'!$B$4,H1354&lt;=$X$1),AND('Country Prioritization'!$C$5='Filter inputs'!$B$5,M1354&lt;=$X$1))),1,0)</f>
        <v>1</v>
      </c>
      <c r="Y1354">
        <f>IF(OR('Vaccine Prioritization'!$C$5='Filter inputs'!$E$4, 'Vaccine Prioritization'!$C$5=$F1354),1,0)</f>
        <v>1</v>
      </c>
    </row>
    <row r="1355" spans="1:25" x14ac:dyDescent="0.3">
      <c r="A1355" t="str">
        <f t="shared" si="43"/>
        <v>AFRICAZMBMCV22027</v>
      </c>
      <c r="B1355" t="s">
        <v>3</v>
      </c>
      <c r="C1355" t="s">
        <v>182</v>
      </c>
      <c r="D1355" t="s">
        <v>78</v>
      </c>
      <c r="E1355" t="s">
        <v>83</v>
      </c>
      <c r="F1355">
        <v>2027</v>
      </c>
      <c r="G1355" t="s">
        <v>199</v>
      </c>
      <c r="H1355" s="11" cm="1">
        <f t="array" ref="H1355">_xlfn.IFS(G1355="&gt;70%",1,G1355="60-70%",70%,G1355="50-60%",60%,G1355="&lt;50%",50%)</f>
        <v>0.5</v>
      </c>
      <c r="I1355" s="47">
        <v>0.25760315233677561</v>
      </c>
      <c r="J1355">
        <v>6</v>
      </c>
      <c r="K1355">
        <v>8</v>
      </c>
      <c r="L1355" t="s">
        <v>197</v>
      </c>
      <c r="M1355" s="11" cm="1">
        <f t="array" ref="M1355">_xlfn.IFS(L1355="&gt;70%",1,L1355="60-70%",70%,L1355="50-60%",60%,L1355="&lt;50%",50%)</f>
        <v>0.7</v>
      </c>
      <c r="N1355" s="47">
        <v>1.536740324778384</v>
      </c>
      <c r="O1355">
        <v>7</v>
      </c>
      <c r="P1355">
        <v>8</v>
      </c>
      <c r="Q1355">
        <v>9</v>
      </c>
      <c r="R1355">
        <v>2</v>
      </c>
      <c r="S1355" t="s">
        <v>104</v>
      </c>
      <c r="T1355" t="s">
        <v>109</v>
      </c>
      <c r="V1355">
        <v>25</v>
      </c>
      <c r="W1355">
        <v>26</v>
      </c>
      <c r="X1355">
        <f>IF(AND(OR('Country Prioritization'!$C$4 = 'Filter inputs'!$A$4,'Country Prioritization'!$C$4=$B1355),
OR('Country Prioritization'!$C$6='Filter inputs'!$C$4,'Country Prioritization'!$C$6=$S1355),
OR( 'Country Prioritization'!$C$7='Filter inputs'!$D$4, 'Country Prioritization'!$C$7=$T1355),
OR('Country Prioritization'!$C$8='Filter inputs'!$E$4, 'Country Prioritization'!$C$8=$F1355), OR(AND('Country Prioritization'!$C$5='Filter inputs'!$B$4,H1355&lt;=$X$1),AND('Country Prioritization'!$C$5='Filter inputs'!$B$5,M1355&lt;=$X$1))),1,0)</f>
        <v>1</v>
      </c>
      <c r="Y1355">
        <f>IF(OR('Vaccine Prioritization'!$C$5='Filter inputs'!$E$4, 'Vaccine Prioritization'!$C$5=$F1355),1,0)</f>
        <v>1</v>
      </c>
    </row>
    <row r="1356" spans="1:25" x14ac:dyDescent="0.3">
      <c r="A1356" t="str">
        <f t="shared" si="43"/>
        <v>AFRICAMOZMCV22027</v>
      </c>
      <c r="B1356" t="s">
        <v>3</v>
      </c>
      <c r="C1356" t="s">
        <v>181</v>
      </c>
      <c r="D1356" t="s">
        <v>77</v>
      </c>
      <c r="E1356" t="s">
        <v>83</v>
      </c>
      <c r="F1356">
        <v>2027</v>
      </c>
      <c r="G1356" t="s">
        <v>199</v>
      </c>
      <c r="H1356" s="11" cm="1">
        <f t="array" ref="H1356">_xlfn.IFS(G1356="&gt;70%",1,G1356="60-70%",70%,G1356="50-60%",60%,G1356="&lt;50%",50%)</f>
        <v>0.5</v>
      </c>
      <c r="I1356" s="47">
        <v>0.27520134465854112</v>
      </c>
      <c r="J1356">
        <v>3</v>
      </c>
      <c r="K1356">
        <v>8</v>
      </c>
      <c r="L1356" t="s">
        <v>197</v>
      </c>
      <c r="M1356" s="11" cm="1">
        <f t="array" ref="M1356">_xlfn.IFS(L1356="&gt;70%",1,L1356="60-70%",70%,L1356="50-60%",60%,L1356="&lt;50%",50%)</f>
        <v>0.7</v>
      </c>
      <c r="N1356" s="47">
        <v>1.4933372062743013</v>
      </c>
      <c r="O1356">
        <v>8</v>
      </c>
      <c r="P1356">
        <v>8</v>
      </c>
      <c r="Q1356">
        <v>10</v>
      </c>
      <c r="R1356">
        <v>9</v>
      </c>
      <c r="S1356" t="s">
        <v>103</v>
      </c>
      <c r="T1356" t="s">
        <v>106</v>
      </c>
      <c r="V1356">
        <v>30</v>
      </c>
      <c r="W1356">
        <v>35</v>
      </c>
      <c r="X1356">
        <f>IF(AND(OR('Country Prioritization'!$C$4 = 'Filter inputs'!$A$4,'Country Prioritization'!$C$4=$B1356),
OR('Country Prioritization'!$C$6='Filter inputs'!$C$4,'Country Prioritization'!$C$6=$S1356),
OR( 'Country Prioritization'!$C$7='Filter inputs'!$D$4, 'Country Prioritization'!$C$7=$T1356),
OR('Country Prioritization'!$C$8='Filter inputs'!$E$4, 'Country Prioritization'!$C$8=$F1356), OR(AND('Country Prioritization'!$C$5='Filter inputs'!$B$4,H1356&lt;=$X$1),AND('Country Prioritization'!$C$5='Filter inputs'!$B$5,M1356&lt;=$X$1))),1,0)</f>
        <v>1</v>
      </c>
      <c r="Y1356">
        <f>IF(OR('Vaccine Prioritization'!$C$5='Filter inputs'!$E$4, 'Vaccine Prioritization'!$C$5=$F1356),1,0)</f>
        <v>1</v>
      </c>
    </row>
    <row r="1357" spans="1:25" x14ac:dyDescent="0.3">
      <c r="A1357" t="str">
        <f t="shared" si="43"/>
        <v>AFRICAKENMCV22027</v>
      </c>
      <c r="B1357" t="s">
        <v>3</v>
      </c>
      <c r="C1357" t="s">
        <v>139</v>
      </c>
      <c r="D1357" t="s">
        <v>35</v>
      </c>
      <c r="E1357" t="s">
        <v>83</v>
      </c>
      <c r="F1357">
        <v>2027</v>
      </c>
      <c r="G1357" t="s">
        <v>199</v>
      </c>
      <c r="H1357" s="11" cm="1">
        <f t="array" ref="H1357">_xlfn.IFS(G1357="&gt;70%",1,G1357="60-70%",70%,G1357="50-60%",60%,G1357="&lt;50%",50%)</f>
        <v>0.5</v>
      </c>
      <c r="I1357" s="47">
        <v>0.32196943116518584</v>
      </c>
      <c r="J1357">
        <v>9</v>
      </c>
      <c r="K1357">
        <v>9</v>
      </c>
      <c r="L1357" t="s">
        <v>198</v>
      </c>
      <c r="M1357" s="11" cm="1">
        <f t="array" ref="M1357">_xlfn.IFS(L1357="&gt;70%",1,L1357="60-70%",70%,L1357="50-60%",60%,L1357="&lt;50%",50%)</f>
        <v>0.6</v>
      </c>
      <c r="N1357" s="47">
        <v>1.482314054892147</v>
      </c>
      <c r="O1357">
        <v>9</v>
      </c>
      <c r="P1357">
        <v>7</v>
      </c>
      <c r="Q1357">
        <v>5</v>
      </c>
      <c r="R1357">
        <v>2</v>
      </c>
      <c r="S1357" t="s">
        <v>104</v>
      </c>
      <c r="T1357" t="s">
        <v>109</v>
      </c>
      <c r="V1357">
        <v>25</v>
      </c>
      <c r="W1357">
        <v>23</v>
      </c>
      <c r="X1357">
        <f>IF(AND(OR('Country Prioritization'!$C$4 = 'Filter inputs'!$A$4,'Country Prioritization'!$C$4=$B1357),
OR('Country Prioritization'!$C$6='Filter inputs'!$C$4,'Country Prioritization'!$C$6=$S1357),
OR( 'Country Prioritization'!$C$7='Filter inputs'!$D$4, 'Country Prioritization'!$C$7=$T1357),
OR('Country Prioritization'!$C$8='Filter inputs'!$E$4, 'Country Prioritization'!$C$8=$F1357), OR(AND('Country Prioritization'!$C$5='Filter inputs'!$B$4,H1357&lt;=$X$1),AND('Country Prioritization'!$C$5='Filter inputs'!$B$5,M1357&lt;=$X$1))),1,0)</f>
        <v>1</v>
      </c>
      <c r="Y1357">
        <f>IF(OR('Vaccine Prioritization'!$C$5='Filter inputs'!$E$4, 'Vaccine Prioritization'!$C$5=$F1357),1,0)</f>
        <v>1</v>
      </c>
    </row>
    <row r="1358" spans="1:25" x14ac:dyDescent="0.3">
      <c r="A1358" t="str">
        <f t="shared" si="43"/>
        <v>AFRICABFAMCV22027</v>
      </c>
      <c r="B1358" t="s">
        <v>3</v>
      </c>
      <c r="C1358" t="s">
        <v>167</v>
      </c>
      <c r="D1358" t="s">
        <v>63</v>
      </c>
      <c r="E1358" t="s">
        <v>83</v>
      </c>
      <c r="F1358">
        <v>2027</v>
      </c>
      <c r="G1358" t="s">
        <v>199</v>
      </c>
      <c r="H1358" s="11" cm="1">
        <f t="array" ref="H1358">_xlfn.IFS(G1358="&gt;70%",1,G1358="60-70%",70%,G1358="50-60%",60%,G1358="&lt;50%",50%)</f>
        <v>0.5</v>
      </c>
      <c r="I1358" s="47">
        <v>0.23763507003808887</v>
      </c>
      <c r="J1358">
        <v>6</v>
      </c>
      <c r="K1358">
        <v>7</v>
      </c>
      <c r="L1358" t="s">
        <v>197</v>
      </c>
      <c r="M1358" s="11" cm="1">
        <f t="array" ref="M1358">_xlfn.IFS(L1358="&gt;70%",1,L1358="60-70%",70%,L1358="50-60%",60%,L1358="&lt;50%",50%)</f>
        <v>0.7</v>
      </c>
      <c r="N1358" s="47">
        <v>1.4308458657512786</v>
      </c>
      <c r="O1358">
        <v>8</v>
      </c>
      <c r="P1358">
        <v>7</v>
      </c>
      <c r="Q1358">
        <v>4</v>
      </c>
      <c r="R1358">
        <v>9</v>
      </c>
      <c r="S1358" t="s">
        <v>103</v>
      </c>
      <c r="T1358" t="s">
        <v>106</v>
      </c>
      <c r="V1358">
        <v>26</v>
      </c>
      <c r="W1358">
        <v>28</v>
      </c>
      <c r="X1358">
        <f>IF(AND(OR('Country Prioritization'!$C$4 = 'Filter inputs'!$A$4,'Country Prioritization'!$C$4=$B1358),
OR('Country Prioritization'!$C$6='Filter inputs'!$C$4,'Country Prioritization'!$C$6=$S1358),
OR( 'Country Prioritization'!$C$7='Filter inputs'!$D$4, 'Country Prioritization'!$C$7=$T1358),
OR('Country Prioritization'!$C$8='Filter inputs'!$E$4, 'Country Prioritization'!$C$8=$F1358), OR(AND('Country Prioritization'!$C$5='Filter inputs'!$B$4,H1358&lt;=$X$1),AND('Country Prioritization'!$C$5='Filter inputs'!$B$5,M1358&lt;=$X$1))),1,0)</f>
        <v>1</v>
      </c>
      <c r="Y1358">
        <f>IF(OR('Vaccine Prioritization'!$C$5='Filter inputs'!$E$4, 'Vaccine Prioritization'!$C$5=$F1358),1,0)</f>
        <v>1</v>
      </c>
    </row>
    <row r="1359" spans="1:25" x14ac:dyDescent="0.3">
      <c r="A1359" t="str">
        <f t="shared" si="43"/>
        <v>AFRICANERMCV22027</v>
      </c>
      <c r="B1359" t="s">
        <v>3</v>
      </c>
      <c r="C1359" t="s">
        <v>136</v>
      </c>
      <c r="D1359" t="s">
        <v>32</v>
      </c>
      <c r="E1359" t="s">
        <v>83</v>
      </c>
      <c r="F1359">
        <v>2027</v>
      </c>
      <c r="G1359" t="s">
        <v>199</v>
      </c>
      <c r="H1359" s="11" cm="1">
        <f t="array" ref="H1359">_xlfn.IFS(G1359="&gt;70%",1,G1359="60-70%",70%,G1359="50-60%",60%,G1359="&lt;50%",50%)</f>
        <v>0.5</v>
      </c>
      <c r="I1359" s="47">
        <v>0.28797088357144007</v>
      </c>
      <c r="J1359">
        <v>8</v>
      </c>
      <c r="K1359">
        <v>8</v>
      </c>
      <c r="L1359" t="s">
        <v>198</v>
      </c>
      <c r="M1359" s="11" cm="1">
        <f t="array" ref="M1359">_xlfn.IFS(L1359="&gt;70%",1,L1359="60-70%",70%,L1359="50-60%",60%,L1359="&lt;50%",50%)</f>
        <v>0.6</v>
      </c>
      <c r="N1359" s="47">
        <v>1.3720084646301327</v>
      </c>
      <c r="O1359">
        <v>10</v>
      </c>
      <c r="P1359">
        <v>7</v>
      </c>
      <c r="Q1359">
        <v>8</v>
      </c>
      <c r="R1359">
        <v>9</v>
      </c>
      <c r="S1359" t="s">
        <v>103</v>
      </c>
      <c r="T1359" t="s">
        <v>106</v>
      </c>
      <c r="V1359">
        <v>33</v>
      </c>
      <c r="W1359">
        <v>34</v>
      </c>
      <c r="X1359">
        <f>IF(AND(OR('Country Prioritization'!$C$4 = 'Filter inputs'!$A$4,'Country Prioritization'!$C$4=$B1359),
OR('Country Prioritization'!$C$6='Filter inputs'!$C$4,'Country Prioritization'!$C$6=$S1359),
OR( 'Country Prioritization'!$C$7='Filter inputs'!$D$4, 'Country Prioritization'!$C$7=$T1359),
OR('Country Prioritization'!$C$8='Filter inputs'!$E$4, 'Country Prioritization'!$C$8=$F1359), OR(AND('Country Prioritization'!$C$5='Filter inputs'!$B$4,H1359&lt;=$X$1),AND('Country Prioritization'!$C$5='Filter inputs'!$B$5,M1359&lt;=$X$1))),1,0)</f>
        <v>1</v>
      </c>
      <c r="Y1359">
        <f>IF(OR('Vaccine Prioritization'!$C$5='Filter inputs'!$E$4, 'Vaccine Prioritization'!$C$5=$F1359),1,0)</f>
        <v>1</v>
      </c>
    </row>
    <row r="1360" spans="1:25" x14ac:dyDescent="0.3">
      <c r="A1360" t="str">
        <f t="shared" si="43"/>
        <v>ASIAYEMMCV22027</v>
      </c>
      <c r="B1360" t="s">
        <v>13</v>
      </c>
      <c r="C1360" t="s">
        <v>123</v>
      </c>
      <c r="D1360" t="s">
        <v>18</v>
      </c>
      <c r="E1360" t="s">
        <v>83</v>
      </c>
      <c r="F1360">
        <v>2027</v>
      </c>
      <c r="G1360" t="s">
        <v>199</v>
      </c>
      <c r="H1360" s="11" cm="1">
        <f t="array" ref="H1360">_xlfn.IFS(G1360="&gt;70%",1,G1360="60-70%",70%,G1360="50-60%",60%,G1360="&lt;50%",50%)</f>
        <v>0.5</v>
      </c>
      <c r="I1360" s="47">
        <v>0.18900999515563882</v>
      </c>
      <c r="J1360">
        <v>9</v>
      </c>
      <c r="K1360">
        <v>7</v>
      </c>
      <c r="L1360" t="s">
        <v>197</v>
      </c>
      <c r="M1360" s="11" cm="1">
        <f t="array" ref="M1360">_xlfn.IFS(L1360="&gt;70%",1,L1360="60-70%",70%,L1360="50-60%",60%,L1360="&lt;50%",50%)</f>
        <v>0.7</v>
      </c>
      <c r="N1360" s="47">
        <v>1.2013681145819799</v>
      </c>
      <c r="O1360">
        <v>8</v>
      </c>
      <c r="P1360">
        <v>7</v>
      </c>
      <c r="Q1360">
        <v>3</v>
      </c>
      <c r="R1360">
        <v>9</v>
      </c>
      <c r="S1360" t="s">
        <v>103</v>
      </c>
      <c r="T1360" t="s">
        <v>106</v>
      </c>
      <c r="V1360">
        <v>28</v>
      </c>
      <c r="W1360">
        <v>27</v>
      </c>
      <c r="X1360">
        <f>IF(AND(OR('Country Prioritization'!$C$4 = 'Filter inputs'!$A$4,'Country Prioritization'!$C$4=$B1360),
OR('Country Prioritization'!$C$6='Filter inputs'!$C$4,'Country Prioritization'!$C$6=$S1360),
OR( 'Country Prioritization'!$C$7='Filter inputs'!$D$4, 'Country Prioritization'!$C$7=$T1360),
OR('Country Prioritization'!$C$8='Filter inputs'!$E$4, 'Country Prioritization'!$C$8=$F1360), OR(AND('Country Prioritization'!$C$5='Filter inputs'!$B$4,H1360&lt;=$X$1),AND('Country Prioritization'!$C$5='Filter inputs'!$B$5,M1360&lt;=$X$1))),1,0)</f>
        <v>1</v>
      </c>
      <c r="Y1360">
        <f>IF(OR('Vaccine Prioritization'!$C$5='Filter inputs'!$E$4, 'Vaccine Prioritization'!$C$5=$F1360),1,0)</f>
        <v>1</v>
      </c>
    </row>
    <row r="1361" spans="1:25" x14ac:dyDescent="0.3">
      <c r="A1361" t="str">
        <f t="shared" si="43"/>
        <v>AMERICAHTIMCV22027</v>
      </c>
      <c r="B1361" t="s">
        <v>22</v>
      </c>
      <c r="C1361" t="s">
        <v>127</v>
      </c>
      <c r="D1361" t="s">
        <v>23</v>
      </c>
      <c r="E1361" t="s">
        <v>83</v>
      </c>
      <c r="F1361">
        <v>2027</v>
      </c>
      <c r="G1361" t="s">
        <v>199</v>
      </c>
      <c r="H1361" s="11" cm="1">
        <f t="array" ref="H1361">_xlfn.IFS(G1361="&gt;70%",1,G1361="60-70%",70%,G1361="50-60%",60%,G1361="&lt;50%",50%)</f>
        <v>0.5</v>
      </c>
      <c r="I1361" s="47">
        <v>0.23564680225915263</v>
      </c>
      <c r="J1361">
        <v>10</v>
      </c>
      <c r="K1361">
        <v>7</v>
      </c>
      <c r="L1361" t="s">
        <v>198</v>
      </c>
      <c r="M1361" s="11" cm="1">
        <f t="array" ref="M1361">_xlfn.IFS(L1361="&gt;70%",1,L1361="60-70%",70%,L1361="50-60%",60%,L1361="&lt;50%",50%)</f>
        <v>0.6</v>
      </c>
      <c r="N1361" s="47">
        <v>1.1680858064238473</v>
      </c>
      <c r="O1361">
        <v>10</v>
      </c>
      <c r="P1361">
        <v>7</v>
      </c>
      <c r="Q1361">
        <v>5</v>
      </c>
      <c r="R1361">
        <v>9</v>
      </c>
      <c r="S1361" t="s">
        <v>103</v>
      </c>
      <c r="T1361" t="s">
        <v>106</v>
      </c>
      <c r="V1361">
        <v>31</v>
      </c>
      <c r="W1361">
        <v>31</v>
      </c>
      <c r="X1361">
        <f>IF(AND(OR('Country Prioritization'!$C$4 = 'Filter inputs'!$A$4,'Country Prioritization'!$C$4=$B1361),
OR('Country Prioritization'!$C$6='Filter inputs'!$C$4,'Country Prioritization'!$C$6=$S1361),
OR( 'Country Prioritization'!$C$7='Filter inputs'!$D$4, 'Country Prioritization'!$C$7=$T1361),
OR('Country Prioritization'!$C$8='Filter inputs'!$E$4, 'Country Prioritization'!$C$8=$F1361), OR(AND('Country Prioritization'!$C$5='Filter inputs'!$B$4,H1361&lt;=$X$1),AND('Country Prioritization'!$C$5='Filter inputs'!$B$5,M1361&lt;=$X$1))),1,0)</f>
        <v>1</v>
      </c>
      <c r="Y1361">
        <f>IF(OR('Vaccine Prioritization'!$C$5='Filter inputs'!$E$4, 'Vaccine Prioritization'!$C$5=$F1361),1,0)</f>
        <v>1</v>
      </c>
    </row>
    <row r="1362" spans="1:25" x14ac:dyDescent="0.3">
      <c r="A1362" t="str">
        <f t="shared" si="43"/>
        <v>AFRICAZWEMCV22027</v>
      </c>
      <c r="B1362" t="s">
        <v>3</v>
      </c>
      <c r="C1362" t="s">
        <v>148</v>
      </c>
      <c r="D1362" t="s">
        <v>44</v>
      </c>
      <c r="E1362" t="s">
        <v>83</v>
      </c>
      <c r="F1362">
        <v>2027</v>
      </c>
      <c r="G1362" t="s">
        <v>199</v>
      </c>
      <c r="H1362" s="11" cm="1">
        <f t="array" ref="H1362">_xlfn.IFS(G1362="&gt;70%",1,G1362="60-70%",70%,G1362="50-60%",60%,G1362="&lt;50%",50%)</f>
        <v>0.5</v>
      </c>
      <c r="I1362" s="47">
        <v>0.14950467704631912</v>
      </c>
      <c r="J1362">
        <v>5</v>
      </c>
      <c r="K1362">
        <v>6</v>
      </c>
      <c r="L1362" t="s">
        <v>196</v>
      </c>
      <c r="M1362" s="11" cm="1">
        <f t="array" ref="M1362">_xlfn.IFS(L1362="&gt;70%",1,L1362="60-70%",70%,L1362="50-60%",60%,L1362="&lt;50%",50%)</f>
        <v>1</v>
      </c>
      <c r="N1362" s="47">
        <v>1.0554209132878569</v>
      </c>
      <c r="O1362">
        <v>6</v>
      </c>
      <c r="P1362">
        <v>7</v>
      </c>
      <c r="Q1362">
        <v>7</v>
      </c>
      <c r="R1362">
        <v>2</v>
      </c>
      <c r="S1362" t="s">
        <v>104</v>
      </c>
      <c r="T1362" t="s">
        <v>109</v>
      </c>
      <c r="V1362">
        <v>20</v>
      </c>
      <c r="W1362">
        <v>22</v>
      </c>
      <c r="X1362">
        <f>IF(AND(OR('Country Prioritization'!$C$4 = 'Filter inputs'!$A$4,'Country Prioritization'!$C$4=$B1362),
OR('Country Prioritization'!$C$6='Filter inputs'!$C$4,'Country Prioritization'!$C$6=$S1362),
OR( 'Country Prioritization'!$C$7='Filter inputs'!$D$4, 'Country Prioritization'!$C$7=$T1362),
OR('Country Prioritization'!$C$8='Filter inputs'!$E$4, 'Country Prioritization'!$C$8=$F1362), OR(AND('Country Prioritization'!$C$5='Filter inputs'!$B$4,H1362&lt;=$X$1),AND('Country Prioritization'!$C$5='Filter inputs'!$B$5,M1362&lt;=$X$1))),1,0)</f>
        <v>1</v>
      </c>
      <c r="Y1362">
        <f>IF(OR('Vaccine Prioritization'!$C$5='Filter inputs'!$E$4, 'Vaccine Prioritization'!$C$5=$F1362),1,0)</f>
        <v>1</v>
      </c>
    </row>
    <row r="1363" spans="1:25" x14ac:dyDescent="0.3">
      <c r="A1363" t="str">
        <f t="shared" si="43"/>
        <v>ASIAAFGMCV22027</v>
      </c>
      <c r="B1363" t="s">
        <v>13</v>
      </c>
      <c r="C1363" t="s">
        <v>120</v>
      </c>
      <c r="D1363" t="s">
        <v>14</v>
      </c>
      <c r="E1363" t="s">
        <v>83</v>
      </c>
      <c r="F1363">
        <v>2027</v>
      </c>
      <c r="G1363" t="s">
        <v>199</v>
      </c>
      <c r="H1363" s="11" cm="1">
        <f t="array" ref="H1363">_xlfn.IFS(G1363="&gt;70%",1,G1363="60-70%",70%,G1363="50-60%",60%,G1363="&lt;50%",50%)</f>
        <v>0.5</v>
      </c>
      <c r="I1363" s="47">
        <v>0.18718818192417463</v>
      </c>
      <c r="J1363">
        <v>10</v>
      </c>
      <c r="K1363">
        <v>7</v>
      </c>
      <c r="L1363" t="s">
        <v>197</v>
      </c>
      <c r="M1363" s="11" cm="1">
        <f t="array" ref="M1363">_xlfn.IFS(L1363="&gt;70%",1,L1363="60-70%",70%,L1363="50-60%",60%,L1363="&lt;50%",50%)</f>
        <v>0.7</v>
      </c>
      <c r="N1363" s="47">
        <v>1.0216521793371955</v>
      </c>
      <c r="O1363">
        <v>9</v>
      </c>
      <c r="P1363">
        <v>7</v>
      </c>
      <c r="Q1363">
        <v>8</v>
      </c>
      <c r="R1363">
        <v>9</v>
      </c>
      <c r="S1363" t="s">
        <v>103</v>
      </c>
      <c r="T1363" t="s">
        <v>106</v>
      </c>
      <c r="V1363">
        <v>34</v>
      </c>
      <c r="W1363">
        <v>33</v>
      </c>
      <c r="X1363">
        <f>IF(AND(OR('Country Prioritization'!$C$4 = 'Filter inputs'!$A$4,'Country Prioritization'!$C$4=$B1363),
OR('Country Prioritization'!$C$6='Filter inputs'!$C$4,'Country Prioritization'!$C$6=$S1363),
OR( 'Country Prioritization'!$C$7='Filter inputs'!$D$4, 'Country Prioritization'!$C$7=$T1363),
OR('Country Prioritization'!$C$8='Filter inputs'!$E$4, 'Country Prioritization'!$C$8=$F1363), OR(AND('Country Prioritization'!$C$5='Filter inputs'!$B$4,H1363&lt;=$X$1),AND('Country Prioritization'!$C$5='Filter inputs'!$B$5,M1363&lt;=$X$1))),1,0)</f>
        <v>1</v>
      </c>
      <c r="Y1363">
        <f>IF(OR('Vaccine Prioritization'!$C$5='Filter inputs'!$E$4, 'Vaccine Prioritization'!$C$5=$F1363),1,0)</f>
        <v>1</v>
      </c>
    </row>
    <row r="1364" spans="1:25" x14ac:dyDescent="0.3">
      <c r="A1364" t="str">
        <f t="shared" si="43"/>
        <v>AFRICAMWIMCV22027</v>
      </c>
      <c r="B1364" t="s">
        <v>3</v>
      </c>
      <c r="C1364" t="s">
        <v>158</v>
      </c>
      <c r="D1364" t="s">
        <v>54</v>
      </c>
      <c r="E1364" t="s">
        <v>83</v>
      </c>
      <c r="F1364">
        <v>2027</v>
      </c>
      <c r="G1364" t="s">
        <v>199</v>
      </c>
      <c r="H1364" s="11" cm="1">
        <f t="array" ref="H1364">_xlfn.IFS(G1364="&gt;70%",1,G1364="60-70%",70%,G1364="50-60%",60%,G1364="&lt;50%",50%)</f>
        <v>0.5</v>
      </c>
      <c r="I1364" s="47">
        <v>0.17424748868188666</v>
      </c>
      <c r="J1364">
        <v>5</v>
      </c>
      <c r="K1364">
        <v>7</v>
      </c>
      <c r="L1364" t="s">
        <v>196</v>
      </c>
      <c r="M1364" s="11" cm="1">
        <f t="array" ref="M1364">_xlfn.IFS(L1364="&gt;70%",1,L1364="60-70%",70%,L1364="50-60%",60%,L1364="&lt;50%",50%)</f>
        <v>1</v>
      </c>
      <c r="N1364" s="47">
        <v>0.9836063993468116</v>
      </c>
      <c r="O1364">
        <v>7</v>
      </c>
      <c r="P1364">
        <v>7</v>
      </c>
      <c r="Q1364">
        <v>10</v>
      </c>
      <c r="R1364">
        <v>9</v>
      </c>
      <c r="S1364" t="s">
        <v>103</v>
      </c>
      <c r="T1364" t="s">
        <v>106</v>
      </c>
      <c r="V1364">
        <v>31</v>
      </c>
      <c r="W1364">
        <v>33</v>
      </c>
      <c r="X1364">
        <f>IF(AND(OR('Country Prioritization'!$C$4 = 'Filter inputs'!$A$4,'Country Prioritization'!$C$4=$B1364),
OR('Country Prioritization'!$C$6='Filter inputs'!$C$4,'Country Prioritization'!$C$6=$S1364),
OR( 'Country Prioritization'!$C$7='Filter inputs'!$D$4, 'Country Prioritization'!$C$7=$T1364),
OR('Country Prioritization'!$C$8='Filter inputs'!$E$4, 'Country Prioritization'!$C$8=$F1364), OR(AND('Country Prioritization'!$C$5='Filter inputs'!$B$4,H1364&lt;=$X$1),AND('Country Prioritization'!$C$5='Filter inputs'!$B$5,M1364&lt;=$X$1))),1,0)</f>
        <v>1</v>
      </c>
      <c r="Y1364">
        <f>IF(OR('Vaccine Prioritization'!$C$5='Filter inputs'!$E$4, 'Vaccine Prioritization'!$C$5=$F1364),1,0)</f>
        <v>1</v>
      </c>
    </row>
    <row r="1365" spans="1:25" x14ac:dyDescent="0.3">
      <c r="A1365" t="str">
        <f t="shared" si="43"/>
        <v>ASIANPLMCV22027</v>
      </c>
      <c r="B1365" t="s">
        <v>13</v>
      </c>
      <c r="C1365" t="s">
        <v>157</v>
      </c>
      <c r="D1365" t="s">
        <v>53</v>
      </c>
      <c r="E1365" t="s">
        <v>83</v>
      </c>
      <c r="F1365">
        <v>2027</v>
      </c>
      <c r="G1365" t="s">
        <v>199</v>
      </c>
      <c r="H1365" s="11" cm="1">
        <f t="array" ref="H1365">_xlfn.IFS(G1365="&gt;70%",1,G1365="60-70%",70%,G1365="50-60%",60%,G1365="&lt;50%",50%)</f>
        <v>0.5</v>
      </c>
      <c r="I1365" s="47">
        <v>0.14555875498693335</v>
      </c>
      <c r="J1365">
        <v>5</v>
      </c>
      <c r="K1365">
        <v>6</v>
      </c>
      <c r="L1365" t="s">
        <v>197</v>
      </c>
      <c r="M1365" s="11" cm="1">
        <f t="array" ref="M1365">_xlfn.IFS(L1365="&gt;70%",1,L1365="60-70%",70%,L1365="50-60%",60%,L1365="&lt;50%",50%)</f>
        <v>0.7</v>
      </c>
      <c r="N1365" s="47">
        <v>0.78587081251544699</v>
      </c>
      <c r="O1365">
        <v>8</v>
      </c>
      <c r="P1365">
        <v>6</v>
      </c>
      <c r="Q1365">
        <v>6</v>
      </c>
      <c r="R1365">
        <v>8</v>
      </c>
      <c r="S1365" t="s">
        <v>104</v>
      </c>
      <c r="T1365" t="s">
        <v>106</v>
      </c>
      <c r="V1365">
        <v>25</v>
      </c>
      <c r="W1365">
        <v>28</v>
      </c>
      <c r="X1365">
        <f>IF(AND(OR('Country Prioritization'!$C$4 = 'Filter inputs'!$A$4,'Country Prioritization'!$C$4=$B1365),
OR('Country Prioritization'!$C$6='Filter inputs'!$C$4,'Country Prioritization'!$C$6=$S1365),
OR( 'Country Prioritization'!$C$7='Filter inputs'!$D$4, 'Country Prioritization'!$C$7=$T1365),
OR('Country Prioritization'!$C$8='Filter inputs'!$E$4, 'Country Prioritization'!$C$8=$F1365), OR(AND('Country Prioritization'!$C$5='Filter inputs'!$B$4,H1365&lt;=$X$1),AND('Country Prioritization'!$C$5='Filter inputs'!$B$5,M1365&lt;=$X$1))),1,0)</f>
        <v>1</v>
      </c>
      <c r="Y1365">
        <f>IF(OR('Vaccine Prioritization'!$C$5='Filter inputs'!$E$4, 'Vaccine Prioritization'!$C$5=$F1365),1,0)</f>
        <v>1</v>
      </c>
    </row>
    <row r="1366" spans="1:25" x14ac:dyDescent="0.3">
      <c r="A1366" t="str">
        <f t="shared" si="43"/>
        <v>AFRICAGINMCV22027</v>
      </c>
      <c r="B1366" t="s">
        <v>3</v>
      </c>
      <c r="C1366" t="s">
        <v>119</v>
      </c>
      <c r="D1366" t="s">
        <v>12</v>
      </c>
      <c r="E1366" t="s">
        <v>83</v>
      </c>
      <c r="F1366">
        <v>2027</v>
      </c>
      <c r="G1366" t="s">
        <v>199</v>
      </c>
      <c r="H1366" s="11" cm="1">
        <f t="array" ref="H1366">_xlfn.IFS(G1366="&gt;70%",1,G1366="60-70%",70%,G1366="50-60%",60%,G1366="&lt;50%",50%)</f>
        <v>0.5</v>
      </c>
      <c r="I1366" s="47">
        <v>0.23906823816149514</v>
      </c>
      <c r="J1366">
        <v>7</v>
      </c>
      <c r="K1366">
        <v>7</v>
      </c>
      <c r="L1366" t="s">
        <v>199</v>
      </c>
      <c r="M1366" s="11" cm="1">
        <f t="array" ref="M1366">_xlfn.IFS(L1366="&gt;70%",1,L1366="60-70%",70%,L1366="50-60%",60%,L1366="&lt;50%",50%)</f>
        <v>0.5</v>
      </c>
      <c r="N1366" s="47">
        <v>0.76011351640128955</v>
      </c>
      <c r="O1366">
        <v>10</v>
      </c>
      <c r="P1366">
        <v>6</v>
      </c>
      <c r="Q1366">
        <v>7</v>
      </c>
      <c r="R1366">
        <v>9</v>
      </c>
      <c r="S1366" t="s">
        <v>103</v>
      </c>
      <c r="T1366" t="s">
        <v>106</v>
      </c>
      <c r="V1366">
        <v>30</v>
      </c>
      <c r="W1366">
        <v>32</v>
      </c>
      <c r="X1366">
        <f>IF(AND(OR('Country Prioritization'!$C$4 = 'Filter inputs'!$A$4,'Country Prioritization'!$C$4=$B1366),
OR('Country Prioritization'!$C$6='Filter inputs'!$C$4,'Country Prioritization'!$C$6=$S1366),
OR( 'Country Prioritization'!$C$7='Filter inputs'!$D$4, 'Country Prioritization'!$C$7=$T1366),
OR('Country Prioritization'!$C$8='Filter inputs'!$E$4, 'Country Prioritization'!$C$8=$F1366), OR(AND('Country Prioritization'!$C$5='Filter inputs'!$B$4,H1366&lt;=$X$1),AND('Country Prioritization'!$C$5='Filter inputs'!$B$5,M1366&lt;=$X$1))),1,0)</f>
        <v>1</v>
      </c>
      <c r="Y1366">
        <f>IF(OR('Vaccine Prioritization'!$C$5='Filter inputs'!$E$4, 'Vaccine Prioritization'!$C$5=$F1366),1,0)</f>
        <v>1</v>
      </c>
    </row>
    <row r="1367" spans="1:25" x14ac:dyDescent="0.3">
      <c r="A1367" t="str">
        <f t="shared" si="43"/>
        <v>AFRICASENMCV22027</v>
      </c>
      <c r="B1367" t="s">
        <v>3</v>
      </c>
      <c r="C1367" t="s">
        <v>164</v>
      </c>
      <c r="D1367" t="s">
        <v>60</v>
      </c>
      <c r="E1367" t="s">
        <v>83</v>
      </c>
      <c r="F1367">
        <v>2027</v>
      </c>
      <c r="G1367" t="s">
        <v>199</v>
      </c>
      <c r="H1367" s="11" cm="1">
        <f t="array" ref="H1367">_xlfn.IFS(G1367="&gt;70%",1,G1367="60-70%",70%,G1367="50-60%",60%,G1367="&lt;50%",50%)</f>
        <v>0.5</v>
      </c>
      <c r="I1367" s="47">
        <v>0.13214609548499609</v>
      </c>
      <c r="J1367">
        <v>5</v>
      </c>
      <c r="K1367">
        <v>6</v>
      </c>
      <c r="L1367" t="s">
        <v>196</v>
      </c>
      <c r="M1367" s="11" cm="1">
        <f t="array" ref="M1367">_xlfn.IFS(L1367="&gt;70%",1,L1367="60-70%",70%,L1367="50-60%",60%,L1367="&lt;50%",50%)</f>
        <v>1</v>
      </c>
      <c r="N1367" s="47">
        <v>0.71372641818928662</v>
      </c>
      <c r="O1367">
        <v>7</v>
      </c>
      <c r="P1367">
        <v>6</v>
      </c>
      <c r="Q1367">
        <v>1</v>
      </c>
      <c r="R1367">
        <v>2</v>
      </c>
      <c r="S1367" t="s">
        <v>104</v>
      </c>
      <c r="T1367" t="s">
        <v>109</v>
      </c>
      <c r="V1367">
        <v>14</v>
      </c>
      <c r="W1367">
        <v>16</v>
      </c>
      <c r="X1367">
        <f>IF(AND(OR('Country Prioritization'!$C$4 = 'Filter inputs'!$A$4,'Country Prioritization'!$C$4=$B1367),
OR('Country Prioritization'!$C$6='Filter inputs'!$C$4,'Country Prioritization'!$C$6=$S1367),
OR( 'Country Prioritization'!$C$7='Filter inputs'!$D$4, 'Country Prioritization'!$C$7=$T1367),
OR('Country Prioritization'!$C$8='Filter inputs'!$E$4, 'Country Prioritization'!$C$8=$F1367), OR(AND('Country Prioritization'!$C$5='Filter inputs'!$B$4,H1367&lt;=$X$1),AND('Country Prioritization'!$C$5='Filter inputs'!$B$5,M1367&lt;=$X$1))),1,0)</f>
        <v>1</v>
      </c>
      <c r="Y1367">
        <f>IF(OR('Vaccine Prioritization'!$C$5='Filter inputs'!$E$4, 'Vaccine Prioritization'!$C$5=$F1367),1,0)</f>
        <v>1</v>
      </c>
    </row>
    <row r="1368" spans="1:25" x14ac:dyDescent="0.3">
      <c r="A1368" t="str">
        <f t="shared" si="43"/>
        <v>ASIASYRMCV22027</v>
      </c>
      <c r="B1368" t="s">
        <v>13</v>
      </c>
      <c r="C1368" t="s">
        <v>122</v>
      </c>
      <c r="D1368" t="s">
        <v>17</v>
      </c>
      <c r="E1368" t="s">
        <v>83</v>
      </c>
      <c r="F1368">
        <v>2027</v>
      </c>
      <c r="G1368" t="s">
        <v>199</v>
      </c>
      <c r="H1368" s="11" cm="1">
        <f t="array" ref="H1368">_xlfn.IFS(G1368="&gt;70%",1,G1368="60-70%",70%,G1368="50-60%",60%,G1368="&lt;50%",50%)</f>
        <v>0.5</v>
      </c>
      <c r="I1368" s="47">
        <v>0.13849762084527717</v>
      </c>
      <c r="J1368">
        <v>9</v>
      </c>
      <c r="K1368">
        <v>6</v>
      </c>
      <c r="L1368" t="s">
        <v>196</v>
      </c>
      <c r="M1368" s="11" cm="1">
        <f t="array" ref="M1368">_xlfn.IFS(L1368="&gt;70%",1,L1368="60-70%",70%,L1368="50-60%",60%,L1368="&lt;50%",50%)</f>
        <v>1</v>
      </c>
      <c r="N1368" s="47">
        <v>0.64036754034349608</v>
      </c>
      <c r="O1368">
        <v>7</v>
      </c>
      <c r="P1368">
        <v>6</v>
      </c>
      <c r="Q1368">
        <v>2</v>
      </c>
      <c r="R1368">
        <v>9</v>
      </c>
      <c r="S1368" t="s">
        <v>103</v>
      </c>
      <c r="T1368" t="s">
        <v>106</v>
      </c>
      <c r="V1368">
        <v>26</v>
      </c>
      <c r="W1368">
        <v>24</v>
      </c>
      <c r="X1368">
        <f>IF(AND(OR('Country Prioritization'!$C$4 = 'Filter inputs'!$A$4,'Country Prioritization'!$C$4=$B1368),
OR('Country Prioritization'!$C$6='Filter inputs'!$C$4,'Country Prioritization'!$C$6=$S1368),
OR( 'Country Prioritization'!$C$7='Filter inputs'!$D$4, 'Country Prioritization'!$C$7=$T1368),
OR('Country Prioritization'!$C$8='Filter inputs'!$E$4, 'Country Prioritization'!$C$8=$F1368), OR(AND('Country Prioritization'!$C$5='Filter inputs'!$B$4,H1368&lt;=$X$1),AND('Country Prioritization'!$C$5='Filter inputs'!$B$5,M1368&lt;=$X$1))),1,0)</f>
        <v>1</v>
      </c>
      <c r="Y1368">
        <f>IF(OR('Vaccine Prioritization'!$C$5='Filter inputs'!$E$4, 'Vaccine Prioritization'!$C$5=$F1368),1,0)</f>
        <v>1</v>
      </c>
    </row>
    <row r="1369" spans="1:25" x14ac:dyDescent="0.3">
      <c r="A1369" t="str">
        <f t="shared" si="43"/>
        <v>ASIAKHMMCV22027</v>
      </c>
      <c r="B1369" t="s">
        <v>13</v>
      </c>
      <c r="C1369" t="s">
        <v>163</v>
      </c>
      <c r="D1369" t="s">
        <v>59</v>
      </c>
      <c r="E1369" t="s">
        <v>83</v>
      </c>
      <c r="F1369">
        <v>2027</v>
      </c>
      <c r="G1369" t="s">
        <v>199</v>
      </c>
      <c r="H1369" s="11" cm="1">
        <f t="array" ref="H1369">_xlfn.IFS(G1369="&gt;70%",1,G1369="60-70%",70%,G1369="50-60%",60%,G1369="&lt;50%",50%)</f>
        <v>0.5</v>
      </c>
      <c r="I1369" s="47">
        <v>7.8779125202630529E-2</v>
      </c>
      <c r="J1369">
        <v>4</v>
      </c>
      <c r="K1369">
        <v>5</v>
      </c>
      <c r="L1369" t="s">
        <v>196</v>
      </c>
      <c r="M1369" s="11" cm="1">
        <f t="array" ref="M1369">_xlfn.IFS(L1369="&gt;70%",1,L1369="60-70%",70%,L1369="50-60%",60%,L1369="&lt;50%",50%)</f>
        <v>1</v>
      </c>
      <c r="N1369" s="47">
        <v>0.58619101949564445</v>
      </c>
      <c r="O1369">
        <v>3</v>
      </c>
      <c r="P1369">
        <v>6</v>
      </c>
      <c r="Q1369">
        <v>8</v>
      </c>
      <c r="R1369">
        <v>2</v>
      </c>
      <c r="S1369" t="s">
        <v>104</v>
      </c>
      <c r="T1369" t="s">
        <v>109</v>
      </c>
      <c r="V1369">
        <v>19</v>
      </c>
      <c r="W1369">
        <v>19</v>
      </c>
      <c r="X1369">
        <f>IF(AND(OR('Country Prioritization'!$C$4 = 'Filter inputs'!$A$4,'Country Prioritization'!$C$4=$B1369),
OR('Country Prioritization'!$C$6='Filter inputs'!$C$4,'Country Prioritization'!$C$6=$S1369),
OR( 'Country Prioritization'!$C$7='Filter inputs'!$D$4, 'Country Prioritization'!$C$7=$T1369),
OR('Country Prioritization'!$C$8='Filter inputs'!$E$4, 'Country Prioritization'!$C$8=$F1369), OR(AND('Country Prioritization'!$C$5='Filter inputs'!$B$4,H1369&lt;=$X$1),AND('Country Prioritization'!$C$5='Filter inputs'!$B$5,M1369&lt;=$X$1))),1,0)</f>
        <v>1</v>
      </c>
      <c r="Y1369">
        <f>IF(OR('Vaccine Prioritization'!$C$5='Filter inputs'!$E$4, 'Vaccine Prioritization'!$C$5=$F1369),1,0)</f>
        <v>1</v>
      </c>
    </row>
    <row r="1370" spans="1:25" x14ac:dyDescent="0.3">
      <c r="A1370" t="str">
        <f t="shared" si="43"/>
        <v>AFRICATGOMCV22027</v>
      </c>
      <c r="B1370" t="s">
        <v>3</v>
      </c>
      <c r="C1370" t="s">
        <v>155</v>
      </c>
      <c r="D1370" t="s">
        <v>51</v>
      </c>
      <c r="E1370" t="s">
        <v>83</v>
      </c>
      <c r="F1370">
        <v>2027</v>
      </c>
      <c r="G1370" t="s">
        <v>199</v>
      </c>
      <c r="H1370" s="11" cm="1">
        <f t="array" ref="H1370">_xlfn.IFS(G1370="&gt;70%",1,G1370="60-70%",70%,G1370="50-60%",60%,G1370="&lt;50%",50%)</f>
        <v>0.5</v>
      </c>
      <c r="I1370" s="47">
        <v>8.6442880548827081E-2</v>
      </c>
      <c r="J1370">
        <v>6</v>
      </c>
      <c r="K1370">
        <v>5</v>
      </c>
      <c r="L1370" t="s">
        <v>196</v>
      </c>
      <c r="M1370" s="11" cm="1">
        <f t="array" ref="M1370">_xlfn.IFS(L1370="&gt;70%",1,L1370="60-70%",70%,L1370="50-60%",60%,L1370="&lt;50%",50%)</f>
        <v>1</v>
      </c>
      <c r="N1370" s="47">
        <v>0.57207177179355206</v>
      </c>
      <c r="O1370">
        <v>5</v>
      </c>
      <c r="P1370">
        <v>6</v>
      </c>
      <c r="Q1370">
        <v>6</v>
      </c>
      <c r="R1370">
        <v>9</v>
      </c>
      <c r="S1370" t="s">
        <v>103</v>
      </c>
      <c r="T1370" t="s">
        <v>106</v>
      </c>
      <c r="V1370">
        <v>26</v>
      </c>
      <c r="W1370">
        <v>26</v>
      </c>
      <c r="X1370">
        <f>IF(AND(OR('Country Prioritization'!$C$4 = 'Filter inputs'!$A$4,'Country Prioritization'!$C$4=$B1370),
OR('Country Prioritization'!$C$6='Filter inputs'!$C$4,'Country Prioritization'!$C$6=$S1370),
OR( 'Country Prioritization'!$C$7='Filter inputs'!$D$4, 'Country Prioritization'!$C$7=$T1370),
OR('Country Prioritization'!$C$8='Filter inputs'!$E$4, 'Country Prioritization'!$C$8=$F1370), OR(AND('Country Prioritization'!$C$5='Filter inputs'!$B$4,H1370&lt;=$X$1),AND('Country Prioritization'!$C$5='Filter inputs'!$B$5,M1370&lt;=$X$1))),1,0)</f>
        <v>1</v>
      </c>
      <c r="Y1370">
        <f>IF(OR('Vaccine Prioritization'!$C$5='Filter inputs'!$E$4, 'Vaccine Prioritization'!$C$5=$F1370),1,0)</f>
        <v>1</v>
      </c>
    </row>
    <row r="1371" spans="1:25" x14ac:dyDescent="0.3">
      <c r="A1371" t="str">
        <f t="shared" si="43"/>
        <v>AFRICASSDMCV22027</v>
      </c>
      <c r="B1371" t="s">
        <v>3</v>
      </c>
      <c r="C1371" t="s">
        <v>115</v>
      </c>
      <c r="D1371" t="s">
        <v>7</v>
      </c>
      <c r="E1371" t="s">
        <v>83</v>
      </c>
      <c r="F1371">
        <v>2027</v>
      </c>
      <c r="G1371" t="s">
        <v>199</v>
      </c>
      <c r="H1371" s="11" cm="1">
        <f t="array" ref="H1371">_xlfn.IFS(G1371="&gt;70%",1,G1371="60-70%",70%,G1371="50-60%",60%,G1371="&lt;50%",50%)</f>
        <v>0.5</v>
      </c>
      <c r="I1371" s="47">
        <v>0.11200412980628507</v>
      </c>
      <c r="J1371">
        <v>7</v>
      </c>
      <c r="K1371">
        <v>6</v>
      </c>
      <c r="L1371" t="s">
        <v>198</v>
      </c>
      <c r="M1371" s="11" cm="1">
        <f t="array" ref="M1371">_xlfn.IFS(L1371="&gt;70%",1,L1371="60-70%",70%,L1371="50-60%",60%,L1371="&lt;50%",50%)</f>
        <v>0.6</v>
      </c>
      <c r="N1371" s="47">
        <v>0.55237598070579463</v>
      </c>
      <c r="O1371">
        <v>10</v>
      </c>
      <c r="P1371">
        <v>6</v>
      </c>
      <c r="Q1371">
        <v>4</v>
      </c>
      <c r="R1371">
        <v>9</v>
      </c>
      <c r="S1371" t="s">
        <v>103</v>
      </c>
      <c r="T1371" t="s">
        <v>106</v>
      </c>
      <c r="V1371">
        <v>26</v>
      </c>
      <c r="W1371">
        <v>29</v>
      </c>
      <c r="X1371">
        <f>IF(AND(OR('Country Prioritization'!$C$4 = 'Filter inputs'!$A$4,'Country Prioritization'!$C$4=$B1371),
OR('Country Prioritization'!$C$6='Filter inputs'!$C$4,'Country Prioritization'!$C$6=$S1371),
OR( 'Country Prioritization'!$C$7='Filter inputs'!$D$4, 'Country Prioritization'!$C$7=$T1371),
OR('Country Prioritization'!$C$8='Filter inputs'!$E$4, 'Country Prioritization'!$C$8=$F1371), OR(AND('Country Prioritization'!$C$5='Filter inputs'!$B$4,H1371&lt;=$X$1),AND('Country Prioritization'!$C$5='Filter inputs'!$B$5,M1371&lt;=$X$1))),1,0)</f>
        <v>1</v>
      </c>
      <c r="Y1371">
        <f>IF(OR('Vaccine Prioritization'!$C$5='Filter inputs'!$E$4, 'Vaccine Prioritization'!$C$5=$F1371),1,0)</f>
        <v>1</v>
      </c>
    </row>
    <row r="1372" spans="1:25" x14ac:dyDescent="0.3">
      <c r="A1372" t="str">
        <f t="shared" si="43"/>
        <v>AFRICABDIMCV22027</v>
      </c>
      <c r="B1372" t="s">
        <v>3</v>
      </c>
      <c r="C1372" t="s">
        <v>171</v>
      </c>
      <c r="D1372" t="s">
        <v>67</v>
      </c>
      <c r="E1372" t="s">
        <v>83</v>
      </c>
      <c r="F1372">
        <v>2027</v>
      </c>
      <c r="G1372" t="s">
        <v>199</v>
      </c>
      <c r="H1372" s="11" cm="1">
        <f t="array" ref="H1372">_xlfn.IFS(G1372="&gt;70%",1,G1372="60-70%",70%,G1372="50-60%",60%,G1372="&lt;50%",50%)</f>
        <v>0.5</v>
      </c>
      <c r="I1372" s="47">
        <v>8.3080147751838071E-2</v>
      </c>
      <c r="J1372">
        <v>5</v>
      </c>
      <c r="K1372">
        <v>5</v>
      </c>
      <c r="L1372" t="s">
        <v>196</v>
      </c>
      <c r="M1372" s="11" cm="1">
        <f t="array" ref="M1372">_xlfn.IFS(L1372="&gt;70%",1,L1372="60-70%",70%,L1372="50-60%",60%,L1372="&lt;50%",50%)</f>
        <v>1</v>
      </c>
      <c r="N1372" s="47">
        <v>0.54396885796282779</v>
      </c>
      <c r="O1372">
        <v>5</v>
      </c>
      <c r="P1372">
        <v>5</v>
      </c>
      <c r="Q1372">
        <v>5</v>
      </c>
      <c r="R1372">
        <v>9</v>
      </c>
      <c r="S1372" t="s">
        <v>103</v>
      </c>
      <c r="T1372" t="s">
        <v>106</v>
      </c>
      <c r="V1372">
        <v>24</v>
      </c>
      <c r="W1372">
        <v>24</v>
      </c>
      <c r="X1372">
        <f>IF(AND(OR('Country Prioritization'!$C$4 = 'Filter inputs'!$A$4,'Country Prioritization'!$C$4=$B1372),
OR('Country Prioritization'!$C$6='Filter inputs'!$C$4,'Country Prioritization'!$C$6=$S1372),
OR( 'Country Prioritization'!$C$7='Filter inputs'!$D$4, 'Country Prioritization'!$C$7=$T1372),
OR('Country Prioritization'!$C$8='Filter inputs'!$E$4, 'Country Prioritization'!$C$8=$F1372), OR(AND('Country Prioritization'!$C$5='Filter inputs'!$B$4,H1372&lt;=$X$1),AND('Country Prioritization'!$C$5='Filter inputs'!$B$5,M1372&lt;=$X$1))),1,0)</f>
        <v>1</v>
      </c>
      <c r="Y1372">
        <f>IF(OR('Vaccine Prioritization'!$C$5='Filter inputs'!$E$4, 'Vaccine Prioritization'!$C$5=$F1372),1,0)</f>
        <v>1</v>
      </c>
    </row>
    <row r="1373" spans="1:25" x14ac:dyDescent="0.3">
      <c r="A1373" t="str">
        <f t="shared" si="43"/>
        <v>AFRICASLEMCV22027</v>
      </c>
      <c r="B1373" t="s">
        <v>3</v>
      </c>
      <c r="C1373" t="s">
        <v>154</v>
      </c>
      <c r="D1373" t="s">
        <v>50</v>
      </c>
      <c r="E1373" t="s">
        <v>83</v>
      </c>
      <c r="F1373">
        <v>2027</v>
      </c>
      <c r="G1373" t="s">
        <v>199</v>
      </c>
      <c r="H1373" s="11" cm="1">
        <f t="array" ref="H1373">_xlfn.IFS(G1373="&gt;70%",1,G1373="60-70%",70%,G1373="50-60%",60%,G1373="&lt;50%",50%)</f>
        <v>0.5</v>
      </c>
      <c r="I1373" s="47">
        <v>8.8200385086930885E-2</v>
      </c>
      <c r="J1373">
        <v>5</v>
      </c>
      <c r="K1373">
        <v>6</v>
      </c>
      <c r="L1373" t="s">
        <v>197</v>
      </c>
      <c r="M1373" s="11" cm="1">
        <f t="array" ref="M1373">_xlfn.IFS(L1373="&gt;70%",1,L1373="60-70%",70%,L1373="50-60%",60%,L1373="&lt;50%",50%)</f>
        <v>0.7</v>
      </c>
      <c r="N1373" s="47">
        <v>0.54384918684450778</v>
      </c>
      <c r="O1373">
        <v>7</v>
      </c>
      <c r="P1373">
        <v>5</v>
      </c>
      <c r="Q1373">
        <v>10</v>
      </c>
      <c r="R1373">
        <v>9</v>
      </c>
      <c r="S1373" t="s">
        <v>103</v>
      </c>
      <c r="T1373" t="s">
        <v>106</v>
      </c>
      <c r="V1373">
        <v>30</v>
      </c>
      <c r="W1373">
        <v>31</v>
      </c>
      <c r="X1373">
        <f>IF(AND(OR('Country Prioritization'!$C$4 = 'Filter inputs'!$A$4,'Country Prioritization'!$C$4=$B1373),
OR('Country Prioritization'!$C$6='Filter inputs'!$C$4,'Country Prioritization'!$C$6=$S1373),
OR( 'Country Prioritization'!$C$7='Filter inputs'!$D$4, 'Country Prioritization'!$C$7=$T1373),
OR('Country Prioritization'!$C$8='Filter inputs'!$E$4, 'Country Prioritization'!$C$8=$F1373), OR(AND('Country Prioritization'!$C$5='Filter inputs'!$B$4,H1373&lt;=$X$1),AND('Country Prioritization'!$C$5='Filter inputs'!$B$5,M1373&lt;=$X$1))),1,0)</f>
        <v>1</v>
      </c>
      <c r="Y1373">
        <f>IF(OR('Vaccine Prioritization'!$C$5='Filter inputs'!$E$4, 'Vaccine Prioritization'!$C$5=$F1373),1,0)</f>
        <v>1</v>
      </c>
    </row>
    <row r="1374" spans="1:25" x14ac:dyDescent="0.3">
      <c r="A1374" t="str">
        <f t="shared" si="43"/>
        <v>OCEANIAPNGMCV22027</v>
      </c>
      <c r="B1374" t="s">
        <v>15</v>
      </c>
      <c r="C1374" t="s">
        <v>121</v>
      </c>
      <c r="D1374" t="s">
        <v>16</v>
      </c>
      <c r="E1374" t="s">
        <v>83</v>
      </c>
      <c r="F1374">
        <v>2027</v>
      </c>
      <c r="G1374" t="s">
        <v>199</v>
      </c>
      <c r="H1374" s="11" cm="1">
        <f t="array" ref="H1374">_xlfn.IFS(G1374="&gt;70%",1,G1374="60-70%",70%,G1374="50-60%",60%,G1374="&lt;50%",50%)</f>
        <v>0.5</v>
      </c>
      <c r="I1374" s="47">
        <v>7.757728929851275E-2</v>
      </c>
      <c r="J1374">
        <v>10</v>
      </c>
      <c r="K1374">
        <v>5</v>
      </c>
      <c r="L1374" t="s">
        <v>197</v>
      </c>
      <c r="M1374" s="11" cm="1">
        <f t="array" ref="M1374">_xlfn.IFS(L1374="&gt;70%",1,L1374="60-70%",70%,L1374="50-60%",60%,L1374="&lt;50%",50%)</f>
        <v>0.7</v>
      </c>
      <c r="N1374" s="47">
        <v>0.51206852228428346</v>
      </c>
      <c r="O1374">
        <v>9</v>
      </c>
      <c r="P1374">
        <v>5</v>
      </c>
      <c r="Q1374">
        <v>6</v>
      </c>
      <c r="R1374">
        <v>5</v>
      </c>
      <c r="S1374" t="s">
        <v>104</v>
      </c>
      <c r="T1374" t="s">
        <v>107</v>
      </c>
      <c r="V1374">
        <v>26</v>
      </c>
      <c r="W1374">
        <v>25</v>
      </c>
      <c r="X1374">
        <f>IF(AND(OR('Country Prioritization'!$C$4 = 'Filter inputs'!$A$4,'Country Prioritization'!$C$4=$B1374),
OR('Country Prioritization'!$C$6='Filter inputs'!$C$4,'Country Prioritization'!$C$6=$S1374),
OR( 'Country Prioritization'!$C$7='Filter inputs'!$D$4, 'Country Prioritization'!$C$7=$T1374),
OR('Country Prioritization'!$C$8='Filter inputs'!$E$4, 'Country Prioritization'!$C$8=$F1374), OR(AND('Country Prioritization'!$C$5='Filter inputs'!$B$4,H1374&lt;=$X$1),AND('Country Prioritization'!$C$5='Filter inputs'!$B$5,M1374&lt;=$X$1))),1,0)</f>
        <v>1</v>
      </c>
      <c r="Y1374">
        <f>IF(OR('Vaccine Prioritization'!$C$5='Filter inputs'!$E$4, 'Vaccine Prioritization'!$C$5=$F1374),1,0)</f>
        <v>1</v>
      </c>
    </row>
    <row r="1375" spans="1:25" x14ac:dyDescent="0.3">
      <c r="A1375" t="str">
        <f t="shared" si="43"/>
        <v>ASIAPRKMCV22027</v>
      </c>
      <c r="B1375" t="s">
        <v>13</v>
      </c>
      <c r="C1375" t="s">
        <v>177</v>
      </c>
      <c r="D1375" t="s">
        <v>73</v>
      </c>
      <c r="E1375" t="s">
        <v>83</v>
      </c>
      <c r="F1375">
        <v>2027</v>
      </c>
      <c r="G1375" t="s">
        <v>199</v>
      </c>
      <c r="H1375" s="11" cm="1">
        <f t="array" ref="H1375">_xlfn.IFS(G1375="&gt;70%",1,G1375="60-70%",70%,G1375="50-60%",60%,G1375="&lt;50%",50%)</f>
        <v>0.5</v>
      </c>
      <c r="I1375" s="47">
        <v>6.0401994377804663E-2</v>
      </c>
      <c r="J1375">
        <v>1</v>
      </c>
      <c r="K1375">
        <v>5</v>
      </c>
      <c r="L1375" t="s">
        <v>196</v>
      </c>
      <c r="M1375" s="11" cm="1">
        <f t="array" ref="M1375">_xlfn.IFS(L1375="&gt;70%",1,L1375="60-70%",70%,L1375="50-60%",60%,L1375="&lt;50%",50%)</f>
        <v>1</v>
      </c>
      <c r="N1375" s="47">
        <v>0.46715234081901907</v>
      </c>
      <c r="O1375">
        <v>1</v>
      </c>
      <c r="P1375">
        <v>5</v>
      </c>
      <c r="Q1375">
        <v>1</v>
      </c>
      <c r="R1375">
        <v>9</v>
      </c>
      <c r="S1375" t="s">
        <v>103</v>
      </c>
      <c r="T1375" t="s">
        <v>106</v>
      </c>
      <c r="V1375">
        <v>16</v>
      </c>
      <c r="W1375">
        <v>16</v>
      </c>
      <c r="X1375">
        <f>IF(AND(OR('Country Prioritization'!$C$4 = 'Filter inputs'!$A$4,'Country Prioritization'!$C$4=$B1375),
OR('Country Prioritization'!$C$6='Filter inputs'!$C$4,'Country Prioritization'!$C$6=$S1375),
OR( 'Country Prioritization'!$C$7='Filter inputs'!$D$4, 'Country Prioritization'!$C$7=$T1375),
OR('Country Prioritization'!$C$8='Filter inputs'!$E$4, 'Country Prioritization'!$C$8=$F1375), OR(AND('Country Prioritization'!$C$5='Filter inputs'!$B$4,H1375&lt;=$X$1),AND('Country Prioritization'!$C$5='Filter inputs'!$B$5,M1375&lt;=$X$1))),1,0)</f>
        <v>1</v>
      </c>
      <c r="Y1375">
        <f>IF(OR('Vaccine Prioritization'!$C$5='Filter inputs'!$E$4, 'Vaccine Prioritization'!$C$5=$F1375),1,0)</f>
        <v>1</v>
      </c>
    </row>
    <row r="1376" spans="1:25" x14ac:dyDescent="0.3">
      <c r="A1376" t="str">
        <f t="shared" si="43"/>
        <v>AFRICAMRTMCV22027</v>
      </c>
      <c r="B1376" t="s">
        <v>3</v>
      </c>
      <c r="C1376" t="s">
        <v>140</v>
      </c>
      <c r="D1376" t="s">
        <v>36</v>
      </c>
      <c r="E1376" t="s">
        <v>83</v>
      </c>
      <c r="F1376">
        <v>2027</v>
      </c>
      <c r="G1376" t="s">
        <v>199</v>
      </c>
      <c r="H1376" s="11" cm="1">
        <f t="array" ref="H1376">_xlfn.IFS(G1376="&gt;70%",1,G1376="60-70%",70%,G1376="50-60%",60%,G1376="&lt;50%",50%)</f>
        <v>0.5</v>
      </c>
      <c r="I1376" s="47">
        <v>6.3007543541325858E-2</v>
      </c>
      <c r="J1376">
        <v>7</v>
      </c>
      <c r="K1376">
        <v>5</v>
      </c>
      <c r="L1376" t="s">
        <v>196</v>
      </c>
      <c r="M1376" s="11" cm="1">
        <f t="array" ref="M1376">_xlfn.IFS(L1376="&gt;70%",1,L1376="60-70%",70%,L1376="50-60%",60%,L1376="&lt;50%",50%)</f>
        <v>1</v>
      </c>
      <c r="N1376" s="47">
        <v>0.4555719581249667</v>
      </c>
      <c r="O1376">
        <v>2</v>
      </c>
      <c r="P1376">
        <v>5</v>
      </c>
      <c r="Q1376">
        <v>7</v>
      </c>
      <c r="R1376">
        <v>2</v>
      </c>
      <c r="S1376" t="s">
        <v>104</v>
      </c>
      <c r="T1376" t="s">
        <v>109</v>
      </c>
      <c r="V1376">
        <v>21</v>
      </c>
      <c r="W1376">
        <v>16</v>
      </c>
      <c r="X1376">
        <f>IF(AND(OR('Country Prioritization'!$C$4 = 'Filter inputs'!$A$4,'Country Prioritization'!$C$4=$B1376),
OR('Country Prioritization'!$C$6='Filter inputs'!$C$4,'Country Prioritization'!$C$6=$S1376),
OR( 'Country Prioritization'!$C$7='Filter inputs'!$D$4, 'Country Prioritization'!$C$7=$T1376),
OR('Country Prioritization'!$C$8='Filter inputs'!$E$4, 'Country Prioritization'!$C$8=$F1376), OR(AND('Country Prioritization'!$C$5='Filter inputs'!$B$4,H1376&lt;=$X$1),AND('Country Prioritization'!$C$5='Filter inputs'!$B$5,M1376&lt;=$X$1))),1,0)</f>
        <v>1</v>
      </c>
      <c r="Y1376">
        <f>IF(OR('Vaccine Prioritization'!$C$5='Filter inputs'!$E$4, 'Vaccine Prioritization'!$C$5=$F1376),1,0)</f>
        <v>1</v>
      </c>
    </row>
    <row r="1377" spans="1:25" x14ac:dyDescent="0.3">
      <c r="A1377" t="str">
        <f t="shared" si="43"/>
        <v>ASIALAOMCV22027</v>
      </c>
      <c r="B1377" t="s">
        <v>13</v>
      </c>
      <c r="C1377" t="s">
        <v>135</v>
      </c>
      <c r="D1377" t="s">
        <v>31</v>
      </c>
      <c r="E1377" t="s">
        <v>83</v>
      </c>
      <c r="F1377">
        <v>2027</v>
      </c>
      <c r="G1377" t="s">
        <v>199</v>
      </c>
      <c r="H1377" s="11" cm="1">
        <f t="array" ref="H1377">_xlfn.IFS(G1377="&gt;70%",1,G1377="60-70%",70%,G1377="50-60%",60%,G1377="&lt;50%",50%)</f>
        <v>0.5</v>
      </c>
      <c r="I1377" s="47">
        <v>4.7676034788588804E-2</v>
      </c>
      <c r="J1377">
        <v>9</v>
      </c>
      <c r="K1377">
        <v>5</v>
      </c>
      <c r="L1377" t="s">
        <v>196</v>
      </c>
      <c r="M1377" s="11" cm="1">
        <f t="array" ref="M1377">_xlfn.IFS(L1377="&gt;70%",1,L1377="60-70%",70%,L1377="50-60%",60%,L1377="&lt;50%",50%)</f>
        <v>1</v>
      </c>
      <c r="N1377" s="47">
        <v>0.38055316737507466</v>
      </c>
      <c r="O1377">
        <v>2</v>
      </c>
      <c r="P1377">
        <v>5</v>
      </c>
      <c r="Q1377">
        <v>2</v>
      </c>
      <c r="R1377">
        <v>5</v>
      </c>
      <c r="S1377" t="s">
        <v>104</v>
      </c>
      <c r="T1377" t="s">
        <v>107</v>
      </c>
      <c r="V1377">
        <v>21</v>
      </c>
      <c r="W1377">
        <v>14</v>
      </c>
      <c r="X1377">
        <f>IF(AND(OR('Country Prioritization'!$C$4 = 'Filter inputs'!$A$4,'Country Prioritization'!$C$4=$B1377),
OR('Country Prioritization'!$C$6='Filter inputs'!$C$4,'Country Prioritization'!$C$6=$S1377),
OR( 'Country Prioritization'!$C$7='Filter inputs'!$D$4, 'Country Prioritization'!$C$7=$T1377),
OR('Country Prioritization'!$C$8='Filter inputs'!$E$4, 'Country Prioritization'!$C$8=$F1377), OR(AND('Country Prioritization'!$C$5='Filter inputs'!$B$4,H1377&lt;=$X$1),AND('Country Prioritization'!$C$5='Filter inputs'!$B$5,M1377&lt;=$X$1))),1,0)</f>
        <v>1</v>
      </c>
      <c r="Y1377">
        <f>IF(OR('Vaccine Prioritization'!$C$5='Filter inputs'!$E$4, 'Vaccine Prioritization'!$C$5=$F1377),1,0)</f>
        <v>1</v>
      </c>
    </row>
    <row r="1378" spans="1:25" x14ac:dyDescent="0.3">
      <c r="A1378" t="str">
        <f t="shared" si="43"/>
        <v>ASIALKAMCV22027</v>
      </c>
      <c r="B1378" t="s">
        <v>13</v>
      </c>
      <c r="C1378" t="s">
        <v>180</v>
      </c>
      <c r="D1378" t="s">
        <v>76</v>
      </c>
      <c r="E1378" t="s">
        <v>83</v>
      </c>
      <c r="F1378">
        <v>2027</v>
      </c>
      <c r="G1378" t="s">
        <v>199</v>
      </c>
      <c r="H1378" s="11" cm="1">
        <f t="array" ref="H1378">_xlfn.IFS(G1378="&gt;70%",1,G1378="60-70%",70%,G1378="50-60%",60%,G1378="&lt;50%",50%)</f>
        <v>0.5</v>
      </c>
      <c r="I1378" s="47">
        <v>4.6945278062919385E-2</v>
      </c>
      <c r="J1378">
        <v>1</v>
      </c>
      <c r="K1378">
        <v>4</v>
      </c>
      <c r="L1378" t="s">
        <v>196</v>
      </c>
      <c r="M1378" s="11" cm="1">
        <f t="array" ref="M1378">_xlfn.IFS(L1378="&gt;70%",1,L1378="60-70%",70%,L1378="50-60%",60%,L1378="&lt;50%",50%)</f>
        <v>1</v>
      </c>
      <c r="N1378" s="47">
        <v>0.37019641623246829</v>
      </c>
      <c r="O1378">
        <v>1</v>
      </c>
      <c r="P1378">
        <v>5</v>
      </c>
      <c r="Q1378">
        <v>1</v>
      </c>
      <c r="R1378">
        <v>11</v>
      </c>
      <c r="S1378" t="s">
        <v>104</v>
      </c>
      <c r="T1378" t="s">
        <v>108</v>
      </c>
      <c r="V1378">
        <v>17</v>
      </c>
      <c r="W1378">
        <v>18</v>
      </c>
      <c r="X1378">
        <f>IF(AND(OR('Country Prioritization'!$C$4 = 'Filter inputs'!$A$4,'Country Prioritization'!$C$4=$B1378),
OR('Country Prioritization'!$C$6='Filter inputs'!$C$4,'Country Prioritization'!$C$6=$S1378),
OR( 'Country Prioritization'!$C$7='Filter inputs'!$D$4, 'Country Prioritization'!$C$7=$T1378),
OR('Country Prioritization'!$C$8='Filter inputs'!$E$4, 'Country Prioritization'!$C$8=$F1378), OR(AND('Country Prioritization'!$C$5='Filter inputs'!$B$4,H1378&lt;=$X$1),AND('Country Prioritization'!$C$5='Filter inputs'!$B$5,M1378&lt;=$X$1))),1,0)</f>
        <v>1</v>
      </c>
      <c r="Y1378">
        <f>IF(OR('Vaccine Prioritization'!$C$5='Filter inputs'!$E$4, 'Vaccine Prioritization'!$C$5=$F1378),1,0)</f>
        <v>1</v>
      </c>
    </row>
    <row r="1379" spans="1:25" x14ac:dyDescent="0.3">
      <c r="A1379" t="str">
        <f t="shared" si="43"/>
        <v>AFRICARWAMCV22027</v>
      </c>
      <c r="B1379" t="s">
        <v>3</v>
      </c>
      <c r="C1379" t="s">
        <v>179</v>
      </c>
      <c r="D1379" t="s">
        <v>75</v>
      </c>
      <c r="E1379" t="s">
        <v>83</v>
      </c>
      <c r="F1379">
        <v>2027</v>
      </c>
      <c r="G1379" t="s">
        <v>199</v>
      </c>
      <c r="H1379" s="11" cm="1">
        <f t="array" ref="H1379">_xlfn.IFS(G1379="&gt;70%",1,G1379="60-70%",70%,G1379="50-60%",60%,G1379="&lt;50%",50%)</f>
        <v>0.5</v>
      </c>
      <c r="I1379" s="47">
        <v>4.4681627178164381E-2</v>
      </c>
      <c r="J1379">
        <v>3</v>
      </c>
      <c r="K1379">
        <v>4</v>
      </c>
      <c r="L1379" t="s">
        <v>196</v>
      </c>
      <c r="M1379" s="11" cm="1">
        <f t="array" ref="M1379">_xlfn.IFS(L1379="&gt;70%",1,L1379="60-70%",70%,L1379="50-60%",60%,L1379="&lt;50%",50%)</f>
        <v>1</v>
      </c>
      <c r="N1379" s="47">
        <v>0.34931013708037062</v>
      </c>
      <c r="O1379">
        <v>3</v>
      </c>
      <c r="P1379">
        <v>5</v>
      </c>
      <c r="Q1379">
        <v>8</v>
      </c>
      <c r="R1379">
        <v>9</v>
      </c>
      <c r="S1379" t="s">
        <v>103</v>
      </c>
      <c r="T1379" t="s">
        <v>106</v>
      </c>
      <c r="V1379">
        <v>24</v>
      </c>
      <c r="W1379">
        <v>25</v>
      </c>
      <c r="X1379">
        <f>IF(AND(OR('Country Prioritization'!$C$4 = 'Filter inputs'!$A$4,'Country Prioritization'!$C$4=$B1379),
OR('Country Prioritization'!$C$6='Filter inputs'!$C$4,'Country Prioritization'!$C$6=$S1379),
OR( 'Country Prioritization'!$C$7='Filter inputs'!$D$4, 'Country Prioritization'!$C$7=$T1379),
OR('Country Prioritization'!$C$8='Filter inputs'!$E$4, 'Country Prioritization'!$C$8=$F1379), OR(AND('Country Prioritization'!$C$5='Filter inputs'!$B$4,H1379&lt;=$X$1),AND('Country Prioritization'!$C$5='Filter inputs'!$B$5,M1379&lt;=$X$1))),1,0)</f>
        <v>1</v>
      </c>
      <c r="Y1379">
        <f>IF(OR('Vaccine Prioritization'!$C$5='Filter inputs'!$E$4, 'Vaccine Prioritization'!$C$5=$F1379),1,0)</f>
        <v>1</v>
      </c>
    </row>
    <row r="1380" spans="1:25" x14ac:dyDescent="0.3">
      <c r="A1380" t="str">
        <f t="shared" si="43"/>
        <v>AFRICASOMMCV22027</v>
      </c>
      <c r="B1380" t="s">
        <v>3</v>
      </c>
      <c r="C1380" t="s">
        <v>112</v>
      </c>
      <c r="D1380" t="s">
        <v>4</v>
      </c>
      <c r="E1380" t="s">
        <v>83</v>
      </c>
      <c r="F1380">
        <v>2027</v>
      </c>
      <c r="G1380" t="s">
        <v>199</v>
      </c>
      <c r="H1380" s="11" cm="1">
        <f t="array" ref="H1380">_xlfn.IFS(G1380="&gt;70%",1,G1380="60-70%",70%,G1380="50-60%",60%,G1380="&lt;50%",50%)</f>
        <v>0.5</v>
      </c>
      <c r="I1380" s="47">
        <v>0.13341798366915836</v>
      </c>
      <c r="J1380">
        <v>7</v>
      </c>
      <c r="K1380">
        <v>6</v>
      </c>
      <c r="L1380" t="s">
        <v>199</v>
      </c>
      <c r="M1380" s="11" cm="1">
        <f t="array" ref="M1380">_xlfn.IFS(L1380="&gt;70%",1,L1380="60-70%",70%,L1380="50-60%",60%,L1380="&lt;50%",50%)</f>
        <v>0.5</v>
      </c>
      <c r="N1380" s="47">
        <v>0.32690984110053767</v>
      </c>
      <c r="O1380">
        <v>10</v>
      </c>
      <c r="P1380">
        <v>4</v>
      </c>
      <c r="Q1380">
        <v>9</v>
      </c>
      <c r="R1380">
        <v>9</v>
      </c>
      <c r="S1380" t="s">
        <v>103</v>
      </c>
      <c r="T1380" t="s">
        <v>106</v>
      </c>
      <c r="V1380">
        <v>31</v>
      </c>
      <c r="W1380">
        <v>32</v>
      </c>
      <c r="X1380">
        <f>IF(AND(OR('Country Prioritization'!$C$4 = 'Filter inputs'!$A$4,'Country Prioritization'!$C$4=$B1380),
OR('Country Prioritization'!$C$6='Filter inputs'!$C$4,'Country Prioritization'!$C$6=$S1380),
OR( 'Country Prioritization'!$C$7='Filter inputs'!$D$4, 'Country Prioritization'!$C$7=$T1380),
OR('Country Prioritization'!$C$8='Filter inputs'!$E$4, 'Country Prioritization'!$C$8=$F1380), OR(AND('Country Prioritization'!$C$5='Filter inputs'!$B$4,H1380&lt;=$X$1),AND('Country Prioritization'!$C$5='Filter inputs'!$B$5,M1380&lt;=$X$1))),1,0)</f>
        <v>1</v>
      </c>
      <c r="Y1380">
        <f>IF(OR('Vaccine Prioritization'!$C$5='Filter inputs'!$E$4, 'Vaccine Prioritization'!$C$5=$F1380),1,0)</f>
        <v>1</v>
      </c>
    </row>
    <row r="1381" spans="1:25" x14ac:dyDescent="0.3">
      <c r="A1381" t="str">
        <f t="shared" si="43"/>
        <v>AFRICALBRMCV22027</v>
      </c>
      <c r="B1381" t="s">
        <v>3</v>
      </c>
      <c r="C1381" t="s">
        <v>137</v>
      </c>
      <c r="D1381" t="s">
        <v>33</v>
      </c>
      <c r="E1381" t="s">
        <v>83</v>
      </c>
      <c r="F1381">
        <v>2027</v>
      </c>
      <c r="G1381" t="s">
        <v>199</v>
      </c>
      <c r="H1381" s="11" cm="1">
        <f t="array" ref="H1381">_xlfn.IFS(G1381="&gt;70%",1,G1381="60-70%",70%,G1381="50-60%",60%,G1381="&lt;50%",50%)</f>
        <v>0.5</v>
      </c>
      <c r="I1381" s="47">
        <v>5.3937827089636722E-2</v>
      </c>
      <c r="J1381">
        <v>10</v>
      </c>
      <c r="K1381">
        <v>5</v>
      </c>
      <c r="L1381" t="s">
        <v>197</v>
      </c>
      <c r="M1381" s="11" cm="1">
        <f t="array" ref="M1381">_xlfn.IFS(L1381="&gt;70%",1,L1381="60-70%",70%,L1381="50-60%",60%,L1381="&lt;50%",50%)</f>
        <v>0.7</v>
      </c>
      <c r="N1381" s="47">
        <v>0.31684010833852705</v>
      </c>
      <c r="O1381">
        <v>9</v>
      </c>
      <c r="P1381">
        <v>4</v>
      </c>
      <c r="Q1381">
        <v>10</v>
      </c>
      <c r="R1381">
        <v>9</v>
      </c>
      <c r="S1381" t="s">
        <v>103</v>
      </c>
      <c r="T1381" t="s">
        <v>106</v>
      </c>
      <c r="V1381">
        <v>34</v>
      </c>
      <c r="W1381">
        <v>32</v>
      </c>
      <c r="X1381">
        <f>IF(AND(OR('Country Prioritization'!$C$4 = 'Filter inputs'!$A$4,'Country Prioritization'!$C$4=$B1381),
OR('Country Prioritization'!$C$6='Filter inputs'!$C$4,'Country Prioritization'!$C$6=$S1381),
OR( 'Country Prioritization'!$C$7='Filter inputs'!$D$4, 'Country Prioritization'!$C$7=$T1381),
OR('Country Prioritization'!$C$8='Filter inputs'!$E$4, 'Country Prioritization'!$C$8=$F1381), OR(AND('Country Prioritization'!$C$5='Filter inputs'!$B$4,H1381&lt;=$X$1),AND('Country Prioritization'!$C$5='Filter inputs'!$B$5,M1381&lt;=$X$1))),1,0)</f>
        <v>1</v>
      </c>
      <c r="Y1381">
        <f>IF(OR('Vaccine Prioritization'!$C$5='Filter inputs'!$E$4, 'Vaccine Prioritization'!$C$5=$F1381),1,0)</f>
        <v>1</v>
      </c>
    </row>
    <row r="1382" spans="1:25" x14ac:dyDescent="0.3">
      <c r="A1382" t="str">
        <f t="shared" si="43"/>
        <v>EUROPEUKRMCV22027</v>
      </c>
      <c r="B1382" t="s">
        <v>9</v>
      </c>
      <c r="C1382" t="s">
        <v>117</v>
      </c>
      <c r="D1382" t="s">
        <v>10</v>
      </c>
      <c r="E1382" t="s">
        <v>83</v>
      </c>
      <c r="F1382">
        <v>2027</v>
      </c>
      <c r="G1382" t="s">
        <v>199</v>
      </c>
      <c r="H1382" s="11" cm="1">
        <f t="array" ref="H1382">_xlfn.IFS(G1382="&gt;70%",1,G1382="60-70%",70%,G1382="50-60%",60%,G1382="&lt;50%",50%)</f>
        <v>0.5</v>
      </c>
      <c r="I1382" s="47">
        <v>4.3982184369302603E-2</v>
      </c>
      <c r="J1382">
        <v>3</v>
      </c>
      <c r="K1382">
        <v>4</v>
      </c>
      <c r="L1382" t="s">
        <v>196</v>
      </c>
      <c r="M1382" s="11" cm="1">
        <f t="array" ref="M1382">_xlfn.IFS(L1382="&gt;70%",1,L1382="60-70%",70%,L1382="50-60%",60%,L1382="&lt;50%",50%)</f>
        <v>1</v>
      </c>
      <c r="N1382" s="47">
        <v>0.3111362992879409</v>
      </c>
      <c r="O1382">
        <v>4</v>
      </c>
      <c r="P1382">
        <v>4</v>
      </c>
      <c r="Q1382">
        <v>1</v>
      </c>
      <c r="R1382">
        <v>11</v>
      </c>
      <c r="S1382" t="s">
        <v>104</v>
      </c>
      <c r="T1382" t="s">
        <v>108</v>
      </c>
      <c r="V1382">
        <v>19</v>
      </c>
      <c r="W1382">
        <v>20</v>
      </c>
      <c r="X1382">
        <f>IF(AND(OR('Country Prioritization'!$C$4 = 'Filter inputs'!$A$4,'Country Prioritization'!$C$4=$B1382),
OR('Country Prioritization'!$C$6='Filter inputs'!$C$4,'Country Prioritization'!$C$6=$S1382),
OR( 'Country Prioritization'!$C$7='Filter inputs'!$D$4, 'Country Prioritization'!$C$7=$T1382),
OR('Country Prioritization'!$C$8='Filter inputs'!$E$4, 'Country Prioritization'!$C$8=$F1382), OR(AND('Country Prioritization'!$C$5='Filter inputs'!$B$4,H1382&lt;=$X$1),AND('Country Prioritization'!$C$5='Filter inputs'!$B$5,M1382&lt;=$X$1))),1,0)</f>
        <v>1</v>
      </c>
      <c r="Y1382">
        <f>IF(OR('Vaccine Prioritization'!$C$5='Filter inputs'!$E$4, 'Vaccine Prioritization'!$C$5=$F1382),1,0)</f>
        <v>1</v>
      </c>
    </row>
    <row r="1383" spans="1:25" x14ac:dyDescent="0.3">
      <c r="A1383" t="str">
        <f t="shared" si="43"/>
        <v>AFRICAERIMCV22027</v>
      </c>
      <c r="B1383" t="s">
        <v>3</v>
      </c>
      <c r="C1383" t="s">
        <v>183</v>
      </c>
      <c r="D1383" t="s">
        <v>79</v>
      </c>
      <c r="E1383" t="s">
        <v>83</v>
      </c>
      <c r="F1383">
        <v>2027</v>
      </c>
      <c r="G1383" t="s">
        <v>199</v>
      </c>
      <c r="H1383" s="11" cm="1">
        <f t="array" ref="H1383">_xlfn.IFS(G1383="&gt;70%",1,G1383="60-70%",70%,G1383="50-60%",60%,G1383="&lt;50%",50%)</f>
        <v>0.5</v>
      </c>
      <c r="I1383" s="47">
        <v>2.1466061976148455E-2</v>
      </c>
      <c r="J1383">
        <v>3</v>
      </c>
      <c r="K1383">
        <v>3</v>
      </c>
      <c r="L1383" t="s">
        <v>196</v>
      </c>
      <c r="M1383" s="11" cm="1">
        <f t="array" ref="M1383">_xlfn.IFS(L1383="&gt;70%",1,L1383="60-70%",70%,L1383="50-60%",60%,L1383="&lt;50%",50%)</f>
        <v>1</v>
      </c>
      <c r="N1383" s="47">
        <v>0.28085581148503802</v>
      </c>
      <c r="O1383">
        <v>3</v>
      </c>
      <c r="P1383">
        <v>4</v>
      </c>
      <c r="Q1383">
        <v>7</v>
      </c>
      <c r="R1383">
        <v>9</v>
      </c>
      <c r="S1383" t="s">
        <v>103</v>
      </c>
      <c r="T1383" t="s">
        <v>106</v>
      </c>
      <c r="V1383">
        <v>22</v>
      </c>
      <c r="W1383">
        <v>23</v>
      </c>
      <c r="X1383">
        <f>IF(AND(OR('Country Prioritization'!$C$4 = 'Filter inputs'!$A$4,'Country Prioritization'!$C$4=$B1383),
OR('Country Prioritization'!$C$6='Filter inputs'!$C$4,'Country Prioritization'!$C$6=$S1383),
OR( 'Country Prioritization'!$C$7='Filter inputs'!$D$4, 'Country Prioritization'!$C$7=$T1383),
OR('Country Prioritization'!$C$8='Filter inputs'!$E$4, 'Country Prioritization'!$C$8=$F1383), OR(AND('Country Prioritization'!$C$5='Filter inputs'!$B$4,H1383&lt;=$X$1),AND('Country Prioritization'!$C$5='Filter inputs'!$B$5,M1383&lt;=$X$1))),1,0)</f>
        <v>1</v>
      </c>
      <c r="Y1383">
        <f>IF(OR('Vaccine Prioritization'!$C$5='Filter inputs'!$E$4, 'Vaccine Prioritization'!$C$5=$F1383),1,0)</f>
        <v>1</v>
      </c>
    </row>
    <row r="1384" spans="1:25" x14ac:dyDescent="0.3">
      <c r="A1384" t="str">
        <f t="shared" si="43"/>
        <v>ASIAUZBMCV22027</v>
      </c>
      <c r="B1384" t="s">
        <v>13</v>
      </c>
      <c r="C1384" t="s">
        <v>176</v>
      </c>
      <c r="D1384" t="s">
        <v>72</v>
      </c>
      <c r="E1384" t="s">
        <v>83</v>
      </c>
      <c r="F1384">
        <v>2027</v>
      </c>
      <c r="G1384" t="s">
        <v>199</v>
      </c>
      <c r="H1384" s="11" cm="1">
        <f t="array" ref="H1384">_xlfn.IFS(G1384="&gt;70%",1,G1384="60-70%",70%,G1384="50-60%",60%,G1384="&lt;50%",50%)</f>
        <v>0.5</v>
      </c>
      <c r="I1384" s="47">
        <v>3.2349081833600281E-2</v>
      </c>
      <c r="J1384">
        <v>1</v>
      </c>
      <c r="K1384">
        <v>4</v>
      </c>
      <c r="L1384" t="s">
        <v>196</v>
      </c>
      <c r="M1384" s="11" cm="1">
        <f t="array" ref="M1384">_xlfn.IFS(L1384="&gt;70%",1,L1384="60-70%",70%,L1384="50-60%",60%,L1384="&lt;50%",50%)</f>
        <v>1</v>
      </c>
      <c r="N1384" s="47">
        <v>0.2480260063498004</v>
      </c>
      <c r="O1384">
        <v>1</v>
      </c>
      <c r="P1384">
        <v>4</v>
      </c>
      <c r="Q1384">
        <v>3</v>
      </c>
      <c r="R1384">
        <v>5</v>
      </c>
      <c r="S1384" t="s">
        <v>104</v>
      </c>
      <c r="T1384" t="s">
        <v>107</v>
      </c>
      <c r="V1384">
        <v>13</v>
      </c>
      <c r="W1384">
        <v>13</v>
      </c>
      <c r="X1384">
        <f>IF(AND(OR('Country Prioritization'!$C$4 = 'Filter inputs'!$A$4,'Country Prioritization'!$C$4=$B1384),
OR('Country Prioritization'!$C$6='Filter inputs'!$C$4,'Country Prioritization'!$C$6=$S1384),
OR( 'Country Prioritization'!$C$7='Filter inputs'!$D$4, 'Country Prioritization'!$C$7=$T1384),
OR('Country Prioritization'!$C$8='Filter inputs'!$E$4, 'Country Prioritization'!$C$8=$F1384), OR(AND('Country Prioritization'!$C$5='Filter inputs'!$B$4,H1384&lt;=$X$1),AND('Country Prioritization'!$C$5='Filter inputs'!$B$5,M1384&lt;=$X$1))),1,0)</f>
        <v>1</v>
      </c>
      <c r="Y1384">
        <f>IF(OR('Vaccine Prioritization'!$C$5='Filter inputs'!$E$4, 'Vaccine Prioritization'!$C$5=$F1384),1,0)</f>
        <v>1</v>
      </c>
    </row>
    <row r="1385" spans="1:25" x14ac:dyDescent="0.3">
      <c r="A1385" t="str">
        <f t="shared" si="43"/>
        <v>AFRICACOGMCV22027</v>
      </c>
      <c r="B1385" t="s">
        <v>3</v>
      </c>
      <c r="C1385" t="s">
        <v>128</v>
      </c>
      <c r="D1385" t="s">
        <v>24</v>
      </c>
      <c r="E1385" t="s">
        <v>83</v>
      </c>
      <c r="F1385">
        <v>2027</v>
      </c>
      <c r="G1385" t="s">
        <v>199</v>
      </c>
      <c r="H1385" s="11" cm="1">
        <f t="array" ref="H1385">_xlfn.IFS(G1385="&gt;70%",1,G1385="60-70%",70%,G1385="50-60%",60%,G1385="&lt;50%",50%)</f>
        <v>0.5</v>
      </c>
      <c r="I1385" s="47">
        <v>4.0502998625528988E-2</v>
      </c>
      <c r="J1385">
        <v>10</v>
      </c>
      <c r="K1385">
        <v>4</v>
      </c>
      <c r="L1385" t="s">
        <v>197</v>
      </c>
      <c r="M1385" s="11" cm="1">
        <f t="array" ref="M1385">_xlfn.IFS(L1385="&gt;70%",1,L1385="60-70%",70%,L1385="50-60%",60%,L1385="&lt;50%",50%)</f>
        <v>0.7</v>
      </c>
      <c r="N1385" s="47">
        <v>0.22233353354218899</v>
      </c>
      <c r="O1385">
        <v>8</v>
      </c>
      <c r="P1385">
        <v>4</v>
      </c>
      <c r="Q1385">
        <v>8</v>
      </c>
      <c r="R1385">
        <v>2</v>
      </c>
      <c r="S1385" t="s">
        <v>104</v>
      </c>
      <c r="T1385" t="s">
        <v>109</v>
      </c>
      <c r="V1385">
        <v>24</v>
      </c>
      <c r="W1385">
        <v>22</v>
      </c>
      <c r="X1385">
        <f>IF(AND(OR('Country Prioritization'!$C$4 = 'Filter inputs'!$A$4,'Country Prioritization'!$C$4=$B1385),
OR('Country Prioritization'!$C$6='Filter inputs'!$C$4,'Country Prioritization'!$C$6=$S1385),
OR( 'Country Prioritization'!$C$7='Filter inputs'!$D$4, 'Country Prioritization'!$C$7=$T1385),
OR('Country Prioritization'!$C$8='Filter inputs'!$E$4, 'Country Prioritization'!$C$8=$F1385), OR(AND('Country Prioritization'!$C$5='Filter inputs'!$B$4,H1385&lt;=$X$1),AND('Country Prioritization'!$C$5='Filter inputs'!$B$5,M1385&lt;=$X$1))),1,0)</f>
        <v>1</v>
      </c>
      <c r="Y1385">
        <f>IF(OR('Vaccine Prioritization'!$C$5='Filter inputs'!$E$4, 'Vaccine Prioritization'!$C$5=$F1385),1,0)</f>
        <v>1</v>
      </c>
    </row>
    <row r="1386" spans="1:25" x14ac:dyDescent="0.3">
      <c r="A1386" t="str">
        <f t="shared" si="43"/>
        <v>AFRICAGNBMCV22027</v>
      </c>
      <c r="B1386" t="s">
        <v>3</v>
      </c>
      <c r="C1386" t="s">
        <v>138</v>
      </c>
      <c r="D1386" t="s">
        <v>34</v>
      </c>
      <c r="E1386" t="s">
        <v>83</v>
      </c>
      <c r="F1386">
        <v>2027</v>
      </c>
      <c r="G1386" t="s">
        <v>199</v>
      </c>
      <c r="H1386" s="11" cm="1">
        <f t="array" ref="H1386">_xlfn.IFS(G1386="&gt;70%",1,G1386="60-70%",70%,G1386="50-60%",60%,G1386="&lt;50%",50%)</f>
        <v>0.5</v>
      </c>
      <c r="I1386" s="47">
        <v>2.7772857273799047E-2</v>
      </c>
      <c r="J1386">
        <v>7</v>
      </c>
      <c r="K1386">
        <v>4</v>
      </c>
      <c r="L1386" t="s">
        <v>196</v>
      </c>
      <c r="M1386" s="11" cm="1">
        <f t="array" ref="M1386">_xlfn.IFS(L1386="&gt;70%",1,L1386="60-70%",70%,L1386="50-60%",60%,L1386="&lt;50%",50%)</f>
        <v>1</v>
      </c>
      <c r="N1386" s="47">
        <v>0.1863949510734817</v>
      </c>
      <c r="O1386">
        <v>5</v>
      </c>
      <c r="P1386">
        <v>4</v>
      </c>
      <c r="Q1386">
        <v>9</v>
      </c>
      <c r="R1386">
        <v>9</v>
      </c>
      <c r="S1386" t="s">
        <v>103</v>
      </c>
      <c r="T1386" t="s">
        <v>106</v>
      </c>
      <c r="V1386">
        <v>29</v>
      </c>
      <c r="W1386">
        <v>27</v>
      </c>
      <c r="X1386">
        <f>IF(AND(OR('Country Prioritization'!$C$4 = 'Filter inputs'!$A$4,'Country Prioritization'!$C$4=$B1386),
OR('Country Prioritization'!$C$6='Filter inputs'!$C$4,'Country Prioritization'!$C$6=$S1386),
OR( 'Country Prioritization'!$C$7='Filter inputs'!$D$4, 'Country Prioritization'!$C$7=$T1386),
OR('Country Prioritization'!$C$8='Filter inputs'!$E$4, 'Country Prioritization'!$C$8=$F1386), OR(AND('Country Prioritization'!$C$5='Filter inputs'!$B$4,H1386&lt;=$X$1),AND('Country Prioritization'!$C$5='Filter inputs'!$B$5,M1386&lt;=$X$1))),1,0)</f>
        <v>1</v>
      </c>
      <c r="Y1386">
        <f>IF(OR('Vaccine Prioritization'!$C$5='Filter inputs'!$E$4, 'Vaccine Prioritization'!$C$5=$F1386),1,0)</f>
        <v>1</v>
      </c>
    </row>
    <row r="1387" spans="1:25" x14ac:dyDescent="0.3">
      <c r="A1387" t="str">
        <f t="shared" si="43"/>
        <v>AMERICABOLMCV22027</v>
      </c>
      <c r="B1387" t="s">
        <v>22</v>
      </c>
      <c r="C1387" t="s">
        <v>162</v>
      </c>
      <c r="D1387" t="s">
        <v>58</v>
      </c>
      <c r="E1387" t="s">
        <v>83</v>
      </c>
      <c r="F1387">
        <v>2027</v>
      </c>
      <c r="G1387" t="s">
        <v>199</v>
      </c>
      <c r="H1387" s="11" cm="1">
        <f t="array" ref="H1387">_xlfn.IFS(G1387="&gt;70%",1,G1387="60-70%",70%,G1387="50-60%",60%,G1387="&lt;50%",50%)</f>
        <v>0.5</v>
      </c>
      <c r="I1387" s="47">
        <v>1.9613340276560184E-2</v>
      </c>
      <c r="J1387">
        <v>9</v>
      </c>
      <c r="K1387">
        <v>3</v>
      </c>
      <c r="L1387" t="s">
        <v>196</v>
      </c>
      <c r="M1387" s="11" cm="1">
        <f t="array" ref="M1387">_xlfn.IFS(L1387="&gt;70%",1,L1387="60-70%",70%,L1387="50-60%",60%,L1387="&lt;50%",50%)</f>
        <v>1</v>
      </c>
      <c r="N1387" s="47">
        <v>0.16219498732367113</v>
      </c>
      <c r="O1387">
        <v>4</v>
      </c>
      <c r="P1387">
        <v>3</v>
      </c>
      <c r="Q1387">
        <v>4</v>
      </c>
      <c r="R1387">
        <v>11</v>
      </c>
      <c r="S1387" t="s">
        <v>104</v>
      </c>
      <c r="T1387" t="s">
        <v>108</v>
      </c>
      <c r="V1387">
        <v>27</v>
      </c>
      <c r="W1387">
        <v>22</v>
      </c>
      <c r="X1387">
        <f>IF(AND(OR('Country Prioritization'!$C$4 = 'Filter inputs'!$A$4,'Country Prioritization'!$C$4=$B1387),
OR('Country Prioritization'!$C$6='Filter inputs'!$C$4,'Country Prioritization'!$C$6=$S1387),
OR( 'Country Prioritization'!$C$7='Filter inputs'!$D$4, 'Country Prioritization'!$C$7=$T1387),
OR('Country Prioritization'!$C$8='Filter inputs'!$E$4, 'Country Prioritization'!$C$8=$F1387), OR(AND('Country Prioritization'!$C$5='Filter inputs'!$B$4,H1387&lt;=$X$1),AND('Country Prioritization'!$C$5='Filter inputs'!$B$5,M1387&lt;=$X$1))),1,0)</f>
        <v>1</v>
      </c>
      <c r="Y1387">
        <f>IF(OR('Vaccine Prioritization'!$C$5='Filter inputs'!$E$4, 'Vaccine Prioritization'!$C$5=$F1387),1,0)</f>
        <v>1</v>
      </c>
    </row>
    <row r="1388" spans="1:25" x14ac:dyDescent="0.3">
      <c r="A1388" t="str">
        <f t="shared" si="43"/>
        <v>AFRICALSOMCV22027</v>
      </c>
      <c r="B1388" t="s">
        <v>3</v>
      </c>
      <c r="C1388" t="s">
        <v>178</v>
      </c>
      <c r="D1388" t="s">
        <v>74</v>
      </c>
      <c r="E1388" t="s">
        <v>83</v>
      </c>
      <c r="F1388">
        <v>2027</v>
      </c>
      <c r="G1388" t="s">
        <v>199</v>
      </c>
      <c r="H1388" s="11" cm="1">
        <f t="array" ref="H1388">_xlfn.IFS(G1388="&gt;70%",1,G1388="60-70%",70%,G1388="50-60%",60%,G1388="&lt;50%",50%)</f>
        <v>0.5</v>
      </c>
      <c r="I1388" s="47">
        <v>2.2559602032453319E-2</v>
      </c>
      <c r="J1388">
        <v>4</v>
      </c>
      <c r="K1388">
        <v>3</v>
      </c>
      <c r="L1388" t="s">
        <v>196</v>
      </c>
      <c r="M1388" s="11" cm="1">
        <f t="array" ref="M1388">_xlfn.IFS(L1388="&gt;70%",1,L1388="60-70%",70%,L1388="50-60%",60%,L1388="&lt;50%",50%)</f>
        <v>1</v>
      </c>
      <c r="N1388" s="47">
        <v>0.16123340936836575</v>
      </c>
      <c r="O1388">
        <v>3</v>
      </c>
      <c r="P1388">
        <v>3</v>
      </c>
      <c r="Q1388">
        <v>9</v>
      </c>
      <c r="R1388">
        <v>2</v>
      </c>
      <c r="S1388" t="s">
        <v>104</v>
      </c>
      <c r="T1388" t="s">
        <v>109</v>
      </c>
      <c r="V1388">
        <v>18</v>
      </c>
      <c r="W1388">
        <v>17</v>
      </c>
      <c r="X1388">
        <f>IF(AND(OR('Country Prioritization'!$C$4 = 'Filter inputs'!$A$4,'Country Prioritization'!$C$4=$B1388),
OR('Country Prioritization'!$C$6='Filter inputs'!$C$4,'Country Prioritization'!$C$6=$S1388),
OR( 'Country Prioritization'!$C$7='Filter inputs'!$D$4, 'Country Prioritization'!$C$7=$T1388),
OR('Country Prioritization'!$C$8='Filter inputs'!$E$4, 'Country Prioritization'!$C$8=$F1388), OR(AND('Country Prioritization'!$C$5='Filter inputs'!$B$4,H1388&lt;=$X$1),AND('Country Prioritization'!$C$5='Filter inputs'!$B$5,M1388&lt;=$X$1))),1,0)</f>
        <v>1</v>
      </c>
      <c r="Y1388">
        <f>IF(OR('Vaccine Prioritization'!$C$5='Filter inputs'!$E$4, 'Vaccine Prioritization'!$C$5=$F1388),1,0)</f>
        <v>1</v>
      </c>
    </row>
    <row r="1389" spans="1:25" x14ac:dyDescent="0.3">
      <c r="A1389" t="str">
        <f t="shared" si="43"/>
        <v>AMERICANICMCV22027</v>
      </c>
      <c r="B1389" t="s">
        <v>22</v>
      </c>
      <c r="C1389" t="s">
        <v>185</v>
      </c>
      <c r="D1389" t="s">
        <v>81</v>
      </c>
      <c r="E1389" t="s">
        <v>83</v>
      </c>
      <c r="F1389">
        <v>2027</v>
      </c>
      <c r="G1389" t="s">
        <v>199</v>
      </c>
      <c r="H1389" s="11" cm="1">
        <f t="array" ref="H1389">_xlfn.IFS(G1389="&gt;70%",1,G1389="60-70%",70%,G1389="50-60%",60%,G1389="&lt;50%",50%)</f>
        <v>0.5</v>
      </c>
      <c r="I1389" s="47">
        <v>1.9079064221084876E-2</v>
      </c>
      <c r="J1389">
        <v>1</v>
      </c>
      <c r="K1389">
        <v>3</v>
      </c>
      <c r="L1389" t="s">
        <v>196</v>
      </c>
      <c r="M1389" s="11" cm="1">
        <f t="array" ref="M1389">_xlfn.IFS(L1389="&gt;70%",1,L1389="60-70%",70%,L1389="50-60%",60%,L1389="&lt;50%",50%)</f>
        <v>1</v>
      </c>
      <c r="N1389" s="47">
        <v>0.13575569773423846</v>
      </c>
      <c r="O1389">
        <v>3</v>
      </c>
      <c r="P1389">
        <v>3</v>
      </c>
      <c r="Q1389">
        <v>1</v>
      </c>
      <c r="R1389">
        <v>5</v>
      </c>
      <c r="S1389" t="s">
        <v>104</v>
      </c>
      <c r="T1389" t="s">
        <v>107</v>
      </c>
      <c r="V1389">
        <v>10</v>
      </c>
      <c r="W1389">
        <v>12</v>
      </c>
      <c r="X1389">
        <f>IF(AND(OR('Country Prioritization'!$C$4 = 'Filter inputs'!$A$4,'Country Prioritization'!$C$4=$B1389),
OR('Country Prioritization'!$C$6='Filter inputs'!$C$4,'Country Prioritization'!$C$6=$S1389),
OR( 'Country Prioritization'!$C$7='Filter inputs'!$D$4, 'Country Prioritization'!$C$7=$T1389),
OR('Country Prioritization'!$C$8='Filter inputs'!$E$4, 'Country Prioritization'!$C$8=$F1389), OR(AND('Country Prioritization'!$C$5='Filter inputs'!$B$4,H1389&lt;=$X$1),AND('Country Prioritization'!$C$5='Filter inputs'!$B$5,M1389&lt;=$X$1))),1,0)</f>
        <v>1</v>
      </c>
      <c r="Y1389">
        <f>IF(OR('Vaccine Prioritization'!$C$5='Filter inputs'!$E$4, 'Vaccine Prioritization'!$C$5=$F1389),1,0)</f>
        <v>1</v>
      </c>
    </row>
    <row r="1390" spans="1:25" x14ac:dyDescent="0.3">
      <c r="A1390" t="str">
        <f t="shared" si="43"/>
        <v>AFRICADJIMCV22027</v>
      </c>
      <c r="B1390" t="s">
        <v>3</v>
      </c>
      <c r="C1390" t="s">
        <v>124</v>
      </c>
      <c r="D1390" t="s">
        <v>19</v>
      </c>
      <c r="E1390" t="s">
        <v>83</v>
      </c>
      <c r="F1390">
        <v>2027</v>
      </c>
      <c r="G1390" t="s">
        <v>199</v>
      </c>
      <c r="H1390" s="11" cm="1">
        <f t="array" ref="H1390">_xlfn.IFS(G1390="&gt;70%",1,G1390="60-70%",70%,G1390="50-60%",60%,G1390="&lt;50%",50%)</f>
        <v>0.5</v>
      </c>
      <c r="I1390" s="47">
        <v>1.3595958488210349E-2</v>
      </c>
      <c r="J1390">
        <v>4</v>
      </c>
      <c r="K1390">
        <v>3</v>
      </c>
      <c r="L1390" t="s">
        <v>196</v>
      </c>
      <c r="M1390" s="11" cm="1">
        <f t="array" ref="M1390">_xlfn.IFS(L1390="&gt;70%",1,L1390="60-70%",70%,L1390="50-60%",60%,L1390="&lt;50%",50%)</f>
        <v>1</v>
      </c>
      <c r="N1390" s="47">
        <v>0.10669766014578963</v>
      </c>
      <c r="O1390">
        <v>5</v>
      </c>
      <c r="P1390">
        <v>3</v>
      </c>
      <c r="Q1390">
        <v>7</v>
      </c>
      <c r="R1390">
        <v>2</v>
      </c>
      <c r="S1390" t="s">
        <v>104</v>
      </c>
      <c r="T1390" t="s">
        <v>109</v>
      </c>
      <c r="V1390">
        <v>16</v>
      </c>
      <c r="W1390">
        <v>17</v>
      </c>
      <c r="X1390">
        <f>IF(AND(OR('Country Prioritization'!$C$4 = 'Filter inputs'!$A$4,'Country Prioritization'!$C$4=$B1390),
OR('Country Prioritization'!$C$6='Filter inputs'!$C$4,'Country Prioritization'!$C$6=$S1390),
OR( 'Country Prioritization'!$C$7='Filter inputs'!$D$4, 'Country Prioritization'!$C$7=$T1390),
OR('Country Prioritization'!$C$8='Filter inputs'!$E$4, 'Country Prioritization'!$C$8=$F1390), OR(AND('Country Prioritization'!$C$5='Filter inputs'!$B$4,H1390&lt;=$X$1),AND('Country Prioritization'!$C$5='Filter inputs'!$B$5,M1390&lt;=$X$1))),1,0)</f>
        <v>1</v>
      </c>
      <c r="Y1390">
        <f>IF(OR('Vaccine Prioritization'!$C$5='Filter inputs'!$E$4, 'Vaccine Prioritization'!$C$5=$F1390),1,0)</f>
        <v>1</v>
      </c>
    </row>
    <row r="1391" spans="1:25" x14ac:dyDescent="0.3">
      <c r="A1391" t="str">
        <f t="shared" si="43"/>
        <v>AMERICACUBMCV22027</v>
      </c>
      <c r="B1391" t="s">
        <v>22</v>
      </c>
      <c r="C1391" t="s">
        <v>175</v>
      </c>
      <c r="D1391" t="s">
        <v>71</v>
      </c>
      <c r="E1391" t="s">
        <v>83</v>
      </c>
      <c r="F1391">
        <v>2027</v>
      </c>
      <c r="G1391" t="s">
        <v>199</v>
      </c>
      <c r="H1391" s="11" cm="1">
        <f t="array" ref="H1391">_xlfn.IFS(G1391="&gt;70%",1,G1391="60-70%",70%,G1391="50-60%",60%,G1391="&lt;50%",50%)</f>
        <v>0.5</v>
      </c>
      <c r="I1391" s="47">
        <v>1.1768798752068146E-2</v>
      </c>
      <c r="J1391">
        <v>1</v>
      </c>
      <c r="K1391">
        <v>3</v>
      </c>
      <c r="L1391" t="s">
        <v>196</v>
      </c>
      <c r="M1391" s="11" cm="1">
        <f t="array" ref="M1391">_xlfn.IFS(L1391="&gt;70%",1,L1391="60-70%",70%,L1391="50-60%",60%,L1391="&lt;50%",50%)</f>
        <v>1</v>
      </c>
      <c r="N1391" s="47">
        <v>9.0252098822331928E-2</v>
      </c>
      <c r="O1391">
        <v>1</v>
      </c>
      <c r="P1391">
        <v>3</v>
      </c>
      <c r="Q1391">
        <v>1</v>
      </c>
      <c r="R1391">
        <v>10</v>
      </c>
      <c r="S1391" t="s">
        <v>105</v>
      </c>
      <c r="T1391" t="s">
        <v>108</v>
      </c>
      <c r="V1391">
        <v>15</v>
      </c>
      <c r="W1391">
        <v>15</v>
      </c>
      <c r="X1391">
        <f>IF(AND(OR('Country Prioritization'!$C$4 = 'Filter inputs'!$A$4,'Country Prioritization'!$C$4=$B1391),
OR('Country Prioritization'!$C$6='Filter inputs'!$C$4,'Country Prioritization'!$C$6=$S1391),
OR( 'Country Prioritization'!$C$7='Filter inputs'!$D$4, 'Country Prioritization'!$C$7=$T1391),
OR('Country Prioritization'!$C$8='Filter inputs'!$E$4, 'Country Prioritization'!$C$8=$F1391), OR(AND('Country Prioritization'!$C$5='Filter inputs'!$B$4,H1391&lt;=$X$1),AND('Country Prioritization'!$C$5='Filter inputs'!$B$5,M1391&lt;=$X$1))),1,0)</f>
        <v>1</v>
      </c>
      <c r="Y1391">
        <f>IF(OR('Vaccine Prioritization'!$C$5='Filter inputs'!$E$4, 'Vaccine Prioritization'!$C$5=$F1391),1,0)</f>
        <v>1</v>
      </c>
    </row>
    <row r="1392" spans="1:25" x14ac:dyDescent="0.3">
      <c r="A1392" t="str">
        <f t="shared" si="43"/>
        <v>AFRICAGMBMCV22027</v>
      </c>
      <c r="B1392" t="s">
        <v>3</v>
      </c>
      <c r="C1392" t="s">
        <v>156</v>
      </c>
      <c r="D1392" t="s">
        <v>52</v>
      </c>
      <c r="E1392" t="s">
        <v>83</v>
      </c>
      <c r="F1392">
        <v>2027</v>
      </c>
      <c r="G1392" t="s">
        <v>199</v>
      </c>
      <c r="H1392" s="11" cm="1">
        <f t="array" ref="H1392">_xlfn.IFS(G1392="&gt;70%",1,G1392="60-70%",70%,G1392="50-60%",60%,G1392="&lt;50%",50%)</f>
        <v>0.5</v>
      </c>
      <c r="I1392" s="47">
        <v>1.5127482242999236E-2</v>
      </c>
      <c r="J1392">
        <v>8</v>
      </c>
      <c r="K1392">
        <v>3</v>
      </c>
      <c r="L1392" t="s">
        <v>196</v>
      </c>
      <c r="M1392" s="11" cm="1">
        <f t="array" ref="M1392">_xlfn.IFS(L1392="&gt;70%",1,L1392="60-70%",70%,L1392="50-60%",60%,L1392="&lt;50%",50%)</f>
        <v>1</v>
      </c>
      <c r="N1392" s="47">
        <v>8.9523729118665449E-2</v>
      </c>
      <c r="O1392">
        <v>6</v>
      </c>
      <c r="P1392">
        <v>3</v>
      </c>
      <c r="Q1392">
        <v>6</v>
      </c>
      <c r="R1392">
        <v>9</v>
      </c>
      <c r="S1392" t="s">
        <v>103</v>
      </c>
      <c r="T1392" t="s">
        <v>106</v>
      </c>
      <c r="V1392">
        <v>26</v>
      </c>
      <c r="W1392">
        <v>24</v>
      </c>
      <c r="X1392">
        <f>IF(AND(OR('Country Prioritization'!$C$4 = 'Filter inputs'!$A$4,'Country Prioritization'!$C$4=$B1392),
OR('Country Prioritization'!$C$6='Filter inputs'!$C$4,'Country Prioritization'!$C$6=$S1392),
OR( 'Country Prioritization'!$C$7='Filter inputs'!$D$4, 'Country Prioritization'!$C$7=$T1392),
OR('Country Prioritization'!$C$8='Filter inputs'!$E$4, 'Country Prioritization'!$C$8=$F1392), OR(AND('Country Prioritization'!$C$5='Filter inputs'!$B$4,H1392&lt;=$X$1),AND('Country Prioritization'!$C$5='Filter inputs'!$B$5,M1392&lt;=$X$1))),1,0)</f>
        <v>1</v>
      </c>
      <c r="Y1392">
        <f>IF(OR('Vaccine Prioritization'!$C$5='Filter inputs'!$E$4, 'Vaccine Prioritization'!$C$5=$F1392),1,0)</f>
        <v>1</v>
      </c>
    </row>
    <row r="1393" spans="1:25" x14ac:dyDescent="0.3">
      <c r="A1393" t="str">
        <f t="shared" si="43"/>
        <v>AFRICACAFMCV22027</v>
      </c>
      <c r="B1393" t="s">
        <v>3</v>
      </c>
      <c r="C1393" t="s">
        <v>114</v>
      </c>
      <c r="D1393" t="s">
        <v>6</v>
      </c>
      <c r="E1393" t="s">
        <v>83</v>
      </c>
      <c r="F1393">
        <v>2027</v>
      </c>
      <c r="G1393" t="s">
        <v>199</v>
      </c>
      <c r="H1393" s="11" cm="1">
        <f t="array" ref="H1393">_xlfn.IFS(G1393="&gt;70%",1,G1393="60-70%",70%,G1393="50-60%",60%,G1393="&lt;50%",50%)</f>
        <v>0.5</v>
      </c>
      <c r="I1393" s="47">
        <v>3.3333572125191113E-2</v>
      </c>
      <c r="J1393">
        <v>7</v>
      </c>
      <c r="K1393">
        <v>4</v>
      </c>
      <c r="L1393" t="s">
        <v>199</v>
      </c>
      <c r="M1393" s="11" cm="1">
        <f t="array" ref="M1393">_xlfn.IFS(L1393="&gt;70%",1,L1393="60-70%",70%,L1393="50-60%",60%,L1393="&lt;50%",50%)</f>
        <v>0.5</v>
      </c>
      <c r="N1393" s="47">
        <v>8.1996392190667053E-2</v>
      </c>
      <c r="O1393">
        <v>10</v>
      </c>
      <c r="P1393">
        <v>3</v>
      </c>
      <c r="Q1393">
        <v>10</v>
      </c>
      <c r="R1393">
        <v>9</v>
      </c>
      <c r="S1393" t="s">
        <v>103</v>
      </c>
      <c r="T1393" t="s">
        <v>106</v>
      </c>
      <c r="V1393">
        <v>30</v>
      </c>
      <c r="W1393">
        <v>32</v>
      </c>
      <c r="X1393">
        <f>IF(AND(OR('Country Prioritization'!$C$4 = 'Filter inputs'!$A$4,'Country Prioritization'!$C$4=$B1393),
OR('Country Prioritization'!$C$6='Filter inputs'!$C$4,'Country Prioritization'!$C$6=$S1393),
OR( 'Country Prioritization'!$C$7='Filter inputs'!$D$4, 'Country Prioritization'!$C$7=$T1393),
OR('Country Prioritization'!$C$8='Filter inputs'!$E$4, 'Country Prioritization'!$C$8=$F1393), OR(AND('Country Prioritization'!$C$5='Filter inputs'!$B$4,H1393&lt;=$X$1),AND('Country Prioritization'!$C$5='Filter inputs'!$B$5,M1393&lt;=$X$1))),1,0)</f>
        <v>1</v>
      </c>
      <c r="Y1393">
        <f>IF(OR('Vaccine Prioritization'!$C$5='Filter inputs'!$E$4, 'Vaccine Prioritization'!$C$5=$F1393),1,0)</f>
        <v>1</v>
      </c>
    </row>
    <row r="1394" spans="1:25" x14ac:dyDescent="0.3">
      <c r="A1394" t="str">
        <f t="shared" si="43"/>
        <v>ASIAAZEMCV22027</v>
      </c>
      <c r="B1394" t="s">
        <v>13</v>
      </c>
      <c r="C1394" t="s">
        <v>144</v>
      </c>
      <c r="D1394" t="s">
        <v>40</v>
      </c>
      <c r="E1394" t="s">
        <v>83</v>
      </c>
      <c r="F1394">
        <v>2027</v>
      </c>
      <c r="G1394" t="s">
        <v>199</v>
      </c>
      <c r="H1394" s="11" cm="1">
        <f t="array" ref="H1394">_xlfn.IFS(G1394="&gt;70%",1,G1394="60-70%",70%,G1394="50-60%",60%,G1394="&lt;50%",50%)</f>
        <v>0.5</v>
      </c>
      <c r="I1394" s="47">
        <v>1.032313788825479E-2</v>
      </c>
      <c r="J1394">
        <v>2</v>
      </c>
      <c r="K1394">
        <v>2</v>
      </c>
      <c r="L1394" t="s">
        <v>196</v>
      </c>
      <c r="M1394" s="11" cm="1">
        <f t="array" ref="M1394">_xlfn.IFS(L1394="&gt;70%",1,L1394="60-70%",70%,L1394="50-60%",60%,L1394="&lt;50%",50%)</f>
        <v>1</v>
      </c>
      <c r="N1394" s="47">
        <v>8.1133979052469871E-2</v>
      </c>
      <c r="O1394">
        <v>1</v>
      </c>
      <c r="P1394">
        <v>2</v>
      </c>
      <c r="Q1394">
        <v>3</v>
      </c>
      <c r="R1394">
        <v>10</v>
      </c>
      <c r="S1394" t="s">
        <v>105</v>
      </c>
      <c r="T1394" t="s">
        <v>108</v>
      </c>
      <c r="V1394">
        <v>17</v>
      </c>
      <c r="W1394">
        <v>16</v>
      </c>
      <c r="X1394">
        <f>IF(AND(OR('Country Prioritization'!$C$4 = 'Filter inputs'!$A$4,'Country Prioritization'!$C$4=$B1394),
OR('Country Prioritization'!$C$6='Filter inputs'!$C$4,'Country Prioritization'!$C$6=$S1394),
OR( 'Country Prioritization'!$C$7='Filter inputs'!$D$4, 'Country Prioritization'!$C$7=$T1394),
OR('Country Prioritization'!$C$8='Filter inputs'!$E$4, 'Country Prioritization'!$C$8=$F1394), OR(AND('Country Prioritization'!$C$5='Filter inputs'!$B$4,H1394&lt;=$X$1),AND('Country Prioritization'!$C$5='Filter inputs'!$B$5,M1394&lt;=$X$1))),1,0)</f>
        <v>1</v>
      </c>
      <c r="Y1394">
        <f>IF(OR('Vaccine Prioritization'!$C$5='Filter inputs'!$E$4, 'Vaccine Prioritization'!$C$5=$F1394),1,0)</f>
        <v>1</v>
      </c>
    </row>
    <row r="1395" spans="1:25" x14ac:dyDescent="0.3">
      <c r="A1395" t="str">
        <f t="shared" si="43"/>
        <v>ASIAMNGMCV22027</v>
      </c>
      <c r="B1395" t="s">
        <v>13</v>
      </c>
      <c r="C1395" t="s">
        <v>174</v>
      </c>
      <c r="D1395" t="s">
        <v>70</v>
      </c>
      <c r="E1395" t="s">
        <v>83</v>
      </c>
      <c r="F1395">
        <v>2027</v>
      </c>
      <c r="G1395" t="s">
        <v>199</v>
      </c>
      <c r="H1395" s="11" cm="1">
        <f t="array" ref="H1395">_xlfn.IFS(G1395="&gt;70%",1,G1395="60-70%",70%,G1395="50-60%",60%,G1395="&lt;50%",50%)</f>
        <v>0.5</v>
      </c>
      <c r="I1395" s="47">
        <v>9.6898621805676082E-3</v>
      </c>
      <c r="J1395">
        <v>1</v>
      </c>
      <c r="K1395">
        <v>2</v>
      </c>
      <c r="L1395" t="s">
        <v>196</v>
      </c>
      <c r="M1395" s="11" cm="1">
        <f t="array" ref="M1395">_xlfn.IFS(L1395="&gt;70%",1,L1395="60-70%",70%,L1395="50-60%",60%,L1395="&lt;50%",50%)</f>
        <v>1</v>
      </c>
      <c r="N1395" s="47">
        <v>7.4369156874320219E-2</v>
      </c>
      <c r="O1395">
        <v>2</v>
      </c>
      <c r="P1395">
        <v>2</v>
      </c>
      <c r="Q1395">
        <v>5</v>
      </c>
      <c r="R1395">
        <v>11</v>
      </c>
      <c r="S1395" t="s">
        <v>104</v>
      </c>
      <c r="T1395" t="s">
        <v>108</v>
      </c>
      <c r="V1395">
        <v>19</v>
      </c>
      <c r="W1395">
        <v>20</v>
      </c>
      <c r="X1395">
        <f>IF(AND(OR('Country Prioritization'!$C$4 = 'Filter inputs'!$A$4,'Country Prioritization'!$C$4=$B1395),
OR('Country Prioritization'!$C$6='Filter inputs'!$C$4,'Country Prioritization'!$C$6=$S1395),
OR( 'Country Prioritization'!$C$7='Filter inputs'!$D$4, 'Country Prioritization'!$C$7=$T1395),
OR('Country Prioritization'!$C$8='Filter inputs'!$E$4, 'Country Prioritization'!$C$8=$F1395), OR(AND('Country Prioritization'!$C$5='Filter inputs'!$B$4,H1395&lt;=$X$1),AND('Country Prioritization'!$C$5='Filter inputs'!$B$5,M1395&lt;=$X$1))),1,0)</f>
        <v>1</v>
      </c>
      <c r="Y1395">
        <f>IF(OR('Vaccine Prioritization'!$C$5='Filter inputs'!$E$4, 'Vaccine Prioritization'!$C$5=$F1395),1,0)</f>
        <v>1</v>
      </c>
    </row>
    <row r="1396" spans="1:25" x14ac:dyDescent="0.3">
      <c r="A1396" t="str">
        <f t="shared" si="43"/>
        <v>AMERICAHNDMCV22027</v>
      </c>
      <c r="B1396" t="s">
        <v>22</v>
      </c>
      <c r="C1396" t="s">
        <v>165</v>
      </c>
      <c r="D1396" t="s">
        <v>61</v>
      </c>
      <c r="E1396" t="s">
        <v>83</v>
      </c>
      <c r="F1396">
        <v>2027</v>
      </c>
      <c r="G1396" t="s">
        <v>199</v>
      </c>
      <c r="H1396" s="11" cm="1">
        <f t="array" ref="H1396">_xlfn.IFS(G1396="&gt;70%",1,G1396="60-70%",70%,G1396="50-60%",60%,G1396="&lt;50%",50%)</f>
        <v>0.5</v>
      </c>
      <c r="I1396" s="47">
        <v>8.8452938082679219E-3</v>
      </c>
      <c r="J1396">
        <v>3</v>
      </c>
      <c r="K1396">
        <v>2</v>
      </c>
      <c r="L1396" t="s">
        <v>196</v>
      </c>
      <c r="M1396" s="11" cm="1">
        <f t="array" ref="M1396">_xlfn.IFS(L1396="&gt;70%",1,L1396="60-70%",70%,L1396="50-60%",60%,L1396="&lt;50%",50%)</f>
        <v>1</v>
      </c>
      <c r="N1396" s="47">
        <v>6.7364711883621087E-2</v>
      </c>
      <c r="O1396">
        <v>3</v>
      </c>
      <c r="P1396">
        <v>2</v>
      </c>
      <c r="Q1396">
        <v>4</v>
      </c>
      <c r="R1396">
        <v>11</v>
      </c>
      <c r="S1396" t="s">
        <v>104</v>
      </c>
      <c r="T1396" t="s">
        <v>108</v>
      </c>
      <c r="V1396">
        <v>20</v>
      </c>
      <c r="W1396">
        <v>20</v>
      </c>
      <c r="X1396">
        <f>IF(AND(OR('Country Prioritization'!$C$4 = 'Filter inputs'!$A$4,'Country Prioritization'!$C$4=$B1396),
OR('Country Prioritization'!$C$6='Filter inputs'!$C$4,'Country Prioritization'!$C$6=$S1396),
OR( 'Country Prioritization'!$C$7='Filter inputs'!$D$4, 'Country Prioritization'!$C$7=$T1396),
OR('Country Prioritization'!$C$8='Filter inputs'!$E$4, 'Country Prioritization'!$C$8=$F1396), OR(AND('Country Prioritization'!$C$5='Filter inputs'!$B$4,H1396&lt;=$X$1),AND('Country Prioritization'!$C$5='Filter inputs'!$B$5,M1396&lt;=$X$1))),1,0)</f>
        <v>1</v>
      </c>
      <c r="Y1396">
        <f>IF(OR('Vaccine Prioritization'!$C$5='Filter inputs'!$E$4, 'Vaccine Prioritization'!$C$5=$F1396),1,0)</f>
        <v>1</v>
      </c>
    </row>
    <row r="1397" spans="1:25" x14ac:dyDescent="0.3">
      <c r="A1397" t="str">
        <f t="shared" si="43"/>
        <v>ASIATJKMCV22027</v>
      </c>
      <c r="B1397" t="s">
        <v>13</v>
      </c>
      <c r="C1397" t="s">
        <v>172</v>
      </c>
      <c r="D1397" t="s">
        <v>68</v>
      </c>
      <c r="E1397" t="s">
        <v>83</v>
      </c>
      <c r="F1397">
        <v>2027</v>
      </c>
      <c r="G1397" t="s">
        <v>199</v>
      </c>
      <c r="H1397" s="11" cm="1">
        <f t="array" ref="H1397">_xlfn.IFS(G1397="&gt;70%",1,G1397="60-70%",70%,G1397="50-60%",60%,G1397="&lt;50%",50%)</f>
        <v>0.5</v>
      </c>
      <c r="I1397" s="47">
        <v>6.9583232727172982E-3</v>
      </c>
      <c r="J1397">
        <v>2</v>
      </c>
      <c r="K1397">
        <v>2</v>
      </c>
      <c r="L1397" t="s">
        <v>196</v>
      </c>
      <c r="M1397" s="11" cm="1">
        <f t="array" ref="M1397">_xlfn.IFS(L1397="&gt;70%",1,L1397="60-70%",70%,L1397="50-60%",60%,L1397="&lt;50%",50%)</f>
        <v>1</v>
      </c>
      <c r="N1397" s="47">
        <v>5.6444348897545411E-2</v>
      </c>
      <c r="O1397">
        <v>1</v>
      </c>
      <c r="P1397">
        <v>2</v>
      </c>
      <c r="Q1397">
        <v>6</v>
      </c>
      <c r="R1397">
        <v>9</v>
      </c>
      <c r="S1397" t="s">
        <v>103</v>
      </c>
      <c r="T1397" t="s">
        <v>106</v>
      </c>
      <c r="V1397">
        <v>19</v>
      </c>
      <c r="W1397">
        <v>18</v>
      </c>
      <c r="X1397">
        <f>IF(AND(OR('Country Prioritization'!$C$4 = 'Filter inputs'!$A$4,'Country Prioritization'!$C$4=$B1397),
OR('Country Prioritization'!$C$6='Filter inputs'!$C$4,'Country Prioritization'!$C$6=$S1397),
OR( 'Country Prioritization'!$C$7='Filter inputs'!$D$4, 'Country Prioritization'!$C$7=$T1397),
OR('Country Prioritization'!$C$8='Filter inputs'!$E$4, 'Country Prioritization'!$C$8=$F1397), OR(AND('Country Prioritization'!$C$5='Filter inputs'!$B$4,H1397&lt;=$X$1),AND('Country Prioritization'!$C$5='Filter inputs'!$B$5,M1397&lt;=$X$1))),1,0)</f>
        <v>1</v>
      </c>
      <c r="Y1397">
        <f>IF(OR('Vaccine Prioritization'!$C$5='Filter inputs'!$E$4, 'Vaccine Prioritization'!$C$5=$F1397),1,0)</f>
        <v>1</v>
      </c>
    </row>
    <row r="1398" spans="1:25" x14ac:dyDescent="0.3">
      <c r="A1398" t="str">
        <f t="shared" si="43"/>
        <v>ASIATLSMCV22027</v>
      </c>
      <c r="B1398" t="s">
        <v>13</v>
      </c>
      <c r="C1398" t="s">
        <v>160</v>
      </c>
      <c r="D1398" t="s">
        <v>56</v>
      </c>
      <c r="E1398" t="s">
        <v>83</v>
      </c>
      <c r="F1398">
        <v>2027</v>
      </c>
      <c r="G1398" t="s">
        <v>199</v>
      </c>
      <c r="H1398" s="11" cm="1">
        <f t="array" ref="H1398">_xlfn.IFS(G1398="&gt;70%",1,G1398="60-70%",70%,G1398="50-60%",60%,G1398="&lt;50%",50%)</f>
        <v>0.5</v>
      </c>
      <c r="I1398" s="47">
        <v>8.8323817515951978E-3</v>
      </c>
      <c r="J1398">
        <v>4</v>
      </c>
      <c r="K1398">
        <v>2</v>
      </c>
      <c r="L1398" t="s">
        <v>196</v>
      </c>
      <c r="M1398" s="11" cm="1">
        <f t="array" ref="M1398">_xlfn.IFS(L1398="&gt;70%",1,L1398="60-70%",70%,L1398="50-60%",60%,L1398="&lt;50%",50%)</f>
        <v>1</v>
      </c>
      <c r="N1398" s="47">
        <v>5.3104580242342166E-2</v>
      </c>
      <c r="O1398">
        <v>7</v>
      </c>
      <c r="P1398">
        <v>2</v>
      </c>
      <c r="Q1398">
        <v>2</v>
      </c>
      <c r="R1398">
        <v>11</v>
      </c>
      <c r="S1398" t="s">
        <v>104</v>
      </c>
      <c r="T1398" t="s">
        <v>108</v>
      </c>
      <c r="V1398">
        <v>19</v>
      </c>
      <c r="W1398">
        <v>22</v>
      </c>
      <c r="X1398">
        <f>IF(AND(OR('Country Prioritization'!$C$4 = 'Filter inputs'!$A$4,'Country Prioritization'!$C$4=$B1398),
OR('Country Prioritization'!$C$6='Filter inputs'!$C$4,'Country Prioritization'!$C$6=$S1398),
OR( 'Country Prioritization'!$C$7='Filter inputs'!$D$4, 'Country Prioritization'!$C$7=$T1398),
OR('Country Prioritization'!$C$8='Filter inputs'!$E$4, 'Country Prioritization'!$C$8=$F1398), OR(AND('Country Prioritization'!$C$5='Filter inputs'!$B$4,H1398&lt;=$X$1),AND('Country Prioritization'!$C$5='Filter inputs'!$B$5,M1398&lt;=$X$1))),1,0)</f>
        <v>1</v>
      </c>
      <c r="Y1398">
        <f>IF(OR('Vaccine Prioritization'!$C$5='Filter inputs'!$E$4, 'Vaccine Prioritization'!$C$5=$F1398),1,0)</f>
        <v>1</v>
      </c>
    </row>
    <row r="1399" spans="1:25" x14ac:dyDescent="0.3">
      <c r="A1399" t="str">
        <f t="shared" si="43"/>
        <v>ASIAKGZMCV22027</v>
      </c>
      <c r="B1399" t="s">
        <v>13</v>
      </c>
      <c r="C1399" t="s">
        <v>143</v>
      </c>
      <c r="D1399" t="s">
        <v>39</v>
      </c>
      <c r="E1399" t="s">
        <v>83</v>
      </c>
      <c r="F1399">
        <v>2027</v>
      </c>
      <c r="G1399" t="s">
        <v>199</v>
      </c>
      <c r="H1399" s="11" cm="1">
        <f t="array" ref="H1399">_xlfn.IFS(G1399="&gt;70%",1,G1399="60-70%",70%,G1399="50-60%",60%,G1399="&lt;50%",50%)</f>
        <v>0.5</v>
      </c>
      <c r="I1399" s="47">
        <v>6.3534117805331535E-3</v>
      </c>
      <c r="J1399">
        <v>1</v>
      </c>
      <c r="K1399">
        <v>2</v>
      </c>
      <c r="L1399" t="s">
        <v>196</v>
      </c>
      <c r="M1399" s="11" cm="1">
        <f t="array" ref="M1399">_xlfn.IFS(L1399="&gt;70%",1,L1399="60-70%",70%,L1399="50-60%",60%,L1399="&lt;50%",50%)</f>
        <v>1</v>
      </c>
      <c r="N1399" s="47">
        <v>4.8462111842370113E-2</v>
      </c>
      <c r="O1399">
        <v>2</v>
      </c>
      <c r="P1399">
        <v>2</v>
      </c>
      <c r="Q1399">
        <v>6</v>
      </c>
      <c r="R1399">
        <v>2</v>
      </c>
      <c r="S1399" t="s">
        <v>104</v>
      </c>
      <c r="T1399" t="s">
        <v>109</v>
      </c>
      <c r="V1399">
        <v>11</v>
      </c>
      <c r="W1399">
        <v>12</v>
      </c>
      <c r="X1399">
        <f>IF(AND(OR('Country Prioritization'!$C$4 = 'Filter inputs'!$A$4,'Country Prioritization'!$C$4=$B1399),
OR('Country Prioritization'!$C$6='Filter inputs'!$C$4,'Country Prioritization'!$C$6=$S1399),
OR( 'Country Prioritization'!$C$7='Filter inputs'!$D$4, 'Country Prioritization'!$C$7=$T1399),
OR('Country Prioritization'!$C$8='Filter inputs'!$E$4, 'Country Prioritization'!$C$8=$F1399), OR(AND('Country Prioritization'!$C$5='Filter inputs'!$B$4,H1399&lt;=$X$1),AND('Country Prioritization'!$C$5='Filter inputs'!$B$5,M1399&lt;=$X$1))),1,0)</f>
        <v>1</v>
      </c>
      <c r="Y1399">
        <f>IF(OR('Vaccine Prioritization'!$C$5='Filter inputs'!$E$4, 'Vaccine Prioritization'!$C$5=$F1399),1,0)</f>
        <v>1</v>
      </c>
    </row>
    <row r="1400" spans="1:25" x14ac:dyDescent="0.3">
      <c r="A1400" t="str">
        <f t="shared" si="43"/>
        <v>ASIABTNMCV22027</v>
      </c>
      <c r="B1400" t="s">
        <v>13</v>
      </c>
      <c r="C1400" t="s">
        <v>184</v>
      </c>
      <c r="D1400" t="s">
        <v>80</v>
      </c>
      <c r="E1400" t="s">
        <v>83</v>
      </c>
      <c r="F1400">
        <v>2027</v>
      </c>
      <c r="G1400" t="s">
        <v>199</v>
      </c>
      <c r="H1400" s="11" cm="1">
        <f t="array" ref="H1400">_xlfn.IFS(G1400="&gt;70%",1,G1400="60-70%",70%,G1400="50-60%",60%,G1400="&lt;50%",50%)</f>
        <v>0.5</v>
      </c>
      <c r="I1400" s="47">
        <v>3.549330729382271E-3</v>
      </c>
      <c r="J1400">
        <v>2</v>
      </c>
      <c r="K1400">
        <v>1</v>
      </c>
      <c r="L1400" t="s">
        <v>196</v>
      </c>
      <c r="M1400" s="11" cm="1">
        <f t="array" ref="M1400">_xlfn.IFS(L1400="&gt;70%",1,L1400="60-70%",70%,L1400="50-60%",60%,L1400="&lt;50%",50%)</f>
        <v>1</v>
      </c>
      <c r="N1400" s="47">
        <v>3.5540508850492203E-2</v>
      </c>
      <c r="O1400">
        <v>1</v>
      </c>
      <c r="P1400">
        <v>2</v>
      </c>
      <c r="Q1400">
        <v>4</v>
      </c>
      <c r="R1400">
        <v>11</v>
      </c>
      <c r="S1400" t="s">
        <v>104</v>
      </c>
      <c r="T1400" t="s">
        <v>108</v>
      </c>
      <c r="V1400">
        <v>18</v>
      </c>
      <c r="W1400">
        <v>18</v>
      </c>
      <c r="X1400">
        <f>IF(AND(OR('Country Prioritization'!$C$4 = 'Filter inputs'!$A$4,'Country Prioritization'!$C$4=$B1400),
OR('Country Prioritization'!$C$6='Filter inputs'!$C$4,'Country Prioritization'!$C$6=$S1400),
OR( 'Country Prioritization'!$C$7='Filter inputs'!$D$4, 'Country Prioritization'!$C$7=$T1400),
OR('Country Prioritization'!$C$8='Filter inputs'!$E$4, 'Country Prioritization'!$C$8=$F1400), OR(AND('Country Prioritization'!$C$5='Filter inputs'!$B$4,H1400&lt;=$X$1),AND('Country Prioritization'!$C$5='Filter inputs'!$B$5,M1400&lt;=$X$1))),1,0)</f>
        <v>1</v>
      </c>
      <c r="Y1400">
        <f>IF(OR('Vaccine Prioritization'!$C$5='Filter inputs'!$E$4, 'Vaccine Prioritization'!$C$5=$F1400),1,0)</f>
        <v>1</v>
      </c>
    </row>
    <row r="1401" spans="1:25" x14ac:dyDescent="0.3">
      <c r="A1401" t="str">
        <f t="shared" si="43"/>
        <v>AFRICACOMMCV22027</v>
      </c>
      <c r="B1401" t="s">
        <v>3</v>
      </c>
      <c r="C1401" t="s">
        <v>153</v>
      </c>
      <c r="D1401" t="s">
        <v>49</v>
      </c>
      <c r="E1401" t="s">
        <v>83</v>
      </c>
      <c r="F1401">
        <v>2027</v>
      </c>
      <c r="G1401" t="s">
        <v>199</v>
      </c>
      <c r="H1401" s="11" cm="1">
        <f t="array" ref="H1401">_xlfn.IFS(G1401="&gt;70%",1,G1401="60-70%",70%,G1401="50-60%",60%,G1401="&lt;50%",50%)</f>
        <v>0.5</v>
      </c>
      <c r="I1401" s="47">
        <v>7.4126004045230653E-3</v>
      </c>
      <c r="J1401">
        <v>6</v>
      </c>
      <c r="K1401">
        <v>2</v>
      </c>
      <c r="L1401" t="s">
        <v>197</v>
      </c>
      <c r="M1401" s="11" cm="1">
        <f t="array" ref="M1401">_xlfn.IFS(L1401="&gt;70%",1,L1401="60-70%",70%,L1401="50-60%",60%,L1401="&lt;50%",50%)</f>
        <v>0.7</v>
      </c>
      <c r="N1401" s="47">
        <v>3.3812176687288489E-2</v>
      </c>
      <c r="O1401">
        <v>8</v>
      </c>
      <c r="P1401">
        <v>2</v>
      </c>
      <c r="Q1401">
        <v>3</v>
      </c>
      <c r="R1401">
        <v>2</v>
      </c>
      <c r="S1401" t="s">
        <v>104</v>
      </c>
      <c r="T1401" t="s">
        <v>109</v>
      </c>
      <c r="V1401">
        <v>13</v>
      </c>
      <c r="W1401">
        <v>15</v>
      </c>
      <c r="X1401">
        <f>IF(AND(OR('Country Prioritization'!$C$4 = 'Filter inputs'!$A$4,'Country Prioritization'!$C$4=$B1401),
OR('Country Prioritization'!$C$6='Filter inputs'!$C$4,'Country Prioritization'!$C$6=$S1401),
OR( 'Country Prioritization'!$C$7='Filter inputs'!$D$4, 'Country Prioritization'!$C$7=$T1401),
OR('Country Prioritization'!$C$8='Filter inputs'!$E$4, 'Country Prioritization'!$C$8=$F1401), OR(AND('Country Prioritization'!$C$5='Filter inputs'!$B$4,H1401&lt;=$X$1),AND('Country Prioritization'!$C$5='Filter inputs'!$B$5,M1401&lt;=$X$1))),1,0)</f>
        <v>1</v>
      </c>
      <c r="Y1401">
        <f>IF(OR('Vaccine Prioritization'!$C$5='Filter inputs'!$E$4, 'Vaccine Prioritization'!$C$5=$F1401),1,0)</f>
        <v>1</v>
      </c>
    </row>
    <row r="1402" spans="1:25" x14ac:dyDescent="0.3">
      <c r="A1402" t="str">
        <f t="shared" si="43"/>
        <v>ASIAGEOMCV22027</v>
      </c>
      <c r="B1402" t="s">
        <v>13</v>
      </c>
      <c r="C1402" t="s">
        <v>159</v>
      </c>
      <c r="D1402" t="s">
        <v>55</v>
      </c>
      <c r="E1402" t="s">
        <v>83</v>
      </c>
      <c r="F1402">
        <v>2027</v>
      </c>
      <c r="G1402" t="s">
        <v>199</v>
      </c>
      <c r="H1402" s="11" cm="1">
        <f t="array" ref="H1402">_xlfn.IFS(G1402="&gt;70%",1,G1402="60-70%",70%,G1402="50-60%",60%,G1402="&lt;50%",50%)</f>
        <v>0.5</v>
      </c>
      <c r="I1402" s="47">
        <v>3.9869271505143695E-3</v>
      </c>
      <c r="J1402">
        <v>2</v>
      </c>
      <c r="K1402">
        <v>2</v>
      </c>
      <c r="L1402" t="s">
        <v>196</v>
      </c>
      <c r="M1402" s="11" cm="1">
        <f t="array" ref="M1402">_xlfn.IFS(L1402="&gt;70%",1,L1402="60-70%",70%,L1402="50-60%",60%,L1402="&lt;50%",50%)</f>
        <v>1</v>
      </c>
      <c r="N1402" s="47">
        <v>2.5766630630129329E-2</v>
      </c>
      <c r="O1402">
        <v>4</v>
      </c>
      <c r="P1402">
        <v>1</v>
      </c>
      <c r="Q1402">
        <v>3</v>
      </c>
      <c r="R1402">
        <v>10</v>
      </c>
      <c r="S1402" t="s">
        <v>105</v>
      </c>
      <c r="T1402" t="s">
        <v>108</v>
      </c>
      <c r="V1402">
        <v>17</v>
      </c>
      <c r="W1402">
        <v>18</v>
      </c>
      <c r="X1402">
        <f>IF(AND(OR('Country Prioritization'!$C$4 = 'Filter inputs'!$A$4,'Country Prioritization'!$C$4=$B1402),
OR('Country Prioritization'!$C$6='Filter inputs'!$C$4,'Country Prioritization'!$C$6=$S1402),
OR( 'Country Prioritization'!$C$7='Filter inputs'!$D$4, 'Country Prioritization'!$C$7=$T1402),
OR('Country Prioritization'!$C$8='Filter inputs'!$E$4, 'Country Prioritization'!$C$8=$F1402), OR(AND('Country Prioritization'!$C$5='Filter inputs'!$B$4,H1402&lt;=$X$1),AND('Country Prioritization'!$C$5='Filter inputs'!$B$5,M1402&lt;=$X$1))),1,0)</f>
        <v>1</v>
      </c>
      <c r="Y1402">
        <f>IF(OR('Vaccine Prioritization'!$C$5='Filter inputs'!$E$4, 'Vaccine Prioritization'!$C$5=$F1402),1,0)</f>
        <v>1</v>
      </c>
    </row>
    <row r="1403" spans="1:25" x14ac:dyDescent="0.3">
      <c r="A1403" t="str">
        <f t="shared" si="43"/>
        <v>ASIAARMMCV22027</v>
      </c>
      <c r="B1403" t="s">
        <v>13</v>
      </c>
      <c r="C1403" t="s">
        <v>168</v>
      </c>
      <c r="D1403" t="s">
        <v>64</v>
      </c>
      <c r="E1403" t="s">
        <v>83</v>
      </c>
      <c r="F1403">
        <v>2027</v>
      </c>
      <c r="G1403" t="s">
        <v>199</v>
      </c>
      <c r="H1403" s="11" cm="1">
        <f t="array" ref="H1403">_xlfn.IFS(G1403="&gt;70%",1,G1403="60-70%",70%,G1403="50-60%",60%,G1403="&lt;50%",50%)</f>
        <v>0.5</v>
      </c>
      <c r="I1403" s="47">
        <v>3.1197372059388086E-3</v>
      </c>
      <c r="J1403">
        <v>2</v>
      </c>
      <c r="K1403">
        <v>1</v>
      </c>
      <c r="L1403" t="s">
        <v>196</v>
      </c>
      <c r="M1403" s="11" cm="1">
        <f t="array" ref="M1403">_xlfn.IFS(L1403="&gt;70%",1,L1403="60-70%",70%,L1403="50-60%",60%,L1403="&lt;50%",50%)</f>
        <v>1</v>
      </c>
      <c r="N1403" s="47">
        <v>2.4045078398724187E-2</v>
      </c>
      <c r="O1403">
        <v>2</v>
      </c>
      <c r="P1403">
        <v>1</v>
      </c>
      <c r="Q1403">
        <v>2</v>
      </c>
      <c r="R1403">
        <v>10</v>
      </c>
      <c r="S1403" t="s">
        <v>105</v>
      </c>
      <c r="T1403" t="s">
        <v>108</v>
      </c>
      <c r="V1403">
        <v>15</v>
      </c>
      <c r="W1403">
        <v>15</v>
      </c>
      <c r="X1403">
        <f>IF(AND(OR('Country Prioritization'!$C$4 = 'Filter inputs'!$A$4,'Country Prioritization'!$C$4=$B1403),
OR('Country Prioritization'!$C$6='Filter inputs'!$C$4,'Country Prioritization'!$C$6=$S1403),
OR( 'Country Prioritization'!$C$7='Filter inputs'!$D$4, 'Country Prioritization'!$C$7=$T1403),
OR('Country Prioritization'!$C$8='Filter inputs'!$E$4, 'Country Prioritization'!$C$8=$F1403), OR(AND('Country Prioritization'!$C$5='Filter inputs'!$B$4,H1403&lt;=$X$1),AND('Country Prioritization'!$C$5='Filter inputs'!$B$5,M1403&lt;=$X$1))),1,0)</f>
        <v>1</v>
      </c>
      <c r="Y1403">
        <f>IF(OR('Vaccine Prioritization'!$C$5='Filter inputs'!$E$4, 'Vaccine Prioritization'!$C$5=$F1403),1,0)</f>
        <v>1</v>
      </c>
    </row>
    <row r="1404" spans="1:25" x14ac:dyDescent="0.3">
      <c r="A1404" t="str">
        <f t="shared" si="43"/>
        <v>EUROPEMDAMCV22027</v>
      </c>
      <c r="B1404" t="s">
        <v>9</v>
      </c>
      <c r="C1404" t="s">
        <v>130</v>
      </c>
      <c r="D1404" t="s">
        <v>26</v>
      </c>
      <c r="E1404" t="s">
        <v>83</v>
      </c>
      <c r="F1404">
        <v>2027</v>
      </c>
      <c r="G1404" t="s">
        <v>199</v>
      </c>
      <c r="H1404" s="11" cm="1">
        <f t="array" ref="H1404">_xlfn.IFS(G1404="&gt;70%",1,G1404="60-70%",70%,G1404="50-60%",60%,G1404="&lt;50%",50%)</f>
        <v>0.5</v>
      </c>
      <c r="I1404" s="47">
        <v>3.3277269391263626E-3</v>
      </c>
      <c r="J1404">
        <v>2</v>
      </c>
      <c r="K1404">
        <v>1</v>
      </c>
      <c r="L1404" t="s">
        <v>196</v>
      </c>
      <c r="M1404" s="11" cm="1">
        <f t="array" ref="M1404">_xlfn.IFS(L1404="&gt;70%",1,L1404="60-70%",70%,L1404="50-60%",60%,L1404="&lt;50%",50%)</f>
        <v>1</v>
      </c>
      <c r="N1404" s="47">
        <v>2.198890347853396E-2</v>
      </c>
      <c r="O1404">
        <v>3</v>
      </c>
      <c r="P1404">
        <v>1</v>
      </c>
      <c r="Q1404">
        <v>2</v>
      </c>
      <c r="R1404">
        <v>11</v>
      </c>
      <c r="S1404" t="s">
        <v>104</v>
      </c>
      <c r="T1404" t="s">
        <v>108</v>
      </c>
      <c r="V1404">
        <v>16</v>
      </c>
      <c r="W1404">
        <v>17</v>
      </c>
      <c r="X1404">
        <f>IF(AND(OR('Country Prioritization'!$C$4 = 'Filter inputs'!$A$4,'Country Prioritization'!$C$4=$B1404),
OR('Country Prioritization'!$C$6='Filter inputs'!$C$4,'Country Prioritization'!$C$6=$S1404),
OR( 'Country Prioritization'!$C$7='Filter inputs'!$D$4, 'Country Prioritization'!$C$7=$T1404),
OR('Country Prioritization'!$C$8='Filter inputs'!$E$4, 'Country Prioritization'!$C$8=$F1404), OR(AND('Country Prioritization'!$C$5='Filter inputs'!$B$4,H1404&lt;=$X$1),AND('Country Prioritization'!$C$5='Filter inputs'!$B$5,M1404&lt;=$X$1))),1,0)</f>
        <v>1</v>
      </c>
      <c r="Y1404">
        <f>IF(OR('Vaccine Prioritization'!$C$5='Filter inputs'!$E$4, 'Vaccine Prioritization'!$C$5=$F1404),1,0)</f>
        <v>1</v>
      </c>
    </row>
    <row r="1405" spans="1:25" x14ac:dyDescent="0.3">
      <c r="A1405" t="str">
        <f t="shared" si="43"/>
        <v>AMERICAGUYMCV22027</v>
      </c>
      <c r="B1405" t="s">
        <v>22</v>
      </c>
      <c r="C1405" t="s">
        <v>170</v>
      </c>
      <c r="D1405" t="s">
        <v>66</v>
      </c>
      <c r="E1405" t="s">
        <v>83</v>
      </c>
      <c r="F1405">
        <v>2027</v>
      </c>
      <c r="G1405" t="s">
        <v>199</v>
      </c>
      <c r="H1405" s="11" cm="1">
        <f t="array" ref="H1405">_xlfn.IFS(G1405="&gt;70%",1,G1405="60-70%",70%,G1405="50-60%",60%,G1405="&lt;50%",50%)</f>
        <v>0.5</v>
      </c>
      <c r="I1405" s="47">
        <v>1.7768182433433686E-3</v>
      </c>
      <c r="J1405">
        <v>2</v>
      </c>
      <c r="K1405">
        <v>1</v>
      </c>
      <c r="L1405" t="s">
        <v>196</v>
      </c>
      <c r="M1405" s="11" cm="1">
        <f t="array" ref="M1405">_xlfn.IFS(L1405="&gt;70%",1,L1405="60-70%",70%,L1405="50-60%",60%,L1405="&lt;50%",50%)</f>
        <v>1</v>
      </c>
      <c r="N1405" s="47">
        <v>1.3123813938621836E-2</v>
      </c>
      <c r="O1405">
        <v>2</v>
      </c>
      <c r="P1405">
        <v>1</v>
      </c>
      <c r="Q1405">
        <v>4</v>
      </c>
      <c r="R1405">
        <v>10</v>
      </c>
      <c r="S1405" t="s">
        <v>105</v>
      </c>
      <c r="T1405" t="s">
        <v>108</v>
      </c>
      <c r="V1405">
        <v>17</v>
      </c>
      <c r="W1405">
        <v>17</v>
      </c>
      <c r="X1405">
        <f>IF(AND(OR('Country Prioritization'!$C$4 = 'Filter inputs'!$A$4,'Country Prioritization'!$C$4=$B1405),
OR('Country Prioritization'!$C$6='Filter inputs'!$C$4,'Country Prioritization'!$C$6=$S1405),
OR( 'Country Prioritization'!$C$7='Filter inputs'!$D$4, 'Country Prioritization'!$C$7=$T1405),
OR('Country Prioritization'!$C$8='Filter inputs'!$E$4, 'Country Prioritization'!$C$8=$F1405), OR(AND('Country Prioritization'!$C$5='Filter inputs'!$B$4,H1405&lt;=$X$1),AND('Country Prioritization'!$C$5='Filter inputs'!$B$5,M1405&lt;=$X$1))),1,0)</f>
        <v>1</v>
      </c>
      <c r="Y1405">
        <f>IF(OR('Vaccine Prioritization'!$C$5='Filter inputs'!$E$4, 'Vaccine Prioritization'!$C$5=$F1405),1,0)</f>
        <v>1</v>
      </c>
    </row>
    <row r="1406" spans="1:25" x14ac:dyDescent="0.3">
      <c r="A1406" t="str">
        <f t="shared" si="43"/>
        <v>AFRICASTPMCV22027</v>
      </c>
      <c r="B1406" t="s">
        <v>3</v>
      </c>
      <c r="C1406" t="s">
        <v>173</v>
      </c>
      <c r="D1406" t="s">
        <v>69</v>
      </c>
      <c r="E1406" t="s">
        <v>83</v>
      </c>
      <c r="F1406">
        <v>2027</v>
      </c>
      <c r="G1406" t="s">
        <v>199</v>
      </c>
      <c r="H1406" s="11" cm="1">
        <f t="array" ref="H1406">_xlfn.IFS(G1406="&gt;70%",1,G1406="60-70%",70%,G1406="50-60%",60%,G1406="&lt;50%",50%)</f>
        <v>0.5</v>
      </c>
      <c r="I1406" s="47">
        <v>1.3469546382588414E-3</v>
      </c>
      <c r="J1406">
        <v>4</v>
      </c>
      <c r="K1406">
        <v>1</v>
      </c>
      <c r="L1406" t="s">
        <v>196</v>
      </c>
      <c r="M1406" s="11" cm="1">
        <f t="array" ref="M1406">_xlfn.IFS(L1406="&gt;70%",1,L1406="60-70%",70%,L1406="50-60%",60%,L1406="&lt;50%",50%)</f>
        <v>1</v>
      </c>
      <c r="N1406" s="47">
        <v>8.6450671130281383E-3</v>
      </c>
      <c r="O1406">
        <v>4</v>
      </c>
      <c r="P1406">
        <v>1</v>
      </c>
      <c r="Q1406">
        <v>4</v>
      </c>
      <c r="R1406">
        <v>5</v>
      </c>
      <c r="S1406" t="s">
        <v>104</v>
      </c>
      <c r="T1406" t="s">
        <v>107</v>
      </c>
      <c r="V1406">
        <v>14</v>
      </c>
      <c r="W1406">
        <v>14</v>
      </c>
      <c r="X1406">
        <f>IF(AND(OR('Country Prioritization'!$C$4 = 'Filter inputs'!$A$4,'Country Prioritization'!$C$4=$B1406),
OR('Country Prioritization'!$C$6='Filter inputs'!$C$4,'Country Prioritization'!$C$6=$S1406),
OR( 'Country Prioritization'!$C$7='Filter inputs'!$D$4, 'Country Prioritization'!$C$7=$T1406),
OR('Country Prioritization'!$C$8='Filter inputs'!$E$4, 'Country Prioritization'!$C$8=$F1406), OR(AND('Country Prioritization'!$C$5='Filter inputs'!$B$4,H1406&lt;=$X$1),AND('Country Prioritization'!$C$5='Filter inputs'!$B$5,M1406&lt;=$X$1))),1,0)</f>
        <v>1</v>
      </c>
      <c r="Y1406">
        <f>IF(OR('Vaccine Prioritization'!$C$5='Filter inputs'!$E$4, 'Vaccine Prioritization'!$C$5=$F1406),1,0)</f>
        <v>1</v>
      </c>
    </row>
    <row r="1407" spans="1:25" x14ac:dyDescent="0.3">
      <c r="A1407" t="str">
        <f t="shared" si="43"/>
        <v>OCEANIASLBMCV22027</v>
      </c>
      <c r="B1407" t="s">
        <v>15</v>
      </c>
      <c r="C1407" t="s">
        <v>150</v>
      </c>
      <c r="D1407" t="s">
        <v>46</v>
      </c>
      <c r="E1407" t="s">
        <v>83</v>
      </c>
      <c r="F1407">
        <v>2027</v>
      </c>
      <c r="G1407" t="s">
        <v>199</v>
      </c>
      <c r="H1407" s="11" cm="1">
        <f t="array" ref="H1407">_xlfn.IFS(G1407="&gt;70%",1,G1407="60-70%",70%,G1407="50-60%",60%,G1407="&lt;50%",50%)</f>
        <v>0.5</v>
      </c>
      <c r="I1407" s="47">
        <v>6.9000453125374556E-4</v>
      </c>
      <c r="J1407">
        <v>9</v>
      </c>
      <c r="K1407">
        <v>1</v>
      </c>
      <c r="L1407" t="s">
        <v>196</v>
      </c>
      <c r="M1407" s="11" cm="1">
        <f t="array" ref="M1407">_xlfn.IFS(L1407="&gt;70%",1,L1407="60-70%",70%,L1407="50-60%",60%,L1407="&lt;50%",50%)</f>
        <v>1</v>
      </c>
      <c r="N1407" s="47">
        <v>4.5781934370545518E-3</v>
      </c>
      <c r="O1407">
        <v>5</v>
      </c>
      <c r="P1407">
        <v>1</v>
      </c>
      <c r="Q1407">
        <v>1</v>
      </c>
      <c r="R1407">
        <v>5</v>
      </c>
      <c r="S1407" t="s">
        <v>104</v>
      </c>
      <c r="T1407" t="s">
        <v>107</v>
      </c>
      <c r="V1407">
        <v>16</v>
      </c>
      <c r="W1407">
        <v>12</v>
      </c>
      <c r="X1407">
        <f>IF(AND(OR('Country Prioritization'!$C$4 = 'Filter inputs'!$A$4,'Country Prioritization'!$C$4=$B1407),
OR('Country Prioritization'!$C$6='Filter inputs'!$C$4,'Country Prioritization'!$C$6=$S1407),
OR( 'Country Prioritization'!$C$7='Filter inputs'!$D$4, 'Country Prioritization'!$C$7=$T1407),
OR('Country Prioritization'!$C$8='Filter inputs'!$E$4, 'Country Prioritization'!$C$8=$F1407), OR(AND('Country Prioritization'!$C$5='Filter inputs'!$B$4,H1407&lt;=$X$1),AND('Country Prioritization'!$C$5='Filter inputs'!$B$5,M1407&lt;=$X$1))),1,0)</f>
        <v>1</v>
      </c>
      <c r="Y1407">
        <f>IF(OR('Vaccine Prioritization'!$C$5='Filter inputs'!$E$4, 'Vaccine Prioritization'!$C$5=$F1407),1,0)</f>
        <v>1</v>
      </c>
    </row>
    <row r="1408" spans="1:25" x14ac:dyDescent="0.3">
      <c r="A1408" t="str">
        <f t="shared" si="43"/>
        <v>OCEANIAKIRMCV22027</v>
      </c>
      <c r="B1408" t="s">
        <v>15</v>
      </c>
      <c r="C1408" t="s">
        <v>129</v>
      </c>
      <c r="D1408" t="s">
        <v>25</v>
      </c>
      <c r="E1408" t="s">
        <v>83</v>
      </c>
      <c r="F1408">
        <v>2027</v>
      </c>
      <c r="G1408" t="s">
        <v>199</v>
      </c>
      <c r="H1408" s="11" cm="1">
        <f t="array" ref="H1408">_xlfn.IFS(G1408="&gt;70%",1,G1408="60-70%",70%,G1408="50-60%",60%,G1408="&lt;50%",50%)</f>
        <v>0.5</v>
      </c>
      <c r="I1408" s="47">
        <v>4.1284100178225783E-4</v>
      </c>
      <c r="J1408">
        <v>3</v>
      </c>
      <c r="K1408">
        <v>1</v>
      </c>
      <c r="L1408" t="s">
        <v>196</v>
      </c>
      <c r="M1408" s="11" cm="1">
        <f t="array" ref="M1408">_xlfn.IFS(L1408="&gt;70%",1,L1408="60-70%",70%,L1408="50-60%",60%,L1408="&lt;50%",50%)</f>
        <v>1</v>
      </c>
      <c r="N1408" s="47">
        <v>2.5892061774633302E-3</v>
      </c>
      <c r="O1408">
        <v>6</v>
      </c>
      <c r="P1408">
        <v>1</v>
      </c>
      <c r="Q1408">
        <v>5</v>
      </c>
      <c r="R1408">
        <v>11</v>
      </c>
      <c r="S1408" t="s">
        <v>104</v>
      </c>
      <c r="T1408" t="s">
        <v>108</v>
      </c>
      <c r="V1408">
        <v>20</v>
      </c>
      <c r="W1408">
        <v>23</v>
      </c>
      <c r="X1408">
        <f>IF(AND(OR('Country Prioritization'!$C$4 = 'Filter inputs'!$A$4,'Country Prioritization'!$C$4=$B1408),
OR('Country Prioritization'!$C$6='Filter inputs'!$C$4,'Country Prioritization'!$C$6=$S1408),
OR( 'Country Prioritization'!$C$7='Filter inputs'!$D$4, 'Country Prioritization'!$C$7=$T1408),
OR('Country Prioritization'!$C$8='Filter inputs'!$E$4, 'Country Prioritization'!$C$8=$F1408), OR(AND('Country Prioritization'!$C$5='Filter inputs'!$B$4,H1408&lt;=$X$1),AND('Country Prioritization'!$C$5='Filter inputs'!$B$5,M1408&lt;=$X$1))),1,0)</f>
        <v>1</v>
      </c>
      <c r="Y1408">
        <f>IF(OR('Vaccine Prioritization'!$C$5='Filter inputs'!$E$4, 'Vaccine Prioritization'!$C$5=$F1408),1,0)</f>
        <v>1</v>
      </c>
    </row>
    <row r="1409" spans="1:25" x14ac:dyDescent="0.3">
      <c r="A1409" t="str">
        <f t="shared" si="43"/>
        <v>ASIAINDMCV22028</v>
      </c>
      <c r="B1409" t="s">
        <v>13</v>
      </c>
      <c r="C1409" t="s">
        <v>146</v>
      </c>
      <c r="D1409" t="s">
        <v>42</v>
      </c>
      <c r="E1409" t="s">
        <v>83</v>
      </c>
      <c r="F1409">
        <v>2028</v>
      </c>
      <c r="G1409" t="s">
        <v>199</v>
      </c>
      <c r="H1409" s="11" cm="1">
        <f t="array" ref="H1409">_xlfn.IFS(G1409="&gt;70%",1,G1409="60-70%",70%,G1409="50-60%",60%,G1409="&lt;50%",50%)</f>
        <v>0.5</v>
      </c>
      <c r="I1409" s="47">
        <v>6.5160166626871971</v>
      </c>
      <c r="J1409">
        <v>4</v>
      </c>
      <c r="K1409">
        <v>10</v>
      </c>
      <c r="L1409" t="s">
        <v>196</v>
      </c>
      <c r="M1409" s="11" cm="1">
        <f t="array" ref="M1409">_xlfn.IFS(L1409="&gt;70%",1,L1409="60-70%",70%,L1409="50-60%",60%,L1409="&lt;50%",50%)</f>
        <v>1</v>
      </c>
      <c r="N1409" s="47">
        <v>45.548214255319763</v>
      </c>
      <c r="O1409">
        <v>5</v>
      </c>
      <c r="P1409">
        <v>10</v>
      </c>
      <c r="Q1409">
        <v>3</v>
      </c>
      <c r="R1409">
        <v>5</v>
      </c>
      <c r="S1409" t="s">
        <v>104</v>
      </c>
      <c r="T1409" t="s">
        <v>107</v>
      </c>
      <c r="V1409">
        <v>22</v>
      </c>
      <c r="W1409">
        <v>23</v>
      </c>
      <c r="X1409">
        <f>IF(AND(OR('Country Prioritization'!$C$4 = 'Filter inputs'!$A$4,'Country Prioritization'!$C$4=$B1409),
OR('Country Prioritization'!$C$6='Filter inputs'!$C$4,'Country Prioritization'!$C$6=$S1409),
OR( 'Country Prioritization'!$C$7='Filter inputs'!$D$4, 'Country Prioritization'!$C$7=$T1409),
OR('Country Prioritization'!$C$8='Filter inputs'!$E$4, 'Country Prioritization'!$C$8=$F1409), OR(AND('Country Prioritization'!$C$5='Filter inputs'!$B$4,H1409&lt;=$X$1),AND('Country Prioritization'!$C$5='Filter inputs'!$B$5,M1409&lt;=$X$1))),1,0)</f>
        <v>1</v>
      </c>
      <c r="Y1409">
        <f>IF(OR('Vaccine Prioritization'!$C$5='Filter inputs'!$E$4, 'Vaccine Prioritization'!$C$5=$F1409),1,0)</f>
        <v>1</v>
      </c>
    </row>
    <row r="1410" spans="1:25" x14ac:dyDescent="0.3">
      <c r="A1410" t="str">
        <f t="shared" si="43"/>
        <v>ASIAPAKMCV22028</v>
      </c>
      <c r="B1410" t="s">
        <v>13</v>
      </c>
      <c r="C1410" t="s">
        <v>141</v>
      </c>
      <c r="D1410" t="s">
        <v>37</v>
      </c>
      <c r="E1410" t="s">
        <v>83</v>
      </c>
      <c r="F1410">
        <v>2028</v>
      </c>
      <c r="G1410" t="s">
        <v>199</v>
      </c>
      <c r="H1410" s="11" cm="1">
        <f t="array" ref="H1410">_xlfn.IFS(G1410="&gt;70%",1,G1410="60-70%",70%,G1410="50-60%",60%,G1410="&lt;50%",50%)</f>
        <v>0.5</v>
      </c>
      <c r="I1410" s="47">
        <v>2.4926446560429167</v>
      </c>
      <c r="J1410">
        <v>6</v>
      </c>
      <c r="K1410">
        <v>10</v>
      </c>
      <c r="L1410" t="s">
        <v>196</v>
      </c>
      <c r="M1410" s="11" cm="1">
        <f t="array" ref="M1410">_xlfn.IFS(L1410="&gt;70%",1,L1410="60-70%",70%,L1410="50-60%",60%,L1410="&lt;50%",50%)</f>
        <v>1</v>
      </c>
      <c r="N1410" s="47">
        <v>15.268479496221108</v>
      </c>
      <c r="O1410">
        <v>7</v>
      </c>
      <c r="P1410">
        <v>10</v>
      </c>
      <c r="Q1410">
        <v>3</v>
      </c>
      <c r="R1410">
        <v>2</v>
      </c>
      <c r="S1410" t="s">
        <v>104</v>
      </c>
      <c r="T1410" t="s">
        <v>109</v>
      </c>
      <c r="V1410">
        <v>21</v>
      </c>
      <c r="W1410">
        <v>22</v>
      </c>
      <c r="X1410">
        <f>IF(AND(OR('Country Prioritization'!$C$4 = 'Filter inputs'!$A$4,'Country Prioritization'!$C$4=$B1410),
OR('Country Prioritization'!$C$6='Filter inputs'!$C$4,'Country Prioritization'!$C$6=$S1410),
OR( 'Country Prioritization'!$C$7='Filter inputs'!$D$4, 'Country Prioritization'!$C$7=$T1410),
OR('Country Prioritization'!$C$8='Filter inputs'!$E$4, 'Country Prioritization'!$C$8=$F1410), OR(AND('Country Prioritization'!$C$5='Filter inputs'!$B$4,H1410&lt;=$X$1),AND('Country Prioritization'!$C$5='Filter inputs'!$B$5,M1410&lt;=$X$1))),1,0)</f>
        <v>1</v>
      </c>
      <c r="Y1410">
        <f>IF(OR('Vaccine Prioritization'!$C$5='Filter inputs'!$E$4, 'Vaccine Prioritization'!$C$5=$F1410),1,0)</f>
        <v>1</v>
      </c>
    </row>
    <row r="1411" spans="1:25" x14ac:dyDescent="0.3">
      <c r="A1411" t="str">
        <f t="shared" si="43"/>
        <v>AFRICANGAMCV22028</v>
      </c>
      <c r="B1411" t="s">
        <v>3</v>
      </c>
      <c r="C1411" t="s">
        <v>113</v>
      </c>
      <c r="D1411" t="s">
        <v>5</v>
      </c>
      <c r="E1411" t="s">
        <v>83</v>
      </c>
      <c r="F1411">
        <v>2028</v>
      </c>
      <c r="G1411" t="s">
        <v>199</v>
      </c>
      <c r="H1411" s="11" cm="1">
        <f t="array" ref="H1411">_xlfn.IFS(G1411="&gt;70%",1,G1411="60-70%",70%,G1411="50-60%",60%,G1411="&lt;50%",50%)</f>
        <v>0.5</v>
      </c>
      <c r="I1411" s="47">
        <v>2.8710709721149308</v>
      </c>
      <c r="J1411">
        <v>10</v>
      </c>
      <c r="K1411">
        <v>10</v>
      </c>
      <c r="L1411" t="s">
        <v>199</v>
      </c>
      <c r="M1411" s="11" cm="1">
        <f t="array" ref="M1411">_xlfn.IFS(L1411="&gt;70%",1,L1411="60-70%",70%,L1411="50-60%",60%,L1411="&lt;50%",50%)</f>
        <v>0.5</v>
      </c>
      <c r="N1411" s="47">
        <v>14.749366691207996</v>
      </c>
      <c r="O1411">
        <v>10</v>
      </c>
      <c r="P1411">
        <v>10</v>
      </c>
      <c r="Q1411">
        <v>10</v>
      </c>
      <c r="R1411">
        <v>5</v>
      </c>
      <c r="S1411" t="s">
        <v>104</v>
      </c>
      <c r="T1411" t="s">
        <v>107</v>
      </c>
      <c r="V1411">
        <v>35</v>
      </c>
      <c r="W1411">
        <v>35</v>
      </c>
      <c r="X1411">
        <f>IF(AND(OR('Country Prioritization'!$C$4 = 'Filter inputs'!$A$4,'Country Prioritization'!$C$4=$B1411),
OR('Country Prioritization'!$C$6='Filter inputs'!$C$4,'Country Prioritization'!$C$6=$S1411),
OR( 'Country Prioritization'!$C$7='Filter inputs'!$D$4, 'Country Prioritization'!$C$7=$T1411),
OR('Country Prioritization'!$C$8='Filter inputs'!$E$4, 'Country Prioritization'!$C$8=$F1411), OR(AND('Country Prioritization'!$C$5='Filter inputs'!$B$4,H1411&lt;=$X$1),AND('Country Prioritization'!$C$5='Filter inputs'!$B$5,M1411&lt;=$X$1))),1,0)</f>
        <v>1</v>
      </c>
      <c r="Y1411">
        <f>IF(OR('Vaccine Prioritization'!$C$5='Filter inputs'!$E$4, 'Vaccine Prioritization'!$C$5=$F1411),1,0)</f>
        <v>1</v>
      </c>
    </row>
    <row r="1412" spans="1:25" x14ac:dyDescent="0.3">
      <c r="A1412" t="str">
        <f t="shared" ref="A1412:A1475" si="44">_xlfn.CONCAT(B1412,D1412,E1412,F1412)</f>
        <v>AFRICAETHMCV22028</v>
      </c>
      <c r="B1412" t="s">
        <v>3</v>
      </c>
      <c r="C1412" t="s">
        <v>125</v>
      </c>
      <c r="D1412" t="s">
        <v>20</v>
      </c>
      <c r="E1412" t="s">
        <v>83</v>
      </c>
      <c r="F1412">
        <v>2028</v>
      </c>
      <c r="G1412" t="s">
        <v>199</v>
      </c>
      <c r="H1412" s="11" cm="1">
        <f t="array" ref="H1412">_xlfn.IFS(G1412="&gt;70%",1,G1412="60-70%",70%,G1412="50-60%",60%,G1412="&lt;50%",50%)</f>
        <v>0.5</v>
      </c>
      <c r="I1412" s="47">
        <v>1.736132163974853</v>
      </c>
      <c r="J1412">
        <v>10</v>
      </c>
      <c r="K1412">
        <v>10</v>
      </c>
      <c r="L1412" t="s">
        <v>197</v>
      </c>
      <c r="M1412" s="11" cm="1">
        <f t="array" ref="M1412">_xlfn.IFS(L1412="&gt;70%",1,L1412="60-70%",70%,L1412="50-60%",60%,L1412="&lt;50%",50%)</f>
        <v>0.7</v>
      </c>
      <c r="N1412" s="47">
        <v>10.221030937607409</v>
      </c>
      <c r="O1412">
        <v>9</v>
      </c>
      <c r="P1412">
        <v>10</v>
      </c>
      <c r="Q1412">
        <v>9</v>
      </c>
      <c r="R1412">
        <v>9</v>
      </c>
      <c r="S1412" t="s">
        <v>103</v>
      </c>
      <c r="T1412" t="s">
        <v>106</v>
      </c>
      <c r="V1412">
        <v>38</v>
      </c>
      <c r="W1412">
        <v>37</v>
      </c>
      <c r="X1412">
        <f>IF(AND(OR('Country Prioritization'!$C$4 = 'Filter inputs'!$A$4,'Country Prioritization'!$C$4=$B1412),
OR('Country Prioritization'!$C$6='Filter inputs'!$C$4,'Country Prioritization'!$C$6=$S1412),
OR( 'Country Prioritization'!$C$7='Filter inputs'!$D$4, 'Country Prioritization'!$C$7=$T1412),
OR('Country Prioritization'!$C$8='Filter inputs'!$E$4, 'Country Prioritization'!$C$8=$F1412), OR(AND('Country Prioritization'!$C$5='Filter inputs'!$B$4,H1412&lt;=$X$1),AND('Country Prioritization'!$C$5='Filter inputs'!$B$5,M1412&lt;=$X$1))),1,0)</f>
        <v>1</v>
      </c>
      <c r="Y1412">
        <f>IF(OR('Vaccine Prioritization'!$C$5='Filter inputs'!$E$4, 'Vaccine Prioritization'!$C$5=$F1412),1,0)</f>
        <v>1</v>
      </c>
    </row>
    <row r="1413" spans="1:25" x14ac:dyDescent="0.3">
      <c r="A1413" t="str">
        <f t="shared" si="44"/>
        <v>ASIAIDNMCV22028</v>
      </c>
      <c r="B1413" t="s">
        <v>13</v>
      </c>
      <c r="C1413" t="s">
        <v>133</v>
      </c>
      <c r="D1413" t="s">
        <v>29</v>
      </c>
      <c r="E1413" t="s">
        <v>83</v>
      </c>
      <c r="F1413">
        <v>2028</v>
      </c>
      <c r="G1413" t="s">
        <v>199</v>
      </c>
      <c r="H1413" s="11" cm="1">
        <f t="array" ref="H1413">_xlfn.IFS(G1413="&gt;70%",1,G1413="60-70%",70%,G1413="50-60%",60%,G1413="&lt;50%",50%)</f>
        <v>0.5</v>
      </c>
      <c r="I1413" s="47">
        <v>1.1704507018249506</v>
      </c>
      <c r="J1413">
        <v>6</v>
      </c>
      <c r="K1413">
        <v>10</v>
      </c>
      <c r="L1413" t="s">
        <v>196</v>
      </c>
      <c r="M1413" s="11" cm="1">
        <f t="array" ref="M1413">_xlfn.IFS(L1413="&gt;70%",1,L1413="60-70%",70%,L1413="50-60%",60%,L1413="&lt;50%",50%)</f>
        <v>1</v>
      </c>
      <c r="N1413" s="47">
        <v>7.637274615450405</v>
      </c>
      <c r="O1413">
        <v>6</v>
      </c>
      <c r="P1413">
        <v>10</v>
      </c>
      <c r="Q1413">
        <v>2</v>
      </c>
      <c r="R1413">
        <v>10</v>
      </c>
      <c r="S1413" t="s">
        <v>105</v>
      </c>
      <c r="T1413" t="s">
        <v>108</v>
      </c>
      <c r="V1413">
        <v>28</v>
      </c>
      <c r="W1413">
        <v>28</v>
      </c>
      <c r="X1413">
        <f>IF(AND(OR('Country Prioritization'!$C$4 = 'Filter inputs'!$A$4,'Country Prioritization'!$C$4=$B1413),
OR('Country Prioritization'!$C$6='Filter inputs'!$C$4,'Country Prioritization'!$C$6=$S1413),
OR( 'Country Prioritization'!$C$7='Filter inputs'!$D$4, 'Country Prioritization'!$C$7=$T1413),
OR('Country Prioritization'!$C$8='Filter inputs'!$E$4, 'Country Prioritization'!$C$8=$F1413), OR(AND('Country Prioritization'!$C$5='Filter inputs'!$B$4,H1413&lt;=$X$1),AND('Country Prioritization'!$C$5='Filter inputs'!$B$5,M1413&lt;=$X$1))),1,0)</f>
        <v>1</v>
      </c>
      <c r="Y1413">
        <f>IF(OR('Vaccine Prioritization'!$C$5='Filter inputs'!$E$4, 'Vaccine Prioritization'!$C$5=$F1413),1,0)</f>
        <v>1</v>
      </c>
    </row>
    <row r="1414" spans="1:25" x14ac:dyDescent="0.3">
      <c r="A1414" t="str">
        <f t="shared" si="44"/>
        <v>AFRICACODMCV22028</v>
      </c>
      <c r="B1414" t="s">
        <v>3</v>
      </c>
      <c r="C1414" t="s">
        <v>134</v>
      </c>
      <c r="D1414" t="s">
        <v>30</v>
      </c>
      <c r="E1414" t="s">
        <v>83</v>
      </c>
      <c r="F1414">
        <v>2028</v>
      </c>
      <c r="G1414" t="s">
        <v>199</v>
      </c>
      <c r="H1414" s="11" cm="1">
        <f t="array" ref="H1414">_xlfn.IFS(G1414="&gt;70%",1,G1414="60-70%",70%,G1414="50-60%",60%,G1414="&lt;50%",50%)</f>
        <v>0.5</v>
      </c>
      <c r="I1414" s="47">
        <v>1.0997886679433471</v>
      </c>
      <c r="J1414">
        <v>8</v>
      </c>
      <c r="K1414">
        <v>10</v>
      </c>
      <c r="L1414" t="s">
        <v>196</v>
      </c>
      <c r="M1414" s="11" cm="1">
        <f t="array" ref="M1414">_xlfn.IFS(L1414="&gt;70%",1,L1414="60-70%",70%,L1414="50-60%",60%,L1414="&lt;50%",50%)</f>
        <v>1</v>
      </c>
      <c r="N1414" s="47">
        <v>7.2079578292812077</v>
      </c>
      <c r="O1414">
        <v>6</v>
      </c>
      <c r="P1414">
        <v>10</v>
      </c>
      <c r="Q1414">
        <v>10</v>
      </c>
      <c r="R1414">
        <v>9</v>
      </c>
      <c r="S1414" t="s">
        <v>103</v>
      </c>
      <c r="T1414" t="s">
        <v>106</v>
      </c>
      <c r="V1414">
        <v>37</v>
      </c>
      <c r="W1414">
        <v>35</v>
      </c>
      <c r="X1414">
        <f>IF(AND(OR('Country Prioritization'!$C$4 = 'Filter inputs'!$A$4,'Country Prioritization'!$C$4=$B1414),
OR('Country Prioritization'!$C$6='Filter inputs'!$C$4,'Country Prioritization'!$C$6=$S1414),
OR( 'Country Prioritization'!$C$7='Filter inputs'!$D$4, 'Country Prioritization'!$C$7=$T1414),
OR('Country Prioritization'!$C$8='Filter inputs'!$E$4, 'Country Prioritization'!$C$8=$F1414), OR(AND('Country Prioritization'!$C$5='Filter inputs'!$B$4,H1414&lt;=$X$1),AND('Country Prioritization'!$C$5='Filter inputs'!$B$5,M1414&lt;=$X$1))),1,0)</f>
        <v>1</v>
      </c>
      <c r="Y1414">
        <f>IF(OR('Vaccine Prioritization'!$C$5='Filter inputs'!$E$4, 'Vaccine Prioritization'!$C$5=$F1414),1,0)</f>
        <v>1</v>
      </c>
    </row>
    <row r="1415" spans="1:25" x14ac:dyDescent="0.3">
      <c r="A1415" t="str">
        <f t="shared" si="44"/>
        <v>ASIABGDMCV22028</v>
      </c>
      <c r="B1415" t="s">
        <v>13</v>
      </c>
      <c r="C1415" t="s">
        <v>169</v>
      </c>
      <c r="D1415" t="s">
        <v>65</v>
      </c>
      <c r="E1415" t="s">
        <v>83</v>
      </c>
      <c r="F1415">
        <v>2028</v>
      </c>
      <c r="G1415" t="s">
        <v>199</v>
      </c>
      <c r="H1415" s="11" cm="1">
        <f t="array" ref="H1415">_xlfn.IFS(G1415="&gt;70%",1,G1415="60-70%",70%,G1415="50-60%",60%,G1415="&lt;50%",50%)</f>
        <v>0.5</v>
      </c>
      <c r="I1415" s="47">
        <v>0.60159269152426653</v>
      </c>
      <c r="J1415">
        <v>2</v>
      </c>
      <c r="K1415">
        <v>10</v>
      </c>
      <c r="L1415" t="s">
        <v>196</v>
      </c>
      <c r="M1415" s="11" cm="1">
        <f t="array" ref="M1415">_xlfn.IFS(L1415="&gt;70%",1,L1415="60-70%",70%,L1415="50-60%",60%,L1415="&lt;50%",50%)</f>
        <v>1</v>
      </c>
      <c r="N1415" s="47">
        <v>4.2382886379983367</v>
      </c>
      <c r="O1415">
        <v>4</v>
      </c>
      <c r="P1415">
        <v>10</v>
      </c>
      <c r="Q1415">
        <v>2</v>
      </c>
      <c r="R1415">
        <v>2</v>
      </c>
      <c r="S1415" t="s">
        <v>104</v>
      </c>
      <c r="T1415" t="s">
        <v>109</v>
      </c>
      <c r="V1415">
        <v>16</v>
      </c>
      <c r="W1415">
        <v>18</v>
      </c>
      <c r="X1415">
        <f>IF(AND(OR('Country Prioritization'!$C$4 = 'Filter inputs'!$A$4,'Country Prioritization'!$C$4=$B1415),
OR('Country Prioritization'!$C$6='Filter inputs'!$C$4,'Country Prioritization'!$C$6=$S1415),
OR( 'Country Prioritization'!$C$7='Filter inputs'!$D$4, 'Country Prioritization'!$C$7=$T1415),
OR('Country Prioritization'!$C$8='Filter inputs'!$E$4, 'Country Prioritization'!$C$8=$F1415), OR(AND('Country Prioritization'!$C$5='Filter inputs'!$B$4,H1415&lt;=$X$1),AND('Country Prioritization'!$C$5='Filter inputs'!$B$5,M1415&lt;=$X$1))),1,0)</f>
        <v>1</v>
      </c>
      <c r="Y1415">
        <f>IF(OR('Vaccine Prioritization'!$C$5='Filter inputs'!$E$4, 'Vaccine Prioritization'!$C$5=$F1415),1,0)</f>
        <v>1</v>
      </c>
    </row>
    <row r="1416" spans="1:25" x14ac:dyDescent="0.3">
      <c r="A1416" t="str">
        <f t="shared" si="44"/>
        <v>AFRICACMRMCV22028</v>
      </c>
      <c r="B1416" t="s">
        <v>3</v>
      </c>
      <c r="C1416" t="s">
        <v>151</v>
      </c>
      <c r="D1416" t="s">
        <v>47</v>
      </c>
      <c r="E1416" t="s">
        <v>83</v>
      </c>
      <c r="F1416">
        <v>2028</v>
      </c>
      <c r="G1416" t="s">
        <v>199</v>
      </c>
      <c r="H1416" s="11" cm="1">
        <f t="array" ref="H1416">_xlfn.IFS(G1416="&gt;70%",1,G1416="60-70%",70%,G1416="50-60%",60%,G1416="&lt;50%",50%)</f>
        <v>0.5</v>
      </c>
      <c r="I1416" s="47">
        <v>0.39104327348482582</v>
      </c>
      <c r="J1416">
        <v>8</v>
      </c>
      <c r="K1416">
        <v>9</v>
      </c>
      <c r="L1416" t="s">
        <v>196</v>
      </c>
      <c r="M1416" s="11" cm="1">
        <f t="array" ref="M1416">_xlfn.IFS(L1416="&gt;70%",1,L1416="60-70%",70%,L1416="50-60%",60%,L1416="&lt;50%",50%)</f>
        <v>1</v>
      </c>
      <c r="N1416" s="47">
        <v>3.5017153754626671</v>
      </c>
      <c r="O1416">
        <v>2</v>
      </c>
      <c r="P1416">
        <v>10</v>
      </c>
      <c r="Q1416">
        <v>8</v>
      </c>
      <c r="R1416">
        <v>2</v>
      </c>
      <c r="S1416" t="s">
        <v>104</v>
      </c>
      <c r="T1416" t="s">
        <v>109</v>
      </c>
      <c r="V1416">
        <v>27</v>
      </c>
      <c r="W1416">
        <v>22</v>
      </c>
      <c r="X1416">
        <f>IF(AND(OR('Country Prioritization'!$C$4 = 'Filter inputs'!$A$4,'Country Prioritization'!$C$4=$B1416),
OR('Country Prioritization'!$C$6='Filter inputs'!$C$4,'Country Prioritization'!$C$6=$S1416),
OR( 'Country Prioritization'!$C$7='Filter inputs'!$D$4, 'Country Prioritization'!$C$7=$T1416),
OR('Country Prioritization'!$C$8='Filter inputs'!$E$4, 'Country Prioritization'!$C$8=$F1416), OR(AND('Country Prioritization'!$C$5='Filter inputs'!$B$4,H1416&lt;=$X$1),AND('Country Prioritization'!$C$5='Filter inputs'!$B$5,M1416&lt;=$X$1))),1,0)</f>
        <v>1</v>
      </c>
      <c r="Y1416">
        <f>IF(OR('Vaccine Prioritization'!$C$5='Filter inputs'!$E$4, 'Vaccine Prioritization'!$C$5=$F1416),1,0)</f>
        <v>1</v>
      </c>
    </row>
    <row r="1417" spans="1:25" x14ac:dyDescent="0.3">
      <c r="A1417" t="str">
        <f t="shared" si="44"/>
        <v>AFRICACIVMCV22028</v>
      </c>
      <c r="B1417" t="s">
        <v>3</v>
      </c>
      <c r="C1417" t="s">
        <v>142</v>
      </c>
      <c r="D1417" t="s">
        <v>38</v>
      </c>
      <c r="E1417" t="s">
        <v>83</v>
      </c>
      <c r="F1417">
        <v>2028</v>
      </c>
      <c r="G1417" t="s">
        <v>199</v>
      </c>
      <c r="H1417" s="11" cm="1">
        <f t="array" ref="H1417">_xlfn.IFS(G1417="&gt;70%",1,G1417="60-70%",70%,G1417="50-60%",60%,G1417="&lt;50%",50%)</f>
        <v>0.5</v>
      </c>
      <c r="I1417" s="47">
        <v>0.43126731060101792</v>
      </c>
      <c r="J1417">
        <v>8</v>
      </c>
      <c r="K1417">
        <v>9</v>
      </c>
      <c r="L1417" t="s">
        <v>196</v>
      </c>
      <c r="M1417" s="11" cm="1">
        <f t="array" ref="M1417">_xlfn.IFS(L1417="&gt;70%",1,L1417="60-70%",70%,L1417="50-60%",60%,L1417="&lt;50%",50%)</f>
        <v>1</v>
      </c>
      <c r="N1417" s="47">
        <v>3.058102907530829</v>
      </c>
      <c r="O1417">
        <v>5</v>
      </c>
      <c r="P1417">
        <v>9</v>
      </c>
      <c r="Q1417">
        <v>5</v>
      </c>
      <c r="R1417">
        <v>2</v>
      </c>
      <c r="S1417" t="s">
        <v>104</v>
      </c>
      <c r="T1417" t="s">
        <v>109</v>
      </c>
      <c r="V1417">
        <v>24</v>
      </c>
      <c r="W1417">
        <v>21</v>
      </c>
      <c r="X1417">
        <f>IF(AND(OR('Country Prioritization'!$C$4 = 'Filter inputs'!$A$4,'Country Prioritization'!$C$4=$B1417),
OR('Country Prioritization'!$C$6='Filter inputs'!$C$4,'Country Prioritization'!$C$6=$S1417),
OR( 'Country Prioritization'!$C$7='Filter inputs'!$D$4, 'Country Prioritization'!$C$7=$T1417),
OR('Country Prioritization'!$C$8='Filter inputs'!$E$4, 'Country Prioritization'!$C$8=$F1417), OR(AND('Country Prioritization'!$C$5='Filter inputs'!$B$4,H1417&lt;=$X$1),AND('Country Prioritization'!$C$5='Filter inputs'!$B$5,M1417&lt;=$X$1))),1,0)</f>
        <v>1</v>
      </c>
      <c r="Y1417">
        <f>IF(OR('Vaccine Prioritization'!$C$5='Filter inputs'!$E$4, 'Vaccine Prioritization'!$C$5=$F1417),1,0)</f>
        <v>1</v>
      </c>
    </row>
    <row r="1418" spans="1:25" x14ac:dyDescent="0.3">
      <c r="A1418" t="str">
        <f t="shared" si="44"/>
        <v>AFRICAUGAMCV22028</v>
      </c>
      <c r="B1418" t="s">
        <v>3</v>
      </c>
      <c r="C1418" t="s">
        <v>147</v>
      </c>
      <c r="D1418" t="s">
        <v>43</v>
      </c>
      <c r="E1418" t="s">
        <v>83</v>
      </c>
      <c r="F1418">
        <v>2028</v>
      </c>
      <c r="G1418" t="s">
        <v>199</v>
      </c>
      <c r="H1418" s="11" cm="1">
        <f t="array" ref="H1418">_xlfn.IFS(G1418="&gt;70%",1,G1418="60-70%",70%,G1418="50-60%",60%,G1418="&lt;50%",50%)</f>
        <v>0.5</v>
      </c>
      <c r="I1418" s="47">
        <v>0.46467282448410091</v>
      </c>
      <c r="J1418">
        <v>8</v>
      </c>
      <c r="K1418">
        <v>9</v>
      </c>
      <c r="L1418" t="s">
        <v>197</v>
      </c>
      <c r="M1418" s="11" cm="1">
        <f t="array" ref="M1418">_xlfn.IFS(L1418="&gt;70%",1,L1418="60-70%",70%,L1418="50-60%",60%,L1418="&lt;50%",50%)</f>
        <v>0.7</v>
      </c>
      <c r="N1418" s="47">
        <v>2.5179915210460364</v>
      </c>
      <c r="O1418">
        <v>9</v>
      </c>
      <c r="P1418">
        <v>9</v>
      </c>
      <c r="Q1418">
        <v>6</v>
      </c>
      <c r="R1418">
        <v>9</v>
      </c>
      <c r="S1418" t="s">
        <v>103</v>
      </c>
      <c r="T1418" t="s">
        <v>106</v>
      </c>
      <c r="V1418">
        <v>32</v>
      </c>
      <c r="W1418">
        <v>33</v>
      </c>
      <c r="X1418">
        <f>IF(AND(OR('Country Prioritization'!$C$4 = 'Filter inputs'!$A$4,'Country Prioritization'!$C$4=$B1418),
OR('Country Prioritization'!$C$6='Filter inputs'!$C$4,'Country Prioritization'!$C$6=$S1418),
OR( 'Country Prioritization'!$C$7='Filter inputs'!$D$4, 'Country Prioritization'!$C$7=$T1418),
OR('Country Prioritization'!$C$8='Filter inputs'!$E$4, 'Country Prioritization'!$C$8=$F1418), OR(AND('Country Prioritization'!$C$5='Filter inputs'!$B$4,H1418&lt;=$X$1),AND('Country Prioritization'!$C$5='Filter inputs'!$B$5,M1418&lt;=$X$1))),1,0)</f>
        <v>1</v>
      </c>
      <c r="Y1418">
        <f>IF(OR('Vaccine Prioritization'!$C$5='Filter inputs'!$E$4, 'Vaccine Prioritization'!$C$5=$F1418),1,0)</f>
        <v>1</v>
      </c>
    </row>
    <row r="1419" spans="1:25" x14ac:dyDescent="0.3">
      <c r="A1419" t="str">
        <f t="shared" si="44"/>
        <v>AFRICASDNMCV22028</v>
      </c>
      <c r="B1419" t="s">
        <v>3</v>
      </c>
      <c r="C1419" t="s">
        <v>149</v>
      </c>
      <c r="D1419" t="s">
        <v>45</v>
      </c>
      <c r="E1419" t="s">
        <v>83</v>
      </c>
      <c r="F1419">
        <v>2028</v>
      </c>
      <c r="G1419" t="s">
        <v>199</v>
      </c>
      <c r="H1419" s="11" cm="1">
        <f t="array" ref="H1419">_xlfn.IFS(G1419="&gt;70%",1,G1419="60-70%",70%,G1419="50-60%",60%,G1419="&lt;50%",50%)</f>
        <v>0.5</v>
      </c>
      <c r="I1419" s="47">
        <v>0.35173223210449722</v>
      </c>
      <c r="J1419">
        <v>5</v>
      </c>
      <c r="K1419">
        <v>9</v>
      </c>
      <c r="L1419" t="s">
        <v>196</v>
      </c>
      <c r="M1419" s="11" cm="1">
        <f t="array" ref="M1419">_xlfn.IFS(L1419="&gt;70%",1,L1419="60-70%",70%,L1419="50-60%",60%,L1419="&lt;50%",50%)</f>
        <v>1</v>
      </c>
      <c r="N1419" s="47">
        <v>2.4751599155995665</v>
      </c>
      <c r="O1419">
        <v>5</v>
      </c>
      <c r="P1419">
        <v>9</v>
      </c>
      <c r="Q1419">
        <v>5</v>
      </c>
      <c r="R1419">
        <v>3</v>
      </c>
      <c r="S1419" t="s">
        <v>103</v>
      </c>
      <c r="T1419" t="s">
        <v>109</v>
      </c>
      <c r="V1419">
        <v>22</v>
      </c>
      <c r="W1419">
        <v>22</v>
      </c>
      <c r="X1419">
        <f>IF(AND(OR('Country Prioritization'!$C$4 = 'Filter inputs'!$A$4,'Country Prioritization'!$C$4=$B1419),
OR('Country Prioritization'!$C$6='Filter inputs'!$C$4,'Country Prioritization'!$C$6=$S1419),
OR( 'Country Prioritization'!$C$7='Filter inputs'!$D$4, 'Country Prioritization'!$C$7=$T1419),
OR('Country Prioritization'!$C$8='Filter inputs'!$E$4, 'Country Prioritization'!$C$8=$F1419), OR(AND('Country Prioritization'!$C$5='Filter inputs'!$B$4,H1419&lt;=$X$1),AND('Country Prioritization'!$C$5='Filter inputs'!$B$5,M1419&lt;=$X$1))),1,0)</f>
        <v>1</v>
      </c>
      <c r="Y1419">
        <f>IF(OR('Vaccine Prioritization'!$C$5='Filter inputs'!$E$4, 'Vaccine Prioritization'!$C$5=$F1419),1,0)</f>
        <v>1</v>
      </c>
    </row>
    <row r="1420" spans="1:25" x14ac:dyDescent="0.3">
      <c r="A1420" t="str">
        <f t="shared" si="44"/>
        <v>AFRICAAGOMCV22028</v>
      </c>
      <c r="B1420" t="s">
        <v>3</v>
      </c>
      <c r="C1420" t="s">
        <v>116</v>
      </c>
      <c r="D1420" t="s">
        <v>8</v>
      </c>
      <c r="E1420" t="s">
        <v>83</v>
      </c>
      <c r="F1420">
        <v>2028</v>
      </c>
      <c r="G1420" t="s">
        <v>199</v>
      </c>
      <c r="H1420" s="11" cm="1">
        <f t="array" ref="H1420">_xlfn.IFS(G1420="&gt;70%",1,G1420="60-70%",70%,G1420="50-60%",60%,G1420="&lt;50%",50%)</f>
        <v>0.5</v>
      </c>
      <c r="I1420" s="47">
        <v>0.57201304944867382</v>
      </c>
      <c r="J1420">
        <v>9</v>
      </c>
      <c r="K1420">
        <v>10</v>
      </c>
      <c r="L1420" t="s">
        <v>198</v>
      </c>
      <c r="M1420" s="11" cm="1">
        <f t="array" ref="M1420">_xlfn.IFS(L1420="&gt;70%",1,L1420="60-70%",70%,L1420="50-60%",60%,L1420="&lt;50%",50%)</f>
        <v>0.6</v>
      </c>
      <c r="N1420" s="47">
        <v>2.4367943428237306</v>
      </c>
      <c r="O1420">
        <v>10</v>
      </c>
      <c r="P1420">
        <v>9</v>
      </c>
      <c r="Q1420">
        <v>9</v>
      </c>
      <c r="R1420">
        <v>11</v>
      </c>
      <c r="S1420" t="s">
        <v>104</v>
      </c>
      <c r="T1420" t="s">
        <v>108</v>
      </c>
      <c r="V1420">
        <v>39</v>
      </c>
      <c r="W1420">
        <v>39</v>
      </c>
      <c r="X1420">
        <f>IF(AND(OR('Country Prioritization'!$C$4 = 'Filter inputs'!$A$4,'Country Prioritization'!$C$4=$B1420),
OR('Country Prioritization'!$C$6='Filter inputs'!$C$4,'Country Prioritization'!$C$6=$S1420),
OR( 'Country Prioritization'!$C$7='Filter inputs'!$D$4, 'Country Prioritization'!$C$7=$T1420),
OR('Country Prioritization'!$C$8='Filter inputs'!$E$4, 'Country Prioritization'!$C$8=$F1420), OR(AND('Country Prioritization'!$C$5='Filter inputs'!$B$4,H1420&lt;=$X$1),AND('Country Prioritization'!$C$5='Filter inputs'!$B$5,M1420&lt;=$X$1))),1,0)</f>
        <v>1</v>
      </c>
      <c r="Y1420">
        <f>IF(OR('Vaccine Prioritization'!$C$5='Filter inputs'!$E$4, 'Vaccine Prioritization'!$C$5=$F1420),1,0)</f>
        <v>1</v>
      </c>
    </row>
    <row r="1421" spans="1:25" x14ac:dyDescent="0.3">
      <c r="A1421" t="str">
        <f t="shared" si="44"/>
        <v>ASIAVNMMCV22028</v>
      </c>
      <c r="B1421" t="s">
        <v>13</v>
      </c>
      <c r="C1421" t="s">
        <v>152</v>
      </c>
      <c r="D1421" t="s">
        <v>48</v>
      </c>
      <c r="E1421" t="s">
        <v>83</v>
      </c>
      <c r="F1421">
        <v>2028</v>
      </c>
      <c r="G1421" t="s">
        <v>199</v>
      </c>
      <c r="H1421" s="11" cm="1">
        <f t="array" ref="H1421">_xlfn.IFS(G1421="&gt;70%",1,G1421="60-70%",70%,G1421="50-60%",60%,G1421="&lt;50%",50%)</f>
        <v>0.5</v>
      </c>
      <c r="I1421" s="47">
        <v>0.28519572341361127</v>
      </c>
      <c r="J1421">
        <v>3</v>
      </c>
      <c r="K1421">
        <v>8</v>
      </c>
      <c r="L1421" t="s">
        <v>196</v>
      </c>
      <c r="M1421" s="11" cm="1">
        <f t="array" ref="M1421">_xlfn.IFS(L1421="&gt;70%",1,L1421="60-70%",70%,L1421="50-60%",60%,L1421="&lt;50%",50%)</f>
        <v>1</v>
      </c>
      <c r="N1421" s="47">
        <v>2.31331197749547</v>
      </c>
      <c r="O1421">
        <v>2</v>
      </c>
      <c r="P1421">
        <v>9</v>
      </c>
      <c r="Q1421">
        <v>7</v>
      </c>
      <c r="R1421">
        <v>11</v>
      </c>
      <c r="S1421" t="s">
        <v>104</v>
      </c>
      <c r="T1421" t="s">
        <v>108</v>
      </c>
      <c r="V1421">
        <v>29</v>
      </c>
      <c r="W1421">
        <v>29</v>
      </c>
      <c r="X1421">
        <f>IF(AND(OR('Country Prioritization'!$C$4 = 'Filter inputs'!$A$4,'Country Prioritization'!$C$4=$B1421),
OR('Country Prioritization'!$C$6='Filter inputs'!$C$4,'Country Prioritization'!$C$6=$S1421),
OR( 'Country Prioritization'!$C$7='Filter inputs'!$D$4, 'Country Prioritization'!$C$7=$T1421),
OR('Country Prioritization'!$C$8='Filter inputs'!$E$4, 'Country Prioritization'!$C$8=$F1421), OR(AND('Country Prioritization'!$C$5='Filter inputs'!$B$4,H1421&lt;=$X$1),AND('Country Prioritization'!$C$5='Filter inputs'!$B$5,M1421&lt;=$X$1))),1,0)</f>
        <v>1</v>
      </c>
      <c r="Y1421">
        <f>IF(OR('Vaccine Prioritization'!$C$5='Filter inputs'!$E$4, 'Vaccine Prioritization'!$C$5=$F1421),1,0)</f>
        <v>1</v>
      </c>
    </row>
    <row r="1422" spans="1:25" x14ac:dyDescent="0.3">
      <c r="A1422" t="str">
        <f t="shared" si="44"/>
        <v>AFRICAMLIMCV22028</v>
      </c>
      <c r="B1422" t="s">
        <v>3</v>
      </c>
      <c r="C1422" t="s">
        <v>126</v>
      </c>
      <c r="D1422" t="s">
        <v>21</v>
      </c>
      <c r="E1422" t="s">
        <v>83</v>
      </c>
      <c r="F1422">
        <v>2028</v>
      </c>
      <c r="G1422" t="s">
        <v>199</v>
      </c>
      <c r="H1422" s="11" cm="1">
        <f t="array" ref="H1422">_xlfn.IFS(G1422="&gt;70%",1,G1422="60-70%",70%,G1422="50-60%",60%,G1422="&lt;50%",50%)</f>
        <v>0.5</v>
      </c>
      <c r="I1422" s="47">
        <v>0.28602586899424848</v>
      </c>
      <c r="J1422">
        <v>10</v>
      </c>
      <c r="K1422">
        <v>8</v>
      </c>
      <c r="L1422" t="s">
        <v>196</v>
      </c>
      <c r="M1422" s="11" cm="1">
        <f t="array" ref="M1422">_xlfn.IFS(L1422="&gt;70%",1,L1422="60-70%",70%,L1422="50-60%",60%,L1422="&lt;50%",50%)</f>
        <v>1</v>
      </c>
      <c r="N1422" s="47">
        <v>2.1543315723175778</v>
      </c>
      <c r="O1422">
        <v>8</v>
      </c>
      <c r="P1422">
        <v>9</v>
      </c>
      <c r="Q1422">
        <v>8</v>
      </c>
      <c r="R1422">
        <v>9</v>
      </c>
      <c r="S1422" t="s">
        <v>103</v>
      </c>
      <c r="T1422" t="s">
        <v>106</v>
      </c>
      <c r="V1422">
        <v>35</v>
      </c>
      <c r="W1422">
        <v>34</v>
      </c>
      <c r="X1422">
        <f>IF(AND(OR('Country Prioritization'!$C$4 = 'Filter inputs'!$A$4,'Country Prioritization'!$C$4=$B1422),
OR('Country Prioritization'!$C$6='Filter inputs'!$C$4,'Country Prioritization'!$C$6=$S1422),
OR( 'Country Prioritization'!$C$7='Filter inputs'!$D$4, 'Country Prioritization'!$C$7=$T1422),
OR('Country Prioritization'!$C$8='Filter inputs'!$E$4, 'Country Prioritization'!$C$8=$F1422), OR(AND('Country Prioritization'!$C$5='Filter inputs'!$B$4,H1422&lt;=$X$1),AND('Country Prioritization'!$C$5='Filter inputs'!$B$5,M1422&lt;=$X$1))),1,0)</f>
        <v>1</v>
      </c>
      <c r="Y1422">
        <f>IF(OR('Vaccine Prioritization'!$C$5='Filter inputs'!$E$4, 'Vaccine Prioritization'!$C$5=$F1422),1,0)</f>
        <v>1</v>
      </c>
    </row>
    <row r="1423" spans="1:25" x14ac:dyDescent="0.3">
      <c r="A1423" t="str">
        <f t="shared" si="44"/>
        <v>AFRICATZAMCV22028</v>
      </c>
      <c r="B1423" t="s">
        <v>3</v>
      </c>
      <c r="C1423" t="s">
        <v>161</v>
      </c>
      <c r="D1423" t="s">
        <v>57</v>
      </c>
      <c r="E1423" t="s">
        <v>83</v>
      </c>
      <c r="F1423">
        <v>2028</v>
      </c>
      <c r="G1423" t="s">
        <v>199</v>
      </c>
      <c r="H1423" s="11" cm="1">
        <f t="array" ref="H1423">_xlfn.IFS(G1423="&gt;70%",1,G1423="60-70%",70%,G1423="50-60%",60%,G1423="&lt;50%",50%)</f>
        <v>0.5</v>
      </c>
      <c r="I1423" s="47">
        <v>0.32125311862270728</v>
      </c>
      <c r="J1423">
        <v>6</v>
      </c>
      <c r="K1423">
        <v>9</v>
      </c>
      <c r="L1423" t="s">
        <v>196</v>
      </c>
      <c r="M1423" s="11" cm="1">
        <f t="array" ref="M1423">_xlfn.IFS(L1423="&gt;70%",1,L1423="60-70%",70%,L1423="50-60%",60%,L1423="&lt;50%",50%)</f>
        <v>1</v>
      </c>
      <c r="N1423" s="47">
        <v>2.1258175808596453</v>
      </c>
      <c r="O1423">
        <v>6</v>
      </c>
      <c r="P1423">
        <v>9</v>
      </c>
      <c r="Q1423">
        <v>7</v>
      </c>
      <c r="R1423">
        <v>8</v>
      </c>
      <c r="S1423" t="s">
        <v>104</v>
      </c>
      <c r="T1423" t="s">
        <v>106</v>
      </c>
      <c r="V1423">
        <v>30</v>
      </c>
      <c r="W1423">
        <v>30</v>
      </c>
      <c r="X1423">
        <f>IF(AND(OR('Country Prioritization'!$C$4 = 'Filter inputs'!$A$4,'Country Prioritization'!$C$4=$B1423),
OR('Country Prioritization'!$C$6='Filter inputs'!$C$4,'Country Prioritization'!$C$6=$S1423),
OR( 'Country Prioritization'!$C$7='Filter inputs'!$D$4, 'Country Prioritization'!$C$7=$T1423),
OR('Country Prioritization'!$C$8='Filter inputs'!$E$4, 'Country Prioritization'!$C$8=$F1423), OR(AND('Country Prioritization'!$C$5='Filter inputs'!$B$4,H1423&lt;=$X$1),AND('Country Prioritization'!$C$5='Filter inputs'!$B$5,M1423&lt;=$X$1))),1,0)</f>
        <v>1</v>
      </c>
      <c r="Y1423">
        <f>IF(OR('Vaccine Prioritization'!$C$5='Filter inputs'!$E$4, 'Vaccine Prioritization'!$C$5=$F1423),1,0)</f>
        <v>1</v>
      </c>
    </row>
    <row r="1424" spans="1:25" x14ac:dyDescent="0.3">
      <c r="A1424" t="str">
        <f t="shared" si="44"/>
        <v>ASIAMMRMCV22028</v>
      </c>
      <c r="B1424" t="s">
        <v>13</v>
      </c>
      <c r="C1424" t="s">
        <v>131</v>
      </c>
      <c r="D1424" t="s">
        <v>27</v>
      </c>
      <c r="E1424" t="s">
        <v>83</v>
      </c>
      <c r="F1424">
        <v>2028</v>
      </c>
      <c r="G1424" t="s">
        <v>199</v>
      </c>
      <c r="H1424" s="11" cm="1">
        <f t="array" ref="H1424">_xlfn.IFS(G1424="&gt;70%",1,G1424="60-70%",70%,G1424="50-60%",60%,G1424="&lt;50%",50%)</f>
        <v>0.5</v>
      </c>
      <c r="I1424" s="47">
        <v>0.27632451121479412</v>
      </c>
      <c r="J1424">
        <v>5</v>
      </c>
      <c r="K1424">
        <v>8</v>
      </c>
      <c r="L1424" t="s">
        <v>196</v>
      </c>
      <c r="M1424" s="11" cm="1">
        <f t="array" ref="M1424">_xlfn.IFS(L1424="&gt;70%",1,L1424="60-70%",70%,L1424="50-60%",60%,L1424="&lt;50%",50%)</f>
        <v>1</v>
      </c>
      <c r="N1424" s="47">
        <v>2.1088170202482717</v>
      </c>
      <c r="O1424">
        <v>4</v>
      </c>
      <c r="P1424">
        <v>8</v>
      </c>
      <c r="Q1424">
        <v>10</v>
      </c>
      <c r="R1424">
        <v>2</v>
      </c>
      <c r="S1424" t="s">
        <v>104</v>
      </c>
      <c r="T1424" t="s">
        <v>109</v>
      </c>
      <c r="V1424">
        <v>25</v>
      </c>
      <c r="W1424">
        <v>24</v>
      </c>
      <c r="X1424">
        <f>IF(AND(OR('Country Prioritization'!$C$4 = 'Filter inputs'!$A$4,'Country Prioritization'!$C$4=$B1424),
OR('Country Prioritization'!$C$6='Filter inputs'!$C$4,'Country Prioritization'!$C$6=$S1424),
OR( 'Country Prioritization'!$C$7='Filter inputs'!$D$4, 'Country Prioritization'!$C$7=$T1424),
OR('Country Prioritization'!$C$8='Filter inputs'!$E$4, 'Country Prioritization'!$C$8=$F1424), OR(AND('Country Prioritization'!$C$5='Filter inputs'!$B$4,H1424&lt;=$X$1),AND('Country Prioritization'!$C$5='Filter inputs'!$B$5,M1424&lt;=$X$1))),1,0)</f>
        <v>1</v>
      </c>
      <c r="Y1424">
        <f>IF(OR('Vaccine Prioritization'!$C$5='Filter inputs'!$E$4, 'Vaccine Prioritization'!$C$5=$F1424),1,0)</f>
        <v>1</v>
      </c>
    </row>
    <row r="1425" spans="1:25" x14ac:dyDescent="0.3">
      <c r="A1425" t="str">
        <f t="shared" si="44"/>
        <v>AFRICAMDGMCV22028</v>
      </c>
      <c r="B1425" t="s">
        <v>3</v>
      </c>
      <c r="C1425" t="s">
        <v>145</v>
      </c>
      <c r="D1425" t="s">
        <v>41</v>
      </c>
      <c r="E1425" t="s">
        <v>83</v>
      </c>
      <c r="F1425">
        <v>2028</v>
      </c>
      <c r="G1425" t="s">
        <v>199</v>
      </c>
      <c r="H1425" s="11" cm="1">
        <f t="array" ref="H1425">_xlfn.IFS(G1425="&gt;70%",1,G1425="60-70%",70%,G1425="50-60%",60%,G1425="&lt;50%",50%)</f>
        <v>0.5</v>
      </c>
      <c r="I1425" s="47">
        <v>0.28764291805163478</v>
      </c>
      <c r="J1425">
        <v>8</v>
      </c>
      <c r="K1425">
        <v>8</v>
      </c>
      <c r="L1425" t="s">
        <v>196</v>
      </c>
      <c r="M1425" s="11" cm="1">
        <f t="array" ref="M1425">_xlfn.IFS(L1425="&gt;70%",1,L1425="60-70%",70%,L1425="50-60%",60%,L1425="&lt;50%",50%)</f>
        <v>1</v>
      </c>
      <c r="N1425" s="47">
        <v>1.9114801576988867</v>
      </c>
      <c r="O1425">
        <v>7</v>
      </c>
      <c r="P1425">
        <v>8</v>
      </c>
      <c r="Q1425">
        <v>7</v>
      </c>
      <c r="R1425">
        <v>9</v>
      </c>
      <c r="S1425" t="s">
        <v>103</v>
      </c>
      <c r="T1425" t="s">
        <v>106</v>
      </c>
      <c r="V1425">
        <v>32</v>
      </c>
      <c r="W1425">
        <v>31</v>
      </c>
      <c r="X1425">
        <f>IF(AND(OR('Country Prioritization'!$C$4 = 'Filter inputs'!$A$4,'Country Prioritization'!$C$4=$B1425),
OR('Country Prioritization'!$C$6='Filter inputs'!$C$4,'Country Prioritization'!$C$6=$S1425),
OR( 'Country Prioritization'!$C$7='Filter inputs'!$D$4, 'Country Prioritization'!$C$7=$T1425),
OR('Country Prioritization'!$C$8='Filter inputs'!$E$4, 'Country Prioritization'!$C$8=$F1425), OR(AND('Country Prioritization'!$C$5='Filter inputs'!$B$4,H1425&lt;=$X$1),AND('Country Prioritization'!$C$5='Filter inputs'!$B$5,M1425&lt;=$X$1))),1,0)</f>
        <v>1</v>
      </c>
      <c r="Y1425">
        <f>IF(OR('Vaccine Prioritization'!$C$5='Filter inputs'!$E$4, 'Vaccine Prioritization'!$C$5=$F1425),1,0)</f>
        <v>1</v>
      </c>
    </row>
    <row r="1426" spans="1:25" x14ac:dyDescent="0.3">
      <c r="A1426" t="str">
        <f t="shared" si="44"/>
        <v>AFRICATCDMCV22028</v>
      </c>
      <c r="B1426" t="s">
        <v>3</v>
      </c>
      <c r="C1426" t="s">
        <v>118</v>
      </c>
      <c r="D1426" t="s">
        <v>11</v>
      </c>
      <c r="E1426" t="s">
        <v>83</v>
      </c>
      <c r="F1426">
        <v>2028</v>
      </c>
      <c r="G1426" t="s">
        <v>199</v>
      </c>
      <c r="H1426" s="11" cm="1">
        <f t="array" ref="H1426">_xlfn.IFS(G1426="&gt;70%",1,G1426="60-70%",70%,G1426="50-60%",60%,G1426="&lt;50%",50%)</f>
        <v>0.5</v>
      </c>
      <c r="I1426" s="47">
        <v>0.28497420736176426</v>
      </c>
      <c r="J1426">
        <v>7</v>
      </c>
      <c r="K1426">
        <v>8</v>
      </c>
      <c r="L1426" t="s">
        <v>197</v>
      </c>
      <c r="M1426" s="11" cm="1">
        <f t="array" ref="M1426">_xlfn.IFS(L1426="&gt;70%",1,L1426="60-70%",70%,L1426="50-60%",60%,L1426="&lt;50%",50%)</f>
        <v>0.7</v>
      </c>
      <c r="N1426" s="47">
        <v>1.7456427859767865</v>
      </c>
      <c r="O1426">
        <v>9</v>
      </c>
      <c r="P1426">
        <v>8</v>
      </c>
      <c r="Q1426">
        <v>9</v>
      </c>
      <c r="R1426">
        <v>9</v>
      </c>
      <c r="S1426" t="s">
        <v>103</v>
      </c>
      <c r="T1426" t="s">
        <v>106</v>
      </c>
      <c r="V1426">
        <v>33</v>
      </c>
      <c r="W1426">
        <v>35</v>
      </c>
      <c r="X1426">
        <f>IF(AND(OR('Country Prioritization'!$C$4 = 'Filter inputs'!$A$4,'Country Prioritization'!$C$4=$B1426),
OR('Country Prioritization'!$C$6='Filter inputs'!$C$4,'Country Prioritization'!$C$6=$S1426),
OR( 'Country Prioritization'!$C$7='Filter inputs'!$D$4, 'Country Prioritization'!$C$7=$T1426),
OR('Country Prioritization'!$C$8='Filter inputs'!$E$4, 'Country Prioritization'!$C$8=$F1426), OR(AND('Country Prioritization'!$C$5='Filter inputs'!$B$4,H1426&lt;=$X$1),AND('Country Prioritization'!$C$5='Filter inputs'!$B$5,M1426&lt;=$X$1))),1,0)</f>
        <v>1</v>
      </c>
      <c r="Y1426">
        <f>IF(OR('Vaccine Prioritization'!$C$5='Filter inputs'!$E$4, 'Vaccine Prioritization'!$C$5=$F1426),1,0)</f>
        <v>1</v>
      </c>
    </row>
    <row r="1427" spans="1:25" x14ac:dyDescent="0.3">
      <c r="A1427" t="str">
        <f t="shared" si="44"/>
        <v>AFRICABENMCV22028</v>
      </c>
      <c r="B1427" t="s">
        <v>3</v>
      </c>
      <c r="C1427" t="s">
        <v>132</v>
      </c>
      <c r="D1427" t="s">
        <v>28</v>
      </c>
      <c r="E1427" t="s">
        <v>83</v>
      </c>
      <c r="F1427">
        <v>2028</v>
      </c>
      <c r="G1427" t="s">
        <v>199</v>
      </c>
      <c r="H1427" s="11" cm="1">
        <f t="array" ref="H1427">_xlfn.IFS(G1427="&gt;70%",1,G1427="60-70%",70%,G1427="50-60%",60%,G1427="&lt;50%",50%)</f>
        <v>0.5</v>
      </c>
      <c r="I1427" s="47">
        <v>0.22496363165719022</v>
      </c>
      <c r="J1427">
        <v>7</v>
      </c>
      <c r="K1427">
        <v>7</v>
      </c>
      <c r="L1427" t="s">
        <v>196</v>
      </c>
      <c r="M1427" s="11" cm="1">
        <f t="array" ref="M1427">_xlfn.IFS(L1427="&gt;70%",1,L1427="60-70%",70%,L1427="50-60%",60%,L1427="&lt;50%",50%)</f>
        <v>1</v>
      </c>
      <c r="N1427" s="47">
        <v>1.6184364029463689</v>
      </c>
      <c r="O1427">
        <v>6</v>
      </c>
      <c r="P1427">
        <v>8</v>
      </c>
      <c r="Q1427">
        <v>2</v>
      </c>
      <c r="R1427">
        <v>8</v>
      </c>
      <c r="S1427" t="s">
        <v>104</v>
      </c>
      <c r="T1427" t="s">
        <v>106</v>
      </c>
      <c r="V1427">
        <v>24</v>
      </c>
      <c r="W1427">
        <v>24</v>
      </c>
      <c r="X1427">
        <f>IF(AND(OR('Country Prioritization'!$C$4 = 'Filter inputs'!$A$4,'Country Prioritization'!$C$4=$B1427),
OR('Country Prioritization'!$C$6='Filter inputs'!$C$4,'Country Prioritization'!$C$6=$S1427),
OR( 'Country Prioritization'!$C$7='Filter inputs'!$D$4, 'Country Prioritization'!$C$7=$T1427),
OR('Country Prioritization'!$C$8='Filter inputs'!$E$4, 'Country Prioritization'!$C$8=$F1427), OR(AND('Country Prioritization'!$C$5='Filter inputs'!$B$4,H1427&lt;=$X$1),AND('Country Prioritization'!$C$5='Filter inputs'!$B$5,M1427&lt;=$X$1))),1,0)</f>
        <v>1</v>
      </c>
      <c r="Y1427">
        <f>IF(OR('Vaccine Prioritization'!$C$5='Filter inputs'!$E$4, 'Vaccine Prioritization'!$C$5=$F1427),1,0)</f>
        <v>1</v>
      </c>
    </row>
    <row r="1428" spans="1:25" x14ac:dyDescent="0.3">
      <c r="A1428" t="str">
        <f t="shared" si="44"/>
        <v>AFRICAGHAMCV22028</v>
      </c>
      <c r="B1428" t="s">
        <v>3</v>
      </c>
      <c r="C1428" t="s">
        <v>166</v>
      </c>
      <c r="D1428" t="s">
        <v>62</v>
      </c>
      <c r="E1428" t="s">
        <v>83</v>
      </c>
      <c r="F1428">
        <v>2028</v>
      </c>
      <c r="G1428" t="s">
        <v>199</v>
      </c>
      <c r="H1428" s="11" cm="1">
        <f t="array" ref="H1428">_xlfn.IFS(G1428="&gt;70%",1,G1428="60-70%",70%,G1428="50-60%",60%,G1428="&lt;50%",50%)</f>
        <v>0.5</v>
      </c>
      <c r="I1428" s="47">
        <v>0.20972870786873365</v>
      </c>
      <c r="J1428">
        <v>4</v>
      </c>
      <c r="K1428">
        <v>7</v>
      </c>
      <c r="L1428" t="s">
        <v>196</v>
      </c>
      <c r="M1428" s="11" cm="1">
        <f t="array" ref="M1428">_xlfn.IFS(L1428="&gt;70%",1,L1428="60-70%",70%,L1428="50-60%",60%,L1428="&lt;50%",50%)</f>
        <v>1</v>
      </c>
      <c r="N1428" s="47">
        <v>1.6021224451842166</v>
      </c>
      <c r="O1428">
        <v>4</v>
      </c>
      <c r="P1428">
        <v>8</v>
      </c>
      <c r="Q1428">
        <v>5</v>
      </c>
      <c r="R1428">
        <v>2</v>
      </c>
      <c r="S1428" t="s">
        <v>104</v>
      </c>
      <c r="T1428" t="s">
        <v>109</v>
      </c>
      <c r="V1428">
        <v>18</v>
      </c>
      <c r="W1428">
        <v>19</v>
      </c>
      <c r="X1428">
        <f>IF(AND(OR('Country Prioritization'!$C$4 = 'Filter inputs'!$A$4,'Country Prioritization'!$C$4=$B1428),
OR('Country Prioritization'!$C$6='Filter inputs'!$C$4,'Country Prioritization'!$C$6=$S1428),
OR( 'Country Prioritization'!$C$7='Filter inputs'!$D$4, 'Country Prioritization'!$C$7=$T1428),
OR('Country Prioritization'!$C$8='Filter inputs'!$E$4, 'Country Prioritization'!$C$8=$F1428), OR(AND('Country Prioritization'!$C$5='Filter inputs'!$B$4,H1428&lt;=$X$1),AND('Country Prioritization'!$C$5='Filter inputs'!$B$5,M1428&lt;=$X$1))),1,0)</f>
        <v>1</v>
      </c>
      <c r="Y1428">
        <f>IF(OR('Vaccine Prioritization'!$C$5='Filter inputs'!$E$4, 'Vaccine Prioritization'!$C$5=$F1428),1,0)</f>
        <v>1</v>
      </c>
    </row>
    <row r="1429" spans="1:25" x14ac:dyDescent="0.3">
      <c r="A1429" t="str">
        <f t="shared" si="44"/>
        <v>AFRICAZMBMCV22028</v>
      </c>
      <c r="B1429" t="s">
        <v>3</v>
      </c>
      <c r="C1429" t="s">
        <v>182</v>
      </c>
      <c r="D1429" t="s">
        <v>78</v>
      </c>
      <c r="E1429" t="s">
        <v>83</v>
      </c>
      <c r="F1429">
        <v>2028</v>
      </c>
      <c r="G1429" t="s">
        <v>199</v>
      </c>
      <c r="H1429" s="11" cm="1">
        <f t="array" ref="H1429">_xlfn.IFS(G1429="&gt;70%",1,G1429="60-70%",70%,G1429="50-60%",60%,G1429="&lt;50%",50%)</f>
        <v>0.5</v>
      </c>
      <c r="I1429" s="47">
        <v>0.25425955776247239</v>
      </c>
      <c r="J1429">
        <v>6</v>
      </c>
      <c r="K1429">
        <v>8</v>
      </c>
      <c r="L1429" t="s">
        <v>196</v>
      </c>
      <c r="M1429" s="11" cm="1">
        <f t="array" ref="M1429">_xlfn.IFS(L1429="&gt;70%",1,L1429="60-70%",70%,L1429="50-60%",60%,L1429="&lt;50%",50%)</f>
        <v>1</v>
      </c>
      <c r="N1429" s="47">
        <v>1.5955360807591457</v>
      </c>
      <c r="O1429">
        <v>7</v>
      </c>
      <c r="P1429">
        <v>8</v>
      </c>
      <c r="Q1429">
        <v>9</v>
      </c>
      <c r="R1429">
        <v>2</v>
      </c>
      <c r="S1429" t="s">
        <v>104</v>
      </c>
      <c r="T1429" t="s">
        <v>109</v>
      </c>
      <c r="V1429">
        <v>25</v>
      </c>
      <c r="W1429">
        <v>26</v>
      </c>
      <c r="X1429">
        <f>IF(AND(OR('Country Prioritization'!$C$4 = 'Filter inputs'!$A$4,'Country Prioritization'!$C$4=$B1429),
OR('Country Prioritization'!$C$6='Filter inputs'!$C$4,'Country Prioritization'!$C$6=$S1429),
OR( 'Country Prioritization'!$C$7='Filter inputs'!$D$4, 'Country Prioritization'!$C$7=$T1429),
OR('Country Prioritization'!$C$8='Filter inputs'!$E$4, 'Country Prioritization'!$C$8=$F1429), OR(AND('Country Prioritization'!$C$5='Filter inputs'!$B$4,H1429&lt;=$X$1),AND('Country Prioritization'!$C$5='Filter inputs'!$B$5,M1429&lt;=$X$1))),1,0)</f>
        <v>1</v>
      </c>
      <c r="Y1429">
        <f>IF(OR('Vaccine Prioritization'!$C$5='Filter inputs'!$E$4, 'Vaccine Prioritization'!$C$5=$F1429),1,0)</f>
        <v>1</v>
      </c>
    </row>
    <row r="1430" spans="1:25" x14ac:dyDescent="0.3">
      <c r="A1430" t="str">
        <f t="shared" si="44"/>
        <v>AFRICAKENMCV22028</v>
      </c>
      <c r="B1430" t="s">
        <v>3</v>
      </c>
      <c r="C1430" t="s">
        <v>139</v>
      </c>
      <c r="D1430" t="s">
        <v>35</v>
      </c>
      <c r="E1430" t="s">
        <v>83</v>
      </c>
      <c r="F1430">
        <v>2028</v>
      </c>
      <c r="G1430" t="s">
        <v>199</v>
      </c>
      <c r="H1430" s="11" cm="1">
        <f t="array" ref="H1430">_xlfn.IFS(G1430="&gt;70%",1,G1430="60-70%",70%,G1430="50-60%",60%,G1430="&lt;50%",50%)</f>
        <v>0.5</v>
      </c>
      <c r="I1430" s="47">
        <v>0.32017742248126746</v>
      </c>
      <c r="J1430">
        <v>9</v>
      </c>
      <c r="K1430">
        <v>9</v>
      </c>
      <c r="L1430" t="s">
        <v>198</v>
      </c>
      <c r="M1430" s="11" cm="1">
        <f t="array" ref="M1430">_xlfn.IFS(L1430="&gt;70%",1,L1430="60-70%",70%,L1430="50-60%",60%,L1430="&lt;50%",50%)</f>
        <v>0.6</v>
      </c>
      <c r="N1430" s="47">
        <v>1.5921285116319106</v>
      </c>
      <c r="O1430">
        <v>9</v>
      </c>
      <c r="P1430">
        <v>8</v>
      </c>
      <c r="Q1430">
        <v>5</v>
      </c>
      <c r="R1430">
        <v>2</v>
      </c>
      <c r="S1430" t="s">
        <v>104</v>
      </c>
      <c r="T1430" t="s">
        <v>109</v>
      </c>
      <c r="V1430">
        <v>25</v>
      </c>
      <c r="W1430">
        <v>24</v>
      </c>
      <c r="X1430">
        <f>IF(AND(OR('Country Prioritization'!$C$4 = 'Filter inputs'!$A$4,'Country Prioritization'!$C$4=$B1430),
OR('Country Prioritization'!$C$6='Filter inputs'!$C$4,'Country Prioritization'!$C$6=$S1430),
OR( 'Country Prioritization'!$C$7='Filter inputs'!$D$4, 'Country Prioritization'!$C$7=$T1430),
OR('Country Prioritization'!$C$8='Filter inputs'!$E$4, 'Country Prioritization'!$C$8=$F1430), OR(AND('Country Prioritization'!$C$5='Filter inputs'!$B$4,H1430&lt;=$X$1),AND('Country Prioritization'!$C$5='Filter inputs'!$B$5,M1430&lt;=$X$1))),1,0)</f>
        <v>1</v>
      </c>
      <c r="Y1430">
        <f>IF(OR('Vaccine Prioritization'!$C$5='Filter inputs'!$E$4, 'Vaccine Prioritization'!$C$5=$F1430),1,0)</f>
        <v>1</v>
      </c>
    </row>
    <row r="1431" spans="1:25" x14ac:dyDescent="0.3">
      <c r="A1431" t="str">
        <f t="shared" si="44"/>
        <v>AFRICAMOZMCV22028</v>
      </c>
      <c r="B1431" t="s">
        <v>3</v>
      </c>
      <c r="C1431" t="s">
        <v>181</v>
      </c>
      <c r="D1431" t="s">
        <v>77</v>
      </c>
      <c r="E1431" t="s">
        <v>83</v>
      </c>
      <c r="F1431">
        <v>2028</v>
      </c>
      <c r="G1431" t="s">
        <v>199</v>
      </c>
      <c r="H1431" s="11" cm="1">
        <f t="array" ref="H1431">_xlfn.IFS(G1431="&gt;70%",1,G1431="60-70%",70%,G1431="50-60%",60%,G1431="&lt;50%",50%)</f>
        <v>0.5</v>
      </c>
      <c r="I1431" s="47">
        <v>0.26814254546532379</v>
      </c>
      <c r="J1431">
        <v>3</v>
      </c>
      <c r="K1431">
        <v>8</v>
      </c>
      <c r="L1431" t="s">
        <v>197</v>
      </c>
      <c r="M1431" s="11" cm="1">
        <f t="array" ref="M1431">_xlfn.IFS(L1431="&gt;70%",1,L1431="60-70%",70%,L1431="50-60%",60%,L1431="&lt;50%",50%)</f>
        <v>0.7</v>
      </c>
      <c r="N1431" s="47">
        <v>1.545012629359539</v>
      </c>
      <c r="O1431">
        <v>8</v>
      </c>
      <c r="P1431">
        <v>7</v>
      </c>
      <c r="Q1431">
        <v>10</v>
      </c>
      <c r="R1431">
        <v>9</v>
      </c>
      <c r="S1431" t="s">
        <v>103</v>
      </c>
      <c r="T1431" t="s">
        <v>106</v>
      </c>
      <c r="V1431">
        <v>30</v>
      </c>
      <c r="W1431">
        <v>34</v>
      </c>
      <c r="X1431">
        <f>IF(AND(OR('Country Prioritization'!$C$4 = 'Filter inputs'!$A$4,'Country Prioritization'!$C$4=$B1431),
OR('Country Prioritization'!$C$6='Filter inputs'!$C$4,'Country Prioritization'!$C$6=$S1431),
OR( 'Country Prioritization'!$C$7='Filter inputs'!$D$4, 'Country Prioritization'!$C$7=$T1431),
OR('Country Prioritization'!$C$8='Filter inputs'!$E$4, 'Country Prioritization'!$C$8=$F1431), OR(AND('Country Prioritization'!$C$5='Filter inputs'!$B$4,H1431&lt;=$X$1),AND('Country Prioritization'!$C$5='Filter inputs'!$B$5,M1431&lt;=$X$1))),1,0)</f>
        <v>1</v>
      </c>
      <c r="Y1431">
        <f>IF(OR('Vaccine Prioritization'!$C$5='Filter inputs'!$E$4, 'Vaccine Prioritization'!$C$5=$F1431),1,0)</f>
        <v>1</v>
      </c>
    </row>
    <row r="1432" spans="1:25" x14ac:dyDescent="0.3">
      <c r="A1432" t="str">
        <f t="shared" si="44"/>
        <v>AFRICABFAMCV22028</v>
      </c>
      <c r="B1432" t="s">
        <v>3</v>
      </c>
      <c r="C1432" t="s">
        <v>167</v>
      </c>
      <c r="D1432" t="s">
        <v>63</v>
      </c>
      <c r="E1432" t="s">
        <v>83</v>
      </c>
      <c r="F1432">
        <v>2028</v>
      </c>
      <c r="G1432" t="s">
        <v>199</v>
      </c>
      <c r="H1432" s="11" cm="1">
        <f t="array" ref="H1432">_xlfn.IFS(G1432="&gt;70%",1,G1432="60-70%",70%,G1432="50-60%",60%,G1432="&lt;50%",50%)</f>
        <v>0.5</v>
      </c>
      <c r="I1432" s="47">
        <v>0.2335414200080973</v>
      </c>
      <c r="J1432">
        <v>6</v>
      </c>
      <c r="K1432">
        <v>7</v>
      </c>
      <c r="L1432" t="s">
        <v>197</v>
      </c>
      <c r="M1432" s="11" cm="1">
        <f t="array" ref="M1432">_xlfn.IFS(L1432="&gt;70%",1,L1432="60-70%",70%,L1432="50-60%",60%,L1432="&lt;50%",50%)</f>
        <v>0.7</v>
      </c>
      <c r="N1432" s="47">
        <v>1.5066775923720857</v>
      </c>
      <c r="O1432">
        <v>8</v>
      </c>
      <c r="P1432">
        <v>7</v>
      </c>
      <c r="Q1432">
        <v>4</v>
      </c>
      <c r="R1432">
        <v>9</v>
      </c>
      <c r="S1432" t="s">
        <v>103</v>
      </c>
      <c r="T1432" t="s">
        <v>106</v>
      </c>
      <c r="V1432">
        <v>26</v>
      </c>
      <c r="W1432">
        <v>28</v>
      </c>
      <c r="X1432">
        <f>IF(AND(OR('Country Prioritization'!$C$4 = 'Filter inputs'!$A$4,'Country Prioritization'!$C$4=$B1432),
OR('Country Prioritization'!$C$6='Filter inputs'!$C$4,'Country Prioritization'!$C$6=$S1432),
OR( 'Country Prioritization'!$C$7='Filter inputs'!$D$4, 'Country Prioritization'!$C$7=$T1432),
OR('Country Prioritization'!$C$8='Filter inputs'!$E$4, 'Country Prioritization'!$C$8=$F1432), OR(AND('Country Prioritization'!$C$5='Filter inputs'!$B$4,H1432&lt;=$X$1),AND('Country Prioritization'!$C$5='Filter inputs'!$B$5,M1432&lt;=$X$1))),1,0)</f>
        <v>1</v>
      </c>
      <c r="Y1432">
        <f>IF(OR('Vaccine Prioritization'!$C$5='Filter inputs'!$E$4, 'Vaccine Prioritization'!$C$5=$F1432),1,0)</f>
        <v>1</v>
      </c>
    </row>
    <row r="1433" spans="1:25" x14ac:dyDescent="0.3">
      <c r="A1433" t="str">
        <f t="shared" si="44"/>
        <v>AFRICANERMCV22028</v>
      </c>
      <c r="B1433" t="s">
        <v>3</v>
      </c>
      <c r="C1433" t="s">
        <v>136</v>
      </c>
      <c r="D1433" t="s">
        <v>32</v>
      </c>
      <c r="E1433" t="s">
        <v>83</v>
      </c>
      <c r="F1433">
        <v>2028</v>
      </c>
      <c r="G1433" t="s">
        <v>199</v>
      </c>
      <c r="H1433" s="11" cm="1">
        <f t="array" ref="H1433">_xlfn.IFS(G1433="&gt;70%",1,G1433="60-70%",70%,G1433="50-60%",60%,G1433="&lt;50%",50%)</f>
        <v>0.5</v>
      </c>
      <c r="I1433" s="47">
        <v>0.28816591602373398</v>
      </c>
      <c r="J1433">
        <v>8</v>
      </c>
      <c r="K1433">
        <v>9</v>
      </c>
      <c r="L1433" t="s">
        <v>198</v>
      </c>
      <c r="M1433" s="11" cm="1">
        <f t="array" ref="M1433">_xlfn.IFS(L1433="&gt;70%",1,L1433="60-70%",70%,L1433="50-60%",60%,L1433="&lt;50%",50%)</f>
        <v>0.6</v>
      </c>
      <c r="N1433" s="47">
        <v>1.4720872948947994</v>
      </c>
      <c r="O1433">
        <v>10</v>
      </c>
      <c r="P1433">
        <v>7</v>
      </c>
      <c r="Q1433">
        <v>8</v>
      </c>
      <c r="R1433">
        <v>9</v>
      </c>
      <c r="S1433" t="s">
        <v>103</v>
      </c>
      <c r="T1433" t="s">
        <v>106</v>
      </c>
      <c r="V1433">
        <v>34</v>
      </c>
      <c r="W1433">
        <v>34</v>
      </c>
      <c r="X1433">
        <f>IF(AND(OR('Country Prioritization'!$C$4 = 'Filter inputs'!$A$4,'Country Prioritization'!$C$4=$B1433),
OR('Country Prioritization'!$C$6='Filter inputs'!$C$4,'Country Prioritization'!$C$6=$S1433),
OR( 'Country Prioritization'!$C$7='Filter inputs'!$D$4, 'Country Prioritization'!$C$7=$T1433),
OR('Country Prioritization'!$C$8='Filter inputs'!$E$4, 'Country Prioritization'!$C$8=$F1433), OR(AND('Country Prioritization'!$C$5='Filter inputs'!$B$4,H1433&lt;=$X$1),AND('Country Prioritization'!$C$5='Filter inputs'!$B$5,M1433&lt;=$X$1))),1,0)</f>
        <v>1</v>
      </c>
      <c r="Y1433">
        <f>IF(OR('Vaccine Prioritization'!$C$5='Filter inputs'!$E$4, 'Vaccine Prioritization'!$C$5=$F1433),1,0)</f>
        <v>1</v>
      </c>
    </row>
    <row r="1434" spans="1:25" x14ac:dyDescent="0.3">
      <c r="A1434" t="str">
        <f t="shared" si="44"/>
        <v>ASIAYEMMCV22028</v>
      </c>
      <c r="B1434" t="s">
        <v>13</v>
      </c>
      <c r="C1434" t="s">
        <v>123</v>
      </c>
      <c r="D1434" t="s">
        <v>18</v>
      </c>
      <c r="E1434" t="s">
        <v>83</v>
      </c>
      <c r="F1434">
        <v>2028</v>
      </c>
      <c r="G1434" t="s">
        <v>199</v>
      </c>
      <c r="H1434" s="11" cm="1">
        <f t="array" ref="H1434">_xlfn.IFS(G1434="&gt;70%",1,G1434="60-70%",70%,G1434="50-60%",60%,G1434="&lt;50%",50%)</f>
        <v>0.5</v>
      </c>
      <c r="I1434" s="47">
        <v>0.18750285627773433</v>
      </c>
      <c r="J1434">
        <v>9</v>
      </c>
      <c r="K1434">
        <v>7</v>
      </c>
      <c r="L1434" t="s">
        <v>197</v>
      </c>
      <c r="M1434" s="11" cm="1">
        <f t="array" ref="M1434">_xlfn.IFS(L1434="&gt;70%",1,L1434="60-70%",70%,L1434="50-60%",60%,L1434="&lt;50%",50%)</f>
        <v>0.7</v>
      </c>
      <c r="N1434" s="47">
        <v>1.2505145835884515</v>
      </c>
      <c r="O1434">
        <v>8</v>
      </c>
      <c r="P1434">
        <v>7</v>
      </c>
      <c r="Q1434">
        <v>3</v>
      </c>
      <c r="R1434">
        <v>9</v>
      </c>
      <c r="S1434" t="s">
        <v>103</v>
      </c>
      <c r="T1434" t="s">
        <v>106</v>
      </c>
      <c r="V1434">
        <v>28</v>
      </c>
      <c r="W1434">
        <v>27</v>
      </c>
      <c r="X1434">
        <f>IF(AND(OR('Country Prioritization'!$C$4 = 'Filter inputs'!$A$4,'Country Prioritization'!$C$4=$B1434),
OR('Country Prioritization'!$C$6='Filter inputs'!$C$4,'Country Prioritization'!$C$6=$S1434),
OR( 'Country Prioritization'!$C$7='Filter inputs'!$D$4, 'Country Prioritization'!$C$7=$T1434),
OR('Country Prioritization'!$C$8='Filter inputs'!$E$4, 'Country Prioritization'!$C$8=$F1434), OR(AND('Country Prioritization'!$C$5='Filter inputs'!$B$4,H1434&lt;=$X$1),AND('Country Prioritization'!$C$5='Filter inputs'!$B$5,M1434&lt;=$X$1))),1,0)</f>
        <v>1</v>
      </c>
      <c r="Y1434">
        <f>IF(OR('Vaccine Prioritization'!$C$5='Filter inputs'!$E$4, 'Vaccine Prioritization'!$C$5=$F1434),1,0)</f>
        <v>1</v>
      </c>
    </row>
    <row r="1435" spans="1:25" x14ac:dyDescent="0.3">
      <c r="A1435" t="str">
        <f t="shared" si="44"/>
        <v>AMERICAHTIMCV22028</v>
      </c>
      <c r="B1435" t="s">
        <v>22</v>
      </c>
      <c r="C1435" t="s">
        <v>127</v>
      </c>
      <c r="D1435" t="s">
        <v>23</v>
      </c>
      <c r="E1435" t="s">
        <v>83</v>
      </c>
      <c r="F1435">
        <v>2028</v>
      </c>
      <c r="G1435" t="s">
        <v>199</v>
      </c>
      <c r="H1435" s="11" cm="1">
        <f t="array" ref="H1435">_xlfn.IFS(G1435="&gt;70%",1,G1435="60-70%",70%,G1435="50-60%",60%,G1435="&lt;50%",50%)</f>
        <v>0.5</v>
      </c>
      <c r="I1435" s="47">
        <v>0.2326465161419001</v>
      </c>
      <c r="J1435">
        <v>10</v>
      </c>
      <c r="K1435">
        <v>7</v>
      </c>
      <c r="L1435" t="s">
        <v>198</v>
      </c>
      <c r="M1435" s="11" cm="1">
        <f t="array" ref="M1435">_xlfn.IFS(L1435="&gt;70%",1,L1435="60-70%",70%,L1435="50-60%",60%,L1435="&lt;50%",50%)</f>
        <v>0.6</v>
      </c>
      <c r="N1435" s="47">
        <v>1.223708076959988</v>
      </c>
      <c r="O1435">
        <v>10</v>
      </c>
      <c r="P1435">
        <v>7</v>
      </c>
      <c r="Q1435">
        <v>5</v>
      </c>
      <c r="R1435">
        <v>9</v>
      </c>
      <c r="S1435" t="s">
        <v>103</v>
      </c>
      <c r="T1435" t="s">
        <v>106</v>
      </c>
      <c r="V1435">
        <v>31</v>
      </c>
      <c r="W1435">
        <v>31</v>
      </c>
      <c r="X1435">
        <f>IF(AND(OR('Country Prioritization'!$C$4 = 'Filter inputs'!$A$4,'Country Prioritization'!$C$4=$B1435),
OR('Country Prioritization'!$C$6='Filter inputs'!$C$4,'Country Prioritization'!$C$6=$S1435),
OR( 'Country Prioritization'!$C$7='Filter inputs'!$D$4, 'Country Prioritization'!$C$7=$T1435),
OR('Country Prioritization'!$C$8='Filter inputs'!$E$4, 'Country Prioritization'!$C$8=$F1435), OR(AND('Country Prioritization'!$C$5='Filter inputs'!$B$4,H1435&lt;=$X$1),AND('Country Prioritization'!$C$5='Filter inputs'!$B$5,M1435&lt;=$X$1))),1,0)</f>
        <v>1</v>
      </c>
      <c r="Y1435">
        <f>IF(OR('Vaccine Prioritization'!$C$5='Filter inputs'!$E$4, 'Vaccine Prioritization'!$C$5=$F1435),1,0)</f>
        <v>1</v>
      </c>
    </row>
    <row r="1436" spans="1:25" x14ac:dyDescent="0.3">
      <c r="A1436" t="str">
        <f t="shared" si="44"/>
        <v>AFRICAZWEMCV22028</v>
      </c>
      <c r="B1436" t="s">
        <v>3</v>
      </c>
      <c r="C1436" t="s">
        <v>148</v>
      </c>
      <c r="D1436" t="s">
        <v>44</v>
      </c>
      <c r="E1436" t="s">
        <v>83</v>
      </c>
      <c r="F1436">
        <v>2028</v>
      </c>
      <c r="G1436" t="s">
        <v>199</v>
      </c>
      <c r="H1436" s="11" cm="1">
        <f t="array" ref="H1436">_xlfn.IFS(G1436="&gt;70%",1,G1436="60-70%",70%,G1436="50-60%",60%,G1436="&lt;50%",50%)</f>
        <v>0.5</v>
      </c>
      <c r="I1436" s="47">
        <v>0.14525752999092262</v>
      </c>
      <c r="J1436">
        <v>5</v>
      </c>
      <c r="K1436">
        <v>6</v>
      </c>
      <c r="L1436" t="s">
        <v>196</v>
      </c>
      <c r="M1436" s="11" cm="1">
        <f t="array" ref="M1436">_xlfn.IFS(L1436="&gt;70%",1,L1436="60-70%",70%,L1436="50-60%",60%,L1436="&lt;50%",50%)</f>
        <v>1</v>
      </c>
      <c r="N1436" s="47">
        <v>1.0872688907251513</v>
      </c>
      <c r="O1436">
        <v>6</v>
      </c>
      <c r="P1436">
        <v>7</v>
      </c>
      <c r="Q1436">
        <v>7</v>
      </c>
      <c r="R1436">
        <v>2</v>
      </c>
      <c r="S1436" t="s">
        <v>104</v>
      </c>
      <c r="T1436" t="s">
        <v>109</v>
      </c>
      <c r="V1436">
        <v>20</v>
      </c>
      <c r="W1436">
        <v>22</v>
      </c>
      <c r="X1436">
        <f>IF(AND(OR('Country Prioritization'!$C$4 = 'Filter inputs'!$A$4,'Country Prioritization'!$C$4=$B1436),
OR('Country Prioritization'!$C$6='Filter inputs'!$C$4,'Country Prioritization'!$C$6=$S1436),
OR( 'Country Prioritization'!$C$7='Filter inputs'!$D$4, 'Country Prioritization'!$C$7=$T1436),
OR('Country Prioritization'!$C$8='Filter inputs'!$E$4, 'Country Prioritization'!$C$8=$F1436), OR(AND('Country Prioritization'!$C$5='Filter inputs'!$B$4,H1436&lt;=$X$1),AND('Country Prioritization'!$C$5='Filter inputs'!$B$5,M1436&lt;=$X$1))),1,0)</f>
        <v>1</v>
      </c>
      <c r="Y1436">
        <f>IF(OR('Vaccine Prioritization'!$C$5='Filter inputs'!$E$4, 'Vaccine Prioritization'!$C$5=$F1436),1,0)</f>
        <v>1</v>
      </c>
    </row>
    <row r="1437" spans="1:25" x14ac:dyDescent="0.3">
      <c r="A1437" t="str">
        <f t="shared" si="44"/>
        <v>ASIAAFGMCV22028</v>
      </c>
      <c r="B1437" t="s">
        <v>13</v>
      </c>
      <c r="C1437" t="s">
        <v>120</v>
      </c>
      <c r="D1437" t="s">
        <v>14</v>
      </c>
      <c r="E1437" t="s">
        <v>83</v>
      </c>
      <c r="F1437">
        <v>2028</v>
      </c>
      <c r="G1437" t="s">
        <v>199</v>
      </c>
      <c r="H1437" s="11" cm="1">
        <f t="array" ref="H1437">_xlfn.IFS(G1437="&gt;70%",1,G1437="60-70%",70%,G1437="50-60%",60%,G1437="&lt;50%",50%)</f>
        <v>0.5</v>
      </c>
      <c r="I1437" s="47">
        <v>0.18684604173513886</v>
      </c>
      <c r="J1437">
        <v>10</v>
      </c>
      <c r="K1437">
        <v>7</v>
      </c>
      <c r="L1437" t="s">
        <v>197</v>
      </c>
      <c r="M1437" s="11" cm="1">
        <f t="array" ref="M1437">_xlfn.IFS(L1437="&gt;70%",1,L1437="60-70%",70%,L1437="50-60%",60%,L1437="&lt;50%",50%)</f>
        <v>0.7</v>
      </c>
      <c r="N1437" s="47">
        <v>1.0795103437284888</v>
      </c>
      <c r="O1437">
        <v>9</v>
      </c>
      <c r="P1437">
        <v>7</v>
      </c>
      <c r="Q1437">
        <v>8</v>
      </c>
      <c r="R1437">
        <v>9</v>
      </c>
      <c r="S1437" t="s">
        <v>103</v>
      </c>
      <c r="T1437" t="s">
        <v>106</v>
      </c>
      <c r="V1437">
        <v>34</v>
      </c>
      <c r="W1437">
        <v>33</v>
      </c>
      <c r="X1437">
        <f>IF(AND(OR('Country Prioritization'!$C$4 = 'Filter inputs'!$A$4,'Country Prioritization'!$C$4=$B1437),
OR('Country Prioritization'!$C$6='Filter inputs'!$C$4,'Country Prioritization'!$C$6=$S1437),
OR( 'Country Prioritization'!$C$7='Filter inputs'!$D$4, 'Country Prioritization'!$C$7=$T1437),
OR('Country Prioritization'!$C$8='Filter inputs'!$E$4, 'Country Prioritization'!$C$8=$F1437), OR(AND('Country Prioritization'!$C$5='Filter inputs'!$B$4,H1437&lt;=$X$1),AND('Country Prioritization'!$C$5='Filter inputs'!$B$5,M1437&lt;=$X$1))),1,0)</f>
        <v>1</v>
      </c>
      <c r="Y1437">
        <f>IF(OR('Vaccine Prioritization'!$C$5='Filter inputs'!$E$4, 'Vaccine Prioritization'!$C$5=$F1437),1,0)</f>
        <v>1</v>
      </c>
    </row>
    <row r="1438" spans="1:25" x14ac:dyDescent="0.3">
      <c r="A1438" t="str">
        <f t="shared" si="44"/>
        <v>AFRICAMWIMCV22028</v>
      </c>
      <c r="B1438" t="s">
        <v>3</v>
      </c>
      <c r="C1438" t="s">
        <v>158</v>
      </c>
      <c r="D1438" t="s">
        <v>54</v>
      </c>
      <c r="E1438" t="s">
        <v>83</v>
      </c>
      <c r="F1438">
        <v>2028</v>
      </c>
      <c r="G1438" t="s">
        <v>199</v>
      </c>
      <c r="H1438" s="11" cm="1">
        <f t="array" ref="H1438">_xlfn.IFS(G1438="&gt;70%",1,G1438="60-70%",70%,G1438="50-60%",60%,G1438="&lt;50%",50%)</f>
        <v>0.5</v>
      </c>
      <c r="I1438" s="47">
        <v>0.17064522788549785</v>
      </c>
      <c r="J1438">
        <v>5</v>
      </c>
      <c r="K1438">
        <v>7</v>
      </c>
      <c r="L1438" t="s">
        <v>196</v>
      </c>
      <c r="M1438" s="11" cm="1">
        <f t="array" ref="M1438">_xlfn.IFS(L1438="&gt;70%",1,L1438="60-70%",70%,L1438="50-60%",60%,L1438="&lt;50%",50%)</f>
        <v>1</v>
      </c>
      <c r="N1438" s="47">
        <v>1.0173223306464374</v>
      </c>
      <c r="O1438">
        <v>7</v>
      </c>
      <c r="P1438">
        <v>7</v>
      </c>
      <c r="Q1438">
        <v>10</v>
      </c>
      <c r="R1438">
        <v>9</v>
      </c>
      <c r="S1438" t="s">
        <v>103</v>
      </c>
      <c r="T1438" t="s">
        <v>106</v>
      </c>
      <c r="V1438">
        <v>31</v>
      </c>
      <c r="W1438">
        <v>33</v>
      </c>
      <c r="X1438">
        <f>IF(AND(OR('Country Prioritization'!$C$4 = 'Filter inputs'!$A$4,'Country Prioritization'!$C$4=$B1438),
OR('Country Prioritization'!$C$6='Filter inputs'!$C$4,'Country Prioritization'!$C$6=$S1438),
OR( 'Country Prioritization'!$C$7='Filter inputs'!$D$4, 'Country Prioritization'!$C$7=$T1438),
OR('Country Prioritization'!$C$8='Filter inputs'!$E$4, 'Country Prioritization'!$C$8=$F1438), OR(AND('Country Prioritization'!$C$5='Filter inputs'!$B$4,H1438&lt;=$X$1),AND('Country Prioritization'!$C$5='Filter inputs'!$B$5,M1438&lt;=$X$1))),1,0)</f>
        <v>1</v>
      </c>
      <c r="Y1438">
        <f>IF(OR('Vaccine Prioritization'!$C$5='Filter inputs'!$E$4, 'Vaccine Prioritization'!$C$5=$F1438),1,0)</f>
        <v>1</v>
      </c>
    </row>
    <row r="1439" spans="1:25" x14ac:dyDescent="0.3">
      <c r="A1439" t="str">
        <f t="shared" si="44"/>
        <v>AFRICAGINMCV22028</v>
      </c>
      <c r="B1439" t="s">
        <v>3</v>
      </c>
      <c r="C1439" t="s">
        <v>119</v>
      </c>
      <c r="D1439" t="s">
        <v>12</v>
      </c>
      <c r="E1439" t="s">
        <v>83</v>
      </c>
      <c r="F1439">
        <v>2028</v>
      </c>
      <c r="G1439" t="s">
        <v>199</v>
      </c>
      <c r="H1439" s="11" cm="1">
        <f t="array" ref="H1439">_xlfn.IFS(G1439="&gt;70%",1,G1439="60-70%",70%,G1439="50-60%",60%,G1439="&lt;50%",50%)</f>
        <v>0.5</v>
      </c>
      <c r="I1439" s="47">
        <v>0.23593179259435942</v>
      </c>
      <c r="J1439">
        <v>7</v>
      </c>
      <c r="K1439">
        <v>7</v>
      </c>
      <c r="L1439" t="s">
        <v>199</v>
      </c>
      <c r="M1439" s="11" cm="1">
        <f t="array" ref="M1439">_xlfn.IFS(L1439="&gt;70%",1,L1439="60-70%",70%,L1439="50-60%",60%,L1439="&lt;50%",50%)</f>
        <v>0.5</v>
      </c>
      <c r="N1439" s="47">
        <v>0.80884875553637336</v>
      </c>
      <c r="O1439">
        <v>10</v>
      </c>
      <c r="P1439">
        <v>6</v>
      </c>
      <c r="Q1439">
        <v>7</v>
      </c>
      <c r="R1439">
        <v>9</v>
      </c>
      <c r="S1439" t="s">
        <v>103</v>
      </c>
      <c r="T1439" t="s">
        <v>106</v>
      </c>
      <c r="V1439">
        <v>30</v>
      </c>
      <c r="W1439">
        <v>32</v>
      </c>
      <c r="X1439">
        <f>IF(AND(OR('Country Prioritization'!$C$4 = 'Filter inputs'!$A$4,'Country Prioritization'!$C$4=$B1439),
OR('Country Prioritization'!$C$6='Filter inputs'!$C$4,'Country Prioritization'!$C$6=$S1439),
OR( 'Country Prioritization'!$C$7='Filter inputs'!$D$4, 'Country Prioritization'!$C$7=$T1439),
OR('Country Prioritization'!$C$8='Filter inputs'!$E$4, 'Country Prioritization'!$C$8=$F1439), OR(AND('Country Prioritization'!$C$5='Filter inputs'!$B$4,H1439&lt;=$X$1),AND('Country Prioritization'!$C$5='Filter inputs'!$B$5,M1439&lt;=$X$1))),1,0)</f>
        <v>1</v>
      </c>
      <c r="Y1439">
        <f>IF(OR('Vaccine Prioritization'!$C$5='Filter inputs'!$E$4, 'Vaccine Prioritization'!$C$5=$F1439),1,0)</f>
        <v>1</v>
      </c>
    </row>
    <row r="1440" spans="1:25" x14ac:dyDescent="0.3">
      <c r="A1440" t="str">
        <f t="shared" si="44"/>
        <v>ASIANPLMCV22028</v>
      </c>
      <c r="B1440" t="s">
        <v>13</v>
      </c>
      <c r="C1440" t="s">
        <v>157</v>
      </c>
      <c r="D1440" t="s">
        <v>53</v>
      </c>
      <c r="E1440" t="s">
        <v>83</v>
      </c>
      <c r="F1440">
        <v>2028</v>
      </c>
      <c r="G1440" t="s">
        <v>199</v>
      </c>
      <c r="H1440" s="11" cm="1">
        <f t="array" ref="H1440">_xlfn.IFS(G1440="&gt;70%",1,G1440="60-70%",70%,G1440="50-60%",60%,G1440="&lt;50%",50%)</f>
        <v>0.5</v>
      </c>
      <c r="I1440" s="47">
        <v>0.14019304170367117</v>
      </c>
      <c r="J1440">
        <v>5</v>
      </c>
      <c r="K1440">
        <v>6</v>
      </c>
      <c r="L1440" t="s">
        <v>197</v>
      </c>
      <c r="M1440" s="11" cm="1">
        <f t="array" ref="M1440">_xlfn.IFS(L1440="&gt;70%",1,L1440="60-70%",70%,L1440="50-60%",60%,L1440="&lt;50%",50%)</f>
        <v>0.7</v>
      </c>
      <c r="N1440" s="47">
        <v>0.80268787565045485</v>
      </c>
      <c r="O1440">
        <v>8</v>
      </c>
      <c r="P1440">
        <v>6</v>
      </c>
      <c r="Q1440">
        <v>6</v>
      </c>
      <c r="R1440">
        <v>8</v>
      </c>
      <c r="S1440" t="s">
        <v>104</v>
      </c>
      <c r="T1440" t="s">
        <v>106</v>
      </c>
      <c r="V1440">
        <v>25</v>
      </c>
      <c r="W1440">
        <v>28</v>
      </c>
      <c r="X1440">
        <f>IF(AND(OR('Country Prioritization'!$C$4 = 'Filter inputs'!$A$4,'Country Prioritization'!$C$4=$B1440),
OR('Country Prioritization'!$C$6='Filter inputs'!$C$4,'Country Prioritization'!$C$6=$S1440),
OR( 'Country Prioritization'!$C$7='Filter inputs'!$D$4, 'Country Prioritization'!$C$7=$T1440),
OR('Country Prioritization'!$C$8='Filter inputs'!$E$4, 'Country Prioritization'!$C$8=$F1440), OR(AND('Country Prioritization'!$C$5='Filter inputs'!$B$4,H1440&lt;=$X$1),AND('Country Prioritization'!$C$5='Filter inputs'!$B$5,M1440&lt;=$X$1))),1,0)</f>
        <v>1</v>
      </c>
      <c r="Y1440">
        <f>IF(OR('Vaccine Prioritization'!$C$5='Filter inputs'!$E$4, 'Vaccine Prioritization'!$C$5=$F1440),1,0)</f>
        <v>1</v>
      </c>
    </row>
    <row r="1441" spans="1:25" x14ac:dyDescent="0.3">
      <c r="A1441" t="str">
        <f t="shared" si="44"/>
        <v>AFRICASENMCV22028</v>
      </c>
      <c r="B1441" t="s">
        <v>3</v>
      </c>
      <c r="C1441" t="s">
        <v>164</v>
      </c>
      <c r="D1441" t="s">
        <v>60</v>
      </c>
      <c r="E1441" t="s">
        <v>83</v>
      </c>
      <c r="F1441">
        <v>2028</v>
      </c>
      <c r="G1441" t="s">
        <v>199</v>
      </c>
      <c r="H1441" s="11" cm="1">
        <f t="array" ref="H1441">_xlfn.IFS(G1441="&gt;70%",1,G1441="60-70%",70%,G1441="50-60%",60%,G1441="&lt;50%",50%)</f>
        <v>0.5</v>
      </c>
      <c r="I1441" s="47">
        <v>0.12901326164471663</v>
      </c>
      <c r="J1441">
        <v>5</v>
      </c>
      <c r="K1441">
        <v>6</v>
      </c>
      <c r="L1441" t="s">
        <v>196</v>
      </c>
      <c r="M1441" s="11" cm="1">
        <f t="array" ref="M1441">_xlfn.IFS(L1441="&gt;70%",1,L1441="60-70%",70%,L1441="50-60%",60%,L1441="&lt;50%",50%)</f>
        <v>1</v>
      </c>
      <c r="N1441" s="47">
        <v>0.74080473357560384</v>
      </c>
      <c r="O1441">
        <v>7</v>
      </c>
      <c r="P1441">
        <v>6</v>
      </c>
      <c r="Q1441">
        <v>1</v>
      </c>
      <c r="R1441">
        <v>2</v>
      </c>
      <c r="S1441" t="s">
        <v>104</v>
      </c>
      <c r="T1441" t="s">
        <v>109</v>
      </c>
      <c r="V1441">
        <v>14</v>
      </c>
      <c r="W1441">
        <v>16</v>
      </c>
      <c r="X1441">
        <f>IF(AND(OR('Country Prioritization'!$C$4 = 'Filter inputs'!$A$4,'Country Prioritization'!$C$4=$B1441),
OR('Country Prioritization'!$C$6='Filter inputs'!$C$4,'Country Prioritization'!$C$6=$S1441),
OR( 'Country Prioritization'!$C$7='Filter inputs'!$D$4, 'Country Prioritization'!$C$7=$T1441),
OR('Country Prioritization'!$C$8='Filter inputs'!$E$4, 'Country Prioritization'!$C$8=$F1441), OR(AND('Country Prioritization'!$C$5='Filter inputs'!$B$4,H1441&lt;=$X$1),AND('Country Prioritization'!$C$5='Filter inputs'!$B$5,M1441&lt;=$X$1))),1,0)</f>
        <v>1</v>
      </c>
      <c r="Y1441">
        <f>IF(OR('Vaccine Prioritization'!$C$5='Filter inputs'!$E$4, 'Vaccine Prioritization'!$C$5=$F1441),1,0)</f>
        <v>1</v>
      </c>
    </row>
    <row r="1442" spans="1:25" x14ac:dyDescent="0.3">
      <c r="A1442" t="str">
        <f t="shared" si="44"/>
        <v>ASIASYRMCV22028</v>
      </c>
      <c r="B1442" t="s">
        <v>13</v>
      </c>
      <c r="C1442" t="s">
        <v>122</v>
      </c>
      <c r="D1442" t="s">
        <v>17</v>
      </c>
      <c r="E1442" t="s">
        <v>83</v>
      </c>
      <c r="F1442">
        <v>2028</v>
      </c>
      <c r="G1442" t="s">
        <v>199</v>
      </c>
      <c r="H1442" s="11" cm="1">
        <f t="array" ref="H1442">_xlfn.IFS(G1442="&gt;70%",1,G1442="60-70%",70%,G1442="50-60%",60%,G1442="&lt;50%",50%)</f>
        <v>0.5</v>
      </c>
      <c r="I1442" s="47">
        <v>0.13777671279185988</v>
      </c>
      <c r="J1442">
        <v>9</v>
      </c>
      <c r="K1442">
        <v>6</v>
      </c>
      <c r="L1442" t="s">
        <v>196</v>
      </c>
      <c r="M1442" s="11" cm="1">
        <f t="array" ref="M1442">_xlfn.IFS(L1442="&gt;70%",1,L1442="60-70%",70%,L1442="50-60%",60%,L1442="&lt;50%",50%)</f>
        <v>1</v>
      </c>
      <c r="N1442" s="47">
        <v>0.64988766258542197</v>
      </c>
      <c r="O1442">
        <v>7</v>
      </c>
      <c r="P1442">
        <v>6</v>
      </c>
      <c r="Q1442">
        <v>2</v>
      </c>
      <c r="R1442">
        <v>9</v>
      </c>
      <c r="S1442" t="s">
        <v>103</v>
      </c>
      <c r="T1442" t="s">
        <v>106</v>
      </c>
      <c r="V1442">
        <v>26</v>
      </c>
      <c r="W1442">
        <v>24</v>
      </c>
      <c r="X1442">
        <f>IF(AND(OR('Country Prioritization'!$C$4 = 'Filter inputs'!$A$4,'Country Prioritization'!$C$4=$B1442),
OR('Country Prioritization'!$C$6='Filter inputs'!$C$4,'Country Prioritization'!$C$6=$S1442),
OR( 'Country Prioritization'!$C$7='Filter inputs'!$D$4, 'Country Prioritization'!$C$7=$T1442),
OR('Country Prioritization'!$C$8='Filter inputs'!$E$4, 'Country Prioritization'!$C$8=$F1442), OR(AND('Country Prioritization'!$C$5='Filter inputs'!$B$4,H1442&lt;=$X$1),AND('Country Prioritization'!$C$5='Filter inputs'!$B$5,M1442&lt;=$X$1))),1,0)</f>
        <v>1</v>
      </c>
      <c r="Y1442">
        <f>IF(OR('Vaccine Prioritization'!$C$5='Filter inputs'!$E$4, 'Vaccine Prioritization'!$C$5=$F1442),1,0)</f>
        <v>1</v>
      </c>
    </row>
    <row r="1443" spans="1:25" x14ac:dyDescent="0.3">
      <c r="A1443" t="str">
        <f t="shared" si="44"/>
        <v>ASIAKHMMCV22028</v>
      </c>
      <c r="B1443" t="s">
        <v>13</v>
      </c>
      <c r="C1443" t="s">
        <v>163</v>
      </c>
      <c r="D1443" t="s">
        <v>59</v>
      </c>
      <c r="E1443" t="s">
        <v>83</v>
      </c>
      <c r="F1443">
        <v>2028</v>
      </c>
      <c r="G1443" t="s">
        <v>199</v>
      </c>
      <c r="H1443" s="11" cm="1">
        <f t="array" ref="H1443">_xlfn.IFS(G1443="&gt;70%",1,G1443="60-70%",70%,G1443="50-60%",60%,G1443="&lt;50%",50%)</f>
        <v>0.5</v>
      </c>
      <c r="I1443" s="47">
        <v>7.5654491789111822E-2</v>
      </c>
      <c r="J1443">
        <v>4</v>
      </c>
      <c r="K1443">
        <v>5</v>
      </c>
      <c r="L1443" t="s">
        <v>196</v>
      </c>
      <c r="M1443" s="11" cm="1">
        <f t="array" ref="M1443">_xlfn.IFS(L1443="&gt;70%",1,L1443="60-70%",70%,L1443="50-60%",60%,L1443="&lt;50%",50%)</f>
        <v>1</v>
      </c>
      <c r="N1443" s="47">
        <v>0.59544351759319247</v>
      </c>
      <c r="O1443">
        <v>3</v>
      </c>
      <c r="P1443">
        <v>6</v>
      </c>
      <c r="Q1443">
        <v>8</v>
      </c>
      <c r="R1443">
        <v>2</v>
      </c>
      <c r="S1443" t="s">
        <v>104</v>
      </c>
      <c r="T1443" t="s">
        <v>109</v>
      </c>
      <c r="V1443">
        <v>19</v>
      </c>
      <c r="W1443">
        <v>19</v>
      </c>
      <c r="X1443">
        <f>IF(AND(OR('Country Prioritization'!$C$4 = 'Filter inputs'!$A$4,'Country Prioritization'!$C$4=$B1443),
OR('Country Prioritization'!$C$6='Filter inputs'!$C$4,'Country Prioritization'!$C$6=$S1443),
OR( 'Country Prioritization'!$C$7='Filter inputs'!$D$4, 'Country Prioritization'!$C$7=$T1443),
OR('Country Prioritization'!$C$8='Filter inputs'!$E$4, 'Country Prioritization'!$C$8=$F1443), OR(AND('Country Prioritization'!$C$5='Filter inputs'!$B$4,H1443&lt;=$X$1),AND('Country Prioritization'!$C$5='Filter inputs'!$B$5,M1443&lt;=$X$1))),1,0)</f>
        <v>1</v>
      </c>
      <c r="Y1443">
        <f>IF(OR('Vaccine Prioritization'!$C$5='Filter inputs'!$E$4, 'Vaccine Prioritization'!$C$5=$F1443),1,0)</f>
        <v>1</v>
      </c>
    </row>
    <row r="1444" spans="1:25" x14ac:dyDescent="0.3">
      <c r="A1444" t="str">
        <f t="shared" si="44"/>
        <v>AFRICATGOMCV22028</v>
      </c>
      <c r="B1444" t="s">
        <v>3</v>
      </c>
      <c r="C1444" t="s">
        <v>155</v>
      </c>
      <c r="D1444" t="s">
        <v>51</v>
      </c>
      <c r="E1444" t="s">
        <v>83</v>
      </c>
      <c r="F1444">
        <v>2028</v>
      </c>
      <c r="G1444" t="s">
        <v>199</v>
      </c>
      <c r="H1444" s="11" cm="1">
        <f t="array" ref="H1444">_xlfn.IFS(G1444="&gt;70%",1,G1444="60-70%",70%,G1444="50-60%",60%,G1444="&lt;50%",50%)</f>
        <v>0.5</v>
      </c>
      <c r="I1444" s="47">
        <v>8.484246301104019E-2</v>
      </c>
      <c r="J1444">
        <v>6</v>
      </c>
      <c r="K1444">
        <v>5</v>
      </c>
      <c r="L1444" t="s">
        <v>196</v>
      </c>
      <c r="M1444" s="11" cm="1">
        <f t="array" ref="M1444">_xlfn.IFS(L1444="&gt;70%",1,L1444="60-70%",70%,L1444="50-60%",60%,L1444="&lt;50%",50%)</f>
        <v>1</v>
      </c>
      <c r="N1444" s="47">
        <v>0.58626191301037522</v>
      </c>
      <c r="O1444">
        <v>5</v>
      </c>
      <c r="P1444">
        <v>6</v>
      </c>
      <c r="Q1444">
        <v>6</v>
      </c>
      <c r="R1444">
        <v>9</v>
      </c>
      <c r="S1444" t="s">
        <v>103</v>
      </c>
      <c r="T1444" t="s">
        <v>106</v>
      </c>
      <c r="V1444">
        <v>26</v>
      </c>
      <c r="W1444">
        <v>26</v>
      </c>
      <c r="X1444">
        <f>IF(AND(OR('Country Prioritization'!$C$4 = 'Filter inputs'!$A$4,'Country Prioritization'!$C$4=$B1444),
OR('Country Prioritization'!$C$6='Filter inputs'!$C$4,'Country Prioritization'!$C$6=$S1444),
OR( 'Country Prioritization'!$C$7='Filter inputs'!$D$4, 'Country Prioritization'!$C$7=$T1444),
OR('Country Prioritization'!$C$8='Filter inputs'!$E$4, 'Country Prioritization'!$C$8=$F1444), OR(AND('Country Prioritization'!$C$5='Filter inputs'!$B$4,H1444&lt;=$X$1),AND('Country Prioritization'!$C$5='Filter inputs'!$B$5,M1444&lt;=$X$1))),1,0)</f>
        <v>1</v>
      </c>
      <c r="Y1444">
        <f>IF(OR('Vaccine Prioritization'!$C$5='Filter inputs'!$E$4, 'Vaccine Prioritization'!$C$5=$F1444),1,0)</f>
        <v>1</v>
      </c>
    </row>
    <row r="1445" spans="1:25" x14ac:dyDescent="0.3">
      <c r="A1445" t="str">
        <f t="shared" si="44"/>
        <v>AFRICASSDMCV22028</v>
      </c>
      <c r="B1445" t="s">
        <v>3</v>
      </c>
      <c r="C1445" t="s">
        <v>115</v>
      </c>
      <c r="D1445" t="s">
        <v>7</v>
      </c>
      <c r="E1445" t="s">
        <v>83</v>
      </c>
      <c r="F1445">
        <v>2028</v>
      </c>
      <c r="G1445" t="s">
        <v>199</v>
      </c>
      <c r="H1445" s="11" cm="1">
        <f t="array" ref="H1445">_xlfn.IFS(G1445="&gt;70%",1,G1445="60-70%",70%,G1445="50-60%",60%,G1445="&lt;50%",50%)</f>
        <v>0.5</v>
      </c>
      <c r="I1445" s="47">
        <v>0.11003886634099985</v>
      </c>
      <c r="J1445">
        <v>7</v>
      </c>
      <c r="K1445">
        <v>6</v>
      </c>
      <c r="L1445" t="s">
        <v>198</v>
      </c>
      <c r="M1445" s="11" cm="1">
        <f t="array" ref="M1445">_xlfn.IFS(L1445="&gt;70%",1,L1445="60-70%",70%,L1445="50-60%",60%,L1445="&lt;50%",50%)</f>
        <v>0.6</v>
      </c>
      <c r="N1445" s="47">
        <v>0.58304397661837726</v>
      </c>
      <c r="O1445">
        <v>10</v>
      </c>
      <c r="P1445">
        <v>6</v>
      </c>
      <c r="Q1445">
        <v>4</v>
      </c>
      <c r="R1445">
        <v>9</v>
      </c>
      <c r="S1445" t="s">
        <v>103</v>
      </c>
      <c r="T1445" t="s">
        <v>106</v>
      </c>
      <c r="V1445">
        <v>26</v>
      </c>
      <c r="W1445">
        <v>29</v>
      </c>
      <c r="X1445">
        <f>IF(AND(OR('Country Prioritization'!$C$4 = 'Filter inputs'!$A$4,'Country Prioritization'!$C$4=$B1445),
OR('Country Prioritization'!$C$6='Filter inputs'!$C$4,'Country Prioritization'!$C$6=$S1445),
OR( 'Country Prioritization'!$C$7='Filter inputs'!$D$4, 'Country Prioritization'!$C$7=$T1445),
OR('Country Prioritization'!$C$8='Filter inputs'!$E$4, 'Country Prioritization'!$C$8=$F1445), OR(AND('Country Prioritization'!$C$5='Filter inputs'!$B$4,H1445&lt;=$X$1),AND('Country Prioritization'!$C$5='Filter inputs'!$B$5,M1445&lt;=$X$1))),1,0)</f>
        <v>1</v>
      </c>
      <c r="Y1445">
        <f>IF(OR('Vaccine Prioritization'!$C$5='Filter inputs'!$E$4, 'Vaccine Prioritization'!$C$5=$F1445),1,0)</f>
        <v>1</v>
      </c>
    </row>
    <row r="1446" spans="1:25" x14ac:dyDescent="0.3">
      <c r="A1446" t="str">
        <f t="shared" si="44"/>
        <v>AFRICASLEMCV22028</v>
      </c>
      <c r="B1446" t="s">
        <v>3</v>
      </c>
      <c r="C1446" t="s">
        <v>154</v>
      </c>
      <c r="D1446" t="s">
        <v>50</v>
      </c>
      <c r="E1446" t="s">
        <v>83</v>
      </c>
      <c r="F1446">
        <v>2028</v>
      </c>
      <c r="G1446" t="s">
        <v>199</v>
      </c>
      <c r="H1446" s="11" cm="1">
        <f t="array" ref="H1446">_xlfn.IFS(G1446="&gt;70%",1,G1446="60-70%",70%,G1446="50-60%",60%,G1446="&lt;50%",50%)</f>
        <v>0.5</v>
      </c>
      <c r="I1446" s="47">
        <v>8.5907590991056826E-2</v>
      </c>
      <c r="J1446">
        <v>5</v>
      </c>
      <c r="K1446">
        <v>6</v>
      </c>
      <c r="L1446" t="s">
        <v>196</v>
      </c>
      <c r="M1446" s="11" cm="1">
        <f t="array" ref="M1446">_xlfn.IFS(L1446="&gt;70%",1,L1446="60-70%",70%,L1446="50-60%",60%,L1446="&lt;50%",50%)</f>
        <v>1</v>
      </c>
      <c r="N1446" s="47">
        <v>0.56574723485592693</v>
      </c>
      <c r="O1446">
        <v>7</v>
      </c>
      <c r="P1446">
        <v>5</v>
      </c>
      <c r="Q1446">
        <v>10</v>
      </c>
      <c r="R1446">
        <v>9</v>
      </c>
      <c r="S1446" t="s">
        <v>103</v>
      </c>
      <c r="T1446" t="s">
        <v>106</v>
      </c>
      <c r="V1446">
        <v>30</v>
      </c>
      <c r="W1446">
        <v>31</v>
      </c>
      <c r="X1446">
        <f>IF(AND(OR('Country Prioritization'!$C$4 = 'Filter inputs'!$A$4,'Country Prioritization'!$C$4=$B1446),
OR('Country Prioritization'!$C$6='Filter inputs'!$C$4,'Country Prioritization'!$C$6=$S1446),
OR( 'Country Prioritization'!$C$7='Filter inputs'!$D$4, 'Country Prioritization'!$C$7=$T1446),
OR('Country Prioritization'!$C$8='Filter inputs'!$E$4, 'Country Prioritization'!$C$8=$F1446), OR(AND('Country Prioritization'!$C$5='Filter inputs'!$B$4,H1446&lt;=$X$1),AND('Country Prioritization'!$C$5='Filter inputs'!$B$5,M1446&lt;=$X$1))),1,0)</f>
        <v>1</v>
      </c>
      <c r="Y1446">
        <f>IF(OR('Vaccine Prioritization'!$C$5='Filter inputs'!$E$4, 'Vaccine Prioritization'!$C$5=$F1446),1,0)</f>
        <v>1</v>
      </c>
    </row>
    <row r="1447" spans="1:25" x14ac:dyDescent="0.3">
      <c r="A1447" t="str">
        <f t="shared" si="44"/>
        <v>AFRICABDIMCV22028</v>
      </c>
      <c r="B1447" t="s">
        <v>3</v>
      </c>
      <c r="C1447" t="s">
        <v>171</v>
      </c>
      <c r="D1447" t="s">
        <v>67</v>
      </c>
      <c r="E1447" t="s">
        <v>83</v>
      </c>
      <c r="F1447">
        <v>2028</v>
      </c>
      <c r="G1447" t="s">
        <v>199</v>
      </c>
      <c r="H1447" s="11" cm="1">
        <f t="array" ref="H1447">_xlfn.IFS(G1447="&gt;70%",1,G1447="60-70%",70%,G1447="50-60%",60%,G1447="&lt;50%",50%)</f>
        <v>0.5</v>
      </c>
      <c r="I1447" s="47">
        <v>8.1224354310287669E-2</v>
      </c>
      <c r="J1447">
        <v>5</v>
      </c>
      <c r="K1447">
        <v>5</v>
      </c>
      <c r="L1447" t="s">
        <v>196</v>
      </c>
      <c r="M1447" s="11" cm="1">
        <f t="array" ref="M1447">_xlfn.IFS(L1447="&gt;70%",1,L1447="60-70%",70%,L1447="50-60%",60%,L1447="&lt;50%",50%)</f>
        <v>1</v>
      </c>
      <c r="N1447" s="47">
        <v>0.56391079414585754</v>
      </c>
      <c r="O1447">
        <v>5</v>
      </c>
      <c r="P1447">
        <v>5</v>
      </c>
      <c r="Q1447">
        <v>5</v>
      </c>
      <c r="R1447">
        <v>9</v>
      </c>
      <c r="S1447" t="s">
        <v>103</v>
      </c>
      <c r="T1447" t="s">
        <v>106</v>
      </c>
      <c r="V1447">
        <v>24</v>
      </c>
      <c r="W1447">
        <v>24</v>
      </c>
      <c r="X1447">
        <f>IF(AND(OR('Country Prioritization'!$C$4 = 'Filter inputs'!$A$4,'Country Prioritization'!$C$4=$B1447),
OR('Country Prioritization'!$C$6='Filter inputs'!$C$4,'Country Prioritization'!$C$6=$S1447),
OR( 'Country Prioritization'!$C$7='Filter inputs'!$D$4, 'Country Prioritization'!$C$7=$T1447),
OR('Country Prioritization'!$C$8='Filter inputs'!$E$4, 'Country Prioritization'!$C$8=$F1447), OR(AND('Country Prioritization'!$C$5='Filter inputs'!$B$4,H1447&lt;=$X$1),AND('Country Prioritization'!$C$5='Filter inputs'!$B$5,M1447&lt;=$X$1))),1,0)</f>
        <v>1</v>
      </c>
      <c r="Y1447">
        <f>IF(OR('Vaccine Prioritization'!$C$5='Filter inputs'!$E$4, 'Vaccine Prioritization'!$C$5=$F1447),1,0)</f>
        <v>1</v>
      </c>
    </row>
    <row r="1448" spans="1:25" x14ac:dyDescent="0.3">
      <c r="A1448" t="str">
        <f t="shared" si="44"/>
        <v>OCEANIAPNGMCV22028</v>
      </c>
      <c r="B1448" t="s">
        <v>15</v>
      </c>
      <c r="C1448" t="s">
        <v>121</v>
      </c>
      <c r="D1448" t="s">
        <v>16</v>
      </c>
      <c r="E1448" t="s">
        <v>83</v>
      </c>
      <c r="F1448">
        <v>2028</v>
      </c>
      <c r="G1448" t="s">
        <v>199</v>
      </c>
      <c r="H1448" s="11" cm="1">
        <f t="array" ref="H1448">_xlfn.IFS(G1448="&gt;70%",1,G1448="60-70%",70%,G1448="50-60%",60%,G1448="&lt;50%",50%)</f>
        <v>0.5</v>
      </c>
      <c r="I1448" s="47">
        <v>7.8356923271468107E-2</v>
      </c>
      <c r="J1448">
        <v>10</v>
      </c>
      <c r="K1448">
        <v>5</v>
      </c>
      <c r="L1448" t="s">
        <v>197</v>
      </c>
      <c r="M1448" s="11" cm="1">
        <f t="array" ref="M1448">_xlfn.IFS(L1448="&gt;70%",1,L1448="60-70%",70%,L1448="50-60%",60%,L1448="&lt;50%",50%)</f>
        <v>0.7</v>
      </c>
      <c r="N1448" s="47">
        <v>0.52695634577888495</v>
      </c>
      <c r="O1448">
        <v>9</v>
      </c>
      <c r="P1448">
        <v>5</v>
      </c>
      <c r="Q1448">
        <v>6</v>
      </c>
      <c r="R1448">
        <v>5</v>
      </c>
      <c r="S1448" t="s">
        <v>104</v>
      </c>
      <c r="T1448" t="s">
        <v>107</v>
      </c>
      <c r="V1448">
        <v>26</v>
      </c>
      <c r="W1448">
        <v>25</v>
      </c>
      <c r="X1448">
        <f>IF(AND(OR('Country Prioritization'!$C$4 = 'Filter inputs'!$A$4,'Country Prioritization'!$C$4=$B1448),
OR('Country Prioritization'!$C$6='Filter inputs'!$C$4,'Country Prioritization'!$C$6=$S1448),
OR( 'Country Prioritization'!$C$7='Filter inputs'!$D$4, 'Country Prioritization'!$C$7=$T1448),
OR('Country Prioritization'!$C$8='Filter inputs'!$E$4, 'Country Prioritization'!$C$8=$F1448), OR(AND('Country Prioritization'!$C$5='Filter inputs'!$B$4,H1448&lt;=$X$1),AND('Country Prioritization'!$C$5='Filter inputs'!$B$5,M1448&lt;=$X$1))),1,0)</f>
        <v>1</v>
      </c>
      <c r="Y1448">
        <f>IF(OR('Vaccine Prioritization'!$C$5='Filter inputs'!$E$4, 'Vaccine Prioritization'!$C$5=$F1448),1,0)</f>
        <v>1</v>
      </c>
    </row>
    <row r="1449" spans="1:25" x14ac:dyDescent="0.3">
      <c r="A1449" t="str">
        <f t="shared" si="44"/>
        <v>AFRICAMRTMCV22028</v>
      </c>
      <c r="B1449" t="s">
        <v>3</v>
      </c>
      <c r="C1449" t="s">
        <v>140</v>
      </c>
      <c r="D1449" t="s">
        <v>36</v>
      </c>
      <c r="E1449" t="s">
        <v>83</v>
      </c>
      <c r="F1449">
        <v>2028</v>
      </c>
      <c r="G1449" t="s">
        <v>199</v>
      </c>
      <c r="H1449" s="11" cm="1">
        <f t="array" ref="H1449">_xlfn.IFS(G1449="&gt;70%",1,G1449="60-70%",70%,G1449="50-60%",60%,G1449="&lt;50%",50%)</f>
        <v>0.5</v>
      </c>
      <c r="I1449" s="47">
        <v>6.2105896775190704E-2</v>
      </c>
      <c r="J1449">
        <v>7</v>
      </c>
      <c r="K1449">
        <v>5</v>
      </c>
      <c r="L1449" t="s">
        <v>196</v>
      </c>
      <c r="M1449" s="11" cm="1">
        <f t="array" ref="M1449">_xlfn.IFS(L1449="&gt;70%",1,L1449="60-70%",70%,L1449="50-60%",60%,L1449="&lt;50%",50%)</f>
        <v>1</v>
      </c>
      <c r="N1449" s="47">
        <v>0.46760495014152537</v>
      </c>
      <c r="O1449">
        <v>2</v>
      </c>
      <c r="P1449">
        <v>5</v>
      </c>
      <c r="Q1449">
        <v>7</v>
      </c>
      <c r="R1449">
        <v>2</v>
      </c>
      <c r="S1449" t="s">
        <v>104</v>
      </c>
      <c r="T1449" t="s">
        <v>109</v>
      </c>
      <c r="V1449">
        <v>21</v>
      </c>
      <c r="W1449">
        <v>16</v>
      </c>
      <c r="X1449">
        <f>IF(AND(OR('Country Prioritization'!$C$4 = 'Filter inputs'!$A$4,'Country Prioritization'!$C$4=$B1449),
OR('Country Prioritization'!$C$6='Filter inputs'!$C$4,'Country Prioritization'!$C$6=$S1449),
OR( 'Country Prioritization'!$C$7='Filter inputs'!$D$4, 'Country Prioritization'!$C$7=$T1449),
OR('Country Prioritization'!$C$8='Filter inputs'!$E$4, 'Country Prioritization'!$C$8=$F1449), OR(AND('Country Prioritization'!$C$5='Filter inputs'!$B$4,H1449&lt;=$X$1),AND('Country Prioritization'!$C$5='Filter inputs'!$B$5,M1449&lt;=$X$1))),1,0)</f>
        <v>1</v>
      </c>
      <c r="Y1449">
        <f>IF(OR('Vaccine Prioritization'!$C$5='Filter inputs'!$E$4, 'Vaccine Prioritization'!$C$5=$F1449),1,0)</f>
        <v>1</v>
      </c>
    </row>
    <row r="1450" spans="1:25" x14ac:dyDescent="0.3">
      <c r="A1450" t="str">
        <f t="shared" si="44"/>
        <v>ASIAPRKMCV22028</v>
      </c>
      <c r="B1450" t="s">
        <v>13</v>
      </c>
      <c r="C1450" t="s">
        <v>177</v>
      </c>
      <c r="D1450" t="s">
        <v>73</v>
      </c>
      <c r="E1450" t="s">
        <v>83</v>
      </c>
      <c r="F1450">
        <v>2028</v>
      </c>
      <c r="G1450" t="s">
        <v>199</v>
      </c>
      <c r="H1450" s="11" cm="1">
        <f t="array" ref="H1450">_xlfn.IFS(G1450="&gt;70%",1,G1450="60-70%",70%,G1450="50-60%",60%,G1450="&lt;50%",50%)</f>
        <v>0.5</v>
      </c>
      <c r="I1450" s="47">
        <v>5.6988479702631538E-2</v>
      </c>
      <c r="J1450">
        <v>1</v>
      </c>
      <c r="K1450">
        <v>5</v>
      </c>
      <c r="L1450" t="s">
        <v>196</v>
      </c>
      <c r="M1450" s="11" cm="1">
        <f t="array" ref="M1450">_xlfn.IFS(L1450="&gt;70%",1,L1450="60-70%",70%,L1450="50-60%",60%,L1450="&lt;50%",50%)</f>
        <v>1</v>
      </c>
      <c r="N1450" s="47">
        <v>0.4673237125350112</v>
      </c>
      <c r="O1450">
        <v>1</v>
      </c>
      <c r="P1450">
        <v>5</v>
      </c>
      <c r="Q1450">
        <v>1</v>
      </c>
      <c r="R1450">
        <v>9</v>
      </c>
      <c r="S1450" t="s">
        <v>103</v>
      </c>
      <c r="T1450" t="s">
        <v>106</v>
      </c>
      <c r="V1450">
        <v>16</v>
      </c>
      <c r="W1450">
        <v>16</v>
      </c>
      <c r="X1450">
        <f>IF(AND(OR('Country Prioritization'!$C$4 = 'Filter inputs'!$A$4,'Country Prioritization'!$C$4=$B1450),
OR('Country Prioritization'!$C$6='Filter inputs'!$C$4,'Country Prioritization'!$C$6=$S1450),
OR( 'Country Prioritization'!$C$7='Filter inputs'!$D$4, 'Country Prioritization'!$C$7=$T1450),
OR('Country Prioritization'!$C$8='Filter inputs'!$E$4, 'Country Prioritization'!$C$8=$F1450), OR(AND('Country Prioritization'!$C$5='Filter inputs'!$B$4,H1450&lt;=$X$1),AND('Country Prioritization'!$C$5='Filter inputs'!$B$5,M1450&lt;=$X$1))),1,0)</f>
        <v>1</v>
      </c>
      <c r="Y1450">
        <f>IF(OR('Vaccine Prioritization'!$C$5='Filter inputs'!$E$4, 'Vaccine Prioritization'!$C$5=$F1450),1,0)</f>
        <v>1</v>
      </c>
    </row>
    <row r="1451" spans="1:25" x14ac:dyDescent="0.3">
      <c r="A1451" t="str">
        <f t="shared" si="44"/>
        <v>ASIALAOMCV22028</v>
      </c>
      <c r="B1451" t="s">
        <v>13</v>
      </c>
      <c r="C1451" t="s">
        <v>135</v>
      </c>
      <c r="D1451" t="s">
        <v>31</v>
      </c>
      <c r="E1451" t="s">
        <v>83</v>
      </c>
      <c r="F1451">
        <v>2028</v>
      </c>
      <c r="G1451" t="s">
        <v>199</v>
      </c>
      <c r="H1451" s="11" cm="1">
        <f t="array" ref="H1451">_xlfn.IFS(G1451="&gt;70%",1,G1451="60-70%",70%,G1451="50-60%",60%,G1451="&lt;50%",50%)</f>
        <v>0.5</v>
      </c>
      <c r="I1451" s="47">
        <v>4.6581551946748651E-2</v>
      </c>
      <c r="J1451">
        <v>9</v>
      </c>
      <c r="K1451">
        <v>5</v>
      </c>
      <c r="L1451" t="s">
        <v>196</v>
      </c>
      <c r="M1451" s="11" cm="1">
        <f t="array" ref="M1451">_xlfn.IFS(L1451="&gt;70%",1,L1451="60-70%",70%,L1451="50-60%",60%,L1451="&lt;50%",50%)</f>
        <v>1</v>
      </c>
      <c r="N1451" s="47">
        <v>0.38632755138710062</v>
      </c>
      <c r="O1451">
        <v>2</v>
      </c>
      <c r="P1451">
        <v>5</v>
      </c>
      <c r="Q1451">
        <v>2</v>
      </c>
      <c r="R1451">
        <v>5</v>
      </c>
      <c r="S1451" t="s">
        <v>104</v>
      </c>
      <c r="T1451" t="s">
        <v>107</v>
      </c>
      <c r="V1451">
        <v>21</v>
      </c>
      <c r="W1451">
        <v>14</v>
      </c>
      <c r="X1451">
        <f>IF(AND(OR('Country Prioritization'!$C$4 = 'Filter inputs'!$A$4,'Country Prioritization'!$C$4=$B1451),
OR('Country Prioritization'!$C$6='Filter inputs'!$C$4,'Country Prioritization'!$C$6=$S1451),
OR( 'Country Prioritization'!$C$7='Filter inputs'!$D$4, 'Country Prioritization'!$C$7=$T1451),
OR('Country Prioritization'!$C$8='Filter inputs'!$E$4, 'Country Prioritization'!$C$8=$F1451), OR(AND('Country Prioritization'!$C$5='Filter inputs'!$B$4,H1451&lt;=$X$1),AND('Country Prioritization'!$C$5='Filter inputs'!$B$5,M1451&lt;=$X$1))),1,0)</f>
        <v>1</v>
      </c>
      <c r="Y1451">
        <f>IF(OR('Vaccine Prioritization'!$C$5='Filter inputs'!$E$4, 'Vaccine Prioritization'!$C$5=$F1451),1,0)</f>
        <v>1</v>
      </c>
    </row>
    <row r="1452" spans="1:25" x14ac:dyDescent="0.3">
      <c r="A1452" t="str">
        <f t="shared" si="44"/>
        <v>ASIALKAMCV22028</v>
      </c>
      <c r="B1452" t="s">
        <v>13</v>
      </c>
      <c r="C1452" t="s">
        <v>180</v>
      </c>
      <c r="D1452" t="s">
        <v>76</v>
      </c>
      <c r="E1452" t="s">
        <v>83</v>
      </c>
      <c r="F1452">
        <v>2028</v>
      </c>
      <c r="G1452" t="s">
        <v>199</v>
      </c>
      <c r="H1452" s="11" cm="1">
        <f t="array" ref="H1452">_xlfn.IFS(G1452="&gt;70%",1,G1452="60-70%",70%,G1452="50-60%",60%,G1452="&lt;50%",50%)</f>
        <v>0.5</v>
      </c>
      <c r="I1452" s="47">
        <v>4.4235385628650585E-2</v>
      </c>
      <c r="J1452">
        <v>1</v>
      </c>
      <c r="K1452">
        <v>4</v>
      </c>
      <c r="L1452" t="s">
        <v>196</v>
      </c>
      <c r="M1452" s="11" cm="1">
        <f t="array" ref="M1452">_xlfn.IFS(L1452="&gt;70%",1,L1452="60-70%",70%,L1452="50-60%",60%,L1452="&lt;50%",50%)</f>
        <v>1</v>
      </c>
      <c r="N1452" s="47">
        <v>0.37083615760736793</v>
      </c>
      <c r="O1452">
        <v>1</v>
      </c>
      <c r="P1452">
        <v>5</v>
      </c>
      <c r="Q1452">
        <v>1</v>
      </c>
      <c r="R1452">
        <v>11</v>
      </c>
      <c r="S1452" t="s">
        <v>104</v>
      </c>
      <c r="T1452" t="s">
        <v>108</v>
      </c>
      <c r="V1452">
        <v>17</v>
      </c>
      <c r="W1452">
        <v>18</v>
      </c>
      <c r="X1452">
        <f>IF(AND(OR('Country Prioritization'!$C$4 = 'Filter inputs'!$A$4,'Country Prioritization'!$C$4=$B1452),
OR('Country Prioritization'!$C$6='Filter inputs'!$C$4,'Country Prioritization'!$C$6=$S1452),
OR( 'Country Prioritization'!$C$7='Filter inputs'!$D$4, 'Country Prioritization'!$C$7=$T1452),
OR('Country Prioritization'!$C$8='Filter inputs'!$E$4, 'Country Prioritization'!$C$8=$F1452), OR(AND('Country Prioritization'!$C$5='Filter inputs'!$B$4,H1452&lt;=$X$1),AND('Country Prioritization'!$C$5='Filter inputs'!$B$5,M1452&lt;=$X$1))),1,0)</f>
        <v>1</v>
      </c>
      <c r="Y1452">
        <f>IF(OR('Vaccine Prioritization'!$C$5='Filter inputs'!$E$4, 'Vaccine Prioritization'!$C$5=$F1452),1,0)</f>
        <v>1</v>
      </c>
    </row>
    <row r="1453" spans="1:25" x14ac:dyDescent="0.3">
      <c r="A1453" t="str">
        <f t="shared" si="44"/>
        <v>AFRICARWAMCV22028</v>
      </c>
      <c r="B1453" t="s">
        <v>3</v>
      </c>
      <c r="C1453" t="s">
        <v>179</v>
      </c>
      <c r="D1453" t="s">
        <v>75</v>
      </c>
      <c r="E1453" t="s">
        <v>83</v>
      </c>
      <c r="F1453">
        <v>2028</v>
      </c>
      <c r="G1453" t="s">
        <v>199</v>
      </c>
      <c r="H1453" s="11" cm="1">
        <f t="array" ref="H1453">_xlfn.IFS(G1453="&gt;70%",1,G1453="60-70%",70%,G1453="50-60%",60%,G1453="&lt;50%",50%)</f>
        <v>0.5</v>
      </c>
      <c r="I1453" s="47">
        <v>4.3108128929265778E-2</v>
      </c>
      <c r="J1453">
        <v>3</v>
      </c>
      <c r="K1453">
        <v>4</v>
      </c>
      <c r="L1453" t="s">
        <v>196</v>
      </c>
      <c r="M1453" s="11" cm="1">
        <f t="array" ref="M1453">_xlfn.IFS(L1453="&gt;70%",1,L1453="60-70%",70%,L1453="50-60%",60%,L1453="&lt;50%",50%)</f>
        <v>1</v>
      </c>
      <c r="N1453" s="47">
        <v>0.35937294176058665</v>
      </c>
      <c r="O1453">
        <v>3</v>
      </c>
      <c r="P1453">
        <v>5</v>
      </c>
      <c r="Q1453">
        <v>8</v>
      </c>
      <c r="R1453">
        <v>9</v>
      </c>
      <c r="S1453" t="s">
        <v>103</v>
      </c>
      <c r="T1453" t="s">
        <v>106</v>
      </c>
      <c r="V1453">
        <v>24</v>
      </c>
      <c r="W1453">
        <v>25</v>
      </c>
      <c r="X1453">
        <f>IF(AND(OR('Country Prioritization'!$C$4 = 'Filter inputs'!$A$4,'Country Prioritization'!$C$4=$B1453),
OR('Country Prioritization'!$C$6='Filter inputs'!$C$4,'Country Prioritization'!$C$6=$S1453),
OR( 'Country Prioritization'!$C$7='Filter inputs'!$D$4, 'Country Prioritization'!$C$7=$T1453),
OR('Country Prioritization'!$C$8='Filter inputs'!$E$4, 'Country Prioritization'!$C$8=$F1453), OR(AND('Country Prioritization'!$C$5='Filter inputs'!$B$4,H1453&lt;=$X$1),AND('Country Prioritization'!$C$5='Filter inputs'!$B$5,M1453&lt;=$X$1))),1,0)</f>
        <v>1</v>
      </c>
      <c r="Y1453">
        <f>IF(OR('Vaccine Prioritization'!$C$5='Filter inputs'!$E$4, 'Vaccine Prioritization'!$C$5=$F1453),1,0)</f>
        <v>1</v>
      </c>
    </row>
    <row r="1454" spans="1:25" x14ac:dyDescent="0.3">
      <c r="A1454" t="str">
        <f t="shared" si="44"/>
        <v>AFRICASOMMCV22028</v>
      </c>
      <c r="B1454" t="s">
        <v>3</v>
      </c>
      <c r="C1454" t="s">
        <v>112</v>
      </c>
      <c r="D1454" t="s">
        <v>4</v>
      </c>
      <c r="E1454" t="s">
        <v>83</v>
      </c>
      <c r="F1454">
        <v>2028</v>
      </c>
      <c r="G1454" t="s">
        <v>199</v>
      </c>
      <c r="H1454" s="11" cm="1">
        <f t="array" ref="H1454">_xlfn.IFS(G1454="&gt;70%",1,G1454="60-70%",70%,G1454="50-60%",60%,G1454="&lt;50%",50%)</f>
        <v>0.5</v>
      </c>
      <c r="I1454" s="47">
        <v>0.13210186873154289</v>
      </c>
      <c r="J1454">
        <v>7</v>
      </c>
      <c r="K1454">
        <v>6</v>
      </c>
      <c r="L1454" t="s">
        <v>199</v>
      </c>
      <c r="M1454" s="11" cm="1">
        <f t="array" ref="M1454">_xlfn.IFS(L1454="&gt;70%",1,L1454="60-70%",70%,L1454="50-60%",60%,L1454="&lt;50%",50%)</f>
        <v>0.5</v>
      </c>
      <c r="N1454" s="47">
        <v>0.34940578592146965</v>
      </c>
      <c r="O1454">
        <v>10</v>
      </c>
      <c r="P1454">
        <v>4</v>
      </c>
      <c r="Q1454">
        <v>9</v>
      </c>
      <c r="R1454">
        <v>9</v>
      </c>
      <c r="S1454" t="s">
        <v>103</v>
      </c>
      <c r="T1454" t="s">
        <v>106</v>
      </c>
      <c r="V1454">
        <v>31</v>
      </c>
      <c r="W1454">
        <v>32</v>
      </c>
      <c r="X1454">
        <f>IF(AND(OR('Country Prioritization'!$C$4 = 'Filter inputs'!$A$4,'Country Prioritization'!$C$4=$B1454),
OR('Country Prioritization'!$C$6='Filter inputs'!$C$4,'Country Prioritization'!$C$6=$S1454),
OR( 'Country Prioritization'!$C$7='Filter inputs'!$D$4, 'Country Prioritization'!$C$7=$T1454),
OR('Country Prioritization'!$C$8='Filter inputs'!$E$4, 'Country Prioritization'!$C$8=$F1454), OR(AND('Country Prioritization'!$C$5='Filter inputs'!$B$4,H1454&lt;=$X$1),AND('Country Prioritization'!$C$5='Filter inputs'!$B$5,M1454&lt;=$X$1))),1,0)</f>
        <v>1</v>
      </c>
      <c r="Y1454">
        <f>IF(OR('Vaccine Prioritization'!$C$5='Filter inputs'!$E$4, 'Vaccine Prioritization'!$C$5=$F1454),1,0)</f>
        <v>1</v>
      </c>
    </row>
    <row r="1455" spans="1:25" x14ac:dyDescent="0.3">
      <c r="A1455" t="str">
        <f t="shared" si="44"/>
        <v>AFRICALBRMCV22028</v>
      </c>
      <c r="B1455" t="s">
        <v>3</v>
      </c>
      <c r="C1455" t="s">
        <v>137</v>
      </c>
      <c r="D1455" t="s">
        <v>33</v>
      </c>
      <c r="E1455" t="s">
        <v>83</v>
      </c>
      <c r="F1455">
        <v>2028</v>
      </c>
      <c r="G1455" t="s">
        <v>199</v>
      </c>
      <c r="H1455" s="11" cm="1">
        <f t="array" ref="H1455">_xlfn.IFS(G1455="&gt;70%",1,G1455="60-70%",70%,G1455="50-60%",60%,G1455="&lt;50%",50%)</f>
        <v>0.5</v>
      </c>
      <c r="I1455" s="47">
        <v>5.5065896834926562E-2</v>
      </c>
      <c r="J1455">
        <v>10</v>
      </c>
      <c r="K1455">
        <v>5</v>
      </c>
      <c r="L1455" t="s">
        <v>197</v>
      </c>
      <c r="M1455" s="11" cm="1">
        <f t="array" ref="M1455">_xlfn.IFS(L1455="&gt;70%",1,L1455="60-70%",70%,L1455="50-60%",60%,L1455="&lt;50%",50%)</f>
        <v>0.7</v>
      </c>
      <c r="N1455" s="47">
        <v>0.32820261751649449</v>
      </c>
      <c r="O1455">
        <v>9</v>
      </c>
      <c r="P1455">
        <v>4</v>
      </c>
      <c r="Q1455">
        <v>10</v>
      </c>
      <c r="R1455">
        <v>9</v>
      </c>
      <c r="S1455" t="s">
        <v>103</v>
      </c>
      <c r="T1455" t="s">
        <v>106</v>
      </c>
      <c r="V1455">
        <v>34</v>
      </c>
      <c r="W1455">
        <v>32</v>
      </c>
      <c r="X1455">
        <f>IF(AND(OR('Country Prioritization'!$C$4 = 'Filter inputs'!$A$4,'Country Prioritization'!$C$4=$B1455),
OR('Country Prioritization'!$C$6='Filter inputs'!$C$4,'Country Prioritization'!$C$6=$S1455),
OR( 'Country Prioritization'!$C$7='Filter inputs'!$D$4, 'Country Prioritization'!$C$7=$T1455),
OR('Country Prioritization'!$C$8='Filter inputs'!$E$4, 'Country Prioritization'!$C$8=$F1455), OR(AND('Country Prioritization'!$C$5='Filter inputs'!$B$4,H1455&lt;=$X$1),AND('Country Prioritization'!$C$5='Filter inputs'!$B$5,M1455&lt;=$X$1))),1,0)</f>
        <v>1</v>
      </c>
      <c r="Y1455">
        <f>IF(OR('Vaccine Prioritization'!$C$5='Filter inputs'!$E$4, 'Vaccine Prioritization'!$C$5=$F1455),1,0)</f>
        <v>1</v>
      </c>
    </row>
    <row r="1456" spans="1:25" x14ac:dyDescent="0.3">
      <c r="A1456" t="str">
        <f t="shared" si="44"/>
        <v>EUROPEUKRMCV22028</v>
      </c>
      <c r="B1456" t="s">
        <v>9</v>
      </c>
      <c r="C1456" t="s">
        <v>117</v>
      </c>
      <c r="D1456" t="s">
        <v>10</v>
      </c>
      <c r="E1456" t="s">
        <v>83</v>
      </c>
      <c r="F1456">
        <v>2028</v>
      </c>
      <c r="G1456" t="s">
        <v>199</v>
      </c>
      <c r="H1456" s="11" cm="1">
        <f t="array" ref="H1456">_xlfn.IFS(G1456="&gt;70%",1,G1456="60-70%",70%,G1456="50-60%",60%,G1456="&lt;50%",50%)</f>
        <v>0.5</v>
      </c>
      <c r="I1456" s="47">
        <v>4.1240006224399411E-2</v>
      </c>
      <c r="J1456">
        <v>3</v>
      </c>
      <c r="K1456">
        <v>4</v>
      </c>
      <c r="L1456" t="s">
        <v>196</v>
      </c>
      <c r="M1456" s="11" cm="1">
        <f t="array" ref="M1456">_xlfn.IFS(L1456="&gt;70%",1,L1456="60-70%",70%,L1456="50-60%",60%,L1456="&lt;50%",50%)</f>
        <v>1</v>
      </c>
      <c r="N1456" s="47">
        <v>0.30871654962177358</v>
      </c>
      <c r="O1456">
        <v>4</v>
      </c>
      <c r="P1456">
        <v>4</v>
      </c>
      <c r="Q1456">
        <v>1</v>
      </c>
      <c r="R1456">
        <v>11</v>
      </c>
      <c r="S1456" t="s">
        <v>104</v>
      </c>
      <c r="T1456" t="s">
        <v>108</v>
      </c>
      <c r="V1456">
        <v>19</v>
      </c>
      <c r="W1456">
        <v>20</v>
      </c>
      <c r="X1456">
        <f>IF(AND(OR('Country Prioritization'!$C$4 = 'Filter inputs'!$A$4,'Country Prioritization'!$C$4=$B1456),
OR('Country Prioritization'!$C$6='Filter inputs'!$C$4,'Country Prioritization'!$C$6=$S1456),
OR( 'Country Prioritization'!$C$7='Filter inputs'!$D$4, 'Country Prioritization'!$C$7=$T1456),
OR('Country Prioritization'!$C$8='Filter inputs'!$E$4, 'Country Prioritization'!$C$8=$F1456), OR(AND('Country Prioritization'!$C$5='Filter inputs'!$B$4,H1456&lt;=$X$1),AND('Country Prioritization'!$C$5='Filter inputs'!$B$5,M1456&lt;=$X$1))),1,0)</f>
        <v>1</v>
      </c>
      <c r="Y1456">
        <f>IF(OR('Vaccine Prioritization'!$C$5='Filter inputs'!$E$4, 'Vaccine Prioritization'!$C$5=$F1456),1,0)</f>
        <v>1</v>
      </c>
    </row>
    <row r="1457" spans="1:25" x14ac:dyDescent="0.3">
      <c r="A1457" t="str">
        <f t="shared" si="44"/>
        <v>AFRICAERIMCV22028</v>
      </c>
      <c r="B1457" t="s">
        <v>3</v>
      </c>
      <c r="C1457" t="s">
        <v>183</v>
      </c>
      <c r="D1457" t="s">
        <v>79</v>
      </c>
      <c r="E1457" t="s">
        <v>83</v>
      </c>
      <c r="F1457">
        <v>2028</v>
      </c>
      <c r="G1457" t="s">
        <v>199</v>
      </c>
      <c r="H1457" s="11" cm="1">
        <f t="array" ref="H1457">_xlfn.IFS(G1457="&gt;70%",1,G1457="60-70%",70%,G1457="50-60%",60%,G1457="&lt;50%",50%)</f>
        <v>0.5</v>
      </c>
      <c r="I1457" s="47">
        <v>2.0697223891028065E-2</v>
      </c>
      <c r="J1457">
        <v>3</v>
      </c>
      <c r="K1457">
        <v>3</v>
      </c>
      <c r="L1457" t="s">
        <v>196</v>
      </c>
      <c r="M1457" s="11" cm="1">
        <f t="array" ref="M1457">_xlfn.IFS(L1457="&gt;70%",1,L1457="60-70%",70%,L1457="50-60%",60%,L1457="&lt;50%",50%)</f>
        <v>1</v>
      </c>
      <c r="N1457" s="47">
        <v>0.28586911973774709</v>
      </c>
      <c r="O1457">
        <v>3</v>
      </c>
      <c r="P1457">
        <v>4</v>
      </c>
      <c r="Q1457">
        <v>7</v>
      </c>
      <c r="R1457">
        <v>9</v>
      </c>
      <c r="S1457" t="s">
        <v>103</v>
      </c>
      <c r="T1457" t="s">
        <v>106</v>
      </c>
      <c r="V1457">
        <v>22</v>
      </c>
      <c r="W1457">
        <v>23</v>
      </c>
      <c r="X1457">
        <f>IF(AND(OR('Country Prioritization'!$C$4 = 'Filter inputs'!$A$4,'Country Prioritization'!$C$4=$B1457),
OR('Country Prioritization'!$C$6='Filter inputs'!$C$4,'Country Prioritization'!$C$6=$S1457),
OR( 'Country Prioritization'!$C$7='Filter inputs'!$D$4, 'Country Prioritization'!$C$7=$T1457),
OR('Country Prioritization'!$C$8='Filter inputs'!$E$4, 'Country Prioritization'!$C$8=$F1457), OR(AND('Country Prioritization'!$C$5='Filter inputs'!$B$4,H1457&lt;=$X$1),AND('Country Prioritization'!$C$5='Filter inputs'!$B$5,M1457&lt;=$X$1))),1,0)</f>
        <v>1</v>
      </c>
      <c r="Y1457">
        <f>IF(OR('Vaccine Prioritization'!$C$5='Filter inputs'!$E$4, 'Vaccine Prioritization'!$C$5=$F1457),1,0)</f>
        <v>1</v>
      </c>
    </row>
    <row r="1458" spans="1:25" x14ac:dyDescent="0.3">
      <c r="A1458" t="str">
        <f t="shared" si="44"/>
        <v>ASIAUZBMCV22028</v>
      </c>
      <c r="B1458" t="s">
        <v>13</v>
      </c>
      <c r="C1458" t="s">
        <v>176</v>
      </c>
      <c r="D1458" t="s">
        <v>72</v>
      </c>
      <c r="E1458" t="s">
        <v>83</v>
      </c>
      <c r="F1458">
        <v>2028</v>
      </c>
      <c r="G1458" t="s">
        <v>199</v>
      </c>
      <c r="H1458" s="11" cm="1">
        <f t="array" ref="H1458">_xlfn.IFS(G1458="&gt;70%",1,G1458="60-70%",70%,G1458="50-60%",60%,G1458="&lt;50%",50%)</f>
        <v>0.5</v>
      </c>
      <c r="I1458" s="47">
        <v>3.0713458389246037E-2</v>
      </c>
      <c r="J1458">
        <v>1</v>
      </c>
      <c r="K1458">
        <v>4</v>
      </c>
      <c r="L1458" t="s">
        <v>196</v>
      </c>
      <c r="M1458" s="11" cm="1">
        <f t="array" ref="M1458">_xlfn.IFS(L1458="&gt;70%",1,L1458="60-70%",70%,L1458="50-60%",60%,L1458="&lt;50%",50%)</f>
        <v>1</v>
      </c>
      <c r="N1458" s="47">
        <v>0.2506264665072796</v>
      </c>
      <c r="O1458">
        <v>1</v>
      </c>
      <c r="P1458">
        <v>4</v>
      </c>
      <c r="Q1458">
        <v>3</v>
      </c>
      <c r="R1458">
        <v>5</v>
      </c>
      <c r="S1458" t="s">
        <v>104</v>
      </c>
      <c r="T1458" t="s">
        <v>107</v>
      </c>
      <c r="V1458">
        <v>13</v>
      </c>
      <c r="W1458">
        <v>13</v>
      </c>
      <c r="X1458">
        <f>IF(AND(OR('Country Prioritization'!$C$4 = 'Filter inputs'!$A$4,'Country Prioritization'!$C$4=$B1458),
OR('Country Prioritization'!$C$6='Filter inputs'!$C$4,'Country Prioritization'!$C$6=$S1458),
OR( 'Country Prioritization'!$C$7='Filter inputs'!$D$4, 'Country Prioritization'!$C$7=$T1458),
OR('Country Prioritization'!$C$8='Filter inputs'!$E$4, 'Country Prioritization'!$C$8=$F1458), OR(AND('Country Prioritization'!$C$5='Filter inputs'!$B$4,H1458&lt;=$X$1),AND('Country Prioritization'!$C$5='Filter inputs'!$B$5,M1458&lt;=$X$1))),1,0)</f>
        <v>1</v>
      </c>
      <c r="Y1458">
        <f>IF(OR('Vaccine Prioritization'!$C$5='Filter inputs'!$E$4, 'Vaccine Prioritization'!$C$5=$F1458),1,0)</f>
        <v>1</v>
      </c>
    </row>
    <row r="1459" spans="1:25" x14ac:dyDescent="0.3">
      <c r="A1459" t="str">
        <f t="shared" si="44"/>
        <v>AFRICACOGMCV22028</v>
      </c>
      <c r="B1459" t="s">
        <v>3</v>
      </c>
      <c r="C1459" t="s">
        <v>128</v>
      </c>
      <c r="D1459" t="s">
        <v>24</v>
      </c>
      <c r="E1459" t="s">
        <v>83</v>
      </c>
      <c r="F1459">
        <v>2028</v>
      </c>
      <c r="G1459" t="s">
        <v>199</v>
      </c>
      <c r="H1459" s="11" cm="1">
        <f t="array" ref="H1459">_xlfn.IFS(G1459="&gt;70%",1,G1459="60-70%",70%,G1459="50-60%",60%,G1459="&lt;50%",50%)</f>
        <v>0.5</v>
      </c>
      <c r="I1459" s="47">
        <v>4.1531831795080805E-2</v>
      </c>
      <c r="J1459">
        <v>10</v>
      </c>
      <c r="K1459">
        <v>4</v>
      </c>
      <c r="L1459" t="s">
        <v>197</v>
      </c>
      <c r="M1459" s="11" cm="1">
        <f t="array" ref="M1459">_xlfn.IFS(L1459="&gt;70%",1,L1459="60-70%",70%,L1459="50-60%",60%,L1459="&lt;50%",50%)</f>
        <v>0.7</v>
      </c>
      <c r="N1459" s="47">
        <v>0.22779324212378907</v>
      </c>
      <c r="O1459">
        <v>8</v>
      </c>
      <c r="P1459">
        <v>4</v>
      </c>
      <c r="Q1459">
        <v>8</v>
      </c>
      <c r="R1459">
        <v>2</v>
      </c>
      <c r="S1459" t="s">
        <v>104</v>
      </c>
      <c r="T1459" t="s">
        <v>109</v>
      </c>
      <c r="V1459">
        <v>24</v>
      </c>
      <c r="W1459">
        <v>22</v>
      </c>
      <c r="X1459">
        <f>IF(AND(OR('Country Prioritization'!$C$4 = 'Filter inputs'!$A$4,'Country Prioritization'!$C$4=$B1459),
OR('Country Prioritization'!$C$6='Filter inputs'!$C$4,'Country Prioritization'!$C$6=$S1459),
OR( 'Country Prioritization'!$C$7='Filter inputs'!$D$4, 'Country Prioritization'!$C$7=$T1459),
OR('Country Prioritization'!$C$8='Filter inputs'!$E$4, 'Country Prioritization'!$C$8=$F1459), OR(AND('Country Prioritization'!$C$5='Filter inputs'!$B$4,H1459&lt;=$X$1),AND('Country Prioritization'!$C$5='Filter inputs'!$B$5,M1459&lt;=$X$1))),1,0)</f>
        <v>1</v>
      </c>
      <c r="Y1459">
        <f>IF(OR('Vaccine Prioritization'!$C$5='Filter inputs'!$E$4, 'Vaccine Prioritization'!$C$5=$F1459),1,0)</f>
        <v>1</v>
      </c>
    </row>
    <row r="1460" spans="1:25" x14ac:dyDescent="0.3">
      <c r="A1460" t="str">
        <f t="shared" si="44"/>
        <v>AFRICAGNBMCV22028</v>
      </c>
      <c r="B1460" t="s">
        <v>3</v>
      </c>
      <c r="C1460" t="s">
        <v>138</v>
      </c>
      <c r="D1460" t="s">
        <v>34</v>
      </c>
      <c r="E1460" t="s">
        <v>83</v>
      </c>
      <c r="F1460">
        <v>2028</v>
      </c>
      <c r="G1460" t="s">
        <v>199</v>
      </c>
      <c r="H1460" s="11" cm="1">
        <f t="array" ref="H1460">_xlfn.IFS(G1460="&gt;70%",1,G1460="60-70%",70%,G1460="50-60%",60%,G1460="&lt;50%",50%)</f>
        <v>0.5</v>
      </c>
      <c r="I1460" s="47">
        <v>2.7308041389843263E-2</v>
      </c>
      <c r="J1460">
        <v>7</v>
      </c>
      <c r="K1460">
        <v>4</v>
      </c>
      <c r="L1460" t="s">
        <v>196</v>
      </c>
      <c r="M1460" s="11" cm="1">
        <f t="array" ref="M1460">_xlfn.IFS(L1460="&gt;70%",1,L1460="60-70%",70%,L1460="50-60%",60%,L1460="&lt;50%",50%)</f>
        <v>1</v>
      </c>
      <c r="N1460" s="47">
        <v>0.1925939845455048</v>
      </c>
      <c r="O1460">
        <v>5</v>
      </c>
      <c r="P1460">
        <v>4</v>
      </c>
      <c r="Q1460">
        <v>9</v>
      </c>
      <c r="R1460">
        <v>9</v>
      </c>
      <c r="S1460" t="s">
        <v>103</v>
      </c>
      <c r="T1460" t="s">
        <v>106</v>
      </c>
      <c r="V1460">
        <v>29</v>
      </c>
      <c r="W1460">
        <v>27</v>
      </c>
      <c r="X1460">
        <f>IF(AND(OR('Country Prioritization'!$C$4 = 'Filter inputs'!$A$4,'Country Prioritization'!$C$4=$B1460),
OR('Country Prioritization'!$C$6='Filter inputs'!$C$4,'Country Prioritization'!$C$6=$S1460),
OR( 'Country Prioritization'!$C$7='Filter inputs'!$D$4, 'Country Prioritization'!$C$7=$T1460),
OR('Country Prioritization'!$C$8='Filter inputs'!$E$4, 'Country Prioritization'!$C$8=$F1460), OR(AND('Country Prioritization'!$C$5='Filter inputs'!$B$4,H1460&lt;=$X$1),AND('Country Prioritization'!$C$5='Filter inputs'!$B$5,M1460&lt;=$X$1))),1,0)</f>
        <v>1</v>
      </c>
      <c r="Y1460">
        <f>IF(OR('Vaccine Prioritization'!$C$5='Filter inputs'!$E$4, 'Vaccine Prioritization'!$C$5=$F1460),1,0)</f>
        <v>1</v>
      </c>
    </row>
    <row r="1461" spans="1:25" x14ac:dyDescent="0.3">
      <c r="A1461" t="str">
        <f t="shared" si="44"/>
        <v>AMERICABOLMCV22028</v>
      </c>
      <c r="B1461" t="s">
        <v>22</v>
      </c>
      <c r="C1461" t="s">
        <v>162</v>
      </c>
      <c r="D1461" t="s">
        <v>58</v>
      </c>
      <c r="E1461" t="s">
        <v>83</v>
      </c>
      <c r="F1461">
        <v>2028</v>
      </c>
      <c r="G1461" t="s">
        <v>199</v>
      </c>
      <c r="H1461" s="11" cm="1">
        <f t="array" ref="H1461">_xlfn.IFS(G1461="&gt;70%",1,G1461="60-70%",70%,G1461="50-60%",60%,G1461="&lt;50%",50%)</f>
        <v>0.5</v>
      </c>
      <c r="I1461" s="47">
        <v>1.9353601391403217E-2</v>
      </c>
      <c r="J1461">
        <v>9</v>
      </c>
      <c r="K1461">
        <v>3</v>
      </c>
      <c r="L1461" t="s">
        <v>196</v>
      </c>
      <c r="M1461" s="11" cm="1">
        <f t="array" ref="M1461">_xlfn.IFS(L1461="&gt;70%",1,L1461="60-70%",70%,L1461="50-60%",60%,L1461="&lt;50%",50%)</f>
        <v>1</v>
      </c>
      <c r="N1461" s="47">
        <v>0.16596285507101335</v>
      </c>
      <c r="O1461">
        <v>4</v>
      </c>
      <c r="P1461">
        <v>3</v>
      </c>
      <c r="Q1461">
        <v>4</v>
      </c>
      <c r="R1461">
        <v>11</v>
      </c>
      <c r="S1461" t="s">
        <v>104</v>
      </c>
      <c r="T1461" t="s">
        <v>108</v>
      </c>
      <c r="V1461">
        <v>27</v>
      </c>
      <c r="W1461">
        <v>22</v>
      </c>
      <c r="X1461">
        <f>IF(AND(OR('Country Prioritization'!$C$4 = 'Filter inputs'!$A$4,'Country Prioritization'!$C$4=$B1461),
OR('Country Prioritization'!$C$6='Filter inputs'!$C$4,'Country Prioritization'!$C$6=$S1461),
OR( 'Country Prioritization'!$C$7='Filter inputs'!$D$4, 'Country Prioritization'!$C$7=$T1461),
OR('Country Prioritization'!$C$8='Filter inputs'!$E$4, 'Country Prioritization'!$C$8=$F1461), OR(AND('Country Prioritization'!$C$5='Filter inputs'!$B$4,H1461&lt;=$X$1),AND('Country Prioritization'!$C$5='Filter inputs'!$B$5,M1461&lt;=$X$1))),1,0)</f>
        <v>1</v>
      </c>
      <c r="Y1461">
        <f>IF(OR('Vaccine Prioritization'!$C$5='Filter inputs'!$E$4, 'Vaccine Prioritization'!$C$5=$F1461),1,0)</f>
        <v>1</v>
      </c>
    </row>
    <row r="1462" spans="1:25" x14ac:dyDescent="0.3">
      <c r="A1462" t="str">
        <f t="shared" si="44"/>
        <v>AFRICALSOMCV22028</v>
      </c>
      <c r="B1462" t="s">
        <v>3</v>
      </c>
      <c r="C1462" t="s">
        <v>178</v>
      </c>
      <c r="D1462" t="s">
        <v>74</v>
      </c>
      <c r="E1462" t="s">
        <v>83</v>
      </c>
      <c r="F1462">
        <v>2028</v>
      </c>
      <c r="G1462" t="s">
        <v>199</v>
      </c>
      <c r="H1462" s="11" cm="1">
        <f t="array" ref="H1462">_xlfn.IFS(G1462="&gt;70%",1,G1462="60-70%",70%,G1462="50-60%",60%,G1462="&lt;50%",50%)</f>
        <v>0.5</v>
      </c>
      <c r="I1462" s="47">
        <v>2.162408886327348E-2</v>
      </c>
      <c r="J1462">
        <v>4</v>
      </c>
      <c r="K1462">
        <v>3</v>
      </c>
      <c r="L1462" t="s">
        <v>196</v>
      </c>
      <c r="M1462" s="11" cm="1">
        <f t="array" ref="M1462">_xlfn.IFS(L1462="&gt;70%",1,L1462="60-70%",70%,L1462="50-60%",60%,L1462="&lt;50%",50%)</f>
        <v>1</v>
      </c>
      <c r="N1462" s="47">
        <v>0.16364103575810757</v>
      </c>
      <c r="O1462">
        <v>3</v>
      </c>
      <c r="P1462">
        <v>3</v>
      </c>
      <c r="Q1462">
        <v>9</v>
      </c>
      <c r="R1462">
        <v>2</v>
      </c>
      <c r="S1462" t="s">
        <v>104</v>
      </c>
      <c r="T1462" t="s">
        <v>109</v>
      </c>
      <c r="V1462">
        <v>18</v>
      </c>
      <c r="W1462">
        <v>17</v>
      </c>
      <c r="X1462">
        <f>IF(AND(OR('Country Prioritization'!$C$4 = 'Filter inputs'!$A$4,'Country Prioritization'!$C$4=$B1462),
OR('Country Prioritization'!$C$6='Filter inputs'!$C$4,'Country Prioritization'!$C$6=$S1462),
OR( 'Country Prioritization'!$C$7='Filter inputs'!$D$4, 'Country Prioritization'!$C$7=$T1462),
OR('Country Prioritization'!$C$8='Filter inputs'!$E$4, 'Country Prioritization'!$C$8=$F1462), OR(AND('Country Prioritization'!$C$5='Filter inputs'!$B$4,H1462&lt;=$X$1),AND('Country Prioritization'!$C$5='Filter inputs'!$B$5,M1462&lt;=$X$1))),1,0)</f>
        <v>1</v>
      </c>
      <c r="Y1462">
        <f>IF(OR('Vaccine Prioritization'!$C$5='Filter inputs'!$E$4, 'Vaccine Prioritization'!$C$5=$F1462),1,0)</f>
        <v>1</v>
      </c>
    </row>
    <row r="1463" spans="1:25" x14ac:dyDescent="0.3">
      <c r="A1463" t="str">
        <f t="shared" si="44"/>
        <v>AMERICANICMCV22028</v>
      </c>
      <c r="B1463" t="s">
        <v>22</v>
      </c>
      <c r="C1463" t="s">
        <v>185</v>
      </c>
      <c r="D1463" t="s">
        <v>81</v>
      </c>
      <c r="E1463" t="s">
        <v>83</v>
      </c>
      <c r="F1463">
        <v>2028</v>
      </c>
      <c r="G1463" t="s">
        <v>199</v>
      </c>
      <c r="H1463" s="11" cm="1">
        <f t="array" ref="H1463">_xlfn.IFS(G1463="&gt;70%",1,G1463="60-70%",70%,G1463="50-60%",60%,G1463="&lt;50%",50%)</f>
        <v>0.5</v>
      </c>
      <c r="I1463" s="47">
        <v>1.8132314293408579E-2</v>
      </c>
      <c r="J1463">
        <v>1</v>
      </c>
      <c r="K1463">
        <v>3</v>
      </c>
      <c r="L1463" t="s">
        <v>196</v>
      </c>
      <c r="M1463" s="11" cm="1">
        <f t="array" ref="M1463">_xlfn.IFS(L1463="&gt;70%",1,L1463="60-70%",70%,L1463="50-60%",60%,L1463="&lt;50%",50%)</f>
        <v>1</v>
      </c>
      <c r="N1463" s="47">
        <v>0.1376197446082128</v>
      </c>
      <c r="O1463">
        <v>3</v>
      </c>
      <c r="P1463">
        <v>3</v>
      </c>
      <c r="Q1463">
        <v>1</v>
      </c>
      <c r="R1463">
        <v>5</v>
      </c>
      <c r="S1463" t="s">
        <v>104</v>
      </c>
      <c r="T1463" t="s">
        <v>107</v>
      </c>
      <c r="V1463">
        <v>10</v>
      </c>
      <c r="W1463">
        <v>12</v>
      </c>
      <c r="X1463">
        <f>IF(AND(OR('Country Prioritization'!$C$4 = 'Filter inputs'!$A$4,'Country Prioritization'!$C$4=$B1463),
OR('Country Prioritization'!$C$6='Filter inputs'!$C$4,'Country Prioritization'!$C$6=$S1463),
OR( 'Country Prioritization'!$C$7='Filter inputs'!$D$4, 'Country Prioritization'!$C$7=$T1463),
OR('Country Prioritization'!$C$8='Filter inputs'!$E$4, 'Country Prioritization'!$C$8=$F1463), OR(AND('Country Prioritization'!$C$5='Filter inputs'!$B$4,H1463&lt;=$X$1),AND('Country Prioritization'!$C$5='Filter inputs'!$B$5,M1463&lt;=$X$1))),1,0)</f>
        <v>1</v>
      </c>
      <c r="Y1463">
        <f>IF(OR('Vaccine Prioritization'!$C$5='Filter inputs'!$E$4, 'Vaccine Prioritization'!$C$5=$F1463),1,0)</f>
        <v>1</v>
      </c>
    </row>
    <row r="1464" spans="1:25" x14ac:dyDescent="0.3">
      <c r="A1464" t="str">
        <f t="shared" si="44"/>
        <v>AFRICADJIMCV22028</v>
      </c>
      <c r="B1464" t="s">
        <v>3</v>
      </c>
      <c r="C1464" t="s">
        <v>124</v>
      </c>
      <c r="D1464" t="s">
        <v>19</v>
      </c>
      <c r="E1464" t="s">
        <v>83</v>
      </c>
      <c r="F1464">
        <v>2028</v>
      </c>
      <c r="G1464" t="s">
        <v>199</v>
      </c>
      <c r="H1464" s="11" cm="1">
        <f t="array" ref="H1464">_xlfn.IFS(G1464="&gt;70%",1,G1464="60-70%",70%,G1464="50-60%",60%,G1464="&lt;50%",50%)</f>
        <v>0.5</v>
      </c>
      <c r="I1464" s="47">
        <v>1.3072135905824222E-2</v>
      </c>
      <c r="J1464">
        <v>4</v>
      </c>
      <c r="K1464">
        <v>3</v>
      </c>
      <c r="L1464" t="s">
        <v>196</v>
      </c>
      <c r="M1464" s="11" cm="1">
        <f t="array" ref="M1464">_xlfn.IFS(L1464="&gt;70%",1,L1464="60-70%",70%,L1464="50-60%",60%,L1464="&lt;50%",50%)</f>
        <v>1</v>
      </c>
      <c r="N1464" s="47">
        <v>0.10943420655366787</v>
      </c>
      <c r="O1464">
        <v>5</v>
      </c>
      <c r="P1464">
        <v>3</v>
      </c>
      <c r="Q1464">
        <v>7</v>
      </c>
      <c r="R1464">
        <v>2</v>
      </c>
      <c r="S1464" t="s">
        <v>104</v>
      </c>
      <c r="T1464" t="s">
        <v>109</v>
      </c>
      <c r="V1464">
        <v>16</v>
      </c>
      <c r="W1464">
        <v>17</v>
      </c>
      <c r="X1464">
        <f>IF(AND(OR('Country Prioritization'!$C$4 = 'Filter inputs'!$A$4,'Country Prioritization'!$C$4=$B1464),
OR('Country Prioritization'!$C$6='Filter inputs'!$C$4,'Country Prioritization'!$C$6=$S1464),
OR( 'Country Prioritization'!$C$7='Filter inputs'!$D$4, 'Country Prioritization'!$C$7=$T1464),
OR('Country Prioritization'!$C$8='Filter inputs'!$E$4, 'Country Prioritization'!$C$8=$F1464), OR(AND('Country Prioritization'!$C$5='Filter inputs'!$B$4,H1464&lt;=$X$1),AND('Country Prioritization'!$C$5='Filter inputs'!$B$5,M1464&lt;=$X$1))),1,0)</f>
        <v>1</v>
      </c>
      <c r="Y1464">
        <f>IF(OR('Vaccine Prioritization'!$C$5='Filter inputs'!$E$4, 'Vaccine Prioritization'!$C$5=$F1464),1,0)</f>
        <v>1</v>
      </c>
    </row>
    <row r="1465" spans="1:25" x14ac:dyDescent="0.3">
      <c r="A1465" t="str">
        <f t="shared" si="44"/>
        <v>AFRICAGMBMCV22028</v>
      </c>
      <c r="B1465" t="s">
        <v>3</v>
      </c>
      <c r="C1465" t="s">
        <v>156</v>
      </c>
      <c r="D1465" t="s">
        <v>52</v>
      </c>
      <c r="E1465" t="s">
        <v>83</v>
      </c>
      <c r="F1465">
        <v>2028</v>
      </c>
      <c r="G1465" t="s">
        <v>199</v>
      </c>
      <c r="H1465" s="11" cm="1">
        <f t="array" ref="H1465">_xlfn.IFS(G1465="&gt;70%",1,G1465="60-70%",70%,G1465="50-60%",60%,G1465="&lt;50%",50%)</f>
        <v>0.5</v>
      </c>
      <c r="I1465" s="47">
        <v>1.4962558024043537E-2</v>
      </c>
      <c r="J1465">
        <v>8</v>
      </c>
      <c r="K1465">
        <v>3</v>
      </c>
      <c r="L1465" t="s">
        <v>196</v>
      </c>
      <c r="M1465" s="11" cm="1">
        <f t="array" ref="M1465">_xlfn.IFS(L1465="&gt;70%",1,L1465="60-70%",70%,L1465="50-60%",60%,L1465="&lt;50%",50%)</f>
        <v>1</v>
      </c>
      <c r="N1465" s="47">
        <v>9.2307235908043198E-2</v>
      </c>
      <c r="O1465">
        <v>6</v>
      </c>
      <c r="P1465">
        <v>3</v>
      </c>
      <c r="Q1465">
        <v>6</v>
      </c>
      <c r="R1465">
        <v>9</v>
      </c>
      <c r="S1465" t="s">
        <v>103</v>
      </c>
      <c r="T1465" t="s">
        <v>106</v>
      </c>
      <c r="V1465">
        <v>26</v>
      </c>
      <c r="W1465">
        <v>24</v>
      </c>
      <c r="X1465">
        <f>IF(AND(OR('Country Prioritization'!$C$4 = 'Filter inputs'!$A$4,'Country Prioritization'!$C$4=$B1465),
OR('Country Prioritization'!$C$6='Filter inputs'!$C$4,'Country Prioritization'!$C$6=$S1465),
OR( 'Country Prioritization'!$C$7='Filter inputs'!$D$4, 'Country Prioritization'!$C$7=$T1465),
OR('Country Prioritization'!$C$8='Filter inputs'!$E$4, 'Country Prioritization'!$C$8=$F1465), OR(AND('Country Prioritization'!$C$5='Filter inputs'!$B$4,H1465&lt;=$X$1),AND('Country Prioritization'!$C$5='Filter inputs'!$B$5,M1465&lt;=$X$1))),1,0)</f>
        <v>1</v>
      </c>
      <c r="Y1465">
        <f>IF(OR('Vaccine Prioritization'!$C$5='Filter inputs'!$E$4, 'Vaccine Prioritization'!$C$5=$F1465),1,0)</f>
        <v>1</v>
      </c>
    </row>
    <row r="1466" spans="1:25" x14ac:dyDescent="0.3">
      <c r="A1466" t="str">
        <f t="shared" si="44"/>
        <v>AMERICACUBMCV22028</v>
      </c>
      <c r="B1466" t="s">
        <v>22</v>
      </c>
      <c r="C1466" t="s">
        <v>175</v>
      </c>
      <c r="D1466" t="s">
        <v>71</v>
      </c>
      <c r="E1466" t="s">
        <v>83</v>
      </c>
      <c r="F1466">
        <v>2028</v>
      </c>
      <c r="G1466" t="s">
        <v>199</v>
      </c>
      <c r="H1466" s="11" cm="1">
        <f t="array" ref="H1466">_xlfn.IFS(G1466="&gt;70%",1,G1466="60-70%",70%,G1466="50-60%",60%,G1466="&lt;50%",50%)</f>
        <v>0.5</v>
      </c>
      <c r="I1466" s="47">
        <v>1.1042556188031434E-2</v>
      </c>
      <c r="J1466">
        <v>1</v>
      </c>
      <c r="K1466">
        <v>3</v>
      </c>
      <c r="L1466" t="s">
        <v>196</v>
      </c>
      <c r="M1466" s="11" cm="1">
        <f t="array" ref="M1466">_xlfn.IFS(L1466="&gt;70%",1,L1466="60-70%",70%,L1466="50-60%",60%,L1466="&lt;50%",50%)</f>
        <v>1</v>
      </c>
      <c r="N1466" s="47">
        <v>8.9961588875310819E-2</v>
      </c>
      <c r="O1466">
        <v>1</v>
      </c>
      <c r="P1466">
        <v>3</v>
      </c>
      <c r="Q1466">
        <v>1</v>
      </c>
      <c r="R1466">
        <v>10</v>
      </c>
      <c r="S1466" t="s">
        <v>105</v>
      </c>
      <c r="T1466" t="s">
        <v>108</v>
      </c>
      <c r="V1466">
        <v>15</v>
      </c>
      <c r="W1466">
        <v>15</v>
      </c>
      <c r="X1466">
        <f>IF(AND(OR('Country Prioritization'!$C$4 = 'Filter inputs'!$A$4,'Country Prioritization'!$C$4=$B1466),
OR('Country Prioritization'!$C$6='Filter inputs'!$C$4,'Country Prioritization'!$C$6=$S1466),
OR( 'Country Prioritization'!$C$7='Filter inputs'!$D$4, 'Country Prioritization'!$C$7=$T1466),
OR('Country Prioritization'!$C$8='Filter inputs'!$E$4, 'Country Prioritization'!$C$8=$F1466), OR(AND('Country Prioritization'!$C$5='Filter inputs'!$B$4,H1466&lt;=$X$1),AND('Country Prioritization'!$C$5='Filter inputs'!$B$5,M1466&lt;=$X$1))),1,0)</f>
        <v>1</v>
      </c>
      <c r="Y1466">
        <f>IF(OR('Vaccine Prioritization'!$C$5='Filter inputs'!$E$4, 'Vaccine Prioritization'!$C$5=$F1466),1,0)</f>
        <v>1</v>
      </c>
    </row>
    <row r="1467" spans="1:25" x14ac:dyDescent="0.3">
      <c r="A1467" t="str">
        <f t="shared" si="44"/>
        <v>AFRICACAFMCV22028</v>
      </c>
      <c r="B1467" t="s">
        <v>3</v>
      </c>
      <c r="C1467" t="s">
        <v>114</v>
      </c>
      <c r="D1467" t="s">
        <v>6</v>
      </c>
      <c r="E1467" t="s">
        <v>83</v>
      </c>
      <c r="F1467">
        <v>2028</v>
      </c>
      <c r="G1467" t="s">
        <v>199</v>
      </c>
      <c r="H1467" s="11" cm="1">
        <f t="array" ref="H1467">_xlfn.IFS(G1467="&gt;70%",1,G1467="60-70%",70%,G1467="50-60%",60%,G1467="&lt;50%",50%)</f>
        <v>0.5</v>
      </c>
      <c r="I1467" s="47">
        <v>3.2774840537820718E-2</v>
      </c>
      <c r="J1467">
        <v>7</v>
      </c>
      <c r="K1467">
        <v>4</v>
      </c>
      <c r="L1467" t="s">
        <v>199</v>
      </c>
      <c r="M1467" s="11" cm="1">
        <f t="array" ref="M1467">_xlfn.IFS(L1467="&gt;70%",1,L1467="60-70%",70%,L1467="50-60%",60%,L1467="&lt;50%",50%)</f>
        <v>0.5</v>
      </c>
      <c r="N1467" s="47">
        <v>8.5418632282369206E-2</v>
      </c>
      <c r="O1467">
        <v>10</v>
      </c>
      <c r="P1467">
        <v>3</v>
      </c>
      <c r="Q1467">
        <v>10</v>
      </c>
      <c r="R1467">
        <v>9</v>
      </c>
      <c r="S1467" t="s">
        <v>103</v>
      </c>
      <c r="T1467" t="s">
        <v>106</v>
      </c>
      <c r="V1467">
        <v>30</v>
      </c>
      <c r="W1467">
        <v>32</v>
      </c>
      <c r="X1467">
        <f>IF(AND(OR('Country Prioritization'!$C$4 = 'Filter inputs'!$A$4,'Country Prioritization'!$C$4=$B1467),
OR('Country Prioritization'!$C$6='Filter inputs'!$C$4,'Country Prioritization'!$C$6=$S1467),
OR( 'Country Prioritization'!$C$7='Filter inputs'!$D$4, 'Country Prioritization'!$C$7=$T1467),
OR('Country Prioritization'!$C$8='Filter inputs'!$E$4, 'Country Prioritization'!$C$8=$F1467), OR(AND('Country Prioritization'!$C$5='Filter inputs'!$B$4,H1467&lt;=$X$1),AND('Country Prioritization'!$C$5='Filter inputs'!$B$5,M1467&lt;=$X$1))),1,0)</f>
        <v>1</v>
      </c>
      <c r="Y1467">
        <f>IF(OR('Vaccine Prioritization'!$C$5='Filter inputs'!$E$4, 'Vaccine Prioritization'!$C$5=$F1467),1,0)</f>
        <v>1</v>
      </c>
    </row>
    <row r="1468" spans="1:25" x14ac:dyDescent="0.3">
      <c r="A1468" t="str">
        <f t="shared" si="44"/>
        <v>ASIAAZEMCV22028</v>
      </c>
      <c r="B1468" t="s">
        <v>13</v>
      </c>
      <c r="C1468" t="s">
        <v>144</v>
      </c>
      <c r="D1468" t="s">
        <v>40</v>
      </c>
      <c r="E1468" t="s">
        <v>83</v>
      </c>
      <c r="F1468">
        <v>2028</v>
      </c>
      <c r="G1468" t="s">
        <v>199</v>
      </c>
      <c r="H1468" s="11" cm="1">
        <f t="array" ref="H1468">_xlfn.IFS(G1468="&gt;70%",1,G1468="60-70%",70%,G1468="50-60%",60%,G1468="&lt;50%",50%)</f>
        <v>0.5</v>
      </c>
      <c r="I1468" s="47">
        <v>9.7617193900540519E-3</v>
      </c>
      <c r="J1468">
        <v>2</v>
      </c>
      <c r="K1468">
        <v>2</v>
      </c>
      <c r="L1468" t="s">
        <v>196</v>
      </c>
      <c r="M1468" s="11" cm="1">
        <f t="array" ref="M1468">_xlfn.IFS(L1468="&gt;70%",1,L1468="60-70%",70%,L1468="50-60%",60%,L1468="&lt;50%",50%)</f>
        <v>1</v>
      </c>
      <c r="N1468" s="47">
        <v>8.1548709353306631E-2</v>
      </c>
      <c r="O1468">
        <v>1</v>
      </c>
      <c r="P1468">
        <v>2</v>
      </c>
      <c r="Q1468">
        <v>3</v>
      </c>
      <c r="R1468">
        <v>10</v>
      </c>
      <c r="S1468" t="s">
        <v>105</v>
      </c>
      <c r="T1468" t="s">
        <v>108</v>
      </c>
      <c r="V1468">
        <v>17</v>
      </c>
      <c r="W1468">
        <v>16</v>
      </c>
      <c r="X1468">
        <f>IF(AND(OR('Country Prioritization'!$C$4 = 'Filter inputs'!$A$4,'Country Prioritization'!$C$4=$B1468),
OR('Country Prioritization'!$C$6='Filter inputs'!$C$4,'Country Prioritization'!$C$6=$S1468),
OR( 'Country Prioritization'!$C$7='Filter inputs'!$D$4, 'Country Prioritization'!$C$7=$T1468),
OR('Country Prioritization'!$C$8='Filter inputs'!$E$4, 'Country Prioritization'!$C$8=$F1468), OR(AND('Country Prioritization'!$C$5='Filter inputs'!$B$4,H1468&lt;=$X$1),AND('Country Prioritization'!$C$5='Filter inputs'!$B$5,M1468&lt;=$X$1))),1,0)</f>
        <v>1</v>
      </c>
      <c r="Y1468">
        <f>IF(OR('Vaccine Prioritization'!$C$5='Filter inputs'!$E$4, 'Vaccine Prioritization'!$C$5=$F1468),1,0)</f>
        <v>1</v>
      </c>
    </row>
    <row r="1469" spans="1:25" x14ac:dyDescent="0.3">
      <c r="A1469" t="str">
        <f t="shared" si="44"/>
        <v>ASIAMNGMCV22028</v>
      </c>
      <c r="B1469" t="s">
        <v>13</v>
      </c>
      <c r="C1469" t="s">
        <v>174</v>
      </c>
      <c r="D1469" t="s">
        <v>70</v>
      </c>
      <c r="E1469" t="s">
        <v>83</v>
      </c>
      <c r="F1469">
        <v>2028</v>
      </c>
      <c r="G1469" t="s">
        <v>199</v>
      </c>
      <c r="H1469" s="11" cm="1">
        <f t="array" ref="H1469">_xlfn.IFS(G1469="&gt;70%",1,G1469="60-70%",70%,G1469="50-60%",60%,G1469="&lt;50%",50%)</f>
        <v>0.5</v>
      </c>
      <c r="I1469" s="47">
        <v>9.2179260828816681E-3</v>
      </c>
      <c r="J1469">
        <v>1</v>
      </c>
      <c r="K1469">
        <v>2</v>
      </c>
      <c r="L1469" t="s">
        <v>196</v>
      </c>
      <c r="M1469" s="11" cm="1">
        <f t="array" ref="M1469">_xlfn.IFS(L1469="&gt;70%",1,L1469="60-70%",70%,L1469="50-60%",60%,L1469="&lt;50%",50%)</f>
        <v>1</v>
      </c>
      <c r="N1469" s="47">
        <v>7.5253175541586129E-2</v>
      </c>
      <c r="O1469">
        <v>2</v>
      </c>
      <c r="P1469">
        <v>2</v>
      </c>
      <c r="Q1469">
        <v>5</v>
      </c>
      <c r="R1469">
        <v>11</v>
      </c>
      <c r="S1469" t="s">
        <v>104</v>
      </c>
      <c r="T1469" t="s">
        <v>108</v>
      </c>
      <c r="V1469">
        <v>19</v>
      </c>
      <c r="W1469">
        <v>20</v>
      </c>
      <c r="X1469">
        <f>IF(AND(OR('Country Prioritization'!$C$4 = 'Filter inputs'!$A$4,'Country Prioritization'!$C$4=$B1469),
OR('Country Prioritization'!$C$6='Filter inputs'!$C$4,'Country Prioritization'!$C$6=$S1469),
OR( 'Country Prioritization'!$C$7='Filter inputs'!$D$4, 'Country Prioritization'!$C$7=$T1469),
OR('Country Prioritization'!$C$8='Filter inputs'!$E$4, 'Country Prioritization'!$C$8=$F1469), OR(AND('Country Prioritization'!$C$5='Filter inputs'!$B$4,H1469&lt;=$X$1),AND('Country Prioritization'!$C$5='Filter inputs'!$B$5,M1469&lt;=$X$1))),1,0)</f>
        <v>1</v>
      </c>
      <c r="Y1469">
        <f>IF(OR('Vaccine Prioritization'!$C$5='Filter inputs'!$E$4, 'Vaccine Prioritization'!$C$5=$F1469),1,0)</f>
        <v>1</v>
      </c>
    </row>
    <row r="1470" spans="1:25" x14ac:dyDescent="0.3">
      <c r="A1470" t="str">
        <f t="shared" si="44"/>
        <v>AMERICAHNDMCV22028</v>
      </c>
      <c r="B1470" t="s">
        <v>22</v>
      </c>
      <c r="C1470" t="s">
        <v>165</v>
      </c>
      <c r="D1470" t="s">
        <v>61</v>
      </c>
      <c r="E1470" t="s">
        <v>83</v>
      </c>
      <c r="F1470">
        <v>2028</v>
      </c>
      <c r="G1470" t="s">
        <v>199</v>
      </c>
      <c r="H1470" s="11" cm="1">
        <f t="array" ref="H1470">_xlfn.IFS(G1470="&gt;70%",1,G1470="60-70%",70%,G1470="50-60%",60%,G1470="&lt;50%",50%)</f>
        <v>0.5</v>
      </c>
      <c r="I1470" s="47">
        <v>8.504423240252754E-3</v>
      </c>
      <c r="J1470">
        <v>3</v>
      </c>
      <c r="K1470">
        <v>2</v>
      </c>
      <c r="L1470" t="s">
        <v>196</v>
      </c>
      <c r="M1470" s="11" cm="1">
        <f t="array" ref="M1470">_xlfn.IFS(L1470="&gt;70%",1,L1470="60-70%",70%,L1470="50-60%",60%,L1470="&lt;50%",50%)</f>
        <v>1</v>
      </c>
      <c r="N1470" s="47">
        <v>6.8754496895906111E-2</v>
      </c>
      <c r="O1470">
        <v>3</v>
      </c>
      <c r="P1470">
        <v>2</v>
      </c>
      <c r="Q1470">
        <v>4</v>
      </c>
      <c r="R1470">
        <v>11</v>
      </c>
      <c r="S1470" t="s">
        <v>104</v>
      </c>
      <c r="T1470" t="s">
        <v>108</v>
      </c>
      <c r="V1470">
        <v>20</v>
      </c>
      <c r="W1470">
        <v>20</v>
      </c>
      <c r="X1470">
        <f>IF(AND(OR('Country Prioritization'!$C$4 = 'Filter inputs'!$A$4,'Country Prioritization'!$C$4=$B1470),
OR('Country Prioritization'!$C$6='Filter inputs'!$C$4,'Country Prioritization'!$C$6=$S1470),
OR( 'Country Prioritization'!$C$7='Filter inputs'!$D$4, 'Country Prioritization'!$C$7=$T1470),
OR('Country Prioritization'!$C$8='Filter inputs'!$E$4, 'Country Prioritization'!$C$8=$F1470), OR(AND('Country Prioritization'!$C$5='Filter inputs'!$B$4,H1470&lt;=$X$1),AND('Country Prioritization'!$C$5='Filter inputs'!$B$5,M1470&lt;=$X$1))),1,0)</f>
        <v>1</v>
      </c>
      <c r="Y1470">
        <f>IF(OR('Vaccine Prioritization'!$C$5='Filter inputs'!$E$4, 'Vaccine Prioritization'!$C$5=$F1470),1,0)</f>
        <v>1</v>
      </c>
    </row>
    <row r="1471" spans="1:25" x14ac:dyDescent="0.3">
      <c r="A1471" t="str">
        <f t="shared" si="44"/>
        <v>ASIATJKMCV22028</v>
      </c>
      <c r="B1471" t="s">
        <v>13</v>
      </c>
      <c r="C1471" t="s">
        <v>172</v>
      </c>
      <c r="D1471" t="s">
        <v>68</v>
      </c>
      <c r="E1471" t="s">
        <v>83</v>
      </c>
      <c r="F1471">
        <v>2028</v>
      </c>
      <c r="G1471" t="s">
        <v>199</v>
      </c>
      <c r="H1471" s="11" cm="1">
        <f t="array" ref="H1471">_xlfn.IFS(G1471="&gt;70%",1,G1471="60-70%",70%,G1471="50-60%",60%,G1471="&lt;50%",50%)</f>
        <v>0.5</v>
      </c>
      <c r="I1471" s="47">
        <v>6.6678952286882377E-3</v>
      </c>
      <c r="J1471">
        <v>2</v>
      </c>
      <c r="K1471">
        <v>2</v>
      </c>
      <c r="L1471" t="s">
        <v>196</v>
      </c>
      <c r="M1471" s="11" cm="1">
        <f t="array" ref="M1471">_xlfn.IFS(L1471="&gt;70%",1,L1471="60-70%",70%,L1471="50-60%",60%,L1471="&lt;50%",50%)</f>
        <v>1</v>
      </c>
      <c r="N1471" s="47">
        <v>5.7433598875430675E-2</v>
      </c>
      <c r="O1471">
        <v>1</v>
      </c>
      <c r="P1471">
        <v>2</v>
      </c>
      <c r="Q1471">
        <v>6</v>
      </c>
      <c r="R1471">
        <v>9</v>
      </c>
      <c r="S1471" t="s">
        <v>103</v>
      </c>
      <c r="T1471" t="s">
        <v>106</v>
      </c>
      <c r="V1471">
        <v>19</v>
      </c>
      <c r="W1471">
        <v>18</v>
      </c>
      <c r="X1471">
        <f>IF(AND(OR('Country Prioritization'!$C$4 = 'Filter inputs'!$A$4,'Country Prioritization'!$C$4=$B1471),
OR('Country Prioritization'!$C$6='Filter inputs'!$C$4,'Country Prioritization'!$C$6=$S1471),
OR( 'Country Prioritization'!$C$7='Filter inputs'!$D$4, 'Country Prioritization'!$C$7=$T1471),
OR('Country Prioritization'!$C$8='Filter inputs'!$E$4, 'Country Prioritization'!$C$8=$F1471), OR(AND('Country Prioritization'!$C$5='Filter inputs'!$B$4,H1471&lt;=$X$1),AND('Country Prioritization'!$C$5='Filter inputs'!$B$5,M1471&lt;=$X$1))),1,0)</f>
        <v>1</v>
      </c>
      <c r="Y1471">
        <f>IF(OR('Vaccine Prioritization'!$C$5='Filter inputs'!$E$4, 'Vaccine Prioritization'!$C$5=$F1471),1,0)</f>
        <v>1</v>
      </c>
    </row>
    <row r="1472" spans="1:25" x14ac:dyDescent="0.3">
      <c r="A1472" t="str">
        <f t="shared" si="44"/>
        <v>ASIATLSMCV22028</v>
      </c>
      <c r="B1472" t="s">
        <v>13</v>
      </c>
      <c r="C1472" t="s">
        <v>160</v>
      </c>
      <c r="D1472" t="s">
        <v>56</v>
      </c>
      <c r="E1472" t="s">
        <v>83</v>
      </c>
      <c r="F1472">
        <v>2028</v>
      </c>
      <c r="G1472" t="s">
        <v>199</v>
      </c>
      <c r="H1472" s="11" cm="1">
        <f t="array" ref="H1472">_xlfn.IFS(G1472="&gt;70%",1,G1472="60-70%",70%,G1472="50-60%",60%,G1472="&lt;50%",50%)</f>
        <v>0.5</v>
      </c>
      <c r="I1472" s="47">
        <v>8.5465914427684114E-3</v>
      </c>
      <c r="J1472">
        <v>4</v>
      </c>
      <c r="K1472">
        <v>2</v>
      </c>
      <c r="L1472" t="s">
        <v>196</v>
      </c>
      <c r="M1472" s="11" cm="1">
        <f t="array" ref="M1472">_xlfn.IFS(L1472="&gt;70%",1,L1472="60-70%",70%,L1472="50-60%",60%,L1472="&lt;50%",50%)</f>
        <v>1</v>
      </c>
      <c r="N1472" s="47">
        <v>5.480048237237109E-2</v>
      </c>
      <c r="O1472">
        <v>7</v>
      </c>
      <c r="P1472">
        <v>2</v>
      </c>
      <c r="Q1472">
        <v>2</v>
      </c>
      <c r="R1472">
        <v>11</v>
      </c>
      <c r="S1472" t="s">
        <v>104</v>
      </c>
      <c r="T1472" t="s">
        <v>108</v>
      </c>
      <c r="V1472">
        <v>19</v>
      </c>
      <c r="W1472">
        <v>22</v>
      </c>
      <c r="X1472">
        <f>IF(AND(OR('Country Prioritization'!$C$4 = 'Filter inputs'!$A$4,'Country Prioritization'!$C$4=$B1472),
OR('Country Prioritization'!$C$6='Filter inputs'!$C$4,'Country Prioritization'!$C$6=$S1472),
OR( 'Country Prioritization'!$C$7='Filter inputs'!$D$4, 'Country Prioritization'!$C$7=$T1472),
OR('Country Prioritization'!$C$8='Filter inputs'!$E$4, 'Country Prioritization'!$C$8=$F1472), OR(AND('Country Prioritization'!$C$5='Filter inputs'!$B$4,H1472&lt;=$X$1),AND('Country Prioritization'!$C$5='Filter inputs'!$B$5,M1472&lt;=$X$1))),1,0)</f>
        <v>1</v>
      </c>
      <c r="Y1472">
        <f>IF(OR('Vaccine Prioritization'!$C$5='Filter inputs'!$E$4, 'Vaccine Prioritization'!$C$5=$F1472),1,0)</f>
        <v>1</v>
      </c>
    </row>
    <row r="1473" spans="1:25" x14ac:dyDescent="0.3">
      <c r="A1473" t="str">
        <f t="shared" si="44"/>
        <v>ASIAKGZMCV22028</v>
      </c>
      <c r="B1473" t="s">
        <v>13</v>
      </c>
      <c r="C1473" t="s">
        <v>143</v>
      </c>
      <c r="D1473" t="s">
        <v>39</v>
      </c>
      <c r="E1473" t="s">
        <v>83</v>
      </c>
      <c r="F1473">
        <v>2028</v>
      </c>
      <c r="G1473" t="s">
        <v>199</v>
      </c>
      <c r="H1473" s="11" cm="1">
        <f t="array" ref="H1473">_xlfn.IFS(G1473="&gt;70%",1,G1473="60-70%",70%,G1473="50-60%",60%,G1473="&lt;50%",50%)</f>
        <v>0.5</v>
      </c>
      <c r="I1473" s="47">
        <v>6.0492860631716243E-3</v>
      </c>
      <c r="J1473">
        <v>1</v>
      </c>
      <c r="K1473">
        <v>2</v>
      </c>
      <c r="L1473" t="s">
        <v>196</v>
      </c>
      <c r="M1473" s="11" cm="1">
        <f t="array" ref="M1473">_xlfn.IFS(L1473="&gt;70%",1,L1473="60-70%",70%,L1473="50-60%",60%,L1473="&lt;50%",50%)</f>
        <v>1</v>
      </c>
      <c r="N1473" s="47">
        <v>4.9093847262619582E-2</v>
      </c>
      <c r="O1473">
        <v>2</v>
      </c>
      <c r="P1473">
        <v>2</v>
      </c>
      <c r="Q1473">
        <v>6</v>
      </c>
      <c r="R1473">
        <v>2</v>
      </c>
      <c r="S1473" t="s">
        <v>104</v>
      </c>
      <c r="T1473" t="s">
        <v>109</v>
      </c>
      <c r="V1473">
        <v>11</v>
      </c>
      <c r="W1473">
        <v>12</v>
      </c>
      <c r="X1473">
        <f>IF(AND(OR('Country Prioritization'!$C$4 = 'Filter inputs'!$A$4,'Country Prioritization'!$C$4=$B1473),
OR('Country Prioritization'!$C$6='Filter inputs'!$C$4,'Country Prioritization'!$C$6=$S1473),
OR( 'Country Prioritization'!$C$7='Filter inputs'!$D$4, 'Country Prioritization'!$C$7=$T1473),
OR('Country Prioritization'!$C$8='Filter inputs'!$E$4, 'Country Prioritization'!$C$8=$F1473), OR(AND('Country Prioritization'!$C$5='Filter inputs'!$B$4,H1473&lt;=$X$1),AND('Country Prioritization'!$C$5='Filter inputs'!$B$5,M1473&lt;=$X$1))),1,0)</f>
        <v>1</v>
      </c>
      <c r="Y1473">
        <f>IF(OR('Vaccine Prioritization'!$C$5='Filter inputs'!$E$4, 'Vaccine Prioritization'!$C$5=$F1473),1,0)</f>
        <v>1</v>
      </c>
    </row>
    <row r="1474" spans="1:25" x14ac:dyDescent="0.3">
      <c r="A1474" t="str">
        <f t="shared" si="44"/>
        <v>ASIABTNMCV22028</v>
      </c>
      <c r="B1474" t="s">
        <v>13</v>
      </c>
      <c r="C1474" t="s">
        <v>184</v>
      </c>
      <c r="D1474" t="s">
        <v>80</v>
      </c>
      <c r="E1474" t="s">
        <v>83</v>
      </c>
      <c r="F1474">
        <v>2028</v>
      </c>
      <c r="G1474" t="s">
        <v>199</v>
      </c>
      <c r="H1474" s="11" cm="1">
        <f t="array" ref="H1474">_xlfn.IFS(G1474="&gt;70%",1,G1474="60-70%",70%,G1474="50-60%",60%,G1474="&lt;50%",50%)</f>
        <v>0.5</v>
      </c>
      <c r="I1474" s="47">
        <v>3.3775263208407147E-3</v>
      </c>
      <c r="J1474">
        <v>2</v>
      </c>
      <c r="K1474">
        <v>1</v>
      </c>
      <c r="L1474" t="s">
        <v>196</v>
      </c>
      <c r="M1474" s="11" cm="1">
        <f t="array" ref="M1474">_xlfn.IFS(L1474="&gt;70%",1,L1474="60-70%",70%,L1474="50-60%",60%,L1474="&lt;50%",50%)</f>
        <v>1</v>
      </c>
      <c r="N1474" s="47">
        <v>3.5894986148129658E-2</v>
      </c>
      <c r="O1474">
        <v>1</v>
      </c>
      <c r="P1474">
        <v>2</v>
      </c>
      <c r="Q1474">
        <v>4</v>
      </c>
      <c r="R1474">
        <v>11</v>
      </c>
      <c r="S1474" t="s">
        <v>104</v>
      </c>
      <c r="T1474" t="s">
        <v>108</v>
      </c>
      <c r="V1474">
        <v>18</v>
      </c>
      <c r="W1474">
        <v>18</v>
      </c>
      <c r="X1474">
        <f>IF(AND(OR('Country Prioritization'!$C$4 = 'Filter inputs'!$A$4,'Country Prioritization'!$C$4=$B1474),
OR('Country Prioritization'!$C$6='Filter inputs'!$C$4,'Country Prioritization'!$C$6=$S1474),
OR( 'Country Prioritization'!$C$7='Filter inputs'!$D$4, 'Country Prioritization'!$C$7=$T1474),
OR('Country Prioritization'!$C$8='Filter inputs'!$E$4, 'Country Prioritization'!$C$8=$F1474), OR(AND('Country Prioritization'!$C$5='Filter inputs'!$B$4,H1474&lt;=$X$1),AND('Country Prioritization'!$C$5='Filter inputs'!$B$5,M1474&lt;=$X$1))),1,0)</f>
        <v>1</v>
      </c>
      <c r="Y1474">
        <f>IF(OR('Vaccine Prioritization'!$C$5='Filter inputs'!$E$4, 'Vaccine Prioritization'!$C$5=$F1474),1,0)</f>
        <v>1</v>
      </c>
    </row>
    <row r="1475" spans="1:25" x14ac:dyDescent="0.3">
      <c r="A1475" t="str">
        <f t="shared" si="44"/>
        <v>AFRICACOMMCV22028</v>
      </c>
      <c r="B1475" t="s">
        <v>3</v>
      </c>
      <c r="C1475" t="s">
        <v>153</v>
      </c>
      <c r="D1475" t="s">
        <v>49</v>
      </c>
      <c r="E1475" t="s">
        <v>83</v>
      </c>
      <c r="F1475">
        <v>2028</v>
      </c>
      <c r="G1475" t="s">
        <v>199</v>
      </c>
      <c r="H1475" s="11" cm="1">
        <f t="array" ref="H1475">_xlfn.IFS(G1475="&gt;70%",1,G1475="60-70%",70%,G1475="50-60%",60%,G1475="&lt;50%",50%)</f>
        <v>0.5</v>
      </c>
      <c r="I1475" s="47">
        <v>7.272478857286423E-3</v>
      </c>
      <c r="J1475">
        <v>6</v>
      </c>
      <c r="K1475">
        <v>2</v>
      </c>
      <c r="L1475" t="s">
        <v>197</v>
      </c>
      <c r="M1475" s="11" cm="1">
        <f t="array" ref="M1475">_xlfn.IFS(L1475="&gt;70%",1,L1475="60-70%",70%,L1475="50-60%",60%,L1475="&lt;50%",50%)</f>
        <v>0.7</v>
      </c>
      <c r="N1475" s="47">
        <v>3.5024048010854354E-2</v>
      </c>
      <c r="O1475">
        <v>8</v>
      </c>
      <c r="P1475">
        <v>2</v>
      </c>
      <c r="Q1475">
        <v>3</v>
      </c>
      <c r="R1475">
        <v>2</v>
      </c>
      <c r="S1475" t="s">
        <v>104</v>
      </c>
      <c r="T1475" t="s">
        <v>109</v>
      </c>
      <c r="V1475">
        <v>13</v>
      </c>
      <c r="W1475">
        <v>15</v>
      </c>
      <c r="X1475">
        <f>IF(AND(OR('Country Prioritization'!$C$4 = 'Filter inputs'!$A$4,'Country Prioritization'!$C$4=$B1475),
OR('Country Prioritization'!$C$6='Filter inputs'!$C$4,'Country Prioritization'!$C$6=$S1475),
OR( 'Country Prioritization'!$C$7='Filter inputs'!$D$4, 'Country Prioritization'!$C$7=$T1475),
OR('Country Prioritization'!$C$8='Filter inputs'!$E$4, 'Country Prioritization'!$C$8=$F1475), OR(AND('Country Prioritization'!$C$5='Filter inputs'!$B$4,H1475&lt;=$X$1),AND('Country Prioritization'!$C$5='Filter inputs'!$B$5,M1475&lt;=$X$1))),1,0)</f>
        <v>1</v>
      </c>
      <c r="Y1475">
        <f>IF(OR('Vaccine Prioritization'!$C$5='Filter inputs'!$E$4, 'Vaccine Prioritization'!$C$5=$F1475),1,0)</f>
        <v>1</v>
      </c>
    </row>
    <row r="1476" spans="1:25" x14ac:dyDescent="0.3">
      <c r="A1476" t="str">
        <f t="shared" ref="A1476:A1539" si="45">_xlfn.CONCAT(B1476,D1476,E1476,F1476)</f>
        <v>ASIAGEOMCV22028</v>
      </c>
      <c r="B1476" t="s">
        <v>13</v>
      </c>
      <c r="C1476" t="s">
        <v>159</v>
      </c>
      <c r="D1476" t="s">
        <v>55</v>
      </c>
      <c r="E1476" t="s">
        <v>83</v>
      </c>
      <c r="F1476">
        <v>2028</v>
      </c>
      <c r="G1476" t="s">
        <v>199</v>
      </c>
      <c r="H1476" s="11" cm="1">
        <f t="array" ref="H1476">_xlfn.IFS(G1476="&gt;70%",1,G1476="60-70%",70%,G1476="50-60%",60%,G1476="&lt;50%",50%)</f>
        <v>0.5</v>
      </c>
      <c r="I1476" s="47">
        <v>3.7383374727633267E-3</v>
      </c>
      <c r="J1476">
        <v>2</v>
      </c>
      <c r="K1476">
        <v>2</v>
      </c>
      <c r="L1476" t="s">
        <v>196</v>
      </c>
      <c r="M1476" s="11" cm="1">
        <f t="array" ref="M1476">_xlfn.IFS(L1476="&gt;70%",1,L1476="60-70%",70%,L1476="50-60%",60%,L1476="&lt;50%",50%)</f>
        <v>1</v>
      </c>
      <c r="N1476" s="47">
        <v>2.5780946424952191E-2</v>
      </c>
      <c r="O1476">
        <v>4</v>
      </c>
      <c r="P1476">
        <v>1</v>
      </c>
      <c r="Q1476">
        <v>3</v>
      </c>
      <c r="R1476">
        <v>10</v>
      </c>
      <c r="S1476" t="s">
        <v>105</v>
      </c>
      <c r="T1476" t="s">
        <v>108</v>
      </c>
      <c r="V1476">
        <v>17</v>
      </c>
      <c r="W1476">
        <v>18</v>
      </c>
      <c r="X1476">
        <f>IF(AND(OR('Country Prioritization'!$C$4 = 'Filter inputs'!$A$4,'Country Prioritization'!$C$4=$B1476),
OR('Country Prioritization'!$C$6='Filter inputs'!$C$4,'Country Prioritization'!$C$6=$S1476),
OR( 'Country Prioritization'!$C$7='Filter inputs'!$D$4, 'Country Prioritization'!$C$7=$T1476),
OR('Country Prioritization'!$C$8='Filter inputs'!$E$4, 'Country Prioritization'!$C$8=$F1476), OR(AND('Country Prioritization'!$C$5='Filter inputs'!$B$4,H1476&lt;=$X$1),AND('Country Prioritization'!$C$5='Filter inputs'!$B$5,M1476&lt;=$X$1))),1,0)</f>
        <v>1</v>
      </c>
      <c r="Y1476">
        <f>IF(OR('Vaccine Prioritization'!$C$5='Filter inputs'!$E$4, 'Vaccine Prioritization'!$C$5=$F1476),1,0)</f>
        <v>1</v>
      </c>
    </row>
    <row r="1477" spans="1:25" x14ac:dyDescent="0.3">
      <c r="A1477" t="str">
        <f t="shared" si="45"/>
        <v>ASIAARMMCV22028</v>
      </c>
      <c r="B1477" t="s">
        <v>13</v>
      </c>
      <c r="C1477" t="s">
        <v>168</v>
      </c>
      <c r="D1477" t="s">
        <v>64</v>
      </c>
      <c r="E1477" t="s">
        <v>83</v>
      </c>
      <c r="F1477">
        <v>2028</v>
      </c>
      <c r="G1477" t="s">
        <v>199</v>
      </c>
      <c r="H1477" s="11" cm="1">
        <f t="array" ref="H1477">_xlfn.IFS(G1477="&gt;70%",1,G1477="60-70%",70%,G1477="50-60%",60%,G1477="&lt;50%",50%)</f>
        <v>0.5</v>
      </c>
      <c r="I1477" s="47">
        <v>2.9364157247781094E-3</v>
      </c>
      <c r="J1477">
        <v>2</v>
      </c>
      <c r="K1477">
        <v>1</v>
      </c>
      <c r="L1477" t="s">
        <v>196</v>
      </c>
      <c r="M1477" s="11" cm="1">
        <f t="array" ref="M1477">_xlfn.IFS(L1477="&gt;70%",1,L1477="60-70%",70%,L1477="50-60%",60%,L1477="&lt;50%",50%)</f>
        <v>1</v>
      </c>
      <c r="N1477" s="47">
        <v>2.4032432832719431E-2</v>
      </c>
      <c r="O1477">
        <v>2</v>
      </c>
      <c r="P1477">
        <v>1</v>
      </c>
      <c r="Q1477">
        <v>2</v>
      </c>
      <c r="R1477">
        <v>10</v>
      </c>
      <c r="S1477" t="s">
        <v>105</v>
      </c>
      <c r="T1477" t="s">
        <v>108</v>
      </c>
      <c r="V1477">
        <v>15</v>
      </c>
      <c r="W1477">
        <v>15</v>
      </c>
      <c r="X1477">
        <f>IF(AND(OR('Country Prioritization'!$C$4 = 'Filter inputs'!$A$4,'Country Prioritization'!$C$4=$B1477),
OR('Country Prioritization'!$C$6='Filter inputs'!$C$4,'Country Prioritization'!$C$6=$S1477),
OR( 'Country Prioritization'!$C$7='Filter inputs'!$D$4, 'Country Prioritization'!$C$7=$T1477),
OR('Country Prioritization'!$C$8='Filter inputs'!$E$4, 'Country Prioritization'!$C$8=$F1477), OR(AND('Country Prioritization'!$C$5='Filter inputs'!$B$4,H1477&lt;=$X$1),AND('Country Prioritization'!$C$5='Filter inputs'!$B$5,M1477&lt;=$X$1))),1,0)</f>
        <v>1</v>
      </c>
      <c r="Y1477">
        <f>IF(OR('Vaccine Prioritization'!$C$5='Filter inputs'!$E$4, 'Vaccine Prioritization'!$C$5=$F1477),1,0)</f>
        <v>1</v>
      </c>
    </row>
    <row r="1478" spans="1:25" x14ac:dyDescent="0.3">
      <c r="A1478" t="str">
        <f t="shared" si="45"/>
        <v>EUROPEMDAMCV22028</v>
      </c>
      <c r="B1478" t="s">
        <v>9</v>
      </c>
      <c r="C1478" t="s">
        <v>130</v>
      </c>
      <c r="D1478" t="s">
        <v>26</v>
      </c>
      <c r="E1478" t="s">
        <v>83</v>
      </c>
      <c r="F1478">
        <v>2028</v>
      </c>
      <c r="G1478" t="s">
        <v>199</v>
      </c>
      <c r="H1478" s="11" cm="1">
        <f t="array" ref="H1478">_xlfn.IFS(G1478="&gt;70%",1,G1478="60-70%",70%,G1478="50-60%",60%,G1478="&lt;50%",50%)</f>
        <v>0.5</v>
      </c>
      <c r="I1478" s="47">
        <v>3.1222883189182035E-3</v>
      </c>
      <c r="J1478">
        <v>2</v>
      </c>
      <c r="K1478">
        <v>1</v>
      </c>
      <c r="L1478" t="s">
        <v>196</v>
      </c>
      <c r="M1478" s="11" cm="1">
        <f t="array" ref="M1478">_xlfn.IFS(L1478="&gt;70%",1,L1478="60-70%",70%,L1478="50-60%",60%,L1478="&lt;50%",50%)</f>
        <v>1</v>
      </c>
      <c r="N1478" s="47">
        <v>2.190870740271559E-2</v>
      </c>
      <c r="O1478">
        <v>3</v>
      </c>
      <c r="P1478">
        <v>1</v>
      </c>
      <c r="Q1478">
        <v>2</v>
      </c>
      <c r="R1478">
        <v>11</v>
      </c>
      <c r="S1478" t="s">
        <v>104</v>
      </c>
      <c r="T1478" t="s">
        <v>108</v>
      </c>
      <c r="V1478">
        <v>16</v>
      </c>
      <c r="W1478">
        <v>17</v>
      </c>
      <c r="X1478">
        <f>IF(AND(OR('Country Prioritization'!$C$4 = 'Filter inputs'!$A$4,'Country Prioritization'!$C$4=$B1478),
OR('Country Prioritization'!$C$6='Filter inputs'!$C$4,'Country Prioritization'!$C$6=$S1478),
OR( 'Country Prioritization'!$C$7='Filter inputs'!$D$4, 'Country Prioritization'!$C$7=$T1478),
OR('Country Prioritization'!$C$8='Filter inputs'!$E$4, 'Country Prioritization'!$C$8=$F1478), OR(AND('Country Prioritization'!$C$5='Filter inputs'!$B$4,H1478&lt;=$X$1),AND('Country Prioritization'!$C$5='Filter inputs'!$B$5,M1478&lt;=$X$1))),1,0)</f>
        <v>1</v>
      </c>
      <c r="Y1478">
        <f>IF(OR('Vaccine Prioritization'!$C$5='Filter inputs'!$E$4, 'Vaccine Prioritization'!$C$5=$F1478),1,0)</f>
        <v>1</v>
      </c>
    </row>
    <row r="1479" spans="1:25" x14ac:dyDescent="0.3">
      <c r="A1479" t="str">
        <f t="shared" si="45"/>
        <v>AMERICAGUYMCV22028</v>
      </c>
      <c r="B1479" t="s">
        <v>22</v>
      </c>
      <c r="C1479" t="s">
        <v>170</v>
      </c>
      <c r="D1479" t="s">
        <v>66</v>
      </c>
      <c r="E1479" t="s">
        <v>83</v>
      </c>
      <c r="F1479">
        <v>2028</v>
      </c>
      <c r="G1479" t="s">
        <v>199</v>
      </c>
      <c r="H1479" s="11" cm="1">
        <f t="array" ref="H1479">_xlfn.IFS(G1479="&gt;70%",1,G1479="60-70%",70%,G1479="50-60%",60%,G1479="&lt;50%",50%)</f>
        <v>0.5</v>
      </c>
      <c r="I1479" s="47">
        <v>1.6847834292981303E-3</v>
      </c>
      <c r="J1479">
        <v>2</v>
      </c>
      <c r="K1479">
        <v>1</v>
      </c>
      <c r="L1479" t="s">
        <v>196</v>
      </c>
      <c r="M1479" s="11" cm="1">
        <f t="array" ref="M1479">_xlfn.IFS(L1479="&gt;70%",1,L1479="60-70%",70%,L1479="50-60%",60%,L1479="&lt;50%",50%)</f>
        <v>1</v>
      </c>
      <c r="N1479" s="47">
        <v>1.3211991077988004E-2</v>
      </c>
      <c r="O1479">
        <v>2</v>
      </c>
      <c r="P1479">
        <v>1</v>
      </c>
      <c r="Q1479">
        <v>4</v>
      </c>
      <c r="R1479">
        <v>10</v>
      </c>
      <c r="S1479" t="s">
        <v>105</v>
      </c>
      <c r="T1479" t="s">
        <v>108</v>
      </c>
      <c r="V1479">
        <v>17</v>
      </c>
      <c r="W1479">
        <v>17</v>
      </c>
      <c r="X1479">
        <f>IF(AND(OR('Country Prioritization'!$C$4 = 'Filter inputs'!$A$4,'Country Prioritization'!$C$4=$B1479),
OR('Country Prioritization'!$C$6='Filter inputs'!$C$4,'Country Prioritization'!$C$6=$S1479),
OR( 'Country Prioritization'!$C$7='Filter inputs'!$D$4, 'Country Prioritization'!$C$7=$T1479),
OR('Country Prioritization'!$C$8='Filter inputs'!$E$4, 'Country Prioritization'!$C$8=$F1479), OR(AND('Country Prioritization'!$C$5='Filter inputs'!$B$4,H1479&lt;=$X$1),AND('Country Prioritization'!$C$5='Filter inputs'!$B$5,M1479&lt;=$X$1))),1,0)</f>
        <v>1</v>
      </c>
      <c r="Y1479">
        <f>IF(OR('Vaccine Prioritization'!$C$5='Filter inputs'!$E$4, 'Vaccine Prioritization'!$C$5=$F1479),1,0)</f>
        <v>1</v>
      </c>
    </row>
    <row r="1480" spans="1:25" x14ac:dyDescent="0.3">
      <c r="A1480" t="str">
        <f t="shared" si="45"/>
        <v>AFRICASTPMCV22028</v>
      </c>
      <c r="B1480" t="s">
        <v>3</v>
      </c>
      <c r="C1480" t="s">
        <v>173</v>
      </c>
      <c r="D1480" t="s">
        <v>69</v>
      </c>
      <c r="E1480" t="s">
        <v>83</v>
      </c>
      <c r="F1480">
        <v>2028</v>
      </c>
      <c r="G1480" t="s">
        <v>199</v>
      </c>
      <c r="H1480" s="11" cm="1">
        <f t="array" ref="H1480">_xlfn.IFS(G1480="&gt;70%",1,G1480="60-70%",70%,G1480="50-60%",60%,G1480="&lt;50%",50%)</f>
        <v>0.5</v>
      </c>
      <c r="I1480" s="47">
        <v>1.3079754780985476E-3</v>
      </c>
      <c r="J1480">
        <v>4</v>
      </c>
      <c r="K1480">
        <v>1</v>
      </c>
      <c r="L1480" t="s">
        <v>196</v>
      </c>
      <c r="M1480" s="11" cm="1">
        <f t="array" ref="M1480">_xlfn.IFS(L1480="&gt;70%",1,L1480="60-70%",70%,L1480="50-60%",60%,L1480="&lt;50%",50%)</f>
        <v>1</v>
      </c>
      <c r="N1480" s="47">
        <v>8.7971696911175075E-3</v>
      </c>
      <c r="O1480">
        <v>4</v>
      </c>
      <c r="P1480">
        <v>1</v>
      </c>
      <c r="Q1480">
        <v>4</v>
      </c>
      <c r="R1480">
        <v>5</v>
      </c>
      <c r="S1480" t="s">
        <v>104</v>
      </c>
      <c r="T1480" t="s">
        <v>107</v>
      </c>
      <c r="V1480">
        <v>14</v>
      </c>
      <c r="W1480">
        <v>14</v>
      </c>
      <c r="X1480">
        <f>IF(AND(OR('Country Prioritization'!$C$4 = 'Filter inputs'!$A$4,'Country Prioritization'!$C$4=$B1480),
OR('Country Prioritization'!$C$6='Filter inputs'!$C$4,'Country Prioritization'!$C$6=$S1480),
OR( 'Country Prioritization'!$C$7='Filter inputs'!$D$4, 'Country Prioritization'!$C$7=$T1480),
OR('Country Prioritization'!$C$8='Filter inputs'!$E$4, 'Country Prioritization'!$C$8=$F1480), OR(AND('Country Prioritization'!$C$5='Filter inputs'!$B$4,H1480&lt;=$X$1),AND('Country Prioritization'!$C$5='Filter inputs'!$B$5,M1480&lt;=$X$1))),1,0)</f>
        <v>1</v>
      </c>
      <c r="Y1480">
        <f>IF(OR('Vaccine Prioritization'!$C$5='Filter inputs'!$E$4, 'Vaccine Prioritization'!$C$5=$F1480),1,0)</f>
        <v>1</v>
      </c>
    </row>
    <row r="1481" spans="1:25" x14ac:dyDescent="0.3">
      <c r="A1481" t="str">
        <f t="shared" si="45"/>
        <v>OCEANIASLBMCV22028</v>
      </c>
      <c r="B1481" t="s">
        <v>15</v>
      </c>
      <c r="C1481" t="s">
        <v>150</v>
      </c>
      <c r="D1481" t="s">
        <v>46</v>
      </c>
      <c r="E1481" t="s">
        <v>83</v>
      </c>
      <c r="F1481">
        <v>2028</v>
      </c>
      <c r="G1481" t="s">
        <v>199</v>
      </c>
      <c r="H1481" s="11" cm="1">
        <f t="array" ref="H1481">_xlfn.IFS(G1481="&gt;70%",1,G1481="60-70%",70%,G1481="50-60%",60%,G1481="&lt;50%",50%)</f>
        <v>0.5</v>
      </c>
      <c r="I1481" s="47">
        <v>6.8301705670684209E-4</v>
      </c>
      <c r="J1481">
        <v>9</v>
      </c>
      <c r="K1481">
        <v>1</v>
      </c>
      <c r="L1481" t="s">
        <v>196</v>
      </c>
      <c r="M1481" s="11" cm="1">
        <f t="array" ref="M1481">_xlfn.IFS(L1481="&gt;70%",1,L1481="60-70%",70%,L1481="50-60%",60%,L1481="&lt;50%",50%)</f>
        <v>1</v>
      </c>
      <c r="N1481" s="47">
        <v>4.6942593395035339E-3</v>
      </c>
      <c r="O1481">
        <v>5</v>
      </c>
      <c r="P1481">
        <v>1</v>
      </c>
      <c r="Q1481">
        <v>1</v>
      </c>
      <c r="R1481">
        <v>5</v>
      </c>
      <c r="S1481" t="s">
        <v>104</v>
      </c>
      <c r="T1481" t="s">
        <v>107</v>
      </c>
      <c r="V1481">
        <v>16</v>
      </c>
      <c r="W1481">
        <v>12</v>
      </c>
      <c r="X1481">
        <f>IF(AND(OR('Country Prioritization'!$C$4 = 'Filter inputs'!$A$4,'Country Prioritization'!$C$4=$B1481),
OR('Country Prioritization'!$C$6='Filter inputs'!$C$4,'Country Prioritization'!$C$6=$S1481),
OR( 'Country Prioritization'!$C$7='Filter inputs'!$D$4, 'Country Prioritization'!$C$7=$T1481),
OR('Country Prioritization'!$C$8='Filter inputs'!$E$4, 'Country Prioritization'!$C$8=$F1481), OR(AND('Country Prioritization'!$C$5='Filter inputs'!$B$4,H1481&lt;=$X$1),AND('Country Prioritization'!$C$5='Filter inputs'!$B$5,M1481&lt;=$X$1))),1,0)</f>
        <v>1</v>
      </c>
      <c r="Y1481">
        <f>IF(OR('Vaccine Prioritization'!$C$5='Filter inputs'!$E$4, 'Vaccine Prioritization'!$C$5=$F1481),1,0)</f>
        <v>1</v>
      </c>
    </row>
    <row r="1482" spans="1:25" x14ac:dyDescent="0.3">
      <c r="A1482" t="str">
        <f t="shared" si="45"/>
        <v>OCEANIAKIRMCV22028</v>
      </c>
      <c r="B1482" t="s">
        <v>15</v>
      </c>
      <c r="C1482" t="s">
        <v>129</v>
      </c>
      <c r="D1482" t="s">
        <v>25</v>
      </c>
      <c r="E1482" t="s">
        <v>83</v>
      </c>
      <c r="F1482">
        <v>2028</v>
      </c>
      <c r="G1482" t="s">
        <v>199</v>
      </c>
      <c r="H1482" s="11" cm="1">
        <f t="array" ref="H1482">_xlfn.IFS(G1482="&gt;70%",1,G1482="60-70%",70%,G1482="50-60%",60%,G1482="&lt;50%",50%)</f>
        <v>0.5</v>
      </c>
      <c r="I1482" s="47">
        <v>3.9563374265199876E-4</v>
      </c>
      <c r="J1482">
        <v>3</v>
      </c>
      <c r="K1482">
        <v>1</v>
      </c>
      <c r="L1482" t="s">
        <v>196</v>
      </c>
      <c r="M1482" s="11" cm="1">
        <f t="array" ref="M1482">_xlfn.IFS(L1482="&gt;70%",1,L1482="60-70%",70%,L1482="50-60%",60%,L1482="&lt;50%",50%)</f>
        <v>1</v>
      </c>
      <c r="N1482" s="47">
        <v>2.6562602207868976E-3</v>
      </c>
      <c r="O1482">
        <v>6</v>
      </c>
      <c r="P1482">
        <v>1</v>
      </c>
      <c r="Q1482">
        <v>5</v>
      </c>
      <c r="R1482">
        <v>11</v>
      </c>
      <c r="S1482" t="s">
        <v>104</v>
      </c>
      <c r="T1482" t="s">
        <v>108</v>
      </c>
      <c r="V1482">
        <v>20</v>
      </c>
      <c r="W1482">
        <v>23</v>
      </c>
      <c r="X1482">
        <f>IF(AND(OR('Country Prioritization'!$C$4 = 'Filter inputs'!$A$4,'Country Prioritization'!$C$4=$B1482),
OR('Country Prioritization'!$C$6='Filter inputs'!$C$4,'Country Prioritization'!$C$6=$S1482),
OR( 'Country Prioritization'!$C$7='Filter inputs'!$D$4, 'Country Prioritization'!$C$7=$T1482),
OR('Country Prioritization'!$C$8='Filter inputs'!$E$4, 'Country Prioritization'!$C$8=$F1482), OR(AND('Country Prioritization'!$C$5='Filter inputs'!$B$4,H1482&lt;=$X$1),AND('Country Prioritization'!$C$5='Filter inputs'!$B$5,M1482&lt;=$X$1))),1,0)</f>
        <v>1</v>
      </c>
      <c r="Y1482">
        <f>IF(OR('Vaccine Prioritization'!$C$5='Filter inputs'!$E$4, 'Vaccine Prioritization'!$C$5=$F1482),1,0)</f>
        <v>1</v>
      </c>
    </row>
    <row r="1483" spans="1:25" x14ac:dyDescent="0.3">
      <c r="A1483" t="str">
        <f t="shared" si="45"/>
        <v>ASIAINDMCV22029</v>
      </c>
      <c r="B1483" t="s">
        <v>13</v>
      </c>
      <c r="C1483" t="s">
        <v>146</v>
      </c>
      <c r="D1483" t="s">
        <v>42</v>
      </c>
      <c r="E1483" t="s">
        <v>83</v>
      </c>
      <c r="F1483">
        <v>2029</v>
      </c>
      <c r="G1483" t="s">
        <v>199</v>
      </c>
      <c r="H1483" s="11" cm="1">
        <f t="array" ref="H1483">_xlfn.IFS(G1483="&gt;70%",1,G1483="60-70%",70%,G1483="50-60%",60%,G1483="&lt;50%",50%)</f>
        <v>0.5</v>
      </c>
      <c r="I1483" s="47">
        <v>6.3462921053511714</v>
      </c>
      <c r="J1483">
        <v>4</v>
      </c>
      <c r="K1483">
        <v>10</v>
      </c>
      <c r="L1483" t="s">
        <v>196</v>
      </c>
      <c r="M1483" s="11" cm="1">
        <f t="array" ref="M1483">_xlfn.IFS(L1483="&gt;70%",1,L1483="60-70%",70%,L1483="50-60%",60%,L1483="&lt;50%",50%)</f>
        <v>1</v>
      </c>
      <c r="N1483" s="47">
        <v>46.168403162842289</v>
      </c>
      <c r="O1483">
        <v>5</v>
      </c>
      <c r="P1483">
        <v>10</v>
      </c>
      <c r="Q1483">
        <v>3</v>
      </c>
      <c r="R1483">
        <v>5</v>
      </c>
      <c r="S1483" t="s">
        <v>104</v>
      </c>
      <c r="T1483" t="s">
        <v>107</v>
      </c>
      <c r="V1483">
        <v>22</v>
      </c>
      <c r="W1483">
        <v>23</v>
      </c>
      <c r="X1483">
        <f>IF(AND(OR('Country Prioritization'!$C$4 = 'Filter inputs'!$A$4,'Country Prioritization'!$C$4=$B1483),
OR('Country Prioritization'!$C$6='Filter inputs'!$C$4,'Country Prioritization'!$C$6=$S1483),
OR( 'Country Prioritization'!$C$7='Filter inputs'!$D$4, 'Country Prioritization'!$C$7=$T1483),
OR('Country Prioritization'!$C$8='Filter inputs'!$E$4, 'Country Prioritization'!$C$8=$F1483), OR(AND('Country Prioritization'!$C$5='Filter inputs'!$B$4,H1483&lt;=$X$1),AND('Country Prioritization'!$C$5='Filter inputs'!$B$5,M1483&lt;=$X$1))),1,0)</f>
        <v>1</v>
      </c>
      <c r="Y1483">
        <f>IF(OR('Vaccine Prioritization'!$C$5='Filter inputs'!$E$4, 'Vaccine Prioritization'!$C$5=$F1483),1,0)</f>
        <v>1</v>
      </c>
    </row>
    <row r="1484" spans="1:25" x14ac:dyDescent="0.3">
      <c r="A1484" t="str">
        <f t="shared" si="45"/>
        <v>ASIAPAKMCV22029</v>
      </c>
      <c r="B1484" t="s">
        <v>13</v>
      </c>
      <c r="C1484" t="s">
        <v>141</v>
      </c>
      <c r="D1484" t="s">
        <v>37</v>
      </c>
      <c r="E1484" t="s">
        <v>83</v>
      </c>
      <c r="F1484">
        <v>2029</v>
      </c>
      <c r="G1484" t="s">
        <v>199</v>
      </c>
      <c r="H1484" s="11" cm="1">
        <f t="array" ref="H1484">_xlfn.IFS(G1484="&gt;70%",1,G1484="60-70%",70%,G1484="50-60%",60%,G1484="&lt;50%",50%)</f>
        <v>0.5</v>
      </c>
      <c r="I1484" s="47">
        <v>2.4619461404334606</v>
      </c>
      <c r="J1484">
        <v>6</v>
      </c>
      <c r="K1484">
        <v>10</v>
      </c>
      <c r="L1484" t="s">
        <v>196</v>
      </c>
      <c r="M1484" s="11" cm="1">
        <f t="array" ref="M1484">_xlfn.IFS(L1484="&gt;70%",1,L1484="60-70%",70%,L1484="50-60%",60%,L1484="&lt;50%",50%)</f>
        <v>1</v>
      </c>
      <c r="N1484" s="47">
        <v>15.784527404583033</v>
      </c>
      <c r="O1484">
        <v>7</v>
      </c>
      <c r="P1484">
        <v>10</v>
      </c>
      <c r="Q1484">
        <v>3</v>
      </c>
      <c r="R1484">
        <v>2</v>
      </c>
      <c r="S1484" t="s">
        <v>104</v>
      </c>
      <c r="T1484" t="s">
        <v>109</v>
      </c>
      <c r="V1484">
        <v>21</v>
      </c>
      <c r="W1484">
        <v>22</v>
      </c>
      <c r="X1484">
        <f>IF(AND(OR('Country Prioritization'!$C$4 = 'Filter inputs'!$A$4,'Country Prioritization'!$C$4=$B1484),
OR('Country Prioritization'!$C$6='Filter inputs'!$C$4,'Country Prioritization'!$C$6=$S1484),
OR( 'Country Prioritization'!$C$7='Filter inputs'!$D$4, 'Country Prioritization'!$C$7=$T1484),
OR('Country Prioritization'!$C$8='Filter inputs'!$E$4, 'Country Prioritization'!$C$8=$F1484), OR(AND('Country Prioritization'!$C$5='Filter inputs'!$B$4,H1484&lt;=$X$1),AND('Country Prioritization'!$C$5='Filter inputs'!$B$5,M1484&lt;=$X$1))),1,0)</f>
        <v>1</v>
      </c>
      <c r="Y1484">
        <f>IF(OR('Vaccine Prioritization'!$C$5='Filter inputs'!$E$4, 'Vaccine Prioritization'!$C$5=$F1484),1,0)</f>
        <v>1</v>
      </c>
    </row>
    <row r="1485" spans="1:25" x14ac:dyDescent="0.3">
      <c r="A1485" t="str">
        <f t="shared" si="45"/>
        <v>AFRICANGAMCV22029</v>
      </c>
      <c r="B1485" t="s">
        <v>3</v>
      </c>
      <c r="C1485" t="s">
        <v>113</v>
      </c>
      <c r="D1485" t="s">
        <v>5</v>
      </c>
      <c r="E1485" t="s">
        <v>83</v>
      </c>
      <c r="F1485">
        <v>2029</v>
      </c>
      <c r="G1485" t="s">
        <v>199</v>
      </c>
      <c r="H1485" s="11" cm="1">
        <f t="array" ref="H1485">_xlfn.IFS(G1485="&gt;70%",1,G1485="60-70%",70%,G1485="50-60%",60%,G1485="&lt;50%",50%)</f>
        <v>0.5</v>
      </c>
      <c r="I1485" s="47">
        <v>2.9425146743231343</v>
      </c>
      <c r="J1485">
        <v>10</v>
      </c>
      <c r="K1485">
        <v>10</v>
      </c>
      <c r="L1485" t="s">
        <v>199</v>
      </c>
      <c r="M1485" s="11" cm="1">
        <f t="array" ref="M1485">_xlfn.IFS(L1485="&gt;70%",1,L1485="60-70%",70%,L1485="50-60%",60%,L1485="&lt;50%",50%)</f>
        <v>0.5</v>
      </c>
      <c r="N1485" s="47">
        <v>15.536824244316438</v>
      </c>
      <c r="O1485">
        <v>10</v>
      </c>
      <c r="P1485">
        <v>10</v>
      </c>
      <c r="Q1485">
        <v>10</v>
      </c>
      <c r="R1485">
        <v>5</v>
      </c>
      <c r="S1485" t="s">
        <v>104</v>
      </c>
      <c r="T1485" t="s">
        <v>107</v>
      </c>
      <c r="V1485">
        <v>35</v>
      </c>
      <c r="W1485">
        <v>35</v>
      </c>
      <c r="X1485">
        <f>IF(AND(OR('Country Prioritization'!$C$4 = 'Filter inputs'!$A$4,'Country Prioritization'!$C$4=$B1485),
OR('Country Prioritization'!$C$6='Filter inputs'!$C$4,'Country Prioritization'!$C$6=$S1485),
OR( 'Country Prioritization'!$C$7='Filter inputs'!$D$4, 'Country Prioritization'!$C$7=$T1485),
OR('Country Prioritization'!$C$8='Filter inputs'!$E$4, 'Country Prioritization'!$C$8=$F1485), OR(AND('Country Prioritization'!$C$5='Filter inputs'!$B$4,H1485&lt;=$X$1),AND('Country Prioritization'!$C$5='Filter inputs'!$B$5,M1485&lt;=$X$1))),1,0)</f>
        <v>1</v>
      </c>
      <c r="Y1485">
        <f>IF(OR('Vaccine Prioritization'!$C$5='Filter inputs'!$E$4, 'Vaccine Prioritization'!$C$5=$F1485),1,0)</f>
        <v>1</v>
      </c>
    </row>
    <row r="1486" spans="1:25" x14ac:dyDescent="0.3">
      <c r="A1486" t="str">
        <f t="shared" si="45"/>
        <v>AFRICAETHMCV22029</v>
      </c>
      <c r="B1486" t="s">
        <v>3</v>
      </c>
      <c r="C1486" t="s">
        <v>125</v>
      </c>
      <c r="D1486" t="s">
        <v>20</v>
      </c>
      <c r="E1486" t="s">
        <v>83</v>
      </c>
      <c r="F1486">
        <v>2029</v>
      </c>
      <c r="G1486" t="s">
        <v>199</v>
      </c>
      <c r="H1486" s="11" cm="1">
        <f t="array" ref="H1486">_xlfn.IFS(G1486="&gt;70%",1,G1486="60-70%",70%,G1486="50-60%",60%,G1486="&lt;50%",50%)</f>
        <v>0.5</v>
      </c>
      <c r="I1486" s="47">
        <v>1.7483294336438715</v>
      </c>
      <c r="J1486">
        <v>10</v>
      </c>
      <c r="K1486">
        <v>10</v>
      </c>
      <c r="L1486" t="s">
        <v>197</v>
      </c>
      <c r="M1486" s="11" cm="1">
        <f t="array" ref="M1486">_xlfn.IFS(L1486="&gt;70%",1,L1486="60-70%",70%,L1486="50-60%",60%,L1486="&lt;50%",50%)</f>
        <v>0.7</v>
      </c>
      <c r="N1486" s="47">
        <v>10.725427270382239</v>
      </c>
      <c r="O1486">
        <v>9</v>
      </c>
      <c r="P1486">
        <v>10</v>
      </c>
      <c r="Q1486">
        <v>9</v>
      </c>
      <c r="R1486">
        <v>9</v>
      </c>
      <c r="S1486" t="s">
        <v>103</v>
      </c>
      <c r="T1486" t="s">
        <v>106</v>
      </c>
      <c r="V1486">
        <v>38</v>
      </c>
      <c r="W1486">
        <v>37</v>
      </c>
      <c r="X1486">
        <f>IF(AND(OR('Country Prioritization'!$C$4 = 'Filter inputs'!$A$4,'Country Prioritization'!$C$4=$B1486),
OR('Country Prioritization'!$C$6='Filter inputs'!$C$4,'Country Prioritization'!$C$6=$S1486),
OR( 'Country Prioritization'!$C$7='Filter inputs'!$D$4, 'Country Prioritization'!$C$7=$T1486),
OR('Country Prioritization'!$C$8='Filter inputs'!$E$4, 'Country Prioritization'!$C$8=$F1486), OR(AND('Country Prioritization'!$C$5='Filter inputs'!$B$4,H1486&lt;=$X$1),AND('Country Prioritization'!$C$5='Filter inputs'!$B$5,M1486&lt;=$X$1))),1,0)</f>
        <v>1</v>
      </c>
      <c r="Y1486">
        <f>IF(OR('Vaccine Prioritization'!$C$5='Filter inputs'!$E$4, 'Vaccine Prioritization'!$C$5=$F1486),1,0)</f>
        <v>1</v>
      </c>
    </row>
    <row r="1487" spans="1:25" x14ac:dyDescent="0.3">
      <c r="A1487" t="str">
        <f t="shared" si="45"/>
        <v>ASIAIDNMCV22029</v>
      </c>
      <c r="B1487" t="s">
        <v>13</v>
      </c>
      <c r="C1487" t="s">
        <v>133</v>
      </c>
      <c r="D1487" t="s">
        <v>29</v>
      </c>
      <c r="E1487" t="s">
        <v>83</v>
      </c>
      <c r="F1487">
        <v>2029</v>
      </c>
      <c r="G1487" t="s">
        <v>199</v>
      </c>
      <c r="H1487" s="11" cm="1">
        <f t="array" ref="H1487">_xlfn.IFS(G1487="&gt;70%",1,G1487="60-70%",70%,G1487="50-60%",60%,G1487="&lt;50%",50%)</f>
        <v>0.5</v>
      </c>
      <c r="I1487" s="47">
        <v>1.1467913303896888</v>
      </c>
      <c r="J1487">
        <v>6</v>
      </c>
      <c r="K1487">
        <v>10</v>
      </c>
      <c r="L1487" t="s">
        <v>196</v>
      </c>
      <c r="M1487" s="11" cm="1">
        <f t="array" ref="M1487">_xlfn.IFS(L1487="&gt;70%",1,L1487="60-70%",70%,L1487="50-60%",60%,L1487="&lt;50%",50%)</f>
        <v>1</v>
      </c>
      <c r="N1487" s="47">
        <v>7.7618465795326026</v>
      </c>
      <c r="O1487">
        <v>6</v>
      </c>
      <c r="P1487">
        <v>10</v>
      </c>
      <c r="Q1487">
        <v>2</v>
      </c>
      <c r="R1487">
        <v>10</v>
      </c>
      <c r="S1487" t="s">
        <v>105</v>
      </c>
      <c r="T1487" t="s">
        <v>108</v>
      </c>
      <c r="V1487">
        <v>28</v>
      </c>
      <c r="W1487">
        <v>28</v>
      </c>
      <c r="X1487">
        <f>IF(AND(OR('Country Prioritization'!$C$4 = 'Filter inputs'!$A$4,'Country Prioritization'!$C$4=$B1487),
OR('Country Prioritization'!$C$6='Filter inputs'!$C$4,'Country Prioritization'!$C$6=$S1487),
OR( 'Country Prioritization'!$C$7='Filter inputs'!$D$4, 'Country Prioritization'!$C$7=$T1487),
OR('Country Prioritization'!$C$8='Filter inputs'!$E$4, 'Country Prioritization'!$C$8=$F1487), OR(AND('Country Prioritization'!$C$5='Filter inputs'!$B$4,H1487&lt;=$X$1),AND('Country Prioritization'!$C$5='Filter inputs'!$B$5,M1487&lt;=$X$1))),1,0)</f>
        <v>1</v>
      </c>
      <c r="Y1487">
        <f>IF(OR('Vaccine Prioritization'!$C$5='Filter inputs'!$E$4, 'Vaccine Prioritization'!$C$5=$F1487),1,0)</f>
        <v>1</v>
      </c>
    </row>
    <row r="1488" spans="1:25" x14ac:dyDescent="0.3">
      <c r="A1488" t="str">
        <f t="shared" si="45"/>
        <v>AFRICACODMCV22029</v>
      </c>
      <c r="B1488" t="s">
        <v>3</v>
      </c>
      <c r="C1488" t="s">
        <v>134</v>
      </c>
      <c r="D1488" t="s">
        <v>30</v>
      </c>
      <c r="E1488" t="s">
        <v>83</v>
      </c>
      <c r="F1488">
        <v>2029</v>
      </c>
      <c r="G1488" t="s">
        <v>199</v>
      </c>
      <c r="H1488" s="11" cm="1">
        <f t="array" ref="H1488">_xlfn.IFS(G1488="&gt;70%",1,G1488="60-70%",70%,G1488="50-60%",60%,G1488="&lt;50%",50%)</f>
        <v>0.5</v>
      </c>
      <c r="I1488" s="47">
        <v>1.1035174904593061</v>
      </c>
      <c r="J1488">
        <v>8</v>
      </c>
      <c r="K1488">
        <v>10</v>
      </c>
      <c r="L1488" t="s">
        <v>196</v>
      </c>
      <c r="M1488" s="11" cm="1">
        <f t="array" ref="M1488">_xlfn.IFS(L1488="&gt;70%",1,L1488="60-70%",70%,L1488="50-60%",60%,L1488="&lt;50%",50%)</f>
        <v>1</v>
      </c>
      <c r="N1488" s="47">
        <v>7.4598465625553558</v>
      </c>
      <c r="O1488">
        <v>6</v>
      </c>
      <c r="P1488">
        <v>10</v>
      </c>
      <c r="Q1488">
        <v>10</v>
      </c>
      <c r="R1488">
        <v>9</v>
      </c>
      <c r="S1488" t="s">
        <v>103</v>
      </c>
      <c r="T1488" t="s">
        <v>106</v>
      </c>
      <c r="V1488">
        <v>37</v>
      </c>
      <c r="W1488">
        <v>35</v>
      </c>
      <c r="X1488">
        <f>IF(AND(OR('Country Prioritization'!$C$4 = 'Filter inputs'!$A$4,'Country Prioritization'!$C$4=$B1488),
OR('Country Prioritization'!$C$6='Filter inputs'!$C$4,'Country Prioritization'!$C$6=$S1488),
OR( 'Country Prioritization'!$C$7='Filter inputs'!$D$4, 'Country Prioritization'!$C$7=$T1488),
OR('Country Prioritization'!$C$8='Filter inputs'!$E$4, 'Country Prioritization'!$C$8=$F1488), OR(AND('Country Prioritization'!$C$5='Filter inputs'!$B$4,H1488&lt;=$X$1),AND('Country Prioritization'!$C$5='Filter inputs'!$B$5,M1488&lt;=$X$1))),1,0)</f>
        <v>1</v>
      </c>
      <c r="Y1488">
        <f>IF(OR('Vaccine Prioritization'!$C$5='Filter inputs'!$E$4, 'Vaccine Prioritization'!$C$5=$F1488),1,0)</f>
        <v>1</v>
      </c>
    </row>
    <row r="1489" spans="1:25" x14ac:dyDescent="0.3">
      <c r="A1489" t="str">
        <f t="shared" si="45"/>
        <v>ASIABGDMCV22029</v>
      </c>
      <c r="B1489" t="s">
        <v>13</v>
      </c>
      <c r="C1489" t="s">
        <v>169</v>
      </c>
      <c r="D1489" t="s">
        <v>65</v>
      </c>
      <c r="E1489" t="s">
        <v>83</v>
      </c>
      <c r="F1489">
        <v>2029</v>
      </c>
      <c r="G1489" t="s">
        <v>199</v>
      </c>
      <c r="H1489" s="11" cm="1">
        <f t="array" ref="H1489">_xlfn.IFS(G1489="&gt;70%",1,G1489="60-70%",70%,G1489="50-60%",60%,G1489="&lt;50%",50%)</f>
        <v>0.5</v>
      </c>
      <c r="I1489" s="47">
        <v>0.58288004159895157</v>
      </c>
      <c r="J1489">
        <v>2</v>
      </c>
      <c r="K1489">
        <v>10</v>
      </c>
      <c r="L1489" t="s">
        <v>196</v>
      </c>
      <c r="M1489" s="11" cm="1">
        <f t="array" ref="M1489">_xlfn.IFS(L1489="&gt;70%",1,L1489="60-70%",70%,L1489="50-60%",60%,L1489="&lt;50%",50%)</f>
        <v>1</v>
      </c>
      <c r="N1489" s="47">
        <v>4.2816007552267292</v>
      </c>
      <c r="O1489">
        <v>4</v>
      </c>
      <c r="P1489">
        <v>10</v>
      </c>
      <c r="Q1489">
        <v>2</v>
      </c>
      <c r="R1489">
        <v>2</v>
      </c>
      <c r="S1489" t="s">
        <v>104</v>
      </c>
      <c r="T1489" t="s">
        <v>109</v>
      </c>
      <c r="V1489">
        <v>16</v>
      </c>
      <c r="W1489">
        <v>18</v>
      </c>
      <c r="X1489">
        <f>IF(AND(OR('Country Prioritization'!$C$4 = 'Filter inputs'!$A$4,'Country Prioritization'!$C$4=$B1489),
OR('Country Prioritization'!$C$6='Filter inputs'!$C$4,'Country Prioritization'!$C$6=$S1489),
OR( 'Country Prioritization'!$C$7='Filter inputs'!$D$4, 'Country Prioritization'!$C$7=$T1489),
OR('Country Prioritization'!$C$8='Filter inputs'!$E$4, 'Country Prioritization'!$C$8=$F1489), OR(AND('Country Prioritization'!$C$5='Filter inputs'!$B$4,H1489&lt;=$X$1),AND('Country Prioritization'!$C$5='Filter inputs'!$B$5,M1489&lt;=$X$1))),1,0)</f>
        <v>1</v>
      </c>
      <c r="Y1489">
        <f>IF(OR('Vaccine Prioritization'!$C$5='Filter inputs'!$E$4, 'Vaccine Prioritization'!$C$5=$F1489),1,0)</f>
        <v>1</v>
      </c>
    </row>
    <row r="1490" spans="1:25" x14ac:dyDescent="0.3">
      <c r="A1490" t="str">
        <f t="shared" si="45"/>
        <v>AFRICACMRMCV22029</v>
      </c>
      <c r="B1490" t="s">
        <v>3</v>
      </c>
      <c r="C1490" t="s">
        <v>151</v>
      </c>
      <c r="D1490" t="s">
        <v>47</v>
      </c>
      <c r="E1490" t="s">
        <v>83</v>
      </c>
      <c r="F1490">
        <v>2029</v>
      </c>
      <c r="G1490" t="s">
        <v>199</v>
      </c>
      <c r="H1490" s="11" cm="1">
        <f t="array" ref="H1490">_xlfn.IFS(G1490="&gt;70%",1,G1490="60-70%",70%,G1490="50-60%",60%,G1490="&lt;50%",50%)</f>
        <v>0.5</v>
      </c>
      <c r="I1490" s="47">
        <v>0.3904397476140371</v>
      </c>
      <c r="J1490">
        <v>8</v>
      </c>
      <c r="K1490">
        <v>9</v>
      </c>
      <c r="L1490" t="s">
        <v>196</v>
      </c>
      <c r="M1490" s="11" cm="1">
        <f t="array" ref="M1490">_xlfn.IFS(L1490="&gt;70%",1,L1490="60-70%",70%,L1490="50-60%",60%,L1490="&lt;50%",50%)</f>
        <v>1</v>
      </c>
      <c r="N1490" s="47">
        <v>3.5771286862779812</v>
      </c>
      <c r="O1490">
        <v>2</v>
      </c>
      <c r="P1490">
        <v>10</v>
      </c>
      <c r="Q1490">
        <v>8</v>
      </c>
      <c r="R1490">
        <v>2</v>
      </c>
      <c r="S1490" t="s">
        <v>104</v>
      </c>
      <c r="T1490" t="s">
        <v>109</v>
      </c>
      <c r="V1490">
        <v>27</v>
      </c>
      <c r="W1490">
        <v>22</v>
      </c>
      <c r="X1490">
        <f>IF(AND(OR('Country Prioritization'!$C$4 = 'Filter inputs'!$A$4,'Country Prioritization'!$C$4=$B1490),
OR('Country Prioritization'!$C$6='Filter inputs'!$C$4,'Country Prioritization'!$C$6=$S1490),
OR( 'Country Prioritization'!$C$7='Filter inputs'!$D$4, 'Country Prioritization'!$C$7=$T1490),
OR('Country Prioritization'!$C$8='Filter inputs'!$E$4, 'Country Prioritization'!$C$8=$F1490), OR(AND('Country Prioritization'!$C$5='Filter inputs'!$B$4,H1490&lt;=$X$1),AND('Country Prioritization'!$C$5='Filter inputs'!$B$5,M1490&lt;=$X$1))),1,0)</f>
        <v>1</v>
      </c>
      <c r="Y1490">
        <f>IF(OR('Vaccine Prioritization'!$C$5='Filter inputs'!$E$4, 'Vaccine Prioritization'!$C$5=$F1490),1,0)</f>
        <v>1</v>
      </c>
    </row>
    <row r="1491" spans="1:25" x14ac:dyDescent="0.3">
      <c r="A1491" t="str">
        <f t="shared" si="45"/>
        <v>AFRICACIVMCV22029</v>
      </c>
      <c r="B1491" t="s">
        <v>3</v>
      </c>
      <c r="C1491" t="s">
        <v>142</v>
      </c>
      <c r="D1491" t="s">
        <v>38</v>
      </c>
      <c r="E1491" t="s">
        <v>83</v>
      </c>
      <c r="F1491">
        <v>2029</v>
      </c>
      <c r="G1491" t="s">
        <v>199</v>
      </c>
      <c r="H1491" s="11" cm="1">
        <f t="array" ref="H1491">_xlfn.IFS(G1491="&gt;70%",1,G1491="60-70%",70%,G1491="50-60%",60%,G1491="&lt;50%",50%)</f>
        <v>0.5</v>
      </c>
      <c r="I1491" s="47">
        <v>0.43088949401161813</v>
      </c>
      <c r="J1491">
        <v>8</v>
      </c>
      <c r="K1491">
        <v>9</v>
      </c>
      <c r="L1491" t="s">
        <v>196</v>
      </c>
      <c r="M1491" s="11" cm="1">
        <f t="array" ref="M1491">_xlfn.IFS(L1491="&gt;70%",1,L1491="60-70%",70%,L1491="50-60%",60%,L1491="&lt;50%",50%)</f>
        <v>1</v>
      </c>
      <c r="N1491" s="47">
        <v>3.1568467669118427</v>
      </c>
      <c r="O1491">
        <v>5</v>
      </c>
      <c r="P1491">
        <v>9</v>
      </c>
      <c r="Q1491">
        <v>5</v>
      </c>
      <c r="R1491">
        <v>2</v>
      </c>
      <c r="S1491" t="s">
        <v>104</v>
      </c>
      <c r="T1491" t="s">
        <v>109</v>
      </c>
      <c r="V1491">
        <v>24</v>
      </c>
      <c r="W1491">
        <v>21</v>
      </c>
      <c r="X1491">
        <f>IF(AND(OR('Country Prioritization'!$C$4 = 'Filter inputs'!$A$4,'Country Prioritization'!$C$4=$B1491),
OR('Country Prioritization'!$C$6='Filter inputs'!$C$4,'Country Prioritization'!$C$6=$S1491),
OR( 'Country Prioritization'!$C$7='Filter inputs'!$D$4, 'Country Prioritization'!$C$7=$T1491),
OR('Country Prioritization'!$C$8='Filter inputs'!$E$4, 'Country Prioritization'!$C$8=$F1491), OR(AND('Country Prioritization'!$C$5='Filter inputs'!$B$4,H1491&lt;=$X$1),AND('Country Prioritization'!$C$5='Filter inputs'!$B$5,M1491&lt;=$X$1))),1,0)</f>
        <v>1</v>
      </c>
      <c r="Y1491">
        <f>IF(OR('Vaccine Prioritization'!$C$5='Filter inputs'!$E$4, 'Vaccine Prioritization'!$C$5=$F1491),1,0)</f>
        <v>1</v>
      </c>
    </row>
    <row r="1492" spans="1:25" x14ac:dyDescent="0.3">
      <c r="A1492" t="str">
        <f t="shared" si="45"/>
        <v>AFRICAUGAMCV22029</v>
      </c>
      <c r="B1492" t="s">
        <v>3</v>
      </c>
      <c r="C1492" t="s">
        <v>147</v>
      </c>
      <c r="D1492" t="s">
        <v>43</v>
      </c>
      <c r="E1492" t="s">
        <v>83</v>
      </c>
      <c r="F1492">
        <v>2029</v>
      </c>
      <c r="G1492" t="s">
        <v>199</v>
      </c>
      <c r="H1492" s="11" cm="1">
        <f t="array" ref="H1492">_xlfn.IFS(G1492="&gt;70%",1,G1492="60-70%",70%,G1492="50-60%",60%,G1492="&lt;50%",50%)</f>
        <v>0.5</v>
      </c>
      <c r="I1492" s="47">
        <v>0.46501867502015115</v>
      </c>
      <c r="J1492">
        <v>8</v>
      </c>
      <c r="K1492">
        <v>9</v>
      </c>
      <c r="L1492" t="s">
        <v>197</v>
      </c>
      <c r="M1492" s="11" cm="1">
        <f t="array" ref="M1492">_xlfn.IFS(L1492="&gt;70%",1,L1492="60-70%",70%,L1492="50-60%",60%,L1492="&lt;50%",50%)</f>
        <v>0.7</v>
      </c>
      <c r="N1492" s="47">
        <v>2.6646369247530144</v>
      </c>
      <c r="O1492">
        <v>9</v>
      </c>
      <c r="P1492">
        <v>9</v>
      </c>
      <c r="Q1492">
        <v>6</v>
      </c>
      <c r="R1492">
        <v>9</v>
      </c>
      <c r="S1492" t="s">
        <v>103</v>
      </c>
      <c r="T1492" t="s">
        <v>106</v>
      </c>
      <c r="V1492">
        <v>32</v>
      </c>
      <c r="W1492">
        <v>33</v>
      </c>
      <c r="X1492">
        <f>IF(AND(OR('Country Prioritization'!$C$4 = 'Filter inputs'!$A$4,'Country Prioritization'!$C$4=$B1492),
OR('Country Prioritization'!$C$6='Filter inputs'!$C$4,'Country Prioritization'!$C$6=$S1492),
OR( 'Country Prioritization'!$C$7='Filter inputs'!$D$4, 'Country Prioritization'!$C$7=$T1492),
OR('Country Prioritization'!$C$8='Filter inputs'!$E$4, 'Country Prioritization'!$C$8=$F1492), OR(AND('Country Prioritization'!$C$5='Filter inputs'!$B$4,H1492&lt;=$X$1),AND('Country Prioritization'!$C$5='Filter inputs'!$B$5,M1492&lt;=$X$1))),1,0)</f>
        <v>1</v>
      </c>
      <c r="Y1492">
        <f>IF(OR('Vaccine Prioritization'!$C$5='Filter inputs'!$E$4, 'Vaccine Prioritization'!$C$5=$F1492),1,0)</f>
        <v>1</v>
      </c>
    </row>
    <row r="1493" spans="1:25" x14ac:dyDescent="0.3">
      <c r="A1493" t="str">
        <f t="shared" si="45"/>
        <v>AFRICAAGOMCV22029</v>
      </c>
      <c r="B1493" t="s">
        <v>3</v>
      </c>
      <c r="C1493" t="s">
        <v>116</v>
      </c>
      <c r="D1493" t="s">
        <v>8</v>
      </c>
      <c r="E1493" t="s">
        <v>83</v>
      </c>
      <c r="F1493">
        <v>2029</v>
      </c>
      <c r="G1493" t="s">
        <v>199</v>
      </c>
      <c r="H1493" s="11" cm="1">
        <f t="array" ref="H1493">_xlfn.IFS(G1493="&gt;70%",1,G1493="60-70%",70%,G1493="50-60%",60%,G1493="&lt;50%",50%)</f>
        <v>0.5</v>
      </c>
      <c r="I1493" s="47">
        <v>0.57995185689045736</v>
      </c>
      <c r="J1493">
        <v>9</v>
      </c>
      <c r="K1493">
        <v>10</v>
      </c>
      <c r="L1493" t="s">
        <v>198</v>
      </c>
      <c r="M1493" s="11" cm="1">
        <f t="array" ref="M1493">_xlfn.IFS(L1493="&gt;70%",1,L1493="60-70%",70%,L1493="50-60%",60%,L1493="&lt;50%",50%)</f>
        <v>0.6</v>
      </c>
      <c r="N1493" s="47">
        <v>2.6053628813077108</v>
      </c>
      <c r="O1493">
        <v>10</v>
      </c>
      <c r="P1493">
        <v>9</v>
      </c>
      <c r="Q1493">
        <v>9</v>
      </c>
      <c r="R1493">
        <v>11</v>
      </c>
      <c r="S1493" t="s">
        <v>104</v>
      </c>
      <c r="T1493" t="s">
        <v>108</v>
      </c>
      <c r="V1493">
        <v>39</v>
      </c>
      <c r="W1493">
        <v>39</v>
      </c>
      <c r="X1493">
        <f>IF(AND(OR('Country Prioritization'!$C$4 = 'Filter inputs'!$A$4,'Country Prioritization'!$C$4=$B1493),
OR('Country Prioritization'!$C$6='Filter inputs'!$C$4,'Country Prioritization'!$C$6=$S1493),
OR( 'Country Prioritization'!$C$7='Filter inputs'!$D$4, 'Country Prioritization'!$C$7=$T1493),
OR('Country Prioritization'!$C$8='Filter inputs'!$E$4, 'Country Prioritization'!$C$8=$F1493), OR(AND('Country Prioritization'!$C$5='Filter inputs'!$B$4,H1493&lt;=$X$1),AND('Country Prioritization'!$C$5='Filter inputs'!$B$5,M1493&lt;=$X$1))),1,0)</f>
        <v>1</v>
      </c>
      <c r="Y1493">
        <f>IF(OR('Vaccine Prioritization'!$C$5='Filter inputs'!$E$4, 'Vaccine Prioritization'!$C$5=$F1493),1,0)</f>
        <v>1</v>
      </c>
    </row>
    <row r="1494" spans="1:25" x14ac:dyDescent="0.3">
      <c r="A1494" t="str">
        <f t="shared" si="45"/>
        <v>AFRICASDNMCV22029</v>
      </c>
      <c r="B1494" t="s">
        <v>3</v>
      </c>
      <c r="C1494" t="s">
        <v>149</v>
      </c>
      <c r="D1494" t="s">
        <v>45</v>
      </c>
      <c r="E1494" t="s">
        <v>83</v>
      </c>
      <c r="F1494">
        <v>2029</v>
      </c>
      <c r="G1494" t="s">
        <v>199</v>
      </c>
      <c r="H1494" s="11" cm="1">
        <f t="array" ref="H1494">_xlfn.IFS(G1494="&gt;70%",1,G1494="60-70%",70%,G1494="50-60%",60%,G1494="&lt;50%",50%)</f>
        <v>0.5</v>
      </c>
      <c r="I1494" s="47">
        <v>0.34914132246121782</v>
      </c>
      <c r="J1494">
        <v>5</v>
      </c>
      <c r="K1494">
        <v>9</v>
      </c>
      <c r="L1494" t="s">
        <v>196</v>
      </c>
      <c r="M1494" s="11" cm="1">
        <f t="array" ref="M1494">_xlfn.IFS(L1494="&gt;70%",1,L1494="60-70%",70%,L1494="50-60%",60%,L1494="&lt;50%",50%)</f>
        <v>1</v>
      </c>
      <c r="N1494" s="47">
        <v>2.5468397899483719</v>
      </c>
      <c r="O1494">
        <v>5</v>
      </c>
      <c r="P1494">
        <v>9</v>
      </c>
      <c r="Q1494">
        <v>5</v>
      </c>
      <c r="R1494">
        <v>3</v>
      </c>
      <c r="S1494" t="s">
        <v>103</v>
      </c>
      <c r="T1494" t="s">
        <v>109</v>
      </c>
      <c r="V1494">
        <v>22</v>
      </c>
      <c r="W1494">
        <v>22</v>
      </c>
      <c r="X1494">
        <f>IF(AND(OR('Country Prioritization'!$C$4 = 'Filter inputs'!$A$4,'Country Prioritization'!$C$4=$B1494),
OR('Country Prioritization'!$C$6='Filter inputs'!$C$4,'Country Prioritization'!$C$6=$S1494),
OR( 'Country Prioritization'!$C$7='Filter inputs'!$D$4, 'Country Prioritization'!$C$7=$T1494),
OR('Country Prioritization'!$C$8='Filter inputs'!$E$4, 'Country Prioritization'!$C$8=$F1494), OR(AND('Country Prioritization'!$C$5='Filter inputs'!$B$4,H1494&lt;=$X$1),AND('Country Prioritization'!$C$5='Filter inputs'!$B$5,M1494&lt;=$X$1))),1,0)</f>
        <v>1</v>
      </c>
      <c r="Y1494">
        <f>IF(OR('Vaccine Prioritization'!$C$5='Filter inputs'!$E$4, 'Vaccine Prioritization'!$C$5=$F1494),1,0)</f>
        <v>1</v>
      </c>
    </row>
    <row r="1495" spans="1:25" x14ac:dyDescent="0.3">
      <c r="A1495" t="str">
        <f t="shared" si="45"/>
        <v>ASIAVNMMCV22029</v>
      </c>
      <c r="B1495" t="s">
        <v>13</v>
      </c>
      <c r="C1495" t="s">
        <v>152</v>
      </c>
      <c r="D1495" t="s">
        <v>48</v>
      </c>
      <c r="E1495" t="s">
        <v>83</v>
      </c>
      <c r="F1495">
        <v>2029</v>
      </c>
      <c r="G1495" t="s">
        <v>199</v>
      </c>
      <c r="H1495" s="11" cm="1">
        <f t="array" ref="H1495">_xlfn.IFS(G1495="&gt;70%",1,G1495="60-70%",70%,G1495="50-60%",60%,G1495="&lt;50%",50%)</f>
        <v>0.5</v>
      </c>
      <c r="I1495" s="47">
        <v>0.27624548156914869</v>
      </c>
      <c r="J1495">
        <v>3</v>
      </c>
      <c r="K1495">
        <v>8</v>
      </c>
      <c r="L1495" t="s">
        <v>196</v>
      </c>
      <c r="M1495" s="11" cm="1">
        <f t="array" ref="M1495">_xlfn.IFS(L1495="&gt;70%",1,L1495="60-70%",70%,L1495="50-60%",60%,L1495="&lt;50%",50%)</f>
        <v>1</v>
      </c>
      <c r="N1495" s="47">
        <v>2.3274032828840987</v>
      </c>
      <c r="O1495">
        <v>2</v>
      </c>
      <c r="P1495">
        <v>9</v>
      </c>
      <c r="Q1495">
        <v>7</v>
      </c>
      <c r="R1495">
        <v>11</v>
      </c>
      <c r="S1495" t="s">
        <v>104</v>
      </c>
      <c r="T1495" t="s">
        <v>108</v>
      </c>
      <c r="V1495">
        <v>29</v>
      </c>
      <c r="W1495">
        <v>29</v>
      </c>
      <c r="X1495">
        <f>IF(AND(OR('Country Prioritization'!$C$4 = 'Filter inputs'!$A$4,'Country Prioritization'!$C$4=$B1495),
OR('Country Prioritization'!$C$6='Filter inputs'!$C$4,'Country Prioritization'!$C$6=$S1495),
OR( 'Country Prioritization'!$C$7='Filter inputs'!$D$4, 'Country Prioritization'!$C$7=$T1495),
OR('Country Prioritization'!$C$8='Filter inputs'!$E$4, 'Country Prioritization'!$C$8=$F1495), OR(AND('Country Prioritization'!$C$5='Filter inputs'!$B$4,H1495&lt;=$X$1),AND('Country Prioritization'!$C$5='Filter inputs'!$B$5,M1495&lt;=$X$1))),1,0)</f>
        <v>1</v>
      </c>
      <c r="Y1495">
        <f>IF(OR('Vaccine Prioritization'!$C$5='Filter inputs'!$E$4, 'Vaccine Prioritization'!$C$5=$F1495),1,0)</f>
        <v>1</v>
      </c>
    </row>
    <row r="1496" spans="1:25" x14ac:dyDescent="0.3">
      <c r="A1496" t="str">
        <f t="shared" si="45"/>
        <v>AFRICAMLIMCV22029</v>
      </c>
      <c r="B1496" t="s">
        <v>3</v>
      </c>
      <c r="C1496" t="s">
        <v>126</v>
      </c>
      <c r="D1496" t="s">
        <v>21</v>
      </c>
      <c r="E1496" t="s">
        <v>83</v>
      </c>
      <c r="F1496">
        <v>2029</v>
      </c>
      <c r="G1496" t="s">
        <v>199</v>
      </c>
      <c r="H1496" s="11" cm="1">
        <f t="array" ref="H1496">_xlfn.IFS(G1496="&gt;70%",1,G1496="60-70%",70%,G1496="50-60%",60%,G1496="&lt;50%",50%)</f>
        <v>0.5</v>
      </c>
      <c r="I1496" s="47">
        <v>0.29512930303660334</v>
      </c>
      <c r="J1496">
        <v>10</v>
      </c>
      <c r="K1496">
        <v>9</v>
      </c>
      <c r="L1496" t="s">
        <v>196</v>
      </c>
      <c r="M1496" s="11" cm="1">
        <f t="array" ref="M1496">_xlfn.IFS(L1496="&gt;70%",1,L1496="60-70%",70%,L1496="50-60%",60%,L1496="&lt;50%",50%)</f>
        <v>1</v>
      </c>
      <c r="N1496" s="47">
        <v>2.2632227936028397</v>
      </c>
      <c r="O1496">
        <v>7</v>
      </c>
      <c r="P1496">
        <v>9</v>
      </c>
      <c r="Q1496">
        <v>8</v>
      </c>
      <c r="R1496">
        <v>9</v>
      </c>
      <c r="S1496" t="s">
        <v>103</v>
      </c>
      <c r="T1496" t="s">
        <v>106</v>
      </c>
      <c r="V1496">
        <v>36</v>
      </c>
      <c r="W1496">
        <v>33</v>
      </c>
      <c r="X1496">
        <f>IF(AND(OR('Country Prioritization'!$C$4 = 'Filter inputs'!$A$4,'Country Prioritization'!$C$4=$B1496),
OR('Country Prioritization'!$C$6='Filter inputs'!$C$4,'Country Prioritization'!$C$6=$S1496),
OR( 'Country Prioritization'!$C$7='Filter inputs'!$D$4, 'Country Prioritization'!$C$7=$T1496),
OR('Country Prioritization'!$C$8='Filter inputs'!$E$4, 'Country Prioritization'!$C$8=$F1496), OR(AND('Country Prioritization'!$C$5='Filter inputs'!$B$4,H1496&lt;=$X$1),AND('Country Prioritization'!$C$5='Filter inputs'!$B$5,M1496&lt;=$X$1))),1,0)</f>
        <v>1</v>
      </c>
      <c r="Y1496">
        <f>IF(OR('Vaccine Prioritization'!$C$5='Filter inputs'!$E$4, 'Vaccine Prioritization'!$C$5=$F1496),1,0)</f>
        <v>1</v>
      </c>
    </row>
    <row r="1497" spans="1:25" x14ac:dyDescent="0.3">
      <c r="A1497" t="str">
        <f t="shared" si="45"/>
        <v>AFRICATZAMCV22029</v>
      </c>
      <c r="B1497" t="s">
        <v>3</v>
      </c>
      <c r="C1497" t="s">
        <v>161</v>
      </c>
      <c r="D1497" t="s">
        <v>57</v>
      </c>
      <c r="E1497" t="s">
        <v>83</v>
      </c>
      <c r="F1497">
        <v>2029</v>
      </c>
      <c r="G1497" t="s">
        <v>199</v>
      </c>
      <c r="H1497" s="11" cm="1">
        <f t="array" ref="H1497">_xlfn.IFS(G1497="&gt;70%",1,G1497="60-70%",70%,G1497="50-60%",60%,G1497="&lt;50%",50%)</f>
        <v>0.5</v>
      </c>
      <c r="I1497" s="47">
        <v>0.32080926807917781</v>
      </c>
      <c r="J1497">
        <v>6</v>
      </c>
      <c r="K1497">
        <v>9</v>
      </c>
      <c r="L1497" t="s">
        <v>196</v>
      </c>
      <c r="M1497" s="11" cm="1">
        <f t="array" ref="M1497">_xlfn.IFS(L1497="&gt;70%",1,L1497="60-70%",70%,L1497="50-60%",60%,L1497="&lt;50%",50%)</f>
        <v>1</v>
      </c>
      <c r="N1497" s="47">
        <v>2.2071137838103043</v>
      </c>
      <c r="O1497">
        <v>6</v>
      </c>
      <c r="P1497">
        <v>9</v>
      </c>
      <c r="Q1497">
        <v>7</v>
      </c>
      <c r="R1497">
        <v>8</v>
      </c>
      <c r="S1497" t="s">
        <v>104</v>
      </c>
      <c r="T1497" t="s">
        <v>106</v>
      </c>
      <c r="V1497">
        <v>30</v>
      </c>
      <c r="W1497">
        <v>30</v>
      </c>
      <c r="X1497">
        <f>IF(AND(OR('Country Prioritization'!$C$4 = 'Filter inputs'!$A$4,'Country Prioritization'!$C$4=$B1497),
OR('Country Prioritization'!$C$6='Filter inputs'!$C$4,'Country Prioritization'!$C$6=$S1497),
OR( 'Country Prioritization'!$C$7='Filter inputs'!$D$4, 'Country Prioritization'!$C$7=$T1497),
OR('Country Prioritization'!$C$8='Filter inputs'!$E$4, 'Country Prioritization'!$C$8=$F1497), OR(AND('Country Prioritization'!$C$5='Filter inputs'!$B$4,H1497&lt;=$X$1),AND('Country Prioritization'!$C$5='Filter inputs'!$B$5,M1497&lt;=$X$1))),1,0)</f>
        <v>1</v>
      </c>
      <c r="Y1497">
        <f>IF(OR('Vaccine Prioritization'!$C$5='Filter inputs'!$E$4, 'Vaccine Prioritization'!$C$5=$F1497),1,0)</f>
        <v>1</v>
      </c>
    </row>
    <row r="1498" spans="1:25" x14ac:dyDescent="0.3">
      <c r="A1498" t="str">
        <f t="shared" si="45"/>
        <v>ASIAMMRMCV22029</v>
      </c>
      <c r="B1498" t="s">
        <v>13</v>
      </c>
      <c r="C1498" t="s">
        <v>131</v>
      </c>
      <c r="D1498" t="s">
        <v>27</v>
      </c>
      <c r="E1498" t="s">
        <v>83</v>
      </c>
      <c r="F1498">
        <v>2029</v>
      </c>
      <c r="G1498" t="s">
        <v>199</v>
      </c>
      <c r="H1498" s="11" cm="1">
        <f t="array" ref="H1498">_xlfn.IFS(G1498="&gt;70%",1,G1498="60-70%",70%,G1498="50-60%",60%,G1498="&lt;50%",50%)</f>
        <v>0.5</v>
      </c>
      <c r="I1498" s="47">
        <v>0.26927678835063817</v>
      </c>
      <c r="J1498">
        <v>5</v>
      </c>
      <c r="K1498">
        <v>8</v>
      </c>
      <c r="L1498" t="s">
        <v>196</v>
      </c>
      <c r="M1498" s="11" cm="1">
        <f t="array" ref="M1498">_xlfn.IFS(L1498="&gt;70%",1,L1498="60-70%",70%,L1498="50-60%",60%,L1498="&lt;50%",50%)</f>
        <v>1</v>
      </c>
      <c r="N1498" s="47">
        <v>2.1345994132958084</v>
      </c>
      <c r="O1498">
        <v>4</v>
      </c>
      <c r="P1498">
        <v>8</v>
      </c>
      <c r="Q1498">
        <v>10</v>
      </c>
      <c r="R1498">
        <v>2</v>
      </c>
      <c r="S1498" t="s">
        <v>104</v>
      </c>
      <c r="T1498" t="s">
        <v>109</v>
      </c>
      <c r="V1498">
        <v>25</v>
      </c>
      <c r="W1498">
        <v>24</v>
      </c>
      <c r="X1498">
        <f>IF(AND(OR('Country Prioritization'!$C$4 = 'Filter inputs'!$A$4,'Country Prioritization'!$C$4=$B1498),
OR('Country Prioritization'!$C$6='Filter inputs'!$C$4,'Country Prioritization'!$C$6=$S1498),
OR( 'Country Prioritization'!$C$7='Filter inputs'!$D$4, 'Country Prioritization'!$C$7=$T1498),
OR('Country Prioritization'!$C$8='Filter inputs'!$E$4, 'Country Prioritization'!$C$8=$F1498), OR(AND('Country Prioritization'!$C$5='Filter inputs'!$B$4,H1498&lt;=$X$1),AND('Country Prioritization'!$C$5='Filter inputs'!$B$5,M1498&lt;=$X$1))),1,0)</f>
        <v>1</v>
      </c>
      <c r="Y1498">
        <f>IF(OR('Vaccine Prioritization'!$C$5='Filter inputs'!$E$4, 'Vaccine Prioritization'!$C$5=$F1498),1,0)</f>
        <v>1</v>
      </c>
    </row>
    <row r="1499" spans="1:25" x14ac:dyDescent="0.3">
      <c r="A1499" t="str">
        <f t="shared" si="45"/>
        <v>AFRICAMDGMCV22029</v>
      </c>
      <c r="B1499" t="s">
        <v>3</v>
      </c>
      <c r="C1499" t="s">
        <v>145</v>
      </c>
      <c r="D1499" t="s">
        <v>41</v>
      </c>
      <c r="E1499" t="s">
        <v>83</v>
      </c>
      <c r="F1499">
        <v>2029</v>
      </c>
      <c r="G1499" t="s">
        <v>199</v>
      </c>
      <c r="H1499" s="11" cm="1">
        <f t="array" ref="H1499">_xlfn.IFS(G1499="&gt;70%",1,G1499="60-70%",70%,G1499="50-60%",60%,G1499="&lt;50%",50%)</f>
        <v>0.5</v>
      </c>
      <c r="I1499" s="47">
        <v>0.28749898139854307</v>
      </c>
      <c r="J1499">
        <v>8</v>
      </c>
      <c r="K1499">
        <v>8</v>
      </c>
      <c r="L1499" t="s">
        <v>196</v>
      </c>
      <c r="M1499" s="11" cm="1">
        <f t="array" ref="M1499">_xlfn.IFS(L1499="&gt;70%",1,L1499="60-70%",70%,L1499="50-60%",60%,L1499="&lt;50%",50%)</f>
        <v>1</v>
      </c>
      <c r="N1499" s="47">
        <v>1.9932531907758508</v>
      </c>
      <c r="O1499">
        <v>7</v>
      </c>
      <c r="P1499">
        <v>8</v>
      </c>
      <c r="Q1499">
        <v>7</v>
      </c>
      <c r="R1499">
        <v>9</v>
      </c>
      <c r="S1499" t="s">
        <v>103</v>
      </c>
      <c r="T1499" t="s">
        <v>106</v>
      </c>
      <c r="V1499">
        <v>32</v>
      </c>
      <c r="W1499">
        <v>31</v>
      </c>
      <c r="X1499">
        <f>IF(AND(OR('Country Prioritization'!$C$4 = 'Filter inputs'!$A$4,'Country Prioritization'!$C$4=$B1499),
OR('Country Prioritization'!$C$6='Filter inputs'!$C$4,'Country Prioritization'!$C$6=$S1499),
OR( 'Country Prioritization'!$C$7='Filter inputs'!$D$4, 'Country Prioritization'!$C$7=$T1499),
OR('Country Prioritization'!$C$8='Filter inputs'!$E$4, 'Country Prioritization'!$C$8=$F1499), OR(AND('Country Prioritization'!$C$5='Filter inputs'!$B$4,H1499&lt;=$X$1),AND('Country Prioritization'!$C$5='Filter inputs'!$B$5,M1499&lt;=$X$1))),1,0)</f>
        <v>1</v>
      </c>
      <c r="Y1499">
        <f>IF(OR('Vaccine Prioritization'!$C$5='Filter inputs'!$E$4, 'Vaccine Prioritization'!$C$5=$F1499),1,0)</f>
        <v>1</v>
      </c>
    </row>
    <row r="1500" spans="1:25" x14ac:dyDescent="0.3">
      <c r="A1500" t="str">
        <f t="shared" si="45"/>
        <v>AFRICATCDMCV22029</v>
      </c>
      <c r="B1500" t="s">
        <v>3</v>
      </c>
      <c r="C1500" t="s">
        <v>118</v>
      </c>
      <c r="D1500" t="s">
        <v>11</v>
      </c>
      <c r="E1500" t="s">
        <v>83</v>
      </c>
      <c r="F1500">
        <v>2029</v>
      </c>
      <c r="G1500" t="s">
        <v>199</v>
      </c>
      <c r="H1500" s="11" cm="1">
        <f t="array" ref="H1500">_xlfn.IFS(G1500="&gt;70%",1,G1500="60-70%",70%,G1500="50-60%",60%,G1500="&lt;50%",50%)</f>
        <v>0.5</v>
      </c>
      <c r="I1500" s="47">
        <v>0.28548892188097758</v>
      </c>
      <c r="J1500">
        <v>7</v>
      </c>
      <c r="K1500">
        <v>8</v>
      </c>
      <c r="L1500" t="s">
        <v>197</v>
      </c>
      <c r="M1500" s="11" cm="1">
        <f t="array" ref="M1500">_xlfn.IFS(L1500="&gt;70%",1,L1500="60-70%",70%,L1500="50-60%",60%,L1500="&lt;50%",50%)</f>
        <v>0.7</v>
      </c>
      <c r="N1500" s="47">
        <v>1.8491972474248244</v>
      </c>
      <c r="O1500">
        <v>9</v>
      </c>
      <c r="P1500">
        <v>8</v>
      </c>
      <c r="Q1500">
        <v>9</v>
      </c>
      <c r="R1500">
        <v>9</v>
      </c>
      <c r="S1500" t="s">
        <v>103</v>
      </c>
      <c r="T1500" t="s">
        <v>106</v>
      </c>
      <c r="V1500">
        <v>33</v>
      </c>
      <c r="W1500">
        <v>35</v>
      </c>
      <c r="X1500">
        <f>IF(AND(OR('Country Prioritization'!$C$4 = 'Filter inputs'!$A$4,'Country Prioritization'!$C$4=$B1500),
OR('Country Prioritization'!$C$6='Filter inputs'!$C$4,'Country Prioritization'!$C$6=$S1500),
OR( 'Country Prioritization'!$C$7='Filter inputs'!$D$4, 'Country Prioritization'!$C$7=$T1500),
OR('Country Prioritization'!$C$8='Filter inputs'!$E$4, 'Country Prioritization'!$C$8=$F1500), OR(AND('Country Prioritization'!$C$5='Filter inputs'!$B$4,H1500&lt;=$X$1),AND('Country Prioritization'!$C$5='Filter inputs'!$B$5,M1500&lt;=$X$1))),1,0)</f>
        <v>1</v>
      </c>
      <c r="Y1500">
        <f>IF(OR('Vaccine Prioritization'!$C$5='Filter inputs'!$E$4, 'Vaccine Prioritization'!$C$5=$F1500),1,0)</f>
        <v>1</v>
      </c>
    </row>
    <row r="1501" spans="1:25" x14ac:dyDescent="0.3">
      <c r="A1501" t="str">
        <f t="shared" si="45"/>
        <v>AFRICAKENMCV22029</v>
      </c>
      <c r="B1501" t="s">
        <v>3</v>
      </c>
      <c r="C1501" t="s">
        <v>139</v>
      </c>
      <c r="D1501" t="s">
        <v>35</v>
      </c>
      <c r="E1501" t="s">
        <v>83</v>
      </c>
      <c r="F1501">
        <v>2029</v>
      </c>
      <c r="G1501" t="s">
        <v>199</v>
      </c>
      <c r="H1501" s="11" cm="1">
        <f t="array" ref="H1501">_xlfn.IFS(G1501="&gt;70%",1,G1501="60-70%",70%,G1501="50-60%",60%,G1501="&lt;50%",50%)</f>
        <v>0.5</v>
      </c>
      <c r="I1501" s="47">
        <v>0.32132899019892919</v>
      </c>
      <c r="J1501">
        <v>9</v>
      </c>
      <c r="K1501">
        <v>9</v>
      </c>
      <c r="L1501" t="s">
        <v>197</v>
      </c>
      <c r="M1501" s="11" cm="1">
        <f t="array" ref="M1501">_xlfn.IFS(L1501="&gt;70%",1,L1501="60-70%",70%,L1501="50-60%",60%,L1501="&lt;50%",50%)</f>
        <v>0.7</v>
      </c>
      <c r="N1501" s="47">
        <v>1.69093025776507</v>
      </c>
      <c r="O1501">
        <v>9</v>
      </c>
      <c r="P1501">
        <v>8</v>
      </c>
      <c r="Q1501">
        <v>5</v>
      </c>
      <c r="R1501">
        <v>2</v>
      </c>
      <c r="S1501" t="s">
        <v>104</v>
      </c>
      <c r="T1501" t="s">
        <v>109</v>
      </c>
      <c r="V1501">
        <v>25</v>
      </c>
      <c r="W1501">
        <v>24</v>
      </c>
      <c r="X1501">
        <f>IF(AND(OR('Country Prioritization'!$C$4 = 'Filter inputs'!$A$4,'Country Prioritization'!$C$4=$B1501),
OR('Country Prioritization'!$C$6='Filter inputs'!$C$4,'Country Prioritization'!$C$6=$S1501),
OR( 'Country Prioritization'!$C$7='Filter inputs'!$D$4, 'Country Prioritization'!$C$7=$T1501),
OR('Country Prioritization'!$C$8='Filter inputs'!$E$4, 'Country Prioritization'!$C$8=$F1501), OR(AND('Country Prioritization'!$C$5='Filter inputs'!$B$4,H1501&lt;=$X$1),AND('Country Prioritization'!$C$5='Filter inputs'!$B$5,M1501&lt;=$X$1))),1,0)</f>
        <v>1</v>
      </c>
      <c r="Y1501">
        <f>IF(OR('Vaccine Prioritization'!$C$5='Filter inputs'!$E$4, 'Vaccine Prioritization'!$C$5=$F1501),1,0)</f>
        <v>1</v>
      </c>
    </row>
    <row r="1502" spans="1:25" x14ac:dyDescent="0.3">
      <c r="A1502" t="str">
        <f t="shared" si="45"/>
        <v>AFRICABENMCV22029</v>
      </c>
      <c r="B1502" t="s">
        <v>3</v>
      </c>
      <c r="C1502" t="s">
        <v>132</v>
      </c>
      <c r="D1502" t="s">
        <v>28</v>
      </c>
      <c r="E1502" t="s">
        <v>83</v>
      </c>
      <c r="F1502">
        <v>2029</v>
      </c>
      <c r="G1502" t="s">
        <v>199</v>
      </c>
      <c r="H1502" s="11" cm="1">
        <f t="array" ref="H1502">_xlfn.IFS(G1502="&gt;70%",1,G1502="60-70%",70%,G1502="50-60%",60%,G1502="&lt;50%",50%)</f>
        <v>0.5</v>
      </c>
      <c r="I1502" s="47">
        <v>0.22499941970552778</v>
      </c>
      <c r="J1502">
        <v>7</v>
      </c>
      <c r="K1502">
        <v>7</v>
      </c>
      <c r="L1502" t="s">
        <v>196</v>
      </c>
      <c r="M1502" s="11" cm="1">
        <f t="array" ref="M1502">_xlfn.IFS(L1502="&gt;70%",1,L1502="60-70%",70%,L1502="50-60%",60%,L1502="&lt;50%",50%)</f>
        <v>1</v>
      </c>
      <c r="N1502" s="47">
        <v>1.6805813585650138</v>
      </c>
      <c r="O1502">
        <v>6</v>
      </c>
      <c r="P1502">
        <v>8</v>
      </c>
      <c r="Q1502">
        <v>2</v>
      </c>
      <c r="R1502">
        <v>8</v>
      </c>
      <c r="S1502" t="s">
        <v>104</v>
      </c>
      <c r="T1502" t="s">
        <v>106</v>
      </c>
      <c r="V1502">
        <v>24</v>
      </c>
      <c r="W1502">
        <v>24</v>
      </c>
      <c r="X1502">
        <f>IF(AND(OR('Country Prioritization'!$C$4 = 'Filter inputs'!$A$4,'Country Prioritization'!$C$4=$B1502),
OR('Country Prioritization'!$C$6='Filter inputs'!$C$4,'Country Prioritization'!$C$6=$S1502),
OR( 'Country Prioritization'!$C$7='Filter inputs'!$D$4, 'Country Prioritization'!$C$7=$T1502),
OR('Country Prioritization'!$C$8='Filter inputs'!$E$4, 'Country Prioritization'!$C$8=$F1502), OR(AND('Country Prioritization'!$C$5='Filter inputs'!$B$4,H1502&lt;=$X$1),AND('Country Prioritization'!$C$5='Filter inputs'!$B$5,M1502&lt;=$X$1))),1,0)</f>
        <v>1</v>
      </c>
      <c r="Y1502">
        <f>IF(OR('Vaccine Prioritization'!$C$5='Filter inputs'!$E$4, 'Vaccine Prioritization'!$C$5=$F1502),1,0)</f>
        <v>1</v>
      </c>
    </row>
    <row r="1503" spans="1:25" x14ac:dyDescent="0.3">
      <c r="A1503" t="str">
        <f t="shared" si="45"/>
        <v>AFRICAZMBMCV22029</v>
      </c>
      <c r="B1503" t="s">
        <v>3</v>
      </c>
      <c r="C1503" t="s">
        <v>182</v>
      </c>
      <c r="D1503" t="s">
        <v>78</v>
      </c>
      <c r="E1503" t="s">
        <v>83</v>
      </c>
      <c r="F1503">
        <v>2029</v>
      </c>
      <c r="G1503" t="s">
        <v>199</v>
      </c>
      <c r="H1503" s="11" cm="1">
        <f t="array" ref="H1503">_xlfn.IFS(G1503="&gt;70%",1,G1503="60-70%",70%,G1503="50-60%",60%,G1503="&lt;50%",50%)</f>
        <v>0.5</v>
      </c>
      <c r="I1503" s="47">
        <v>0.25454503309102744</v>
      </c>
      <c r="J1503">
        <v>6</v>
      </c>
      <c r="K1503">
        <v>8</v>
      </c>
      <c r="L1503" t="s">
        <v>196</v>
      </c>
      <c r="M1503" s="11" cm="1">
        <f t="array" ref="M1503">_xlfn.IFS(L1503="&gt;70%",1,L1503="60-70%",70%,L1503="50-60%",60%,L1503="&lt;50%",50%)</f>
        <v>1</v>
      </c>
      <c r="N1503" s="47">
        <v>1.6566723475385723</v>
      </c>
      <c r="O1503">
        <v>8</v>
      </c>
      <c r="P1503">
        <v>8</v>
      </c>
      <c r="Q1503">
        <v>9</v>
      </c>
      <c r="R1503">
        <v>2</v>
      </c>
      <c r="S1503" t="s">
        <v>104</v>
      </c>
      <c r="T1503" t="s">
        <v>109</v>
      </c>
      <c r="V1503">
        <v>25</v>
      </c>
      <c r="W1503">
        <v>27</v>
      </c>
      <c r="X1503">
        <f>IF(AND(OR('Country Prioritization'!$C$4 = 'Filter inputs'!$A$4,'Country Prioritization'!$C$4=$B1503),
OR('Country Prioritization'!$C$6='Filter inputs'!$C$4,'Country Prioritization'!$C$6=$S1503),
OR( 'Country Prioritization'!$C$7='Filter inputs'!$D$4, 'Country Prioritization'!$C$7=$T1503),
OR('Country Prioritization'!$C$8='Filter inputs'!$E$4, 'Country Prioritization'!$C$8=$F1503), OR(AND('Country Prioritization'!$C$5='Filter inputs'!$B$4,H1503&lt;=$X$1),AND('Country Prioritization'!$C$5='Filter inputs'!$B$5,M1503&lt;=$X$1))),1,0)</f>
        <v>1</v>
      </c>
      <c r="Y1503">
        <f>IF(OR('Vaccine Prioritization'!$C$5='Filter inputs'!$E$4, 'Vaccine Prioritization'!$C$5=$F1503),1,0)</f>
        <v>1</v>
      </c>
    </row>
    <row r="1504" spans="1:25" x14ac:dyDescent="0.3">
      <c r="A1504" t="str">
        <f t="shared" si="45"/>
        <v>AFRICAGHAMCV22029</v>
      </c>
      <c r="B1504" t="s">
        <v>3</v>
      </c>
      <c r="C1504" t="s">
        <v>166</v>
      </c>
      <c r="D1504" t="s">
        <v>62</v>
      </c>
      <c r="E1504" t="s">
        <v>83</v>
      </c>
      <c r="F1504">
        <v>2029</v>
      </c>
      <c r="G1504" t="s">
        <v>199</v>
      </c>
      <c r="H1504" s="11" cm="1">
        <f t="array" ref="H1504">_xlfn.IFS(G1504="&gt;70%",1,G1504="60-70%",70%,G1504="50-60%",60%,G1504="&lt;50%",50%)</f>
        <v>0.5</v>
      </c>
      <c r="I1504" s="47">
        <v>0.20661585286446429</v>
      </c>
      <c r="J1504">
        <v>4</v>
      </c>
      <c r="K1504">
        <v>7</v>
      </c>
      <c r="L1504" t="s">
        <v>196</v>
      </c>
      <c r="M1504" s="11" cm="1">
        <f t="array" ref="M1504">_xlfn.IFS(L1504="&gt;70%",1,L1504="60-70%",70%,L1504="50-60%",60%,L1504="&lt;50%",50%)</f>
        <v>1</v>
      </c>
      <c r="N1504" s="47">
        <v>1.637301915185333</v>
      </c>
      <c r="O1504">
        <v>4</v>
      </c>
      <c r="P1504">
        <v>8</v>
      </c>
      <c r="Q1504">
        <v>5</v>
      </c>
      <c r="R1504">
        <v>2</v>
      </c>
      <c r="S1504" t="s">
        <v>104</v>
      </c>
      <c r="T1504" t="s">
        <v>109</v>
      </c>
      <c r="V1504">
        <v>18</v>
      </c>
      <c r="W1504">
        <v>19</v>
      </c>
      <c r="X1504">
        <f>IF(AND(OR('Country Prioritization'!$C$4 = 'Filter inputs'!$A$4,'Country Prioritization'!$C$4=$B1504),
OR('Country Prioritization'!$C$6='Filter inputs'!$C$4,'Country Prioritization'!$C$6=$S1504),
OR( 'Country Prioritization'!$C$7='Filter inputs'!$D$4, 'Country Prioritization'!$C$7=$T1504),
OR('Country Prioritization'!$C$8='Filter inputs'!$E$4, 'Country Prioritization'!$C$8=$F1504), OR(AND('Country Prioritization'!$C$5='Filter inputs'!$B$4,H1504&lt;=$X$1),AND('Country Prioritization'!$C$5='Filter inputs'!$B$5,M1504&lt;=$X$1))),1,0)</f>
        <v>1</v>
      </c>
      <c r="Y1504">
        <f>IF(OR('Vaccine Prioritization'!$C$5='Filter inputs'!$E$4, 'Vaccine Prioritization'!$C$5=$F1504),1,0)</f>
        <v>1</v>
      </c>
    </row>
    <row r="1505" spans="1:25" x14ac:dyDescent="0.3">
      <c r="A1505" t="str">
        <f t="shared" si="45"/>
        <v>AFRICAMOZMCV22029</v>
      </c>
      <c r="B1505" t="s">
        <v>3</v>
      </c>
      <c r="C1505" t="s">
        <v>181</v>
      </c>
      <c r="D1505" t="s">
        <v>77</v>
      </c>
      <c r="E1505" t="s">
        <v>83</v>
      </c>
      <c r="F1505">
        <v>2029</v>
      </c>
      <c r="G1505" t="s">
        <v>199</v>
      </c>
      <c r="H1505" s="11" cm="1">
        <f t="array" ref="H1505">_xlfn.IFS(G1505="&gt;70%",1,G1505="60-70%",70%,G1505="50-60%",60%,G1505="&lt;50%",50%)</f>
        <v>0.5</v>
      </c>
      <c r="I1505" s="47">
        <v>0.26606204374121367</v>
      </c>
      <c r="J1505">
        <v>3</v>
      </c>
      <c r="K1505">
        <v>8</v>
      </c>
      <c r="L1505" t="s">
        <v>197</v>
      </c>
      <c r="M1505" s="11" cm="1">
        <f t="array" ref="M1505">_xlfn.IFS(L1505="&gt;70%",1,L1505="60-70%",70%,L1505="50-60%",60%,L1505="&lt;50%",50%)</f>
        <v>0.7</v>
      </c>
      <c r="N1505" s="47">
        <v>1.5955860382908607</v>
      </c>
      <c r="O1505">
        <v>8</v>
      </c>
      <c r="P1505">
        <v>7</v>
      </c>
      <c r="Q1505">
        <v>10</v>
      </c>
      <c r="R1505">
        <v>9</v>
      </c>
      <c r="S1505" t="s">
        <v>103</v>
      </c>
      <c r="T1505" t="s">
        <v>106</v>
      </c>
      <c r="V1505">
        <v>30</v>
      </c>
      <c r="W1505">
        <v>34</v>
      </c>
      <c r="X1505">
        <f>IF(AND(OR('Country Prioritization'!$C$4 = 'Filter inputs'!$A$4,'Country Prioritization'!$C$4=$B1505),
OR('Country Prioritization'!$C$6='Filter inputs'!$C$4,'Country Prioritization'!$C$6=$S1505),
OR( 'Country Prioritization'!$C$7='Filter inputs'!$D$4, 'Country Prioritization'!$C$7=$T1505),
OR('Country Prioritization'!$C$8='Filter inputs'!$E$4, 'Country Prioritization'!$C$8=$F1505), OR(AND('Country Prioritization'!$C$5='Filter inputs'!$B$4,H1505&lt;=$X$1),AND('Country Prioritization'!$C$5='Filter inputs'!$B$5,M1505&lt;=$X$1))),1,0)</f>
        <v>1</v>
      </c>
      <c r="Y1505">
        <f>IF(OR('Vaccine Prioritization'!$C$5='Filter inputs'!$E$4, 'Vaccine Prioritization'!$C$5=$F1505),1,0)</f>
        <v>1</v>
      </c>
    </row>
    <row r="1506" spans="1:25" x14ac:dyDescent="0.3">
      <c r="A1506" t="str">
        <f t="shared" si="45"/>
        <v>AFRICABFAMCV22029</v>
      </c>
      <c r="B1506" t="s">
        <v>3</v>
      </c>
      <c r="C1506" t="s">
        <v>167</v>
      </c>
      <c r="D1506" t="s">
        <v>63</v>
      </c>
      <c r="E1506" t="s">
        <v>83</v>
      </c>
      <c r="F1506">
        <v>2029</v>
      </c>
      <c r="G1506" t="s">
        <v>199</v>
      </c>
      <c r="H1506" s="11" cm="1">
        <f t="array" ref="H1506">_xlfn.IFS(G1506="&gt;70%",1,G1506="60-70%",70%,G1506="50-60%",60%,G1506="&lt;50%",50%)</f>
        <v>0.5</v>
      </c>
      <c r="I1506" s="47">
        <v>0.23306074007310107</v>
      </c>
      <c r="J1506">
        <v>6</v>
      </c>
      <c r="K1506">
        <v>7</v>
      </c>
      <c r="L1506" t="s">
        <v>197</v>
      </c>
      <c r="M1506" s="11" cm="1">
        <f t="array" ref="M1506">_xlfn.IFS(L1506="&gt;70%",1,L1506="60-70%",70%,L1506="50-60%",60%,L1506="&lt;50%",50%)</f>
        <v>0.7</v>
      </c>
      <c r="N1506" s="47">
        <v>1.5850490354965794</v>
      </c>
      <c r="O1506">
        <v>8</v>
      </c>
      <c r="P1506">
        <v>7</v>
      </c>
      <c r="Q1506">
        <v>4</v>
      </c>
      <c r="R1506">
        <v>9</v>
      </c>
      <c r="S1506" t="s">
        <v>103</v>
      </c>
      <c r="T1506" t="s">
        <v>106</v>
      </c>
      <c r="V1506">
        <v>26</v>
      </c>
      <c r="W1506">
        <v>28</v>
      </c>
      <c r="X1506">
        <f>IF(AND(OR('Country Prioritization'!$C$4 = 'Filter inputs'!$A$4,'Country Prioritization'!$C$4=$B1506),
OR('Country Prioritization'!$C$6='Filter inputs'!$C$4,'Country Prioritization'!$C$6=$S1506),
OR( 'Country Prioritization'!$C$7='Filter inputs'!$D$4, 'Country Prioritization'!$C$7=$T1506),
OR('Country Prioritization'!$C$8='Filter inputs'!$E$4, 'Country Prioritization'!$C$8=$F1506), OR(AND('Country Prioritization'!$C$5='Filter inputs'!$B$4,H1506&lt;=$X$1),AND('Country Prioritization'!$C$5='Filter inputs'!$B$5,M1506&lt;=$X$1))),1,0)</f>
        <v>1</v>
      </c>
      <c r="Y1506">
        <f>IF(OR('Vaccine Prioritization'!$C$5='Filter inputs'!$E$4, 'Vaccine Prioritization'!$C$5=$F1506),1,0)</f>
        <v>1</v>
      </c>
    </row>
    <row r="1507" spans="1:25" x14ac:dyDescent="0.3">
      <c r="A1507" t="str">
        <f t="shared" si="45"/>
        <v>AFRICANERMCV22029</v>
      </c>
      <c r="B1507" t="s">
        <v>3</v>
      </c>
      <c r="C1507" t="s">
        <v>136</v>
      </c>
      <c r="D1507" t="s">
        <v>32</v>
      </c>
      <c r="E1507" t="s">
        <v>83</v>
      </c>
      <c r="F1507">
        <v>2029</v>
      </c>
      <c r="G1507" t="s">
        <v>199</v>
      </c>
      <c r="H1507" s="11" cm="1">
        <f t="array" ref="H1507">_xlfn.IFS(G1507="&gt;70%",1,G1507="60-70%",70%,G1507="50-60%",60%,G1507="&lt;50%",50%)</f>
        <v>0.5</v>
      </c>
      <c r="I1507" s="47">
        <v>0.29194654451160962</v>
      </c>
      <c r="J1507">
        <v>8</v>
      </c>
      <c r="K1507">
        <v>8</v>
      </c>
      <c r="L1507" t="s">
        <v>198</v>
      </c>
      <c r="M1507" s="11" cm="1">
        <f t="array" ref="M1507">_xlfn.IFS(L1507="&gt;70%",1,L1507="60-70%",70%,L1507="50-60%",60%,L1507="&lt;50%",50%)</f>
        <v>0.6</v>
      </c>
      <c r="N1507" s="47">
        <v>1.5789149333750769</v>
      </c>
      <c r="O1507">
        <v>10</v>
      </c>
      <c r="P1507">
        <v>7</v>
      </c>
      <c r="Q1507">
        <v>8</v>
      </c>
      <c r="R1507">
        <v>9</v>
      </c>
      <c r="S1507" t="s">
        <v>103</v>
      </c>
      <c r="T1507" t="s">
        <v>106</v>
      </c>
      <c r="V1507">
        <v>33</v>
      </c>
      <c r="W1507">
        <v>34</v>
      </c>
      <c r="X1507">
        <f>IF(AND(OR('Country Prioritization'!$C$4 = 'Filter inputs'!$A$4,'Country Prioritization'!$C$4=$B1507),
OR('Country Prioritization'!$C$6='Filter inputs'!$C$4,'Country Prioritization'!$C$6=$S1507),
OR( 'Country Prioritization'!$C$7='Filter inputs'!$D$4, 'Country Prioritization'!$C$7=$T1507),
OR('Country Prioritization'!$C$8='Filter inputs'!$E$4, 'Country Prioritization'!$C$8=$F1507), OR(AND('Country Prioritization'!$C$5='Filter inputs'!$B$4,H1507&lt;=$X$1),AND('Country Prioritization'!$C$5='Filter inputs'!$B$5,M1507&lt;=$X$1))),1,0)</f>
        <v>1</v>
      </c>
      <c r="Y1507">
        <f>IF(OR('Vaccine Prioritization'!$C$5='Filter inputs'!$E$4, 'Vaccine Prioritization'!$C$5=$F1507),1,0)</f>
        <v>1</v>
      </c>
    </row>
    <row r="1508" spans="1:25" x14ac:dyDescent="0.3">
      <c r="A1508" t="str">
        <f t="shared" si="45"/>
        <v>ASIAYEMMCV22029</v>
      </c>
      <c r="B1508" t="s">
        <v>13</v>
      </c>
      <c r="C1508" t="s">
        <v>123</v>
      </c>
      <c r="D1508" t="s">
        <v>18</v>
      </c>
      <c r="E1508" t="s">
        <v>83</v>
      </c>
      <c r="F1508">
        <v>2029</v>
      </c>
      <c r="G1508" t="s">
        <v>199</v>
      </c>
      <c r="H1508" s="11" cm="1">
        <f t="array" ref="H1508">_xlfn.IFS(G1508="&gt;70%",1,G1508="60-70%",70%,G1508="50-60%",60%,G1508="&lt;50%",50%)</f>
        <v>0.5</v>
      </c>
      <c r="I1508" s="47">
        <v>0.18774750791907616</v>
      </c>
      <c r="J1508">
        <v>9</v>
      </c>
      <c r="K1508">
        <v>7</v>
      </c>
      <c r="L1508" t="s">
        <v>197</v>
      </c>
      <c r="M1508" s="11" cm="1">
        <f t="array" ref="M1508">_xlfn.IFS(L1508="&gt;70%",1,L1508="60-70%",70%,L1508="50-60%",60%,L1508="&lt;50%",50%)</f>
        <v>0.7</v>
      </c>
      <c r="N1508" s="47">
        <v>1.2985531211188697</v>
      </c>
      <c r="O1508">
        <v>8</v>
      </c>
      <c r="P1508">
        <v>7</v>
      </c>
      <c r="Q1508">
        <v>3</v>
      </c>
      <c r="R1508">
        <v>9</v>
      </c>
      <c r="S1508" t="s">
        <v>103</v>
      </c>
      <c r="T1508" t="s">
        <v>106</v>
      </c>
      <c r="V1508">
        <v>28</v>
      </c>
      <c r="W1508">
        <v>27</v>
      </c>
      <c r="X1508">
        <f>IF(AND(OR('Country Prioritization'!$C$4 = 'Filter inputs'!$A$4,'Country Prioritization'!$C$4=$B1508),
OR('Country Prioritization'!$C$6='Filter inputs'!$C$4,'Country Prioritization'!$C$6=$S1508),
OR( 'Country Prioritization'!$C$7='Filter inputs'!$D$4, 'Country Prioritization'!$C$7=$T1508),
OR('Country Prioritization'!$C$8='Filter inputs'!$E$4, 'Country Prioritization'!$C$8=$F1508), OR(AND('Country Prioritization'!$C$5='Filter inputs'!$B$4,H1508&lt;=$X$1),AND('Country Prioritization'!$C$5='Filter inputs'!$B$5,M1508&lt;=$X$1))),1,0)</f>
        <v>1</v>
      </c>
      <c r="Y1508">
        <f>IF(OR('Vaccine Prioritization'!$C$5='Filter inputs'!$E$4, 'Vaccine Prioritization'!$C$5=$F1508),1,0)</f>
        <v>1</v>
      </c>
    </row>
    <row r="1509" spans="1:25" x14ac:dyDescent="0.3">
      <c r="A1509" t="str">
        <f t="shared" si="45"/>
        <v>AMERICAHTIMCV22029</v>
      </c>
      <c r="B1509" t="s">
        <v>22</v>
      </c>
      <c r="C1509" t="s">
        <v>127</v>
      </c>
      <c r="D1509" t="s">
        <v>23</v>
      </c>
      <c r="E1509" t="s">
        <v>83</v>
      </c>
      <c r="F1509">
        <v>2029</v>
      </c>
      <c r="G1509" t="s">
        <v>199</v>
      </c>
      <c r="H1509" s="11" cm="1">
        <f t="array" ref="H1509">_xlfn.IFS(G1509="&gt;70%",1,G1509="60-70%",70%,G1509="50-60%",60%,G1509="&lt;50%",50%)</f>
        <v>0.5</v>
      </c>
      <c r="I1509" s="47">
        <v>0.23158090066791423</v>
      </c>
      <c r="J1509">
        <v>10</v>
      </c>
      <c r="K1509">
        <v>7</v>
      </c>
      <c r="L1509" t="s">
        <v>198</v>
      </c>
      <c r="M1509" s="11" cm="1">
        <f t="array" ref="M1509">_xlfn.IFS(L1509="&gt;70%",1,L1509="60-70%",70%,L1509="50-60%",60%,L1509="&lt;50%",50%)</f>
        <v>0.6</v>
      </c>
      <c r="N1509" s="47">
        <v>1.2804294826517764</v>
      </c>
      <c r="O1509">
        <v>10</v>
      </c>
      <c r="P1509">
        <v>7</v>
      </c>
      <c r="Q1509">
        <v>5</v>
      </c>
      <c r="R1509">
        <v>9</v>
      </c>
      <c r="S1509" t="s">
        <v>103</v>
      </c>
      <c r="T1509" t="s">
        <v>106</v>
      </c>
      <c r="V1509">
        <v>31</v>
      </c>
      <c r="W1509">
        <v>31</v>
      </c>
      <c r="X1509">
        <f>IF(AND(OR('Country Prioritization'!$C$4 = 'Filter inputs'!$A$4,'Country Prioritization'!$C$4=$B1509),
OR('Country Prioritization'!$C$6='Filter inputs'!$C$4,'Country Prioritization'!$C$6=$S1509),
OR( 'Country Prioritization'!$C$7='Filter inputs'!$D$4, 'Country Prioritization'!$C$7=$T1509),
OR('Country Prioritization'!$C$8='Filter inputs'!$E$4, 'Country Prioritization'!$C$8=$F1509), OR(AND('Country Prioritization'!$C$5='Filter inputs'!$B$4,H1509&lt;=$X$1),AND('Country Prioritization'!$C$5='Filter inputs'!$B$5,M1509&lt;=$X$1))),1,0)</f>
        <v>1</v>
      </c>
      <c r="Y1509">
        <f>IF(OR('Vaccine Prioritization'!$C$5='Filter inputs'!$E$4, 'Vaccine Prioritization'!$C$5=$F1509),1,0)</f>
        <v>1</v>
      </c>
    </row>
    <row r="1510" spans="1:25" x14ac:dyDescent="0.3">
      <c r="A1510" t="str">
        <f t="shared" si="45"/>
        <v>ASIAAFGMCV22029</v>
      </c>
      <c r="B1510" t="s">
        <v>13</v>
      </c>
      <c r="C1510" t="s">
        <v>120</v>
      </c>
      <c r="D1510" t="s">
        <v>14</v>
      </c>
      <c r="E1510" t="s">
        <v>83</v>
      </c>
      <c r="F1510">
        <v>2029</v>
      </c>
      <c r="G1510" t="s">
        <v>199</v>
      </c>
      <c r="H1510" s="11" cm="1">
        <f t="array" ref="H1510">_xlfn.IFS(G1510="&gt;70%",1,G1510="60-70%",70%,G1510="50-60%",60%,G1510="&lt;50%",50%)</f>
        <v>0.5</v>
      </c>
      <c r="I1510" s="47">
        <v>0.18791082468357173</v>
      </c>
      <c r="J1510">
        <v>10</v>
      </c>
      <c r="K1510">
        <v>7</v>
      </c>
      <c r="L1510" t="s">
        <v>197</v>
      </c>
      <c r="M1510" s="11" cm="1">
        <f t="array" ref="M1510">_xlfn.IFS(L1510="&gt;70%",1,L1510="60-70%",70%,L1510="50-60%",60%,L1510="&lt;50%",50%)</f>
        <v>0.7</v>
      </c>
      <c r="N1510" s="47">
        <v>1.1382279791987386</v>
      </c>
      <c r="O1510">
        <v>9</v>
      </c>
      <c r="P1510">
        <v>7</v>
      </c>
      <c r="Q1510">
        <v>8</v>
      </c>
      <c r="R1510">
        <v>9</v>
      </c>
      <c r="S1510" t="s">
        <v>103</v>
      </c>
      <c r="T1510" t="s">
        <v>106</v>
      </c>
      <c r="V1510">
        <v>34</v>
      </c>
      <c r="W1510">
        <v>33</v>
      </c>
      <c r="X1510">
        <f>IF(AND(OR('Country Prioritization'!$C$4 = 'Filter inputs'!$A$4,'Country Prioritization'!$C$4=$B1510),
OR('Country Prioritization'!$C$6='Filter inputs'!$C$4,'Country Prioritization'!$C$6=$S1510),
OR( 'Country Prioritization'!$C$7='Filter inputs'!$D$4, 'Country Prioritization'!$C$7=$T1510),
OR('Country Prioritization'!$C$8='Filter inputs'!$E$4, 'Country Prioritization'!$C$8=$F1510), OR(AND('Country Prioritization'!$C$5='Filter inputs'!$B$4,H1510&lt;=$X$1),AND('Country Prioritization'!$C$5='Filter inputs'!$B$5,M1510&lt;=$X$1))),1,0)</f>
        <v>1</v>
      </c>
      <c r="Y1510">
        <f>IF(OR('Vaccine Prioritization'!$C$5='Filter inputs'!$E$4, 'Vaccine Prioritization'!$C$5=$F1510),1,0)</f>
        <v>1</v>
      </c>
    </row>
    <row r="1511" spans="1:25" x14ac:dyDescent="0.3">
      <c r="A1511" t="str">
        <f t="shared" si="45"/>
        <v>AFRICAZWEMCV22029</v>
      </c>
      <c r="B1511" t="s">
        <v>3</v>
      </c>
      <c r="C1511" t="s">
        <v>148</v>
      </c>
      <c r="D1511" t="s">
        <v>44</v>
      </c>
      <c r="E1511" t="s">
        <v>83</v>
      </c>
      <c r="F1511">
        <v>2029</v>
      </c>
      <c r="G1511" t="s">
        <v>199</v>
      </c>
      <c r="H1511" s="11" cm="1">
        <f t="array" ref="H1511">_xlfn.IFS(G1511="&gt;70%",1,G1511="60-70%",70%,G1511="50-60%",60%,G1511="&lt;50%",50%)</f>
        <v>0.5</v>
      </c>
      <c r="I1511" s="47">
        <v>0.14347855159612055</v>
      </c>
      <c r="J1511">
        <v>5</v>
      </c>
      <c r="K1511">
        <v>6</v>
      </c>
      <c r="L1511" t="s">
        <v>196</v>
      </c>
      <c r="M1511" s="11" cm="1">
        <f t="array" ref="M1511">_xlfn.IFS(L1511="&gt;70%",1,L1511="60-70%",70%,L1511="50-60%",60%,L1511="&lt;50%",50%)</f>
        <v>1</v>
      </c>
      <c r="N1511" s="47">
        <v>1.1188107768246973</v>
      </c>
      <c r="O1511">
        <v>6</v>
      </c>
      <c r="P1511">
        <v>7</v>
      </c>
      <c r="Q1511">
        <v>7</v>
      </c>
      <c r="R1511">
        <v>2</v>
      </c>
      <c r="S1511" t="s">
        <v>104</v>
      </c>
      <c r="T1511" t="s">
        <v>109</v>
      </c>
      <c r="V1511">
        <v>20</v>
      </c>
      <c r="W1511">
        <v>22</v>
      </c>
      <c r="X1511">
        <f>IF(AND(OR('Country Prioritization'!$C$4 = 'Filter inputs'!$A$4,'Country Prioritization'!$C$4=$B1511),
OR('Country Prioritization'!$C$6='Filter inputs'!$C$4,'Country Prioritization'!$C$6=$S1511),
OR( 'Country Prioritization'!$C$7='Filter inputs'!$D$4, 'Country Prioritization'!$C$7=$T1511),
OR('Country Prioritization'!$C$8='Filter inputs'!$E$4, 'Country Prioritization'!$C$8=$F1511), OR(AND('Country Prioritization'!$C$5='Filter inputs'!$B$4,H1511&lt;=$X$1),AND('Country Prioritization'!$C$5='Filter inputs'!$B$5,M1511&lt;=$X$1))),1,0)</f>
        <v>1</v>
      </c>
      <c r="Y1511">
        <f>IF(OR('Vaccine Prioritization'!$C$5='Filter inputs'!$E$4, 'Vaccine Prioritization'!$C$5=$F1511),1,0)</f>
        <v>1</v>
      </c>
    </row>
    <row r="1512" spans="1:25" x14ac:dyDescent="0.3">
      <c r="A1512" t="str">
        <f t="shared" si="45"/>
        <v>AFRICAMWIMCV22029</v>
      </c>
      <c r="B1512" t="s">
        <v>3</v>
      </c>
      <c r="C1512" t="s">
        <v>158</v>
      </c>
      <c r="D1512" t="s">
        <v>54</v>
      </c>
      <c r="E1512" t="s">
        <v>83</v>
      </c>
      <c r="F1512">
        <v>2029</v>
      </c>
      <c r="G1512" t="s">
        <v>199</v>
      </c>
      <c r="H1512" s="11" cm="1">
        <f t="array" ref="H1512">_xlfn.IFS(G1512="&gt;70%",1,G1512="60-70%",70%,G1512="50-60%",60%,G1512="&lt;50%",50%)</f>
        <v>0.5</v>
      </c>
      <c r="I1512" s="47">
        <v>0.16983098156072793</v>
      </c>
      <c r="J1512">
        <v>5</v>
      </c>
      <c r="K1512">
        <v>7</v>
      </c>
      <c r="L1512" t="s">
        <v>196</v>
      </c>
      <c r="M1512" s="11" cm="1">
        <f t="array" ref="M1512">_xlfn.IFS(L1512="&gt;70%",1,L1512="60-70%",70%,L1512="50-60%",60%,L1512="&lt;50%",50%)</f>
        <v>1</v>
      </c>
      <c r="N1512" s="47">
        <v>1.0517515475669246</v>
      </c>
      <c r="O1512">
        <v>7</v>
      </c>
      <c r="P1512">
        <v>7</v>
      </c>
      <c r="Q1512">
        <v>10</v>
      </c>
      <c r="R1512">
        <v>9</v>
      </c>
      <c r="S1512" t="s">
        <v>103</v>
      </c>
      <c r="T1512" t="s">
        <v>106</v>
      </c>
      <c r="V1512">
        <v>31</v>
      </c>
      <c r="W1512">
        <v>33</v>
      </c>
      <c r="X1512">
        <f>IF(AND(OR('Country Prioritization'!$C$4 = 'Filter inputs'!$A$4,'Country Prioritization'!$C$4=$B1512),
OR('Country Prioritization'!$C$6='Filter inputs'!$C$4,'Country Prioritization'!$C$6=$S1512),
OR( 'Country Prioritization'!$C$7='Filter inputs'!$D$4, 'Country Prioritization'!$C$7=$T1512),
OR('Country Prioritization'!$C$8='Filter inputs'!$E$4, 'Country Prioritization'!$C$8=$F1512), OR(AND('Country Prioritization'!$C$5='Filter inputs'!$B$4,H1512&lt;=$X$1),AND('Country Prioritization'!$C$5='Filter inputs'!$B$5,M1512&lt;=$X$1))),1,0)</f>
        <v>1</v>
      </c>
      <c r="Y1512">
        <f>IF(OR('Vaccine Prioritization'!$C$5='Filter inputs'!$E$4, 'Vaccine Prioritization'!$C$5=$F1512),1,0)</f>
        <v>1</v>
      </c>
    </row>
    <row r="1513" spans="1:25" x14ac:dyDescent="0.3">
      <c r="A1513" t="str">
        <f t="shared" si="45"/>
        <v>AFRICAGINMCV22029</v>
      </c>
      <c r="B1513" t="s">
        <v>3</v>
      </c>
      <c r="C1513" t="s">
        <v>119</v>
      </c>
      <c r="D1513" t="s">
        <v>12</v>
      </c>
      <c r="E1513" t="s">
        <v>83</v>
      </c>
      <c r="F1513">
        <v>2029</v>
      </c>
      <c r="G1513" t="s">
        <v>199</v>
      </c>
      <c r="H1513" s="11" cm="1">
        <f t="array" ref="H1513">_xlfn.IFS(G1513="&gt;70%",1,G1513="60-70%",70%,G1513="50-60%",60%,G1513="&lt;50%",50%)</f>
        <v>0.5</v>
      </c>
      <c r="I1513" s="47">
        <v>0.23597441366127206</v>
      </c>
      <c r="J1513">
        <v>7</v>
      </c>
      <c r="K1513">
        <v>7</v>
      </c>
      <c r="L1513" t="s">
        <v>199</v>
      </c>
      <c r="M1513" s="11" cm="1">
        <f t="array" ref="M1513">_xlfn.IFS(L1513="&gt;70%",1,L1513="60-70%",70%,L1513="50-60%",60%,L1513="&lt;50%",50%)</f>
        <v>0.5</v>
      </c>
      <c r="N1513" s="47">
        <v>0.85887797246446618</v>
      </c>
      <c r="O1513">
        <v>10</v>
      </c>
      <c r="P1513">
        <v>6</v>
      </c>
      <c r="Q1513">
        <v>7</v>
      </c>
      <c r="R1513">
        <v>9</v>
      </c>
      <c r="S1513" t="s">
        <v>103</v>
      </c>
      <c r="T1513" t="s">
        <v>106</v>
      </c>
      <c r="V1513">
        <v>30</v>
      </c>
      <c r="W1513">
        <v>32</v>
      </c>
      <c r="X1513">
        <f>IF(AND(OR('Country Prioritization'!$C$4 = 'Filter inputs'!$A$4,'Country Prioritization'!$C$4=$B1513),
OR('Country Prioritization'!$C$6='Filter inputs'!$C$4,'Country Prioritization'!$C$6=$S1513),
OR( 'Country Prioritization'!$C$7='Filter inputs'!$D$4, 'Country Prioritization'!$C$7=$T1513),
OR('Country Prioritization'!$C$8='Filter inputs'!$E$4, 'Country Prioritization'!$C$8=$F1513), OR(AND('Country Prioritization'!$C$5='Filter inputs'!$B$4,H1513&lt;=$X$1),AND('Country Prioritization'!$C$5='Filter inputs'!$B$5,M1513&lt;=$X$1))),1,0)</f>
        <v>1</v>
      </c>
      <c r="Y1513">
        <f>IF(OR('Vaccine Prioritization'!$C$5='Filter inputs'!$E$4, 'Vaccine Prioritization'!$C$5=$F1513),1,0)</f>
        <v>1</v>
      </c>
    </row>
    <row r="1514" spans="1:25" x14ac:dyDescent="0.3">
      <c r="A1514" t="str">
        <f t="shared" si="45"/>
        <v>ASIANPLMCV22029</v>
      </c>
      <c r="B1514" t="s">
        <v>13</v>
      </c>
      <c r="C1514" t="s">
        <v>157</v>
      </c>
      <c r="D1514" t="s">
        <v>53</v>
      </c>
      <c r="E1514" t="s">
        <v>83</v>
      </c>
      <c r="F1514">
        <v>2029</v>
      </c>
      <c r="G1514" t="s">
        <v>199</v>
      </c>
      <c r="H1514" s="11" cm="1">
        <f t="array" ref="H1514">_xlfn.IFS(G1514="&gt;70%",1,G1514="60-70%",70%,G1514="50-60%",60%,G1514="&lt;50%",50%)</f>
        <v>0.5</v>
      </c>
      <c r="I1514" s="47">
        <v>0.13712645876028778</v>
      </c>
      <c r="J1514">
        <v>5</v>
      </c>
      <c r="K1514">
        <v>6</v>
      </c>
      <c r="L1514" t="s">
        <v>197</v>
      </c>
      <c r="M1514" s="11" cm="1">
        <f t="array" ref="M1514">_xlfn.IFS(L1514="&gt;70%",1,L1514="60-70%",70%,L1514="50-60%",60%,L1514="&lt;50%",50%)</f>
        <v>0.7</v>
      </c>
      <c r="N1514" s="47">
        <v>0.81979865074920555</v>
      </c>
      <c r="O1514">
        <v>8</v>
      </c>
      <c r="P1514">
        <v>6</v>
      </c>
      <c r="Q1514">
        <v>6</v>
      </c>
      <c r="R1514">
        <v>8</v>
      </c>
      <c r="S1514" t="s">
        <v>104</v>
      </c>
      <c r="T1514" t="s">
        <v>106</v>
      </c>
      <c r="V1514">
        <v>25</v>
      </c>
      <c r="W1514">
        <v>28</v>
      </c>
      <c r="X1514">
        <f>IF(AND(OR('Country Prioritization'!$C$4 = 'Filter inputs'!$A$4,'Country Prioritization'!$C$4=$B1514),
OR('Country Prioritization'!$C$6='Filter inputs'!$C$4,'Country Prioritization'!$C$6=$S1514),
OR( 'Country Prioritization'!$C$7='Filter inputs'!$D$4, 'Country Prioritization'!$C$7=$T1514),
OR('Country Prioritization'!$C$8='Filter inputs'!$E$4, 'Country Prioritization'!$C$8=$F1514), OR(AND('Country Prioritization'!$C$5='Filter inputs'!$B$4,H1514&lt;=$X$1),AND('Country Prioritization'!$C$5='Filter inputs'!$B$5,M1514&lt;=$X$1))),1,0)</f>
        <v>1</v>
      </c>
      <c r="Y1514">
        <f>IF(OR('Vaccine Prioritization'!$C$5='Filter inputs'!$E$4, 'Vaccine Prioritization'!$C$5=$F1514),1,0)</f>
        <v>1</v>
      </c>
    </row>
    <row r="1515" spans="1:25" x14ac:dyDescent="0.3">
      <c r="A1515" t="str">
        <f t="shared" si="45"/>
        <v>AFRICASENMCV22029</v>
      </c>
      <c r="B1515" t="s">
        <v>3</v>
      </c>
      <c r="C1515" t="s">
        <v>164</v>
      </c>
      <c r="D1515" t="s">
        <v>60</v>
      </c>
      <c r="E1515" t="s">
        <v>83</v>
      </c>
      <c r="F1515">
        <v>2029</v>
      </c>
      <c r="G1515" t="s">
        <v>199</v>
      </c>
      <c r="H1515" s="11" cm="1">
        <f t="array" ref="H1515">_xlfn.IFS(G1515="&gt;70%",1,G1515="60-70%",70%,G1515="50-60%",60%,G1515="&lt;50%",50%)</f>
        <v>0.5</v>
      </c>
      <c r="I1515" s="47">
        <v>0.12808874112912488</v>
      </c>
      <c r="J1515">
        <v>5</v>
      </c>
      <c r="K1515">
        <v>6</v>
      </c>
      <c r="L1515" t="s">
        <v>196</v>
      </c>
      <c r="M1515" s="11" cm="1">
        <f t="array" ref="M1515">_xlfn.IFS(L1515="&gt;70%",1,L1515="60-70%",70%,L1515="50-60%",60%,L1515="&lt;50%",50%)</f>
        <v>1</v>
      </c>
      <c r="N1515" s="47">
        <v>0.76816215024016776</v>
      </c>
      <c r="O1515">
        <v>7</v>
      </c>
      <c r="P1515">
        <v>6</v>
      </c>
      <c r="Q1515">
        <v>1</v>
      </c>
      <c r="R1515">
        <v>2</v>
      </c>
      <c r="S1515" t="s">
        <v>104</v>
      </c>
      <c r="T1515" t="s">
        <v>109</v>
      </c>
      <c r="V1515">
        <v>14</v>
      </c>
      <c r="W1515">
        <v>16</v>
      </c>
      <c r="X1515">
        <f>IF(AND(OR('Country Prioritization'!$C$4 = 'Filter inputs'!$A$4,'Country Prioritization'!$C$4=$B1515),
OR('Country Prioritization'!$C$6='Filter inputs'!$C$4,'Country Prioritization'!$C$6=$S1515),
OR( 'Country Prioritization'!$C$7='Filter inputs'!$D$4, 'Country Prioritization'!$C$7=$T1515),
OR('Country Prioritization'!$C$8='Filter inputs'!$E$4, 'Country Prioritization'!$C$8=$F1515), OR(AND('Country Prioritization'!$C$5='Filter inputs'!$B$4,H1515&lt;=$X$1),AND('Country Prioritization'!$C$5='Filter inputs'!$B$5,M1515&lt;=$X$1))),1,0)</f>
        <v>1</v>
      </c>
      <c r="Y1515">
        <f>IF(OR('Vaccine Prioritization'!$C$5='Filter inputs'!$E$4, 'Vaccine Prioritization'!$C$5=$F1515),1,0)</f>
        <v>1</v>
      </c>
    </row>
    <row r="1516" spans="1:25" x14ac:dyDescent="0.3">
      <c r="A1516" t="str">
        <f t="shared" si="45"/>
        <v>ASIASYRMCV22029</v>
      </c>
      <c r="B1516" t="s">
        <v>13</v>
      </c>
      <c r="C1516" t="s">
        <v>122</v>
      </c>
      <c r="D1516" t="s">
        <v>17</v>
      </c>
      <c r="E1516" t="s">
        <v>83</v>
      </c>
      <c r="F1516">
        <v>2029</v>
      </c>
      <c r="G1516" t="s">
        <v>199</v>
      </c>
      <c r="H1516" s="11" cm="1">
        <f t="array" ref="H1516">_xlfn.IFS(G1516="&gt;70%",1,G1516="60-70%",70%,G1516="50-60%",60%,G1516="&lt;50%",50%)</f>
        <v>0.5</v>
      </c>
      <c r="I1516" s="47">
        <v>0.13810061974804536</v>
      </c>
      <c r="J1516">
        <v>9</v>
      </c>
      <c r="K1516">
        <v>6</v>
      </c>
      <c r="L1516" t="s">
        <v>196</v>
      </c>
      <c r="M1516" s="11" cm="1">
        <f t="array" ref="M1516">_xlfn.IFS(L1516="&gt;70%",1,L1516="60-70%",70%,L1516="50-60%",60%,L1516="&lt;50%",50%)</f>
        <v>1</v>
      </c>
      <c r="N1516" s="47">
        <v>0.65887096719181859</v>
      </c>
      <c r="O1516">
        <v>7</v>
      </c>
      <c r="P1516">
        <v>6</v>
      </c>
      <c r="Q1516">
        <v>2</v>
      </c>
      <c r="R1516">
        <v>9</v>
      </c>
      <c r="S1516" t="s">
        <v>103</v>
      </c>
      <c r="T1516" t="s">
        <v>106</v>
      </c>
      <c r="V1516">
        <v>26</v>
      </c>
      <c r="W1516">
        <v>24</v>
      </c>
      <c r="X1516">
        <f>IF(AND(OR('Country Prioritization'!$C$4 = 'Filter inputs'!$A$4,'Country Prioritization'!$C$4=$B1516),
OR('Country Prioritization'!$C$6='Filter inputs'!$C$4,'Country Prioritization'!$C$6=$S1516),
OR( 'Country Prioritization'!$C$7='Filter inputs'!$D$4, 'Country Prioritization'!$C$7=$T1516),
OR('Country Prioritization'!$C$8='Filter inputs'!$E$4, 'Country Prioritization'!$C$8=$F1516), OR(AND('Country Prioritization'!$C$5='Filter inputs'!$B$4,H1516&lt;=$X$1),AND('Country Prioritization'!$C$5='Filter inputs'!$B$5,M1516&lt;=$X$1))),1,0)</f>
        <v>1</v>
      </c>
      <c r="Y1516">
        <f>IF(OR('Vaccine Prioritization'!$C$5='Filter inputs'!$E$4, 'Vaccine Prioritization'!$C$5=$F1516),1,0)</f>
        <v>1</v>
      </c>
    </row>
    <row r="1517" spans="1:25" x14ac:dyDescent="0.3">
      <c r="A1517" t="str">
        <f t="shared" si="45"/>
        <v>AFRICASSDMCV22029</v>
      </c>
      <c r="B1517" t="s">
        <v>3</v>
      </c>
      <c r="C1517" t="s">
        <v>115</v>
      </c>
      <c r="D1517" t="s">
        <v>7</v>
      </c>
      <c r="E1517" t="s">
        <v>83</v>
      </c>
      <c r="F1517">
        <v>2029</v>
      </c>
      <c r="G1517" t="s">
        <v>199</v>
      </c>
      <c r="H1517" s="11" cm="1">
        <f t="array" ref="H1517">_xlfn.IFS(G1517="&gt;70%",1,G1517="60-70%",70%,G1517="50-60%",60%,G1517="&lt;50%",50%)</f>
        <v>0.5</v>
      </c>
      <c r="I1517" s="47">
        <v>0.10958838775603182</v>
      </c>
      <c r="J1517">
        <v>7</v>
      </c>
      <c r="K1517">
        <v>6</v>
      </c>
      <c r="L1517" t="s">
        <v>198</v>
      </c>
      <c r="M1517" s="11" cm="1">
        <f t="array" ref="M1517">_xlfn.IFS(L1517="&gt;70%",1,L1517="60-70%",70%,L1517="50-60%",60%,L1517="&lt;50%",50%)</f>
        <v>0.6</v>
      </c>
      <c r="N1517" s="47">
        <v>0.61471618015773155</v>
      </c>
      <c r="O1517">
        <v>10</v>
      </c>
      <c r="P1517">
        <v>6</v>
      </c>
      <c r="Q1517">
        <v>4</v>
      </c>
      <c r="R1517">
        <v>9</v>
      </c>
      <c r="S1517" t="s">
        <v>103</v>
      </c>
      <c r="T1517" t="s">
        <v>106</v>
      </c>
      <c r="V1517">
        <v>26</v>
      </c>
      <c r="W1517">
        <v>29</v>
      </c>
      <c r="X1517">
        <f>IF(AND(OR('Country Prioritization'!$C$4 = 'Filter inputs'!$A$4,'Country Prioritization'!$C$4=$B1517),
OR('Country Prioritization'!$C$6='Filter inputs'!$C$4,'Country Prioritization'!$C$6=$S1517),
OR( 'Country Prioritization'!$C$7='Filter inputs'!$D$4, 'Country Prioritization'!$C$7=$T1517),
OR('Country Prioritization'!$C$8='Filter inputs'!$E$4, 'Country Prioritization'!$C$8=$F1517), OR(AND('Country Prioritization'!$C$5='Filter inputs'!$B$4,H1517&lt;=$X$1),AND('Country Prioritization'!$C$5='Filter inputs'!$B$5,M1517&lt;=$X$1))),1,0)</f>
        <v>1</v>
      </c>
      <c r="Y1517">
        <f>IF(OR('Vaccine Prioritization'!$C$5='Filter inputs'!$E$4, 'Vaccine Prioritization'!$C$5=$F1517),1,0)</f>
        <v>1</v>
      </c>
    </row>
    <row r="1518" spans="1:25" x14ac:dyDescent="0.3">
      <c r="A1518" t="str">
        <f t="shared" si="45"/>
        <v>ASIAKHMMCV22029</v>
      </c>
      <c r="B1518" t="s">
        <v>13</v>
      </c>
      <c r="C1518" t="s">
        <v>163</v>
      </c>
      <c r="D1518" t="s">
        <v>59</v>
      </c>
      <c r="E1518" t="s">
        <v>83</v>
      </c>
      <c r="F1518">
        <v>2029</v>
      </c>
      <c r="G1518" t="s">
        <v>199</v>
      </c>
      <c r="H1518" s="11" cm="1">
        <f t="array" ref="H1518">_xlfn.IFS(G1518="&gt;70%",1,G1518="60-70%",70%,G1518="50-60%",60%,G1518="&lt;50%",50%)</f>
        <v>0.5</v>
      </c>
      <c r="I1518" s="47">
        <v>7.3942326339655834E-2</v>
      </c>
      <c r="J1518">
        <v>4</v>
      </c>
      <c r="K1518">
        <v>5</v>
      </c>
      <c r="L1518" t="s">
        <v>196</v>
      </c>
      <c r="M1518" s="11" cm="1">
        <f t="array" ref="M1518">_xlfn.IFS(L1518="&gt;70%",1,L1518="60-70%",70%,L1518="50-60%",60%,L1518="&lt;50%",50%)</f>
        <v>1</v>
      </c>
      <c r="N1518" s="47">
        <v>0.60396475644189362</v>
      </c>
      <c r="O1518">
        <v>3</v>
      </c>
      <c r="P1518">
        <v>6</v>
      </c>
      <c r="Q1518">
        <v>8</v>
      </c>
      <c r="R1518">
        <v>2</v>
      </c>
      <c r="S1518" t="s">
        <v>104</v>
      </c>
      <c r="T1518" t="s">
        <v>109</v>
      </c>
      <c r="V1518">
        <v>19</v>
      </c>
      <c r="W1518">
        <v>19</v>
      </c>
      <c r="X1518">
        <f>IF(AND(OR('Country Prioritization'!$C$4 = 'Filter inputs'!$A$4,'Country Prioritization'!$C$4=$B1518),
OR('Country Prioritization'!$C$6='Filter inputs'!$C$4,'Country Prioritization'!$C$6=$S1518),
OR( 'Country Prioritization'!$C$7='Filter inputs'!$D$4, 'Country Prioritization'!$C$7=$T1518),
OR('Country Prioritization'!$C$8='Filter inputs'!$E$4, 'Country Prioritization'!$C$8=$F1518), OR(AND('Country Prioritization'!$C$5='Filter inputs'!$B$4,H1518&lt;=$X$1),AND('Country Prioritization'!$C$5='Filter inputs'!$B$5,M1518&lt;=$X$1))),1,0)</f>
        <v>1</v>
      </c>
      <c r="Y1518">
        <f>IF(OR('Vaccine Prioritization'!$C$5='Filter inputs'!$E$4, 'Vaccine Prioritization'!$C$5=$F1518),1,0)</f>
        <v>1</v>
      </c>
    </row>
    <row r="1519" spans="1:25" x14ac:dyDescent="0.3">
      <c r="A1519" t="str">
        <f t="shared" si="45"/>
        <v>AFRICATGOMCV22029</v>
      </c>
      <c r="B1519" t="s">
        <v>3</v>
      </c>
      <c r="C1519" t="s">
        <v>155</v>
      </c>
      <c r="D1519" t="s">
        <v>51</v>
      </c>
      <c r="E1519" t="s">
        <v>83</v>
      </c>
      <c r="F1519">
        <v>2029</v>
      </c>
      <c r="G1519" t="s">
        <v>199</v>
      </c>
      <c r="H1519" s="11" cm="1">
        <f t="array" ref="H1519">_xlfn.IFS(G1519="&gt;70%",1,G1519="60-70%",70%,G1519="50-60%",60%,G1519="&lt;50%",50%)</f>
        <v>0.5</v>
      </c>
      <c r="I1519" s="47">
        <v>8.4485812739062735E-2</v>
      </c>
      <c r="J1519">
        <v>6</v>
      </c>
      <c r="K1519">
        <v>5</v>
      </c>
      <c r="L1519" t="s">
        <v>196</v>
      </c>
      <c r="M1519" s="11" cm="1">
        <f t="array" ref="M1519">_xlfn.IFS(L1519="&gt;70%",1,L1519="60-70%",70%,L1519="50-60%",60%,L1519="&lt;50%",50%)</f>
        <v>1</v>
      </c>
      <c r="N1519" s="47">
        <v>0.6000745952958666</v>
      </c>
      <c r="O1519">
        <v>5</v>
      </c>
      <c r="P1519">
        <v>6</v>
      </c>
      <c r="Q1519">
        <v>6</v>
      </c>
      <c r="R1519">
        <v>9</v>
      </c>
      <c r="S1519" t="s">
        <v>103</v>
      </c>
      <c r="T1519" t="s">
        <v>106</v>
      </c>
      <c r="V1519">
        <v>26</v>
      </c>
      <c r="W1519">
        <v>26</v>
      </c>
      <c r="X1519">
        <f>IF(AND(OR('Country Prioritization'!$C$4 = 'Filter inputs'!$A$4,'Country Prioritization'!$C$4=$B1519),
OR('Country Prioritization'!$C$6='Filter inputs'!$C$4,'Country Prioritization'!$C$6=$S1519),
OR( 'Country Prioritization'!$C$7='Filter inputs'!$D$4, 'Country Prioritization'!$C$7=$T1519),
OR('Country Prioritization'!$C$8='Filter inputs'!$E$4, 'Country Prioritization'!$C$8=$F1519), OR(AND('Country Prioritization'!$C$5='Filter inputs'!$B$4,H1519&lt;=$X$1),AND('Country Prioritization'!$C$5='Filter inputs'!$B$5,M1519&lt;=$X$1))),1,0)</f>
        <v>1</v>
      </c>
      <c r="Y1519">
        <f>IF(OR('Vaccine Prioritization'!$C$5='Filter inputs'!$E$4, 'Vaccine Prioritization'!$C$5=$F1519),1,0)</f>
        <v>1</v>
      </c>
    </row>
    <row r="1520" spans="1:25" x14ac:dyDescent="0.3">
      <c r="A1520" t="str">
        <f t="shared" si="45"/>
        <v>AFRICASLEMCV22029</v>
      </c>
      <c r="B1520" t="s">
        <v>3</v>
      </c>
      <c r="C1520" t="s">
        <v>154</v>
      </c>
      <c r="D1520" t="s">
        <v>50</v>
      </c>
      <c r="E1520" t="s">
        <v>83</v>
      </c>
      <c r="F1520">
        <v>2029</v>
      </c>
      <c r="G1520" t="s">
        <v>199</v>
      </c>
      <c r="H1520" s="11" cm="1">
        <f t="array" ref="H1520">_xlfn.IFS(G1520="&gt;70%",1,G1520="60-70%",70%,G1520="50-60%",60%,G1520="&lt;50%",50%)</f>
        <v>0.5</v>
      </c>
      <c r="I1520" s="47">
        <v>8.4979146762126104E-2</v>
      </c>
      <c r="J1520">
        <v>5</v>
      </c>
      <c r="K1520">
        <v>6</v>
      </c>
      <c r="L1520" t="s">
        <v>196</v>
      </c>
      <c r="M1520" s="11" cm="1">
        <f t="array" ref="M1520">_xlfn.IFS(L1520="&gt;70%",1,L1520="60-70%",70%,L1520="50-60%",60%,L1520="&lt;50%",50%)</f>
        <v>1</v>
      </c>
      <c r="N1520" s="47">
        <v>0.58758397909339477</v>
      </c>
      <c r="O1520">
        <v>7</v>
      </c>
      <c r="P1520">
        <v>5</v>
      </c>
      <c r="Q1520">
        <v>10</v>
      </c>
      <c r="R1520">
        <v>9</v>
      </c>
      <c r="S1520" t="s">
        <v>103</v>
      </c>
      <c r="T1520" t="s">
        <v>106</v>
      </c>
      <c r="V1520">
        <v>30</v>
      </c>
      <c r="W1520">
        <v>31</v>
      </c>
      <c r="X1520">
        <f>IF(AND(OR('Country Prioritization'!$C$4 = 'Filter inputs'!$A$4,'Country Prioritization'!$C$4=$B1520),
OR('Country Prioritization'!$C$6='Filter inputs'!$C$4,'Country Prioritization'!$C$6=$S1520),
OR( 'Country Prioritization'!$C$7='Filter inputs'!$D$4, 'Country Prioritization'!$C$7=$T1520),
OR('Country Prioritization'!$C$8='Filter inputs'!$E$4, 'Country Prioritization'!$C$8=$F1520), OR(AND('Country Prioritization'!$C$5='Filter inputs'!$B$4,H1520&lt;=$X$1),AND('Country Prioritization'!$C$5='Filter inputs'!$B$5,M1520&lt;=$X$1))),1,0)</f>
        <v>1</v>
      </c>
      <c r="Y1520">
        <f>IF(OR('Vaccine Prioritization'!$C$5='Filter inputs'!$E$4, 'Vaccine Prioritization'!$C$5=$F1520),1,0)</f>
        <v>1</v>
      </c>
    </row>
    <row r="1521" spans="1:25" x14ac:dyDescent="0.3">
      <c r="A1521" t="str">
        <f t="shared" si="45"/>
        <v>AFRICABDIMCV22029</v>
      </c>
      <c r="B1521" t="s">
        <v>3</v>
      </c>
      <c r="C1521" t="s">
        <v>171</v>
      </c>
      <c r="D1521" t="s">
        <v>67</v>
      </c>
      <c r="E1521" t="s">
        <v>83</v>
      </c>
      <c r="F1521">
        <v>2029</v>
      </c>
      <c r="G1521" t="s">
        <v>199</v>
      </c>
      <c r="H1521" s="11" cm="1">
        <f t="array" ref="H1521">_xlfn.IFS(G1521="&gt;70%",1,G1521="60-70%",70%,G1521="50-60%",60%,G1521="&lt;50%",50%)</f>
        <v>0.5</v>
      </c>
      <c r="I1521" s="47">
        <v>8.0780520919310803E-2</v>
      </c>
      <c r="J1521">
        <v>5</v>
      </c>
      <c r="K1521">
        <v>5</v>
      </c>
      <c r="L1521" t="s">
        <v>196</v>
      </c>
      <c r="M1521" s="11" cm="1">
        <f t="array" ref="M1521">_xlfn.IFS(L1521="&gt;70%",1,L1521="60-70%",70%,L1521="50-60%",60%,L1521="&lt;50%",50%)</f>
        <v>1</v>
      </c>
      <c r="N1521" s="47">
        <v>0.58436628275468117</v>
      </c>
      <c r="O1521">
        <v>5</v>
      </c>
      <c r="P1521">
        <v>5</v>
      </c>
      <c r="Q1521">
        <v>5</v>
      </c>
      <c r="R1521">
        <v>9</v>
      </c>
      <c r="S1521" t="s">
        <v>103</v>
      </c>
      <c r="T1521" t="s">
        <v>106</v>
      </c>
      <c r="V1521">
        <v>24</v>
      </c>
      <c r="W1521">
        <v>24</v>
      </c>
      <c r="X1521">
        <f>IF(AND(OR('Country Prioritization'!$C$4 = 'Filter inputs'!$A$4,'Country Prioritization'!$C$4=$B1521),
OR('Country Prioritization'!$C$6='Filter inputs'!$C$4,'Country Prioritization'!$C$6=$S1521),
OR( 'Country Prioritization'!$C$7='Filter inputs'!$D$4, 'Country Prioritization'!$C$7=$T1521),
OR('Country Prioritization'!$C$8='Filter inputs'!$E$4, 'Country Prioritization'!$C$8=$F1521), OR(AND('Country Prioritization'!$C$5='Filter inputs'!$B$4,H1521&lt;=$X$1),AND('Country Prioritization'!$C$5='Filter inputs'!$B$5,M1521&lt;=$X$1))),1,0)</f>
        <v>1</v>
      </c>
      <c r="Y1521">
        <f>IF(OR('Vaccine Prioritization'!$C$5='Filter inputs'!$E$4, 'Vaccine Prioritization'!$C$5=$F1521),1,0)</f>
        <v>1</v>
      </c>
    </row>
    <row r="1522" spans="1:25" x14ac:dyDescent="0.3">
      <c r="A1522" t="str">
        <f t="shared" si="45"/>
        <v>OCEANIAPNGMCV22029</v>
      </c>
      <c r="B1522" t="s">
        <v>15</v>
      </c>
      <c r="C1522" t="s">
        <v>121</v>
      </c>
      <c r="D1522" t="s">
        <v>16</v>
      </c>
      <c r="E1522" t="s">
        <v>83</v>
      </c>
      <c r="F1522">
        <v>2029</v>
      </c>
      <c r="G1522" t="s">
        <v>199</v>
      </c>
      <c r="H1522" s="11" cm="1">
        <f t="array" ref="H1522">_xlfn.IFS(G1522="&gt;70%",1,G1522="60-70%",70%,G1522="50-60%",60%,G1522="&lt;50%",50%)</f>
        <v>0.5</v>
      </c>
      <c r="I1522" s="47">
        <v>7.9342848786467163E-2</v>
      </c>
      <c r="J1522">
        <v>10</v>
      </c>
      <c r="K1522">
        <v>5</v>
      </c>
      <c r="L1522" t="s">
        <v>197</v>
      </c>
      <c r="M1522" s="11" cm="1">
        <f t="array" ref="M1522">_xlfn.IFS(L1522="&gt;70%",1,L1522="60-70%",70%,L1522="50-60%",60%,L1522="&lt;50%",50%)</f>
        <v>0.7</v>
      </c>
      <c r="N1522" s="47">
        <v>0.54184822011321809</v>
      </c>
      <c r="O1522">
        <v>9</v>
      </c>
      <c r="P1522">
        <v>5</v>
      </c>
      <c r="Q1522">
        <v>6</v>
      </c>
      <c r="R1522">
        <v>5</v>
      </c>
      <c r="S1522" t="s">
        <v>104</v>
      </c>
      <c r="T1522" t="s">
        <v>107</v>
      </c>
      <c r="V1522">
        <v>26</v>
      </c>
      <c r="W1522">
        <v>25</v>
      </c>
      <c r="X1522">
        <f>IF(AND(OR('Country Prioritization'!$C$4 = 'Filter inputs'!$A$4,'Country Prioritization'!$C$4=$B1522),
OR('Country Prioritization'!$C$6='Filter inputs'!$C$4,'Country Prioritization'!$C$6=$S1522),
OR( 'Country Prioritization'!$C$7='Filter inputs'!$D$4, 'Country Prioritization'!$C$7=$T1522),
OR('Country Prioritization'!$C$8='Filter inputs'!$E$4, 'Country Prioritization'!$C$8=$F1522), OR(AND('Country Prioritization'!$C$5='Filter inputs'!$B$4,H1522&lt;=$X$1),AND('Country Prioritization'!$C$5='Filter inputs'!$B$5,M1522&lt;=$X$1))),1,0)</f>
        <v>1</v>
      </c>
      <c r="Y1522">
        <f>IF(OR('Vaccine Prioritization'!$C$5='Filter inputs'!$E$4, 'Vaccine Prioritization'!$C$5=$F1522),1,0)</f>
        <v>1</v>
      </c>
    </row>
    <row r="1523" spans="1:25" x14ac:dyDescent="0.3">
      <c r="A1523" t="str">
        <f t="shared" si="45"/>
        <v>AFRICAMRTMCV22029</v>
      </c>
      <c r="B1523" t="s">
        <v>3</v>
      </c>
      <c r="C1523" t="s">
        <v>140</v>
      </c>
      <c r="D1523" t="s">
        <v>36</v>
      </c>
      <c r="E1523" t="s">
        <v>83</v>
      </c>
      <c r="F1523">
        <v>2029</v>
      </c>
      <c r="G1523" t="s">
        <v>199</v>
      </c>
      <c r="H1523" s="11" cm="1">
        <f t="array" ref="H1523">_xlfn.IFS(G1523="&gt;70%",1,G1523="60-70%",70%,G1523="50-60%",60%,G1523="&lt;50%",50%)</f>
        <v>0.5</v>
      </c>
      <c r="I1523" s="47">
        <v>6.2042835070874144E-2</v>
      </c>
      <c r="J1523">
        <v>7</v>
      </c>
      <c r="K1523">
        <v>5</v>
      </c>
      <c r="L1523" t="s">
        <v>196</v>
      </c>
      <c r="M1523" s="11" cm="1">
        <f t="array" ref="M1523">_xlfn.IFS(L1523="&gt;70%",1,L1523="60-70%",70%,L1523="50-60%",60%,L1523="&lt;50%",50%)</f>
        <v>1</v>
      </c>
      <c r="N1523" s="47">
        <v>0.47964665040485982</v>
      </c>
      <c r="O1523">
        <v>2</v>
      </c>
      <c r="P1523">
        <v>5</v>
      </c>
      <c r="Q1523">
        <v>7</v>
      </c>
      <c r="R1523">
        <v>2</v>
      </c>
      <c r="S1523" t="s">
        <v>104</v>
      </c>
      <c r="T1523" t="s">
        <v>109</v>
      </c>
      <c r="V1523">
        <v>21</v>
      </c>
      <c r="W1523">
        <v>16</v>
      </c>
      <c r="X1523">
        <f>IF(AND(OR('Country Prioritization'!$C$4 = 'Filter inputs'!$A$4,'Country Prioritization'!$C$4=$B1523),
OR('Country Prioritization'!$C$6='Filter inputs'!$C$4,'Country Prioritization'!$C$6=$S1523),
OR( 'Country Prioritization'!$C$7='Filter inputs'!$D$4, 'Country Prioritization'!$C$7=$T1523),
OR('Country Prioritization'!$C$8='Filter inputs'!$E$4, 'Country Prioritization'!$C$8=$F1523), OR(AND('Country Prioritization'!$C$5='Filter inputs'!$B$4,H1523&lt;=$X$1),AND('Country Prioritization'!$C$5='Filter inputs'!$B$5,M1523&lt;=$X$1))),1,0)</f>
        <v>1</v>
      </c>
      <c r="Y1523">
        <f>IF(OR('Vaccine Prioritization'!$C$5='Filter inputs'!$E$4, 'Vaccine Prioritization'!$C$5=$F1523),1,0)</f>
        <v>1</v>
      </c>
    </row>
    <row r="1524" spans="1:25" x14ac:dyDescent="0.3">
      <c r="A1524" t="str">
        <f t="shared" si="45"/>
        <v>ASIAPRKMCV22029</v>
      </c>
      <c r="B1524" t="s">
        <v>13</v>
      </c>
      <c r="C1524" t="s">
        <v>177</v>
      </c>
      <c r="D1524" t="s">
        <v>73</v>
      </c>
      <c r="E1524" t="s">
        <v>83</v>
      </c>
      <c r="F1524">
        <v>2029</v>
      </c>
      <c r="G1524" t="s">
        <v>199</v>
      </c>
      <c r="H1524" s="11" cm="1">
        <f t="array" ref="H1524">_xlfn.IFS(G1524="&gt;70%",1,G1524="60-70%",70%,G1524="50-60%",60%,G1524="&lt;50%",50%)</f>
        <v>0.5</v>
      </c>
      <c r="I1524" s="47">
        <v>5.4895334980919086E-2</v>
      </c>
      <c r="J1524">
        <v>1</v>
      </c>
      <c r="K1524">
        <v>5</v>
      </c>
      <c r="L1524" t="s">
        <v>196</v>
      </c>
      <c r="M1524" s="11" cm="1">
        <f t="array" ref="M1524">_xlfn.IFS(L1524="&gt;70%",1,L1524="60-70%",70%,L1524="50-60%",60%,L1524="&lt;50%",50%)</f>
        <v>1</v>
      </c>
      <c r="N1524" s="47">
        <v>0.46736132212170628</v>
      </c>
      <c r="O1524">
        <v>1</v>
      </c>
      <c r="P1524">
        <v>5</v>
      </c>
      <c r="Q1524">
        <v>1</v>
      </c>
      <c r="R1524">
        <v>9</v>
      </c>
      <c r="S1524" t="s">
        <v>103</v>
      </c>
      <c r="T1524" t="s">
        <v>106</v>
      </c>
      <c r="V1524">
        <v>16</v>
      </c>
      <c r="W1524">
        <v>16</v>
      </c>
      <c r="X1524">
        <f>IF(AND(OR('Country Prioritization'!$C$4 = 'Filter inputs'!$A$4,'Country Prioritization'!$C$4=$B1524),
OR('Country Prioritization'!$C$6='Filter inputs'!$C$4,'Country Prioritization'!$C$6=$S1524),
OR( 'Country Prioritization'!$C$7='Filter inputs'!$D$4, 'Country Prioritization'!$C$7=$T1524),
OR('Country Prioritization'!$C$8='Filter inputs'!$E$4, 'Country Prioritization'!$C$8=$F1524), OR(AND('Country Prioritization'!$C$5='Filter inputs'!$B$4,H1524&lt;=$X$1),AND('Country Prioritization'!$C$5='Filter inputs'!$B$5,M1524&lt;=$X$1))),1,0)</f>
        <v>1</v>
      </c>
      <c r="Y1524">
        <f>IF(OR('Vaccine Prioritization'!$C$5='Filter inputs'!$E$4, 'Vaccine Prioritization'!$C$5=$F1524),1,0)</f>
        <v>1</v>
      </c>
    </row>
    <row r="1525" spans="1:25" x14ac:dyDescent="0.3">
      <c r="A1525" t="str">
        <f t="shared" si="45"/>
        <v>ASIALAOMCV22029</v>
      </c>
      <c r="B1525" t="s">
        <v>13</v>
      </c>
      <c r="C1525" t="s">
        <v>135</v>
      </c>
      <c r="D1525" t="s">
        <v>31</v>
      </c>
      <c r="E1525" t="s">
        <v>83</v>
      </c>
      <c r="F1525">
        <v>2029</v>
      </c>
      <c r="G1525" t="s">
        <v>199</v>
      </c>
      <c r="H1525" s="11" cm="1">
        <f t="array" ref="H1525">_xlfn.IFS(G1525="&gt;70%",1,G1525="60-70%",70%,G1525="50-60%",60%,G1525="&lt;50%",50%)</f>
        <v>0.5</v>
      </c>
      <c r="I1525" s="47">
        <v>4.6061670764737606E-2</v>
      </c>
      <c r="J1525">
        <v>9</v>
      </c>
      <c r="K1525">
        <v>5</v>
      </c>
      <c r="L1525" t="s">
        <v>196</v>
      </c>
      <c r="M1525" s="11" cm="1">
        <f t="array" ref="M1525">_xlfn.IFS(L1525="&gt;70%",1,L1525="60-70%",70%,L1525="50-60%",60%,L1525="&lt;50%",50%)</f>
        <v>1</v>
      </c>
      <c r="N1525" s="47">
        <v>0.3918716305337992</v>
      </c>
      <c r="O1525">
        <v>2</v>
      </c>
      <c r="P1525">
        <v>5</v>
      </c>
      <c r="Q1525">
        <v>2</v>
      </c>
      <c r="R1525">
        <v>5</v>
      </c>
      <c r="S1525" t="s">
        <v>104</v>
      </c>
      <c r="T1525" t="s">
        <v>107</v>
      </c>
      <c r="V1525">
        <v>21</v>
      </c>
      <c r="W1525">
        <v>14</v>
      </c>
      <c r="X1525">
        <f>IF(AND(OR('Country Prioritization'!$C$4 = 'Filter inputs'!$A$4,'Country Prioritization'!$C$4=$B1525),
OR('Country Prioritization'!$C$6='Filter inputs'!$C$4,'Country Prioritization'!$C$6=$S1525),
OR( 'Country Prioritization'!$C$7='Filter inputs'!$D$4, 'Country Prioritization'!$C$7=$T1525),
OR('Country Prioritization'!$C$8='Filter inputs'!$E$4, 'Country Prioritization'!$C$8=$F1525), OR(AND('Country Prioritization'!$C$5='Filter inputs'!$B$4,H1525&lt;=$X$1),AND('Country Prioritization'!$C$5='Filter inputs'!$B$5,M1525&lt;=$X$1))),1,0)</f>
        <v>1</v>
      </c>
      <c r="Y1525">
        <f>IF(OR('Vaccine Prioritization'!$C$5='Filter inputs'!$E$4, 'Vaccine Prioritization'!$C$5=$F1525),1,0)</f>
        <v>1</v>
      </c>
    </row>
    <row r="1526" spans="1:25" x14ac:dyDescent="0.3">
      <c r="A1526" t="str">
        <f t="shared" si="45"/>
        <v>AFRICASOMMCV22029</v>
      </c>
      <c r="B1526" t="s">
        <v>3</v>
      </c>
      <c r="C1526" t="s">
        <v>112</v>
      </c>
      <c r="D1526" t="s">
        <v>4</v>
      </c>
      <c r="E1526" t="s">
        <v>83</v>
      </c>
      <c r="F1526">
        <v>2029</v>
      </c>
      <c r="G1526" t="s">
        <v>199</v>
      </c>
      <c r="H1526" s="11" cm="1">
        <f t="array" ref="H1526">_xlfn.IFS(G1526="&gt;70%",1,G1526="60-70%",70%,G1526="50-60%",60%,G1526="&lt;50%",50%)</f>
        <v>0.5</v>
      </c>
      <c r="I1526" s="47">
        <v>0.13257482629436021</v>
      </c>
      <c r="J1526">
        <v>7</v>
      </c>
      <c r="K1526">
        <v>6</v>
      </c>
      <c r="L1526" t="s">
        <v>199</v>
      </c>
      <c r="M1526" s="11" cm="1">
        <f t="array" ref="M1526">_xlfn.IFS(L1526="&gt;70%",1,L1526="60-70%",70%,L1526="50-60%",60%,L1526="&lt;50%",50%)</f>
        <v>0.5</v>
      </c>
      <c r="N1526" s="47">
        <v>0.37260312050647565</v>
      </c>
      <c r="O1526">
        <v>10</v>
      </c>
      <c r="P1526">
        <v>5</v>
      </c>
      <c r="Q1526">
        <v>9</v>
      </c>
      <c r="R1526">
        <v>9</v>
      </c>
      <c r="S1526" t="s">
        <v>103</v>
      </c>
      <c r="T1526" t="s">
        <v>106</v>
      </c>
      <c r="V1526">
        <v>31</v>
      </c>
      <c r="W1526">
        <v>33</v>
      </c>
      <c r="X1526">
        <f>IF(AND(OR('Country Prioritization'!$C$4 = 'Filter inputs'!$A$4,'Country Prioritization'!$C$4=$B1526),
OR('Country Prioritization'!$C$6='Filter inputs'!$C$4,'Country Prioritization'!$C$6=$S1526),
OR( 'Country Prioritization'!$C$7='Filter inputs'!$D$4, 'Country Prioritization'!$C$7=$T1526),
OR('Country Prioritization'!$C$8='Filter inputs'!$E$4, 'Country Prioritization'!$C$8=$F1526), OR(AND('Country Prioritization'!$C$5='Filter inputs'!$B$4,H1526&lt;=$X$1),AND('Country Prioritization'!$C$5='Filter inputs'!$B$5,M1526&lt;=$X$1))),1,0)</f>
        <v>1</v>
      </c>
      <c r="Y1526">
        <f>IF(OR('Vaccine Prioritization'!$C$5='Filter inputs'!$E$4, 'Vaccine Prioritization'!$C$5=$F1526),1,0)</f>
        <v>1</v>
      </c>
    </row>
    <row r="1527" spans="1:25" x14ac:dyDescent="0.3">
      <c r="A1527" t="str">
        <f t="shared" si="45"/>
        <v>ASIALKAMCV22029</v>
      </c>
      <c r="B1527" t="s">
        <v>13</v>
      </c>
      <c r="C1527" t="s">
        <v>180</v>
      </c>
      <c r="D1527" t="s">
        <v>76</v>
      </c>
      <c r="E1527" t="s">
        <v>83</v>
      </c>
      <c r="F1527">
        <v>2029</v>
      </c>
      <c r="G1527" t="s">
        <v>199</v>
      </c>
      <c r="H1527" s="11" cm="1">
        <f t="array" ref="H1527">_xlfn.IFS(G1527="&gt;70%",1,G1527="60-70%",70%,G1527="50-60%",60%,G1527="&lt;50%",50%)</f>
        <v>0.5</v>
      </c>
      <c r="I1527" s="47">
        <v>4.2567101832860513E-2</v>
      </c>
      <c r="J1527">
        <v>1</v>
      </c>
      <c r="K1527">
        <v>4</v>
      </c>
      <c r="L1527" t="s">
        <v>196</v>
      </c>
      <c r="M1527" s="11" cm="1">
        <f t="array" ref="M1527">_xlfn.IFS(L1527="&gt;70%",1,L1527="60-70%",70%,L1527="50-60%",60%,L1527="&lt;50%",50%)</f>
        <v>1</v>
      </c>
      <c r="N1527" s="47">
        <v>0.37135214337681949</v>
      </c>
      <c r="O1527">
        <v>1</v>
      </c>
      <c r="P1527">
        <v>5</v>
      </c>
      <c r="Q1527">
        <v>1</v>
      </c>
      <c r="R1527">
        <v>11</v>
      </c>
      <c r="S1527" t="s">
        <v>104</v>
      </c>
      <c r="T1527" t="s">
        <v>108</v>
      </c>
      <c r="V1527">
        <v>17</v>
      </c>
      <c r="W1527">
        <v>18</v>
      </c>
      <c r="X1527">
        <f>IF(AND(OR('Country Prioritization'!$C$4 = 'Filter inputs'!$A$4,'Country Prioritization'!$C$4=$B1527),
OR('Country Prioritization'!$C$6='Filter inputs'!$C$4,'Country Prioritization'!$C$6=$S1527),
OR( 'Country Prioritization'!$C$7='Filter inputs'!$D$4, 'Country Prioritization'!$C$7=$T1527),
OR('Country Prioritization'!$C$8='Filter inputs'!$E$4, 'Country Prioritization'!$C$8=$F1527), OR(AND('Country Prioritization'!$C$5='Filter inputs'!$B$4,H1527&lt;=$X$1),AND('Country Prioritization'!$C$5='Filter inputs'!$B$5,M1527&lt;=$X$1))),1,0)</f>
        <v>1</v>
      </c>
      <c r="Y1527">
        <f>IF(OR('Vaccine Prioritization'!$C$5='Filter inputs'!$E$4, 'Vaccine Prioritization'!$C$5=$F1527),1,0)</f>
        <v>1</v>
      </c>
    </row>
    <row r="1528" spans="1:25" x14ac:dyDescent="0.3">
      <c r="A1528" t="str">
        <f t="shared" si="45"/>
        <v>AFRICARWAMCV22029</v>
      </c>
      <c r="B1528" t="s">
        <v>3</v>
      </c>
      <c r="C1528" t="s">
        <v>179</v>
      </c>
      <c r="D1528" t="s">
        <v>75</v>
      </c>
      <c r="E1528" t="s">
        <v>83</v>
      </c>
      <c r="F1528">
        <v>2029</v>
      </c>
      <c r="G1528" t="s">
        <v>199</v>
      </c>
      <c r="H1528" s="11" cm="1">
        <f t="array" ref="H1528">_xlfn.IFS(G1528="&gt;70%",1,G1528="60-70%",70%,G1528="50-60%",60%,G1528="&lt;50%",50%)</f>
        <v>0.5</v>
      </c>
      <c r="I1528" s="47">
        <v>4.2408611567928821E-2</v>
      </c>
      <c r="J1528">
        <v>3</v>
      </c>
      <c r="K1528">
        <v>4</v>
      </c>
      <c r="L1528" t="s">
        <v>196</v>
      </c>
      <c r="M1528" s="11" cm="1">
        <f t="array" ref="M1528">_xlfn.IFS(L1528="&gt;70%",1,L1528="60-70%",70%,L1528="50-60%",60%,L1528="&lt;50%",50%)</f>
        <v>1</v>
      </c>
      <c r="N1528" s="47">
        <v>0.36951130107988173</v>
      </c>
      <c r="O1528">
        <v>3</v>
      </c>
      <c r="P1528">
        <v>4</v>
      </c>
      <c r="Q1528">
        <v>8</v>
      </c>
      <c r="R1528">
        <v>9</v>
      </c>
      <c r="S1528" t="s">
        <v>103</v>
      </c>
      <c r="T1528" t="s">
        <v>106</v>
      </c>
      <c r="V1528">
        <v>24</v>
      </c>
      <c r="W1528">
        <v>24</v>
      </c>
      <c r="X1528">
        <f>IF(AND(OR('Country Prioritization'!$C$4 = 'Filter inputs'!$A$4,'Country Prioritization'!$C$4=$B1528),
OR('Country Prioritization'!$C$6='Filter inputs'!$C$4,'Country Prioritization'!$C$6=$S1528),
OR( 'Country Prioritization'!$C$7='Filter inputs'!$D$4, 'Country Prioritization'!$C$7=$T1528),
OR('Country Prioritization'!$C$8='Filter inputs'!$E$4, 'Country Prioritization'!$C$8=$F1528), OR(AND('Country Prioritization'!$C$5='Filter inputs'!$B$4,H1528&lt;=$X$1),AND('Country Prioritization'!$C$5='Filter inputs'!$B$5,M1528&lt;=$X$1))),1,0)</f>
        <v>1</v>
      </c>
      <c r="Y1528">
        <f>IF(OR('Vaccine Prioritization'!$C$5='Filter inputs'!$E$4, 'Vaccine Prioritization'!$C$5=$F1528),1,0)</f>
        <v>1</v>
      </c>
    </row>
    <row r="1529" spans="1:25" x14ac:dyDescent="0.3">
      <c r="A1529" t="str">
        <f t="shared" si="45"/>
        <v>AFRICALBRMCV22029</v>
      </c>
      <c r="B1529" t="s">
        <v>3</v>
      </c>
      <c r="C1529" t="s">
        <v>137</v>
      </c>
      <c r="D1529" t="s">
        <v>33</v>
      </c>
      <c r="E1529" t="s">
        <v>83</v>
      </c>
      <c r="F1529">
        <v>2029</v>
      </c>
      <c r="G1529" t="s">
        <v>199</v>
      </c>
      <c r="H1529" s="11" cm="1">
        <f t="array" ref="H1529">_xlfn.IFS(G1529="&gt;70%",1,G1529="60-70%",70%,G1529="50-60%",60%,G1529="&lt;50%",50%)</f>
        <v>0.5</v>
      </c>
      <c r="I1529" s="47">
        <v>5.6243041558857274E-2</v>
      </c>
      <c r="J1529">
        <v>10</v>
      </c>
      <c r="K1529">
        <v>5</v>
      </c>
      <c r="L1529" t="s">
        <v>197</v>
      </c>
      <c r="M1529" s="11" cm="1">
        <f t="array" ref="M1529">_xlfn.IFS(L1529="&gt;70%",1,L1529="60-70%",70%,L1529="50-60%",60%,L1529="&lt;50%",50%)</f>
        <v>0.7</v>
      </c>
      <c r="N1529" s="47">
        <v>0.3393710522919085</v>
      </c>
      <c r="O1529">
        <v>9</v>
      </c>
      <c r="P1529">
        <v>4</v>
      </c>
      <c r="Q1529">
        <v>10</v>
      </c>
      <c r="R1529">
        <v>9</v>
      </c>
      <c r="S1529" t="s">
        <v>103</v>
      </c>
      <c r="T1529" t="s">
        <v>106</v>
      </c>
      <c r="V1529">
        <v>34</v>
      </c>
      <c r="W1529">
        <v>32</v>
      </c>
      <c r="X1529">
        <f>IF(AND(OR('Country Prioritization'!$C$4 = 'Filter inputs'!$A$4,'Country Prioritization'!$C$4=$B1529),
OR('Country Prioritization'!$C$6='Filter inputs'!$C$4,'Country Prioritization'!$C$6=$S1529),
OR( 'Country Prioritization'!$C$7='Filter inputs'!$D$4, 'Country Prioritization'!$C$7=$T1529),
OR('Country Prioritization'!$C$8='Filter inputs'!$E$4, 'Country Prioritization'!$C$8=$F1529), OR(AND('Country Prioritization'!$C$5='Filter inputs'!$B$4,H1529&lt;=$X$1),AND('Country Prioritization'!$C$5='Filter inputs'!$B$5,M1529&lt;=$X$1))),1,0)</f>
        <v>1</v>
      </c>
      <c r="Y1529">
        <f>IF(OR('Vaccine Prioritization'!$C$5='Filter inputs'!$E$4, 'Vaccine Prioritization'!$C$5=$F1529),1,0)</f>
        <v>1</v>
      </c>
    </row>
    <row r="1530" spans="1:25" x14ac:dyDescent="0.3">
      <c r="A1530" t="str">
        <f t="shared" si="45"/>
        <v>EUROPEUKRMCV22029</v>
      </c>
      <c r="B1530" t="s">
        <v>9</v>
      </c>
      <c r="C1530" t="s">
        <v>117</v>
      </c>
      <c r="D1530" t="s">
        <v>10</v>
      </c>
      <c r="E1530" t="s">
        <v>83</v>
      </c>
      <c r="F1530">
        <v>2029</v>
      </c>
      <c r="G1530" t="s">
        <v>199</v>
      </c>
      <c r="H1530" s="11" cm="1">
        <f t="array" ref="H1530">_xlfn.IFS(G1530="&gt;70%",1,G1530="60-70%",70%,G1530="50-60%",60%,G1530="&lt;50%",50%)</f>
        <v>0.5</v>
      </c>
      <c r="I1530" s="47">
        <v>3.9442006078346435E-2</v>
      </c>
      <c r="J1530">
        <v>3</v>
      </c>
      <c r="K1530">
        <v>4</v>
      </c>
      <c r="L1530" t="s">
        <v>196</v>
      </c>
      <c r="M1530" s="11" cm="1">
        <f t="array" ref="M1530">_xlfn.IFS(L1530="&gt;70%",1,L1530="60-70%",70%,L1530="50-60%",60%,L1530="&lt;50%",50%)</f>
        <v>1</v>
      </c>
      <c r="N1530" s="47">
        <v>0.30625995858120286</v>
      </c>
      <c r="O1530">
        <v>4</v>
      </c>
      <c r="P1530">
        <v>4</v>
      </c>
      <c r="Q1530">
        <v>1</v>
      </c>
      <c r="R1530">
        <v>11</v>
      </c>
      <c r="S1530" t="s">
        <v>104</v>
      </c>
      <c r="T1530" t="s">
        <v>108</v>
      </c>
      <c r="V1530">
        <v>19</v>
      </c>
      <c r="W1530">
        <v>20</v>
      </c>
      <c r="X1530">
        <f>IF(AND(OR('Country Prioritization'!$C$4 = 'Filter inputs'!$A$4,'Country Prioritization'!$C$4=$B1530),
OR('Country Prioritization'!$C$6='Filter inputs'!$C$4,'Country Prioritization'!$C$6=$S1530),
OR( 'Country Prioritization'!$C$7='Filter inputs'!$D$4, 'Country Prioritization'!$C$7=$T1530),
OR('Country Prioritization'!$C$8='Filter inputs'!$E$4, 'Country Prioritization'!$C$8=$F1530), OR(AND('Country Prioritization'!$C$5='Filter inputs'!$B$4,H1530&lt;=$X$1),AND('Country Prioritization'!$C$5='Filter inputs'!$B$5,M1530&lt;=$X$1))),1,0)</f>
        <v>1</v>
      </c>
      <c r="Y1530">
        <f>IF(OR('Vaccine Prioritization'!$C$5='Filter inputs'!$E$4, 'Vaccine Prioritization'!$C$5=$F1530),1,0)</f>
        <v>1</v>
      </c>
    </row>
    <row r="1531" spans="1:25" x14ac:dyDescent="0.3">
      <c r="A1531" t="str">
        <f t="shared" si="45"/>
        <v>AFRICAERIMCV22029</v>
      </c>
      <c r="B1531" t="s">
        <v>3</v>
      </c>
      <c r="C1531" t="s">
        <v>183</v>
      </c>
      <c r="D1531" t="s">
        <v>79</v>
      </c>
      <c r="E1531" t="s">
        <v>83</v>
      </c>
      <c r="F1531">
        <v>2029</v>
      </c>
      <c r="G1531" t="s">
        <v>199</v>
      </c>
      <c r="H1531" s="11" cm="1">
        <f t="array" ref="H1531">_xlfn.IFS(G1531="&gt;70%",1,G1531="60-70%",70%,G1531="50-60%",60%,G1531="&lt;50%",50%)</f>
        <v>0.5</v>
      </c>
      <c r="I1531" s="47">
        <v>2.0344087545762987E-2</v>
      </c>
      <c r="J1531">
        <v>3</v>
      </c>
      <c r="K1531">
        <v>3</v>
      </c>
      <c r="L1531" t="s">
        <v>196</v>
      </c>
      <c r="M1531" s="11" cm="1">
        <f t="array" ref="M1531">_xlfn.IFS(L1531="&gt;70%",1,L1531="60-70%",70%,L1531="50-60%",60%,L1531="&lt;50%",50%)</f>
        <v>1</v>
      </c>
      <c r="N1531" s="47">
        <v>0.29078356001789679</v>
      </c>
      <c r="O1531">
        <v>3</v>
      </c>
      <c r="P1531">
        <v>4</v>
      </c>
      <c r="Q1531">
        <v>7</v>
      </c>
      <c r="R1531">
        <v>9</v>
      </c>
      <c r="S1531" t="s">
        <v>103</v>
      </c>
      <c r="T1531" t="s">
        <v>106</v>
      </c>
      <c r="V1531">
        <v>22</v>
      </c>
      <c r="W1531">
        <v>23</v>
      </c>
      <c r="X1531">
        <f>IF(AND(OR('Country Prioritization'!$C$4 = 'Filter inputs'!$A$4,'Country Prioritization'!$C$4=$B1531),
OR('Country Prioritization'!$C$6='Filter inputs'!$C$4,'Country Prioritization'!$C$6=$S1531),
OR( 'Country Prioritization'!$C$7='Filter inputs'!$D$4, 'Country Prioritization'!$C$7=$T1531),
OR('Country Prioritization'!$C$8='Filter inputs'!$E$4, 'Country Prioritization'!$C$8=$F1531), OR(AND('Country Prioritization'!$C$5='Filter inputs'!$B$4,H1531&lt;=$X$1),AND('Country Prioritization'!$C$5='Filter inputs'!$B$5,M1531&lt;=$X$1))),1,0)</f>
        <v>1</v>
      </c>
      <c r="Y1531">
        <f>IF(OR('Vaccine Prioritization'!$C$5='Filter inputs'!$E$4, 'Vaccine Prioritization'!$C$5=$F1531),1,0)</f>
        <v>1</v>
      </c>
    </row>
    <row r="1532" spans="1:25" x14ac:dyDescent="0.3">
      <c r="A1532" t="str">
        <f t="shared" si="45"/>
        <v>ASIAUZBMCV22029</v>
      </c>
      <c r="B1532" t="s">
        <v>13</v>
      </c>
      <c r="C1532" t="s">
        <v>176</v>
      </c>
      <c r="D1532" t="s">
        <v>72</v>
      </c>
      <c r="E1532" t="s">
        <v>83</v>
      </c>
      <c r="F1532">
        <v>2029</v>
      </c>
      <c r="G1532" t="s">
        <v>199</v>
      </c>
      <c r="H1532" s="11" cm="1">
        <f t="array" ref="H1532">_xlfn.IFS(G1532="&gt;70%",1,G1532="60-70%",70%,G1532="50-60%",60%,G1532="&lt;50%",50%)</f>
        <v>0.5</v>
      </c>
      <c r="I1532" s="47">
        <v>2.9775805801767707E-2</v>
      </c>
      <c r="J1532">
        <v>1</v>
      </c>
      <c r="K1532">
        <v>4</v>
      </c>
      <c r="L1532" t="s">
        <v>196</v>
      </c>
      <c r="M1532" s="11" cm="1">
        <f t="array" ref="M1532">_xlfn.IFS(L1532="&gt;70%",1,L1532="60-70%",70%,L1532="50-60%",60%,L1532="&lt;50%",50%)</f>
        <v>1</v>
      </c>
      <c r="N1532" s="47">
        <v>0.25315880408551111</v>
      </c>
      <c r="O1532">
        <v>1</v>
      </c>
      <c r="P1532">
        <v>4</v>
      </c>
      <c r="Q1532">
        <v>3</v>
      </c>
      <c r="R1532">
        <v>5</v>
      </c>
      <c r="S1532" t="s">
        <v>104</v>
      </c>
      <c r="T1532" t="s">
        <v>107</v>
      </c>
      <c r="V1532">
        <v>13</v>
      </c>
      <c r="W1532">
        <v>13</v>
      </c>
      <c r="X1532">
        <f>IF(AND(OR('Country Prioritization'!$C$4 = 'Filter inputs'!$A$4,'Country Prioritization'!$C$4=$B1532),
OR('Country Prioritization'!$C$6='Filter inputs'!$C$4,'Country Prioritization'!$C$6=$S1532),
OR( 'Country Prioritization'!$C$7='Filter inputs'!$D$4, 'Country Prioritization'!$C$7=$T1532),
OR('Country Prioritization'!$C$8='Filter inputs'!$E$4, 'Country Prioritization'!$C$8=$F1532), OR(AND('Country Prioritization'!$C$5='Filter inputs'!$B$4,H1532&lt;=$X$1),AND('Country Prioritization'!$C$5='Filter inputs'!$B$5,M1532&lt;=$X$1))),1,0)</f>
        <v>1</v>
      </c>
      <c r="Y1532">
        <f>IF(OR('Vaccine Prioritization'!$C$5='Filter inputs'!$E$4, 'Vaccine Prioritization'!$C$5=$F1532),1,0)</f>
        <v>1</v>
      </c>
    </row>
    <row r="1533" spans="1:25" x14ac:dyDescent="0.3">
      <c r="A1533" t="str">
        <f t="shared" si="45"/>
        <v>AFRICACOGMCV22029</v>
      </c>
      <c r="B1533" t="s">
        <v>3</v>
      </c>
      <c r="C1533" t="s">
        <v>128</v>
      </c>
      <c r="D1533" t="s">
        <v>24</v>
      </c>
      <c r="E1533" t="s">
        <v>83</v>
      </c>
      <c r="F1533">
        <v>2029</v>
      </c>
      <c r="G1533" t="s">
        <v>199</v>
      </c>
      <c r="H1533" s="11" cm="1">
        <f t="array" ref="H1533">_xlfn.IFS(G1533="&gt;70%",1,G1533="60-70%",70%,G1533="50-60%",60%,G1533="&lt;50%",50%)</f>
        <v>0.5</v>
      </c>
      <c r="I1533" s="47">
        <v>4.2558831092768194E-2</v>
      </c>
      <c r="J1533">
        <v>10</v>
      </c>
      <c r="K1533">
        <v>4</v>
      </c>
      <c r="L1533" t="s">
        <v>197</v>
      </c>
      <c r="M1533" s="11" cm="1">
        <f t="array" ref="M1533">_xlfn.IFS(L1533="&gt;70%",1,L1533="60-70%",70%,L1533="50-60%",60%,L1533="&lt;50%",50%)</f>
        <v>0.7</v>
      </c>
      <c r="N1533" s="47">
        <v>0.23303069592962133</v>
      </c>
      <c r="O1533">
        <v>8</v>
      </c>
      <c r="P1533">
        <v>4</v>
      </c>
      <c r="Q1533">
        <v>8</v>
      </c>
      <c r="R1533">
        <v>2</v>
      </c>
      <c r="S1533" t="s">
        <v>104</v>
      </c>
      <c r="T1533" t="s">
        <v>109</v>
      </c>
      <c r="V1533">
        <v>24</v>
      </c>
      <c r="W1533">
        <v>22</v>
      </c>
      <c r="X1533">
        <f>IF(AND(OR('Country Prioritization'!$C$4 = 'Filter inputs'!$A$4,'Country Prioritization'!$C$4=$B1533),
OR('Country Prioritization'!$C$6='Filter inputs'!$C$4,'Country Prioritization'!$C$6=$S1533),
OR( 'Country Prioritization'!$C$7='Filter inputs'!$D$4, 'Country Prioritization'!$C$7=$T1533),
OR('Country Prioritization'!$C$8='Filter inputs'!$E$4, 'Country Prioritization'!$C$8=$F1533), OR(AND('Country Prioritization'!$C$5='Filter inputs'!$B$4,H1533&lt;=$X$1),AND('Country Prioritization'!$C$5='Filter inputs'!$B$5,M1533&lt;=$X$1))),1,0)</f>
        <v>1</v>
      </c>
      <c r="Y1533">
        <f>IF(OR('Vaccine Prioritization'!$C$5='Filter inputs'!$E$4, 'Vaccine Prioritization'!$C$5=$F1533),1,0)</f>
        <v>1</v>
      </c>
    </row>
    <row r="1534" spans="1:25" x14ac:dyDescent="0.3">
      <c r="A1534" t="str">
        <f t="shared" si="45"/>
        <v>AFRICAGNBMCV22029</v>
      </c>
      <c r="B1534" t="s">
        <v>3</v>
      </c>
      <c r="C1534" t="s">
        <v>138</v>
      </c>
      <c r="D1534" t="s">
        <v>34</v>
      </c>
      <c r="E1534" t="s">
        <v>83</v>
      </c>
      <c r="F1534">
        <v>2029</v>
      </c>
      <c r="G1534" t="s">
        <v>199</v>
      </c>
      <c r="H1534" s="11" cm="1">
        <f t="array" ref="H1534">_xlfn.IFS(G1534="&gt;70%",1,G1534="60-70%",70%,G1534="50-60%",60%,G1534="&lt;50%",50%)</f>
        <v>0.5</v>
      </c>
      <c r="I1534" s="47">
        <v>2.7214385395291106E-2</v>
      </c>
      <c r="J1534">
        <v>7</v>
      </c>
      <c r="K1534">
        <v>4</v>
      </c>
      <c r="L1534" t="s">
        <v>196</v>
      </c>
      <c r="M1534" s="11" cm="1">
        <f t="array" ref="M1534">_xlfn.IFS(L1534="&gt;70%",1,L1534="60-70%",70%,L1534="50-60%",60%,L1534="&lt;50%",50%)</f>
        <v>1</v>
      </c>
      <c r="N1534" s="47">
        <v>0.19873592821764074</v>
      </c>
      <c r="O1534">
        <v>5</v>
      </c>
      <c r="P1534">
        <v>4</v>
      </c>
      <c r="Q1534">
        <v>9</v>
      </c>
      <c r="R1534">
        <v>9</v>
      </c>
      <c r="S1534" t="s">
        <v>103</v>
      </c>
      <c r="T1534" t="s">
        <v>106</v>
      </c>
      <c r="V1534">
        <v>29</v>
      </c>
      <c r="W1534">
        <v>27</v>
      </c>
      <c r="X1534">
        <f>IF(AND(OR('Country Prioritization'!$C$4 = 'Filter inputs'!$A$4,'Country Prioritization'!$C$4=$B1534),
OR('Country Prioritization'!$C$6='Filter inputs'!$C$4,'Country Prioritization'!$C$6=$S1534),
OR( 'Country Prioritization'!$C$7='Filter inputs'!$D$4, 'Country Prioritization'!$C$7=$T1534),
OR('Country Prioritization'!$C$8='Filter inputs'!$E$4, 'Country Prioritization'!$C$8=$F1534), OR(AND('Country Prioritization'!$C$5='Filter inputs'!$B$4,H1534&lt;=$X$1),AND('Country Prioritization'!$C$5='Filter inputs'!$B$5,M1534&lt;=$X$1))),1,0)</f>
        <v>1</v>
      </c>
      <c r="Y1534">
        <f>IF(OR('Vaccine Prioritization'!$C$5='Filter inputs'!$E$4, 'Vaccine Prioritization'!$C$5=$F1534),1,0)</f>
        <v>1</v>
      </c>
    </row>
    <row r="1535" spans="1:25" x14ac:dyDescent="0.3">
      <c r="A1535" t="str">
        <f t="shared" si="45"/>
        <v>AMERICABOLMCV22029</v>
      </c>
      <c r="B1535" t="s">
        <v>22</v>
      </c>
      <c r="C1535" t="s">
        <v>162</v>
      </c>
      <c r="D1535" t="s">
        <v>58</v>
      </c>
      <c r="E1535" t="s">
        <v>83</v>
      </c>
      <c r="F1535">
        <v>2029</v>
      </c>
      <c r="G1535" t="s">
        <v>199</v>
      </c>
      <c r="H1535" s="11" cm="1">
        <f t="array" ref="H1535">_xlfn.IFS(G1535="&gt;70%",1,G1535="60-70%",70%,G1535="50-60%",60%,G1535="&lt;50%",50%)</f>
        <v>0.5</v>
      </c>
      <c r="I1535" s="47">
        <v>1.9269212980964717E-2</v>
      </c>
      <c r="J1535">
        <v>9</v>
      </c>
      <c r="K1535">
        <v>3</v>
      </c>
      <c r="L1535" t="s">
        <v>196</v>
      </c>
      <c r="M1535" s="11" cm="1">
        <f t="array" ref="M1535">_xlfn.IFS(L1535="&gt;70%",1,L1535="60-70%",70%,L1535="50-60%",60%,L1535="&lt;50%",50%)</f>
        <v>1</v>
      </c>
      <c r="N1535" s="47">
        <v>0.16968827536414924</v>
      </c>
      <c r="O1535">
        <v>4</v>
      </c>
      <c r="P1535">
        <v>3</v>
      </c>
      <c r="Q1535">
        <v>4</v>
      </c>
      <c r="R1535">
        <v>11</v>
      </c>
      <c r="S1535" t="s">
        <v>104</v>
      </c>
      <c r="T1535" t="s">
        <v>108</v>
      </c>
      <c r="V1535">
        <v>27</v>
      </c>
      <c r="W1535">
        <v>22</v>
      </c>
      <c r="X1535">
        <f>IF(AND(OR('Country Prioritization'!$C$4 = 'Filter inputs'!$A$4,'Country Prioritization'!$C$4=$B1535),
OR('Country Prioritization'!$C$6='Filter inputs'!$C$4,'Country Prioritization'!$C$6=$S1535),
OR( 'Country Prioritization'!$C$7='Filter inputs'!$D$4, 'Country Prioritization'!$C$7=$T1535),
OR('Country Prioritization'!$C$8='Filter inputs'!$E$4, 'Country Prioritization'!$C$8=$F1535), OR(AND('Country Prioritization'!$C$5='Filter inputs'!$B$4,H1535&lt;=$X$1),AND('Country Prioritization'!$C$5='Filter inputs'!$B$5,M1535&lt;=$X$1))),1,0)</f>
        <v>1</v>
      </c>
      <c r="Y1535">
        <f>IF(OR('Vaccine Prioritization'!$C$5='Filter inputs'!$E$4, 'Vaccine Prioritization'!$C$5=$F1535),1,0)</f>
        <v>1</v>
      </c>
    </row>
    <row r="1536" spans="1:25" x14ac:dyDescent="0.3">
      <c r="A1536" t="str">
        <f t="shared" si="45"/>
        <v>AFRICALSOMCV22029</v>
      </c>
      <c r="B1536" t="s">
        <v>3</v>
      </c>
      <c r="C1536" t="s">
        <v>178</v>
      </c>
      <c r="D1536" t="s">
        <v>74</v>
      </c>
      <c r="E1536" t="s">
        <v>83</v>
      </c>
      <c r="F1536">
        <v>2029</v>
      </c>
      <c r="G1536" t="s">
        <v>199</v>
      </c>
      <c r="H1536" s="11" cm="1">
        <f t="array" ref="H1536">_xlfn.IFS(G1536="&gt;70%",1,G1536="60-70%",70%,G1536="50-60%",60%,G1536="&lt;50%",50%)</f>
        <v>0.5</v>
      </c>
      <c r="I1536" s="47">
        <v>2.1099230465263571E-2</v>
      </c>
      <c r="J1536">
        <v>4</v>
      </c>
      <c r="K1536">
        <v>3</v>
      </c>
      <c r="L1536" t="s">
        <v>196</v>
      </c>
      <c r="M1536" s="11" cm="1">
        <f t="array" ref="M1536">_xlfn.IFS(L1536="&gt;70%",1,L1536="60-70%",70%,L1536="50-60%",60%,L1536="&lt;50%",50%)</f>
        <v>1</v>
      </c>
      <c r="N1536" s="47">
        <v>0.1659217278541876</v>
      </c>
      <c r="O1536">
        <v>3</v>
      </c>
      <c r="P1536">
        <v>3</v>
      </c>
      <c r="Q1536">
        <v>9</v>
      </c>
      <c r="R1536">
        <v>2</v>
      </c>
      <c r="S1536" t="s">
        <v>104</v>
      </c>
      <c r="T1536" t="s">
        <v>109</v>
      </c>
      <c r="V1536">
        <v>18</v>
      </c>
      <c r="W1536">
        <v>17</v>
      </c>
      <c r="X1536">
        <f>IF(AND(OR('Country Prioritization'!$C$4 = 'Filter inputs'!$A$4,'Country Prioritization'!$C$4=$B1536),
OR('Country Prioritization'!$C$6='Filter inputs'!$C$4,'Country Prioritization'!$C$6=$S1536),
OR( 'Country Prioritization'!$C$7='Filter inputs'!$D$4, 'Country Prioritization'!$C$7=$T1536),
OR('Country Prioritization'!$C$8='Filter inputs'!$E$4, 'Country Prioritization'!$C$8=$F1536), OR(AND('Country Prioritization'!$C$5='Filter inputs'!$B$4,H1536&lt;=$X$1),AND('Country Prioritization'!$C$5='Filter inputs'!$B$5,M1536&lt;=$X$1))),1,0)</f>
        <v>1</v>
      </c>
      <c r="Y1536">
        <f>IF(OR('Vaccine Prioritization'!$C$5='Filter inputs'!$E$4, 'Vaccine Prioritization'!$C$5=$F1536),1,0)</f>
        <v>1</v>
      </c>
    </row>
    <row r="1537" spans="1:25" x14ac:dyDescent="0.3">
      <c r="A1537" t="str">
        <f t="shared" si="45"/>
        <v>AMERICANICMCV22029</v>
      </c>
      <c r="B1537" t="s">
        <v>22</v>
      </c>
      <c r="C1537" t="s">
        <v>185</v>
      </c>
      <c r="D1537" t="s">
        <v>81</v>
      </c>
      <c r="E1537" t="s">
        <v>83</v>
      </c>
      <c r="F1537">
        <v>2029</v>
      </c>
      <c r="G1537" t="s">
        <v>199</v>
      </c>
      <c r="H1537" s="11" cm="1">
        <f t="array" ref="H1537">_xlfn.IFS(G1537="&gt;70%",1,G1537="60-70%",70%,G1537="50-60%",60%,G1537="&lt;50%",50%)</f>
        <v>0.5</v>
      </c>
      <c r="I1537" s="47">
        <v>1.7597314953072041E-2</v>
      </c>
      <c r="J1537">
        <v>1</v>
      </c>
      <c r="K1537">
        <v>3</v>
      </c>
      <c r="L1537" t="s">
        <v>196</v>
      </c>
      <c r="M1537" s="11" cm="1">
        <f t="array" ref="M1537">_xlfn.IFS(L1537="&gt;70%",1,L1537="60-70%",70%,L1537="50-60%",60%,L1537="&lt;50%",50%)</f>
        <v>1</v>
      </c>
      <c r="N1537" s="47">
        <v>0.13942286106438062</v>
      </c>
      <c r="O1537">
        <v>3</v>
      </c>
      <c r="P1537">
        <v>3</v>
      </c>
      <c r="Q1537">
        <v>1</v>
      </c>
      <c r="R1537">
        <v>5</v>
      </c>
      <c r="S1537" t="s">
        <v>104</v>
      </c>
      <c r="T1537" t="s">
        <v>107</v>
      </c>
      <c r="V1537">
        <v>10</v>
      </c>
      <c r="W1537">
        <v>12</v>
      </c>
      <c r="X1537">
        <f>IF(AND(OR('Country Prioritization'!$C$4 = 'Filter inputs'!$A$4,'Country Prioritization'!$C$4=$B1537),
OR('Country Prioritization'!$C$6='Filter inputs'!$C$4,'Country Prioritization'!$C$6=$S1537),
OR( 'Country Prioritization'!$C$7='Filter inputs'!$D$4, 'Country Prioritization'!$C$7=$T1537),
OR('Country Prioritization'!$C$8='Filter inputs'!$E$4, 'Country Prioritization'!$C$8=$F1537), OR(AND('Country Prioritization'!$C$5='Filter inputs'!$B$4,H1537&lt;=$X$1),AND('Country Prioritization'!$C$5='Filter inputs'!$B$5,M1537&lt;=$X$1))),1,0)</f>
        <v>1</v>
      </c>
      <c r="Y1537">
        <f>IF(OR('Vaccine Prioritization'!$C$5='Filter inputs'!$E$4, 'Vaccine Prioritization'!$C$5=$F1537),1,0)</f>
        <v>1</v>
      </c>
    </row>
    <row r="1538" spans="1:25" x14ac:dyDescent="0.3">
      <c r="A1538" t="str">
        <f t="shared" si="45"/>
        <v>AFRICADJIMCV22029</v>
      </c>
      <c r="B1538" t="s">
        <v>3</v>
      </c>
      <c r="C1538" t="s">
        <v>124</v>
      </c>
      <c r="D1538" t="s">
        <v>19</v>
      </c>
      <c r="E1538" t="s">
        <v>83</v>
      </c>
      <c r="F1538">
        <v>2029</v>
      </c>
      <c r="G1538" t="s">
        <v>199</v>
      </c>
      <c r="H1538" s="11" cm="1">
        <f t="array" ref="H1538">_xlfn.IFS(G1538="&gt;70%",1,G1538="60-70%",70%,G1538="50-60%",60%,G1538="&lt;50%",50%)</f>
        <v>0.5</v>
      </c>
      <c r="I1538" s="47">
        <v>1.2787217692894667E-2</v>
      </c>
      <c r="J1538">
        <v>4</v>
      </c>
      <c r="K1538">
        <v>3</v>
      </c>
      <c r="L1538" t="s">
        <v>196</v>
      </c>
      <c r="M1538" s="11" cm="1">
        <f t="array" ref="M1538">_xlfn.IFS(L1538="&gt;70%",1,L1538="60-70%",70%,L1538="50-60%",60%,L1538="&lt;50%",50%)</f>
        <v>1</v>
      </c>
      <c r="N1538" s="47">
        <v>0.11206498464311039</v>
      </c>
      <c r="O1538">
        <v>5</v>
      </c>
      <c r="P1538">
        <v>3</v>
      </c>
      <c r="Q1538">
        <v>7</v>
      </c>
      <c r="R1538">
        <v>2</v>
      </c>
      <c r="S1538" t="s">
        <v>104</v>
      </c>
      <c r="T1538" t="s">
        <v>109</v>
      </c>
      <c r="V1538">
        <v>16</v>
      </c>
      <c r="W1538">
        <v>17</v>
      </c>
      <c r="X1538">
        <f>IF(AND(OR('Country Prioritization'!$C$4 = 'Filter inputs'!$A$4,'Country Prioritization'!$C$4=$B1538),
OR('Country Prioritization'!$C$6='Filter inputs'!$C$4,'Country Prioritization'!$C$6=$S1538),
OR( 'Country Prioritization'!$C$7='Filter inputs'!$D$4, 'Country Prioritization'!$C$7=$T1538),
OR('Country Prioritization'!$C$8='Filter inputs'!$E$4, 'Country Prioritization'!$C$8=$F1538), OR(AND('Country Prioritization'!$C$5='Filter inputs'!$B$4,H1538&lt;=$X$1),AND('Country Prioritization'!$C$5='Filter inputs'!$B$5,M1538&lt;=$X$1))),1,0)</f>
        <v>1</v>
      </c>
      <c r="Y1538">
        <f>IF(OR('Vaccine Prioritization'!$C$5='Filter inputs'!$E$4, 'Vaccine Prioritization'!$C$5=$F1538),1,0)</f>
        <v>1</v>
      </c>
    </row>
    <row r="1539" spans="1:25" x14ac:dyDescent="0.3">
      <c r="A1539" t="str">
        <f t="shared" si="45"/>
        <v>AFRICAGMBMCV22029</v>
      </c>
      <c r="B1539" t="s">
        <v>3</v>
      </c>
      <c r="C1539" t="s">
        <v>156</v>
      </c>
      <c r="D1539" t="s">
        <v>52</v>
      </c>
      <c r="E1539" t="s">
        <v>83</v>
      </c>
      <c r="F1539">
        <v>2029</v>
      </c>
      <c r="G1539" t="s">
        <v>199</v>
      </c>
      <c r="H1539" s="11" cm="1">
        <f t="array" ref="H1539">_xlfn.IFS(G1539="&gt;70%",1,G1539="60-70%",70%,G1539="50-60%",60%,G1539="&lt;50%",50%)</f>
        <v>0.5</v>
      </c>
      <c r="I1539" s="47">
        <v>1.4991966945997925E-2</v>
      </c>
      <c r="J1539">
        <v>8</v>
      </c>
      <c r="K1539">
        <v>3</v>
      </c>
      <c r="L1539" t="s">
        <v>196</v>
      </c>
      <c r="M1539" s="11" cm="1">
        <f t="array" ref="M1539">_xlfn.IFS(L1539="&gt;70%",1,L1539="60-70%",70%,L1539="50-60%",60%,L1539="&lt;50%",50%)</f>
        <v>1</v>
      </c>
      <c r="N1539" s="47">
        <v>9.5037010900283714E-2</v>
      </c>
      <c r="O1539">
        <v>6</v>
      </c>
      <c r="P1539">
        <v>3</v>
      </c>
      <c r="Q1539">
        <v>6</v>
      </c>
      <c r="R1539">
        <v>9</v>
      </c>
      <c r="S1539" t="s">
        <v>103</v>
      </c>
      <c r="T1539" t="s">
        <v>106</v>
      </c>
      <c r="V1539">
        <v>26</v>
      </c>
      <c r="W1539">
        <v>24</v>
      </c>
      <c r="X1539">
        <f>IF(AND(OR('Country Prioritization'!$C$4 = 'Filter inputs'!$A$4,'Country Prioritization'!$C$4=$B1539),
OR('Country Prioritization'!$C$6='Filter inputs'!$C$4,'Country Prioritization'!$C$6=$S1539),
OR( 'Country Prioritization'!$C$7='Filter inputs'!$D$4, 'Country Prioritization'!$C$7=$T1539),
OR('Country Prioritization'!$C$8='Filter inputs'!$E$4, 'Country Prioritization'!$C$8=$F1539), OR(AND('Country Prioritization'!$C$5='Filter inputs'!$B$4,H1539&lt;=$X$1),AND('Country Prioritization'!$C$5='Filter inputs'!$B$5,M1539&lt;=$X$1))),1,0)</f>
        <v>1</v>
      </c>
      <c r="Y1539">
        <f>IF(OR('Vaccine Prioritization'!$C$5='Filter inputs'!$E$4, 'Vaccine Prioritization'!$C$5=$F1539),1,0)</f>
        <v>1</v>
      </c>
    </row>
    <row r="1540" spans="1:25" x14ac:dyDescent="0.3">
      <c r="A1540" t="str">
        <f t="shared" ref="A1540:A1603" si="46">_xlfn.CONCAT(B1540,D1540,E1540,F1540)</f>
        <v>AMERICACUBMCV22029</v>
      </c>
      <c r="B1540" t="s">
        <v>22</v>
      </c>
      <c r="C1540" t="s">
        <v>175</v>
      </c>
      <c r="D1540" t="s">
        <v>71</v>
      </c>
      <c r="E1540" t="s">
        <v>83</v>
      </c>
      <c r="F1540">
        <v>2029</v>
      </c>
      <c r="G1540" t="s">
        <v>199</v>
      </c>
      <c r="H1540" s="11" cm="1">
        <f t="array" ref="H1540">_xlfn.IFS(G1540="&gt;70%",1,G1540="60-70%",70%,G1540="50-60%",60%,G1540="&lt;50%",50%)</f>
        <v>0.5</v>
      </c>
      <c r="I1540" s="47">
        <v>1.0581461981732005E-2</v>
      </c>
      <c r="J1540">
        <v>1</v>
      </c>
      <c r="K1540">
        <v>3</v>
      </c>
      <c r="L1540" t="s">
        <v>196</v>
      </c>
      <c r="M1540" s="11" cm="1">
        <f t="array" ref="M1540">_xlfn.IFS(L1540="&gt;70%",1,L1540="60-70%",70%,L1540="50-60%",60%,L1540="&lt;50%",50%)</f>
        <v>1</v>
      </c>
      <c r="N1540" s="47">
        <v>8.963633733881371E-2</v>
      </c>
      <c r="O1540">
        <v>1</v>
      </c>
      <c r="P1540">
        <v>3</v>
      </c>
      <c r="Q1540">
        <v>1</v>
      </c>
      <c r="R1540">
        <v>10</v>
      </c>
      <c r="S1540" t="s">
        <v>105</v>
      </c>
      <c r="T1540" t="s">
        <v>108</v>
      </c>
      <c r="V1540">
        <v>15</v>
      </c>
      <c r="W1540">
        <v>15</v>
      </c>
      <c r="X1540">
        <f>IF(AND(OR('Country Prioritization'!$C$4 = 'Filter inputs'!$A$4,'Country Prioritization'!$C$4=$B1540),
OR('Country Prioritization'!$C$6='Filter inputs'!$C$4,'Country Prioritization'!$C$6=$S1540),
OR( 'Country Prioritization'!$C$7='Filter inputs'!$D$4, 'Country Prioritization'!$C$7=$T1540),
OR('Country Prioritization'!$C$8='Filter inputs'!$E$4, 'Country Prioritization'!$C$8=$F1540), OR(AND('Country Prioritization'!$C$5='Filter inputs'!$B$4,H1540&lt;=$X$1),AND('Country Prioritization'!$C$5='Filter inputs'!$B$5,M1540&lt;=$X$1))),1,0)</f>
        <v>1</v>
      </c>
      <c r="Y1540">
        <f>IF(OR('Vaccine Prioritization'!$C$5='Filter inputs'!$E$4, 'Vaccine Prioritization'!$C$5=$F1540),1,0)</f>
        <v>1</v>
      </c>
    </row>
    <row r="1541" spans="1:25" x14ac:dyDescent="0.3">
      <c r="A1541" t="str">
        <f t="shared" si="46"/>
        <v>AFRICACAFMCV22029</v>
      </c>
      <c r="B1541" t="s">
        <v>3</v>
      </c>
      <c r="C1541" t="s">
        <v>114</v>
      </c>
      <c r="D1541" t="s">
        <v>6</v>
      </c>
      <c r="E1541" t="s">
        <v>83</v>
      </c>
      <c r="F1541">
        <v>2029</v>
      </c>
      <c r="G1541" t="s">
        <v>199</v>
      </c>
      <c r="H1541" s="11" cm="1">
        <f t="array" ref="H1541">_xlfn.IFS(G1541="&gt;70%",1,G1541="60-70%",70%,G1541="50-60%",60%,G1541="&lt;50%",50%)</f>
        <v>0.5</v>
      </c>
      <c r="I1541" s="47">
        <v>3.2667252761736695E-2</v>
      </c>
      <c r="J1541">
        <v>7</v>
      </c>
      <c r="K1541">
        <v>4</v>
      </c>
      <c r="L1541" t="s">
        <v>199</v>
      </c>
      <c r="M1541" s="11" cm="1">
        <f t="array" ref="M1541">_xlfn.IFS(L1541="&gt;70%",1,L1541="60-70%",70%,L1541="50-60%",60%,L1541="&lt;50%",50%)</f>
        <v>0.5</v>
      </c>
      <c r="N1541" s="47">
        <v>8.883831813593901E-2</v>
      </c>
      <c r="O1541">
        <v>10</v>
      </c>
      <c r="P1541">
        <v>3</v>
      </c>
      <c r="Q1541">
        <v>10</v>
      </c>
      <c r="R1541">
        <v>9</v>
      </c>
      <c r="S1541" t="s">
        <v>103</v>
      </c>
      <c r="T1541" t="s">
        <v>106</v>
      </c>
      <c r="V1541">
        <v>30</v>
      </c>
      <c r="W1541">
        <v>32</v>
      </c>
      <c r="X1541">
        <f>IF(AND(OR('Country Prioritization'!$C$4 = 'Filter inputs'!$A$4,'Country Prioritization'!$C$4=$B1541),
OR('Country Prioritization'!$C$6='Filter inputs'!$C$4,'Country Prioritization'!$C$6=$S1541),
OR( 'Country Prioritization'!$C$7='Filter inputs'!$D$4, 'Country Prioritization'!$C$7=$T1541),
OR('Country Prioritization'!$C$8='Filter inputs'!$E$4, 'Country Prioritization'!$C$8=$F1541), OR(AND('Country Prioritization'!$C$5='Filter inputs'!$B$4,H1541&lt;=$X$1),AND('Country Prioritization'!$C$5='Filter inputs'!$B$5,M1541&lt;=$X$1))),1,0)</f>
        <v>1</v>
      </c>
      <c r="Y1541">
        <f>IF(OR('Vaccine Prioritization'!$C$5='Filter inputs'!$E$4, 'Vaccine Prioritization'!$C$5=$F1541),1,0)</f>
        <v>1</v>
      </c>
    </row>
    <row r="1542" spans="1:25" x14ac:dyDescent="0.3">
      <c r="A1542" t="str">
        <f t="shared" si="46"/>
        <v>ASIAAZEMCV22029</v>
      </c>
      <c r="B1542" t="s">
        <v>13</v>
      </c>
      <c r="C1542" t="s">
        <v>144</v>
      </c>
      <c r="D1542" t="s">
        <v>40</v>
      </c>
      <c r="E1542" t="s">
        <v>83</v>
      </c>
      <c r="F1542">
        <v>2029</v>
      </c>
      <c r="G1542" t="s">
        <v>199</v>
      </c>
      <c r="H1542" s="11" cm="1">
        <f t="array" ref="H1542">_xlfn.IFS(G1542="&gt;70%",1,G1542="60-70%",70%,G1542="50-60%",60%,G1542="&lt;50%",50%)</f>
        <v>0.5</v>
      </c>
      <c r="I1542" s="47">
        <v>9.4224186257145133E-3</v>
      </c>
      <c r="J1542">
        <v>2</v>
      </c>
      <c r="K1542">
        <v>2</v>
      </c>
      <c r="L1542" t="s">
        <v>196</v>
      </c>
      <c r="M1542" s="11" cm="1">
        <f t="array" ref="M1542">_xlfn.IFS(L1542="&gt;70%",1,L1542="60-70%",70%,L1542="50-60%",60%,L1542="&lt;50%",50%)</f>
        <v>1</v>
      </c>
      <c r="N1542" s="47">
        <v>8.1939014665528873E-2</v>
      </c>
      <c r="O1542">
        <v>1</v>
      </c>
      <c r="P1542">
        <v>2</v>
      </c>
      <c r="Q1542">
        <v>3</v>
      </c>
      <c r="R1542">
        <v>10</v>
      </c>
      <c r="S1542" t="s">
        <v>105</v>
      </c>
      <c r="T1542" t="s">
        <v>108</v>
      </c>
      <c r="V1542">
        <v>17</v>
      </c>
      <c r="W1542">
        <v>16</v>
      </c>
      <c r="X1542">
        <f>IF(AND(OR('Country Prioritization'!$C$4 = 'Filter inputs'!$A$4,'Country Prioritization'!$C$4=$B1542),
OR('Country Prioritization'!$C$6='Filter inputs'!$C$4,'Country Prioritization'!$C$6=$S1542),
OR( 'Country Prioritization'!$C$7='Filter inputs'!$D$4, 'Country Prioritization'!$C$7=$T1542),
OR('Country Prioritization'!$C$8='Filter inputs'!$E$4, 'Country Prioritization'!$C$8=$F1542), OR(AND('Country Prioritization'!$C$5='Filter inputs'!$B$4,H1542&lt;=$X$1),AND('Country Prioritization'!$C$5='Filter inputs'!$B$5,M1542&lt;=$X$1))),1,0)</f>
        <v>1</v>
      </c>
      <c r="Y1542">
        <f>IF(OR('Vaccine Prioritization'!$C$5='Filter inputs'!$E$4, 'Vaccine Prioritization'!$C$5=$F1542),1,0)</f>
        <v>1</v>
      </c>
    </row>
    <row r="1543" spans="1:25" x14ac:dyDescent="0.3">
      <c r="A1543" t="str">
        <f t="shared" si="46"/>
        <v>ASIAMNGMCV22029</v>
      </c>
      <c r="B1543" t="s">
        <v>13</v>
      </c>
      <c r="C1543" t="s">
        <v>174</v>
      </c>
      <c r="D1543" t="s">
        <v>70</v>
      </c>
      <c r="E1543" t="s">
        <v>83</v>
      </c>
      <c r="F1543">
        <v>2029</v>
      </c>
      <c r="G1543" t="s">
        <v>199</v>
      </c>
      <c r="H1543" s="11" cm="1">
        <f t="array" ref="H1543">_xlfn.IFS(G1543="&gt;70%",1,G1543="60-70%",70%,G1543="50-60%",60%,G1543="&lt;50%",50%)</f>
        <v>0.5</v>
      </c>
      <c r="I1543" s="47">
        <v>8.9520520093313884E-3</v>
      </c>
      <c r="J1543">
        <v>1</v>
      </c>
      <c r="K1543">
        <v>2</v>
      </c>
      <c r="L1543" t="s">
        <v>196</v>
      </c>
      <c r="M1543" s="11" cm="1">
        <f t="array" ref="M1543">_xlfn.IFS(L1543="&gt;70%",1,L1543="60-70%",70%,L1543="50-60%",60%,L1543="&lt;50%",50%)</f>
        <v>1</v>
      </c>
      <c r="N1543" s="47">
        <v>7.6106671216201974E-2</v>
      </c>
      <c r="O1543">
        <v>2</v>
      </c>
      <c r="P1543">
        <v>2</v>
      </c>
      <c r="Q1543">
        <v>5</v>
      </c>
      <c r="R1543">
        <v>11</v>
      </c>
      <c r="S1543" t="s">
        <v>104</v>
      </c>
      <c r="T1543" t="s">
        <v>108</v>
      </c>
      <c r="V1543">
        <v>19</v>
      </c>
      <c r="W1543">
        <v>20</v>
      </c>
      <c r="X1543">
        <f>IF(AND(OR('Country Prioritization'!$C$4 = 'Filter inputs'!$A$4,'Country Prioritization'!$C$4=$B1543),
OR('Country Prioritization'!$C$6='Filter inputs'!$C$4,'Country Prioritization'!$C$6=$S1543),
OR( 'Country Prioritization'!$C$7='Filter inputs'!$D$4, 'Country Prioritization'!$C$7=$T1543),
OR('Country Prioritization'!$C$8='Filter inputs'!$E$4, 'Country Prioritization'!$C$8=$F1543), OR(AND('Country Prioritization'!$C$5='Filter inputs'!$B$4,H1543&lt;=$X$1),AND('Country Prioritization'!$C$5='Filter inputs'!$B$5,M1543&lt;=$X$1))),1,0)</f>
        <v>1</v>
      </c>
      <c r="Y1543">
        <f>IF(OR('Vaccine Prioritization'!$C$5='Filter inputs'!$E$4, 'Vaccine Prioritization'!$C$5=$F1543),1,0)</f>
        <v>1</v>
      </c>
    </row>
    <row r="1544" spans="1:25" x14ac:dyDescent="0.3">
      <c r="A1544" t="str">
        <f t="shared" si="46"/>
        <v>AMERICAHNDMCV22029</v>
      </c>
      <c r="B1544" t="s">
        <v>22</v>
      </c>
      <c r="C1544" t="s">
        <v>165</v>
      </c>
      <c r="D1544" t="s">
        <v>61</v>
      </c>
      <c r="E1544" t="s">
        <v>83</v>
      </c>
      <c r="F1544">
        <v>2029</v>
      </c>
      <c r="G1544" t="s">
        <v>199</v>
      </c>
      <c r="H1544" s="11" cm="1">
        <f t="array" ref="H1544">_xlfn.IFS(G1544="&gt;70%",1,G1544="60-70%",70%,G1544="50-60%",60%,G1544="&lt;50%",50%)</f>
        <v>0.5</v>
      </c>
      <c r="I1544" s="47">
        <v>8.3261767418112559E-3</v>
      </c>
      <c r="J1544">
        <v>3</v>
      </c>
      <c r="K1544">
        <v>2</v>
      </c>
      <c r="L1544" t="s">
        <v>196</v>
      </c>
      <c r="M1544" s="11" cm="1">
        <f t="array" ref="M1544">_xlfn.IFS(L1544="&gt;70%",1,L1544="60-70%",70%,L1544="50-60%",60%,L1544="&lt;50%",50%)</f>
        <v>1</v>
      </c>
      <c r="N1544" s="47">
        <v>7.0122561104394882E-2</v>
      </c>
      <c r="O1544">
        <v>3</v>
      </c>
      <c r="P1544">
        <v>2</v>
      </c>
      <c r="Q1544">
        <v>4</v>
      </c>
      <c r="R1544">
        <v>11</v>
      </c>
      <c r="S1544" t="s">
        <v>104</v>
      </c>
      <c r="T1544" t="s">
        <v>108</v>
      </c>
      <c r="V1544">
        <v>20</v>
      </c>
      <c r="W1544">
        <v>20</v>
      </c>
      <c r="X1544">
        <f>IF(AND(OR('Country Prioritization'!$C$4 = 'Filter inputs'!$A$4,'Country Prioritization'!$C$4=$B1544),
OR('Country Prioritization'!$C$6='Filter inputs'!$C$4,'Country Prioritization'!$C$6=$S1544),
OR( 'Country Prioritization'!$C$7='Filter inputs'!$D$4, 'Country Prioritization'!$C$7=$T1544),
OR('Country Prioritization'!$C$8='Filter inputs'!$E$4, 'Country Prioritization'!$C$8=$F1544), OR(AND('Country Prioritization'!$C$5='Filter inputs'!$B$4,H1544&lt;=$X$1),AND('Country Prioritization'!$C$5='Filter inputs'!$B$5,M1544&lt;=$X$1))),1,0)</f>
        <v>1</v>
      </c>
      <c r="Y1544">
        <f>IF(OR('Vaccine Prioritization'!$C$5='Filter inputs'!$E$4, 'Vaccine Prioritization'!$C$5=$F1544),1,0)</f>
        <v>1</v>
      </c>
    </row>
    <row r="1545" spans="1:25" x14ac:dyDescent="0.3">
      <c r="A1545" t="str">
        <f t="shared" si="46"/>
        <v>ASIATJKMCV22029</v>
      </c>
      <c r="B1545" t="s">
        <v>13</v>
      </c>
      <c r="C1545" t="s">
        <v>172</v>
      </c>
      <c r="D1545" t="s">
        <v>68</v>
      </c>
      <c r="E1545" t="s">
        <v>83</v>
      </c>
      <c r="F1545">
        <v>2029</v>
      </c>
      <c r="G1545" t="s">
        <v>199</v>
      </c>
      <c r="H1545" s="11" cm="1">
        <f t="array" ref="H1545">_xlfn.IFS(G1545="&gt;70%",1,G1545="60-70%",70%,G1545="50-60%",60%,G1545="&lt;50%",50%)</f>
        <v>0.5</v>
      </c>
      <c r="I1545" s="47">
        <v>6.5233244589689449E-3</v>
      </c>
      <c r="J1545">
        <v>2</v>
      </c>
      <c r="K1545">
        <v>2</v>
      </c>
      <c r="L1545" t="s">
        <v>196</v>
      </c>
      <c r="M1545" s="11" cm="1">
        <f t="array" ref="M1545">_xlfn.IFS(L1545="&gt;70%",1,L1545="60-70%",70%,L1545="50-60%",60%,L1545="&lt;50%",50%)</f>
        <v>1</v>
      </c>
      <c r="N1545" s="47">
        <v>5.8422301677664323E-2</v>
      </c>
      <c r="O1545">
        <v>1</v>
      </c>
      <c r="P1545">
        <v>2</v>
      </c>
      <c r="Q1545">
        <v>6</v>
      </c>
      <c r="R1545">
        <v>9</v>
      </c>
      <c r="S1545" t="s">
        <v>103</v>
      </c>
      <c r="T1545" t="s">
        <v>106</v>
      </c>
      <c r="V1545">
        <v>19</v>
      </c>
      <c r="W1545">
        <v>18</v>
      </c>
      <c r="X1545">
        <f>IF(AND(OR('Country Prioritization'!$C$4 = 'Filter inputs'!$A$4,'Country Prioritization'!$C$4=$B1545),
OR('Country Prioritization'!$C$6='Filter inputs'!$C$4,'Country Prioritization'!$C$6=$S1545),
OR( 'Country Prioritization'!$C$7='Filter inputs'!$D$4, 'Country Prioritization'!$C$7=$T1545),
OR('Country Prioritization'!$C$8='Filter inputs'!$E$4, 'Country Prioritization'!$C$8=$F1545), OR(AND('Country Prioritization'!$C$5='Filter inputs'!$B$4,H1545&lt;=$X$1),AND('Country Prioritization'!$C$5='Filter inputs'!$B$5,M1545&lt;=$X$1))),1,0)</f>
        <v>1</v>
      </c>
      <c r="Y1545">
        <f>IF(OR('Vaccine Prioritization'!$C$5='Filter inputs'!$E$4, 'Vaccine Prioritization'!$C$5=$F1545),1,0)</f>
        <v>1</v>
      </c>
    </row>
    <row r="1546" spans="1:25" x14ac:dyDescent="0.3">
      <c r="A1546" t="str">
        <f t="shared" si="46"/>
        <v>ASIATLSMCV22029</v>
      </c>
      <c r="B1546" t="s">
        <v>13</v>
      </c>
      <c r="C1546" t="s">
        <v>160</v>
      </c>
      <c r="D1546" t="s">
        <v>56</v>
      </c>
      <c r="E1546" t="s">
        <v>83</v>
      </c>
      <c r="F1546">
        <v>2029</v>
      </c>
      <c r="G1546" t="s">
        <v>199</v>
      </c>
      <c r="H1546" s="11" cm="1">
        <f t="array" ref="H1546">_xlfn.IFS(G1546="&gt;70%",1,G1546="60-70%",70%,G1546="50-60%",60%,G1546="&lt;50%",50%)</f>
        <v>0.5</v>
      </c>
      <c r="I1546" s="47">
        <v>8.4123829242005524E-3</v>
      </c>
      <c r="J1546">
        <v>4</v>
      </c>
      <c r="K1546">
        <v>2</v>
      </c>
      <c r="L1546" t="s">
        <v>196</v>
      </c>
      <c r="M1546" s="11" cm="1">
        <f t="array" ref="M1546">_xlfn.IFS(L1546="&gt;70%",1,L1546="60-70%",70%,L1546="50-60%",60%,L1546="&lt;50%",50%)</f>
        <v>1</v>
      </c>
      <c r="N1546" s="47">
        <v>5.644487625988405E-2</v>
      </c>
      <c r="O1546">
        <v>7</v>
      </c>
      <c r="P1546">
        <v>2</v>
      </c>
      <c r="Q1546">
        <v>2</v>
      </c>
      <c r="R1546">
        <v>11</v>
      </c>
      <c r="S1546" t="s">
        <v>104</v>
      </c>
      <c r="T1546" t="s">
        <v>108</v>
      </c>
      <c r="V1546">
        <v>19</v>
      </c>
      <c r="W1546">
        <v>22</v>
      </c>
      <c r="X1546">
        <f>IF(AND(OR('Country Prioritization'!$C$4 = 'Filter inputs'!$A$4,'Country Prioritization'!$C$4=$B1546),
OR('Country Prioritization'!$C$6='Filter inputs'!$C$4,'Country Prioritization'!$C$6=$S1546),
OR( 'Country Prioritization'!$C$7='Filter inputs'!$D$4, 'Country Prioritization'!$C$7=$T1546),
OR('Country Prioritization'!$C$8='Filter inputs'!$E$4, 'Country Prioritization'!$C$8=$F1546), OR(AND('Country Prioritization'!$C$5='Filter inputs'!$B$4,H1546&lt;=$X$1),AND('Country Prioritization'!$C$5='Filter inputs'!$B$5,M1546&lt;=$X$1))),1,0)</f>
        <v>1</v>
      </c>
      <c r="Y1546">
        <f>IF(OR('Vaccine Prioritization'!$C$5='Filter inputs'!$E$4, 'Vaccine Prioritization'!$C$5=$F1546),1,0)</f>
        <v>1</v>
      </c>
    </row>
    <row r="1547" spans="1:25" x14ac:dyDescent="0.3">
      <c r="A1547" t="str">
        <f t="shared" si="46"/>
        <v>ASIAKGZMCV22029</v>
      </c>
      <c r="B1547" t="s">
        <v>13</v>
      </c>
      <c r="C1547" t="s">
        <v>143</v>
      </c>
      <c r="D1547" t="s">
        <v>39</v>
      </c>
      <c r="E1547" t="s">
        <v>83</v>
      </c>
      <c r="F1547">
        <v>2029</v>
      </c>
      <c r="G1547" t="s">
        <v>199</v>
      </c>
      <c r="H1547" s="11" cm="1">
        <f t="array" ref="H1547">_xlfn.IFS(G1547="&gt;70%",1,G1547="60-70%",70%,G1547="50-60%",60%,G1547="&lt;50%",50%)</f>
        <v>0.5</v>
      </c>
      <c r="I1547" s="47">
        <v>5.8805166622266768E-3</v>
      </c>
      <c r="J1547">
        <v>1</v>
      </c>
      <c r="K1547">
        <v>2</v>
      </c>
      <c r="L1547" t="s">
        <v>196</v>
      </c>
      <c r="M1547" s="11" cm="1">
        <f t="array" ref="M1547">_xlfn.IFS(L1547="&gt;70%",1,L1547="60-70%",70%,L1547="50-60%",60%,L1547="&lt;50%",50%)</f>
        <v>1</v>
      </c>
      <c r="N1547" s="47">
        <v>4.9719181278869193E-2</v>
      </c>
      <c r="O1547">
        <v>2</v>
      </c>
      <c r="P1547">
        <v>2</v>
      </c>
      <c r="Q1547">
        <v>6</v>
      </c>
      <c r="R1547">
        <v>2</v>
      </c>
      <c r="S1547" t="s">
        <v>104</v>
      </c>
      <c r="T1547" t="s">
        <v>109</v>
      </c>
      <c r="V1547">
        <v>11</v>
      </c>
      <c r="W1547">
        <v>12</v>
      </c>
      <c r="X1547">
        <f>IF(AND(OR('Country Prioritization'!$C$4 = 'Filter inputs'!$A$4,'Country Prioritization'!$C$4=$B1547),
OR('Country Prioritization'!$C$6='Filter inputs'!$C$4,'Country Prioritization'!$C$6=$S1547),
OR( 'Country Prioritization'!$C$7='Filter inputs'!$D$4, 'Country Prioritization'!$C$7=$T1547),
OR('Country Prioritization'!$C$8='Filter inputs'!$E$4, 'Country Prioritization'!$C$8=$F1547), OR(AND('Country Prioritization'!$C$5='Filter inputs'!$B$4,H1547&lt;=$X$1),AND('Country Prioritization'!$C$5='Filter inputs'!$B$5,M1547&lt;=$X$1))),1,0)</f>
        <v>1</v>
      </c>
      <c r="Y1547">
        <f>IF(OR('Vaccine Prioritization'!$C$5='Filter inputs'!$E$4, 'Vaccine Prioritization'!$C$5=$F1547),1,0)</f>
        <v>1</v>
      </c>
    </row>
    <row r="1548" spans="1:25" x14ac:dyDescent="0.3">
      <c r="A1548" t="str">
        <f t="shared" si="46"/>
        <v>ASIABTNMCV22029</v>
      </c>
      <c r="B1548" t="s">
        <v>13</v>
      </c>
      <c r="C1548" t="s">
        <v>184</v>
      </c>
      <c r="D1548" t="s">
        <v>80</v>
      </c>
      <c r="E1548" t="s">
        <v>83</v>
      </c>
      <c r="F1548">
        <v>2029</v>
      </c>
      <c r="G1548" t="s">
        <v>199</v>
      </c>
      <c r="H1548" s="11" cm="1">
        <f t="array" ref="H1548">_xlfn.IFS(G1548="&gt;70%",1,G1548="60-70%",70%,G1548="50-60%",60%,G1548="&lt;50%",50%)</f>
        <v>0.5</v>
      </c>
      <c r="I1548" s="47">
        <v>3.2772460352417333E-3</v>
      </c>
      <c r="J1548">
        <v>2</v>
      </c>
      <c r="K1548">
        <v>1</v>
      </c>
      <c r="L1548" t="s">
        <v>196</v>
      </c>
      <c r="M1548" s="11" cm="1">
        <f t="array" ref="M1548">_xlfn.IFS(L1548="&gt;70%",1,L1548="60-70%",70%,L1548="50-60%",60%,L1548="&lt;50%",50%)</f>
        <v>1</v>
      </c>
      <c r="N1548" s="47">
        <v>3.6233620647983064E-2</v>
      </c>
      <c r="O1548">
        <v>1</v>
      </c>
      <c r="P1548">
        <v>2</v>
      </c>
      <c r="Q1548">
        <v>4</v>
      </c>
      <c r="R1548">
        <v>11</v>
      </c>
      <c r="S1548" t="s">
        <v>104</v>
      </c>
      <c r="T1548" t="s">
        <v>108</v>
      </c>
      <c r="V1548">
        <v>18</v>
      </c>
      <c r="W1548">
        <v>18</v>
      </c>
      <c r="X1548">
        <f>IF(AND(OR('Country Prioritization'!$C$4 = 'Filter inputs'!$A$4,'Country Prioritization'!$C$4=$B1548),
OR('Country Prioritization'!$C$6='Filter inputs'!$C$4,'Country Prioritization'!$C$6=$S1548),
OR( 'Country Prioritization'!$C$7='Filter inputs'!$D$4, 'Country Prioritization'!$C$7=$T1548),
OR('Country Prioritization'!$C$8='Filter inputs'!$E$4, 'Country Prioritization'!$C$8=$F1548), OR(AND('Country Prioritization'!$C$5='Filter inputs'!$B$4,H1548&lt;=$X$1),AND('Country Prioritization'!$C$5='Filter inputs'!$B$5,M1548&lt;=$X$1))),1,0)</f>
        <v>1</v>
      </c>
      <c r="Y1548">
        <f>IF(OR('Vaccine Prioritization'!$C$5='Filter inputs'!$E$4, 'Vaccine Prioritization'!$C$5=$F1548),1,0)</f>
        <v>1</v>
      </c>
    </row>
    <row r="1549" spans="1:25" x14ac:dyDescent="0.3">
      <c r="A1549" t="str">
        <f t="shared" si="46"/>
        <v>AFRICACOMMCV22029</v>
      </c>
      <c r="B1549" t="s">
        <v>3</v>
      </c>
      <c r="C1549" t="s">
        <v>153</v>
      </c>
      <c r="D1549" t="s">
        <v>49</v>
      </c>
      <c r="E1549" t="s">
        <v>83</v>
      </c>
      <c r="F1549">
        <v>2029</v>
      </c>
      <c r="G1549" t="s">
        <v>199</v>
      </c>
      <c r="H1549" s="11" cm="1">
        <f t="array" ref="H1549">_xlfn.IFS(G1549="&gt;70%",1,G1549="60-70%",70%,G1549="50-60%",60%,G1549="&lt;50%",50%)</f>
        <v>0.5</v>
      </c>
      <c r="I1549" s="47">
        <v>7.2315646458140344E-3</v>
      </c>
      <c r="J1549">
        <v>6</v>
      </c>
      <c r="K1549">
        <v>2</v>
      </c>
      <c r="L1549" t="s">
        <v>197</v>
      </c>
      <c r="M1549" s="11" cm="1">
        <f t="array" ref="M1549">_xlfn.IFS(L1549="&gt;70%",1,L1549="60-70%",70%,L1549="50-60%",60%,L1549="&lt;50%",50%)</f>
        <v>0.7</v>
      </c>
      <c r="N1549" s="47">
        <v>3.6196574872769137E-2</v>
      </c>
      <c r="O1549">
        <v>8</v>
      </c>
      <c r="P1549">
        <v>2</v>
      </c>
      <c r="Q1549">
        <v>3</v>
      </c>
      <c r="R1549">
        <v>2</v>
      </c>
      <c r="S1549" t="s">
        <v>104</v>
      </c>
      <c r="T1549" t="s">
        <v>109</v>
      </c>
      <c r="V1549">
        <v>13</v>
      </c>
      <c r="W1549">
        <v>15</v>
      </c>
      <c r="X1549">
        <f>IF(AND(OR('Country Prioritization'!$C$4 = 'Filter inputs'!$A$4,'Country Prioritization'!$C$4=$B1549),
OR('Country Prioritization'!$C$6='Filter inputs'!$C$4,'Country Prioritization'!$C$6=$S1549),
OR( 'Country Prioritization'!$C$7='Filter inputs'!$D$4, 'Country Prioritization'!$C$7=$T1549),
OR('Country Prioritization'!$C$8='Filter inputs'!$E$4, 'Country Prioritization'!$C$8=$F1549), OR(AND('Country Prioritization'!$C$5='Filter inputs'!$B$4,H1549&lt;=$X$1),AND('Country Prioritization'!$C$5='Filter inputs'!$B$5,M1549&lt;=$X$1))),1,0)</f>
        <v>1</v>
      </c>
      <c r="Y1549">
        <f>IF(OR('Vaccine Prioritization'!$C$5='Filter inputs'!$E$4, 'Vaccine Prioritization'!$C$5=$F1549),1,0)</f>
        <v>1</v>
      </c>
    </row>
    <row r="1550" spans="1:25" x14ac:dyDescent="0.3">
      <c r="A1550" t="str">
        <f t="shared" si="46"/>
        <v>ASIAGEOMCV22029</v>
      </c>
      <c r="B1550" t="s">
        <v>13</v>
      </c>
      <c r="C1550" t="s">
        <v>159</v>
      </c>
      <c r="D1550" t="s">
        <v>55</v>
      </c>
      <c r="E1550" t="s">
        <v>83</v>
      </c>
      <c r="F1550">
        <v>2029</v>
      </c>
      <c r="G1550" t="s">
        <v>199</v>
      </c>
      <c r="H1550" s="11" cm="1">
        <f t="array" ref="H1550">_xlfn.IFS(G1550="&gt;70%",1,G1550="60-70%",70%,G1550="50-60%",60%,G1550="&lt;50%",50%)</f>
        <v>0.5</v>
      </c>
      <c r="I1550" s="47">
        <v>3.5786419771617695E-3</v>
      </c>
      <c r="J1550">
        <v>2</v>
      </c>
      <c r="K1550">
        <v>2</v>
      </c>
      <c r="L1550" t="s">
        <v>196</v>
      </c>
      <c r="M1550" s="11" cm="1">
        <f t="array" ref="M1550">_xlfn.IFS(L1550="&gt;70%",1,L1550="60-70%",70%,L1550="50-60%",60%,L1550="&lt;50%",50%)</f>
        <v>1</v>
      </c>
      <c r="N1550" s="47">
        <v>2.579042094590378E-2</v>
      </c>
      <c r="O1550">
        <v>4</v>
      </c>
      <c r="P1550">
        <v>1</v>
      </c>
      <c r="Q1550">
        <v>3</v>
      </c>
      <c r="R1550">
        <v>10</v>
      </c>
      <c r="S1550" t="s">
        <v>105</v>
      </c>
      <c r="T1550" t="s">
        <v>108</v>
      </c>
      <c r="V1550">
        <v>17</v>
      </c>
      <c r="W1550">
        <v>18</v>
      </c>
      <c r="X1550">
        <f>IF(AND(OR('Country Prioritization'!$C$4 = 'Filter inputs'!$A$4,'Country Prioritization'!$C$4=$B1550),
OR('Country Prioritization'!$C$6='Filter inputs'!$C$4,'Country Prioritization'!$C$6=$S1550),
OR( 'Country Prioritization'!$C$7='Filter inputs'!$D$4, 'Country Prioritization'!$C$7=$T1550),
OR('Country Prioritization'!$C$8='Filter inputs'!$E$4, 'Country Prioritization'!$C$8=$F1550), OR(AND('Country Prioritization'!$C$5='Filter inputs'!$B$4,H1550&lt;=$X$1),AND('Country Prioritization'!$C$5='Filter inputs'!$B$5,M1550&lt;=$X$1))),1,0)</f>
        <v>1</v>
      </c>
      <c r="Y1550">
        <f>IF(OR('Vaccine Prioritization'!$C$5='Filter inputs'!$E$4, 'Vaccine Prioritization'!$C$5=$F1550),1,0)</f>
        <v>1</v>
      </c>
    </row>
    <row r="1551" spans="1:25" x14ac:dyDescent="0.3">
      <c r="A1551" t="str">
        <f t="shared" si="46"/>
        <v>ASIAARMMCV22029</v>
      </c>
      <c r="B1551" t="s">
        <v>13</v>
      </c>
      <c r="C1551" t="s">
        <v>168</v>
      </c>
      <c r="D1551" t="s">
        <v>64</v>
      </c>
      <c r="E1551" t="s">
        <v>83</v>
      </c>
      <c r="F1551">
        <v>2029</v>
      </c>
      <c r="G1551" t="s">
        <v>199</v>
      </c>
      <c r="H1551" s="11" cm="1">
        <f t="array" ref="H1551">_xlfn.IFS(G1551="&gt;70%",1,G1551="60-70%",70%,G1551="50-60%",60%,G1551="&lt;50%",50%)</f>
        <v>0.5</v>
      </c>
      <c r="I1551" s="47">
        <v>2.8207487694303338E-3</v>
      </c>
      <c r="J1551">
        <v>2</v>
      </c>
      <c r="K1551">
        <v>1</v>
      </c>
      <c r="L1551" t="s">
        <v>196</v>
      </c>
      <c r="M1551" s="11" cm="1">
        <f t="array" ref="M1551">_xlfn.IFS(L1551="&gt;70%",1,L1551="60-70%",70%,L1551="50-60%",60%,L1551="&lt;50%",50%)</f>
        <v>1</v>
      </c>
      <c r="N1551" s="47">
        <v>2.4012748251005606E-2</v>
      </c>
      <c r="O1551">
        <v>2</v>
      </c>
      <c r="P1551">
        <v>1</v>
      </c>
      <c r="Q1551">
        <v>2</v>
      </c>
      <c r="R1551">
        <v>10</v>
      </c>
      <c r="S1551" t="s">
        <v>105</v>
      </c>
      <c r="T1551" t="s">
        <v>108</v>
      </c>
      <c r="V1551">
        <v>15</v>
      </c>
      <c r="W1551">
        <v>15</v>
      </c>
      <c r="X1551">
        <f>IF(AND(OR('Country Prioritization'!$C$4 = 'Filter inputs'!$A$4,'Country Prioritization'!$C$4=$B1551),
OR('Country Prioritization'!$C$6='Filter inputs'!$C$4,'Country Prioritization'!$C$6=$S1551),
OR( 'Country Prioritization'!$C$7='Filter inputs'!$D$4, 'Country Prioritization'!$C$7=$T1551),
OR('Country Prioritization'!$C$8='Filter inputs'!$E$4, 'Country Prioritization'!$C$8=$F1551), OR(AND('Country Prioritization'!$C$5='Filter inputs'!$B$4,H1551&lt;=$X$1),AND('Country Prioritization'!$C$5='Filter inputs'!$B$5,M1551&lt;=$X$1))),1,0)</f>
        <v>1</v>
      </c>
      <c r="Y1551">
        <f>IF(OR('Vaccine Prioritization'!$C$5='Filter inputs'!$E$4, 'Vaccine Prioritization'!$C$5=$F1551),1,0)</f>
        <v>1</v>
      </c>
    </row>
    <row r="1552" spans="1:25" x14ac:dyDescent="0.3">
      <c r="A1552" t="str">
        <f t="shared" si="46"/>
        <v>EUROPEMDAMCV22029</v>
      </c>
      <c r="B1552" t="s">
        <v>9</v>
      </c>
      <c r="C1552" t="s">
        <v>130</v>
      </c>
      <c r="D1552" t="s">
        <v>26</v>
      </c>
      <c r="E1552" t="s">
        <v>83</v>
      </c>
      <c r="F1552">
        <v>2029</v>
      </c>
      <c r="G1552" t="s">
        <v>199</v>
      </c>
      <c r="H1552" s="11" cm="1">
        <f t="array" ref="H1552">_xlfn.IFS(G1552="&gt;70%",1,G1552="60-70%",70%,G1552="50-60%",60%,G1552="&lt;50%",50%)</f>
        <v>0.5</v>
      </c>
      <c r="I1552" s="47">
        <v>2.9891264394464202E-3</v>
      </c>
      <c r="J1552">
        <v>2</v>
      </c>
      <c r="K1552">
        <v>1</v>
      </c>
      <c r="L1552" t="s">
        <v>196</v>
      </c>
      <c r="M1552" s="11" cm="1">
        <f t="array" ref="M1552">_xlfn.IFS(L1552="&gt;70%",1,L1552="60-70%",70%,L1552="50-60%",60%,L1552="&lt;50%",50%)</f>
        <v>1</v>
      </c>
      <c r="N1552" s="47">
        <v>2.1821413817118728E-2</v>
      </c>
      <c r="O1552">
        <v>3</v>
      </c>
      <c r="P1552">
        <v>1</v>
      </c>
      <c r="Q1552">
        <v>2</v>
      </c>
      <c r="R1552">
        <v>11</v>
      </c>
      <c r="S1552" t="s">
        <v>104</v>
      </c>
      <c r="T1552" t="s">
        <v>108</v>
      </c>
      <c r="V1552">
        <v>16</v>
      </c>
      <c r="W1552">
        <v>17</v>
      </c>
      <c r="X1552">
        <f>IF(AND(OR('Country Prioritization'!$C$4 = 'Filter inputs'!$A$4,'Country Prioritization'!$C$4=$B1552),
OR('Country Prioritization'!$C$6='Filter inputs'!$C$4,'Country Prioritization'!$C$6=$S1552),
OR( 'Country Prioritization'!$C$7='Filter inputs'!$D$4, 'Country Prioritization'!$C$7=$T1552),
OR('Country Prioritization'!$C$8='Filter inputs'!$E$4, 'Country Prioritization'!$C$8=$F1552), OR(AND('Country Prioritization'!$C$5='Filter inputs'!$B$4,H1552&lt;=$X$1),AND('Country Prioritization'!$C$5='Filter inputs'!$B$5,M1552&lt;=$X$1))),1,0)</f>
        <v>1</v>
      </c>
      <c r="Y1552">
        <f>IF(OR('Vaccine Prioritization'!$C$5='Filter inputs'!$E$4, 'Vaccine Prioritization'!$C$5=$F1552),1,0)</f>
        <v>1</v>
      </c>
    </row>
    <row r="1553" spans="1:25" x14ac:dyDescent="0.3">
      <c r="A1553" t="str">
        <f t="shared" si="46"/>
        <v>AMERICAGUYMCV22029</v>
      </c>
      <c r="B1553" t="s">
        <v>22</v>
      </c>
      <c r="C1553" t="s">
        <v>170</v>
      </c>
      <c r="D1553" t="s">
        <v>66</v>
      </c>
      <c r="E1553" t="s">
        <v>83</v>
      </c>
      <c r="F1553">
        <v>2029</v>
      </c>
      <c r="G1553" t="s">
        <v>199</v>
      </c>
      <c r="H1553" s="11" cm="1">
        <f t="array" ref="H1553">_xlfn.IFS(G1553="&gt;70%",1,G1553="60-70%",70%,G1553="50-60%",60%,G1553="&lt;50%",50%)</f>
        <v>0.5</v>
      </c>
      <c r="I1553" s="47">
        <v>1.6290951943460116E-3</v>
      </c>
      <c r="J1553">
        <v>2</v>
      </c>
      <c r="K1553">
        <v>1</v>
      </c>
      <c r="L1553" t="s">
        <v>196</v>
      </c>
      <c r="M1553" s="11" cm="1">
        <f t="array" ref="M1553">_xlfn.IFS(L1553="&gt;70%",1,L1553="60-70%",70%,L1553="50-60%",60%,L1553="&lt;50%",50%)</f>
        <v>1</v>
      </c>
      <c r="N1553" s="47">
        <v>1.3300300697482417E-2</v>
      </c>
      <c r="O1553">
        <v>2</v>
      </c>
      <c r="P1553">
        <v>1</v>
      </c>
      <c r="Q1553">
        <v>4</v>
      </c>
      <c r="R1553">
        <v>10</v>
      </c>
      <c r="S1553" t="s">
        <v>105</v>
      </c>
      <c r="T1553" t="s">
        <v>108</v>
      </c>
      <c r="V1553">
        <v>17</v>
      </c>
      <c r="W1553">
        <v>17</v>
      </c>
      <c r="X1553">
        <f>IF(AND(OR('Country Prioritization'!$C$4 = 'Filter inputs'!$A$4,'Country Prioritization'!$C$4=$B1553),
OR('Country Prioritization'!$C$6='Filter inputs'!$C$4,'Country Prioritization'!$C$6=$S1553),
OR( 'Country Prioritization'!$C$7='Filter inputs'!$D$4, 'Country Prioritization'!$C$7=$T1553),
OR('Country Prioritization'!$C$8='Filter inputs'!$E$4, 'Country Prioritization'!$C$8=$F1553), OR(AND('Country Prioritization'!$C$5='Filter inputs'!$B$4,H1553&lt;=$X$1),AND('Country Prioritization'!$C$5='Filter inputs'!$B$5,M1553&lt;=$X$1))),1,0)</f>
        <v>1</v>
      </c>
      <c r="Y1553">
        <f>IF(OR('Vaccine Prioritization'!$C$5='Filter inputs'!$E$4, 'Vaccine Prioritization'!$C$5=$F1553),1,0)</f>
        <v>1</v>
      </c>
    </row>
    <row r="1554" spans="1:25" x14ac:dyDescent="0.3">
      <c r="A1554" t="str">
        <f t="shared" si="46"/>
        <v>AFRICASTPMCV22029</v>
      </c>
      <c r="B1554" t="s">
        <v>3</v>
      </c>
      <c r="C1554" t="s">
        <v>173</v>
      </c>
      <c r="D1554" t="s">
        <v>69</v>
      </c>
      <c r="E1554" t="s">
        <v>83</v>
      </c>
      <c r="F1554">
        <v>2029</v>
      </c>
      <c r="G1554" t="s">
        <v>199</v>
      </c>
      <c r="H1554" s="11" cm="1">
        <f t="array" ref="H1554">_xlfn.IFS(G1554="&gt;70%",1,G1554="60-70%",70%,G1554="50-60%",60%,G1554="&lt;50%",50%)</f>
        <v>0.5</v>
      </c>
      <c r="I1554" s="47">
        <v>1.2928284778349938E-3</v>
      </c>
      <c r="J1554">
        <v>4</v>
      </c>
      <c r="K1554">
        <v>1</v>
      </c>
      <c r="L1554" t="s">
        <v>196</v>
      </c>
      <c r="M1554" s="11" cm="1">
        <f t="array" ref="M1554">_xlfn.IFS(L1554="&gt;70%",1,L1554="60-70%",70%,L1554="50-60%",60%,L1554="&lt;50%",50%)</f>
        <v>1</v>
      </c>
      <c r="N1554" s="47">
        <v>8.950123017350339E-3</v>
      </c>
      <c r="O1554">
        <v>4</v>
      </c>
      <c r="P1554">
        <v>1</v>
      </c>
      <c r="Q1554">
        <v>4</v>
      </c>
      <c r="R1554">
        <v>5</v>
      </c>
      <c r="S1554" t="s">
        <v>104</v>
      </c>
      <c r="T1554" t="s">
        <v>107</v>
      </c>
      <c r="V1554">
        <v>14</v>
      </c>
      <c r="W1554">
        <v>14</v>
      </c>
      <c r="X1554">
        <f>IF(AND(OR('Country Prioritization'!$C$4 = 'Filter inputs'!$A$4,'Country Prioritization'!$C$4=$B1554),
OR('Country Prioritization'!$C$6='Filter inputs'!$C$4,'Country Prioritization'!$C$6=$S1554),
OR( 'Country Prioritization'!$C$7='Filter inputs'!$D$4, 'Country Prioritization'!$C$7=$T1554),
OR('Country Prioritization'!$C$8='Filter inputs'!$E$4, 'Country Prioritization'!$C$8=$F1554), OR(AND('Country Prioritization'!$C$5='Filter inputs'!$B$4,H1554&lt;=$X$1),AND('Country Prioritization'!$C$5='Filter inputs'!$B$5,M1554&lt;=$X$1))),1,0)</f>
        <v>1</v>
      </c>
      <c r="Y1554">
        <f>IF(OR('Vaccine Prioritization'!$C$5='Filter inputs'!$E$4, 'Vaccine Prioritization'!$C$5=$F1554),1,0)</f>
        <v>1</v>
      </c>
    </row>
    <row r="1555" spans="1:25" x14ac:dyDescent="0.3">
      <c r="A1555" t="str">
        <f t="shared" si="46"/>
        <v>OCEANIASLBMCV22029</v>
      </c>
      <c r="B1555" t="s">
        <v>15</v>
      </c>
      <c r="C1555" t="s">
        <v>150</v>
      </c>
      <c r="D1555" t="s">
        <v>46</v>
      </c>
      <c r="E1555" t="s">
        <v>83</v>
      </c>
      <c r="F1555">
        <v>2029</v>
      </c>
      <c r="G1555" t="s">
        <v>199</v>
      </c>
      <c r="H1555" s="11" cm="1">
        <f t="array" ref="H1555">_xlfn.IFS(G1555="&gt;70%",1,G1555="60-70%",70%,G1555="50-60%",60%,G1555="&lt;50%",50%)</f>
        <v>0.5</v>
      </c>
      <c r="I1555" s="47">
        <v>6.8390891825917226E-4</v>
      </c>
      <c r="J1555">
        <v>9</v>
      </c>
      <c r="K1555">
        <v>1</v>
      </c>
      <c r="L1555" t="s">
        <v>196</v>
      </c>
      <c r="M1555" s="11" cm="1">
        <f t="array" ref="M1555">_xlfn.IFS(L1555="&gt;70%",1,L1555="60-70%",70%,L1555="50-60%",60%,L1555="&lt;50%",50%)</f>
        <v>1</v>
      </c>
      <c r="N1555" s="47">
        <v>4.8088974268827118E-3</v>
      </c>
      <c r="O1555">
        <v>5</v>
      </c>
      <c r="P1555">
        <v>1</v>
      </c>
      <c r="Q1555">
        <v>1</v>
      </c>
      <c r="R1555">
        <v>5</v>
      </c>
      <c r="S1555" t="s">
        <v>104</v>
      </c>
      <c r="T1555" t="s">
        <v>107</v>
      </c>
      <c r="V1555">
        <v>16</v>
      </c>
      <c r="W1555">
        <v>12</v>
      </c>
      <c r="X1555">
        <f>IF(AND(OR('Country Prioritization'!$C$4 = 'Filter inputs'!$A$4,'Country Prioritization'!$C$4=$B1555),
OR('Country Prioritization'!$C$6='Filter inputs'!$C$4,'Country Prioritization'!$C$6=$S1555),
OR( 'Country Prioritization'!$C$7='Filter inputs'!$D$4, 'Country Prioritization'!$C$7=$T1555),
OR('Country Prioritization'!$C$8='Filter inputs'!$E$4, 'Country Prioritization'!$C$8=$F1555), OR(AND('Country Prioritization'!$C$5='Filter inputs'!$B$4,H1555&lt;=$X$1),AND('Country Prioritization'!$C$5='Filter inputs'!$B$5,M1555&lt;=$X$1))),1,0)</f>
        <v>1</v>
      </c>
      <c r="Y1555">
        <f>IF(OR('Vaccine Prioritization'!$C$5='Filter inputs'!$E$4, 'Vaccine Prioritization'!$C$5=$F1555),1,0)</f>
        <v>1</v>
      </c>
    </row>
    <row r="1556" spans="1:25" x14ac:dyDescent="0.3">
      <c r="A1556" t="str">
        <f t="shared" si="46"/>
        <v>OCEANIAKIRMCV22029</v>
      </c>
      <c r="B1556" t="s">
        <v>15</v>
      </c>
      <c r="C1556" t="s">
        <v>129</v>
      </c>
      <c r="D1556" t="s">
        <v>25</v>
      </c>
      <c r="E1556" t="s">
        <v>83</v>
      </c>
      <c r="F1556">
        <v>2029</v>
      </c>
      <c r="G1556" t="s">
        <v>199</v>
      </c>
      <c r="H1556" s="11" cm="1">
        <f t="array" ref="H1556">_xlfn.IFS(G1556="&gt;70%",1,G1556="60-70%",70%,G1556="50-60%",60%,G1556="&lt;50%",50%)</f>
        <v>0.5</v>
      </c>
      <c r="I1556" s="47">
        <v>3.8652015810902908E-4</v>
      </c>
      <c r="J1556">
        <v>3</v>
      </c>
      <c r="K1556">
        <v>1</v>
      </c>
      <c r="L1556" t="s">
        <v>196</v>
      </c>
      <c r="M1556" s="11" cm="1">
        <f t="array" ref="M1556">_xlfn.IFS(L1556="&gt;70%",1,L1556="60-70%",70%,L1556="50-60%",60%,L1556="&lt;50%",50%)</f>
        <v>1</v>
      </c>
      <c r="N1556" s="47">
        <v>2.7235438039466516E-3</v>
      </c>
      <c r="O1556">
        <v>6</v>
      </c>
      <c r="P1556">
        <v>1</v>
      </c>
      <c r="Q1556">
        <v>5</v>
      </c>
      <c r="R1556">
        <v>11</v>
      </c>
      <c r="S1556" t="s">
        <v>104</v>
      </c>
      <c r="T1556" t="s">
        <v>108</v>
      </c>
      <c r="V1556">
        <v>20</v>
      </c>
      <c r="W1556">
        <v>23</v>
      </c>
      <c r="X1556">
        <f>IF(AND(OR('Country Prioritization'!$C$4 = 'Filter inputs'!$A$4,'Country Prioritization'!$C$4=$B1556),
OR('Country Prioritization'!$C$6='Filter inputs'!$C$4,'Country Prioritization'!$C$6=$S1556),
OR( 'Country Prioritization'!$C$7='Filter inputs'!$D$4, 'Country Prioritization'!$C$7=$T1556),
OR('Country Prioritization'!$C$8='Filter inputs'!$E$4, 'Country Prioritization'!$C$8=$F1556), OR(AND('Country Prioritization'!$C$5='Filter inputs'!$B$4,H1556&lt;=$X$1),AND('Country Prioritization'!$C$5='Filter inputs'!$B$5,M1556&lt;=$X$1))),1,0)</f>
        <v>1</v>
      </c>
      <c r="Y1556">
        <f>IF(OR('Vaccine Prioritization'!$C$5='Filter inputs'!$E$4, 'Vaccine Prioritization'!$C$5=$F1556),1,0)</f>
        <v>1</v>
      </c>
    </row>
    <row r="1557" spans="1:25" x14ac:dyDescent="0.3">
      <c r="A1557" t="str">
        <f t="shared" si="46"/>
        <v>ASIAINDMCV22030</v>
      </c>
      <c r="B1557" t="s">
        <v>13</v>
      </c>
      <c r="C1557" t="s">
        <v>146</v>
      </c>
      <c r="D1557" t="s">
        <v>42</v>
      </c>
      <c r="E1557" t="s">
        <v>83</v>
      </c>
      <c r="F1557">
        <v>2030</v>
      </c>
      <c r="G1557" t="s">
        <v>199</v>
      </c>
      <c r="H1557" s="11" cm="1">
        <f t="array" ref="H1557">_xlfn.IFS(G1557="&gt;70%",1,G1557="60-70%",70%,G1557="50-60%",60%,G1557="&lt;50%",50%)</f>
        <v>0.5</v>
      </c>
      <c r="I1557" s="47">
        <v>6.2553600058448415</v>
      </c>
      <c r="J1557">
        <v>4</v>
      </c>
      <c r="K1557">
        <v>10</v>
      </c>
      <c r="L1557" t="s">
        <v>196</v>
      </c>
      <c r="M1557" s="11" cm="1">
        <f t="array" ref="M1557">_xlfn.IFS(L1557="&gt;70%",1,L1557="60-70%",70%,L1557="50-60%",60%,L1557="&lt;50%",50%)</f>
        <v>1</v>
      </c>
      <c r="N1557" s="47">
        <v>46.764164223640087</v>
      </c>
      <c r="O1557">
        <v>5</v>
      </c>
      <c r="P1557">
        <v>10</v>
      </c>
      <c r="Q1557">
        <v>3</v>
      </c>
      <c r="R1557">
        <v>5</v>
      </c>
      <c r="S1557" t="s">
        <v>104</v>
      </c>
      <c r="T1557" t="s">
        <v>107</v>
      </c>
      <c r="V1557">
        <v>22</v>
      </c>
      <c r="W1557">
        <v>23</v>
      </c>
      <c r="X1557">
        <f>IF(AND(OR('Country Prioritization'!$C$4 = 'Filter inputs'!$A$4,'Country Prioritization'!$C$4=$B1557),
OR('Country Prioritization'!$C$6='Filter inputs'!$C$4,'Country Prioritization'!$C$6=$S1557),
OR( 'Country Prioritization'!$C$7='Filter inputs'!$D$4, 'Country Prioritization'!$C$7=$T1557),
OR('Country Prioritization'!$C$8='Filter inputs'!$E$4, 'Country Prioritization'!$C$8=$F1557), OR(AND('Country Prioritization'!$C$5='Filter inputs'!$B$4,H1557&lt;=$X$1),AND('Country Prioritization'!$C$5='Filter inputs'!$B$5,M1557&lt;=$X$1))),1,0)</f>
        <v>1</v>
      </c>
      <c r="Y1557">
        <f>IF(OR('Vaccine Prioritization'!$C$5='Filter inputs'!$E$4, 'Vaccine Prioritization'!$C$5=$F1557),1,0)</f>
        <v>1</v>
      </c>
    </row>
    <row r="1558" spans="1:25" x14ac:dyDescent="0.3">
      <c r="A1558" t="str">
        <f t="shared" si="46"/>
        <v>AFRICANGAMCV22030</v>
      </c>
      <c r="B1558" t="s">
        <v>3</v>
      </c>
      <c r="C1558" t="s">
        <v>113</v>
      </c>
      <c r="D1558" t="s">
        <v>5</v>
      </c>
      <c r="E1558" t="s">
        <v>83</v>
      </c>
      <c r="F1558">
        <v>2030</v>
      </c>
      <c r="G1558" t="s">
        <v>199</v>
      </c>
      <c r="H1558" s="11" cm="1">
        <f t="array" ref="H1558">_xlfn.IFS(G1558="&gt;70%",1,G1558="60-70%",70%,G1558="50-60%",60%,G1558="&lt;50%",50%)</f>
        <v>0.5</v>
      </c>
      <c r="I1558" s="47">
        <v>3.0142307988076418</v>
      </c>
      <c r="J1558">
        <v>10</v>
      </c>
      <c r="K1558">
        <v>10</v>
      </c>
      <c r="L1558" t="s">
        <v>199</v>
      </c>
      <c r="M1558" s="11" cm="1">
        <f t="array" ref="M1558">_xlfn.IFS(L1558="&gt;70%",1,L1558="60-70%",70%,L1558="50-60%",60%,L1558="&lt;50%",50%)</f>
        <v>0.5</v>
      </c>
      <c r="N1558" s="47">
        <v>16.345965629275813</v>
      </c>
      <c r="O1558">
        <v>10</v>
      </c>
      <c r="P1558">
        <v>10</v>
      </c>
      <c r="Q1558">
        <v>10</v>
      </c>
      <c r="R1558">
        <v>5</v>
      </c>
      <c r="S1558" t="s">
        <v>104</v>
      </c>
      <c r="T1558" t="s">
        <v>107</v>
      </c>
      <c r="V1558">
        <v>35</v>
      </c>
      <c r="W1558">
        <v>35</v>
      </c>
      <c r="X1558">
        <f>IF(AND(OR('Country Prioritization'!$C$4 = 'Filter inputs'!$A$4,'Country Prioritization'!$C$4=$B1558),
OR('Country Prioritization'!$C$6='Filter inputs'!$C$4,'Country Prioritization'!$C$6=$S1558),
OR( 'Country Prioritization'!$C$7='Filter inputs'!$D$4, 'Country Prioritization'!$C$7=$T1558),
OR('Country Prioritization'!$C$8='Filter inputs'!$E$4, 'Country Prioritization'!$C$8=$F1558), OR(AND('Country Prioritization'!$C$5='Filter inputs'!$B$4,H1558&lt;=$X$1),AND('Country Prioritization'!$C$5='Filter inputs'!$B$5,M1558&lt;=$X$1))),1,0)</f>
        <v>1</v>
      </c>
      <c r="Y1558">
        <f>IF(OR('Vaccine Prioritization'!$C$5='Filter inputs'!$E$4, 'Vaccine Prioritization'!$C$5=$F1558),1,0)</f>
        <v>1</v>
      </c>
    </row>
    <row r="1559" spans="1:25" x14ac:dyDescent="0.3">
      <c r="A1559" t="str">
        <f t="shared" si="46"/>
        <v>ASIAPAKMCV22030</v>
      </c>
      <c r="B1559" t="s">
        <v>13</v>
      </c>
      <c r="C1559" t="s">
        <v>141</v>
      </c>
      <c r="D1559" t="s">
        <v>37</v>
      </c>
      <c r="E1559" t="s">
        <v>83</v>
      </c>
      <c r="F1559">
        <v>2030</v>
      </c>
      <c r="G1559" t="s">
        <v>199</v>
      </c>
      <c r="H1559" s="11" cm="1">
        <f t="array" ref="H1559">_xlfn.IFS(G1559="&gt;70%",1,G1559="60-70%",70%,G1559="50-60%",60%,G1559="&lt;50%",50%)</f>
        <v>0.5</v>
      </c>
      <c r="I1559" s="47">
        <v>2.4558217433144991</v>
      </c>
      <c r="J1559">
        <v>6</v>
      </c>
      <c r="K1559">
        <v>10</v>
      </c>
      <c r="L1559" t="s">
        <v>196</v>
      </c>
      <c r="M1559" s="11" cm="1">
        <f t="array" ref="M1559">_xlfn.IFS(L1559="&gt;70%",1,L1559="60-70%",70%,L1559="50-60%",60%,L1559="&lt;50%",50%)</f>
        <v>1</v>
      </c>
      <c r="N1559" s="47">
        <v>16.285058435050249</v>
      </c>
      <c r="O1559">
        <v>7</v>
      </c>
      <c r="P1559">
        <v>10</v>
      </c>
      <c r="Q1559">
        <v>3</v>
      </c>
      <c r="R1559">
        <v>2</v>
      </c>
      <c r="S1559" t="s">
        <v>104</v>
      </c>
      <c r="T1559" t="s">
        <v>109</v>
      </c>
      <c r="V1559">
        <v>21</v>
      </c>
      <c r="W1559">
        <v>22</v>
      </c>
      <c r="X1559">
        <f>IF(AND(OR('Country Prioritization'!$C$4 = 'Filter inputs'!$A$4,'Country Prioritization'!$C$4=$B1559),
OR('Country Prioritization'!$C$6='Filter inputs'!$C$4,'Country Prioritization'!$C$6=$S1559),
OR( 'Country Prioritization'!$C$7='Filter inputs'!$D$4, 'Country Prioritization'!$C$7=$T1559),
OR('Country Prioritization'!$C$8='Filter inputs'!$E$4, 'Country Prioritization'!$C$8=$F1559), OR(AND('Country Prioritization'!$C$5='Filter inputs'!$B$4,H1559&lt;=$X$1),AND('Country Prioritization'!$C$5='Filter inputs'!$B$5,M1559&lt;=$X$1))),1,0)</f>
        <v>1</v>
      </c>
      <c r="Y1559">
        <f>IF(OR('Vaccine Prioritization'!$C$5='Filter inputs'!$E$4, 'Vaccine Prioritization'!$C$5=$F1559),1,0)</f>
        <v>1</v>
      </c>
    </row>
    <row r="1560" spans="1:25" x14ac:dyDescent="0.3">
      <c r="A1560" t="str">
        <f t="shared" si="46"/>
        <v>AFRICAETHMCV22030</v>
      </c>
      <c r="B1560" t="s">
        <v>3</v>
      </c>
      <c r="C1560" t="s">
        <v>125</v>
      </c>
      <c r="D1560" t="s">
        <v>20</v>
      </c>
      <c r="E1560" t="s">
        <v>83</v>
      </c>
      <c r="F1560">
        <v>2030</v>
      </c>
      <c r="G1560" t="s">
        <v>199</v>
      </c>
      <c r="H1560" s="11" cm="1">
        <f t="array" ref="H1560">_xlfn.IFS(G1560="&gt;70%",1,G1560="60-70%",70%,G1560="50-60%",60%,G1560="&lt;50%",50%)</f>
        <v>0.5</v>
      </c>
      <c r="I1560" s="47">
        <v>1.7694448607632964</v>
      </c>
      <c r="J1560">
        <v>10</v>
      </c>
      <c r="K1560">
        <v>10</v>
      </c>
      <c r="L1560" t="s">
        <v>197</v>
      </c>
      <c r="M1560" s="11" cm="1">
        <f t="array" ref="M1560">_xlfn.IFS(L1560="&gt;70%",1,L1560="60-70%",70%,L1560="50-60%",60%,L1560="&lt;50%",50%)</f>
        <v>0.7</v>
      </c>
      <c r="N1560" s="47">
        <v>11.230266250734189</v>
      </c>
      <c r="O1560">
        <v>9</v>
      </c>
      <c r="P1560">
        <v>10</v>
      </c>
      <c r="Q1560">
        <v>9</v>
      </c>
      <c r="R1560">
        <v>9</v>
      </c>
      <c r="S1560" t="s">
        <v>103</v>
      </c>
      <c r="T1560" t="s">
        <v>106</v>
      </c>
      <c r="V1560">
        <v>38</v>
      </c>
      <c r="W1560">
        <v>37</v>
      </c>
      <c r="X1560">
        <f>IF(AND(OR('Country Prioritization'!$C$4 = 'Filter inputs'!$A$4,'Country Prioritization'!$C$4=$B1560),
OR('Country Prioritization'!$C$6='Filter inputs'!$C$4,'Country Prioritization'!$C$6=$S1560),
OR( 'Country Prioritization'!$C$7='Filter inputs'!$D$4, 'Country Prioritization'!$C$7=$T1560),
OR('Country Prioritization'!$C$8='Filter inputs'!$E$4, 'Country Prioritization'!$C$8=$F1560), OR(AND('Country Prioritization'!$C$5='Filter inputs'!$B$4,H1560&lt;=$X$1),AND('Country Prioritization'!$C$5='Filter inputs'!$B$5,M1560&lt;=$X$1))),1,0)</f>
        <v>1</v>
      </c>
      <c r="Y1560">
        <f>IF(OR('Vaccine Prioritization'!$C$5='Filter inputs'!$E$4, 'Vaccine Prioritization'!$C$5=$F1560),1,0)</f>
        <v>1</v>
      </c>
    </row>
    <row r="1561" spans="1:25" x14ac:dyDescent="0.3">
      <c r="A1561" t="str">
        <f t="shared" si="46"/>
        <v>ASIAIDNMCV22030</v>
      </c>
      <c r="B1561" t="s">
        <v>13</v>
      </c>
      <c r="C1561" t="s">
        <v>133</v>
      </c>
      <c r="D1561" t="s">
        <v>29</v>
      </c>
      <c r="E1561" t="s">
        <v>83</v>
      </c>
      <c r="F1561">
        <v>2030</v>
      </c>
      <c r="G1561" t="s">
        <v>199</v>
      </c>
      <c r="H1561" s="11" cm="1">
        <f t="array" ref="H1561">_xlfn.IFS(G1561="&gt;70%",1,G1561="60-70%",70%,G1561="50-60%",60%,G1561="&lt;50%",50%)</f>
        <v>0.5</v>
      </c>
      <c r="I1561" s="47">
        <v>1.1349205418825228</v>
      </c>
      <c r="J1561">
        <v>6</v>
      </c>
      <c r="K1561">
        <v>10</v>
      </c>
      <c r="L1561" t="s">
        <v>196</v>
      </c>
      <c r="M1561" s="11" cm="1">
        <f t="array" ref="M1561">_xlfn.IFS(L1561="&gt;70%",1,L1561="60-70%",70%,L1561="50-60%",60%,L1561="&lt;50%",50%)</f>
        <v>1</v>
      </c>
      <c r="N1561" s="47">
        <v>7.8760820492369641</v>
      </c>
      <c r="O1561">
        <v>6</v>
      </c>
      <c r="P1561">
        <v>10</v>
      </c>
      <c r="Q1561">
        <v>2</v>
      </c>
      <c r="R1561">
        <v>10</v>
      </c>
      <c r="S1561" t="s">
        <v>105</v>
      </c>
      <c r="T1561" t="s">
        <v>108</v>
      </c>
      <c r="V1561">
        <v>28</v>
      </c>
      <c r="W1561">
        <v>28</v>
      </c>
      <c r="X1561">
        <f>IF(AND(OR('Country Prioritization'!$C$4 = 'Filter inputs'!$A$4,'Country Prioritization'!$C$4=$B1561),
OR('Country Prioritization'!$C$6='Filter inputs'!$C$4,'Country Prioritization'!$C$6=$S1561),
OR( 'Country Prioritization'!$C$7='Filter inputs'!$D$4, 'Country Prioritization'!$C$7=$T1561),
OR('Country Prioritization'!$C$8='Filter inputs'!$E$4, 'Country Prioritization'!$C$8=$F1561), OR(AND('Country Prioritization'!$C$5='Filter inputs'!$B$4,H1561&lt;=$X$1),AND('Country Prioritization'!$C$5='Filter inputs'!$B$5,M1561&lt;=$X$1))),1,0)</f>
        <v>1</v>
      </c>
      <c r="Y1561">
        <f>IF(OR('Vaccine Prioritization'!$C$5='Filter inputs'!$E$4, 'Vaccine Prioritization'!$C$5=$F1561),1,0)</f>
        <v>1</v>
      </c>
    </row>
    <row r="1562" spans="1:25" x14ac:dyDescent="0.3">
      <c r="A1562" t="str">
        <f t="shared" si="46"/>
        <v>AFRICACODMCV22030</v>
      </c>
      <c r="B1562" t="s">
        <v>3</v>
      </c>
      <c r="C1562" t="s">
        <v>134</v>
      </c>
      <c r="D1562" t="s">
        <v>30</v>
      </c>
      <c r="E1562" t="s">
        <v>83</v>
      </c>
      <c r="F1562">
        <v>2030</v>
      </c>
      <c r="G1562" t="s">
        <v>199</v>
      </c>
      <c r="H1562" s="11" cm="1">
        <f t="array" ref="H1562">_xlfn.IFS(G1562="&gt;70%",1,G1562="60-70%",70%,G1562="50-60%",60%,G1562="&lt;50%",50%)</f>
        <v>0.5</v>
      </c>
      <c r="I1562" s="47">
        <v>1.1169477758491937</v>
      </c>
      <c r="J1562">
        <v>8</v>
      </c>
      <c r="K1562">
        <v>10</v>
      </c>
      <c r="L1562" t="s">
        <v>196</v>
      </c>
      <c r="M1562" s="11" cm="1">
        <f t="array" ref="M1562">_xlfn.IFS(L1562="&gt;70%",1,L1562="60-70%",70%,L1562="50-60%",60%,L1562="&lt;50%",50%)</f>
        <v>1</v>
      </c>
      <c r="N1562" s="47">
        <v>7.7121318364623521</v>
      </c>
      <c r="O1562">
        <v>6</v>
      </c>
      <c r="P1562">
        <v>10</v>
      </c>
      <c r="Q1562">
        <v>10</v>
      </c>
      <c r="R1562">
        <v>9</v>
      </c>
      <c r="S1562" t="s">
        <v>103</v>
      </c>
      <c r="T1562" t="s">
        <v>106</v>
      </c>
      <c r="V1562">
        <v>37</v>
      </c>
      <c r="W1562">
        <v>35</v>
      </c>
      <c r="X1562">
        <f>IF(AND(OR('Country Prioritization'!$C$4 = 'Filter inputs'!$A$4,'Country Prioritization'!$C$4=$B1562),
OR('Country Prioritization'!$C$6='Filter inputs'!$C$4,'Country Prioritization'!$C$6=$S1562),
OR( 'Country Prioritization'!$C$7='Filter inputs'!$D$4, 'Country Prioritization'!$C$7=$T1562),
OR('Country Prioritization'!$C$8='Filter inputs'!$E$4, 'Country Prioritization'!$C$8=$F1562), OR(AND('Country Prioritization'!$C$5='Filter inputs'!$B$4,H1562&lt;=$X$1),AND('Country Prioritization'!$C$5='Filter inputs'!$B$5,M1562&lt;=$X$1))),1,0)</f>
        <v>1</v>
      </c>
      <c r="Y1562">
        <f>IF(OR('Vaccine Prioritization'!$C$5='Filter inputs'!$E$4, 'Vaccine Prioritization'!$C$5=$F1562),1,0)</f>
        <v>1</v>
      </c>
    </row>
    <row r="1563" spans="1:25" x14ac:dyDescent="0.3">
      <c r="A1563" t="str">
        <f t="shared" si="46"/>
        <v>ASIABGDMCV22030</v>
      </c>
      <c r="B1563" t="s">
        <v>13</v>
      </c>
      <c r="C1563" t="s">
        <v>169</v>
      </c>
      <c r="D1563" t="s">
        <v>65</v>
      </c>
      <c r="E1563" t="s">
        <v>83</v>
      </c>
      <c r="F1563">
        <v>2030</v>
      </c>
      <c r="G1563" t="s">
        <v>199</v>
      </c>
      <c r="H1563" s="11" cm="1">
        <f t="array" ref="H1563">_xlfn.IFS(G1563="&gt;70%",1,G1563="60-70%",70%,G1563="50-60%",60%,G1563="&lt;50%",50%)</f>
        <v>0.5</v>
      </c>
      <c r="I1563" s="47">
        <v>0.57242963994475282</v>
      </c>
      <c r="J1563">
        <v>2</v>
      </c>
      <c r="K1563">
        <v>10</v>
      </c>
      <c r="L1563" t="s">
        <v>196</v>
      </c>
      <c r="M1563" s="11" cm="1">
        <f t="array" ref="M1563">_xlfn.IFS(L1563="&gt;70%",1,L1563="60-70%",70%,L1563="50-60%",60%,L1563="&lt;50%",50%)</f>
        <v>1</v>
      </c>
      <c r="N1563" s="47">
        <v>4.3213958931553709</v>
      </c>
      <c r="O1563">
        <v>4</v>
      </c>
      <c r="P1563">
        <v>10</v>
      </c>
      <c r="Q1563">
        <v>2</v>
      </c>
      <c r="R1563">
        <v>2</v>
      </c>
      <c r="S1563" t="s">
        <v>104</v>
      </c>
      <c r="T1563" t="s">
        <v>109</v>
      </c>
      <c r="V1563">
        <v>16</v>
      </c>
      <c r="W1563">
        <v>18</v>
      </c>
      <c r="X1563">
        <f>IF(AND(OR('Country Prioritization'!$C$4 = 'Filter inputs'!$A$4,'Country Prioritization'!$C$4=$B1563),
OR('Country Prioritization'!$C$6='Filter inputs'!$C$4,'Country Prioritization'!$C$6=$S1563),
OR( 'Country Prioritization'!$C$7='Filter inputs'!$D$4, 'Country Prioritization'!$C$7=$T1563),
OR('Country Prioritization'!$C$8='Filter inputs'!$E$4, 'Country Prioritization'!$C$8=$F1563), OR(AND('Country Prioritization'!$C$5='Filter inputs'!$B$4,H1563&lt;=$X$1),AND('Country Prioritization'!$C$5='Filter inputs'!$B$5,M1563&lt;=$X$1))),1,0)</f>
        <v>1</v>
      </c>
      <c r="Y1563">
        <f>IF(OR('Vaccine Prioritization'!$C$5='Filter inputs'!$E$4, 'Vaccine Prioritization'!$C$5=$F1563),1,0)</f>
        <v>1</v>
      </c>
    </row>
    <row r="1564" spans="1:25" x14ac:dyDescent="0.3">
      <c r="A1564" t="str">
        <f t="shared" si="46"/>
        <v>AFRICACMRMCV22030</v>
      </c>
      <c r="B1564" t="s">
        <v>3</v>
      </c>
      <c r="C1564" t="s">
        <v>151</v>
      </c>
      <c r="D1564" t="s">
        <v>47</v>
      </c>
      <c r="E1564" t="s">
        <v>83</v>
      </c>
      <c r="F1564">
        <v>2030</v>
      </c>
      <c r="G1564" t="s">
        <v>199</v>
      </c>
      <c r="H1564" s="11" cm="1">
        <f t="array" ref="H1564">_xlfn.IFS(G1564="&gt;70%",1,G1564="60-70%",70%,G1564="50-60%",60%,G1564="&lt;50%",50%)</f>
        <v>0.5</v>
      </c>
      <c r="I1564" s="47">
        <v>0.39325974728410157</v>
      </c>
      <c r="J1564">
        <v>8</v>
      </c>
      <c r="K1564">
        <v>9</v>
      </c>
      <c r="L1564" t="s">
        <v>196</v>
      </c>
      <c r="M1564" s="11" cm="1">
        <f t="array" ref="M1564">_xlfn.IFS(L1564="&gt;70%",1,L1564="60-70%",70%,L1564="50-60%",60%,L1564="&lt;50%",50%)</f>
        <v>1</v>
      </c>
      <c r="N1564" s="47">
        <v>3.6515050546852681</v>
      </c>
      <c r="O1564">
        <v>2</v>
      </c>
      <c r="P1564">
        <v>10</v>
      </c>
      <c r="Q1564">
        <v>8</v>
      </c>
      <c r="R1564">
        <v>2</v>
      </c>
      <c r="S1564" t="s">
        <v>104</v>
      </c>
      <c r="T1564" t="s">
        <v>109</v>
      </c>
      <c r="V1564">
        <v>27</v>
      </c>
      <c r="W1564">
        <v>22</v>
      </c>
      <c r="X1564">
        <f>IF(AND(OR('Country Prioritization'!$C$4 = 'Filter inputs'!$A$4,'Country Prioritization'!$C$4=$B1564),
OR('Country Prioritization'!$C$6='Filter inputs'!$C$4,'Country Prioritization'!$C$6=$S1564),
OR( 'Country Prioritization'!$C$7='Filter inputs'!$D$4, 'Country Prioritization'!$C$7=$T1564),
OR('Country Prioritization'!$C$8='Filter inputs'!$E$4, 'Country Prioritization'!$C$8=$F1564), OR(AND('Country Prioritization'!$C$5='Filter inputs'!$B$4,H1564&lt;=$X$1),AND('Country Prioritization'!$C$5='Filter inputs'!$B$5,M1564&lt;=$X$1))),1,0)</f>
        <v>1</v>
      </c>
      <c r="Y1564">
        <f>IF(OR('Vaccine Prioritization'!$C$5='Filter inputs'!$E$4, 'Vaccine Prioritization'!$C$5=$F1564),1,0)</f>
        <v>1</v>
      </c>
    </row>
    <row r="1565" spans="1:25" x14ac:dyDescent="0.3">
      <c r="A1565" t="str">
        <f t="shared" si="46"/>
        <v>AFRICACIVMCV22030</v>
      </c>
      <c r="B1565" t="s">
        <v>3</v>
      </c>
      <c r="C1565" t="s">
        <v>142</v>
      </c>
      <c r="D1565" t="s">
        <v>38</v>
      </c>
      <c r="E1565" t="s">
        <v>83</v>
      </c>
      <c r="F1565">
        <v>2030</v>
      </c>
      <c r="G1565" t="s">
        <v>199</v>
      </c>
      <c r="H1565" s="11" cm="1">
        <f t="array" ref="H1565">_xlfn.IFS(G1565="&gt;70%",1,G1565="60-70%",70%,G1565="50-60%",60%,G1565="&lt;50%",50%)</f>
        <v>0.5</v>
      </c>
      <c r="I1565" s="47">
        <v>0.43428921930833503</v>
      </c>
      <c r="J1565">
        <v>8</v>
      </c>
      <c r="K1565">
        <v>9</v>
      </c>
      <c r="L1565" t="s">
        <v>196</v>
      </c>
      <c r="M1565" s="11" cm="1">
        <f t="array" ref="M1565">_xlfn.IFS(L1565="&gt;70%",1,L1565="60-70%",70%,L1565="50-60%",60%,L1565="&lt;50%",50%)</f>
        <v>1</v>
      </c>
      <c r="N1565" s="47">
        <v>3.2561338299416103</v>
      </c>
      <c r="O1565">
        <v>5</v>
      </c>
      <c r="P1565">
        <v>9</v>
      </c>
      <c r="Q1565">
        <v>5</v>
      </c>
      <c r="R1565">
        <v>2</v>
      </c>
      <c r="S1565" t="s">
        <v>104</v>
      </c>
      <c r="T1565" t="s">
        <v>109</v>
      </c>
      <c r="V1565">
        <v>24</v>
      </c>
      <c r="W1565">
        <v>21</v>
      </c>
      <c r="X1565">
        <f>IF(AND(OR('Country Prioritization'!$C$4 = 'Filter inputs'!$A$4,'Country Prioritization'!$C$4=$B1565),
OR('Country Prioritization'!$C$6='Filter inputs'!$C$4,'Country Prioritization'!$C$6=$S1565),
OR( 'Country Prioritization'!$C$7='Filter inputs'!$D$4, 'Country Prioritization'!$C$7=$T1565),
OR('Country Prioritization'!$C$8='Filter inputs'!$E$4, 'Country Prioritization'!$C$8=$F1565), OR(AND('Country Prioritization'!$C$5='Filter inputs'!$B$4,H1565&lt;=$X$1),AND('Country Prioritization'!$C$5='Filter inputs'!$B$5,M1565&lt;=$X$1))),1,0)</f>
        <v>1</v>
      </c>
      <c r="Y1565">
        <f>IF(OR('Vaccine Prioritization'!$C$5='Filter inputs'!$E$4, 'Vaccine Prioritization'!$C$5=$F1565),1,0)</f>
        <v>1</v>
      </c>
    </row>
    <row r="1566" spans="1:25" x14ac:dyDescent="0.3">
      <c r="A1566" t="str">
        <f t="shared" si="46"/>
        <v>AFRICAUGAMCV22030</v>
      </c>
      <c r="B1566" t="s">
        <v>3</v>
      </c>
      <c r="C1566" t="s">
        <v>147</v>
      </c>
      <c r="D1566" t="s">
        <v>43</v>
      </c>
      <c r="E1566" t="s">
        <v>83</v>
      </c>
      <c r="F1566">
        <v>2030</v>
      </c>
      <c r="G1566" t="s">
        <v>199</v>
      </c>
      <c r="H1566" s="11" cm="1">
        <f t="array" ref="H1566">_xlfn.IFS(G1566="&gt;70%",1,G1566="60-70%",70%,G1566="50-60%",60%,G1566="&lt;50%",50%)</f>
        <v>0.5</v>
      </c>
      <c r="I1566" s="47">
        <v>0.46933557705249951</v>
      </c>
      <c r="J1566">
        <v>8</v>
      </c>
      <c r="K1566">
        <v>9</v>
      </c>
      <c r="L1566" t="s">
        <v>197</v>
      </c>
      <c r="M1566" s="11" cm="1">
        <f t="array" ref="M1566">_xlfn.IFS(L1566="&gt;70%",1,L1566="60-70%",70%,L1566="50-60%",60%,L1566="&lt;50%",50%)</f>
        <v>0.7</v>
      </c>
      <c r="N1566" s="47">
        <v>2.8107353706712117</v>
      </c>
      <c r="O1566">
        <v>9</v>
      </c>
      <c r="P1566">
        <v>9</v>
      </c>
      <c r="Q1566">
        <v>6</v>
      </c>
      <c r="R1566">
        <v>9</v>
      </c>
      <c r="S1566" t="s">
        <v>103</v>
      </c>
      <c r="T1566" t="s">
        <v>106</v>
      </c>
      <c r="V1566">
        <v>32</v>
      </c>
      <c r="W1566">
        <v>33</v>
      </c>
      <c r="X1566">
        <f>IF(AND(OR('Country Prioritization'!$C$4 = 'Filter inputs'!$A$4,'Country Prioritization'!$C$4=$B1566),
OR('Country Prioritization'!$C$6='Filter inputs'!$C$4,'Country Prioritization'!$C$6=$S1566),
OR( 'Country Prioritization'!$C$7='Filter inputs'!$D$4, 'Country Prioritization'!$C$7=$T1566),
OR('Country Prioritization'!$C$8='Filter inputs'!$E$4, 'Country Prioritization'!$C$8=$F1566), OR(AND('Country Prioritization'!$C$5='Filter inputs'!$B$4,H1566&lt;=$X$1),AND('Country Prioritization'!$C$5='Filter inputs'!$B$5,M1566&lt;=$X$1))),1,0)</f>
        <v>1</v>
      </c>
      <c r="Y1566">
        <f>IF(OR('Vaccine Prioritization'!$C$5='Filter inputs'!$E$4, 'Vaccine Prioritization'!$C$5=$F1566),1,0)</f>
        <v>1</v>
      </c>
    </row>
    <row r="1567" spans="1:25" x14ac:dyDescent="0.3">
      <c r="A1567" t="str">
        <f t="shared" si="46"/>
        <v>AFRICAAGOMCV22030</v>
      </c>
      <c r="B1567" t="s">
        <v>3</v>
      </c>
      <c r="C1567" t="s">
        <v>116</v>
      </c>
      <c r="D1567" t="s">
        <v>8</v>
      </c>
      <c r="E1567" t="s">
        <v>83</v>
      </c>
      <c r="F1567">
        <v>2030</v>
      </c>
      <c r="G1567" t="s">
        <v>199</v>
      </c>
      <c r="H1567" s="11" cm="1">
        <f t="array" ref="H1567">_xlfn.IFS(G1567="&gt;70%",1,G1567="60-70%",70%,G1567="50-60%",60%,G1567="&lt;50%",50%)</f>
        <v>0.5</v>
      </c>
      <c r="I1567" s="47">
        <v>0.59148007558541704</v>
      </c>
      <c r="J1567">
        <v>9</v>
      </c>
      <c r="K1567">
        <v>10</v>
      </c>
      <c r="L1567" t="s">
        <v>198</v>
      </c>
      <c r="M1567" s="11" cm="1">
        <f t="array" ref="M1567">_xlfn.IFS(L1567="&gt;70%",1,L1567="60-70%",70%,L1567="50-60%",60%,L1567="&lt;50%",50%)</f>
        <v>0.6</v>
      </c>
      <c r="N1567" s="47">
        <v>2.7743326599645637</v>
      </c>
      <c r="O1567">
        <v>10</v>
      </c>
      <c r="P1567">
        <v>9</v>
      </c>
      <c r="Q1567">
        <v>9</v>
      </c>
      <c r="R1567">
        <v>11</v>
      </c>
      <c r="S1567" t="s">
        <v>104</v>
      </c>
      <c r="T1567" t="s">
        <v>108</v>
      </c>
      <c r="V1567">
        <v>39</v>
      </c>
      <c r="W1567">
        <v>39</v>
      </c>
      <c r="X1567">
        <f>IF(AND(OR('Country Prioritization'!$C$4 = 'Filter inputs'!$A$4,'Country Prioritization'!$C$4=$B1567),
OR('Country Prioritization'!$C$6='Filter inputs'!$C$4,'Country Prioritization'!$C$6=$S1567),
OR( 'Country Prioritization'!$C$7='Filter inputs'!$D$4, 'Country Prioritization'!$C$7=$T1567),
OR('Country Prioritization'!$C$8='Filter inputs'!$E$4, 'Country Prioritization'!$C$8=$F1567), OR(AND('Country Prioritization'!$C$5='Filter inputs'!$B$4,H1567&lt;=$X$1),AND('Country Prioritization'!$C$5='Filter inputs'!$B$5,M1567&lt;=$X$1))),1,0)</f>
        <v>1</v>
      </c>
      <c r="Y1567">
        <f>IF(OR('Vaccine Prioritization'!$C$5='Filter inputs'!$E$4, 'Vaccine Prioritization'!$C$5=$F1567),1,0)</f>
        <v>1</v>
      </c>
    </row>
    <row r="1568" spans="1:25" x14ac:dyDescent="0.3">
      <c r="A1568" t="str">
        <f t="shared" si="46"/>
        <v>AFRICASDNMCV22030</v>
      </c>
      <c r="B1568" t="s">
        <v>3</v>
      </c>
      <c r="C1568" t="s">
        <v>149</v>
      </c>
      <c r="D1568" t="s">
        <v>45</v>
      </c>
      <c r="E1568" t="s">
        <v>83</v>
      </c>
      <c r="F1568">
        <v>2030</v>
      </c>
      <c r="G1568" t="s">
        <v>199</v>
      </c>
      <c r="H1568" s="11" cm="1">
        <f t="array" ref="H1568">_xlfn.IFS(G1568="&gt;70%",1,G1568="60-70%",70%,G1568="50-60%",60%,G1568="&lt;50%",50%)</f>
        <v>0.5</v>
      </c>
      <c r="I1568" s="47">
        <v>0.35022877834916721</v>
      </c>
      <c r="J1568">
        <v>5</v>
      </c>
      <c r="K1568">
        <v>9</v>
      </c>
      <c r="L1568" t="s">
        <v>196</v>
      </c>
      <c r="M1568" s="11" cm="1">
        <f t="array" ref="M1568">_xlfn.IFS(L1568="&gt;70%",1,L1568="60-70%",70%,L1568="50-60%",60%,L1568="&lt;50%",50%)</f>
        <v>1</v>
      </c>
      <c r="N1568" s="47">
        <v>2.6178864199834631</v>
      </c>
      <c r="O1568">
        <v>5</v>
      </c>
      <c r="P1568">
        <v>9</v>
      </c>
      <c r="Q1568">
        <v>5</v>
      </c>
      <c r="R1568">
        <v>3</v>
      </c>
      <c r="S1568" t="s">
        <v>103</v>
      </c>
      <c r="T1568" t="s">
        <v>109</v>
      </c>
      <c r="V1568">
        <v>22</v>
      </c>
      <c r="W1568">
        <v>22</v>
      </c>
      <c r="X1568">
        <f>IF(AND(OR('Country Prioritization'!$C$4 = 'Filter inputs'!$A$4,'Country Prioritization'!$C$4=$B1568),
OR('Country Prioritization'!$C$6='Filter inputs'!$C$4,'Country Prioritization'!$C$6=$S1568),
OR( 'Country Prioritization'!$C$7='Filter inputs'!$D$4, 'Country Prioritization'!$C$7=$T1568),
OR('Country Prioritization'!$C$8='Filter inputs'!$E$4, 'Country Prioritization'!$C$8=$F1568), OR(AND('Country Prioritization'!$C$5='Filter inputs'!$B$4,H1568&lt;=$X$1),AND('Country Prioritization'!$C$5='Filter inputs'!$B$5,M1568&lt;=$X$1))),1,0)</f>
        <v>1</v>
      </c>
      <c r="Y1568">
        <f>IF(OR('Vaccine Prioritization'!$C$5='Filter inputs'!$E$4, 'Vaccine Prioritization'!$C$5=$F1568),1,0)</f>
        <v>1</v>
      </c>
    </row>
    <row r="1569" spans="1:25" x14ac:dyDescent="0.3">
      <c r="A1569" t="str">
        <f t="shared" si="46"/>
        <v>AFRICAMLIMCV22030</v>
      </c>
      <c r="B1569" t="s">
        <v>3</v>
      </c>
      <c r="C1569" t="s">
        <v>126</v>
      </c>
      <c r="D1569" t="s">
        <v>21</v>
      </c>
      <c r="E1569" t="s">
        <v>83</v>
      </c>
      <c r="F1569">
        <v>2030</v>
      </c>
      <c r="G1569" t="s">
        <v>199</v>
      </c>
      <c r="H1569" s="11" cm="1">
        <f t="array" ref="H1569">_xlfn.IFS(G1569="&gt;70%",1,G1569="60-70%",70%,G1569="50-60%",60%,G1569="&lt;50%",50%)</f>
        <v>0.5</v>
      </c>
      <c r="I1569" s="47">
        <v>0.3040502046661368</v>
      </c>
      <c r="J1569">
        <v>10</v>
      </c>
      <c r="K1569">
        <v>9</v>
      </c>
      <c r="L1569" t="s">
        <v>196</v>
      </c>
      <c r="M1569" s="11" cm="1">
        <f t="array" ref="M1569">_xlfn.IFS(L1569="&gt;70%",1,L1569="60-70%",70%,L1569="50-60%",60%,L1569="&lt;50%",50%)</f>
        <v>1</v>
      </c>
      <c r="N1569" s="47">
        <v>2.3750595938803833</v>
      </c>
      <c r="O1569">
        <v>7</v>
      </c>
      <c r="P1569">
        <v>9</v>
      </c>
      <c r="Q1569">
        <v>8</v>
      </c>
      <c r="R1569">
        <v>9</v>
      </c>
      <c r="S1569" t="s">
        <v>103</v>
      </c>
      <c r="T1569" t="s">
        <v>106</v>
      </c>
      <c r="V1569">
        <v>36</v>
      </c>
      <c r="W1569">
        <v>33</v>
      </c>
      <c r="X1569">
        <f>IF(AND(OR('Country Prioritization'!$C$4 = 'Filter inputs'!$A$4,'Country Prioritization'!$C$4=$B1569),
OR('Country Prioritization'!$C$6='Filter inputs'!$C$4,'Country Prioritization'!$C$6=$S1569),
OR( 'Country Prioritization'!$C$7='Filter inputs'!$D$4, 'Country Prioritization'!$C$7=$T1569),
OR('Country Prioritization'!$C$8='Filter inputs'!$E$4, 'Country Prioritization'!$C$8=$F1569), OR(AND('Country Prioritization'!$C$5='Filter inputs'!$B$4,H1569&lt;=$X$1),AND('Country Prioritization'!$C$5='Filter inputs'!$B$5,M1569&lt;=$X$1))),1,0)</f>
        <v>1</v>
      </c>
      <c r="Y1569">
        <f>IF(OR('Vaccine Prioritization'!$C$5='Filter inputs'!$E$4, 'Vaccine Prioritization'!$C$5=$F1569),1,0)</f>
        <v>1</v>
      </c>
    </row>
    <row r="1570" spans="1:25" x14ac:dyDescent="0.3">
      <c r="A1570" t="str">
        <f t="shared" si="46"/>
        <v>ASIAVNMMCV22030</v>
      </c>
      <c r="B1570" t="s">
        <v>13</v>
      </c>
      <c r="C1570" t="s">
        <v>152</v>
      </c>
      <c r="D1570" t="s">
        <v>48</v>
      </c>
      <c r="E1570" t="s">
        <v>83</v>
      </c>
      <c r="F1570">
        <v>2030</v>
      </c>
      <c r="G1570" t="s">
        <v>199</v>
      </c>
      <c r="H1570" s="11" cm="1">
        <f t="array" ref="H1570">_xlfn.IFS(G1570="&gt;70%",1,G1570="60-70%",70%,G1570="50-60%",60%,G1570="&lt;50%",50%)</f>
        <v>0.5</v>
      </c>
      <c r="I1570" s="47">
        <v>0.27106741672784884</v>
      </c>
      <c r="J1570">
        <v>3</v>
      </c>
      <c r="K1570">
        <v>8</v>
      </c>
      <c r="L1570" t="s">
        <v>196</v>
      </c>
      <c r="M1570" s="11" cm="1">
        <f t="array" ref="M1570">_xlfn.IFS(L1570="&gt;70%",1,L1570="60-70%",70%,L1570="50-60%",60%,L1570="&lt;50%",50%)</f>
        <v>1</v>
      </c>
      <c r="N1570" s="47">
        <v>2.3405168705335564</v>
      </c>
      <c r="O1570">
        <v>2</v>
      </c>
      <c r="P1570">
        <v>9</v>
      </c>
      <c r="Q1570">
        <v>7</v>
      </c>
      <c r="R1570">
        <v>11</v>
      </c>
      <c r="S1570" t="s">
        <v>104</v>
      </c>
      <c r="T1570" t="s">
        <v>108</v>
      </c>
      <c r="V1570">
        <v>29</v>
      </c>
      <c r="W1570">
        <v>29</v>
      </c>
      <c r="X1570">
        <f>IF(AND(OR('Country Prioritization'!$C$4 = 'Filter inputs'!$A$4,'Country Prioritization'!$C$4=$B1570),
OR('Country Prioritization'!$C$6='Filter inputs'!$C$4,'Country Prioritization'!$C$6=$S1570),
OR( 'Country Prioritization'!$C$7='Filter inputs'!$D$4, 'Country Prioritization'!$C$7=$T1570),
OR('Country Prioritization'!$C$8='Filter inputs'!$E$4, 'Country Prioritization'!$C$8=$F1570), OR(AND('Country Prioritization'!$C$5='Filter inputs'!$B$4,H1570&lt;=$X$1),AND('Country Prioritization'!$C$5='Filter inputs'!$B$5,M1570&lt;=$X$1))),1,0)</f>
        <v>1</v>
      </c>
      <c r="Y1570">
        <f>IF(OR('Vaccine Prioritization'!$C$5='Filter inputs'!$E$4, 'Vaccine Prioritization'!$C$5=$F1570),1,0)</f>
        <v>1</v>
      </c>
    </row>
    <row r="1571" spans="1:25" x14ac:dyDescent="0.3">
      <c r="A1571" t="str">
        <f t="shared" si="46"/>
        <v>AFRICATZAMCV22030</v>
      </c>
      <c r="B1571" t="s">
        <v>3</v>
      </c>
      <c r="C1571" t="s">
        <v>161</v>
      </c>
      <c r="D1571" t="s">
        <v>57</v>
      </c>
      <c r="E1571" t="s">
        <v>83</v>
      </c>
      <c r="F1571">
        <v>2030</v>
      </c>
      <c r="G1571" t="s">
        <v>199</v>
      </c>
      <c r="H1571" s="11" cm="1">
        <f t="array" ref="H1571">_xlfn.IFS(G1571="&gt;70%",1,G1571="60-70%",70%,G1571="50-60%",60%,G1571="&lt;50%",50%)</f>
        <v>0.5</v>
      </c>
      <c r="I1571" s="47">
        <v>0.32365977781332894</v>
      </c>
      <c r="J1571">
        <v>6</v>
      </c>
      <c r="K1571">
        <v>9</v>
      </c>
      <c r="L1571" t="s">
        <v>196</v>
      </c>
      <c r="M1571" s="11" cm="1">
        <f t="array" ref="M1571">_xlfn.IFS(L1571="&gt;70%",1,L1571="60-70%",70%,L1571="50-60%",60%,L1571="&lt;50%",50%)</f>
        <v>1</v>
      </c>
      <c r="N1571" s="47">
        <v>2.289640463435795</v>
      </c>
      <c r="O1571">
        <v>6</v>
      </c>
      <c r="P1571">
        <v>9</v>
      </c>
      <c r="Q1571">
        <v>7</v>
      </c>
      <c r="R1571">
        <v>8</v>
      </c>
      <c r="S1571" t="s">
        <v>104</v>
      </c>
      <c r="T1571" t="s">
        <v>106</v>
      </c>
      <c r="V1571">
        <v>30</v>
      </c>
      <c r="W1571">
        <v>30</v>
      </c>
      <c r="X1571">
        <f>IF(AND(OR('Country Prioritization'!$C$4 = 'Filter inputs'!$A$4,'Country Prioritization'!$C$4=$B1571),
OR('Country Prioritization'!$C$6='Filter inputs'!$C$4,'Country Prioritization'!$C$6=$S1571),
OR( 'Country Prioritization'!$C$7='Filter inputs'!$D$4, 'Country Prioritization'!$C$7=$T1571),
OR('Country Prioritization'!$C$8='Filter inputs'!$E$4, 'Country Prioritization'!$C$8=$F1571), OR(AND('Country Prioritization'!$C$5='Filter inputs'!$B$4,H1571&lt;=$X$1),AND('Country Prioritization'!$C$5='Filter inputs'!$B$5,M1571&lt;=$X$1))),1,0)</f>
        <v>1</v>
      </c>
      <c r="Y1571">
        <f>IF(OR('Vaccine Prioritization'!$C$5='Filter inputs'!$E$4, 'Vaccine Prioritization'!$C$5=$F1571),1,0)</f>
        <v>1</v>
      </c>
    </row>
    <row r="1572" spans="1:25" x14ac:dyDescent="0.3">
      <c r="A1572" t="str">
        <f t="shared" si="46"/>
        <v>ASIAMMRMCV22030</v>
      </c>
      <c r="B1572" t="s">
        <v>13</v>
      </c>
      <c r="C1572" t="s">
        <v>131</v>
      </c>
      <c r="D1572" t="s">
        <v>27</v>
      </c>
      <c r="E1572" t="s">
        <v>83</v>
      </c>
      <c r="F1572">
        <v>2030</v>
      </c>
      <c r="G1572" t="s">
        <v>199</v>
      </c>
      <c r="H1572" s="11" cm="1">
        <f t="array" ref="H1572">_xlfn.IFS(G1572="&gt;70%",1,G1572="60-70%",70%,G1572="50-60%",60%,G1572="&lt;50%",50%)</f>
        <v>0.5</v>
      </c>
      <c r="I1572" s="47">
        <v>0.26541232933752285</v>
      </c>
      <c r="J1572">
        <v>5</v>
      </c>
      <c r="K1572">
        <v>8</v>
      </c>
      <c r="L1572" t="s">
        <v>196</v>
      </c>
      <c r="M1572" s="11" cm="1">
        <f t="array" ref="M1572">_xlfn.IFS(L1572="&gt;70%",1,L1572="60-70%",70%,L1572="50-60%",60%,L1572="&lt;50%",50%)</f>
        <v>1</v>
      </c>
      <c r="N1572" s="47">
        <v>2.1598481931597657</v>
      </c>
      <c r="O1572">
        <v>4</v>
      </c>
      <c r="P1572">
        <v>8</v>
      </c>
      <c r="Q1572">
        <v>10</v>
      </c>
      <c r="R1572">
        <v>2</v>
      </c>
      <c r="S1572" t="s">
        <v>104</v>
      </c>
      <c r="T1572" t="s">
        <v>109</v>
      </c>
      <c r="V1572">
        <v>25</v>
      </c>
      <c r="W1572">
        <v>24</v>
      </c>
      <c r="X1572">
        <f>IF(AND(OR('Country Prioritization'!$C$4 = 'Filter inputs'!$A$4,'Country Prioritization'!$C$4=$B1572),
OR('Country Prioritization'!$C$6='Filter inputs'!$C$4,'Country Prioritization'!$C$6=$S1572),
OR( 'Country Prioritization'!$C$7='Filter inputs'!$D$4, 'Country Prioritization'!$C$7=$T1572),
OR('Country Prioritization'!$C$8='Filter inputs'!$E$4, 'Country Prioritization'!$C$8=$F1572), OR(AND('Country Prioritization'!$C$5='Filter inputs'!$B$4,H1572&lt;=$X$1),AND('Country Prioritization'!$C$5='Filter inputs'!$B$5,M1572&lt;=$X$1))),1,0)</f>
        <v>1</v>
      </c>
      <c r="Y1572">
        <f>IF(OR('Vaccine Prioritization'!$C$5='Filter inputs'!$E$4, 'Vaccine Prioritization'!$C$5=$F1572),1,0)</f>
        <v>1</v>
      </c>
    </row>
    <row r="1573" spans="1:25" x14ac:dyDescent="0.3">
      <c r="A1573" t="str">
        <f t="shared" si="46"/>
        <v>AFRICAMDGMCV22030</v>
      </c>
      <c r="B1573" t="s">
        <v>3</v>
      </c>
      <c r="C1573" t="s">
        <v>145</v>
      </c>
      <c r="D1573" t="s">
        <v>41</v>
      </c>
      <c r="E1573" t="s">
        <v>83</v>
      </c>
      <c r="F1573">
        <v>2030</v>
      </c>
      <c r="G1573" t="s">
        <v>199</v>
      </c>
      <c r="H1573" s="11" cm="1">
        <f t="array" ref="H1573">_xlfn.IFS(G1573="&gt;70%",1,G1573="60-70%",70%,G1573="50-60%",60%,G1573="&lt;50%",50%)</f>
        <v>0.5</v>
      </c>
      <c r="I1573" s="47">
        <v>0.28985655605626764</v>
      </c>
      <c r="J1573">
        <v>8</v>
      </c>
      <c r="K1573">
        <v>8</v>
      </c>
      <c r="L1573" t="s">
        <v>196</v>
      </c>
      <c r="M1573" s="11" cm="1">
        <f t="array" ref="M1573">_xlfn.IFS(L1573="&gt;70%",1,L1573="60-70%",70%,L1573="50-60%",60%,L1573="&lt;50%",50%)</f>
        <v>1</v>
      </c>
      <c r="N1573" s="47">
        <v>2.0763312716763465</v>
      </c>
      <c r="O1573">
        <v>7</v>
      </c>
      <c r="P1573">
        <v>8</v>
      </c>
      <c r="Q1573">
        <v>7</v>
      </c>
      <c r="R1573">
        <v>9</v>
      </c>
      <c r="S1573" t="s">
        <v>103</v>
      </c>
      <c r="T1573" t="s">
        <v>106</v>
      </c>
      <c r="V1573">
        <v>32</v>
      </c>
      <c r="W1573">
        <v>31</v>
      </c>
      <c r="X1573">
        <f>IF(AND(OR('Country Prioritization'!$C$4 = 'Filter inputs'!$A$4,'Country Prioritization'!$C$4=$B1573),
OR('Country Prioritization'!$C$6='Filter inputs'!$C$4,'Country Prioritization'!$C$6=$S1573),
OR( 'Country Prioritization'!$C$7='Filter inputs'!$D$4, 'Country Prioritization'!$C$7=$T1573),
OR('Country Prioritization'!$C$8='Filter inputs'!$E$4, 'Country Prioritization'!$C$8=$F1573), OR(AND('Country Prioritization'!$C$5='Filter inputs'!$B$4,H1573&lt;=$X$1),AND('Country Prioritization'!$C$5='Filter inputs'!$B$5,M1573&lt;=$X$1))),1,0)</f>
        <v>1</v>
      </c>
      <c r="Y1573">
        <f>IF(OR('Vaccine Prioritization'!$C$5='Filter inputs'!$E$4, 'Vaccine Prioritization'!$C$5=$F1573),1,0)</f>
        <v>1</v>
      </c>
    </row>
    <row r="1574" spans="1:25" x14ac:dyDescent="0.3">
      <c r="A1574" t="str">
        <f t="shared" si="46"/>
        <v>AFRICATCDMCV22030</v>
      </c>
      <c r="B1574" t="s">
        <v>3</v>
      </c>
      <c r="C1574" t="s">
        <v>118</v>
      </c>
      <c r="D1574" t="s">
        <v>11</v>
      </c>
      <c r="E1574" t="s">
        <v>83</v>
      </c>
      <c r="F1574">
        <v>2030</v>
      </c>
      <c r="G1574" t="s">
        <v>199</v>
      </c>
      <c r="H1574" s="11" cm="1">
        <f t="array" ref="H1574">_xlfn.IFS(G1574="&gt;70%",1,G1574="60-70%",70%,G1574="50-60%",60%,G1574="&lt;50%",50%)</f>
        <v>0.5</v>
      </c>
      <c r="I1574" s="47">
        <v>0.28849125577721069</v>
      </c>
      <c r="J1574">
        <v>7</v>
      </c>
      <c r="K1574">
        <v>8</v>
      </c>
      <c r="L1574" t="s">
        <v>197</v>
      </c>
      <c r="M1574" s="11" cm="1">
        <f t="array" ref="M1574">_xlfn.IFS(L1574="&gt;70%",1,L1574="60-70%",70%,L1574="50-60%",60%,L1574="&lt;50%",50%)</f>
        <v>0.7</v>
      </c>
      <c r="N1574" s="47">
        <v>1.9568677479837331</v>
      </c>
      <c r="O1574">
        <v>9</v>
      </c>
      <c r="P1574">
        <v>8</v>
      </c>
      <c r="Q1574">
        <v>9</v>
      </c>
      <c r="R1574">
        <v>9</v>
      </c>
      <c r="S1574" t="s">
        <v>103</v>
      </c>
      <c r="T1574" t="s">
        <v>106</v>
      </c>
      <c r="V1574">
        <v>33</v>
      </c>
      <c r="W1574">
        <v>35</v>
      </c>
      <c r="X1574">
        <f>IF(AND(OR('Country Prioritization'!$C$4 = 'Filter inputs'!$A$4,'Country Prioritization'!$C$4=$B1574),
OR('Country Prioritization'!$C$6='Filter inputs'!$C$4,'Country Prioritization'!$C$6=$S1574),
OR( 'Country Prioritization'!$C$7='Filter inputs'!$D$4, 'Country Prioritization'!$C$7=$T1574),
OR('Country Prioritization'!$C$8='Filter inputs'!$E$4, 'Country Prioritization'!$C$8=$F1574), OR(AND('Country Prioritization'!$C$5='Filter inputs'!$B$4,H1574&lt;=$X$1),AND('Country Prioritization'!$C$5='Filter inputs'!$B$5,M1574&lt;=$X$1))),1,0)</f>
        <v>1</v>
      </c>
      <c r="Y1574">
        <f>IF(OR('Vaccine Prioritization'!$C$5='Filter inputs'!$E$4, 'Vaccine Prioritization'!$C$5=$F1574),1,0)</f>
        <v>1</v>
      </c>
    </row>
    <row r="1575" spans="1:25" x14ac:dyDescent="0.3">
      <c r="A1575" t="str">
        <f t="shared" si="46"/>
        <v>AFRICAKENMCV22030</v>
      </c>
      <c r="B1575" t="s">
        <v>3</v>
      </c>
      <c r="C1575" t="s">
        <v>139</v>
      </c>
      <c r="D1575" t="s">
        <v>35</v>
      </c>
      <c r="E1575" t="s">
        <v>83</v>
      </c>
      <c r="F1575">
        <v>2030</v>
      </c>
      <c r="G1575" t="s">
        <v>199</v>
      </c>
      <c r="H1575" s="11" cm="1">
        <f t="array" ref="H1575">_xlfn.IFS(G1575="&gt;70%",1,G1575="60-70%",70%,G1575="50-60%",60%,G1575="&lt;50%",50%)</f>
        <v>0.5</v>
      </c>
      <c r="I1575" s="47">
        <v>0.32436193264019247</v>
      </c>
      <c r="J1575">
        <v>9</v>
      </c>
      <c r="K1575">
        <v>9</v>
      </c>
      <c r="L1575" t="s">
        <v>197</v>
      </c>
      <c r="M1575" s="11" cm="1">
        <f t="array" ref="M1575">_xlfn.IFS(L1575="&gt;70%",1,L1575="60-70%",70%,L1575="50-60%",60%,L1575="&lt;50%",50%)</f>
        <v>0.7</v>
      </c>
      <c r="N1575" s="47">
        <v>1.7864710040769864</v>
      </c>
      <c r="O1575">
        <v>9</v>
      </c>
      <c r="P1575">
        <v>8</v>
      </c>
      <c r="Q1575">
        <v>5</v>
      </c>
      <c r="R1575">
        <v>2</v>
      </c>
      <c r="S1575" t="s">
        <v>104</v>
      </c>
      <c r="T1575" t="s">
        <v>109</v>
      </c>
      <c r="V1575">
        <v>25</v>
      </c>
      <c r="W1575">
        <v>24</v>
      </c>
      <c r="X1575">
        <f>IF(AND(OR('Country Prioritization'!$C$4 = 'Filter inputs'!$A$4,'Country Prioritization'!$C$4=$B1575),
OR('Country Prioritization'!$C$6='Filter inputs'!$C$4,'Country Prioritization'!$C$6=$S1575),
OR( 'Country Prioritization'!$C$7='Filter inputs'!$D$4, 'Country Prioritization'!$C$7=$T1575),
OR('Country Prioritization'!$C$8='Filter inputs'!$E$4, 'Country Prioritization'!$C$8=$F1575), OR(AND('Country Prioritization'!$C$5='Filter inputs'!$B$4,H1575&lt;=$X$1),AND('Country Prioritization'!$C$5='Filter inputs'!$B$5,M1575&lt;=$X$1))),1,0)</f>
        <v>1</v>
      </c>
      <c r="Y1575">
        <f>IF(OR('Vaccine Prioritization'!$C$5='Filter inputs'!$E$4, 'Vaccine Prioritization'!$C$5=$F1575),1,0)</f>
        <v>1</v>
      </c>
    </row>
    <row r="1576" spans="1:25" x14ac:dyDescent="0.3">
      <c r="A1576" t="str">
        <f t="shared" si="46"/>
        <v>AFRICABENMCV22030</v>
      </c>
      <c r="B1576" t="s">
        <v>3</v>
      </c>
      <c r="C1576" t="s">
        <v>132</v>
      </c>
      <c r="D1576" t="s">
        <v>28</v>
      </c>
      <c r="E1576" t="s">
        <v>83</v>
      </c>
      <c r="F1576">
        <v>2030</v>
      </c>
      <c r="G1576" t="s">
        <v>199</v>
      </c>
      <c r="H1576" s="11" cm="1">
        <f t="array" ref="H1576">_xlfn.IFS(G1576="&gt;70%",1,G1576="60-70%",70%,G1576="50-60%",60%,G1576="&lt;50%",50%)</f>
        <v>0.5</v>
      </c>
      <c r="I1576" s="47">
        <v>0.22701552675939921</v>
      </c>
      <c r="J1576">
        <v>7</v>
      </c>
      <c r="K1576">
        <v>7</v>
      </c>
      <c r="L1576" t="s">
        <v>196</v>
      </c>
      <c r="M1576" s="11" cm="1">
        <f t="array" ref="M1576">_xlfn.IFS(L1576="&gt;70%",1,L1576="60-70%",70%,L1576="50-60%",60%,L1576="&lt;50%",50%)</f>
        <v>1</v>
      </c>
      <c r="N1576" s="47">
        <v>1.7428570931752279</v>
      </c>
      <c r="O1576">
        <v>6</v>
      </c>
      <c r="P1576">
        <v>8</v>
      </c>
      <c r="Q1576">
        <v>2</v>
      </c>
      <c r="R1576">
        <v>8</v>
      </c>
      <c r="S1576" t="s">
        <v>104</v>
      </c>
      <c r="T1576" t="s">
        <v>106</v>
      </c>
      <c r="V1576">
        <v>24</v>
      </c>
      <c r="W1576">
        <v>24</v>
      </c>
      <c r="X1576">
        <f>IF(AND(OR('Country Prioritization'!$C$4 = 'Filter inputs'!$A$4,'Country Prioritization'!$C$4=$B1576),
OR('Country Prioritization'!$C$6='Filter inputs'!$C$4,'Country Prioritization'!$C$6=$S1576),
OR( 'Country Prioritization'!$C$7='Filter inputs'!$D$4, 'Country Prioritization'!$C$7=$T1576),
OR('Country Prioritization'!$C$8='Filter inputs'!$E$4, 'Country Prioritization'!$C$8=$F1576), OR(AND('Country Prioritization'!$C$5='Filter inputs'!$B$4,H1576&lt;=$X$1),AND('Country Prioritization'!$C$5='Filter inputs'!$B$5,M1576&lt;=$X$1))),1,0)</f>
        <v>1</v>
      </c>
      <c r="Y1576">
        <f>IF(OR('Vaccine Prioritization'!$C$5='Filter inputs'!$E$4, 'Vaccine Prioritization'!$C$5=$F1576),1,0)</f>
        <v>1</v>
      </c>
    </row>
    <row r="1577" spans="1:25" x14ac:dyDescent="0.3">
      <c r="A1577" t="str">
        <f t="shared" si="46"/>
        <v>AFRICAZMBMCV22030</v>
      </c>
      <c r="B1577" t="s">
        <v>3</v>
      </c>
      <c r="C1577" t="s">
        <v>182</v>
      </c>
      <c r="D1577" t="s">
        <v>78</v>
      </c>
      <c r="E1577" t="s">
        <v>83</v>
      </c>
      <c r="F1577">
        <v>2030</v>
      </c>
      <c r="G1577" t="s">
        <v>199</v>
      </c>
      <c r="H1577" s="11" cm="1">
        <f t="array" ref="H1577">_xlfn.IFS(G1577="&gt;70%",1,G1577="60-70%",70%,G1577="50-60%",60%,G1577="&lt;50%",50%)</f>
        <v>0.5</v>
      </c>
      <c r="I1577" s="47">
        <v>0.25719422089802746</v>
      </c>
      <c r="J1577">
        <v>6</v>
      </c>
      <c r="K1577">
        <v>8</v>
      </c>
      <c r="L1577" t="s">
        <v>196</v>
      </c>
      <c r="M1577" s="11" cm="1">
        <f t="array" ref="M1577">_xlfn.IFS(L1577="&gt;70%",1,L1577="60-70%",70%,L1577="50-60%",60%,L1577="&lt;50%",50%)</f>
        <v>1</v>
      </c>
      <c r="N1577" s="47">
        <v>1.7190808512728266</v>
      </c>
      <c r="O1577">
        <v>8</v>
      </c>
      <c r="P1577">
        <v>8</v>
      </c>
      <c r="Q1577">
        <v>9</v>
      </c>
      <c r="R1577">
        <v>2</v>
      </c>
      <c r="S1577" t="s">
        <v>104</v>
      </c>
      <c r="T1577" t="s">
        <v>109</v>
      </c>
      <c r="V1577">
        <v>25</v>
      </c>
      <c r="W1577">
        <v>27</v>
      </c>
      <c r="X1577">
        <f>IF(AND(OR('Country Prioritization'!$C$4 = 'Filter inputs'!$A$4,'Country Prioritization'!$C$4=$B1577),
OR('Country Prioritization'!$C$6='Filter inputs'!$C$4,'Country Prioritization'!$C$6=$S1577),
OR( 'Country Prioritization'!$C$7='Filter inputs'!$D$4, 'Country Prioritization'!$C$7=$T1577),
OR('Country Prioritization'!$C$8='Filter inputs'!$E$4, 'Country Prioritization'!$C$8=$F1577), OR(AND('Country Prioritization'!$C$5='Filter inputs'!$B$4,H1577&lt;=$X$1),AND('Country Prioritization'!$C$5='Filter inputs'!$B$5,M1577&lt;=$X$1))),1,0)</f>
        <v>1</v>
      </c>
      <c r="Y1577">
        <f>IF(OR('Vaccine Prioritization'!$C$5='Filter inputs'!$E$4, 'Vaccine Prioritization'!$C$5=$F1577),1,0)</f>
        <v>1</v>
      </c>
    </row>
    <row r="1578" spans="1:25" x14ac:dyDescent="0.3">
      <c r="A1578" t="str">
        <f t="shared" si="46"/>
        <v>AFRICANERMCV22030</v>
      </c>
      <c r="B1578" t="s">
        <v>3</v>
      </c>
      <c r="C1578" t="s">
        <v>136</v>
      </c>
      <c r="D1578" t="s">
        <v>32</v>
      </c>
      <c r="E1578" t="s">
        <v>83</v>
      </c>
      <c r="F1578">
        <v>2030</v>
      </c>
      <c r="G1578" t="s">
        <v>199</v>
      </c>
      <c r="H1578" s="11" cm="1">
        <f t="array" ref="H1578">_xlfn.IFS(G1578="&gt;70%",1,G1578="60-70%",70%,G1578="50-60%",60%,G1578="&lt;50%",50%)</f>
        <v>0.5</v>
      </c>
      <c r="I1578" s="47">
        <v>0.29814543332778348</v>
      </c>
      <c r="J1578">
        <v>8</v>
      </c>
      <c r="K1578">
        <v>8</v>
      </c>
      <c r="L1578" t="s">
        <v>198</v>
      </c>
      <c r="M1578" s="11" cm="1">
        <f t="array" ref="M1578">_xlfn.IFS(L1578="&gt;70%",1,L1578="60-70%",70%,L1578="50-60%",60%,L1578="&lt;50%",50%)</f>
        <v>0.6</v>
      </c>
      <c r="N1578" s="47">
        <v>1.6927469504753276</v>
      </c>
      <c r="O1578">
        <v>10</v>
      </c>
      <c r="P1578">
        <v>8</v>
      </c>
      <c r="Q1578">
        <v>8</v>
      </c>
      <c r="R1578">
        <v>9</v>
      </c>
      <c r="S1578" t="s">
        <v>103</v>
      </c>
      <c r="T1578" t="s">
        <v>106</v>
      </c>
      <c r="V1578">
        <v>33</v>
      </c>
      <c r="W1578">
        <v>35</v>
      </c>
      <c r="X1578">
        <f>IF(AND(OR('Country Prioritization'!$C$4 = 'Filter inputs'!$A$4,'Country Prioritization'!$C$4=$B1578),
OR('Country Prioritization'!$C$6='Filter inputs'!$C$4,'Country Prioritization'!$C$6=$S1578),
OR( 'Country Prioritization'!$C$7='Filter inputs'!$D$4, 'Country Prioritization'!$C$7=$T1578),
OR('Country Prioritization'!$C$8='Filter inputs'!$E$4, 'Country Prioritization'!$C$8=$F1578), OR(AND('Country Prioritization'!$C$5='Filter inputs'!$B$4,H1578&lt;=$X$1),AND('Country Prioritization'!$C$5='Filter inputs'!$B$5,M1578&lt;=$X$1))),1,0)</f>
        <v>1</v>
      </c>
      <c r="Y1578">
        <f>IF(OR('Vaccine Prioritization'!$C$5='Filter inputs'!$E$4, 'Vaccine Prioritization'!$C$5=$F1578),1,0)</f>
        <v>1</v>
      </c>
    </row>
    <row r="1579" spans="1:25" x14ac:dyDescent="0.3">
      <c r="A1579" t="str">
        <f t="shared" si="46"/>
        <v>AFRICAGHAMCV22030</v>
      </c>
      <c r="B1579" t="s">
        <v>3</v>
      </c>
      <c r="C1579" t="s">
        <v>166</v>
      </c>
      <c r="D1579" t="s">
        <v>62</v>
      </c>
      <c r="E1579" t="s">
        <v>83</v>
      </c>
      <c r="F1579">
        <v>2030</v>
      </c>
      <c r="G1579" t="s">
        <v>199</v>
      </c>
      <c r="H1579" s="11" cm="1">
        <f t="array" ref="H1579">_xlfn.IFS(G1579="&gt;70%",1,G1579="60-70%",70%,G1579="50-60%",60%,G1579="&lt;50%",50%)</f>
        <v>0.5</v>
      </c>
      <c r="I1579" s="47">
        <v>0.20597076640987955</v>
      </c>
      <c r="J1579">
        <v>4</v>
      </c>
      <c r="K1579">
        <v>7</v>
      </c>
      <c r="L1579" t="s">
        <v>196</v>
      </c>
      <c r="M1579" s="11" cm="1">
        <f t="array" ref="M1579">_xlfn.IFS(L1579="&gt;70%",1,L1579="60-70%",70%,L1579="50-60%",60%,L1579="&lt;50%",50%)</f>
        <v>1</v>
      </c>
      <c r="N1579" s="47">
        <v>1.6717929315250422</v>
      </c>
      <c r="O1579">
        <v>4</v>
      </c>
      <c r="P1579">
        <v>7</v>
      </c>
      <c r="Q1579">
        <v>5</v>
      </c>
      <c r="R1579">
        <v>2</v>
      </c>
      <c r="S1579" t="s">
        <v>104</v>
      </c>
      <c r="T1579" t="s">
        <v>109</v>
      </c>
      <c r="V1579">
        <v>18</v>
      </c>
      <c r="W1579">
        <v>18</v>
      </c>
      <c r="X1579">
        <f>IF(AND(OR('Country Prioritization'!$C$4 = 'Filter inputs'!$A$4,'Country Prioritization'!$C$4=$B1579),
OR('Country Prioritization'!$C$6='Filter inputs'!$C$4,'Country Prioritization'!$C$6=$S1579),
OR( 'Country Prioritization'!$C$7='Filter inputs'!$D$4, 'Country Prioritization'!$C$7=$T1579),
OR('Country Prioritization'!$C$8='Filter inputs'!$E$4, 'Country Prioritization'!$C$8=$F1579), OR(AND('Country Prioritization'!$C$5='Filter inputs'!$B$4,H1579&lt;=$X$1),AND('Country Prioritization'!$C$5='Filter inputs'!$B$5,M1579&lt;=$X$1))),1,0)</f>
        <v>1</v>
      </c>
      <c r="Y1579">
        <f>IF(OR('Vaccine Prioritization'!$C$5='Filter inputs'!$E$4, 'Vaccine Prioritization'!$C$5=$F1579),1,0)</f>
        <v>1</v>
      </c>
    </row>
    <row r="1580" spans="1:25" x14ac:dyDescent="0.3">
      <c r="A1580" t="str">
        <f t="shared" si="46"/>
        <v>AFRICABFAMCV22030</v>
      </c>
      <c r="B1580" t="s">
        <v>3</v>
      </c>
      <c r="C1580" t="s">
        <v>167</v>
      </c>
      <c r="D1580" t="s">
        <v>63</v>
      </c>
      <c r="E1580" t="s">
        <v>83</v>
      </c>
      <c r="F1580">
        <v>2030</v>
      </c>
      <c r="G1580" t="s">
        <v>199</v>
      </c>
      <c r="H1580" s="11" cm="1">
        <f t="array" ref="H1580">_xlfn.IFS(G1580="&gt;70%",1,G1580="60-70%",70%,G1580="50-60%",60%,G1580="&lt;50%",50%)</f>
        <v>0.5</v>
      </c>
      <c r="I1580" s="47">
        <v>0.23492937035789799</v>
      </c>
      <c r="J1580">
        <v>6</v>
      </c>
      <c r="K1580">
        <v>7</v>
      </c>
      <c r="L1580" t="s">
        <v>197</v>
      </c>
      <c r="M1580" s="11" cm="1">
        <f t="array" ref="M1580">_xlfn.IFS(L1580="&gt;70%",1,L1580="60-70%",70%,L1580="50-60%",60%,L1580="&lt;50%",50%)</f>
        <v>0.7</v>
      </c>
      <c r="N1580" s="47">
        <v>1.6661252462470284</v>
      </c>
      <c r="O1580">
        <v>8</v>
      </c>
      <c r="P1580">
        <v>7</v>
      </c>
      <c r="Q1580">
        <v>4</v>
      </c>
      <c r="R1580">
        <v>9</v>
      </c>
      <c r="S1580" t="s">
        <v>103</v>
      </c>
      <c r="T1580" t="s">
        <v>106</v>
      </c>
      <c r="V1580">
        <v>26</v>
      </c>
      <c r="W1580">
        <v>28</v>
      </c>
      <c r="X1580">
        <f>IF(AND(OR('Country Prioritization'!$C$4 = 'Filter inputs'!$A$4,'Country Prioritization'!$C$4=$B1580),
OR('Country Prioritization'!$C$6='Filter inputs'!$C$4,'Country Prioritization'!$C$6=$S1580),
OR( 'Country Prioritization'!$C$7='Filter inputs'!$D$4, 'Country Prioritization'!$C$7=$T1580),
OR('Country Prioritization'!$C$8='Filter inputs'!$E$4, 'Country Prioritization'!$C$8=$F1580), OR(AND('Country Prioritization'!$C$5='Filter inputs'!$B$4,H1580&lt;=$X$1),AND('Country Prioritization'!$C$5='Filter inputs'!$B$5,M1580&lt;=$X$1))),1,0)</f>
        <v>1</v>
      </c>
      <c r="Y1580">
        <f>IF(OR('Vaccine Prioritization'!$C$5='Filter inputs'!$E$4, 'Vaccine Prioritization'!$C$5=$F1580),1,0)</f>
        <v>1</v>
      </c>
    </row>
    <row r="1581" spans="1:25" x14ac:dyDescent="0.3">
      <c r="A1581" t="str">
        <f t="shared" si="46"/>
        <v>AFRICAMOZMCV22030</v>
      </c>
      <c r="B1581" t="s">
        <v>3</v>
      </c>
      <c r="C1581" t="s">
        <v>181</v>
      </c>
      <c r="D1581" t="s">
        <v>77</v>
      </c>
      <c r="E1581" t="s">
        <v>83</v>
      </c>
      <c r="F1581">
        <v>2030</v>
      </c>
      <c r="G1581" t="s">
        <v>199</v>
      </c>
      <c r="H1581" s="11" cm="1">
        <f t="array" ref="H1581">_xlfn.IFS(G1581="&gt;70%",1,G1581="60-70%",70%,G1581="50-60%",60%,G1581="&lt;50%",50%)</f>
        <v>0.5</v>
      </c>
      <c r="I1581" s="47">
        <v>0.267207097087515</v>
      </c>
      <c r="J1581">
        <v>3</v>
      </c>
      <c r="K1581">
        <v>8</v>
      </c>
      <c r="L1581" t="s">
        <v>196</v>
      </c>
      <c r="M1581" s="11" cm="1">
        <f t="array" ref="M1581">_xlfn.IFS(L1581="&gt;70%",1,L1581="60-70%",70%,L1581="50-60%",60%,L1581="&lt;50%",50%)</f>
        <v>1</v>
      </c>
      <c r="N1581" s="47">
        <v>1.6444531210893851</v>
      </c>
      <c r="O1581">
        <v>8</v>
      </c>
      <c r="P1581">
        <v>7</v>
      </c>
      <c r="Q1581">
        <v>10</v>
      </c>
      <c r="R1581">
        <v>9</v>
      </c>
      <c r="S1581" t="s">
        <v>103</v>
      </c>
      <c r="T1581" t="s">
        <v>106</v>
      </c>
      <c r="V1581">
        <v>30</v>
      </c>
      <c r="W1581">
        <v>34</v>
      </c>
      <c r="X1581">
        <f>IF(AND(OR('Country Prioritization'!$C$4 = 'Filter inputs'!$A$4,'Country Prioritization'!$C$4=$B1581),
OR('Country Prioritization'!$C$6='Filter inputs'!$C$4,'Country Prioritization'!$C$6=$S1581),
OR( 'Country Prioritization'!$C$7='Filter inputs'!$D$4, 'Country Prioritization'!$C$7=$T1581),
OR('Country Prioritization'!$C$8='Filter inputs'!$E$4, 'Country Prioritization'!$C$8=$F1581), OR(AND('Country Prioritization'!$C$5='Filter inputs'!$B$4,H1581&lt;=$X$1),AND('Country Prioritization'!$C$5='Filter inputs'!$B$5,M1581&lt;=$X$1))),1,0)</f>
        <v>1</v>
      </c>
      <c r="Y1581">
        <f>IF(OR('Vaccine Prioritization'!$C$5='Filter inputs'!$E$4, 'Vaccine Prioritization'!$C$5=$F1581),1,0)</f>
        <v>1</v>
      </c>
    </row>
    <row r="1582" spans="1:25" x14ac:dyDescent="0.3">
      <c r="A1582" t="str">
        <f t="shared" si="46"/>
        <v>ASIAYEMMCV22030</v>
      </c>
      <c r="B1582" t="s">
        <v>13</v>
      </c>
      <c r="C1582" t="s">
        <v>123</v>
      </c>
      <c r="D1582" t="s">
        <v>18</v>
      </c>
      <c r="E1582" t="s">
        <v>83</v>
      </c>
      <c r="F1582">
        <v>2030</v>
      </c>
      <c r="G1582" t="s">
        <v>199</v>
      </c>
      <c r="H1582" s="11" cm="1">
        <f t="array" ref="H1582">_xlfn.IFS(G1582="&gt;70%",1,G1582="60-70%",70%,G1582="50-60%",60%,G1582="&lt;50%",50%)</f>
        <v>0.5</v>
      </c>
      <c r="I1582" s="47">
        <v>0.18910216072704294</v>
      </c>
      <c r="J1582">
        <v>9</v>
      </c>
      <c r="K1582">
        <v>7</v>
      </c>
      <c r="L1582" t="s">
        <v>197</v>
      </c>
      <c r="M1582" s="11" cm="1">
        <f t="array" ref="M1582">_xlfn.IFS(L1582="&gt;70%",1,L1582="60-70%",70%,L1582="50-60%",60%,L1582="&lt;50%",50%)</f>
        <v>0.7</v>
      </c>
      <c r="N1582" s="47">
        <v>1.3452200529225107</v>
      </c>
      <c r="O1582">
        <v>8</v>
      </c>
      <c r="P1582">
        <v>7</v>
      </c>
      <c r="Q1582">
        <v>3</v>
      </c>
      <c r="R1582">
        <v>9</v>
      </c>
      <c r="S1582" t="s">
        <v>103</v>
      </c>
      <c r="T1582" t="s">
        <v>106</v>
      </c>
      <c r="V1582">
        <v>28</v>
      </c>
      <c r="W1582">
        <v>27</v>
      </c>
      <c r="X1582">
        <f>IF(AND(OR('Country Prioritization'!$C$4 = 'Filter inputs'!$A$4,'Country Prioritization'!$C$4=$B1582),
OR('Country Prioritization'!$C$6='Filter inputs'!$C$4,'Country Prioritization'!$C$6=$S1582),
OR( 'Country Prioritization'!$C$7='Filter inputs'!$D$4, 'Country Prioritization'!$C$7=$T1582),
OR('Country Prioritization'!$C$8='Filter inputs'!$E$4, 'Country Prioritization'!$C$8=$F1582), OR(AND('Country Prioritization'!$C$5='Filter inputs'!$B$4,H1582&lt;=$X$1),AND('Country Prioritization'!$C$5='Filter inputs'!$B$5,M1582&lt;=$X$1))),1,0)</f>
        <v>1</v>
      </c>
      <c r="Y1582">
        <f>IF(OR('Vaccine Prioritization'!$C$5='Filter inputs'!$E$4, 'Vaccine Prioritization'!$C$5=$F1582),1,0)</f>
        <v>1</v>
      </c>
    </row>
    <row r="1583" spans="1:25" x14ac:dyDescent="0.3">
      <c r="A1583" t="str">
        <f t="shared" si="46"/>
        <v>AMERICAHTIMCV22030</v>
      </c>
      <c r="B1583" t="s">
        <v>22</v>
      </c>
      <c r="C1583" t="s">
        <v>127</v>
      </c>
      <c r="D1583" t="s">
        <v>23</v>
      </c>
      <c r="E1583" t="s">
        <v>83</v>
      </c>
      <c r="F1583">
        <v>2030</v>
      </c>
      <c r="G1583" t="s">
        <v>199</v>
      </c>
      <c r="H1583" s="11" cm="1">
        <f t="array" ref="H1583">_xlfn.IFS(G1583="&gt;70%",1,G1583="60-70%",70%,G1583="50-60%",60%,G1583="&lt;50%",50%)</f>
        <v>0.5</v>
      </c>
      <c r="I1583" s="47">
        <v>0.23172669809530952</v>
      </c>
      <c r="J1583">
        <v>10</v>
      </c>
      <c r="K1583">
        <v>7</v>
      </c>
      <c r="L1583" t="s">
        <v>198</v>
      </c>
      <c r="M1583" s="11" cm="1">
        <f t="array" ref="M1583">_xlfn.IFS(L1583="&gt;70%",1,L1583="60-70%",70%,L1583="50-60%",60%,L1583="&lt;50%",50%)</f>
        <v>0.6</v>
      </c>
      <c r="N1583" s="47">
        <v>1.334258189188372</v>
      </c>
      <c r="O1583">
        <v>10</v>
      </c>
      <c r="P1583">
        <v>7</v>
      </c>
      <c r="Q1583">
        <v>5</v>
      </c>
      <c r="R1583">
        <v>9</v>
      </c>
      <c r="S1583" t="s">
        <v>103</v>
      </c>
      <c r="T1583" t="s">
        <v>106</v>
      </c>
      <c r="V1583">
        <v>31</v>
      </c>
      <c r="W1583">
        <v>31</v>
      </c>
      <c r="X1583">
        <f>IF(AND(OR('Country Prioritization'!$C$4 = 'Filter inputs'!$A$4,'Country Prioritization'!$C$4=$B1583),
OR('Country Prioritization'!$C$6='Filter inputs'!$C$4,'Country Prioritization'!$C$6=$S1583),
OR( 'Country Prioritization'!$C$7='Filter inputs'!$D$4, 'Country Prioritization'!$C$7=$T1583),
OR('Country Prioritization'!$C$8='Filter inputs'!$E$4, 'Country Prioritization'!$C$8=$F1583), OR(AND('Country Prioritization'!$C$5='Filter inputs'!$B$4,H1583&lt;=$X$1),AND('Country Prioritization'!$C$5='Filter inputs'!$B$5,M1583&lt;=$X$1))),1,0)</f>
        <v>1</v>
      </c>
      <c r="Y1583">
        <f>IF(OR('Vaccine Prioritization'!$C$5='Filter inputs'!$E$4, 'Vaccine Prioritization'!$C$5=$F1583),1,0)</f>
        <v>1</v>
      </c>
    </row>
    <row r="1584" spans="1:25" x14ac:dyDescent="0.3">
      <c r="A1584" t="str">
        <f t="shared" si="46"/>
        <v>ASIAAFGMCV22030</v>
      </c>
      <c r="B1584" t="s">
        <v>13</v>
      </c>
      <c r="C1584" t="s">
        <v>120</v>
      </c>
      <c r="D1584" t="s">
        <v>14</v>
      </c>
      <c r="E1584" t="s">
        <v>83</v>
      </c>
      <c r="F1584">
        <v>2030</v>
      </c>
      <c r="G1584" t="s">
        <v>199</v>
      </c>
      <c r="H1584" s="11" cm="1">
        <f t="array" ref="H1584">_xlfn.IFS(G1584="&gt;70%",1,G1584="60-70%",70%,G1584="50-60%",60%,G1584="&lt;50%",50%)</f>
        <v>0.5</v>
      </c>
      <c r="I1584" s="47">
        <v>0.18987076066220904</v>
      </c>
      <c r="J1584">
        <v>10</v>
      </c>
      <c r="K1584">
        <v>7</v>
      </c>
      <c r="L1584" t="s">
        <v>197</v>
      </c>
      <c r="M1584" s="11" cm="1">
        <f t="array" ref="M1584">_xlfn.IFS(L1584="&gt;70%",1,L1584="60-70%",70%,L1584="50-60%",60%,L1584="&lt;50%",50%)</f>
        <v>0.7</v>
      </c>
      <c r="N1584" s="47">
        <v>1.1979711908501789</v>
      </c>
      <c r="O1584">
        <v>9</v>
      </c>
      <c r="P1584">
        <v>7</v>
      </c>
      <c r="Q1584">
        <v>8</v>
      </c>
      <c r="R1584">
        <v>9</v>
      </c>
      <c r="S1584" t="s">
        <v>103</v>
      </c>
      <c r="T1584" t="s">
        <v>106</v>
      </c>
      <c r="V1584">
        <v>34</v>
      </c>
      <c r="W1584">
        <v>33</v>
      </c>
      <c r="X1584">
        <f>IF(AND(OR('Country Prioritization'!$C$4 = 'Filter inputs'!$A$4,'Country Prioritization'!$C$4=$B1584),
OR('Country Prioritization'!$C$6='Filter inputs'!$C$4,'Country Prioritization'!$C$6=$S1584),
OR( 'Country Prioritization'!$C$7='Filter inputs'!$D$4, 'Country Prioritization'!$C$7=$T1584),
OR('Country Prioritization'!$C$8='Filter inputs'!$E$4, 'Country Prioritization'!$C$8=$F1584), OR(AND('Country Prioritization'!$C$5='Filter inputs'!$B$4,H1584&lt;=$X$1),AND('Country Prioritization'!$C$5='Filter inputs'!$B$5,M1584&lt;=$X$1))),1,0)</f>
        <v>1</v>
      </c>
      <c r="Y1584">
        <f>IF(OR('Vaccine Prioritization'!$C$5='Filter inputs'!$E$4, 'Vaccine Prioritization'!$C$5=$F1584),1,0)</f>
        <v>1</v>
      </c>
    </row>
    <row r="1585" spans="1:25" x14ac:dyDescent="0.3">
      <c r="A1585" t="str">
        <f t="shared" si="46"/>
        <v>AFRICAZWEMCV22030</v>
      </c>
      <c r="B1585" t="s">
        <v>3</v>
      </c>
      <c r="C1585" t="s">
        <v>148</v>
      </c>
      <c r="D1585" t="s">
        <v>44</v>
      </c>
      <c r="E1585" t="s">
        <v>83</v>
      </c>
      <c r="F1585">
        <v>2030</v>
      </c>
      <c r="G1585" t="s">
        <v>199</v>
      </c>
      <c r="H1585" s="11" cm="1">
        <f t="array" ref="H1585">_xlfn.IFS(G1585="&gt;70%",1,G1585="60-70%",70%,G1585="50-60%",60%,G1585="&lt;50%",50%)</f>
        <v>0.5</v>
      </c>
      <c r="I1585" s="47">
        <v>0.14327279378362484</v>
      </c>
      <c r="J1585">
        <v>5</v>
      </c>
      <c r="K1585">
        <v>6</v>
      </c>
      <c r="L1585" t="s">
        <v>196</v>
      </c>
      <c r="M1585" s="11" cm="1">
        <f t="array" ref="M1585">_xlfn.IFS(L1585="&gt;70%",1,L1585="60-70%",70%,L1585="50-60%",60%,L1585="&lt;50%",50%)</f>
        <v>1</v>
      </c>
      <c r="N1585" s="47">
        <v>1.1500674512177844</v>
      </c>
      <c r="O1585">
        <v>6</v>
      </c>
      <c r="P1585">
        <v>7</v>
      </c>
      <c r="Q1585">
        <v>7</v>
      </c>
      <c r="R1585">
        <v>2</v>
      </c>
      <c r="S1585" t="s">
        <v>104</v>
      </c>
      <c r="T1585" t="s">
        <v>109</v>
      </c>
      <c r="V1585">
        <v>20</v>
      </c>
      <c r="W1585">
        <v>22</v>
      </c>
      <c r="X1585">
        <f>IF(AND(OR('Country Prioritization'!$C$4 = 'Filter inputs'!$A$4,'Country Prioritization'!$C$4=$B1585),
OR('Country Prioritization'!$C$6='Filter inputs'!$C$4,'Country Prioritization'!$C$6=$S1585),
OR( 'Country Prioritization'!$C$7='Filter inputs'!$D$4, 'Country Prioritization'!$C$7=$T1585),
OR('Country Prioritization'!$C$8='Filter inputs'!$E$4, 'Country Prioritization'!$C$8=$F1585), OR(AND('Country Prioritization'!$C$5='Filter inputs'!$B$4,H1585&lt;=$X$1),AND('Country Prioritization'!$C$5='Filter inputs'!$B$5,M1585&lt;=$X$1))),1,0)</f>
        <v>1</v>
      </c>
      <c r="Y1585">
        <f>IF(OR('Vaccine Prioritization'!$C$5='Filter inputs'!$E$4, 'Vaccine Prioritization'!$C$5=$F1585),1,0)</f>
        <v>1</v>
      </c>
    </row>
    <row r="1586" spans="1:25" x14ac:dyDescent="0.3">
      <c r="A1586" t="str">
        <f t="shared" si="46"/>
        <v>AFRICAMWIMCV22030</v>
      </c>
      <c r="B1586" t="s">
        <v>3</v>
      </c>
      <c r="C1586" t="s">
        <v>158</v>
      </c>
      <c r="D1586" t="s">
        <v>54</v>
      </c>
      <c r="E1586" t="s">
        <v>83</v>
      </c>
      <c r="F1586">
        <v>2030</v>
      </c>
      <c r="G1586" t="s">
        <v>199</v>
      </c>
      <c r="H1586" s="11" cm="1">
        <f t="array" ref="H1586">_xlfn.IFS(G1586="&gt;70%",1,G1586="60-70%",70%,G1586="50-60%",60%,G1586="&lt;50%",50%)</f>
        <v>0.5</v>
      </c>
      <c r="I1586" s="47">
        <v>0.17081689085294216</v>
      </c>
      <c r="J1586">
        <v>5</v>
      </c>
      <c r="K1586">
        <v>7</v>
      </c>
      <c r="L1586" t="s">
        <v>196</v>
      </c>
      <c r="M1586" s="11" cm="1">
        <f t="array" ref="M1586">_xlfn.IFS(L1586="&gt;70%",1,L1586="60-70%",70%,L1586="50-60%",60%,L1586="&lt;50%",50%)</f>
        <v>1</v>
      </c>
      <c r="N1586" s="47">
        <v>1.0872874725873853</v>
      </c>
      <c r="O1586">
        <v>7</v>
      </c>
      <c r="P1586">
        <v>7</v>
      </c>
      <c r="Q1586">
        <v>10</v>
      </c>
      <c r="R1586">
        <v>9</v>
      </c>
      <c r="S1586" t="s">
        <v>103</v>
      </c>
      <c r="T1586" t="s">
        <v>106</v>
      </c>
      <c r="V1586">
        <v>31</v>
      </c>
      <c r="W1586">
        <v>33</v>
      </c>
      <c r="X1586">
        <f>IF(AND(OR('Country Prioritization'!$C$4 = 'Filter inputs'!$A$4,'Country Prioritization'!$C$4=$B1586),
OR('Country Prioritization'!$C$6='Filter inputs'!$C$4,'Country Prioritization'!$C$6=$S1586),
OR( 'Country Prioritization'!$C$7='Filter inputs'!$D$4, 'Country Prioritization'!$C$7=$T1586),
OR('Country Prioritization'!$C$8='Filter inputs'!$E$4, 'Country Prioritization'!$C$8=$F1586), OR(AND('Country Prioritization'!$C$5='Filter inputs'!$B$4,H1586&lt;=$X$1),AND('Country Prioritization'!$C$5='Filter inputs'!$B$5,M1586&lt;=$X$1))),1,0)</f>
        <v>1</v>
      </c>
      <c r="Y1586">
        <f>IF(OR('Vaccine Prioritization'!$C$5='Filter inputs'!$E$4, 'Vaccine Prioritization'!$C$5=$F1586),1,0)</f>
        <v>1</v>
      </c>
    </row>
    <row r="1587" spans="1:25" x14ac:dyDescent="0.3">
      <c r="A1587" t="str">
        <f t="shared" si="46"/>
        <v>AFRICAGINMCV22030</v>
      </c>
      <c r="B1587" t="s">
        <v>3</v>
      </c>
      <c r="C1587" t="s">
        <v>119</v>
      </c>
      <c r="D1587" t="s">
        <v>12</v>
      </c>
      <c r="E1587" t="s">
        <v>83</v>
      </c>
      <c r="F1587">
        <v>2030</v>
      </c>
      <c r="G1587" t="s">
        <v>199</v>
      </c>
      <c r="H1587" s="11" cm="1">
        <f t="array" ref="H1587">_xlfn.IFS(G1587="&gt;70%",1,G1587="60-70%",70%,G1587="50-60%",60%,G1587="&lt;50%",50%)</f>
        <v>0.5</v>
      </c>
      <c r="I1587" s="47">
        <v>0.23807188846027097</v>
      </c>
      <c r="J1587">
        <v>7</v>
      </c>
      <c r="K1587">
        <v>7</v>
      </c>
      <c r="L1587" t="s">
        <v>199</v>
      </c>
      <c r="M1587" s="11" cm="1">
        <f t="array" ref="M1587">_xlfn.IFS(L1587="&gt;70%",1,L1587="60-70%",70%,L1587="50-60%",60%,L1587="&lt;50%",50%)</f>
        <v>0.5</v>
      </c>
      <c r="N1587" s="47">
        <v>0.91011216441037135</v>
      </c>
      <c r="O1587">
        <v>10</v>
      </c>
      <c r="P1587">
        <v>6</v>
      </c>
      <c r="Q1587">
        <v>7</v>
      </c>
      <c r="R1587">
        <v>9</v>
      </c>
      <c r="S1587" t="s">
        <v>103</v>
      </c>
      <c r="T1587" t="s">
        <v>106</v>
      </c>
      <c r="V1587">
        <v>30</v>
      </c>
      <c r="W1587">
        <v>32</v>
      </c>
      <c r="X1587">
        <f>IF(AND(OR('Country Prioritization'!$C$4 = 'Filter inputs'!$A$4,'Country Prioritization'!$C$4=$B1587),
OR('Country Prioritization'!$C$6='Filter inputs'!$C$4,'Country Prioritization'!$C$6=$S1587),
OR( 'Country Prioritization'!$C$7='Filter inputs'!$D$4, 'Country Prioritization'!$C$7=$T1587),
OR('Country Prioritization'!$C$8='Filter inputs'!$E$4, 'Country Prioritization'!$C$8=$F1587), OR(AND('Country Prioritization'!$C$5='Filter inputs'!$B$4,H1587&lt;=$X$1),AND('Country Prioritization'!$C$5='Filter inputs'!$B$5,M1587&lt;=$X$1))),1,0)</f>
        <v>1</v>
      </c>
      <c r="Y1587">
        <f>IF(OR('Vaccine Prioritization'!$C$5='Filter inputs'!$E$4, 'Vaccine Prioritization'!$C$5=$F1587),1,0)</f>
        <v>1</v>
      </c>
    </row>
    <row r="1588" spans="1:25" x14ac:dyDescent="0.3">
      <c r="A1588" t="str">
        <f t="shared" si="46"/>
        <v>ASIANPLMCV22030</v>
      </c>
      <c r="B1588" t="s">
        <v>13</v>
      </c>
      <c r="C1588" t="s">
        <v>157</v>
      </c>
      <c r="D1588" t="s">
        <v>53</v>
      </c>
      <c r="E1588" t="s">
        <v>83</v>
      </c>
      <c r="F1588">
        <v>2030</v>
      </c>
      <c r="G1588" t="s">
        <v>199</v>
      </c>
      <c r="H1588" s="11" cm="1">
        <f t="array" ref="H1588">_xlfn.IFS(G1588="&gt;70%",1,G1588="60-70%",70%,G1588="50-60%",60%,G1588="&lt;50%",50%)</f>
        <v>0.5</v>
      </c>
      <c r="I1588" s="47">
        <v>0.1354990233850682</v>
      </c>
      <c r="J1588">
        <v>5</v>
      </c>
      <c r="K1588">
        <v>6</v>
      </c>
      <c r="L1588" t="s">
        <v>197</v>
      </c>
      <c r="M1588" s="11" cm="1">
        <f t="array" ref="M1588">_xlfn.IFS(L1588="&gt;70%",1,L1588="60-70%",70%,L1588="50-60%",60%,L1588="&lt;50%",50%)</f>
        <v>0.7</v>
      </c>
      <c r="N1588" s="47">
        <v>0.83786170703072871</v>
      </c>
      <c r="O1588">
        <v>8</v>
      </c>
      <c r="P1588">
        <v>6</v>
      </c>
      <c r="Q1588">
        <v>6</v>
      </c>
      <c r="R1588">
        <v>8</v>
      </c>
      <c r="S1588" t="s">
        <v>104</v>
      </c>
      <c r="T1588" t="s">
        <v>106</v>
      </c>
      <c r="V1588">
        <v>25</v>
      </c>
      <c r="W1588">
        <v>28</v>
      </c>
      <c r="X1588">
        <f>IF(AND(OR('Country Prioritization'!$C$4 = 'Filter inputs'!$A$4,'Country Prioritization'!$C$4=$B1588),
OR('Country Prioritization'!$C$6='Filter inputs'!$C$4,'Country Prioritization'!$C$6=$S1588),
OR( 'Country Prioritization'!$C$7='Filter inputs'!$D$4, 'Country Prioritization'!$C$7=$T1588),
OR('Country Prioritization'!$C$8='Filter inputs'!$E$4, 'Country Prioritization'!$C$8=$F1588), OR(AND('Country Prioritization'!$C$5='Filter inputs'!$B$4,H1588&lt;=$X$1),AND('Country Prioritization'!$C$5='Filter inputs'!$B$5,M1588&lt;=$X$1))),1,0)</f>
        <v>1</v>
      </c>
      <c r="Y1588">
        <f>IF(OR('Vaccine Prioritization'!$C$5='Filter inputs'!$E$4, 'Vaccine Prioritization'!$C$5=$F1588),1,0)</f>
        <v>1</v>
      </c>
    </row>
    <row r="1589" spans="1:25" x14ac:dyDescent="0.3">
      <c r="A1589" t="str">
        <f t="shared" si="46"/>
        <v>AFRICASENMCV22030</v>
      </c>
      <c r="B1589" t="s">
        <v>3</v>
      </c>
      <c r="C1589" t="s">
        <v>164</v>
      </c>
      <c r="D1589" t="s">
        <v>60</v>
      </c>
      <c r="E1589" t="s">
        <v>83</v>
      </c>
      <c r="F1589">
        <v>2030</v>
      </c>
      <c r="G1589" t="s">
        <v>199</v>
      </c>
      <c r="H1589" s="11" cm="1">
        <f t="array" ref="H1589">_xlfn.IFS(G1589="&gt;70%",1,G1589="60-70%",70%,G1589="50-60%",60%,G1589="&lt;50%",50%)</f>
        <v>0.5</v>
      </c>
      <c r="I1589" s="47">
        <v>0.12859268106273411</v>
      </c>
      <c r="J1589">
        <v>5</v>
      </c>
      <c r="K1589">
        <v>6</v>
      </c>
      <c r="L1589" t="s">
        <v>196</v>
      </c>
      <c r="M1589" s="11" cm="1">
        <f t="array" ref="M1589">_xlfn.IFS(L1589="&gt;70%",1,L1589="60-70%",70%,L1589="50-60%",60%,L1589="&lt;50%",50%)</f>
        <v>1</v>
      </c>
      <c r="N1589" s="47">
        <v>0.79538110199165402</v>
      </c>
      <c r="O1589">
        <v>7</v>
      </c>
      <c r="P1589">
        <v>6</v>
      </c>
      <c r="Q1589">
        <v>1</v>
      </c>
      <c r="R1589">
        <v>2</v>
      </c>
      <c r="S1589" t="s">
        <v>104</v>
      </c>
      <c r="T1589" t="s">
        <v>109</v>
      </c>
      <c r="V1589">
        <v>14</v>
      </c>
      <c r="W1589">
        <v>16</v>
      </c>
      <c r="X1589">
        <f>IF(AND(OR('Country Prioritization'!$C$4 = 'Filter inputs'!$A$4,'Country Prioritization'!$C$4=$B1589),
OR('Country Prioritization'!$C$6='Filter inputs'!$C$4,'Country Prioritization'!$C$6=$S1589),
OR( 'Country Prioritization'!$C$7='Filter inputs'!$D$4, 'Country Prioritization'!$C$7=$T1589),
OR('Country Prioritization'!$C$8='Filter inputs'!$E$4, 'Country Prioritization'!$C$8=$F1589), OR(AND('Country Prioritization'!$C$5='Filter inputs'!$B$4,H1589&lt;=$X$1),AND('Country Prioritization'!$C$5='Filter inputs'!$B$5,M1589&lt;=$X$1))),1,0)</f>
        <v>1</v>
      </c>
      <c r="Y1589">
        <f>IF(OR('Vaccine Prioritization'!$C$5='Filter inputs'!$E$4, 'Vaccine Prioritization'!$C$5=$F1589),1,0)</f>
        <v>1</v>
      </c>
    </row>
    <row r="1590" spans="1:25" x14ac:dyDescent="0.3">
      <c r="A1590" t="str">
        <f t="shared" si="46"/>
        <v>ASIASYRMCV22030</v>
      </c>
      <c r="B1590" t="s">
        <v>13</v>
      </c>
      <c r="C1590" t="s">
        <v>122</v>
      </c>
      <c r="D1590" t="s">
        <v>17</v>
      </c>
      <c r="E1590" t="s">
        <v>83</v>
      </c>
      <c r="F1590">
        <v>2030</v>
      </c>
      <c r="G1590" t="s">
        <v>199</v>
      </c>
      <c r="H1590" s="11" cm="1">
        <f t="array" ref="H1590">_xlfn.IFS(G1590="&gt;70%",1,G1590="60-70%",70%,G1590="50-60%",60%,G1590="&lt;50%",50%)</f>
        <v>0.5</v>
      </c>
      <c r="I1590" s="47">
        <v>0.13912513170027926</v>
      </c>
      <c r="J1590">
        <v>9</v>
      </c>
      <c r="K1590">
        <v>6</v>
      </c>
      <c r="L1590" t="s">
        <v>196</v>
      </c>
      <c r="M1590" s="11" cm="1">
        <f t="array" ref="M1590">_xlfn.IFS(L1590="&gt;70%",1,L1590="60-70%",70%,L1590="50-60%",60%,L1590="&lt;50%",50%)</f>
        <v>1</v>
      </c>
      <c r="N1590" s="47">
        <v>0.66756270078973468</v>
      </c>
      <c r="O1590">
        <v>7</v>
      </c>
      <c r="P1590">
        <v>6</v>
      </c>
      <c r="Q1590">
        <v>2</v>
      </c>
      <c r="R1590">
        <v>9</v>
      </c>
      <c r="S1590" t="s">
        <v>103</v>
      </c>
      <c r="T1590" t="s">
        <v>106</v>
      </c>
      <c r="V1590">
        <v>26</v>
      </c>
      <c r="W1590">
        <v>24</v>
      </c>
      <c r="X1590">
        <f>IF(AND(OR('Country Prioritization'!$C$4 = 'Filter inputs'!$A$4,'Country Prioritization'!$C$4=$B1590),
OR('Country Prioritization'!$C$6='Filter inputs'!$C$4,'Country Prioritization'!$C$6=$S1590),
OR( 'Country Prioritization'!$C$7='Filter inputs'!$D$4, 'Country Prioritization'!$C$7=$T1590),
OR('Country Prioritization'!$C$8='Filter inputs'!$E$4, 'Country Prioritization'!$C$8=$F1590), OR(AND('Country Prioritization'!$C$5='Filter inputs'!$B$4,H1590&lt;=$X$1),AND('Country Prioritization'!$C$5='Filter inputs'!$B$5,M1590&lt;=$X$1))),1,0)</f>
        <v>1</v>
      </c>
      <c r="Y1590">
        <f>IF(OR('Vaccine Prioritization'!$C$5='Filter inputs'!$E$4, 'Vaccine Prioritization'!$C$5=$F1590),1,0)</f>
        <v>1</v>
      </c>
    </row>
    <row r="1591" spans="1:25" x14ac:dyDescent="0.3">
      <c r="A1591" t="str">
        <f t="shared" si="46"/>
        <v>AFRICASSDMCV22030</v>
      </c>
      <c r="B1591" t="s">
        <v>3</v>
      </c>
      <c r="C1591" t="s">
        <v>115</v>
      </c>
      <c r="D1591" t="s">
        <v>7</v>
      </c>
      <c r="E1591" t="s">
        <v>83</v>
      </c>
      <c r="F1591">
        <v>2030</v>
      </c>
      <c r="G1591" t="s">
        <v>199</v>
      </c>
      <c r="H1591" s="11" cm="1">
        <f t="array" ref="H1591">_xlfn.IFS(G1591="&gt;70%",1,G1591="60-70%",70%,G1591="50-60%",60%,G1591="&lt;50%",50%)</f>
        <v>0.5</v>
      </c>
      <c r="I1591" s="47">
        <v>0.11013758666647167</v>
      </c>
      <c r="J1591">
        <v>7</v>
      </c>
      <c r="K1591">
        <v>6</v>
      </c>
      <c r="L1591" t="s">
        <v>198</v>
      </c>
      <c r="M1591" s="11" cm="1">
        <f t="array" ref="M1591">_xlfn.IFS(L1591="&gt;70%",1,L1591="60-70%",70%,L1591="50-60%",60%,L1591="&lt;50%",50%)</f>
        <v>0.6</v>
      </c>
      <c r="N1591" s="47">
        <v>0.64788686187427436</v>
      </c>
      <c r="O1591">
        <v>10</v>
      </c>
      <c r="P1591">
        <v>6</v>
      </c>
      <c r="Q1591">
        <v>4</v>
      </c>
      <c r="R1591">
        <v>9</v>
      </c>
      <c r="S1591" t="s">
        <v>103</v>
      </c>
      <c r="T1591" t="s">
        <v>106</v>
      </c>
      <c r="V1591">
        <v>26</v>
      </c>
      <c r="W1591">
        <v>29</v>
      </c>
      <c r="X1591">
        <f>IF(AND(OR('Country Prioritization'!$C$4 = 'Filter inputs'!$A$4,'Country Prioritization'!$C$4=$B1591),
OR('Country Prioritization'!$C$6='Filter inputs'!$C$4,'Country Prioritization'!$C$6=$S1591),
OR( 'Country Prioritization'!$C$7='Filter inputs'!$D$4, 'Country Prioritization'!$C$7=$T1591),
OR('Country Prioritization'!$C$8='Filter inputs'!$E$4, 'Country Prioritization'!$C$8=$F1591), OR(AND('Country Prioritization'!$C$5='Filter inputs'!$B$4,H1591&lt;=$X$1),AND('Country Prioritization'!$C$5='Filter inputs'!$B$5,M1591&lt;=$X$1))),1,0)</f>
        <v>1</v>
      </c>
      <c r="Y1591">
        <f>IF(OR('Vaccine Prioritization'!$C$5='Filter inputs'!$E$4, 'Vaccine Prioritization'!$C$5=$F1591),1,0)</f>
        <v>1</v>
      </c>
    </row>
    <row r="1592" spans="1:25" x14ac:dyDescent="0.3">
      <c r="A1592" t="str">
        <f t="shared" si="46"/>
        <v>AFRICATGOMCV22030</v>
      </c>
      <c r="B1592" t="s">
        <v>3</v>
      </c>
      <c r="C1592" t="s">
        <v>155</v>
      </c>
      <c r="D1592" t="s">
        <v>51</v>
      </c>
      <c r="E1592" t="s">
        <v>83</v>
      </c>
      <c r="F1592">
        <v>2030</v>
      </c>
      <c r="G1592" t="s">
        <v>199</v>
      </c>
      <c r="H1592" s="11" cm="1">
        <f t="array" ref="H1592">_xlfn.IFS(G1592="&gt;70%",1,G1592="60-70%",70%,G1592="50-60%",60%,G1592="&lt;50%",50%)</f>
        <v>0.5</v>
      </c>
      <c r="I1592" s="47">
        <v>8.493090431759244E-2</v>
      </c>
      <c r="J1592">
        <v>6</v>
      </c>
      <c r="K1592">
        <v>6</v>
      </c>
      <c r="L1592" t="s">
        <v>196</v>
      </c>
      <c r="M1592" s="11" cm="1">
        <f t="array" ref="M1592">_xlfn.IFS(L1592="&gt;70%",1,L1592="60-70%",70%,L1592="50-60%",60%,L1592="&lt;50%",50%)</f>
        <v>1</v>
      </c>
      <c r="N1592" s="47">
        <v>0.61367118095758388</v>
      </c>
      <c r="O1592">
        <v>5</v>
      </c>
      <c r="P1592">
        <v>6</v>
      </c>
      <c r="Q1592">
        <v>6</v>
      </c>
      <c r="R1592">
        <v>9</v>
      </c>
      <c r="S1592" t="s">
        <v>103</v>
      </c>
      <c r="T1592" t="s">
        <v>106</v>
      </c>
      <c r="V1592">
        <v>27</v>
      </c>
      <c r="W1592">
        <v>26</v>
      </c>
      <c r="X1592">
        <f>IF(AND(OR('Country Prioritization'!$C$4 = 'Filter inputs'!$A$4,'Country Prioritization'!$C$4=$B1592),
OR('Country Prioritization'!$C$6='Filter inputs'!$C$4,'Country Prioritization'!$C$6=$S1592),
OR( 'Country Prioritization'!$C$7='Filter inputs'!$D$4, 'Country Prioritization'!$C$7=$T1592),
OR('Country Prioritization'!$C$8='Filter inputs'!$E$4, 'Country Prioritization'!$C$8=$F1592), OR(AND('Country Prioritization'!$C$5='Filter inputs'!$B$4,H1592&lt;=$X$1),AND('Country Prioritization'!$C$5='Filter inputs'!$B$5,M1592&lt;=$X$1))),1,0)</f>
        <v>1</v>
      </c>
      <c r="Y1592">
        <f>IF(OR('Vaccine Prioritization'!$C$5='Filter inputs'!$E$4, 'Vaccine Prioritization'!$C$5=$F1592),1,0)</f>
        <v>1</v>
      </c>
    </row>
    <row r="1593" spans="1:25" x14ac:dyDescent="0.3">
      <c r="A1593" t="str">
        <f t="shared" si="46"/>
        <v>ASIAKHMMCV22030</v>
      </c>
      <c r="B1593" t="s">
        <v>13</v>
      </c>
      <c r="C1593" t="s">
        <v>163</v>
      </c>
      <c r="D1593" t="s">
        <v>59</v>
      </c>
      <c r="E1593" t="s">
        <v>83</v>
      </c>
      <c r="F1593">
        <v>2030</v>
      </c>
      <c r="G1593" t="s">
        <v>199</v>
      </c>
      <c r="H1593" s="11" cm="1">
        <f t="array" ref="H1593">_xlfn.IFS(G1593="&gt;70%",1,G1593="60-70%",70%,G1593="50-60%",60%,G1593="&lt;50%",50%)</f>
        <v>0.5</v>
      </c>
      <c r="I1593" s="47">
        <v>7.3118610670386691E-2</v>
      </c>
      <c r="J1593">
        <v>4</v>
      </c>
      <c r="K1593">
        <v>5</v>
      </c>
      <c r="L1593" t="s">
        <v>196</v>
      </c>
      <c r="M1593" s="11" cm="1">
        <f t="array" ref="M1593">_xlfn.IFS(L1593="&gt;70%",1,L1593="60-70%",70%,L1593="50-60%",60%,L1593="&lt;50%",50%)</f>
        <v>1</v>
      </c>
      <c r="N1593" s="47">
        <v>0.61205448527630579</v>
      </c>
      <c r="O1593">
        <v>3</v>
      </c>
      <c r="P1593">
        <v>6</v>
      </c>
      <c r="Q1593">
        <v>8</v>
      </c>
      <c r="R1593">
        <v>2</v>
      </c>
      <c r="S1593" t="s">
        <v>104</v>
      </c>
      <c r="T1593" t="s">
        <v>109</v>
      </c>
      <c r="V1593">
        <v>19</v>
      </c>
      <c r="W1593">
        <v>19</v>
      </c>
      <c r="X1593">
        <f>IF(AND(OR('Country Prioritization'!$C$4 = 'Filter inputs'!$A$4,'Country Prioritization'!$C$4=$B1593),
OR('Country Prioritization'!$C$6='Filter inputs'!$C$4,'Country Prioritization'!$C$6=$S1593),
OR( 'Country Prioritization'!$C$7='Filter inputs'!$D$4, 'Country Prioritization'!$C$7=$T1593),
OR('Country Prioritization'!$C$8='Filter inputs'!$E$4, 'Country Prioritization'!$C$8=$F1593), OR(AND('Country Prioritization'!$C$5='Filter inputs'!$B$4,H1593&lt;=$X$1),AND('Country Prioritization'!$C$5='Filter inputs'!$B$5,M1593&lt;=$X$1))),1,0)</f>
        <v>1</v>
      </c>
      <c r="Y1593">
        <f>IF(OR('Vaccine Prioritization'!$C$5='Filter inputs'!$E$4, 'Vaccine Prioritization'!$C$5=$F1593),1,0)</f>
        <v>1</v>
      </c>
    </row>
    <row r="1594" spans="1:25" x14ac:dyDescent="0.3">
      <c r="A1594" t="str">
        <f t="shared" si="46"/>
        <v>AFRICASLEMCV22030</v>
      </c>
      <c r="B1594" t="s">
        <v>3</v>
      </c>
      <c r="C1594" t="s">
        <v>154</v>
      </c>
      <c r="D1594" t="s">
        <v>50</v>
      </c>
      <c r="E1594" t="s">
        <v>83</v>
      </c>
      <c r="F1594">
        <v>2030</v>
      </c>
      <c r="G1594" t="s">
        <v>199</v>
      </c>
      <c r="H1594" s="11" cm="1">
        <f t="array" ref="H1594">_xlfn.IFS(G1594="&gt;70%",1,G1594="60-70%",70%,G1594="50-60%",60%,G1594="&lt;50%",50%)</f>
        <v>0.5</v>
      </c>
      <c r="I1594" s="47">
        <v>8.491890813987206E-2</v>
      </c>
      <c r="J1594">
        <v>5</v>
      </c>
      <c r="K1594">
        <v>5</v>
      </c>
      <c r="L1594" t="s">
        <v>196</v>
      </c>
      <c r="M1594" s="11" cm="1">
        <f t="array" ref="M1594">_xlfn.IFS(L1594="&gt;70%",1,L1594="60-70%",70%,L1594="50-60%",60%,L1594="&lt;50%",50%)</f>
        <v>1</v>
      </c>
      <c r="N1594" s="47">
        <v>0.60858545062736813</v>
      </c>
      <c r="O1594">
        <v>6</v>
      </c>
      <c r="P1594">
        <v>5</v>
      </c>
      <c r="Q1594">
        <v>10</v>
      </c>
      <c r="R1594">
        <v>9</v>
      </c>
      <c r="S1594" t="s">
        <v>103</v>
      </c>
      <c r="T1594" t="s">
        <v>106</v>
      </c>
      <c r="V1594">
        <v>29</v>
      </c>
      <c r="W1594">
        <v>30</v>
      </c>
      <c r="X1594">
        <f>IF(AND(OR('Country Prioritization'!$C$4 = 'Filter inputs'!$A$4,'Country Prioritization'!$C$4=$B1594),
OR('Country Prioritization'!$C$6='Filter inputs'!$C$4,'Country Prioritization'!$C$6=$S1594),
OR( 'Country Prioritization'!$C$7='Filter inputs'!$D$4, 'Country Prioritization'!$C$7=$T1594),
OR('Country Prioritization'!$C$8='Filter inputs'!$E$4, 'Country Prioritization'!$C$8=$F1594), OR(AND('Country Prioritization'!$C$5='Filter inputs'!$B$4,H1594&lt;=$X$1),AND('Country Prioritization'!$C$5='Filter inputs'!$B$5,M1594&lt;=$X$1))),1,0)</f>
        <v>1</v>
      </c>
      <c r="Y1594">
        <f>IF(OR('Vaccine Prioritization'!$C$5='Filter inputs'!$E$4, 'Vaccine Prioritization'!$C$5=$F1594),1,0)</f>
        <v>1</v>
      </c>
    </row>
    <row r="1595" spans="1:25" x14ac:dyDescent="0.3">
      <c r="A1595" t="str">
        <f t="shared" si="46"/>
        <v>AFRICABDIMCV22030</v>
      </c>
      <c r="B1595" t="s">
        <v>3</v>
      </c>
      <c r="C1595" t="s">
        <v>171</v>
      </c>
      <c r="D1595" t="s">
        <v>67</v>
      </c>
      <c r="E1595" t="s">
        <v>83</v>
      </c>
      <c r="F1595">
        <v>2030</v>
      </c>
      <c r="G1595" t="s">
        <v>199</v>
      </c>
      <c r="H1595" s="11" cm="1">
        <f t="array" ref="H1595">_xlfn.IFS(G1595="&gt;70%",1,G1595="60-70%",70%,G1595="50-60%",60%,G1595="&lt;50%",50%)</f>
        <v>0.5</v>
      </c>
      <c r="I1595" s="47">
        <v>8.1253619478062325E-2</v>
      </c>
      <c r="J1595">
        <v>5</v>
      </c>
      <c r="K1595">
        <v>5</v>
      </c>
      <c r="L1595" t="s">
        <v>196</v>
      </c>
      <c r="M1595" s="11" cm="1">
        <f t="array" ref="M1595">_xlfn.IFS(L1595="&gt;70%",1,L1595="60-70%",70%,L1595="50-60%",60%,L1595="&lt;50%",50%)</f>
        <v>1</v>
      </c>
      <c r="N1595" s="47">
        <v>0.6056183747936621</v>
      </c>
      <c r="O1595">
        <v>5</v>
      </c>
      <c r="P1595">
        <v>5</v>
      </c>
      <c r="Q1595">
        <v>5</v>
      </c>
      <c r="R1595">
        <v>9</v>
      </c>
      <c r="S1595" t="s">
        <v>103</v>
      </c>
      <c r="T1595" t="s">
        <v>106</v>
      </c>
      <c r="V1595">
        <v>24</v>
      </c>
      <c r="W1595">
        <v>24</v>
      </c>
      <c r="X1595">
        <f>IF(AND(OR('Country Prioritization'!$C$4 = 'Filter inputs'!$A$4,'Country Prioritization'!$C$4=$B1595),
OR('Country Prioritization'!$C$6='Filter inputs'!$C$4,'Country Prioritization'!$C$6=$S1595),
OR( 'Country Prioritization'!$C$7='Filter inputs'!$D$4, 'Country Prioritization'!$C$7=$T1595),
OR('Country Prioritization'!$C$8='Filter inputs'!$E$4, 'Country Prioritization'!$C$8=$F1595), OR(AND('Country Prioritization'!$C$5='Filter inputs'!$B$4,H1595&lt;=$X$1),AND('Country Prioritization'!$C$5='Filter inputs'!$B$5,M1595&lt;=$X$1))),1,0)</f>
        <v>1</v>
      </c>
      <c r="Y1595">
        <f>IF(OR('Vaccine Prioritization'!$C$5='Filter inputs'!$E$4, 'Vaccine Prioritization'!$C$5=$F1595),1,0)</f>
        <v>1</v>
      </c>
    </row>
    <row r="1596" spans="1:25" x14ac:dyDescent="0.3">
      <c r="A1596" t="str">
        <f t="shared" si="46"/>
        <v>OCEANIAPNGMCV22030</v>
      </c>
      <c r="B1596" t="s">
        <v>15</v>
      </c>
      <c r="C1596" t="s">
        <v>121</v>
      </c>
      <c r="D1596" t="s">
        <v>16</v>
      </c>
      <c r="E1596" t="s">
        <v>83</v>
      </c>
      <c r="F1596">
        <v>2030</v>
      </c>
      <c r="G1596" t="s">
        <v>199</v>
      </c>
      <c r="H1596" s="11" cm="1">
        <f t="array" ref="H1596">_xlfn.IFS(G1596="&gt;70%",1,G1596="60-70%",70%,G1596="50-60%",60%,G1596="&lt;50%",50%)</f>
        <v>0.5</v>
      </c>
      <c r="I1596" s="47">
        <v>8.046028993259266E-2</v>
      </c>
      <c r="J1596">
        <v>10</v>
      </c>
      <c r="K1596">
        <v>5</v>
      </c>
      <c r="L1596" t="s">
        <v>197</v>
      </c>
      <c r="M1596" s="11" cm="1">
        <f t="array" ref="M1596">_xlfn.IFS(L1596="&gt;70%",1,L1596="60-70%",70%,L1596="50-60%",60%,L1596="&lt;50%",50%)</f>
        <v>0.7</v>
      </c>
      <c r="N1596" s="47">
        <v>0.55686232074899533</v>
      </c>
      <c r="O1596">
        <v>9</v>
      </c>
      <c r="P1596">
        <v>5</v>
      </c>
      <c r="Q1596">
        <v>6</v>
      </c>
      <c r="R1596">
        <v>5</v>
      </c>
      <c r="S1596" t="s">
        <v>104</v>
      </c>
      <c r="T1596" t="s">
        <v>107</v>
      </c>
      <c r="V1596">
        <v>26</v>
      </c>
      <c r="W1596">
        <v>25</v>
      </c>
      <c r="X1596">
        <f>IF(AND(OR('Country Prioritization'!$C$4 = 'Filter inputs'!$A$4,'Country Prioritization'!$C$4=$B1596),
OR('Country Prioritization'!$C$6='Filter inputs'!$C$4,'Country Prioritization'!$C$6=$S1596),
OR( 'Country Prioritization'!$C$7='Filter inputs'!$D$4, 'Country Prioritization'!$C$7=$T1596),
OR('Country Prioritization'!$C$8='Filter inputs'!$E$4, 'Country Prioritization'!$C$8=$F1596), OR(AND('Country Prioritization'!$C$5='Filter inputs'!$B$4,H1596&lt;=$X$1),AND('Country Prioritization'!$C$5='Filter inputs'!$B$5,M1596&lt;=$X$1))),1,0)</f>
        <v>1</v>
      </c>
      <c r="Y1596">
        <f>IF(OR('Vaccine Prioritization'!$C$5='Filter inputs'!$E$4, 'Vaccine Prioritization'!$C$5=$F1596),1,0)</f>
        <v>1</v>
      </c>
    </row>
    <row r="1597" spans="1:25" x14ac:dyDescent="0.3">
      <c r="A1597" t="str">
        <f t="shared" si="46"/>
        <v>AFRICAMRTMCV22030</v>
      </c>
      <c r="B1597" t="s">
        <v>3</v>
      </c>
      <c r="C1597" t="s">
        <v>140</v>
      </c>
      <c r="D1597" t="s">
        <v>36</v>
      </c>
      <c r="E1597" t="s">
        <v>83</v>
      </c>
      <c r="F1597">
        <v>2030</v>
      </c>
      <c r="G1597" t="s">
        <v>199</v>
      </c>
      <c r="H1597" s="11" cm="1">
        <f t="array" ref="H1597">_xlfn.IFS(G1597="&gt;70%",1,G1597="60-70%",70%,G1597="50-60%",60%,G1597="&lt;50%",50%)</f>
        <v>0.5</v>
      </c>
      <c r="I1597" s="47">
        <v>6.2521751361003269E-2</v>
      </c>
      <c r="J1597">
        <v>7</v>
      </c>
      <c r="K1597">
        <v>5</v>
      </c>
      <c r="L1597" t="s">
        <v>196</v>
      </c>
      <c r="M1597" s="11" cm="1">
        <f t="array" ref="M1597">_xlfn.IFS(L1597="&gt;70%",1,L1597="60-70%",70%,L1597="50-60%",60%,L1597="&lt;50%",50%)</f>
        <v>1</v>
      </c>
      <c r="N1597" s="47">
        <v>0.49168448052755831</v>
      </c>
      <c r="O1597">
        <v>2</v>
      </c>
      <c r="P1597">
        <v>5</v>
      </c>
      <c r="Q1597">
        <v>7</v>
      </c>
      <c r="R1597">
        <v>2</v>
      </c>
      <c r="S1597" t="s">
        <v>104</v>
      </c>
      <c r="T1597" t="s">
        <v>109</v>
      </c>
      <c r="V1597">
        <v>21</v>
      </c>
      <c r="W1597">
        <v>16</v>
      </c>
      <c r="X1597">
        <f>IF(AND(OR('Country Prioritization'!$C$4 = 'Filter inputs'!$A$4,'Country Prioritization'!$C$4=$B1597),
OR('Country Prioritization'!$C$6='Filter inputs'!$C$4,'Country Prioritization'!$C$6=$S1597),
OR( 'Country Prioritization'!$C$7='Filter inputs'!$D$4, 'Country Prioritization'!$C$7=$T1597),
OR('Country Prioritization'!$C$8='Filter inputs'!$E$4, 'Country Prioritization'!$C$8=$F1597), OR(AND('Country Prioritization'!$C$5='Filter inputs'!$B$4,H1597&lt;=$X$1),AND('Country Prioritization'!$C$5='Filter inputs'!$B$5,M1597&lt;=$X$1))),1,0)</f>
        <v>1</v>
      </c>
      <c r="Y1597">
        <f>IF(OR('Vaccine Prioritization'!$C$5='Filter inputs'!$E$4, 'Vaccine Prioritization'!$C$5=$F1597),1,0)</f>
        <v>1</v>
      </c>
    </row>
    <row r="1598" spans="1:25" x14ac:dyDescent="0.3">
      <c r="A1598" t="str">
        <f t="shared" si="46"/>
        <v>ASIAPRKMCV22030</v>
      </c>
      <c r="B1598" t="s">
        <v>13</v>
      </c>
      <c r="C1598" t="s">
        <v>177</v>
      </c>
      <c r="D1598" t="s">
        <v>73</v>
      </c>
      <c r="E1598" t="s">
        <v>83</v>
      </c>
      <c r="F1598">
        <v>2030</v>
      </c>
      <c r="G1598" t="s">
        <v>199</v>
      </c>
      <c r="H1598" s="11" cm="1">
        <f t="array" ref="H1598">_xlfn.IFS(G1598="&gt;70%",1,G1598="60-70%",70%,G1598="50-60%",60%,G1598="&lt;50%",50%)</f>
        <v>0.5</v>
      </c>
      <c r="I1598" s="47">
        <v>5.3621734930452428E-2</v>
      </c>
      <c r="J1598">
        <v>1</v>
      </c>
      <c r="K1598">
        <v>5</v>
      </c>
      <c r="L1598" t="s">
        <v>196</v>
      </c>
      <c r="M1598" s="11" cm="1">
        <f t="array" ref="M1598">_xlfn.IFS(L1598="&gt;70%",1,L1598="60-70%",70%,L1598="50-60%",60%,L1598="&lt;50%",50%)</f>
        <v>1</v>
      </c>
      <c r="N1598" s="47">
        <v>0.46721810486226323</v>
      </c>
      <c r="O1598">
        <v>1</v>
      </c>
      <c r="P1598">
        <v>5</v>
      </c>
      <c r="Q1598">
        <v>1</v>
      </c>
      <c r="R1598">
        <v>9</v>
      </c>
      <c r="S1598" t="s">
        <v>103</v>
      </c>
      <c r="T1598" t="s">
        <v>106</v>
      </c>
      <c r="V1598">
        <v>16</v>
      </c>
      <c r="W1598">
        <v>16</v>
      </c>
      <c r="X1598">
        <f>IF(AND(OR('Country Prioritization'!$C$4 = 'Filter inputs'!$A$4,'Country Prioritization'!$C$4=$B1598),
OR('Country Prioritization'!$C$6='Filter inputs'!$C$4,'Country Prioritization'!$C$6=$S1598),
OR( 'Country Prioritization'!$C$7='Filter inputs'!$D$4, 'Country Prioritization'!$C$7=$T1598),
OR('Country Prioritization'!$C$8='Filter inputs'!$E$4, 'Country Prioritization'!$C$8=$F1598), OR(AND('Country Prioritization'!$C$5='Filter inputs'!$B$4,H1598&lt;=$X$1),AND('Country Prioritization'!$C$5='Filter inputs'!$B$5,M1598&lt;=$X$1))),1,0)</f>
        <v>1</v>
      </c>
      <c r="Y1598">
        <f>IF(OR('Vaccine Prioritization'!$C$5='Filter inputs'!$E$4, 'Vaccine Prioritization'!$C$5=$F1598),1,0)</f>
        <v>1</v>
      </c>
    </row>
    <row r="1599" spans="1:25" x14ac:dyDescent="0.3">
      <c r="A1599" t="str">
        <f t="shared" si="46"/>
        <v>ASIALAOMCV22030</v>
      </c>
      <c r="B1599" t="s">
        <v>13</v>
      </c>
      <c r="C1599" t="s">
        <v>135</v>
      </c>
      <c r="D1599" t="s">
        <v>31</v>
      </c>
      <c r="E1599" t="s">
        <v>83</v>
      </c>
      <c r="F1599">
        <v>2030</v>
      </c>
      <c r="G1599" t="s">
        <v>199</v>
      </c>
      <c r="H1599" s="11" cm="1">
        <f t="array" ref="H1599">_xlfn.IFS(G1599="&gt;70%",1,G1599="60-70%",70%,G1599="50-60%",60%,G1599="&lt;50%",50%)</f>
        <v>0.5</v>
      </c>
      <c r="I1599" s="47">
        <v>4.5900393564920726E-2</v>
      </c>
      <c r="J1599">
        <v>9</v>
      </c>
      <c r="K1599">
        <v>5</v>
      </c>
      <c r="L1599" t="s">
        <v>196</v>
      </c>
      <c r="M1599" s="11" cm="1">
        <f t="array" ref="M1599">_xlfn.IFS(L1599="&gt;70%",1,L1599="60-70%",70%,L1599="50-60%",60%,L1599="&lt;50%",50%)</f>
        <v>1</v>
      </c>
      <c r="N1599" s="47">
        <v>0.39722819698098638</v>
      </c>
      <c r="O1599">
        <v>2</v>
      </c>
      <c r="P1599">
        <v>5</v>
      </c>
      <c r="Q1599">
        <v>2</v>
      </c>
      <c r="R1599">
        <v>5</v>
      </c>
      <c r="S1599" t="s">
        <v>104</v>
      </c>
      <c r="T1599" t="s">
        <v>107</v>
      </c>
      <c r="V1599">
        <v>21</v>
      </c>
      <c r="W1599">
        <v>14</v>
      </c>
      <c r="X1599">
        <f>IF(AND(OR('Country Prioritization'!$C$4 = 'Filter inputs'!$A$4,'Country Prioritization'!$C$4=$B1599),
OR('Country Prioritization'!$C$6='Filter inputs'!$C$4,'Country Prioritization'!$C$6=$S1599),
OR( 'Country Prioritization'!$C$7='Filter inputs'!$D$4, 'Country Prioritization'!$C$7=$T1599),
OR('Country Prioritization'!$C$8='Filter inputs'!$E$4, 'Country Prioritization'!$C$8=$F1599), OR(AND('Country Prioritization'!$C$5='Filter inputs'!$B$4,H1599&lt;=$X$1),AND('Country Prioritization'!$C$5='Filter inputs'!$B$5,M1599&lt;=$X$1))),1,0)</f>
        <v>1</v>
      </c>
      <c r="Y1599">
        <f>IF(OR('Vaccine Prioritization'!$C$5='Filter inputs'!$E$4, 'Vaccine Prioritization'!$C$5=$F1599),1,0)</f>
        <v>1</v>
      </c>
    </row>
    <row r="1600" spans="1:25" x14ac:dyDescent="0.3">
      <c r="A1600" t="str">
        <f t="shared" si="46"/>
        <v>AFRICASOMMCV22030</v>
      </c>
      <c r="B1600" t="s">
        <v>3</v>
      </c>
      <c r="C1600" t="s">
        <v>112</v>
      </c>
      <c r="D1600" t="s">
        <v>4</v>
      </c>
      <c r="E1600" t="s">
        <v>83</v>
      </c>
      <c r="F1600">
        <v>2030</v>
      </c>
      <c r="G1600" t="s">
        <v>199</v>
      </c>
      <c r="H1600" s="11" cm="1">
        <f t="array" ref="H1600">_xlfn.IFS(G1600="&gt;70%",1,G1600="60-70%",70%,G1600="50-60%",60%,G1600="&lt;50%",50%)</f>
        <v>0.5</v>
      </c>
      <c r="I1600" s="47">
        <v>0.13421873927009004</v>
      </c>
      <c r="J1600">
        <v>7</v>
      </c>
      <c r="K1600">
        <v>6</v>
      </c>
      <c r="L1600" t="s">
        <v>199</v>
      </c>
      <c r="M1600" s="11" cm="1">
        <f t="array" ref="M1600">_xlfn.IFS(L1600="&gt;70%",1,L1600="60-70%",70%,L1600="50-60%",60%,L1600="&lt;50%",50%)</f>
        <v>0.5</v>
      </c>
      <c r="N1600" s="47">
        <v>0.39655659500904011</v>
      </c>
      <c r="O1600">
        <v>10</v>
      </c>
      <c r="P1600">
        <v>5</v>
      </c>
      <c r="Q1600">
        <v>9</v>
      </c>
      <c r="R1600">
        <v>9</v>
      </c>
      <c r="S1600" t="s">
        <v>103</v>
      </c>
      <c r="T1600" t="s">
        <v>106</v>
      </c>
      <c r="V1600">
        <v>31</v>
      </c>
      <c r="W1600">
        <v>33</v>
      </c>
      <c r="X1600">
        <f>IF(AND(OR('Country Prioritization'!$C$4 = 'Filter inputs'!$A$4,'Country Prioritization'!$C$4=$B1600),
OR('Country Prioritization'!$C$6='Filter inputs'!$C$4,'Country Prioritization'!$C$6=$S1600),
OR( 'Country Prioritization'!$C$7='Filter inputs'!$D$4, 'Country Prioritization'!$C$7=$T1600),
OR('Country Prioritization'!$C$8='Filter inputs'!$E$4, 'Country Prioritization'!$C$8=$F1600), OR(AND('Country Prioritization'!$C$5='Filter inputs'!$B$4,H1600&lt;=$X$1),AND('Country Prioritization'!$C$5='Filter inputs'!$B$5,M1600&lt;=$X$1))),1,0)</f>
        <v>1</v>
      </c>
      <c r="Y1600">
        <f>IF(OR('Vaccine Prioritization'!$C$5='Filter inputs'!$E$4, 'Vaccine Prioritization'!$C$5=$F1600),1,0)</f>
        <v>1</v>
      </c>
    </row>
    <row r="1601" spans="1:25" x14ac:dyDescent="0.3">
      <c r="A1601" t="str">
        <f t="shared" si="46"/>
        <v>AFRICARWAMCV22030</v>
      </c>
      <c r="B1601" t="s">
        <v>3</v>
      </c>
      <c r="C1601" t="s">
        <v>179</v>
      </c>
      <c r="D1601" t="s">
        <v>75</v>
      </c>
      <c r="E1601" t="s">
        <v>83</v>
      </c>
      <c r="F1601">
        <v>2030</v>
      </c>
      <c r="G1601" t="s">
        <v>199</v>
      </c>
      <c r="H1601" s="11" cm="1">
        <f t="array" ref="H1601">_xlfn.IFS(G1601="&gt;70%",1,G1601="60-70%",70%,G1601="50-60%",60%,G1601="&lt;50%",50%)</f>
        <v>0.5</v>
      </c>
      <c r="I1601" s="47">
        <v>4.2267669298814009E-2</v>
      </c>
      <c r="J1601">
        <v>3</v>
      </c>
      <c r="K1601">
        <v>4</v>
      </c>
      <c r="L1601" t="s">
        <v>196</v>
      </c>
      <c r="M1601" s="11" cm="1">
        <f t="array" ref="M1601">_xlfn.IFS(L1601="&gt;70%",1,L1601="60-70%",70%,L1601="50-60%",60%,L1601="&lt;50%",50%)</f>
        <v>1</v>
      </c>
      <c r="N1601" s="47">
        <v>0.37965658451156054</v>
      </c>
      <c r="O1601">
        <v>3</v>
      </c>
      <c r="P1601">
        <v>5</v>
      </c>
      <c r="Q1601">
        <v>8</v>
      </c>
      <c r="R1601">
        <v>9</v>
      </c>
      <c r="S1601" t="s">
        <v>103</v>
      </c>
      <c r="T1601" t="s">
        <v>106</v>
      </c>
      <c r="V1601">
        <v>24</v>
      </c>
      <c r="W1601">
        <v>25</v>
      </c>
      <c r="X1601">
        <f>IF(AND(OR('Country Prioritization'!$C$4 = 'Filter inputs'!$A$4,'Country Prioritization'!$C$4=$B1601),
OR('Country Prioritization'!$C$6='Filter inputs'!$C$4,'Country Prioritization'!$C$6=$S1601),
OR( 'Country Prioritization'!$C$7='Filter inputs'!$D$4, 'Country Prioritization'!$C$7=$T1601),
OR('Country Prioritization'!$C$8='Filter inputs'!$E$4, 'Country Prioritization'!$C$8=$F1601), OR(AND('Country Prioritization'!$C$5='Filter inputs'!$B$4,H1601&lt;=$X$1),AND('Country Prioritization'!$C$5='Filter inputs'!$B$5,M1601&lt;=$X$1))),1,0)</f>
        <v>1</v>
      </c>
      <c r="Y1601">
        <f>IF(OR('Vaccine Prioritization'!$C$5='Filter inputs'!$E$4, 'Vaccine Prioritization'!$C$5=$F1601),1,0)</f>
        <v>1</v>
      </c>
    </row>
    <row r="1602" spans="1:25" x14ac:dyDescent="0.3">
      <c r="A1602" t="str">
        <f t="shared" si="46"/>
        <v>ASIALKAMCV22030</v>
      </c>
      <c r="B1602" t="s">
        <v>13</v>
      </c>
      <c r="C1602" t="s">
        <v>180</v>
      </c>
      <c r="D1602" t="s">
        <v>76</v>
      </c>
      <c r="E1602" t="s">
        <v>83</v>
      </c>
      <c r="F1602">
        <v>2030</v>
      </c>
      <c r="G1602" t="s">
        <v>199</v>
      </c>
      <c r="H1602" s="11" cm="1">
        <f t="array" ref="H1602">_xlfn.IFS(G1602="&gt;70%",1,G1602="60-70%",70%,G1602="50-60%",60%,G1602="&lt;50%",50%)</f>
        <v>0.5</v>
      </c>
      <c r="I1602" s="47">
        <v>4.1547895436101247E-2</v>
      </c>
      <c r="J1602">
        <v>1</v>
      </c>
      <c r="K1602">
        <v>4</v>
      </c>
      <c r="L1602" t="s">
        <v>196</v>
      </c>
      <c r="M1602" s="11" cm="1">
        <f t="array" ref="M1602">_xlfn.IFS(L1602="&gt;70%",1,L1602="60-70%",70%,L1602="50-60%",60%,L1602="&lt;50%",50%)</f>
        <v>1</v>
      </c>
      <c r="N1602" s="47">
        <v>0.37175830128125048</v>
      </c>
      <c r="O1602">
        <v>1</v>
      </c>
      <c r="P1602">
        <v>4</v>
      </c>
      <c r="Q1602">
        <v>1</v>
      </c>
      <c r="R1602">
        <v>11</v>
      </c>
      <c r="S1602" t="s">
        <v>104</v>
      </c>
      <c r="T1602" t="s">
        <v>108</v>
      </c>
      <c r="V1602">
        <v>17</v>
      </c>
      <c r="W1602">
        <v>17</v>
      </c>
      <c r="X1602">
        <f>IF(AND(OR('Country Prioritization'!$C$4 = 'Filter inputs'!$A$4,'Country Prioritization'!$C$4=$B1602),
OR('Country Prioritization'!$C$6='Filter inputs'!$C$4,'Country Prioritization'!$C$6=$S1602),
OR( 'Country Prioritization'!$C$7='Filter inputs'!$D$4, 'Country Prioritization'!$C$7=$T1602),
OR('Country Prioritization'!$C$8='Filter inputs'!$E$4, 'Country Prioritization'!$C$8=$F1602), OR(AND('Country Prioritization'!$C$5='Filter inputs'!$B$4,H1602&lt;=$X$1),AND('Country Prioritization'!$C$5='Filter inputs'!$B$5,M1602&lt;=$X$1))),1,0)</f>
        <v>1</v>
      </c>
      <c r="Y1602">
        <f>IF(OR('Vaccine Prioritization'!$C$5='Filter inputs'!$E$4, 'Vaccine Prioritization'!$C$5=$F1602),1,0)</f>
        <v>1</v>
      </c>
    </row>
    <row r="1603" spans="1:25" x14ac:dyDescent="0.3">
      <c r="A1603" t="str">
        <f t="shared" si="46"/>
        <v>AFRICALBRMCV22030</v>
      </c>
      <c r="B1603" t="s">
        <v>3</v>
      </c>
      <c r="C1603" t="s">
        <v>137</v>
      </c>
      <c r="D1603" t="s">
        <v>33</v>
      </c>
      <c r="E1603" t="s">
        <v>83</v>
      </c>
      <c r="F1603">
        <v>2030</v>
      </c>
      <c r="G1603" t="s">
        <v>199</v>
      </c>
      <c r="H1603" s="11" cm="1">
        <f t="array" ref="H1603">_xlfn.IFS(G1603="&gt;70%",1,G1603="60-70%",70%,G1603="50-60%",60%,G1603="&lt;50%",50%)</f>
        <v>0.5</v>
      </c>
      <c r="I1603" s="47">
        <v>5.7455787262104742E-2</v>
      </c>
      <c r="J1603">
        <v>10</v>
      </c>
      <c r="K1603">
        <v>5</v>
      </c>
      <c r="L1603" t="s">
        <v>197</v>
      </c>
      <c r="M1603" s="11" cm="1">
        <f t="array" ref="M1603">_xlfn.IFS(L1603="&gt;70%",1,L1603="60-70%",70%,L1603="50-60%",60%,L1603="&lt;50%",50%)</f>
        <v>0.7</v>
      </c>
      <c r="N1603" s="47">
        <v>0.35040168910703223</v>
      </c>
      <c r="O1603">
        <v>9</v>
      </c>
      <c r="P1603">
        <v>4</v>
      </c>
      <c r="Q1603">
        <v>10</v>
      </c>
      <c r="R1603">
        <v>9</v>
      </c>
      <c r="S1603" t="s">
        <v>103</v>
      </c>
      <c r="T1603" t="s">
        <v>106</v>
      </c>
      <c r="V1603">
        <v>34</v>
      </c>
      <c r="W1603">
        <v>32</v>
      </c>
      <c r="X1603">
        <f>IF(AND(OR('Country Prioritization'!$C$4 = 'Filter inputs'!$A$4,'Country Prioritization'!$C$4=$B1603),
OR('Country Prioritization'!$C$6='Filter inputs'!$C$4,'Country Prioritization'!$C$6=$S1603),
OR( 'Country Prioritization'!$C$7='Filter inputs'!$D$4, 'Country Prioritization'!$C$7=$T1603),
OR('Country Prioritization'!$C$8='Filter inputs'!$E$4, 'Country Prioritization'!$C$8=$F1603), OR(AND('Country Prioritization'!$C$5='Filter inputs'!$B$4,H1603&lt;=$X$1),AND('Country Prioritization'!$C$5='Filter inputs'!$B$5,M1603&lt;=$X$1))),1,0)</f>
        <v>1</v>
      </c>
      <c r="Y1603">
        <f>IF(OR('Vaccine Prioritization'!$C$5='Filter inputs'!$E$4, 'Vaccine Prioritization'!$C$5=$F1603),1,0)</f>
        <v>1</v>
      </c>
    </row>
    <row r="1604" spans="1:25" x14ac:dyDescent="0.3">
      <c r="A1604" t="str">
        <f t="shared" ref="A1604:A1667" si="47">_xlfn.CONCAT(B1604,D1604,E1604,F1604)</f>
        <v>EUROPEUKRMCV22030</v>
      </c>
      <c r="B1604" t="s">
        <v>9</v>
      </c>
      <c r="C1604" t="s">
        <v>117</v>
      </c>
      <c r="D1604" t="s">
        <v>10</v>
      </c>
      <c r="E1604" t="s">
        <v>83</v>
      </c>
      <c r="F1604">
        <v>2030</v>
      </c>
      <c r="G1604" t="s">
        <v>199</v>
      </c>
      <c r="H1604" s="11" cm="1">
        <f t="array" ref="H1604">_xlfn.IFS(G1604="&gt;70%",1,G1604="60-70%",70%,G1604="50-60%",60%,G1604="&lt;50%",50%)</f>
        <v>0.5</v>
      </c>
      <c r="I1604" s="47">
        <v>3.8228548265062549E-2</v>
      </c>
      <c r="J1604">
        <v>3</v>
      </c>
      <c r="K1604">
        <v>4</v>
      </c>
      <c r="L1604" t="s">
        <v>196</v>
      </c>
      <c r="M1604" s="11" cm="1">
        <f t="array" ref="M1604">_xlfn.IFS(L1604="&gt;70%",1,L1604="60-70%",70%,L1604="50-60%",60%,L1604="&lt;50%",50%)</f>
        <v>1</v>
      </c>
      <c r="N1604" s="47">
        <v>0.30379729269125344</v>
      </c>
      <c r="O1604">
        <v>4</v>
      </c>
      <c r="P1604">
        <v>4</v>
      </c>
      <c r="Q1604">
        <v>1</v>
      </c>
      <c r="R1604">
        <v>11</v>
      </c>
      <c r="S1604" t="s">
        <v>104</v>
      </c>
      <c r="T1604" t="s">
        <v>108</v>
      </c>
      <c r="V1604">
        <v>19</v>
      </c>
      <c r="W1604">
        <v>20</v>
      </c>
      <c r="X1604">
        <f>IF(AND(OR('Country Prioritization'!$C$4 = 'Filter inputs'!$A$4,'Country Prioritization'!$C$4=$B1604),
OR('Country Prioritization'!$C$6='Filter inputs'!$C$4,'Country Prioritization'!$C$6=$S1604),
OR( 'Country Prioritization'!$C$7='Filter inputs'!$D$4, 'Country Prioritization'!$C$7=$T1604),
OR('Country Prioritization'!$C$8='Filter inputs'!$E$4, 'Country Prioritization'!$C$8=$F1604), OR(AND('Country Prioritization'!$C$5='Filter inputs'!$B$4,H1604&lt;=$X$1),AND('Country Prioritization'!$C$5='Filter inputs'!$B$5,M1604&lt;=$X$1))),1,0)</f>
        <v>1</v>
      </c>
      <c r="Y1604">
        <f>IF(OR('Vaccine Prioritization'!$C$5='Filter inputs'!$E$4, 'Vaccine Prioritization'!$C$5=$F1604),1,0)</f>
        <v>1</v>
      </c>
    </row>
    <row r="1605" spans="1:25" x14ac:dyDescent="0.3">
      <c r="A1605" t="str">
        <f t="shared" si="47"/>
        <v>AFRICAERIMCV22030</v>
      </c>
      <c r="B1605" t="s">
        <v>3</v>
      </c>
      <c r="C1605" t="s">
        <v>183</v>
      </c>
      <c r="D1605" t="s">
        <v>79</v>
      </c>
      <c r="E1605" t="s">
        <v>83</v>
      </c>
      <c r="F1605">
        <v>2030</v>
      </c>
      <c r="G1605" t="s">
        <v>199</v>
      </c>
      <c r="H1605" s="11" cm="1">
        <f t="array" ref="H1605">_xlfn.IFS(G1605="&gt;70%",1,G1605="60-70%",70%,G1605="50-60%",60%,G1605="&lt;50%",50%)</f>
        <v>0.5</v>
      </c>
      <c r="I1605" s="47">
        <v>2.0259652774726262E-2</v>
      </c>
      <c r="J1605">
        <v>3</v>
      </c>
      <c r="K1605">
        <v>3</v>
      </c>
      <c r="L1605" t="s">
        <v>196</v>
      </c>
      <c r="M1605" s="11" cm="1">
        <f t="array" ref="M1605">_xlfn.IFS(L1605="&gt;70%",1,L1605="60-70%",70%,L1605="50-60%",60%,L1605="&lt;50%",50%)</f>
        <v>1</v>
      </c>
      <c r="N1605" s="47">
        <v>0.29560703038324604</v>
      </c>
      <c r="O1605">
        <v>3</v>
      </c>
      <c r="P1605">
        <v>4</v>
      </c>
      <c r="Q1605">
        <v>7</v>
      </c>
      <c r="R1605">
        <v>9</v>
      </c>
      <c r="S1605" t="s">
        <v>103</v>
      </c>
      <c r="T1605" t="s">
        <v>106</v>
      </c>
      <c r="V1605">
        <v>22</v>
      </c>
      <c r="W1605">
        <v>23</v>
      </c>
      <c r="X1605">
        <f>IF(AND(OR('Country Prioritization'!$C$4 = 'Filter inputs'!$A$4,'Country Prioritization'!$C$4=$B1605),
OR('Country Prioritization'!$C$6='Filter inputs'!$C$4,'Country Prioritization'!$C$6=$S1605),
OR( 'Country Prioritization'!$C$7='Filter inputs'!$D$4, 'Country Prioritization'!$C$7=$T1605),
OR('Country Prioritization'!$C$8='Filter inputs'!$E$4, 'Country Prioritization'!$C$8=$F1605), OR(AND('Country Prioritization'!$C$5='Filter inputs'!$B$4,H1605&lt;=$X$1),AND('Country Prioritization'!$C$5='Filter inputs'!$B$5,M1605&lt;=$X$1))),1,0)</f>
        <v>1</v>
      </c>
      <c r="Y1605">
        <f>IF(OR('Vaccine Prioritization'!$C$5='Filter inputs'!$E$4, 'Vaccine Prioritization'!$C$5=$F1605),1,0)</f>
        <v>1</v>
      </c>
    </row>
    <row r="1606" spans="1:25" x14ac:dyDescent="0.3">
      <c r="A1606" t="str">
        <f t="shared" si="47"/>
        <v>ASIAUZBMCV22030</v>
      </c>
      <c r="B1606" t="s">
        <v>13</v>
      </c>
      <c r="C1606" t="s">
        <v>176</v>
      </c>
      <c r="D1606" t="s">
        <v>72</v>
      </c>
      <c r="E1606" t="s">
        <v>83</v>
      </c>
      <c r="F1606">
        <v>2030</v>
      </c>
      <c r="G1606" t="s">
        <v>199</v>
      </c>
      <c r="H1606" s="11" cm="1">
        <f t="array" ref="H1606">_xlfn.IFS(G1606="&gt;70%",1,G1606="60-70%",70%,G1606="50-60%",60%,G1606="&lt;50%",50%)</f>
        <v>0.5</v>
      </c>
      <c r="I1606" s="47">
        <v>2.9277697931553385E-2</v>
      </c>
      <c r="J1606">
        <v>1</v>
      </c>
      <c r="K1606">
        <v>4</v>
      </c>
      <c r="L1606" t="s">
        <v>196</v>
      </c>
      <c r="M1606" s="11" cm="1">
        <f t="array" ref="M1606">_xlfn.IFS(L1606="&gt;70%",1,L1606="60-70%",70%,L1606="50-60%",60%,L1606="&lt;50%",50%)</f>
        <v>1</v>
      </c>
      <c r="N1606" s="47">
        <v>0.25563338526660617</v>
      </c>
      <c r="O1606">
        <v>1</v>
      </c>
      <c r="P1606">
        <v>4</v>
      </c>
      <c r="Q1606">
        <v>3</v>
      </c>
      <c r="R1606">
        <v>5</v>
      </c>
      <c r="S1606" t="s">
        <v>104</v>
      </c>
      <c r="T1606" t="s">
        <v>107</v>
      </c>
      <c r="V1606">
        <v>13</v>
      </c>
      <c r="W1606">
        <v>13</v>
      </c>
      <c r="X1606">
        <f>IF(AND(OR('Country Prioritization'!$C$4 = 'Filter inputs'!$A$4,'Country Prioritization'!$C$4=$B1606),
OR('Country Prioritization'!$C$6='Filter inputs'!$C$4,'Country Prioritization'!$C$6=$S1606),
OR( 'Country Prioritization'!$C$7='Filter inputs'!$D$4, 'Country Prioritization'!$C$7=$T1606),
OR('Country Prioritization'!$C$8='Filter inputs'!$E$4, 'Country Prioritization'!$C$8=$F1606), OR(AND('Country Prioritization'!$C$5='Filter inputs'!$B$4,H1606&lt;=$X$1),AND('Country Prioritization'!$C$5='Filter inputs'!$B$5,M1606&lt;=$X$1))),1,0)</f>
        <v>1</v>
      </c>
      <c r="Y1606">
        <f>IF(OR('Vaccine Prioritization'!$C$5='Filter inputs'!$E$4, 'Vaccine Prioritization'!$C$5=$F1606),1,0)</f>
        <v>1</v>
      </c>
    </row>
    <row r="1607" spans="1:25" x14ac:dyDescent="0.3">
      <c r="A1607" t="str">
        <f t="shared" si="47"/>
        <v>AFRICACOGMCV22030</v>
      </c>
      <c r="B1607" t="s">
        <v>3</v>
      </c>
      <c r="C1607" t="s">
        <v>128</v>
      </c>
      <c r="D1607" t="s">
        <v>24</v>
      </c>
      <c r="E1607" t="s">
        <v>83</v>
      </c>
      <c r="F1607">
        <v>2030</v>
      </c>
      <c r="G1607" t="s">
        <v>199</v>
      </c>
      <c r="H1607" s="11" cm="1">
        <f t="array" ref="H1607">_xlfn.IFS(G1607="&gt;70%",1,G1607="60-70%",70%,G1607="50-60%",60%,G1607="&lt;50%",50%)</f>
        <v>0.5</v>
      </c>
      <c r="I1607" s="47">
        <v>4.359052411422816E-2</v>
      </c>
      <c r="J1607">
        <v>10</v>
      </c>
      <c r="K1607">
        <v>4</v>
      </c>
      <c r="L1607" t="s">
        <v>196</v>
      </c>
      <c r="M1607" s="11" cm="1">
        <f t="array" ref="M1607">_xlfn.IFS(L1607="&gt;70%",1,L1607="60-70%",70%,L1607="50-60%",60%,L1607="&lt;50%",50%)</f>
        <v>1</v>
      </c>
      <c r="N1607" s="47">
        <v>0.23809106151682755</v>
      </c>
      <c r="O1607">
        <v>8</v>
      </c>
      <c r="P1607">
        <v>4</v>
      </c>
      <c r="Q1607">
        <v>8</v>
      </c>
      <c r="R1607">
        <v>2</v>
      </c>
      <c r="S1607" t="s">
        <v>104</v>
      </c>
      <c r="T1607" t="s">
        <v>109</v>
      </c>
      <c r="V1607">
        <v>24</v>
      </c>
      <c r="W1607">
        <v>22</v>
      </c>
      <c r="X1607">
        <f>IF(AND(OR('Country Prioritization'!$C$4 = 'Filter inputs'!$A$4,'Country Prioritization'!$C$4=$B1607),
OR('Country Prioritization'!$C$6='Filter inputs'!$C$4,'Country Prioritization'!$C$6=$S1607),
OR( 'Country Prioritization'!$C$7='Filter inputs'!$D$4, 'Country Prioritization'!$C$7=$T1607),
OR('Country Prioritization'!$C$8='Filter inputs'!$E$4, 'Country Prioritization'!$C$8=$F1607), OR(AND('Country Prioritization'!$C$5='Filter inputs'!$B$4,H1607&lt;=$X$1),AND('Country Prioritization'!$C$5='Filter inputs'!$B$5,M1607&lt;=$X$1))),1,0)</f>
        <v>1</v>
      </c>
      <c r="Y1607">
        <f>IF(OR('Vaccine Prioritization'!$C$5='Filter inputs'!$E$4, 'Vaccine Prioritization'!$C$5=$F1607),1,0)</f>
        <v>1</v>
      </c>
    </row>
    <row r="1608" spans="1:25" x14ac:dyDescent="0.3">
      <c r="A1608" t="str">
        <f t="shared" si="47"/>
        <v>AFRICAGNBMCV22030</v>
      </c>
      <c r="B1608" t="s">
        <v>3</v>
      </c>
      <c r="C1608" t="s">
        <v>138</v>
      </c>
      <c r="D1608" t="s">
        <v>34</v>
      </c>
      <c r="E1608" t="s">
        <v>83</v>
      </c>
      <c r="F1608">
        <v>2030</v>
      </c>
      <c r="G1608" t="s">
        <v>199</v>
      </c>
      <c r="H1608" s="11" cm="1">
        <f t="array" ref="H1608">_xlfn.IFS(G1608="&gt;70%",1,G1608="60-70%",70%,G1608="50-60%",60%,G1608="&lt;50%",50%)</f>
        <v>0.5</v>
      </c>
      <c r="I1608" s="47">
        <v>2.7359152689717461E-2</v>
      </c>
      <c r="J1608">
        <v>7</v>
      </c>
      <c r="K1608">
        <v>4</v>
      </c>
      <c r="L1608" t="s">
        <v>196</v>
      </c>
      <c r="M1608" s="11" cm="1">
        <f t="array" ref="M1608">_xlfn.IFS(L1608="&gt;70%",1,L1608="60-70%",70%,L1608="50-60%",60%,L1608="&lt;50%",50%)</f>
        <v>1</v>
      </c>
      <c r="N1608" s="47">
        <v>0.20485047822473379</v>
      </c>
      <c r="O1608">
        <v>5</v>
      </c>
      <c r="P1608">
        <v>4</v>
      </c>
      <c r="Q1608">
        <v>9</v>
      </c>
      <c r="R1608">
        <v>9</v>
      </c>
      <c r="S1608" t="s">
        <v>103</v>
      </c>
      <c r="T1608" t="s">
        <v>106</v>
      </c>
      <c r="V1608">
        <v>29</v>
      </c>
      <c r="W1608">
        <v>27</v>
      </c>
      <c r="X1608">
        <f>IF(AND(OR('Country Prioritization'!$C$4 = 'Filter inputs'!$A$4,'Country Prioritization'!$C$4=$B1608),
OR('Country Prioritization'!$C$6='Filter inputs'!$C$4,'Country Prioritization'!$C$6=$S1608),
OR( 'Country Prioritization'!$C$7='Filter inputs'!$D$4, 'Country Prioritization'!$C$7=$T1608),
OR('Country Prioritization'!$C$8='Filter inputs'!$E$4, 'Country Prioritization'!$C$8=$F1608), OR(AND('Country Prioritization'!$C$5='Filter inputs'!$B$4,H1608&lt;=$X$1),AND('Country Prioritization'!$C$5='Filter inputs'!$B$5,M1608&lt;=$X$1))),1,0)</f>
        <v>1</v>
      </c>
      <c r="Y1608">
        <f>IF(OR('Vaccine Prioritization'!$C$5='Filter inputs'!$E$4, 'Vaccine Prioritization'!$C$5=$F1608),1,0)</f>
        <v>1</v>
      </c>
    </row>
    <row r="1609" spans="1:25" x14ac:dyDescent="0.3">
      <c r="A1609" t="str">
        <f t="shared" si="47"/>
        <v>AMERICABOLMCV22030</v>
      </c>
      <c r="B1609" t="s">
        <v>22</v>
      </c>
      <c r="C1609" t="s">
        <v>162</v>
      </c>
      <c r="D1609" t="s">
        <v>58</v>
      </c>
      <c r="E1609" t="s">
        <v>83</v>
      </c>
      <c r="F1609">
        <v>2030</v>
      </c>
      <c r="G1609" t="s">
        <v>199</v>
      </c>
      <c r="H1609" s="11" cm="1">
        <f t="array" ref="H1609">_xlfn.IFS(G1609="&gt;70%",1,G1609="60-70%",70%,G1609="50-60%",60%,G1609="&lt;50%",50%)</f>
        <v>0.5</v>
      </c>
      <c r="I1609" s="47">
        <v>1.9294538940390012E-2</v>
      </c>
      <c r="J1609">
        <v>9</v>
      </c>
      <c r="K1609">
        <v>3</v>
      </c>
      <c r="L1609" t="s">
        <v>196</v>
      </c>
      <c r="M1609" s="11" cm="1">
        <f t="array" ref="M1609">_xlfn.IFS(L1609="&gt;70%",1,L1609="60-70%",70%,L1609="50-60%",60%,L1609="&lt;50%",50%)</f>
        <v>1</v>
      </c>
      <c r="N1609" s="47">
        <v>0.17335880684101052</v>
      </c>
      <c r="O1609">
        <v>4</v>
      </c>
      <c r="P1609">
        <v>3</v>
      </c>
      <c r="Q1609">
        <v>4</v>
      </c>
      <c r="R1609">
        <v>11</v>
      </c>
      <c r="S1609" t="s">
        <v>104</v>
      </c>
      <c r="T1609" t="s">
        <v>108</v>
      </c>
      <c r="V1609">
        <v>27</v>
      </c>
      <c r="W1609">
        <v>22</v>
      </c>
      <c r="X1609">
        <f>IF(AND(OR('Country Prioritization'!$C$4 = 'Filter inputs'!$A$4,'Country Prioritization'!$C$4=$B1609),
OR('Country Prioritization'!$C$6='Filter inputs'!$C$4,'Country Prioritization'!$C$6=$S1609),
OR( 'Country Prioritization'!$C$7='Filter inputs'!$D$4, 'Country Prioritization'!$C$7=$T1609),
OR('Country Prioritization'!$C$8='Filter inputs'!$E$4, 'Country Prioritization'!$C$8=$F1609), OR(AND('Country Prioritization'!$C$5='Filter inputs'!$B$4,H1609&lt;=$X$1),AND('Country Prioritization'!$C$5='Filter inputs'!$B$5,M1609&lt;=$X$1))),1,0)</f>
        <v>1</v>
      </c>
      <c r="Y1609">
        <f>IF(OR('Vaccine Prioritization'!$C$5='Filter inputs'!$E$4, 'Vaccine Prioritization'!$C$5=$F1609),1,0)</f>
        <v>1</v>
      </c>
    </row>
    <row r="1610" spans="1:25" x14ac:dyDescent="0.3">
      <c r="A1610" t="str">
        <f t="shared" si="47"/>
        <v>AFRICALSOMCV22030</v>
      </c>
      <c r="B1610" t="s">
        <v>3</v>
      </c>
      <c r="C1610" t="s">
        <v>178</v>
      </c>
      <c r="D1610" t="s">
        <v>74</v>
      </c>
      <c r="E1610" t="s">
        <v>83</v>
      </c>
      <c r="F1610">
        <v>2030</v>
      </c>
      <c r="G1610" t="s">
        <v>199</v>
      </c>
      <c r="H1610" s="11" cm="1">
        <f t="array" ref="H1610">_xlfn.IFS(G1610="&gt;70%",1,G1610="60-70%",70%,G1610="50-60%",60%,G1610="&lt;50%",50%)</f>
        <v>0.5</v>
      </c>
      <c r="I1610" s="47">
        <v>2.0830175216684305E-2</v>
      </c>
      <c r="J1610">
        <v>4</v>
      </c>
      <c r="K1610">
        <v>3</v>
      </c>
      <c r="L1610" t="s">
        <v>196</v>
      </c>
      <c r="M1610" s="11" cm="1">
        <f t="array" ref="M1610">_xlfn.IFS(L1610="&gt;70%",1,L1610="60-70%",70%,L1610="50-60%",60%,L1610="&lt;50%",50%)</f>
        <v>1</v>
      </c>
      <c r="N1610" s="47">
        <v>0.16805846649656506</v>
      </c>
      <c r="O1610">
        <v>3</v>
      </c>
      <c r="P1610">
        <v>3</v>
      </c>
      <c r="Q1610">
        <v>9</v>
      </c>
      <c r="R1610">
        <v>2</v>
      </c>
      <c r="S1610" t="s">
        <v>104</v>
      </c>
      <c r="T1610" t="s">
        <v>109</v>
      </c>
      <c r="V1610">
        <v>18</v>
      </c>
      <c r="W1610">
        <v>17</v>
      </c>
      <c r="X1610">
        <f>IF(AND(OR('Country Prioritization'!$C$4 = 'Filter inputs'!$A$4,'Country Prioritization'!$C$4=$B1610),
OR('Country Prioritization'!$C$6='Filter inputs'!$C$4,'Country Prioritization'!$C$6=$S1610),
OR( 'Country Prioritization'!$C$7='Filter inputs'!$D$4, 'Country Prioritization'!$C$7=$T1610),
OR('Country Prioritization'!$C$8='Filter inputs'!$E$4, 'Country Prioritization'!$C$8=$F1610), OR(AND('Country Prioritization'!$C$5='Filter inputs'!$B$4,H1610&lt;=$X$1),AND('Country Prioritization'!$C$5='Filter inputs'!$B$5,M1610&lt;=$X$1))),1,0)</f>
        <v>1</v>
      </c>
      <c r="Y1610">
        <f>IF(OR('Vaccine Prioritization'!$C$5='Filter inputs'!$E$4, 'Vaccine Prioritization'!$C$5=$F1610),1,0)</f>
        <v>1</v>
      </c>
    </row>
    <row r="1611" spans="1:25" x14ac:dyDescent="0.3">
      <c r="A1611" t="str">
        <f t="shared" si="47"/>
        <v>AMERICANICMCV22030</v>
      </c>
      <c r="B1611" t="s">
        <v>22</v>
      </c>
      <c r="C1611" t="s">
        <v>185</v>
      </c>
      <c r="D1611" t="s">
        <v>81</v>
      </c>
      <c r="E1611" t="s">
        <v>83</v>
      </c>
      <c r="F1611">
        <v>2030</v>
      </c>
      <c r="G1611" t="s">
        <v>199</v>
      </c>
      <c r="H1611" s="11" cm="1">
        <f t="array" ref="H1611">_xlfn.IFS(G1611="&gt;70%",1,G1611="60-70%",70%,G1611="50-60%",60%,G1611="&lt;50%",50%)</f>
        <v>0.5</v>
      </c>
      <c r="I1611" s="47">
        <v>1.7319730853334978E-2</v>
      </c>
      <c r="J1611">
        <v>1</v>
      </c>
      <c r="K1611">
        <v>3</v>
      </c>
      <c r="L1611" t="s">
        <v>196</v>
      </c>
      <c r="M1611" s="11" cm="1">
        <f t="array" ref="M1611">_xlfn.IFS(L1611="&gt;70%",1,L1611="60-70%",70%,L1611="50-60%",60%,L1611="&lt;50%",50%)</f>
        <v>1</v>
      </c>
      <c r="N1611" s="47">
        <v>0.14117372934561348</v>
      </c>
      <c r="O1611">
        <v>3</v>
      </c>
      <c r="P1611">
        <v>3</v>
      </c>
      <c r="Q1611">
        <v>1</v>
      </c>
      <c r="R1611">
        <v>5</v>
      </c>
      <c r="S1611" t="s">
        <v>104</v>
      </c>
      <c r="T1611" t="s">
        <v>107</v>
      </c>
      <c r="V1611">
        <v>10</v>
      </c>
      <c r="W1611">
        <v>12</v>
      </c>
      <c r="X1611">
        <f>IF(AND(OR('Country Prioritization'!$C$4 = 'Filter inputs'!$A$4,'Country Prioritization'!$C$4=$B1611),
OR('Country Prioritization'!$C$6='Filter inputs'!$C$4,'Country Prioritization'!$C$6=$S1611),
OR( 'Country Prioritization'!$C$7='Filter inputs'!$D$4, 'Country Prioritization'!$C$7=$T1611),
OR('Country Prioritization'!$C$8='Filter inputs'!$E$4, 'Country Prioritization'!$C$8=$F1611), OR(AND('Country Prioritization'!$C$5='Filter inputs'!$B$4,H1611&lt;=$X$1),AND('Country Prioritization'!$C$5='Filter inputs'!$B$5,M1611&lt;=$X$1))),1,0)</f>
        <v>1</v>
      </c>
      <c r="Y1611">
        <f>IF(OR('Vaccine Prioritization'!$C$5='Filter inputs'!$E$4, 'Vaccine Prioritization'!$C$5=$F1611),1,0)</f>
        <v>1</v>
      </c>
    </row>
    <row r="1612" spans="1:25" x14ac:dyDescent="0.3">
      <c r="A1612" t="str">
        <f t="shared" si="47"/>
        <v>AFRICADJIMCV22030</v>
      </c>
      <c r="B1612" t="s">
        <v>3</v>
      </c>
      <c r="C1612" t="s">
        <v>124</v>
      </c>
      <c r="D1612" t="s">
        <v>19</v>
      </c>
      <c r="E1612" t="s">
        <v>83</v>
      </c>
      <c r="F1612">
        <v>2030</v>
      </c>
      <c r="G1612" t="s">
        <v>199</v>
      </c>
      <c r="H1612" s="11" cm="1">
        <f t="array" ref="H1612">_xlfn.IFS(G1612="&gt;70%",1,G1612="60-70%",70%,G1612="50-60%",60%,G1612="&lt;50%",50%)</f>
        <v>0.5</v>
      </c>
      <c r="I1612" s="47">
        <v>1.2651959827799486E-2</v>
      </c>
      <c r="J1612">
        <v>4</v>
      </c>
      <c r="K1612">
        <v>3</v>
      </c>
      <c r="L1612" t="s">
        <v>196</v>
      </c>
      <c r="M1612" s="11" cm="1">
        <f t="array" ref="M1612">_xlfn.IFS(L1612="&gt;70%",1,L1612="60-70%",70%,L1612="50-60%",60%,L1612="&lt;50%",50%)</f>
        <v>1</v>
      </c>
      <c r="N1612" s="47">
        <v>0.11462883816395449</v>
      </c>
      <c r="O1612">
        <v>5</v>
      </c>
      <c r="P1612">
        <v>3</v>
      </c>
      <c r="Q1612">
        <v>7</v>
      </c>
      <c r="R1612">
        <v>2</v>
      </c>
      <c r="S1612" t="s">
        <v>104</v>
      </c>
      <c r="T1612" t="s">
        <v>109</v>
      </c>
      <c r="V1612">
        <v>16</v>
      </c>
      <c r="W1612">
        <v>17</v>
      </c>
      <c r="X1612">
        <f>IF(AND(OR('Country Prioritization'!$C$4 = 'Filter inputs'!$A$4,'Country Prioritization'!$C$4=$B1612),
OR('Country Prioritization'!$C$6='Filter inputs'!$C$4,'Country Prioritization'!$C$6=$S1612),
OR( 'Country Prioritization'!$C$7='Filter inputs'!$D$4, 'Country Prioritization'!$C$7=$T1612),
OR('Country Prioritization'!$C$8='Filter inputs'!$E$4, 'Country Prioritization'!$C$8=$F1612), OR(AND('Country Prioritization'!$C$5='Filter inputs'!$B$4,H1612&lt;=$X$1),AND('Country Prioritization'!$C$5='Filter inputs'!$B$5,M1612&lt;=$X$1))),1,0)</f>
        <v>1</v>
      </c>
      <c r="Y1612">
        <f>IF(OR('Vaccine Prioritization'!$C$5='Filter inputs'!$E$4, 'Vaccine Prioritization'!$C$5=$F1612),1,0)</f>
        <v>1</v>
      </c>
    </row>
    <row r="1613" spans="1:25" x14ac:dyDescent="0.3">
      <c r="A1613" t="str">
        <f t="shared" si="47"/>
        <v>AFRICAGMBMCV22030</v>
      </c>
      <c r="B1613" t="s">
        <v>3</v>
      </c>
      <c r="C1613" t="s">
        <v>156</v>
      </c>
      <c r="D1613" t="s">
        <v>52</v>
      </c>
      <c r="E1613" t="s">
        <v>83</v>
      </c>
      <c r="F1613">
        <v>2030</v>
      </c>
      <c r="G1613" t="s">
        <v>199</v>
      </c>
      <c r="H1613" s="11" cm="1">
        <f t="array" ref="H1613">_xlfn.IFS(G1613="&gt;70%",1,G1613="60-70%",70%,G1613="50-60%",60%,G1613="&lt;50%",50%)</f>
        <v>0.5</v>
      </c>
      <c r="I1613" s="47">
        <v>1.5147228423339381E-2</v>
      </c>
      <c r="J1613">
        <v>8</v>
      </c>
      <c r="K1613">
        <v>3</v>
      </c>
      <c r="L1613" t="s">
        <v>196</v>
      </c>
      <c r="M1613" s="11" cm="1">
        <f t="array" ref="M1613">_xlfn.IFS(L1613="&gt;70%",1,L1613="60-70%",70%,L1613="50-60%",60%,L1613="&lt;50%",50%)</f>
        <v>1</v>
      </c>
      <c r="N1613" s="47">
        <v>9.7788606853907514E-2</v>
      </c>
      <c r="O1613">
        <v>6</v>
      </c>
      <c r="P1613">
        <v>3</v>
      </c>
      <c r="Q1613">
        <v>6</v>
      </c>
      <c r="R1613">
        <v>9</v>
      </c>
      <c r="S1613" t="s">
        <v>103</v>
      </c>
      <c r="T1613" t="s">
        <v>106</v>
      </c>
      <c r="V1613">
        <v>26</v>
      </c>
      <c r="W1613">
        <v>24</v>
      </c>
      <c r="X1613">
        <f>IF(AND(OR('Country Prioritization'!$C$4 = 'Filter inputs'!$A$4,'Country Prioritization'!$C$4=$B1613),
OR('Country Prioritization'!$C$6='Filter inputs'!$C$4,'Country Prioritization'!$C$6=$S1613),
OR( 'Country Prioritization'!$C$7='Filter inputs'!$D$4, 'Country Prioritization'!$C$7=$T1613),
OR('Country Prioritization'!$C$8='Filter inputs'!$E$4, 'Country Prioritization'!$C$8=$F1613), OR(AND('Country Prioritization'!$C$5='Filter inputs'!$B$4,H1613&lt;=$X$1),AND('Country Prioritization'!$C$5='Filter inputs'!$B$5,M1613&lt;=$X$1))),1,0)</f>
        <v>1</v>
      </c>
      <c r="Y1613">
        <f>IF(OR('Vaccine Prioritization'!$C$5='Filter inputs'!$E$4, 'Vaccine Prioritization'!$C$5=$F1613),1,0)</f>
        <v>1</v>
      </c>
    </row>
    <row r="1614" spans="1:25" x14ac:dyDescent="0.3">
      <c r="A1614" t="str">
        <f t="shared" si="47"/>
        <v>AFRICACAFMCV22030</v>
      </c>
      <c r="B1614" t="s">
        <v>3</v>
      </c>
      <c r="C1614" t="s">
        <v>114</v>
      </c>
      <c r="D1614" t="s">
        <v>6</v>
      </c>
      <c r="E1614" t="s">
        <v>83</v>
      </c>
      <c r="F1614">
        <v>2030</v>
      </c>
      <c r="G1614" t="s">
        <v>199</v>
      </c>
      <c r="H1614" s="11" cm="1">
        <f t="array" ref="H1614">_xlfn.IFS(G1614="&gt;70%",1,G1614="60-70%",70%,G1614="50-60%",60%,G1614="&lt;50%",50%)</f>
        <v>0.5</v>
      </c>
      <c r="I1614" s="47">
        <v>3.2848192429244569E-2</v>
      </c>
      <c r="J1614">
        <v>7</v>
      </c>
      <c r="K1614">
        <v>4</v>
      </c>
      <c r="L1614" t="s">
        <v>199</v>
      </c>
      <c r="M1614" s="11" cm="1">
        <f t="array" ref="M1614">_xlfn.IFS(L1614="&gt;70%",1,L1614="60-70%",70%,L1614="50-60%",60%,L1614="&lt;50%",50%)</f>
        <v>0.5</v>
      </c>
      <c r="N1614" s="47">
        <v>9.2274798862504198E-2</v>
      </c>
      <c r="O1614">
        <v>10</v>
      </c>
      <c r="P1614">
        <v>3</v>
      </c>
      <c r="Q1614">
        <v>10</v>
      </c>
      <c r="R1614">
        <v>9</v>
      </c>
      <c r="S1614" t="s">
        <v>103</v>
      </c>
      <c r="T1614" t="s">
        <v>106</v>
      </c>
      <c r="V1614">
        <v>30</v>
      </c>
      <c r="W1614">
        <v>32</v>
      </c>
      <c r="X1614">
        <f>IF(AND(OR('Country Prioritization'!$C$4 = 'Filter inputs'!$A$4,'Country Prioritization'!$C$4=$B1614),
OR('Country Prioritization'!$C$6='Filter inputs'!$C$4,'Country Prioritization'!$C$6=$S1614),
OR( 'Country Prioritization'!$C$7='Filter inputs'!$D$4, 'Country Prioritization'!$C$7=$T1614),
OR('Country Prioritization'!$C$8='Filter inputs'!$E$4, 'Country Prioritization'!$C$8=$F1614), OR(AND('Country Prioritization'!$C$5='Filter inputs'!$B$4,H1614&lt;=$X$1),AND('Country Prioritization'!$C$5='Filter inputs'!$B$5,M1614&lt;=$X$1))),1,0)</f>
        <v>1</v>
      </c>
      <c r="Y1614">
        <f>IF(OR('Vaccine Prioritization'!$C$5='Filter inputs'!$E$4, 'Vaccine Prioritization'!$C$5=$F1614),1,0)</f>
        <v>1</v>
      </c>
    </row>
    <row r="1615" spans="1:25" x14ac:dyDescent="0.3">
      <c r="A1615" t="str">
        <f t="shared" si="47"/>
        <v>AMERICACUBMCV22030</v>
      </c>
      <c r="B1615" t="s">
        <v>22</v>
      </c>
      <c r="C1615" t="s">
        <v>175</v>
      </c>
      <c r="D1615" t="s">
        <v>71</v>
      </c>
      <c r="E1615" t="s">
        <v>83</v>
      </c>
      <c r="F1615">
        <v>2030</v>
      </c>
      <c r="G1615" t="s">
        <v>199</v>
      </c>
      <c r="H1615" s="11" cm="1">
        <f t="array" ref="H1615">_xlfn.IFS(G1615="&gt;70%",1,G1615="60-70%",70%,G1615="50-60%",60%,G1615="&lt;50%",50%)</f>
        <v>0.5</v>
      </c>
      <c r="I1615" s="47">
        <v>1.0284696573798869E-2</v>
      </c>
      <c r="J1615">
        <v>1</v>
      </c>
      <c r="K1615">
        <v>3</v>
      </c>
      <c r="L1615" t="s">
        <v>196</v>
      </c>
      <c r="M1615" s="11" cm="1">
        <f t="array" ref="M1615">_xlfn.IFS(L1615="&gt;70%",1,L1615="60-70%",70%,L1615="50-60%",60%,L1615="&lt;50%",50%)</f>
        <v>1</v>
      </c>
      <c r="N1615" s="47">
        <v>8.928161243970148E-2</v>
      </c>
      <c r="O1615">
        <v>1</v>
      </c>
      <c r="P1615">
        <v>3</v>
      </c>
      <c r="Q1615">
        <v>1</v>
      </c>
      <c r="R1615">
        <v>10</v>
      </c>
      <c r="S1615" t="s">
        <v>105</v>
      </c>
      <c r="T1615" t="s">
        <v>108</v>
      </c>
      <c r="V1615">
        <v>15</v>
      </c>
      <c r="W1615">
        <v>15</v>
      </c>
      <c r="X1615">
        <f>IF(AND(OR('Country Prioritization'!$C$4 = 'Filter inputs'!$A$4,'Country Prioritization'!$C$4=$B1615),
OR('Country Prioritization'!$C$6='Filter inputs'!$C$4,'Country Prioritization'!$C$6=$S1615),
OR( 'Country Prioritization'!$C$7='Filter inputs'!$D$4, 'Country Prioritization'!$C$7=$T1615),
OR('Country Prioritization'!$C$8='Filter inputs'!$E$4, 'Country Prioritization'!$C$8=$F1615), OR(AND('Country Prioritization'!$C$5='Filter inputs'!$B$4,H1615&lt;=$X$1),AND('Country Prioritization'!$C$5='Filter inputs'!$B$5,M1615&lt;=$X$1))),1,0)</f>
        <v>1</v>
      </c>
      <c r="Y1615">
        <f>IF(OR('Vaccine Prioritization'!$C$5='Filter inputs'!$E$4, 'Vaccine Prioritization'!$C$5=$F1615),1,0)</f>
        <v>1</v>
      </c>
    </row>
    <row r="1616" spans="1:25" x14ac:dyDescent="0.3">
      <c r="A1616" t="str">
        <f t="shared" si="47"/>
        <v>ASIAAZEMCV22030</v>
      </c>
      <c r="B1616" t="s">
        <v>13</v>
      </c>
      <c r="C1616" t="s">
        <v>144</v>
      </c>
      <c r="D1616" t="s">
        <v>40</v>
      </c>
      <c r="E1616" t="s">
        <v>83</v>
      </c>
      <c r="F1616">
        <v>2030</v>
      </c>
      <c r="G1616" t="s">
        <v>199</v>
      </c>
      <c r="H1616" s="11" cm="1">
        <f t="array" ref="H1616">_xlfn.IFS(G1616="&gt;70%",1,G1616="60-70%",70%,G1616="50-60%",60%,G1616="&lt;50%",50%)</f>
        <v>0.5</v>
      </c>
      <c r="I1616" s="47">
        <v>9.2220107645987429E-3</v>
      </c>
      <c r="J1616">
        <v>2</v>
      </c>
      <c r="K1616">
        <v>2</v>
      </c>
      <c r="L1616" t="s">
        <v>196</v>
      </c>
      <c r="M1616" s="11" cm="1">
        <f t="array" ref="M1616">_xlfn.IFS(L1616="&gt;70%",1,L1616="60-70%",70%,L1616="50-60%",60%,L1616="&lt;50%",50%)</f>
        <v>1</v>
      </c>
      <c r="N1616" s="47">
        <v>8.2309845533701492E-2</v>
      </c>
      <c r="O1616">
        <v>1</v>
      </c>
      <c r="P1616">
        <v>2</v>
      </c>
      <c r="Q1616">
        <v>3</v>
      </c>
      <c r="R1616">
        <v>10</v>
      </c>
      <c r="S1616" t="s">
        <v>105</v>
      </c>
      <c r="T1616" t="s">
        <v>108</v>
      </c>
      <c r="V1616">
        <v>17</v>
      </c>
      <c r="W1616">
        <v>16</v>
      </c>
      <c r="X1616">
        <f>IF(AND(OR('Country Prioritization'!$C$4 = 'Filter inputs'!$A$4,'Country Prioritization'!$C$4=$B1616),
OR('Country Prioritization'!$C$6='Filter inputs'!$C$4,'Country Prioritization'!$C$6=$S1616),
OR( 'Country Prioritization'!$C$7='Filter inputs'!$D$4, 'Country Prioritization'!$C$7=$T1616),
OR('Country Prioritization'!$C$8='Filter inputs'!$E$4, 'Country Prioritization'!$C$8=$F1616), OR(AND('Country Prioritization'!$C$5='Filter inputs'!$B$4,H1616&lt;=$X$1),AND('Country Prioritization'!$C$5='Filter inputs'!$B$5,M1616&lt;=$X$1))),1,0)</f>
        <v>1</v>
      </c>
      <c r="Y1616">
        <f>IF(OR('Vaccine Prioritization'!$C$5='Filter inputs'!$E$4, 'Vaccine Prioritization'!$C$5=$F1616),1,0)</f>
        <v>1</v>
      </c>
    </row>
    <row r="1617" spans="1:25" x14ac:dyDescent="0.3">
      <c r="A1617" t="str">
        <f t="shared" si="47"/>
        <v>ASIAMNGMCV22030</v>
      </c>
      <c r="B1617" t="s">
        <v>13</v>
      </c>
      <c r="C1617" t="s">
        <v>174</v>
      </c>
      <c r="D1617" t="s">
        <v>70</v>
      </c>
      <c r="E1617" t="s">
        <v>83</v>
      </c>
      <c r="F1617">
        <v>2030</v>
      </c>
      <c r="G1617" t="s">
        <v>199</v>
      </c>
      <c r="H1617" s="11" cm="1">
        <f t="array" ref="H1617">_xlfn.IFS(G1617="&gt;70%",1,G1617="60-70%",70%,G1617="50-60%",60%,G1617="&lt;50%",50%)</f>
        <v>0.5</v>
      </c>
      <c r="I1617" s="47">
        <v>8.8160758144659769E-3</v>
      </c>
      <c r="J1617">
        <v>1</v>
      </c>
      <c r="K1617">
        <v>2</v>
      </c>
      <c r="L1617" t="s">
        <v>196</v>
      </c>
      <c r="M1617" s="11" cm="1">
        <f t="array" ref="M1617">_xlfn.IFS(L1617="&gt;70%",1,L1617="60-70%",70%,L1617="50-60%",60%,L1617="&lt;50%",50%)</f>
        <v>1</v>
      </c>
      <c r="N1617" s="47">
        <v>7.6936277267618411E-2</v>
      </c>
      <c r="O1617">
        <v>2</v>
      </c>
      <c r="P1617">
        <v>2</v>
      </c>
      <c r="Q1617">
        <v>5</v>
      </c>
      <c r="R1617">
        <v>11</v>
      </c>
      <c r="S1617" t="s">
        <v>104</v>
      </c>
      <c r="T1617" t="s">
        <v>108</v>
      </c>
      <c r="V1617">
        <v>19</v>
      </c>
      <c r="W1617">
        <v>20</v>
      </c>
      <c r="X1617">
        <f>IF(AND(OR('Country Prioritization'!$C$4 = 'Filter inputs'!$A$4,'Country Prioritization'!$C$4=$B1617),
OR('Country Prioritization'!$C$6='Filter inputs'!$C$4,'Country Prioritization'!$C$6=$S1617),
OR( 'Country Prioritization'!$C$7='Filter inputs'!$D$4, 'Country Prioritization'!$C$7=$T1617),
OR('Country Prioritization'!$C$8='Filter inputs'!$E$4, 'Country Prioritization'!$C$8=$F1617), OR(AND('Country Prioritization'!$C$5='Filter inputs'!$B$4,H1617&lt;=$X$1),AND('Country Prioritization'!$C$5='Filter inputs'!$B$5,M1617&lt;=$X$1))),1,0)</f>
        <v>1</v>
      </c>
      <c r="Y1617">
        <f>IF(OR('Vaccine Prioritization'!$C$5='Filter inputs'!$E$4, 'Vaccine Prioritization'!$C$5=$F1617),1,0)</f>
        <v>1</v>
      </c>
    </row>
    <row r="1618" spans="1:25" x14ac:dyDescent="0.3">
      <c r="A1618" t="str">
        <f t="shared" si="47"/>
        <v>AMERICAHNDMCV22030</v>
      </c>
      <c r="B1618" t="s">
        <v>22</v>
      </c>
      <c r="C1618" t="s">
        <v>165</v>
      </c>
      <c r="D1618" t="s">
        <v>61</v>
      </c>
      <c r="E1618" t="s">
        <v>83</v>
      </c>
      <c r="F1618">
        <v>2030</v>
      </c>
      <c r="G1618" t="s">
        <v>199</v>
      </c>
      <c r="H1618" s="11" cm="1">
        <f t="array" ref="H1618">_xlfn.IFS(G1618="&gt;70%",1,G1618="60-70%",70%,G1618="50-60%",60%,G1618="&lt;50%",50%)</f>
        <v>0.5</v>
      </c>
      <c r="I1618" s="47">
        <v>8.2501384726532904E-3</v>
      </c>
      <c r="J1618">
        <v>3</v>
      </c>
      <c r="K1618">
        <v>2</v>
      </c>
      <c r="L1618" t="s">
        <v>196</v>
      </c>
      <c r="M1618" s="11" cm="1">
        <f t="array" ref="M1618">_xlfn.IFS(L1618="&gt;70%",1,L1618="60-70%",70%,L1618="50-60%",60%,L1618="&lt;50%",50%)</f>
        <v>1</v>
      </c>
      <c r="N1618" s="47">
        <v>7.1465675837945802E-2</v>
      </c>
      <c r="O1618">
        <v>3</v>
      </c>
      <c r="P1618">
        <v>2</v>
      </c>
      <c r="Q1618">
        <v>4</v>
      </c>
      <c r="R1618">
        <v>11</v>
      </c>
      <c r="S1618" t="s">
        <v>104</v>
      </c>
      <c r="T1618" t="s">
        <v>108</v>
      </c>
      <c r="V1618">
        <v>20</v>
      </c>
      <c r="W1618">
        <v>20</v>
      </c>
      <c r="X1618">
        <f>IF(AND(OR('Country Prioritization'!$C$4 = 'Filter inputs'!$A$4,'Country Prioritization'!$C$4=$B1618),
OR('Country Prioritization'!$C$6='Filter inputs'!$C$4,'Country Prioritization'!$C$6=$S1618),
OR( 'Country Prioritization'!$C$7='Filter inputs'!$D$4, 'Country Prioritization'!$C$7=$T1618),
OR('Country Prioritization'!$C$8='Filter inputs'!$E$4, 'Country Prioritization'!$C$8=$F1618), OR(AND('Country Prioritization'!$C$5='Filter inputs'!$B$4,H1618&lt;=$X$1),AND('Country Prioritization'!$C$5='Filter inputs'!$B$5,M1618&lt;=$X$1))),1,0)</f>
        <v>1</v>
      </c>
      <c r="Y1618">
        <f>IF(OR('Vaccine Prioritization'!$C$5='Filter inputs'!$E$4, 'Vaccine Prioritization'!$C$5=$F1618),1,0)</f>
        <v>1</v>
      </c>
    </row>
    <row r="1619" spans="1:25" x14ac:dyDescent="0.3">
      <c r="A1619" t="str">
        <f t="shared" si="47"/>
        <v>ASIATJKMCV22030</v>
      </c>
      <c r="B1619" t="s">
        <v>13</v>
      </c>
      <c r="C1619" t="s">
        <v>172</v>
      </c>
      <c r="D1619" t="s">
        <v>68</v>
      </c>
      <c r="E1619" t="s">
        <v>83</v>
      </c>
      <c r="F1619">
        <v>2030</v>
      </c>
      <c r="G1619" t="s">
        <v>199</v>
      </c>
      <c r="H1619" s="11" cm="1">
        <f t="array" ref="H1619">_xlfn.IFS(G1619="&gt;70%",1,G1619="60-70%",70%,G1619="50-60%",60%,G1619="&lt;50%",50%)</f>
        <v>0.5</v>
      </c>
      <c r="I1619" s="47">
        <v>6.4727147613274187E-3</v>
      </c>
      <c r="J1619">
        <v>2</v>
      </c>
      <c r="K1619">
        <v>2</v>
      </c>
      <c r="L1619" t="s">
        <v>196</v>
      </c>
      <c r="M1619" s="11" cm="1">
        <f t="array" ref="M1619">_xlfn.IFS(L1619="&gt;70%",1,L1619="60-70%",70%,L1619="50-60%",60%,L1619="&lt;50%",50%)</f>
        <v>1</v>
      </c>
      <c r="N1619" s="47">
        <v>5.9417263368628806E-2</v>
      </c>
      <c r="O1619">
        <v>1</v>
      </c>
      <c r="P1619">
        <v>2</v>
      </c>
      <c r="Q1619">
        <v>6</v>
      </c>
      <c r="R1619">
        <v>9</v>
      </c>
      <c r="S1619" t="s">
        <v>103</v>
      </c>
      <c r="T1619" t="s">
        <v>106</v>
      </c>
      <c r="V1619">
        <v>19</v>
      </c>
      <c r="W1619">
        <v>18</v>
      </c>
      <c r="X1619">
        <f>IF(AND(OR('Country Prioritization'!$C$4 = 'Filter inputs'!$A$4,'Country Prioritization'!$C$4=$B1619),
OR('Country Prioritization'!$C$6='Filter inputs'!$C$4,'Country Prioritization'!$C$6=$S1619),
OR( 'Country Prioritization'!$C$7='Filter inputs'!$D$4, 'Country Prioritization'!$C$7=$T1619),
OR('Country Prioritization'!$C$8='Filter inputs'!$E$4, 'Country Prioritization'!$C$8=$F1619), OR(AND('Country Prioritization'!$C$5='Filter inputs'!$B$4,H1619&lt;=$X$1),AND('Country Prioritization'!$C$5='Filter inputs'!$B$5,M1619&lt;=$X$1))),1,0)</f>
        <v>1</v>
      </c>
      <c r="Y1619">
        <f>IF(OR('Vaccine Prioritization'!$C$5='Filter inputs'!$E$4, 'Vaccine Prioritization'!$C$5=$F1619),1,0)</f>
        <v>1</v>
      </c>
    </row>
    <row r="1620" spans="1:25" x14ac:dyDescent="0.3">
      <c r="A1620" t="str">
        <f t="shared" si="47"/>
        <v>ASIATLSMCV22030</v>
      </c>
      <c r="B1620" t="s">
        <v>13</v>
      </c>
      <c r="C1620" t="s">
        <v>160</v>
      </c>
      <c r="D1620" t="s">
        <v>56</v>
      </c>
      <c r="E1620" t="s">
        <v>83</v>
      </c>
      <c r="F1620">
        <v>2030</v>
      </c>
      <c r="G1620" t="s">
        <v>199</v>
      </c>
      <c r="H1620" s="11" cm="1">
        <f t="array" ref="H1620">_xlfn.IFS(G1620="&gt;70%",1,G1620="60-70%",70%,G1620="50-60%",60%,G1620="&lt;50%",50%)</f>
        <v>0.5</v>
      </c>
      <c r="I1620" s="47">
        <v>8.373861280745425E-3</v>
      </c>
      <c r="J1620">
        <v>4</v>
      </c>
      <c r="K1620">
        <v>2</v>
      </c>
      <c r="L1620" t="s">
        <v>196</v>
      </c>
      <c r="M1620" s="11" cm="1">
        <f t="array" ref="M1620">_xlfn.IFS(L1620="&gt;70%",1,L1620="60-70%",70%,L1620="50-60%",60%,L1620="&lt;50%",50%)</f>
        <v>1</v>
      </c>
      <c r="N1620" s="47">
        <v>5.8087470925680965E-2</v>
      </c>
      <c r="O1620">
        <v>7</v>
      </c>
      <c r="P1620">
        <v>2</v>
      </c>
      <c r="Q1620">
        <v>2</v>
      </c>
      <c r="R1620">
        <v>11</v>
      </c>
      <c r="S1620" t="s">
        <v>104</v>
      </c>
      <c r="T1620" t="s">
        <v>108</v>
      </c>
      <c r="V1620">
        <v>19</v>
      </c>
      <c r="W1620">
        <v>22</v>
      </c>
      <c r="X1620">
        <f>IF(AND(OR('Country Prioritization'!$C$4 = 'Filter inputs'!$A$4,'Country Prioritization'!$C$4=$B1620),
OR('Country Prioritization'!$C$6='Filter inputs'!$C$4,'Country Prioritization'!$C$6=$S1620),
OR( 'Country Prioritization'!$C$7='Filter inputs'!$D$4, 'Country Prioritization'!$C$7=$T1620),
OR('Country Prioritization'!$C$8='Filter inputs'!$E$4, 'Country Prioritization'!$C$8=$F1620), OR(AND('Country Prioritization'!$C$5='Filter inputs'!$B$4,H1620&lt;=$X$1),AND('Country Prioritization'!$C$5='Filter inputs'!$B$5,M1620&lt;=$X$1))),1,0)</f>
        <v>1</v>
      </c>
      <c r="Y1620">
        <f>IF(OR('Vaccine Prioritization'!$C$5='Filter inputs'!$E$4, 'Vaccine Prioritization'!$C$5=$F1620),1,0)</f>
        <v>1</v>
      </c>
    </row>
    <row r="1621" spans="1:25" x14ac:dyDescent="0.3">
      <c r="A1621" t="str">
        <f t="shared" si="47"/>
        <v>ASIAKGZMCV22030</v>
      </c>
      <c r="B1621" t="s">
        <v>13</v>
      </c>
      <c r="C1621" t="s">
        <v>143</v>
      </c>
      <c r="D1621" t="s">
        <v>39</v>
      </c>
      <c r="E1621" t="s">
        <v>83</v>
      </c>
      <c r="F1621">
        <v>2030</v>
      </c>
      <c r="G1621" t="s">
        <v>199</v>
      </c>
      <c r="H1621" s="11" cm="1">
        <f t="array" ref="H1621">_xlfn.IFS(G1621="&gt;70%",1,G1621="60-70%",70%,G1621="50-60%",60%,G1621="&lt;50%",50%)</f>
        <v>0.5</v>
      </c>
      <c r="I1621" s="47">
        <v>5.7973054067532934E-3</v>
      </c>
      <c r="J1621">
        <v>1</v>
      </c>
      <c r="K1621">
        <v>2</v>
      </c>
      <c r="L1621" t="s">
        <v>196</v>
      </c>
      <c r="M1621" s="11" cm="1">
        <f t="array" ref="M1621">_xlfn.IFS(L1621="&gt;70%",1,L1621="60-70%",70%,L1621="50-60%",60%,L1621="&lt;50%",50%)</f>
        <v>1</v>
      </c>
      <c r="N1621" s="47">
        <v>5.0345607827701956E-2</v>
      </c>
      <c r="O1621">
        <v>2</v>
      </c>
      <c r="P1621">
        <v>2</v>
      </c>
      <c r="Q1621">
        <v>6</v>
      </c>
      <c r="R1621">
        <v>2</v>
      </c>
      <c r="S1621" t="s">
        <v>104</v>
      </c>
      <c r="T1621" t="s">
        <v>109</v>
      </c>
      <c r="V1621">
        <v>11</v>
      </c>
      <c r="W1621">
        <v>12</v>
      </c>
      <c r="X1621">
        <f>IF(AND(OR('Country Prioritization'!$C$4 = 'Filter inputs'!$A$4,'Country Prioritization'!$C$4=$B1621),
OR('Country Prioritization'!$C$6='Filter inputs'!$C$4,'Country Prioritization'!$C$6=$S1621),
OR( 'Country Prioritization'!$C$7='Filter inputs'!$D$4, 'Country Prioritization'!$C$7=$T1621),
OR('Country Prioritization'!$C$8='Filter inputs'!$E$4, 'Country Prioritization'!$C$8=$F1621), OR(AND('Country Prioritization'!$C$5='Filter inputs'!$B$4,H1621&lt;=$X$1),AND('Country Prioritization'!$C$5='Filter inputs'!$B$5,M1621&lt;=$X$1))),1,0)</f>
        <v>1</v>
      </c>
      <c r="Y1621">
        <f>IF(OR('Vaccine Prioritization'!$C$5='Filter inputs'!$E$4, 'Vaccine Prioritization'!$C$5=$F1621),1,0)</f>
        <v>1</v>
      </c>
    </row>
    <row r="1622" spans="1:25" x14ac:dyDescent="0.3">
      <c r="A1622" t="str">
        <f t="shared" si="47"/>
        <v>AFRICACOMMCV22030</v>
      </c>
      <c r="B1622" t="s">
        <v>3</v>
      </c>
      <c r="C1622" t="s">
        <v>153</v>
      </c>
      <c r="D1622" t="s">
        <v>49</v>
      </c>
      <c r="E1622" t="s">
        <v>83</v>
      </c>
      <c r="F1622">
        <v>2030</v>
      </c>
      <c r="G1622" t="s">
        <v>199</v>
      </c>
      <c r="H1622" s="11" cm="1">
        <f t="array" ref="H1622">_xlfn.IFS(G1622="&gt;70%",1,G1622="60-70%",70%,G1622="50-60%",60%,G1622="&lt;50%",50%)</f>
        <v>0.5</v>
      </c>
      <c r="I1622" s="47">
        <v>7.2539379203513249E-3</v>
      </c>
      <c r="J1622">
        <v>6</v>
      </c>
      <c r="K1622">
        <v>2</v>
      </c>
      <c r="L1622" t="s">
        <v>196</v>
      </c>
      <c r="M1622" s="11" cm="1">
        <f t="array" ref="M1622">_xlfn.IFS(L1622="&gt;70%",1,L1622="60-70%",70%,L1622="50-60%",60%,L1622="&lt;50%",50%)</f>
        <v>1</v>
      </c>
      <c r="N1622" s="47">
        <v>3.7307124537698855E-2</v>
      </c>
      <c r="O1622">
        <v>8</v>
      </c>
      <c r="P1622">
        <v>2</v>
      </c>
      <c r="Q1622">
        <v>3</v>
      </c>
      <c r="R1622">
        <v>2</v>
      </c>
      <c r="S1622" t="s">
        <v>104</v>
      </c>
      <c r="T1622" t="s">
        <v>109</v>
      </c>
      <c r="V1622">
        <v>13</v>
      </c>
      <c r="W1622">
        <v>15</v>
      </c>
      <c r="X1622">
        <f>IF(AND(OR('Country Prioritization'!$C$4 = 'Filter inputs'!$A$4,'Country Prioritization'!$C$4=$B1622),
OR('Country Prioritization'!$C$6='Filter inputs'!$C$4,'Country Prioritization'!$C$6=$S1622),
OR( 'Country Prioritization'!$C$7='Filter inputs'!$D$4, 'Country Prioritization'!$C$7=$T1622),
OR('Country Prioritization'!$C$8='Filter inputs'!$E$4, 'Country Prioritization'!$C$8=$F1622), OR(AND('Country Prioritization'!$C$5='Filter inputs'!$B$4,H1622&lt;=$X$1),AND('Country Prioritization'!$C$5='Filter inputs'!$B$5,M1622&lt;=$X$1))),1,0)</f>
        <v>1</v>
      </c>
      <c r="Y1622">
        <f>IF(OR('Vaccine Prioritization'!$C$5='Filter inputs'!$E$4, 'Vaccine Prioritization'!$C$5=$F1622),1,0)</f>
        <v>1</v>
      </c>
    </row>
    <row r="1623" spans="1:25" x14ac:dyDescent="0.3">
      <c r="A1623" t="str">
        <f t="shared" si="47"/>
        <v>ASIABTNMCV22030</v>
      </c>
      <c r="B1623" t="s">
        <v>13</v>
      </c>
      <c r="C1623" t="s">
        <v>184</v>
      </c>
      <c r="D1623" t="s">
        <v>80</v>
      </c>
      <c r="E1623" t="s">
        <v>83</v>
      </c>
      <c r="F1623">
        <v>2030</v>
      </c>
      <c r="G1623" t="s">
        <v>199</v>
      </c>
      <c r="H1623" s="11" cm="1">
        <f t="array" ref="H1623">_xlfn.IFS(G1623="&gt;70%",1,G1623="60-70%",70%,G1623="50-60%",60%,G1623="&lt;50%",50%)</f>
        <v>0.5</v>
      </c>
      <c r="I1623" s="47">
        <v>3.2214547347785495E-3</v>
      </c>
      <c r="J1623">
        <v>2</v>
      </c>
      <c r="K1623">
        <v>1</v>
      </c>
      <c r="L1623" t="s">
        <v>196</v>
      </c>
      <c r="M1623" s="11" cm="1">
        <f t="array" ref="M1623">_xlfn.IFS(L1623="&gt;70%",1,L1623="60-70%",70%,L1623="50-60%",60%,L1623="&lt;50%",50%)</f>
        <v>1</v>
      </c>
      <c r="N1623" s="47">
        <v>3.6560529959561952E-2</v>
      </c>
      <c r="O1623">
        <v>1</v>
      </c>
      <c r="P1623">
        <v>2</v>
      </c>
      <c r="Q1623">
        <v>4</v>
      </c>
      <c r="R1623">
        <v>11</v>
      </c>
      <c r="S1623" t="s">
        <v>104</v>
      </c>
      <c r="T1623" t="s">
        <v>108</v>
      </c>
      <c r="V1623">
        <v>18</v>
      </c>
      <c r="W1623">
        <v>18</v>
      </c>
      <c r="X1623">
        <f>IF(AND(OR('Country Prioritization'!$C$4 = 'Filter inputs'!$A$4,'Country Prioritization'!$C$4=$B1623),
OR('Country Prioritization'!$C$6='Filter inputs'!$C$4,'Country Prioritization'!$C$6=$S1623),
OR( 'Country Prioritization'!$C$7='Filter inputs'!$D$4, 'Country Prioritization'!$C$7=$T1623),
OR('Country Prioritization'!$C$8='Filter inputs'!$E$4, 'Country Prioritization'!$C$8=$F1623), OR(AND('Country Prioritization'!$C$5='Filter inputs'!$B$4,H1623&lt;=$X$1),AND('Country Prioritization'!$C$5='Filter inputs'!$B$5,M1623&lt;=$X$1))),1,0)</f>
        <v>1</v>
      </c>
      <c r="Y1623">
        <f>IF(OR('Vaccine Prioritization'!$C$5='Filter inputs'!$E$4, 'Vaccine Prioritization'!$C$5=$F1623),1,0)</f>
        <v>1</v>
      </c>
    </row>
    <row r="1624" spans="1:25" x14ac:dyDescent="0.3">
      <c r="A1624" t="str">
        <f t="shared" si="47"/>
        <v>ASIAGEOMCV22030</v>
      </c>
      <c r="B1624" t="s">
        <v>13</v>
      </c>
      <c r="C1624" t="s">
        <v>159</v>
      </c>
      <c r="D1624" t="s">
        <v>55</v>
      </c>
      <c r="E1624" t="s">
        <v>83</v>
      </c>
      <c r="F1624">
        <v>2030</v>
      </c>
      <c r="G1624" t="s">
        <v>199</v>
      </c>
      <c r="H1624" s="11" cm="1">
        <f t="array" ref="H1624">_xlfn.IFS(G1624="&gt;70%",1,G1624="60-70%",70%,G1624="50-60%",60%,G1624="&lt;50%",50%)</f>
        <v>0.5</v>
      </c>
      <c r="I1624" s="47">
        <v>3.4741360156649915E-3</v>
      </c>
      <c r="J1624">
        <v>2</v>
      </c>
      <c r="K1624">
        <v>2</v>
      </c>
      <c r="L1624" t="s">
        <v>196</v>
      </c>
      <c r="M1624" s="11" cm="1">
        <f t="array" ref="M1624">_xlfn.IFS(L1624="&gt;70%",1,L1624="60-70%",70%,L1624="50-60%",60%,L1624="&lt;50%",50%)</f>
        <v>1</v>
      </c>
      <c r="N1624" s="47">
        <v>2.5800475610209334E-2</v>
      </c>
      <c r="O1624">
        <v>4</v>
      </c>
      <c r="P1624">
        <v>1</v>
      </c>
      <c r="Q1624">
        <v>3</v>
      </c>
      <c r="R1624">
        <v>10</v>
      </c>
      <c r="S1624" t="s">
        <v>105</v>
      </c>
      <c r="T1624" t="s">
        <v>108</v>
      </c>
      <c r="V1624">
        <v>17</v>
      </c>
      <c r="W1624">
        <v>18</v>
      </c>
      <c r="X1624">
        <f>IF(AND(OR('Country Prioritization'!$C$4 = 'Filter inputs'!$A$4,'Country Prioritization'!$C$4=$B1624),
OR('Country Prioritization'!$C$6='Filter inputs'!$C$4,'Country Prioritization'!$C$6=$S1624),
OR( 'Country Prioritization'!$C$7='Filter inputs'!$D$4, 'Country Prioritization'!$C$7=$T1624),
OR('Country Prioritization'!$C$8='Filter inputs'!$E$4, 'Country Prioritization'!$C$8=$F1624), OR(AND('Country Prioritization'!$C$5='Filter inputs'!$B$4,H1624&lt;=$X$1),AND('Country Prioritization'!$C$5='Filter inputs'!$B$5,M1624&lt;=$X$1))),1,0)</f>
        <v>1</v>
      </c>
      <c r="Y1624">
        <f>IF(OR('Vaccine Prioritization'!$C$5='Filter inputs'!$E$4, 'Vaccine Prioritization'!$C$5=$F1624),1,0)</f>
        <v>1</v>
      </c>
    </row>
    <row r="1625" spans="1:25" x14ac:dyDescent="0.3">
      <c r="A1625" t="str">
        <f t="shared" si="47"/>
        <v>ASIAARMMCV22030</v>
      </c>
      <c r="B1625" t="s">
        <v>13</v>
      </c>
      <c r="C1625" t="s">
        <v>168</v>
      </c>
      <c r="D1625" t="s">
        <v>64</v>
      </c>
      <c r="E1625" t="s">
        <v>83</v>
      </c>
      <c r="F1625">
        <v>2030</v>
      </c>
      <c r="G1625" t="s">
        <v>199</v>
      </c>
      <c r="H1625" s="11" cm="1">
        <f t="array" ref="H1625">_xlfn.IFS(G1625="&gt;70%",1,G1625="60-70%",70%,G1625="50-60%",60%,G1625="&lt;50%",50%)</f>
        <v>0.5</v>
      </c>
      <c r="I1625" s="47">
        <v>2.7470918486166389E-3</v>
      </c>
      <c r="J1625">
        <v>2</v>
      </c>
      <c r="K1625">
        <v>1</v>
      </c>
      <c r="L1625" t="s">
        <v>196</v>
      </c>
      <c r="M1625" s="11" cm="1">
        <f t="array" ref="M1625">_xlfn.IFS(L1625="&gt;70%",1,L1625="60-70%",70%,L1625="50-60%",60%,L1625="&lt;50%",50%)</f>
        <v>1</v>
      </c>
      <c r="N1625" s="47">
        <v>2.3993629725409131E-2</v>
      </c>
      <c r="O1625">
        <v>2</v>
      </c>
      <c r="P1625">
        <v>1</v>
      </c>
      <c r="Q1625">
        <v>2</v>
      </c>
      <c r="R1625">
        <v>10</v>
      </c>
      <c r="S1625" t="s">
        <v>105</v>
      </c>
      <c r="T1625" t="s">
        <v>108</v>
      </c>
      <c r="V1625">
        <v>15</v>
      </c>
      <c r="W1625">
        <v>15</v>
      </c>
      <c r="X1625">
        <f>IF(AND(OR('Country Prioritization'!$C$4 = 'Filter inputs'!$A$4,'Country Prioritization'!$C$4=$B1625),
OR('Country Prioritization'!$C$6='Filter inputs'!$C$4,'Country Prioritization'!$C$6=$S1625),
OR( 'Country Prioritization'!$C$7='Filter inputs'!$D$4, 'Country Prioritization'!$C$7=$T1625),
OR('Country Prioritization'!$C$8='Filter inputs'!$E$4, 'Country Prioritization'!$C$8=$F1625), OR(AND('Country Prioritization'!$C$5='Filter inputs'!$B$4,H1625&lt;=$X$1),AND('Country Prioritization'!$C$5='Filter inputs'!$B$5,M1625&lt;=$X$1))),1,0)</f>
        <v>1</v>
      </c>
      <c r="Y1625">
        <f>IF(OR('Vaccine Prioritization'!$C$5='Filter inputs'!$E$4, 'Vaccine Prioritization'!$C$5=$F1625),1,0)</f>
        <v>1</v>
      </c>
    </row>
    <row r="1626" spans="1:25" x14ac:dyDescent="0.3">
      <c r="A1626" t="str">
        <f t="shared" si="47"/>
        <v>EUROPEMDAMCV22030</v>
      </c>
      <c r="B1626" t="s">
        <v>9</v>
      </c>
      <c r="C1626" t="s">
        <v>130</v>
      </c>
      <c r="D1626" t="s">
        <v>26</v>
      </c>
      <c r="E1626" t="s">
        <v>83</v>
      </c>
      <c r="F1626">
        <v>2030</v>
      </c>
      <c r="G1626" t="s">
        <v>199</v>
      </c>
      <c r="H1626" s="11" cm="1">
        <f t="array" ref="H1626">_xlfn.IFS(G1626="&gt;70%",1,G1626="60-70%",70%,G1626="50-60%",60%,G1626="&lt;50%",50%)</f>
        <v>0.5</v>
      </c>
      <c r="I1626" s="47">
        <v>2.9006004124373561E-3</v>
      </c>
      <c r="J1626">
        <v>2</v>
      </c>
      <c r="K1626">
        <v>1</v>
      </c>
      <c r="L1626" t="s">
        <v>196</v>
      </c>
      <c r="M1626" s="11" cm="1">
        <f t="array" ref="M1626">_xlfn.IFS(L1626="&gt;70%",1,L1626="60-70%",70%,L1626="50-60%",60%,L1626="&lt;50%",50%)</f>
        <v>1</v>
      </c>
      <c r="N1626" s="47">
        <v>2.1728217254479383E-2</v>
      </c>
      <c r="O1626">
        <v>3</v>
      </c>
      <c r="P1626">
        <v>1</v>
      </c>
      <c r="Q1626">
        <v>2</v>
      </c>
      <c r="R1626">
        <v>11</v>
      </c>
      <c r="S1626" t="s">
        <v>104</v>
      </c>
      <c r="T1626" t="s">
        <v>108</v>
      </c>
      <c r="V1626">
        <v>16</v>
      </c>
      <c r="W1626">
        <v>17</v>
      </c>
      <c r="X1626">
        <f>IF(AND(OR('Country Prioritization'!$C$4 = 'Filter inputs'!$A$4,'Country Prioritization'!$C$4=$B1626),
OR('Country Prioritization'!$C$6='Filter inputs'!$C$4,'Country Prioritization'!$C$6=$S1626),
OR( 'Country Prioritization'!$C$7='Filter inputs'!$D$4, 'Country Prioritization'!$C$7=$T1626),
OR('Country Prioritization'!$C$8='Filter inputs'!$E$4, 'Country Prioritization'!$C$8=$F1626), OR(AND('Country Prioritization'!$C$5='Filter inputs'!$B$4,H1626&lt;=$X$1),AND('Country Prioritization'!$C$5='Filter inputs'!$B$5,M1626&lt;=$X$1))),1,0)</f>
        <v>1</v>
      </c>
      <c r="Y1626">
        <f>IF(OR('Vaccine Prioritization'!$C$5='Filter inputs'!$E$4, 'Vaccine Prioritization'!$C$5=$F1626),1,0)</f>
        <v>1</v>
      </c>
    </row>
    <row r="1627" spans="1:25" x14ac:dyDescent="0.3">
      <c r="A1627" t="str">
        <f t="shared" si="47"/>
        <v>AMERICAGUYMCV22030</v>
      </c>
      <c r="B1627" t="s">
        <v>22</v>
      </c>
      <c r="C1627" t="s">
        <v>170</v>
      </c>
      <c r="D1627" t="s">
        <v>66</v>
      </c>
      <c r="E1627" t="s">
        <v>83</v>
      </c>
      <c r="F1627">
        <v>2030</v>
      </c>
      <c r="G1627" t="s">
        <v>199</v>
      </c>
      <c r="H1627" s="11" cm="1">
        <f t="array" ref="H1627">_xlfn.IFS(G1627="&gt;70%",1,G1627="60-70%",70%,G1627="50-60%",60%,G1627="&lt;50%",50%)</f>
        <v>0.5</v>
      </c>
      <c r="I1627" s="47">
        <v>1.5959900532471264E-3</v>
      </c>
      <c r="J1627">
        <v>2</v>
      </c>
      <c r="K1627">
        <v>1</v>
      </c>
      <c r="L1627" t="s">
        <v>196</v>
      </c>
      <c r="M1627" s="11" cm="1">
        <f t="array" ref="M1627">_xlfn.IFS(L1627="&gt;70%",1,L1627="60-70%",70%,L1627="50-60%",60%,L1627="&lt;50%",50%)</f>
        <v>1</v>
      </c>
      <c r="N1627" s="47">
        <v>1.3385536921644443E-2</v>
      </c>
      <c r="O1627">
        <v>2</v>
      </c>
      <c r="P1627">
        <v>1</v>
      </c>
      <c r="Q1627">
        <v>4</v>
      </c>
      <c r="R1627">
        <v>10</v>
      </c>
      <c r="S1627" t="s">
        <v>105</v>
      </c>
      <c r="T1627" t="s">
        <v>108</v>
      </c>
      <c r="V1627">
        <v>17</v>
      </c>
      <c r="W1627">
        <v>17</v>
      </c>
      <c r="X1627">
        <f>IF(AND(OR('Country Prioritization'!$C$4 = 'Filter inputs'!$A$4,'Country Prioritization'!$C$4=$B1627),
OR('Country Prioritization'!$C$6='Filter inputs'!$C$4,'Country Prioritization'!$C$6=$S1627),
OR( 'Country Prioritization'!$C$7='Filter inputs'!$D$4, 'Country Prioritization'!$C$7=$T1627),
OR('Country Prioritization'!$C$8='Filter inputs'!$E$4, 'Country Prioritization'!$C$8=$F1627), OR(AND('Country Prioritization'!$C$5='Filter inputs'!$B$4,H1627&lt;=$X$1),AND('Country Prioritization'!$C$5='Filter inputs'!$B$5,M1627&lt;=$X$1))),1,0)</f>
        <v>1</v>
      </c>
      <c r="Y1627">
        <f>IF(OR('Vaccine Prioritization'!$C$5='Filter inputs'!$E$4, 'Vaccine Prioritization'!$C$5=$F1627),1,0)</f>
        <v>1</v>
      </c>
    </row>
    <row r="1628" spans="1:25" x14ac:dyDescent="0.3">
      <c r="A1628" t="str">
        <f t="shared" si="47"/>
        <v>AFRICASTPMCV22030</v>
      </c>
      <c r="B1628" t="s">
        <v>3</v>
      </c>
      <c r="C1628" t="s">
        <v>173</v>
      </c>
      <c r="D1628" t="s">
        <v>69</v>
      </c>
      <c r="E1628" t="s">
        <v>83</v>
      </c>
      <c r="F1628">
        <v>2030</v>
      </c>
      <c r="G1628" t="s">
        <v>199</v>
      </c>
      <c r="H1628" s="11" cm="1">
        <f t="array" ref="H1628">_xlfn.IFS(G1628="&gt;70%",1,G1628="60-70%",70%,G1628="50-60%",60%,G1628="&lt;50%",50%)</f>
        <v>0.5</v>
      </c>
      <c r="I1628" s="47">
        <v>1.2929056915934971E-3</v>
      </c>
      <c r="J1628">
        <v>4</v>
      </c>
      <c r="K1628">
        <v>1</v>
      </c>
      <c r="L1628" t="s">
        <v>196</v>
      </c>
      <c r="M1628" s="11" cm="1">
        <f t="array" ref="M1628">_xlfn.IFS(L1628="&gt;70%",1,L1628="60-70%",70%,L1628="50-60%",60%,L1628="&lt;50%",50%)</f>
        <v>1</v>
      </c>
      <c r="N1628" s="47">
        <v>9.1044862586956606E-3</v>
      </c>
      <c r="O1628">
        <v>4</v>
      </c>
      <c r="P1628">
        <v>1</v>
      </c>
      <c r="Q1628">
        <v>4</v>
      </c>
      <c r="R1628">
        <v>5</v>
      </c>
      <c r="S1628" t="s">
        <v>104</v>
      </c>
      <c r="T1628" t="s">
        <v>107</v>
      </c>
      <c r="V1628">
        <v>14</v>
      </c>
      <c r="W1628">
        <v>14</v>
      </c>
      <c r="X1628">
        <f>IF(AND(OR('Country Prioritization'!$C$4 = 'Filter inputs'!$A$4,'Country Prioritization'!$C$4=$B1628),
OR('Country Prioritization'!$C$6='Filter inputs'!$C$4,'Country Prioritization'!$C$6=$S1628),
OR( 'Country Prioritization'!$C$7='Filter inputs'!$D$4, 'Country Prioritization'!$C$7=$T1628),
OR('Country Prioritization'!$C$8='Filter inputs'!$E$4, 'Country Prioritization'!$C$8=$F1628), OR(AND('Country Prioritization'!$C$5='Filter inputs'!$B$4,H1628&lt;=$X$1),AND('Country Prioritization'!$C$5='Filter inputs'!$B$5,M1628&lt;=$X$1))),1,0)</f>
        <v>1</v>
      </c>
      <c r="Y1628">
        <f>IF(OR('Vaccine Prioritization'!$C$5='Filter inputs'!$E$4, 'Vaccine Prioritization'!$C$5=$F1628),1,0)</f>
        <v>1</v>
      </c>
    </row>
    <row r="1629" spans="1:25" x14ac:dyDescent="0.3">
      <c r="A1629" t="str">
        <f t="shared" si="47"/>
        <v>OCEANIASLBMCV22030</v>
      </c>
      <c r="B1629" t="s">
        <v>15</v>
      </c>
      <c r="C1629" t="s">
        <v>150</v>
      </c>
      <c r="D1629" t="s">
        <v>46</v>
      </c>
      <c r="E1629" t="s">
        <v>83</v>
      </c>
      <c r="F1629">
        <v>2030</v>
      </c>
      <c r="G1629" t="s">
        <v>199</v>
      </c>
      <c r="H1629" s="11" cm="1">
        <f t="array" ref="H1629">_xlfn.IFS(G1629="&gt;70%",1,G1629="60-70%",70%,G1629="50-60%",60%,G1629="&lt;50%",50%)</f>
        <v>0.5</v>
      </c>
      <c r="I1629" s="47">
        <v>6.8991087038498757E-4</v>
      </c>
      <c r="J1629">
        <v>9</v>
      </c>
      <c r="K1629">
        <v>1</v>
      </c>
      <c r="L1629" t="s">
        <v>196</v>
      </c>
      <c r="M1629" s="11" cm="1">
        <f t="array" ref="M1629">_xlfn.IFS(L1629="&gt;70%",1,L1629="60-70%",70%,L1629="50-60%",60%,L1629="&lt;50%",50%)</f>
        <v>1</v>
      </c>
      <c r="N1629" s="47">
        <v>4.9230006972000914E-3</v>
      </c>
      <c r="O1629">
        <v>5</v>
      </c>
      <c r="P1629">
        <v>1</v>
      </c>
      <c r="Q1629">
        <v>1</v>
      </c>
      <c r="R1629">
        <v>5</v>
      </c>
      <c r="S1629" t="s">
        <v>104</v>
      </c>
      <c r="T1629" t="s">
        <v>107</v>
      </c>
      <c r="V1629">
        <v>16</v>
      </c>
      <c r="W1629">
        <v>12</v>
      </c>
      <c r="X1629">
        <f>IF(AND(OR('Country Prioritization'!$C$4 = 'Filter inputs'!$A$4,'Country Prioritization'!$C$4=$B1629),
OR('Country Prioritization'!$C$6='Filter inputs'!$C$4,'Country Prioritization'!$C$6=$S1629),
OR( 'Country Prioritization'!$C$7='Filter inputs'!$D$4, 'Country Prioritization'!$C$7=$T1629),
OR('Country Prioritization'!$C$8='Filter inputs'!$E$4, 'Country Prioritization'!$C$8=$F1629), OR(AND('Country Prioritization'!$C$5='Filter inputs'!$B$4,H1629&lt;=$X$1),AND('Country Prioritization'!$C$5='Filter inputs'!$B$5,M1629&lt;=$X$1))),1,0)</f>
        <v>1</v>
      </c>
      <c r="Y1629">
        <f>IF(OR('Vaccine Prioritization'!$C$5='Filter inputs'!$E$4, 'Vaccine Prioritization'!$C$5=$F1629),1,0)</f>
        <v>1</v>
      </c>
    </row>
    <row r="1630" spans="1:25" x14ac:dyDescent="0.3">
      <c r="A1630" t="str">
        <f t="shared" si="47"/>
        <v>OCEANIAKIRMCV22030</v>
      </c>
      <c r="B1630" t="s">
        <v>15</v>
      </c>
      <c r="C1630" t="s">
        <v>129</v>
      </c>
      <c r="D1630" t="s">
        <v>25</v>
      </c>
      <c r="E1630" t="s">
        <v>83</v>
      </c>
      <c r="F1630">
        <v>2030</v>
      </c>
      <c r="G1630" t="s">
        <v>199</v>
      </c>
      <c r="H1630" s="11" cm="1">
        <f t="array" ref="H1630">_xlfn.IFS(G1630="&gt;70%",1,G1630="60-70%",70%,G1630="50-60%",60%,G1630="&lt;50%",50%)</f>
        <v>0.5</v>
      </c>
      <c r="I1630" s="47">
        <v>3.8251266973575183E-4</v>
      </c>
      <c r="J1630">
        <v>3</v>
      </c>
      <c r="K1630">
        <v>1</v>
      </c>
      <c r="L1630" t="s">
        <v>196</v>
      </c>
      <c r="M1630" s="11" cm="1">
        <f t="array" ref="M1630">_xlfn.IFS(L1630="&gt;70%",1,L1630="60-70%",70%,L1630="50-60%",60%,L1630="&lt;50%",50%)</f>
        <v>1</v>
      </c>
      <c r="N1630" s="47">
        <v>2.7910056193787393E-3</v>
      </c>
      <c r="O1630">
        <v>7</v>
      </c>
      <c r="P1630">
        <v>1</v>
      </c>
      <c r="Q1630">
        <v>5</v>
      </c>
      <c r="R1630">
        <v>11</v>
      </c>
      <c r="S1630" t="s">
        <v>104</v>
      </c>
      <c r="T1630" t="s">
        <v>108</v>
      </c>
      <c r="V1630">
        <v>20</v>
      </c>
      <c r="W1630">
        <v>24</v>
      </c>
      <c r="X1630">
        <f>IF(AND(OR('Country Prioritization'!$C$4 = 'Filter inputs'!$A$4,'Country Prioritization'!$C$4=$B1630),
OR('Country Prioritization'!$C$6='Filter inputs'!$C$4,'Country Prioritization'!$C$6=$S1630),
OR( 'Country Prioritization'!$C$7='Filter inputs'!$D$4, 'Country Prioritization'!$C$7=$T1630),
OR('Country Prioritization'!$C$8='Filter inputs'!$E$4, 'Country Prioritization'!$C$8=$F1630), OR(AND('Country Prioritization'!$C$5='Filter inputs'!$B$4,H1630&lt;=$X$1),AND('Country Prioritization'!$C$5='Filter inputs'!$B$5,M1630&lt;=$X$1))),1,0)</f>
        <v>1</v>
      </c>
      <c r="Y1630">
        <f>IF(OR('Vaccine Prioritization'!$C$5='Filter inputs'!$E$4, 'Vaccine Prioritization'!$C$5=$F1630),1,0)</f>
        <v>1</v>
      </c>
    </row>
    <row r="1631" spans="1:25" x14ac:dyDescent="0.3">
      <c r="A1631" t="str">
        <f t="shared" si="47"/>
        <v>ASIAINDPCV32020</v>
      </c>
      <c r="B1631" t="s">
        <v>13</v>
      </c>
      <c r="C1631" t="s">
        <v>146</v>
      </c>
      <c r="D1631" t="s">
        <v>42</v>
      </c>
      <c r="E1631" t="s">
        <v>84</v>
      </c>
      <c r="F1631">
        <v>2020</v>
      </c>
      <c r="G1631" t="s">
        <v>199</v>
      </c>
      <c r="H1631" s="11" cm="1">
        <f t="array" ref="H1631">_xlfn.IFS(G1631="&gt;70%",1,G1631="60-70%",70%,G1631="50-60%",60%,G1631="&lt;50%",50%)</f>
        <v>0.5</v>
      </c>
      <c r="I1631" s="47">
        <v>12.521882037328012</v>
      </c>
      <c r="J1631">
        <v>10</v>
      </c>
      <c r="K1631">
        <v>10</v>
      </c>
      <c r="L1631" t="s">
        <v>199</v>
      </c>
      <c r="M1631" s="11" cm="1">
        <f t="array" ref="M1631">_xlfn.IFS(L1631="&gt;70%",1,L1631="60-70%",70%,L1631="50-60%",60%,L1631="&lt;50%",50%)</f>
        <v>0.5</v>
      </c>
      <c r="N1631" s="47">
        <v>116.46470136204493</v>
      </c>
      <c r="O1631">
        <v>10</v>
      </c>
      <c r="P1631">
        <v>10</v>
      </c>
      <c r="Q1631">
        <v>3</v>
      </c>
      <c r="R1631">
        <v>5</v>
      </c>
      <c r="S1631" t="s">
        <v>104</v>
      </c>
      <c r="T1631" t="s">
        <v>107</v>
      </c>
      <c r="V1631">
        <v>28</v>
      </c>
      <c r="W1631">
        <v>28</v>
      </c>
      <c r="X1631">
        <f>IF(AND(OR('Country Prioritization'!$C$4 = 'Filter inputs'!$A$4,'Country Prioritization'!$C$4=$B1631),
OR('Country Prioritization'!$C$6='Filter inputs'!$C$4,'Country Prioritization'!$C$6=$S1631),
OR( 'Country Prioritization'!$C$7='Filter inputs'!$D$4, 'Country Prioritization'!$C$7=$T1631),
OR('Country Prioritization'!$C$8='Filter inputs'!$E$4, 'Country Prioritization'!$C$8=$F1631), OR(AND('Country Prioritization'!$C$5='Filter inputs'!$B$4,H1631&lt;=$X$1),AND('Country Prioritization'!$C$5='Filter inputs'!$B$5,M1631&lt;=$X$1))),1,0)</f>
        <v>1</v>
      </c>
      <c r="Y1631">
        <f>IF(OR('Vaccine Prioritization'!$C$5='Filter inputs'!$E$4, 'Vaccine Prioritization'!$C$5=$F1631),1,0)</f>
        <v>1</v>
      </c>
    </row>
    <row r="1632" spans="1:25" x14ac:dyDescent="0.3">
      <c r="A1632" t="str">
        <f t="shared" si="47"/>
        <v>ASIABGDPCV32020</v>
      </c>
      <c r="B1632" t="s">
        <v>13</v>
      </c>
      <c r="C1632" t="s">
        <v>169</v>
      </c>
      <c r="D1632" t="s">
        <v>65</v>
      </c>
      <c r="E1632" t="s">
        <v>84</v>
      </c>
      <c r="F1632">
        <v>2020</v>
      </c>
      <c r="G1632" t="s">
        <v>196</v>
      </c>
      <c r="H1632" s="11" cm="1">
        <f t="array" ref="H1632">_xlfn.IFS(G1632="&gt;70%",1,G1632="60-70%",70%,G1632="50-60%",60%,G1632="&lt;50%",50%)</f>
        <v>1</v>
      </c>
      <c r="I1632" s="47">
        <v>19.47865541066178</v>
      </c>
      <c r="J1632">
        <v>1</v>
      </c>
      <c r="K1632">
        <v>10</v>
      </c>
      <c r="L1632" t="s">
        <v>196</v>
      </c>
      <c r="M1632" s="11" cm="1">
        <f t="array" ref="M1632">_xlfn.IFS(L1632="&gt;70%",1,L1632="60-70%",70%,L1632="50-60%",60%,L1632="&lt;50%",50%)</f>
        <v>1</v>
      </c>
      <c r="N1632" s="47">
        <v>25.409120869855563</v>
      </c>
      <c r="O1632">
        <v>2</v>
      </c>
      <c r="P1632">
        <v>10</v>
      </c>
      <c r="Q1632">
        <v>2</v>
      </c>
      <c r="R1632">
        <v>2</v>
      </c>
      <c r="S1632" t="s">
        <v>104</v>
      </c>
      <c r="T1632" t="s">
        <v>109</v>
      </c>
      <c r="V1632">
        <v>15</v>
      </c>
      <c r="W1632">
        <v>16</v>
      </c>
      <c r="X1632">
        <f>IF(AND(OR('Country Prioritization'!$C$4 = 'Filter inputs'!$A$4,'Country Prioritization'!$C$4=$B1632),
OR('Country Prioritization'!$C$6='Filter inputs'!$C$4,'Country Prioritization'!$C$6=$S1632),
OR( 'Country Prioritization'!$C$7='Filter inputs'!$D$4, 'Country Prioritization'!$C$7=$T1632),
OR('Country Prioritization'!$C$8='Filter inputs'!$E$4, 'Country Prioritization'!$C$8=$F1632), OR(AND('Country Prioritization'!$C$5='Filter inputs'!$B$4,H1632&lt;=$X$1),AND('Country Prioritization'!$C$5='Filter inputs'!$B$5,M1632&lt;=$X$1))),1,0)</f>
        <v>1</v>
      </c>
      <c r="Y1632">
        <f>IF(OR('Vaccine Prioritization'!$C$5='Filter inputs'!$E$4, 'Vaccine Prioritization'!$C$5=$F1632),1,0)</f>
        <v>1</v>
      </c>
    </row>
    <row r="1633" spans="1:25" x14ac:dyDescent="0.3">
      <c r="A1633" t="str">
        <f t="shared" si="47"/>
        <v>ASIAPAKPCV32020</v>
      </c>
      <c r="B1633" t="s">
        <v>13</v>
      </c>
      <c r="C1633" t="s">
        <v>141</v>
      </c>
      <c r="D1633" t="s">
        <v>37</v>
      </c>
      <c r="E1633" t="s">
        <v>84</v>
      </c>
      <c r="F1633">
        <v>2020</v>
      </c>
      <c r="G1633" t="s">
        <v>198</v>
      </c>
      <c r="H1633" s="11" cm="1">
        <f t="array" ref="H1633">_xlfn.IFS(G1633="&gt;70%",1,G1633="60-70%",70%,G1633="50-60%",60%,G1633="&lt;50%",50%)</f>
        <v>0.6</v>
      </c>
      <c r="I1633" s="47">
        <v>14.88961265321111</v>
      </c>
      <c r="J1633">
        <v>6</v>
      </c>
      <c r="K1633">
        <v>10</v>
      </c>
      <c r="L1633" t="s">
        <v>196</v>
      </c>
      <c r="M1633" s="11" cm="1">
        <f t="array" ref="M1633">_xlfn.IFS(L1633="&gt;70%",1,L1633="60-70%",70%,L1633="50-60%",60%,L1633="&lt;50%",50%)</f>
        <v>1</v>
      </c>
      <c r="N1633" s="47">
        <v>22.794073433718467</v>
      </c>
      <c r="O1633">
        <v>5</v>
      </c>
      <c r="P1633">
        <v>10</v>
      </c>
      <c r="Q1633">
        <v>3</v>
      </c>
      <c r="R1633">
        <v>2</v>
      </c>
      <c r="S1633" t="s">
        <v>104</v>
      </c>
      <c r="T1633" t="s">
        <v>109</v>
      </c>
      <c r="V1633">
        <v>21</v>
      </c>
      <c r="W1633">
        <v>20</v>
      </c>
      <c r="X1633">
        <f>IF(AND(OR('Country Prioritization'!$C$4 = 'Filter inputs'!$A$4,'Country Prioritization'!$C$4=$B1633),
OR('Country Prioritization'!$C$6='Filter inputs'!$C$4,'Country Prioritization'!$C$6=$S1633),
OR( 'Country Prioritization'!$C$7='Filter inputs'!$D$4, 'Country Prioritization'!$C$7=$T1633),
OR('Country Prioritization'!$C$8='Filter inputs'!$E$4, 'Country Prioritization'!$C$8=$F1633), OR(AND('Country Prioritization'!$C$5='Filter inputs'!$B$4,H1633&lt;=$X$1),AND('Country Prioritization'!$C$5='Filter inputs'!$B$5,M1633&lt;=$X$1))),1,0)</f>
        <v>1</v>
      </c>
      <c r="Y1633">
        <f>IF(OR('Vaccine Prioritization'!$C$5='Filter inputs'!$E$4, 'Vaccine Prioritization'!$C$5=$F1633),1,0)</f>
        <v>1</v>
      </c>
    </row>
    <row r="1634" spans="1:25" x14ac:dyDescent="0.3">
      <c r="A1634" t="str">
        <f t="shared" si="47"/>
        <v>AFRICAETHPCV32020</v>
      </c>
      <c r="B1634" t="s">
        <v>3</v>
      </c>
      <c r="C1634" t="s">
        <v>125</v>
      </c>
      <c r="D1634" t="s">
        <v>20</v>
      </c>
      <c r="E1634" t="s">
        <v>84</v>
      </c>
      <c r="F1634">
        <v>2020</v>
      </c>
      <c r="G1634" t="s">
        <v>199</v>
      </c>
      <c r="H1634" s="11" cm="1">
        <f t="array" ref="H1634">_xlfn.IFS(G1634="&gt;70%",1,G1634="60-70%",70%,G1634="50-60%",60%,G1634="&lt;50%",50%)</f>
        <v>0.5</v>
      </c>
      <c r="I1634" s="47">
        <v>13.578952007741597</v>
      </c>
      <c r="J1634">
        <v>9</v>
      </c>
      <c r="K1634">
        <v>10</v>
      </c>
      <c r="L1634" t="s">
        <v>198</v>
      </c>
      <c r="M1634" s="11" cm="1">
        <f t="array" ref="M1634">_xlfn.IFS(L1634="&gt;70%",1,L1634="60-70%",70%,L1634="50-60%",60%,L1634="&lt;50%",50%)</f>
        <v>0.6</v>
      </c>
      <c r="N1634" s="47">
        <v>17.660676048243417</v>
      </c>
      <c r="O1634">
        <v>7</v>
      </c>
      <c r="P1634">
        <v>10</v>
      </c>
      <c r="Q1634">
        <v>9</v>
      </c>
      <c r="R1634">
        <v>9</v>
      </c>
      <c r="S1634" t="s">
        <v>103</v>
      </c>
      <c r="T1634" t="s">
        <v>106</v>
      </c>
      <c r="V1634">
        <v>37</v>
      </c>
      <c r="W1634">
        <v>35</v>
      </c>
      <c r="X1634">
        <f>IF(AND(OR('Country Prioritization'!$C$4 = 'Filter inputs'!$A$4,'Country Prioritization'!$C$4=$B1634),
OR('Country Prioritization'!$C$6='Filter inputs'!$C$4,'Country Prioritization'!$C$6=$S1634),
OR( 'Country Prioritization'!$C$7='Filter inputs'!$D$4, 'Country Prioritization'!$C$7=$T1634),
OR('Country Prioritization'!$C$8='Filter inputs'!$E$4, 'Country Prioritization'!$C$8=$F1634), OR(AND('Country Prioritization'!$C$5='Filter inputs'!$B$4,H1634&lt;=$X$1),AND('Country Prioritization'!$C$5='Filter inputs'!$B$5,M1634&lt;=$X$1))),1,0)</f>
        <v>1</v>
      </c>
      <c r="Y1634">
        <f>IF(OR('Vaccine Prioritization'!$C$5='Filter inputs'!$E$4, 'Vaccine Prioritization'!$C$5=$F1634),1,0)</f>
        <v>1</v>
      </c>
    </row>
    <row r="1635" spans="1:25" x14ac:dyDescent="0.3">
      <c r="A1635" t="str">
        <f t="shared" si="47"/>
        <v>AFRICANGAPCV32020</v>
      </c>
      <c r="B1635" t="s">
        <v>3</v>
      </c>
      <c r="C1635" t="s">
        <v>113</v>
      </c>
      <c r="D1635" t="s">
        <v>5</v>
      </c>
      <c r="E1635" t="s">
        <v>84</v>
      </c>
      <c r="F1635">
        <v>2020</v>
      </c>
      <c r="G1635" t="s">
        <v>199</v>
      </c>
      <c r="H1635" s="11" cm="1">
        <f t="array" ref="H1635">_xlfn.IFS(G1635="&gt;70%",1,G1635="60-70%",70%,G1635="50-60%",60%,G1635="&lt;50%",50%)</f>
        <v>0.5</v>
      </c>
      <c r="I1635" s="47">
        <v>13.613551163723667</v>
      </c>
      <c r="J1635">
        <v>9</v>
      </c>
      <c r="K1635">
        <v>10</v>
      </c>
      <c r="L1635" t="s">
        <v>199</v>
      </c>
      <c r="M1635" s="11" cm="1">
        <f t="array" ref="M1635">_xlfn.IFS(L1635="&gt;70%",1,L1635="60-70%",70%,L1635="50-60%",60%,L1635="&lt;50%",50%)</f>
        <v>0.5</v>
      </c>
      <c r="N1635" s="47">
        <v>13.714516195443169</v>
      </c>
      <c r="O1635">
        <v>9</v>
      </c>
      <c r="P1635">
        <v>10</v>
      </c>
      <c r="Q1635">
        <v>10</v>
      </c>
      <c r="R1635">
        <v>5</v>
      </c>
      <c r="S1635" t="s">
        <v>104</v>
      </c>
      <c r="T1635" t="s">
        <v>107</v>
      </c>
      <c r="V1635">
        <v>34</v>
      </c>
      <c r="W1635">
        <v>34</v>
      </c>
      <c r="X1635">
        <f>IF(AND(OR('Country Prioritization'!$C$4 = 'Filter inputs'!$A$4,'Country Prioritization'!$C$4=$B1635),
OR('Country Prioritization'!$C$6='Filter inputs'!$C$4,'Country Prioritization'!$C$6=$S1635),
OR( 'Country Prioritization'!$C$7='Filter inputs'!$D$4, 'Country Prioritization'!$C$7=$T1635),
OR('Country Prioritization'!$C$8='Filter inputs'!$E$4, 'Country Prioritization'!$C$8=$F1635), OR(AND('Country Prioritization'!$C$5='Filter inputs'!$B$4,H1635&lt;=$X$1),AND('Country Prioritization'!$C$5='Filter inputs'!$B$5,M1635&lt;=$X$1))),1,0)</f>
        <v>1</v>
      </c>
      <c r="Y1635">
        <f>IF(OR('Vaccine Prioritization'!$C$5='Filter inputs'!$E$4, 'Vaccine Prioritization'!$C$5=$F1635),1,0)</f>
        <v>1</v>
      </c>
    </row>
    <row r="1636" spans="1:25" x14ac:dyDescent="0.3">
      <c r="A1636" t="str">
        <f t="shared" si="47"/>
        <v>AFRICACODPCV32020</v>
      </c>
      <c r="B1636" t="s">
        <v>3</v>
      </c>
      <c r="C1636" t="s">
        <v>134</v>
      </c>
      <c r="D1636" t="s">
        <v>30</v>
      </c>
      <c r="E1636" t="s">
        <v>84</v>
      </c>
      <c r="F1636">
        <v>2020</v>
      </c>
      <c r="G1636" t="s">
        <v>199</v>
      </c>
      <c r="H1636" s="11" cm="1">
        <f t="array" ref="H1636">_xlfn.IFS(G1636="&gt;70%",1,G1636="60-70%",70%,G1636="50-60%",60%,G1636="&lt;50%",50%)</f>
        <v>0.5</v>
      </c>
      <c r="I1636" s="47">
        <v>6.7150290867423186</v>
      </c>
      <c r="J1636">
        <v>9</v>
      </c>
      <c r="K1636">
        <v>10</v>
      </c>
      <c r="L1636" t="s">
        <v>196</v>
      </c>
      <c r="M1636" s="11" cm="1">
        <f t="array" ref="M1636">_xlfn.IFS(L1636="&gt;70%",1,L1636="60-70%",70%,L1636="50-60%",60%,L1636="&lt;50%",50%)</f>
        <v>1</v>
      </c>
      <c r="N1636" s="47">
        <v>11.935256965532444</v>
      </c>
      <c r="O1636">
        <v>6</v>
      </c>
      <c r="P1636">
        <v>10</v>
      </c>
      <c r="Q1636">
        <v>10</v>
      </c>
      <c r="R1636">
        <v>9</v>
      </c>
      <c r="S1636" t="s">
        <v>103</v>
      </c>
      <c r="T1636" t="s">
        <v>106</v>
      </c>
      <c r="V1636">
        <v>38</v>
      </c>
      <c r="W1636">
        <v>35</v>
      </c>
      <c r="X1636">
        <f>IF(AND(OR('Country Prioritization'!$C$4 = 'Filter inputs'!$A$4,'Country Prioritization'!$C$4=$B1636),
OR('Country Prioritization'!$C$6='Filter inputs'!$C$4,'Country Prioritization'!$C$6=$S1636),
OR( 'Country Prioritization'!$C$7='Filter inputs'!$D$4, 'Country Prioritization'!$C$7=$T1636),
OR('Country Prioritization'!$C$8='Filter inputs'!$E$4, 'Country Prioritization'!$C$8=$F1636), OR(AND('Country Prioritization'!$C$5='Filter inputs'!$B$4,H1636&lt;=$X$1),AND('Country Prioritization'!$C$5='Filter inputs'!$B$5,M1636&lt;=$X$1))),1,0)</f>
        <v>1</v>
      </c>
      <c r="Y1636">
        <f>IF(OR('Vaccine Prioritization'!$C$5='Filter inputs'!$E$4, 'Vaccine Prioritization'!$C$5=$F1636),1,0)</f>
        <v>1</v>
      </c>
    </row>
    <row r="1637" spans="1:25" x14ac:dyDescent="0.3">
      <c r="A1637" t="str">
        <f t="shared" si="47"/>
        <v>ASIAIDNPCV32020</v>
      </c>
      <c r="B1637" t="s">
        <v>13</v>
      </c>
      <c r="C1637" t="s">
        <v>133</v>
      </c>
      <c r="D1637" t="s">
        <v>29</v>
      </c>
      <c r="E1637" t="s">
        <v>84</v>
      </c>
      <c r="F1637">
        <v>2020</v>
      </c>
      <c r="G1637" t="s">
        <v>199</v>
      </c>
      <c r="H1637" s="11" cm="1">
        <f t="array" ref="H1637">_xlfn.IFS(G1637="&gt;70%",1,G1637="60-70%",70%,G1637="50-60%",60%,G1637="&lt;50%",50%)</f>
        <v>0.5</v>
      </c>
      <c r="I1637" s="47">
        <v>0.47166912233832109</v>
      </c>
      <c r="J1637">
        <v>10</v>
      </c>
      <c r="K1637">
        <v>4</v>
      </c>
      <c r="L1637" t="s">
        <v>198</v>
      </c>
      <c r="M1637" s="11" cm="1">
        <f t="array" ref="M1637">_xlfn.IFS(L1637="&gt;70%",1,L1637="60-70%",70%,L1637="50-60%",60%,L1637="&lt;50%",50%)</f>
        <v>0.6</v>
      </c>
      <c r="N1637" s="47">
        <v>8.7908388133628339</v>
      </c>
      <c r="O1637">
        <v>8</v>
      </c>
      <c r="P1637">
        <v>10</v>
      </c>
      <c r="Q1637">
        <v>2</v>
      </c>
      <c r="R1637">
        <v>10</v>
      </c>
      <c r="S1637" t="s">
        <v>105</v>
      </c>
      <c r="T1637" t="s">
        <v>108</v>
      </c>
      <c r="V1637">
        <v>26</v>
      </c>
      <c r="W1637">
        <v>30</v>
      </c>
      <c r="X1637">
        <f>IF(AND(OR('Country Prioritization'!$C$4 = 'Filter inputs'!$A$4,'Country Prioritization'!$C$4=$B1637),
OR('Country Prioritization'!$C$6='Filter inputs'!$C$4,'Country Prioritization'!$C$6=$S1637),
OR( 'Country Prioritization'!$C$7='Filter inputs'!$D$4, 'Country Prioritization'!$C$7=$T1637),
OR('Country Prioritization'!$C$8='Filter inputs'!$E$4, 'Country Prioritization'!$C$8=$F1637), OR(AND('Country Prioritization'!$C$5='Filter inputs'!$B$4,H1637&lt;=$X$1),AND('Country Prioritization'!$C$5='Filter inputs'!$B$5,M1637&lt;=$X$1))),1,0)</f>
        <v>1</v>
      </c>
      <c r="Y1637">
        <f>IF(OR('Vaccine Prioritization'!$C$5='Filter inputs'!$E$4, 'Vaccine Prioritization'!$C$5=$F1637),1,0)</f>
        <v>1</v>
      </c>
    </row>
    <row r="1638" spans="1:25" x14ac:dyDescent="0.3">
      <c r="A1638" t="str">
        <f t="shared" si="47"/>
        <v>ASIAVNMPCV32020</v>
      </c>
      <c r="B1638" t="s">
        <v>13</v>
      </c>
      <c r="C1638" t="s">
        <v>152</v>
      </c>
      <c r="D1638" t="s">
        <v>48</v>
      </c>
      <c r="E1638" t="s">
        <v>84</v>
      </c>
      <c r="F1638">
        <v>2020</v>
      </c>
      <c r="G1638" t="s">
        <v>199</v>
      </c>
      <c r="H1638" s="11" cm="1">
        <f t="array" ref="H1638">_xlfn.IFS(G1638="&gt;70%",1,G1638="60-70%",70%,G1638="50-60%",60%,G1638="&lt;50%",50%)</f>
        <v>0.5</v>
      </c>
      <c r="I1638" s="47">
        <v>0.56876497077708299</v>
      </c>
      <c r="J1638">
        <v>8</v>
      </c>
      <c r="K1638">
        <v>5</v>
      </c>
      <c r="L1638" t="s">
        <v>199</v>
      </c>
      <c r="M1638" s="11" cm="1">
        <f t="array" ref="M1638">_xlfn.IFS(L1638="&gt;70%",1,L1638="60-70%",70%,L1638="50-60%",60%,L1638="&lt;50%",50%)</f>
        <v>0.5</v>
      </c>
      <c r="N1638" s="47">
        <v>8.0822753179766114</v>
      </c>
      <c r="O1638">
        <v>10</v>
      </c>
      <c r="P1638">
        <v>10</v>
      </c>
      <c r="Q1638">
        <v>7</v>
      </c>
      <c r="R1638">
        <v>11</v>
      </c>
      <c r="S1638" t="s">
        <v>104</v>
      </c>
      <c r="T1638" t="s">
        <v>108</v>
      </c>
      <c r="V1638">
        <v>31</v>
      </c>
      <c r="W1638">
        <v>38</v>
      </c>
      <c r="X1638">
        <f>IF(AND(OR('Country Prioritization'!$C$4 = 'Filter inputs'!$A$4,'Country Prioritization'!$C$4=$B1638),
OR('Country Prioritization'!$C$6='Filter inputs'!$C$4,'Country Prioritization'!$C$6=$S1638),
OR( 'Country Prioritization'!$C$7='Filter inputs'!$D$4, 'Country Prioritization'!$C$7=$T1638),
OR('Country Prioritization'!$C$8='Filter inputs'!$E$4, 'Country Prioritization'!$C$8=$F1638), OR(AND('Country Prioritization'!$C$5='Filter inputs'!$B$4,H1638&lt;=$X$1),AND('Country Prioritization'!$C$5='Filter inputs'!$B$5,M1638&lt;=$X$1))),1,0)</f>
        <v>1</v>
      </c>
      <c r="Y1638">
        <f>IF(OR('Vaccine Prioritization'!$C$5='Filter inputs'!$E$4, 'Vaccine Prioritization'!$C$5=$F1638),1,0)</f>
        <v>1</v>
      </c>
    </row>
    <row r="1639" spans="1:25" x14ac:dyDescent="0.3">
      <c r="A1639" t="str">
        <f t="shared" si="47"/>
        <v>AFRICANERPCV32020</v>
      </c>
      <c r="B1639" t="s">
        <v>3</v>
      </c>
      <c r="C1639" t="s">
        <v>136</v>
      </c>
      <c r="D1639" t="s">
        <v>32</v>
      </c>
      <c r="E1639" t="s">
        <v>84</v>
      </c>
      <c r="F1639">
        <v>2020</v>
      </c>
      <c r="G1639" t="s">
        <v>198</v>
      </c>
      <c r="H1639" s="11" cm="1">
        <f t="array" ref="H1639">_xlfn.IFS(G1639="&gt;70%",1,G1639="60-70%",70%,G1639="50-60%",60%,G1639="&lt;50%",50%)</f>
        <v>0.6</v>
      </c>
      <c r="I1639" s="47">
        <v>6.0156127831542197</v>
      </c>
      <c r="J1639">
        <v>5</v>
      </c>
      <c r="K1639">
        <v>10</v>
      </c>
      <c r="L1639" t="s">
        <v>196</v>
      </c>
      <c r="M1639" s="11" cm="1">
        <f t="array" ref="M1639">_xlfn.IFS(L1639="&gt;70%",1,L1639="60-70%",70%,L1639="50-60%",60%,L1639="&lt;50%",50%)</f>
        <v>1</v>
      </c>
      <c r="N1639" s="47">
        <v>7.6042379062032897</v>
      </c>
      <c r="O1639">
        <v>6</v>
      </c>
      <c r="P1639">
        <v>9</v>
      </c>
      <c r="Q1639">
        <v>8</v>
      </c>
      <c r="R1639">
        <v>9</v>
      </c>
      <c r="S1639" t="s">
        <v>103</v>
      </c>
      <c r="T1639" t="s">
        <v>106</v>
      </c>
      <c r="V1639">
        <v>32</v>
      </c>
      <c r="W1639">
        <v>32</v>
      </c>
      <c r="X1639">
        <f>IF(AND(OR('Country Prioritization'!$C$4 = 'Filter inputs'!$A$4,'Country Prioritization'!$C$4=$B1639),
OR('Country Prioritization'!$C$6='Filter inputs'!$C$4,'Country Prioritization'!$C$6=$S1639),
OR( 'Country Prioritization'!$C$7='Filter inputs'!$D$4, 'Country Prioritization'!$C$7=$T1639),
OR('Country Prioritization'!$C$8='Filter inputs'!$E$4, 'Country Prioritization'!$C$8=$F1639), OR(AND('Country Prioritization'!$C$5='Filter inputs'!$B$4,H1639&lt;=$X$1),AND('Country Prioritization'!$C$5='Filter inputs'!$B$5,M1639&lt;=$X$1))),1,0)</f>
        <v>1</v>
      </c>
      <c r="Y1639">
        <f>IF(OR('Vaccine Prioritization'!$C$5='Filter inputs'!$E$4, 'Vaccine Prioritization'!$C$5=$F1639),1,0)</f>
        <v>1</v>
      </c>
    </row>
    <row r="1640" spans="1:25" x14ac:dyDescent="0.3">
      <c r="A1640" t="str">
        <f t="shared" si="47"/>
        <v>AFRICASDNPCV32020</v>
      </c>
      <c r="B1640" t="s">
        <v>3</v>
      </c>
      <c r="C1640" t="s">
        <v>149</v>
      </c>
      <c r="D1640" t="s">
        <v>45</v>
      </c>
      <c r="E1640" t="s">
        <v>84</v>
      </c>
      <c r="F1640">
        <v>2020</v>
      </c>
      <c r="G1640" t="s">
        <v>197</v>
      </c>
      <c r="H1640" s="11" cm="1">
        <f t="array" ref="H1640">_xlfn.IFS(G1640="&gt;70%",1,G1640="60-70%",70%,G1640="50-60%",60%,G1640="&lt;50%",50%)</f>
        <v>0.7</v>
      </c>
      <c r="I1640" s="47">
        <v>5.6716850545145778</v>
      </c>
      <c r="J1640">
        <v>3</v>
      </c>
      <c r="K1640">
        <v>10</v>
      </c>
      <c r="L1640" t="s">
        <v>196</v>
      </c>
      <c r="M1640" s="11" cm="1">
        <f t="array" ref="M1640">_xlfn.IFS(L1640="&gt;70%",1,L1640="60-70%",70%,L1640="50-60%",60%,L1640="&lt;50%",50%)</f>
        <v>1</v>
      </c>
      <c r="N1640" s="47">
        <v>7.1040793922594805</v>
      </c>
      <c r="O1640">
        <v>4</v>
      </c>
      <c r="P1640">
        <v>9</v>
      </c>
      <c r="Q1640">
        <v>5</v>
      </c>
      <c r="R1640">
        <v>3</v>
      </c>
      <c r="S1640" t="s">
        <v>103</v>
      </c>
      <c r="T1640" t="s">
        <v>109</v>
      </c>
      <c r="V1640">
        <v>21</v>
      </c>
      <c r="W1640">
        <v>21</v>
      </c>
      <c r="X1640">
        <f>IF(AND(OR('Country Prioritization'!$C$4 = 'Filter inputs'!$A$4,'Country Prioritization'!$C$4=$B1640),
OR('Country Prioritization'!$C$6='Filter inputs'!$C$4,'Country Prioritization'!$C$6=$S1640),
OR( 'Country Prioritization'!$C$7='Filter inputs'!$D$4, 'Country Prioritization'!$C$7=$T1640),
OR('Country Prioritization'!$C$8='Filter inputs'!$E$4, 'Country Prioritization'!$C$8=$F1640), OR(AND('Country Prioritization'!$C$5='Filter inputs'!$B$4,H1640&lt;=$X$1),AND('Country Prioritization'!$C$5='Filter inputs'!$B$5,M1640&lt;=$X$1))),1,0)</f>
        <v>1</v>
      </c>
      <c r="Y1640">
        <f>IF(OR('Vaccine Prioritization'!$C$5='Filter inputs'!$E$4, 'Vaccine Prioritization'!$C$5=$F1640),1,0)</f>
        <v>1</v>
      </c>
    </row>
    <row r="1641" spans="1:25" x14ac:dyDescent="0.3">
      <c r="A1641" t="str">
        <f t="shared" si="47"/>
        <v>AFRICATZAPCV32020</v>
      </c>
      <c r="B1641" t="s">
        <v>3</v>
      </c>
      <c r="C1641" t="s">
        <v>161</v>
      </c>
      <c r="D1641" t="s">
        <v>57</v>
      </c>
      <c r="E1641" t="s">
        <v>84</v>
      </c>
      <c r="F1641">
        <v>2020</v>
      </c>
      <c r="G1641" t="s">
        <v>198</v>
      </c>
      <c r="H1641" s="11" cm="1">
        <f t="array" ref="H1641">_xlfn.IFS(G1641="&gt;70%",1,G1641="60-70%",70%,G1641="50-60%",60%,G1641="&lt;50%",50%)</f>
        <v>0.6</v>
      </c>
      <c r="I1641" s="47">
        <v>3.4938541974736204</v>
      </c>
      <c r="J1641">
        <v>5</v>
      </c>
      <c r="K1641">
        <v>9</v>
      </c>
      <c r="L1641" t="s">
        <v>196</v>
      </c>
      <c r="M1641" s="11" cm="1">
        <f t="array" ref="M1641">_xlfn.IFS(L1641="&gt;70%",1,L1641="60-70%",70%,L1641="50-60%",60%,L1641="&lt;50%",50%)</f>
        <v>1</v>
      </c>
      <c r="N1641" s="47">
        <v>5.3073933769445345</v>
      </c>
      <c r="O1641">
        <v>3</v>
      </c>
      <c r="P1641">
        <v>9</v>
      </c>
      <c r="Q1641">
        <v>7</v>
      </c>
      <c r="R1641">
        <v>8</v>
      </c>
      <c r="S1641" t="s">
        <v>104</v>
      </c>
      <c r="T1641" t="s">
        <v>106</v>
      </c>
      <c r="V1641">
        <v>29</v>
      </c>
      <c r="W1641">
        <v>27</v>
      </c>
      <c r="X1641">
        <f>IF(AND(OR('Country Prioritization'!$C$4 = 'Filter inputs'!$A$4,'Country Prioritization'!$C$4=$B1641),
OR('Country Prioritization'!$C$6='Filter inputs'!$C$4,'Country Prioritization'!$C$6=$S1641),
OR( 'Country Prioritization'!$C$7='Filter inputs'!$D$4, 'Country Prioritization'!$C$7=$T1641),
OR('Country Prioritization'!$C$8='Filter inputs'!$E$4, 'Country Prioritization'!$C$8=$F1641), OR(AND('Country Prioritization'!$C$5='Filter inputs'!$B$4,H1641&lt;=$X$1),AND('Country Prioritization'!$C$5='Filter inputs'!$B$5,M1641&lt;=$X$1))),1,0)</f>
        <v>1</v>
      </c>
      <c r="Y1641">
        <f>IF(OR('Vaccine Prioritization'!$C$5='Filter inputs'!$E$4, 'Vaccine Prioritization'!$C$5=$F1641),1,0)</f>
        <v>1</v>
      </c>
    </row>
    <row r="1642" spans="1:25" x14ac:dyDescent="0.3">
      <c r="A1642" t="str">
        <f t="shared" si="47"/>
        <v>AFRICACMRPCV32020</v>
      </c>
      <c r="B1642" t="s">
        <v>3</v>
      </c>
      <c r="C1642" t="s">
        <v>151</v>
      </c>
      <c r="D1642" t="s">
        <v>47</v>
      </c>
      <c r="E1642" t="s">
        <v>84</v>
      </c>
      <c r="F1642">
        <v>2020</v>
      </c>
      <c r="G1642" t="s">
        <v>199</v>
      </c>
      <c r="H1642" s="11" cm="1">
        <f t="array" ref="H1642">_xlfn.IFS(G1642="&gt;70%",1,G1642="60-70%",70%,G1642="50-60%",60%,G1642="&lt;50%",50%)</f>
        <v>0.5</v>
      </c>
      <c r="I1642" s="47">
        <v>2.1041228218130468</v>
      </c>
      <c r="J1642">
        <v>9</v>
      </c>
      <c r="K1642">
        <v>7</v>
      </c>
      <c r="L1642" t="s">
        <v>196</v>
      </c>
      <c r="M1642" s="11" cm="1">
        <f t="array" ref="M1642">_xlfn.IFS(L1642="&gt;70%",1,L1642="60-70%",70%,L1642="50-60%",60%,L1642="&lt;50%",50%)</f>
        <v>1</v>
      </c>
      <c r="N1642" s="47">
        <v>4.226788996759864</v>
      </c>
      <c r="O1642">
        <v>4</v>
      </c>
      <c r="P1642">
        <v>9</v>
      </c>
      <c r="Q1642">
        <v>8</v>
      </c>
      <c r="R1642">
        <v>2</v>
      </c>
      <c r="S1642" t="s">
        <v>104</v>
      </c>
      <c r="T1642" t="s">
        <v>109</v>
      </c>
      <c r="V1642">
        <v>26</v>
      </c>
      <c r="W1642">
        <v>23</v>
      </c>
      <c r="X1642">
        <f>IF(AND(OR('Country Prioritization'!$C$4 = 'Filter inputs'!$A$4,'Country Prioritization'!$C$4=$B1642),
OR('Country Prioritization'!$C$6='Filter inputs'!$C$4,'Country Prioritization'!$C$6=$S1642),
OR( 'Country Prioritization'!$C$7='Filter inputs'!$D$4, 'Country Prioritization'!$C$7=$T1642),
OR('Country Prioritization'!$C$8='Filter inputs'!$E$4, 'Country Prioritization'!$C$8=$F1642), OR(AND('Country Prioritization'!$C$5='Filter inputs'!$B$4,H1642&lt;=$X$1),AND('Country Prioritization'!$C$5='Filter inputs'!$B$5,M1642&lt;=$X$1))),1,0)</f>
        <v>1</v>
      </c>
      <c r="Y1642">
        <f>IF(OR('Vaccine Prioritization'!$C$5='Filter inputs'!$E$4, 'Vaccine Prioritization'!$C$5=$F1642),1,0)</f>
        <v>1</v>
      </c>
    </row>
    <row r="1643" spans="1:25" x14ac:dyDescent="0.3">
      <c r="A1643" t="str">
        <f t="shared" si="47"/>
        <v>ASIAAFGPCV32020</v>
      </c>
      <c r="B1643" t="s">
        <v>13</v>
      </c>
      <c r="C1643" t="s">
        <v>120</v>
      </c>
      <c r="D1643" t="s">
        <v>14</v>
      </c>
      <c r="E1643" t="s">
        <v>84</v>
      </c>
      <c r="F1643">
        <v>2020</v>
      </c>
      <c r="G1643" t="s">
        <v>199</v>
      </c>
      <c r="H1643" s="11" cm="1">
        <f t="array" ref="H1643">_xlfn.IFS(G1643="&gt;70%",1,G1643="60-70%",70%,G1643="50-60%",60%,G1643="&lt;50%",50%)</f>
        <v>0.5</v>
      </c>
      <c r="I1643" s="47">
        <v>3.7310906832166157</v>
      </c>
      <c r="J1643">
        <v>9</v>
      </c>
      <c r="K1643">
        <v>9</v>
      </c>
      <c r="L1643" t="s">
        <v>198</v>
      </c>
      <c r="M1643" s="11" cm="1">
        <f t="array" ref="M1643">_xlfn.IFS(L1643="&gt;70%",1,L1643="60-70%",70%,L1643="50-60%",60%,L1643="&lt;50%",50%)</f>
        <v>0.6</v>
      </c>
      <c r="N1643" s="47">
        <v>4.179143237070833</v>
      </c>
      <c r="O1643">
        <v>8</v>
      </c>
      <c r="P1643">
        <v>9</v>
      </c>
      <c r="Q1643">
        <v>8</v>
      </c>
      <c r="R1643">
        <v>9</v>
      </c>
      <c r="S1643" t="s">
        <v>103</v>
      </c>
      <c r="T1643" t="s">
        <v>106</v>
      </c>
      <c r="V1643">
        <v>35</v>
      </c>
      <c r="W1643">
        <v>34</v>
      </c>
      <c r="X1643">
        <f>IF(AND(OR('Country Prioritization'!$C$4 = 'Filter inputs'!$A$4,'Country Prioritization'!$C$4=$B1643),
OR('Country Prioritization'!$C$6='Filter inputs'!$C$4,'Country Prioritization'!$C$6=$S1643),
OR( 'Country Prioritization'!$C$7='Filter inputs'!$D$4, 'Country Prioritization'!$C$7=$T1643),
OR('Country Prioritization'!$C$8='Filter inputs'!$E$4, 'Country Prioritization'!$C$8=$F1643), OR(AND('Country Prioritization'!$C$5='Filter inputs'!$B$4,H1643&lt;=$X$1),AND('Country Prioritization'!$C$5='Filter inputs'!$B$5,M1643&lt;=$X$1))),1,0)</f>
        <v>1</v>
      </c>
      <c r="Y1643">
        <f>IF(OR('Vaccine Prioritization'!$C$5='Filter inputs'!$E$4, 'Vaccine Prioritization'!$C$5=$F1643),1,0)</f>
        <v>1</v>
      </c>
    </row>
    <row r="1644" spans="1:25" x14ac:dyDescent="0.3">
      <c r="A1644" t="str">
        <f t="shared" si="47"/>
        <v>AFRICAAGOPCV32020</v>
      </c>
      <c r="B1644" t="s">
        <v>3</v>
      </c>
      <c r="C1644" t="s">
        <v>116</v>
      </c>
      <c r="D1644" t="s">
        <v>8</v>
      </c>
      <c r="E1644" t="s">
        <v>84</v>
      </c>
      <c r="F1644">
        <v>2020</v>
      </c>
      <c r="G1644" t="s">
        <v>199</v>
      </c>
      <c r="H1644" s="11" cm="1">
        <f t="array" ref="H1644">_xlfn.IFS(G1644="&gt;70%",1,G1644="60-70%",70%,G1644="50-60%",60%,G1644="&lt;50%",50%)</f>
        <v>0.5</v>
      </c>
      <c r="I1644" s="47">
        <v>3.8182294560250427</v>
      </c>
      <c r="J1644">
        <v>10</v>
      </c>
      <c r="K1644">
        <v>9</v>
      </c>
      <c r="L1644" t="s">
        <v>199</v>
      </c>
      <c r="M1644" s="11" cm="1">
        <f t="array" ref="M1644">_xlfn.IFS(L1644="&gt;70%",1,L1644="60-70%",70%,L1644="50-60%",60%,L1644="&lt;50%",50%)</f>
        <v>0.5</v>
      </c>
      <c r="N1644" s="47">
        <v>4.1641209893939548</v>
      </c>
      <c r="O1644">
        <v>8</v>
      </c>
      <c r="P1644">
        <v>9</v>
      </c>
      <c r="Q1644">
        <v>9</v>
      </c>
      <c r="R1644">
        <v>11</v>
      </c>
      <c r="S1644" t="s">
        <v>104</v>
      </c>
      <c r="T1644" t="s">
        <v>108</v>
      </c>
      <c r="V1644">
        <v>39</v>
      </c>
      <c r="W1644">
        <v>37</v>
      </c>
      <c r="X1644">
        <f>IF(AND(OR('Country Prioritization'!$C$4 = 'Filter inputs'!$A$4,'Country Prioritization'!$C$4=$B1644),
OR('Country Prioritization'!$C$6='Filter inputs'!$C$4,'Country Prioritization'!$C$6=$S1644),
OR( 'Country Prioritization'!$C$7='Filter inputs'!$D$4, 'Country Prioritization'!$C$7=$T1644),
OR('Country Prioritization'!$C$8='Filter inputs'!$E$4, 'Country Prioritization'!$C$8=$F1644), OR(AND('Country Prioritization'!$C$5='Filter inputs'!$B$4,H1644&lt;=$X$1),AND('Country Prioritization'!$C$5='Filter inputs'!$B$5,M1644&lt;=$X$1))),1,0)</f>
        <v>1</v>
      </c>
      <c r="Y1644">
        <f>IF(OR('Vaccine Prioritization'!$C$5='Filter inputs'!$E$4, 'Vaccine Prioritization'!$C$5=$F1644),1,0)</f>
        <v>1</v>
      </c>
    </row>
    <row r="1645" spans="1:25" x14ac:dyDescent="0.3">
      <c r="A1645" t="str">
        <f t="shared" si="47"/>
        <v>AFRICAMOZPCV32020</v>
      </c>
      <c r="B1645" t="s">
        <v>3</v>
      </c>
      <c r="C1645" t="s">
        <v>181</v>
      </c>
      <c r="D1645" t="s">
        <v>77</v>
      </c>
      <c r="E1645" t="s">
        <v>84</v>
      </c>
      <c r="F1645">
        <v>2020</v>
      </c>
      <c r="G1645" t="s">
        <v>198</v>
      </c>
      <c r="H1645" s="11" cm="1">
        <f t="array" ref="H1645">_xlfn.IFS(G1645="&gt;70%",1,G1645="60-70%",70%,G1645="50-60%",60%,G1645="&lt;50%",50%)</f>
        <v>0.6</v>
      </c>
      <c r="I1645" s="47">
        <v>2.2178061031807759</v>
      </c>
      <c r="J1645">
        <v>6</v>
      </c>
      <c r="K1645">
        <v>8</v>
      </c>
      <c r="L1645" t="s">
        <v>196</v>
      </c>
      <c r="M1645" s="11" cm="1">
        <f t="array" ref="M1645">_xlfn.IFS(L1645="&gt;70%",1,L1645="60-70%",70%,L1645="50-60%",60%,L1645="&lt;50%",50%)</f>
        <v>1</v>
      </c>
      <c r="N1645" s="47">
        <v>3.9215670247801095</v>
      </c>
      <c r="O1645">
        <v>1</v>
      </c>
      <c r="P1645">
        <v>9</v>
      </c>
      <c r="Q1645">
        <v>10</v>
      </c>
      <c r="R1645">
        <v>9</v>
      </c>
      <c r="S1645" t="s">
        <v>103</v>
      </c>
      <c r="T1645" t="s">
        <v>106</v>
      </c>
      <c r="V1645">
        <v>33</v>
      </c>
      <c r="W1645">
        <v>29</v>
      </c>
      <c r="X1645">
        <f>IF(AND(OR('Country Prioritization'!$C$4 = 'Filter inputs'!$A$4,'Country Prioritization'!$C$4=$B1645),
OR('Country Prioritization'!$C$6='Filter inputs'!$C$4,'Country Prioritization'!$C$6=$S1645),
OR( 'Country Prioritization'!$C$7='Filter inputs'!$D$4, 'Country Prioritization'!$C$7=$T1645),
OR('Country Prioritization'!$C$8='Filter inputs'!$E$4, 'Country Prioritization'!$C$8=$F1645), OR(AND('Country Prioritization'!$C$5='Filter inputs'!$B$4,H1645&lt;=$X$1),AND('Country Prioritization'!$C$5='Filter inputs'!$B$5,M1645&lt;=$X$1))),1,0)</f>
        <v>1</v>
      </c>
      <c r="Y1645">
        <f>IF(OR('Vaccine Prioritization'!$C$5='Filter inputs'!$E$4, 'Vaccine Prioritization'!$C$5=$F1645),1,0)</f>
        <v>1</v>
      </c>
    </row>
    <row r="1646" spans="1:25" x14ac:dyDescent="0.3">
      <c r="A1646" t="str">
        <f t="shared" si="47"/>
        <v>AFRICAMLIPCV32020</v>
      </c>
      <c r="B1646" t="s">
        <v>3</v>
      </c>
      <c r="C1646" t="s">
        <v>126</v>
      </c>
      <c r="D1646" t="s">
        <v>21</v>
      </c>
      <c r="E1646" t="s">
        <v>84</v>
      </c>
      <c r="F1646">
        <v>2020</v>
      </c>
      <c r="G1646" t="s">
        <v>198</v>
      </c>
      <c r="H1646" s="11" cm="1">
        <f t="array" ref="H1646">_xlfn.IFS(G1646="&gt;70%",1,G1646="60-70%",70%,G1646="50-60%",60%,G1646="&lt;50%",50%)</f>
        <v>0.6</v>
      </c>
      <c r="I1646" s="47">
        <v>3.0332973086239741</v>
      </c>
      <c r="J1646">
        <v>7</v>
      </c>
      <c r="K1646">
        <v>9</v>
      </c>
      <c r="L1646" t="s">
        <v>197</v>
      </c>
      <c r="M1646" s="11" cm="1">
        <f t="array" ref="M1646">_xlfn.IFS(L1646="&gt;70%",1,L1646="60-70%",70%,L1646="50-60%",60%,L1646="&lt;50%",50%)</f>
        <v>0.7</v>
      </c>
      <c r="N1646" s="47">
        <v>3.91916086410271</v>
      </c>
      <c r="O1646">
        <v>7</v>
      </c>
      <c r="P1646">
        <v>8</v>
      </c>
      <c r="Q1646">
        <v>8</v>
      </c>
      <c r="R1646">
        <v>9</v>
      </c>
      <c r="S1646" t="s">
        <v>103</v>
      </c>
      <c r="T1646" t="s">
        <v>106</v>
      </c>
      <c r="V1646">
        <v>33</v>
      </c>
      <c r="W1646">
        <v>32</v>
      </c>
      <c r="X1646">
        <f>IF(AND(OR('Country Prioritization'!$C$4 = 'Filter inputs'!$A$4,'Country Prioritization'!$C$4=$B1646),
OR('Country Prioritization'!$C$6='Filter inputs'!$C$4,'Country Prioritization'!$C$6=$S1646),
OR( 'Country Prioritization'!$C$7='Filter inputs'!$D$4, 'Country Prioritization'!$C$7=$T1646),
OR('Country Prioritization'!$C$8='Filter inputs'!$E$4, 'Country Prioritization'!$C$8=$F1646), OR(AND('Country Prioritization'!$C$5='Filter inputs'!$B$4,H1646&lt;=$X$1),AND('Country Prioritization'!$C$5='Filter inputs'!$B$5,M1646&lt;=$X$1))),1,0)</f>
        <v>1</v>
      </c>
      <c r="Y1646">
        <f>IF(OR('Vaccine Prioritization'!$C$5='Filter inputs'!$E$4, 'Vaccine Prioritization'!$C$5=$F1646),1,0)</f>
        <v>1</v>
      </c>
    </row>
    <row r="1647" spans="1:25" x14ac:dyDescent="0.3">
      <c r="A1647" t="str">
        <f t="shared" si="47"/>
        <v>ASIANPLPCV32020</v>
      </c>
      <c r="B1647" t="s">
        <v>13</v>
      </c>
      <c r="C1647" t="s">
        <v>157</v>
      </c>
      <c r="D1647" t="s">
        <v>53</v>
      </c>
      <c r="E1647" t="s">
        <v>84</v>
      </c>
      <c r="F1647">
        <v>2020</v>
      </c>
      <c r="G1647" t="s">
        <v>198</v>
      </c>
      <c r="H1647" s="11" cm="1">
        <f t="array" ref="H1647">_xlfn.IFS(G1647="&gt;70%",1,G1647="60-70%",70%,G1647="50-60%",60%,G1647="&lt;50%",50%)</f>
        <v>0.6</v>
      </c>
      <c r="I1647" s="47">
        <v>2.4220613775255759</v>
      </c>
      <c r="J1647">
        <v>5</v>
      </c>
      <c r="K1647">
        <v>8</v>
      </c>
      <c r="L1647" t="s">
        <v>196</v>
      </c>
      <c r="M1647" s="11" cm="1">
        <f t="array" ref="M1647">_xlfn.IFS(L1647="&gt;70%",1,L1647="60-70%",70%,L1647="50-60%",60%,L1647="&lt;50%",50%)</f>
        <v>1</v>
      </c>
      <c r="N1647" s="47">
        <v>3.567789963442014</v>
      </c>
      <c r="O1647">
        <v>5</v>
      </c>
      <c r="P1647">
        <v>8</v>
      </c>
      <c r="Q1647">
        <v>6</v>
      </c>
      <c r="R1647">
        <v>8</v>
      </c>
      <c r="S1647" t="s">
        <v>104</v>
      </c>
      <c r="T1647" t="s">
        <v>106</v>
      </c>
      <c r="V1647">
        <v>27</v>
      </c>
      <c r="W1647">
        <v>27</v>
      </c>
      <c r="X1647">
        <f>IF(AND(OR('Country Prioritization'!$C$4 = 'Filter inputs'!$A$4,'Country Prioritization'!$C$4=$B1647),
OR('Country Prioritization'!$C$6='Filter inputs'!$C$4,'Country Prioritization'!$C$6=$S1647),
OR( 'Country Prioritization'!$C$7='Filter inputs'!$D$4, 'Country Prioritization'!$C$7=$T1647),
OR('Country Prioritization'!$C$8='Filter inputs'!$E$4, 'Country Prioritization'!$C$8=$F1647), OR(AND('Country Prioritization'!$C$5='Filter inputs'!$B$4,H1647&lt;=$X$1),AND('Country Prioritization'!$C$5='Filter inputs'!$B$5,M1647&lt;=$X$1))),1,0)</f>
        <v>1</v>
      </c>
      <c r="Y1647">
        <f>IF(OR('Vaccine Prioritization'!$C$5='Filter inputs'!$E$4, 'Vaccine Prioritization'!$C$5=$F1647),1,0)</f>
        <v>1</v>
      </c>
    </row>
    <row r="1648" spans="1:25" x14ac:dyDescent="0.3">
      <c r="A1648" t="str">
        <f t="shared" si="47"/>
        <v>ASIAMMRPCV32020</v>
      </c>
      <c r="B1648" t="s">
        <v>13</v>
      </c>
      <c r="C1648" t="s">
        <v>131</v>
      </c>
      <c r="D1648" t="s">
        <v>27</v>
      </c>
      <c r="E1648" t="s">
        <v>84</v>
      </c>
      <c r="F1648">
        <v>2020</v>
      </c>
      <c r="G1648" t="s">
        <v>197</v>
      </c>
      <c r="H1648" s="11" cm="1">
        <f t="array" ref="H1648">_xlfn.IFS(G1648="&gt;70%",1,G1648="60-70%",70%,G1648="50-60%",60%,G1648="&lt;50%",50%)</f>
        <v>0.7</v>
      </c>
      <c r="I1648" s="47">
        <v>3.4496299089951483</v>
      </c>
      <c r="J1648">
        <v>4</v>
      </c>
      <c r="K1648">
        <v>9</v>
      </c>
      <c r="L1648" t="s">
        <v>197</v>
      </c>
      <c r="M1648" s="11" cm="1">
        <f t="array" ref="M1648">_xlfn.IFS(L1648="&gt;70%",1,L1648="60-70%",70%,L1648="50-60%",60%,L1648="&lt;50%",50%)</f>
        <v>0.7</v>
      </c>
      <c r="N1648" s="47">
        <v>3.4578194691014312</v>
      </c>
      <c r="O1648">
        <v>7</v>
      </c>
      <c r="P1648">
        <v>8</v>
      </c>
      <c r="Q1648">
        <v>10</v>
      </c>
      <c r="R1648">
        <v>2</v>
      </c>
      <c r="S1648" t="s">
        <v>104</v>
      </c>
      <c r="T1648" t="s">
        <v>109</v>
      </c>
      <c r="V1648">
        <v>25</v>
      </c>
      <c r="W1648">
        <v>27</v>
      </c>
      <c r="X1648">
        <f>IF(AND(OR('Country Prioritization'!$C$4 = 'Filter inputs'!$A$4,'Country Prioritization'!$C$4=$B1648),
OR('Country Prioritization'!$C$6='Filter inputs'!$C$4,'Country Prioritization'!$C$6=$S1648),
OR( 'Country Prioritization'!$C$7='Filter inputs'!$D$4, 'Country Prioritization'!$C$7=$T1648),
OR('Country Prioritization'!$C$8='Filter inputs'!$E$4, 'Country Prioritization'!$C$8=$F1648), OR(AND('Country Prioritization'!$C$5='Filter inputs'!$B$4,H1648&lt;=$X$1),AND('Country Prioritization'!$C$5='Filter inputs'!$B$5,M1648&lt;=$X$1))),1,0)</f>
        <v>1</v>
      </c>
      <c r="Y1648">
        <f>IF(OR('Vaccine Prioritization'!$C$5='Filter inputs'!$E$4, 'Vaccine Prioritization'!$C$5=$F1648),1,0)</f>
        <v>1</v>
      </c>
    </row>
    <row r="1649" spans="1:25" x14ac:dyDescent="0.3">
      <c r="A1649" t="str">
        <f t="shared" si="47"/>
        <v>AFRICABFAPCV32020</v>
      </c>
      <c r="B1649" t="s">
        <v>3</v>
      </c>
      <c r="C1649" t="s">
        <v>167</v>
      </c>
      <c r="D1649" t="s">
        <v>63</v>
      </c>
      <c r="E1649" t="s">
        <v>84</v>
      </c>
      <c r="F1649">
        <v>2020</v>
      </c>
      <c r="G1649" t="s">
        <v>197</v>
      </c>
      <c r="H1649" s="11" cm="1">
        <f t="array" ref="H1649">_xlfn.IFS(G1649="&gt;70%",1,G1649="60-70%",70%,G1649="50-60%",60%,G1649="&lt;50%",50%)</f>
        <v>0.7</v>
      </c>
      <c r="I1649" s="47">
        <v>2.1134618415207824</v>
      </c>
      <c r="J1649">
        <v>3</v>
      </c>
      <c r="K1649">
        <v>8</v>
      </c>
      <c r="L1649" t="s">
        <v>196</v>
      </c>
      <c r="M1649" s="11" cm="1">
        <f t="array" ref="M1649">_xlfn.IFS(L1649="&gt;70%",1,L1649="60-70%",70%,L1649="50-60%",60%,L1649="&lt;50%",50%)</f>
        <v>1</v>
      </c>
      <c r="N1649" s="47">
        <v>3.3388733146616798</v>
      </c>
      <c r="O1649">
        <v>2</v>
      </c>
      <c r="P1649">
        <v>8</v>
      </c>
      <c r="Q1649">
        <v>4</v>
      </c>
      <c r="R1649">
        <v>9</v>
      </c>
      <c r="S1649" t="s">
        <v>103</v>
      </c>
      <c r="T1649" t="s">
        <v>106</v>
      </c>
      <c r="V1649">
        <v>24</v>
      </c>
      <c r="W1649">
        <v>23</v>
      </c>
      <c r="X1649">
        <f>IF(AND(OR('Country Prioritization'!$C$4 = 'Filter inputs'!$A$4,'Country Prioritization'!$C$4=$B1649),
OR('Country Prioritization'!$C$6='Filter inputs'!$C$4,'Country Prioritization'!$C$6=$S1649),
OR( 'Country Prioritization'!$C$7='Filter inputs'!$D$4, 'Country Prioritization'!$C$7=$T1649),
OR('Country Prioritization'!$C$8='Filter inputs'!$E$4, 'Country Prioritization'!$C$8=$F1649), OR(AND('Country Prioritization'!$C$5='Filter inputs'!$B$4,H1649&lt;=$X$1),AND('Country Prioritization'!$C$5='Filter inputs'!$B$5,M1649&lt;=$X$1))),1,0)</f>
        <v>1</v>
      </c>
      <c r="Y1649">
        <f>IF(OR('Vaccine Prioritization'!$C$5='Filter inputs'!$E$4, 'Vaccine Prioritization'!$C$5=$F1649),1,0)</f>
        <v>1</v>
      </c>
    </row>
    <row r="1650" spans="1:25" x14ac:dyDescent="0.3">
      <c r="A1650" t="str">
        <f t="shared" si="47"/>
        <v>AFRICAMDGPCV32020</v>
      </c>
      <c r="B1650" t="s">
        <v>3</v>
      </c>
      <c r="C1650" t="s">
        <v>145</v>
      </c>
      <c r="D1650" t="s">
        <v>41</v>
      </c>
      <c r="E1650" t="s">
        <v>84</v>
      </c>
      <c r="F1650">
        <v>2020</v>
      </c>
      <c r="G1650" t="s">
        <v>198</v>
      </c>
      <c r="H1650" s="11" cm="1">
        <f t="array" ref="H1650">_xlfn.IFS(G1650="&gt;70%",1,G1650="60-70%",70%,G1650="50-60%",60%,G1650="&lt;50%",50%)</f>
        <v>0.6</v>
      </c>
      <c r="I1650" s="47">
        <v>2.1682753849650336</v>
      </c>
      <c r="J1650">
        <v>6</v>
      </c>
      <c r="K1650">
        <v>8</v>
      </c>
      <c r="L1650" t="s">
        <v>196</v>
      </c>
      <c r="M1650" s="11" cm="1">
        <f t="array" ref="M1650">_xlfn.IFS(L1650="&gt;70%",1,L1650="60-70%",70%,L1650="50-60%",60%,L1650="&lt;50%",50%)</f>
        <v>1</v>
      </c>
      <c r="N1650" s="47">
        <v>3.2934170742588287</v>
      </c>
      <c r="O1650">
        <v>5</v>
      </c>
      <c r="P1650">
        <v>8</v>
      </c>
      <c r="Q1650">
        <v>7</v>
      </c>
      <c r="R1650">
        <v>9</v>
      </c>
      <c r="S1650" t="s">
        <v>103</v>
      </c>
      <c r="T1650" t="s">
        <v>106</v>
      </c>
      <c r="V1650">
        <v>30</v>
      </c>
      <c r="W1650">
        <v>29</v>
      </c>
      <c r="X1650">
        <f>IF(AND(OR('Country Prioritization'!$C$4 = 'Filter inputs'!$A$4,'Country Prioritization'!$C$4=$B1650),
OR('Country Prioritization'!$C$6='Filter inputs'!$C$4,'Country Prioritization'!$C$6=$S1650),
OR( 'Country Prioritization'!$C$7='Filter inputs'!$D$4, 'Country Prioritization'!$C$7=$T1650),
OR('Country Prioritization'!$C$8='Filter inputs'!$E$4, 'Country Prioritization'!$C$8=$F1650), OR(AND('Country Prioritization'!$C$5='Filter inputs'!$B$4,H1650&lt;=$X$1),AND('Country Prioritization'!$C$5='Filter inputs'!$B$5,M1650&lt;=$X$1))),1,0)</f>
        <v>1</v>
      </c>
      <c r="Y1650">
        <f>IF(OR('Vaccine Prioritization'!$C$5='Filter inputs'!$E$4, 'Vaccine Prioritization'!$C$5=$F1650),1,0)</f>
        <v>1</v>
      </c>
    </row>
    <row r="1651" spans="1:25" x14ac:dyDescent="0.3">
      <c r="A1651" t="str">
        <f t="shared" si="47"/>
        <v>AFRICAUGAPCV32020</v>
      </c>
      <c r="B1651" t="s">
        <v>3</v>
      </c>
      <c r="C1651" t="s">
        <v>147</v>
      </c>
      <c r="D1651" t="s">
        <v>43</v>
      </c>
      <c r="E1651" t="s">
        <v>84</v>
      </c>
      <c r="F1651">
        <v>2020</v>
      </c>
      <c r="G1651" t="s">
        <v>197</v>
      </c>
      <c r="H1651" s="11" cm="1">
        <f t="array" ref="H1651">_xlfn.IFS(G1651="&gt;70%",1,G1651="60-70%",70%,G1651="50-60%",60%,G1651="&lt;50%",50%)</f>
        <v>0.7</v>
      </c>
      <c r="I1651" s="47">
        <v>2.7270192379780949</v>
      </c>
      <c r="J1651">
        <v>3</v>
      </c>
      <c r="K1651">
        <v>9</v>
      </c>
      <c r="L1651" t="s">
        <v>196</v>
      </c>
      <c r="M1651" s="11" cm="1">
        <f t="array" ref="M1651">_xlfn.IFS(L1651="&gt;70%",1,L1651="60-70%",70%,L1651="50-60%",60%,L1651="&lt;50%",50%)</f>
        <v>1</v>
      </c>
      <c r="N1651" s="47">
        <v>3.2409985735815714</v>
      </c>
      <c r="O1651">
        <v>5</v>
      </c>
      <c r="P1651">
        <v>8</v>
      </c>
      <c r="Q1651">
        <v>6</v>
      </c>
      <c r="R1651">
        <v>9</v>
      </c>
      <c r="S1651" t="s">
        <v>103</v>
      </c>
      <c r="T1651" t="s">
        <v>106</v>
      </c>
      <c r="V1651">
        <v>27</v>
      </c>
      <c r="W1651">
        <v>28</v>
      </c>
      <c r="X1651">
        <f>IF(AND(OR('Country Prioritization'!$C$4 = 'Filter inputs'!$A$4,'Country Prioritization'!$C$4=$B1651),
OR('Country Prioritization'!$C$6='Filter inputs'!$C$4,'Country Prioritization'!$C$6=$S1651),
OR( 'Country Prioritization'!$C$7='Filter inputs'!$D$4, 'Country Prioritization'!$C$7=$T1651),
OR('Country Prioritization'!$C$8='Filter inputs'!$E$4, 'Country Prioritization'!$C$8=$F1651), OR(AND('Country Prioritization'!$C$5='Filter inputs'!$B$4,H1651&lt;=$X$1),AND('Country Prioritization'!$C$5='Filter inputs'!$B$5,M1651&lt;=$X$1))),1,0)</f>
        <v>1</v>
      </c>
      <c r="Y1651">
        <f>IF(OR('Vaccine Prioritization'!$C$5='Filter inputs'!$E$4, 'Vaccine Prioritization'!$C$5=$F1651),1,0)</f>
        <v>1</v>
      </c>
    </row>
    <row r="1652" spans="1:25" x14ac:dyDescent="0.3">
      <c r="A1652" t="str">
        <f t="shared" si="47"/>
        <v>ASIAYEMPCV32020</v>
      </c>
      <c r="B1652" t="s">
        <v>13</v>
      </c>
      <c r="C1652" t="s">
        <v>123</v>
      </c>
      <c r="D1652" t="s">
        <v>18</v>
      </c>
      <c r="E1652" t="s">
        <v>84</v>
      </c>
      <c r="F1652">
        <v>2020</v>
      </c>
      <c r="G1652" t="s">
        <v>198</v>
      </c>
      <c r="H1652" s="11" cm="1">
        <f t="array" ref="H1652">_xlfn.IFS(G1652="&gt;70%",1,G1652="60-70%",70%,G1652="50-60%",60%,G1652="&lt;50%",50%)</f>
        <v>0.6</v>
      </c>
      <c r="I1652" s="47">
        <v>2.4489434269151942</v>
      </c>
      <c r="J1652">
        <v>7</v>
      </c>
      <c r="K1652">
        <v>8</v>
      </c>
      <c r="L1652" t="s">
        <v>198</v>
      </c>
      <c r="M1652" s="11" cm="1">
        <f t="array" ref="M1652">_xlfn.IFS(L1652="&gt;70%",1,L1652="60-70%",70%,L1652="50-60%",60%,L1652="&lt;50%",50%)</f>
        <v>0.6</v>
      </c>
      <c r="N1652" s="47">
        <v>3.0811296159541022</v>
      </c>
      <c r="O1652">
        <v>8</v>
      </c>
      <c r="P1652">
        <v>8</v>
      </c>
      <c r="Q1652">
        <v>3</v>
      </c>
      <c r="R1652">
        <v>9</v>
      </c>
      <c r="S1652" t="s">
        <v>103</v>
      </c>
      <c r="T1652" t="s">
        <v>106</v>
      </c>
      <c r="V1652">
        <v>27</v>
      </c>
      <c r="W1652">
        <v>28</v>
      </c>
      <c r="X1652">
        <f>IF(AND(OR('Country Prioritization'!$C$4 = 'Filter inputs'!$A$4,'Country Prioritization'!$C$4=$B1652),
OR('Country Prioritization'!$C$6='Filter inputs'!$C$4,'Country Prioritization'!$C$6=$S1652),
OR( 'Country Prioritization'!$C$7='Filter inputs'!$D$4, 'Country Prioritization'!$C$7=$T1652),
OR('Country Prioritization'!$C$8='Filter inputs'!$E$4, 'Country Prioritization'!$C$8=$F1652), OR(AND('Country Prioritization'!$C$5='Filter inputs'!$B$4,H1652&lt;=$X$1),AND('Country Prioritization'!$C$5='Filter inputs'!$B$5,M1652&lt;=$X$1))),1,0)</f>
        <v>1</v>
      </c>
      <c r="Y1652">
        <f>IF(OR('Vaccine Prioritization'!$C$5='Filter inputs'!$E$4, 'Vaccine Prioritization'!$C$5=$F1652),1,0)</f>
        <v>1</v>
      </c>
    </row>
    <row r="1653" spans="1:25" x14ac:dyDescent="0.3">
      <c r="A1653" t="str">
        <f t="shared" si="47"/>
        <v>AFRICAKENPCV32020</v>
      </c>
      <c r="B1653" t="s">
        <v>3</v>
      </c>
      <c r="C1653" t="s">
        <v>139</v>
      </c>
      <c r="D1653" t="s">
        <v>35</v>
      </c>
      <c r="E1653" t="s">
        <v>84</v>
      </c>
      <c r="F1653">
        <v>2020</v>
      </c>
      <c r="G1653" t="s">
        <v>197</v>
      </c>
      <c r="H1653" s="11" cm="1">
        <f t="array" ref="H1653">_xlfn.IFS(G1653="&gt;70%",1,G1653="60-70%",70%,G1653="50-60%",60%,G1653="&lt;50%",50%)</f>
        <v>0.7</v>
      </c>
      <c r="I1653" s="47">
        <v>2.2627092444122199</v>
      </c>
      <c r="J1653">
        <v>3</v>
      </c>
      <c r="K1653">
        <v>8</v>
      </c>
      <c r="L1653" t="s">
        <v>196</v>
      </c>
      <c r="M1653" s="11" cm="1">
        <f t="array" ref="M1653">_xlfn.IFS(L1653="&gt;70%",1,L1653="60-70%",70%,L1653="50-60%",60%,L1653="&lt;50%",50%)</f>
        <v>1</v>
      </c>
      <c r="N1653" s="47">
        <v>2.5878610958723613</v>
      </c>
      <c r="O1653">
        <v>6</v>
      </c>
      <c r="P1653">
        <v>7</v>
      </c>
      <c r="Q1653">
        <v>5</v>
      </c>
      <c r="R1653">
        <v>2</v>
      </c>
      <c r="S1653" t="s">
        <v>104</v>
      </c>
      <c r="T1653" t="s">
        <v>109</v>
      </c>
      <c r="V1653">
        <v>18</v>
      </c>
      <c r="W1653">
        <v>20</v>
      </c>
      <c r="X1653">
        <f>IF(AND(OR('Country Prioritization'!$C$4 = 'Filter inputs'!$A$4,'Country Prioritization'!$C$4=$B1653),
OR('Country Prioritization'!$C$6='Filter inputs'!$C$4,'Country Prioritization'!$C$6=$S1653),
OR( 'Country Prioritization'!$C$7='Filter inputs'!$D$4, 'Country Prioritization'!$C$7=$T1653),
OR('Country Prioritization'!$C$8='Filter inputs'!$E$4, 'Country Prioritization'!$C$8=$F1653), OR(AND('Country Prioritization'!$C$5='Filter inputs'!$B$4,H1653&lt;=$X$1),AND('Country Prioritization'!$C$5='Filter inputs'!$B$5,M1653&lt;=$X$1))),1,0)</f>
        <v>1</v>
      </c>
      <c r="Y1653">
        <f>IF(OR('Vaccine Prioritization'!$C$5='Filter inputs'!$E$4, 'Vaccine Prioritization'!$C$5=$F1653),1,0)</f>
        <v>1</v>
      </c>
    </row>
    <row r="1654" spans="1:25" x14ac:dyDescent="0.3">
      <c r="A1654" t="str">
        <f t="shared" si="47"/>
        <v>AFRICASENPCV32020</v>
      </c>
      <c r="B1654" t="s">
        <v>3</v>
      </c>
      <c r="C1654" t="s">
        <v>164</v>
      </c>
      <c r="D1654" t="s">
        <v>60</v>
      </c>
      <c r="E1654" t="s">
        <v>84</v>
      </c>
      <c r="F1654">
        <v>2020</v>
      </c>
      <c r="G1654" t="s">
        <v>197</v>
      </c>
      <c r="H1654" s="11" cm="1">
        <f t="array" ref="H1654">_xlfn.IFS(G1654="&gt;70%",1,G1654="60-70%",70%,G1654="50-60%",60%,G1654="&lt;50%",50%)</f>
        <v>0.7</v>
      </c>
      <c r="I1654" s="47">
        <v>1.8094058133673288</v>
      </c>
      <c r="J1654">
        <v>3</v>
      </c>
      <c r="K1654">
        <v>7</v>
      </c>
      <c r="L1654" t="s">
        <v>196</v>
      </c>
      <c r="M1654" s="11" cm="1">
        <f t="array" ref="M1654">_xlfn.IFS(L1654="&gt;70%",1,L1654="60-70%",70%,L1654="50-60%",60%,L1654="&lt;50%",50%)</f>
        <v>1</v>
      </c>
      <c r="N1654" s="47">
        <v>2.3721052072068862</v>
      </c>
      <c r="O1654">
        <v>3</v>
      </c>
      <c r="P1654">
        <v>7</v>
      </c>
      <c r="Q1654">
        <v>1</v>
      </c>
      <c r="R1654">
        <v>2</v>
      </c>
      <c r="S1654" t="s">
        <v>104</v>
      </c>
      <c r="T1654" t="s">
        <v>109</v>
      </c>
      <c r="V1654">
        <v>13</v>
      </c>
      <c r="W1654">
        <v>13</v>
      </c>
      <c r="X1654">
        <f>IF(AND(OR('Country Prioritization'!$C$4 = 'Filter inputs'!$A$4,'Country Prioritization'!$C$4=$B1654),
OR('Country Prioritization'!$C$6='Filter inputs'!$C$4,'Country Prioritization'!$C$6=$S1654),
OR( 'Country Prioritization'!$C$7='Filter inputs'!$D$4, 'Country Prioritization'!$C$7=$T1654),
OR('Country Prioritization'!$C$8='Filter inputs'!$E$4, 'Country Prioritization'!$C$8=$F1654), OR(AND('Country Prioritization'!$C$5='Filter inputs'!$B$4,H1654&lt;=$X$1),AND('Country Prioritization'!$C$5='Filter inputs'!$B$5,M1654&lt;=$X$1))),1,0)</f>
        <v>1</v>
      </c>
      <c r="Y1654">
        <f>IF(OR('Vaccine Prioritization'!$C$5='Filter inputs'!$E$4, 'Vaccine Prioritization'!$C$5=$F1654),1,0)</f>
        <v>1</v>
      </c>
    </row>
    <row r="1655" spans="1:25" x14ac:dyDescent="0.3">
      <c r="A1655" t="str">
        <f t="shared" si="47"/>
        <v>AMERICABOLPCV32020</v>
      </c>
      <c r="B1655" t="s">
        <v>22</v>
      </c>
      <c r="C1655" t="s">
        <v>162</v>
      </c>
      <c r="D1655" t="s">
        <v>58</v>
      </c>
      <c r="E1655" t="s">
        <v>84</v>
      </c>
      <c r="F1655">
        <v>2020</v>
      </c>
      <c r="G1655" t="s">
        <v>198</v>
      </c>
      <c r="H1655" s="11" cm="1">
        <f t="array" ref="H1655">_xlfn.IFS(G1655="&gt;70%",1,G1655="60-70%",70%,G1655="50-60%",60%,G1655="&lt;50%",50%)</f>
        <v>0.6</v>
      </c>
      <c r="I1655" s="47">
        <v>1.3099913564117993</v>
      </c>
      <c r="J1655">
        <v>6</v>
      </c>
      <c r="K1655">
        <v>7</v>
      </c>
      <c r="L1655" t="s">
        <v>196</v>
      </c>
      <c r="M1655" s="11" cm="1">
        <f t="array" ref="M1655">_xlfn.IFS(L1655="&gt;70%",1,L1655="60-70%",70%,L1655="50-60%",60%,L1655="&lt;50%",50%)</f>
        <v>1</v>
      </c>
      <c r="N1655" s="47">
        <v>2.3401904111109042</v>
      </c>
      <c r="O1655">
        <v>3</v>
      </c>
      <c r="P1655">
        <v>7</v>
      </c>
      <c r="Q1655">
        <v>4</v>
      </c>
      <c r="R1655">
        <v>11</v>
      </c>
      <c r="S1655" t="s">
        <v>104</v>
      </c>
      <c r="T1655" t="s">
        <v>108</v>
      </c>
      <c r="V1655">
        <v>28</v>
      </c>
      <c r="W1655">
        <v>25</v>
      </c>
      <c r="X1655">
        <f>IF(AND(OR('Country Prioritization'!$C$4 = 'Filter inputs'!$A$4,'Country Prioritization'!$C$4=$B1655),
OR('Country Prioritization'!$C$6='Filter inputs'!$C$4,'Country Prioritization'!$C$6=$S1655),
OR( 'Country Prioritization'!$C$7='Filter inputs'!$D$4, 'Country Prioritization'!$C$7=$T1655),
OR('Country Prioritization'!$C$8='Filter inputs'!$E$4, 'Country Prioritization'!$C$8=$F1655), OR(AND('Country Prioritization'!$C$5='Filter inputs'!$B$4,H1655&lt;=$X$1),AND('Country Prioritization'!$C$5='Filter inputs'!$B$5,M1655&lt;=$X$1))),1,0)</f>
        <v>1</v>
      </c>
      <c r="Y1655">
        <f>IF(OR('Vaccine Prioritization'!$C$5='Filter inputs'!$E$4, 'Vaccine Prioritization'!$C$5=$F1655),1,0)</f>
        <v>1</v>
      </c>
    </row>
    <row r="1656" spans="1:25" x14ac:dyDescent="0.3">
      <c r="A1656" t="str">
        <f t="shared" si="47"/>
        <v>ASIAPRKPCV32020</v>
      </c>
      <c r="B1656" t="s">
        <v>13</v>
      </c>
      <c r="C1656" t="s">
        <v>177</v>
      </c>
      <c r="D1656" t="s">
        <v>73</v>
      </c>
      <c r="E1656" t="s">
        <v>84</v>
      </c>
      <c r="F1656">
        <v>2020</v>
      </c>
      <c r="G1656" t="s">
        <v>199</v>
      </c>
      <c r="H1656" s="11" cm="1">
        <f t="array" ref="H1656">_xlfn.IFS(G1656="&gt;70%",1,G1656="60-70%",70%,G1656="50-60%",60%,G1656="&lt;50%",50%)</f>
        <v>0.5</v>
      </c>
      <c r="I1656" s="47">
        <v>0.76791070067936085</v>
      </c>
      <c r="J1656">
        <v>8</v>
      </c>
      <c r="K1656">
        <v>5</v>
      </c>
      <c r="L1656" t="s">
        <v>199</v>
      </c>
      <c r="M1656" s="11" cm="1">
        <f t="array" ref="M1656">_xlfn.IFS(L1656="&gt;70%",1,L1656="60-70%",70%,L1656="50-60%",60%,L1656="&lt;50%",50%)</f>
        <v>0.5</v>
      </c>
      <c r="N1656" s="47">
        <v>2.1157683317652389</v>
      </c>
      <c r="O1656">
        <v>10</v>
      </c>
      <c r="P1656">
        <v>7</v>
      </c>
      <c r="Q1656">
        <v>1</v>
      </c>
      <c r="R1656">
        <v>9</v>
      </c>
      <c r="S1656" t="s">
        <v>103</v>
      </c>
      <c r="T1656" t="s">
        <v>106</v>
      </c>
      <c r="V1656">
        <v>23</v>
      </c>
      <c r="W1656">
        <v>27</v>
      </c>
      <c r="X1656">
        <f>IF(AND(OR('Country Prioritization'!$C$4 = 'Filter inputs'!$A$4,'Country Prioritization'!$C$4=$B1656),
OR('Country Prioritization'!$C$6='Filter inputs'!$C$4,'Country Prioritization'!$C$6=$S1656),
OR( 'Country Prioritization'!$C$7='Filter inputs'!$D$4, 'Country Prioritization'!$C$7=$T1656),
OR('Country Prioritization'!$C$8='Filter inputs'!$E$4, 'Country Prioritization'!$C$8=$F1656), OR(AND('Country Prioritization'!$C$5='Filter inputs'!$B$4,H1656&lt;=$X$1),AND('Country Prioritization'!$C$5='Filter inputs'!$B$5,M1656&lt;=$X$1))),1,0)</f>
        <v>1</v>
      </c>
      <c r="Y1656">
        <f>IF(OR('Vaccine Prioritization'!$C$5='Filter inputs'!$E$4, 'Vaccine Prioritization'!$C$5=$F1656),1,0)</f>
        <v>1</v>
      </c>
    </row>
    <row r="1657" spans="1:25" x14ac:dyDescent="0.3">
      <c r="A1657" t="str">
        <f t="shared" si="47"/>
        <v>AFRICARWAPCV32020</v>
      </c>
      <c r="B1657" t="s">
        <v>3</v>
      </c>
      <c r="C1657" t="s">
        <v>179</v>
      </c>
      <c r="D1657" t="s">
        <v>75</v>
      </c>
      <c r="E1657" t="s">
        <v>84</v>
      </c>
      <c r="F1657">
        <v>2020</v>
      </c>
      <c r="G1657" t="s">
        <v>196</v>
      </c>
      <c r="H1657" s="11" cm="1">
        <f t="array" ref="H1657">_xlfn.IFS(G1657="&gt;70%",1,G1657="60-70%",70%,G1657="50-60%",60%,G1657="&lt;50%",50%)</f>
        <v>1</v>
      </c>
      <c r="I1657" s="47">
        <v>1.4531486784951564</v>
      </c>
      <c r="J1657">
        <v>1</v>
      </c>
      <c r="K1657">
        <v>7</v>
      </c>
      <c r="L1657" t="s">
        <v>196</v>
      </c>
      <c r="M1657" s="11" cm="1">
        <f t="array" ref="M1657">_xlfn.IFS(L1657="&gt;70%",1,L1657="60-70%",70%,L1657="50-60%",60%,L1657="&lt;50%",50%)</f>
        <v>1</v>
      </c>
      <c r="N1657" s="47">
        <v>2.1025527565173094</v>
      </c>
      <c r="O1657">
        <v>1</v>
      </c>
      <c r="P1657">
        <v>7</v>
      </c>
      <c r="Q1657">
        <v>8</v>
      </c>
      <c r="R1657">
        <v>9</v>
      </c>
      <c r="S1657" t="s">
        <v>103</v>
      </c>
      <c r="T1657" t="s">
        <v>106</v>
      </c>
      <c r="V1657">
        <v>25</v>
      </c>
      <c r="W1657">
        <v>25</v>
      </c>
      <c r="X1657">
        <f>IF(AND(OR('Country Prioritization'!$C$4 = 'Filter inputs'!$A$4,'Country Prioritization'!$C$4=$B1657),
OR('Country Prioritization'!$C$6='Filter inputs'!$C$4,'Country Prioritization'!$C$6=$S1657),
OR( 'Country Prioritization'!$C$7='Filter inputs'!$D$4, 'Country Prioritization'!$C$7=$T1657),
OR('Country Prioritization'!$C$8='Filter inputs'!$E$4, 'Country Prioritization'!$C$8=$F1657), OR(AND('Country Prioritization'!$C$5='Filter inputs'!$B$4,H1657&lt;=$X$1),AND('Country Prioritization'!$C$5='Filter inputs'!$B$5,M1657&lt;=$X$1))),1,0)</f>
        <v>1</v>
      </c>
      <c r="Y1657">
        <f>IF(OR('Vaccine Prioritization'!$C$5='Filter inputs'!$E$4, 'Vaccine Prioritization'!$C$5=$F1657),1,0)</f>
        <v>1</v>
      </c>
    </row>
    <row r="1658" spans="1:25" x14ac:dyDescent="0.3">
      <c r="A1658" t="str">
        <f t="shared" si="47"/>
        <v>AFRICASOMPCV32020</v>
      </c>
      <c r="B1658" t="s">
        <v>3</v>
      </c>
      <c r="C1658" t="s">
        <v>112</v>
      </c>
      <c r="D1658" t="s">
        <v>4</v>
      </c>
      <c r="E1658" t="s">
        <v>84</v>
      </c>
      <c r="F1658">
        <v>2020</v>
      </c>
      <c r="G1658" t="s">
        <v>198</v>
      </c>
      <c r="H1658" s="11" cm="1">
        <f t="array" ref="H1658">_xlfn.IFS(G1658="&gt;70%",1,G1658="60-70%",70%,G1658="50-60%",60%,G1658="&lt;50%",50%)</f>
        <v>0.6</v>
      </c>
      <c r="I1658" s="47">
        <v>2.4791550592578471</v>
      </c>
      <c r="J1658">
        <v>7</v>
      </c>
      <c r="K1658">
        <v>8</v>
      </c>
      <c r="L1658" t="s">
        <v>199</v>
      </c>
      <c r="M1658" s="11" cm="1">
        <f t="array" ref="M1658">_xlfn.IFS(L1658="&gt;70%",1,L1658="60-70%",70%,L1658="50-60%",60%,L1658="&lt;50%",50%)</f>
        <v>0.5</v>
      </c>
      <c r="N1658" s="47">
        <v>2.0743969442618395</v>
      </c>
      <c r="O1658">
        <v>9</v>
      </c>
      <c r="P1658">
        <v>7</v>
      </c>
      <c r="Q1658">
        <v>9</v>
      </c>
      <c r="R1658">
        <v>9</v>
      </c>
      <c r="S1658" t="s">
        <v>103</v>
      </c>
      <c r="T1658" t="s">
        <v>106</v>
      </c>
      <c r="V1658">
        <v>33</v>
      </c>
      <c r="W1658">
        <v>34</v>
      </c>
      <c r="X1658">
        <f>IF(AND(OR('Country Prioritization'!$C$4 = 'Filter inputs'!$A$4,'Country Prioritization'!$C$4=$B1658),
OR('Country Prioritization'!$C$6='Filter inputs'!$C$4,'Country Prioritization'!$C$6=$S1658),
OR( 'Country Prioritization'!$C$7='Filter inputs'!$D$4, 'Country Prioritization'!$C$7=$T1658),
OR('Country Prioritization'!$C$8='Filter inputs'!$E$4, 'Country Prioritization'!$C$8=$F1658), OR(AND('Country Prioritization'!$C$5='Filter inputs'!$B$4,H1658&lt;=$X$1),AND('Country Prioritization'!$C$5='Filter inputs'!$B$5,M1658&lt;=$X$1))),1,0)</f>
        <v>1</v>
      </c>
      <c r="Y1658">
        <f>IF(OR('Vaccine Prioritization'!$C$5='Filter inputs'!$E$4, 'Vaccine Prioritization'!$C$5=$F1658),1,0)</f>
        <v>1</v>
      </c>
    </row>
    <row r="1659" spans="1:25" x14ac:dyDescent="0.3">
      <c r="A1659" t="str">
        <f t="shared" si="47"/>
        <v>AFRICAZMBPCV32020</v>
      </c>
      <c r="B1659" t="s">
        <v>3</v>
      </c>
      <c r="C1659" t="s">
        <v>182</v>
      </c>
      <c r="D1659" t="s">
        <v>78</v>
      </c>
      <c r="E1659" t="s">
        <v>84</v>
      </c>
      <c r="F1659">
        <v>2020</v>
      </c>
      <c r="G1659" t="s">
        <v>197</v>
      </c>
      <c r="H1659" s="11" cm="1">
        <f t="array" ref="H1659">_xlfn.IFS(G1659="&gt;70%",1,G1659="60-70%",70%,G1659="50-60%",60%,G1659="&lt;50%",50%)</f>
        <v>0.7</v>
      </c>
      <c r="I1659" s="47">
        <v>1.3032101826227267</v>
      </c>
      <c r="J1659">
        <v>4</v>
      </c>
      <c r="K1659">
        <v>7</v>
      </c>
      <c r="L1659" t="s">
        <v>196</v>
      </c>
      <c r="M1659" s="11" cm="1">
        <f t="array" ref="M1659">_xlfn.IFS(L1659="&gt;70%",1,L1659="60-70%",70%,L1659="50-60%",60%,L1659="&lt;50%",50%)</f>
        <v>1</v>
      </c>
      <c r="N1659" s="47">
        <v>2.0742444318134785</v>
      </c>
      <c r="O1659">
        <v>1</v>
      </c>
      <c r="P1659">
        <v>7</v>
      </c>
      <c r="Q1659">
        <v>9</v>
      </c>
      <c r="R1659">
        <v>2</v>
      </c>
      <c r="S1659" t="s">
        <v>104</v>
      </c>
      <c r="T1659" t="s">
        <v>109</v>
      </c>
      <c r="V1659">
        <v>22</v>
      </c>
      <c r="W1659">
        <v>19</v>
      </c>
      <c r="X1659">
        <f>IF(AND(OR('Country Prioritization'!$C$4 = 'Filter inputs'!$A$4,'Country Prioritization'!$C$4=$B1659),
OR('Country Prioritization'!$C$6='Filter inputs'!$C$4,'Country Prioritization'!$C$6=$S1659),
OR( 'Country Prioritization'!$C$7='Filter inputs'!$D$4, 'Country Prioritization'!$C$7=$T1659),
OR('Country Prioritization'!$C$8='Filter inputs'!$E$4, 'Country Prioritization'!$C$8=$F1659), OR(AND('Country Prioritization'!$C$5='Filter inputs'!$B$4,H1659&lt;=$X$1),AND('Country Prioritization'!$C$5='Filter inputs'!$B$5,M1659&lt;=$X$1))),1,0)</f>
        <v>1</v>
      </c>
      <c r="Y1659">
        <f>IF(OR('Vaccine Prioritization'!$C$5='Filter inputs'!$E$4, 'Vaccine Prioritization'!$C$5=$F1659),1,0)</f>
        <v>1</v>
      </c>
    </row>
    <row r="1660" spans="1:25" x14ac:dyDescent="0.3">
      <c r="A1660" t="str">
        <f t="shared" si="47"/>
        <v>ASIAKHMPCV32020</v>
      </c>
      <c r="B1660" t="s">
        <v>13</v>
      </c>
      <c r="C1660" t="s">
        <v>163</v>
      </c>
      <c r="D1660" t="s">
        <v>59</v>
      </c>
      <c r="E1660" t="s">
        <v>84</v>
      </c>
      <c r="F1660">
        <v>2020</v>
      </c>
      <c r="G1660" t="s">
        <v>197</v>
      </c>
      <c r="H1660" s="11" cm="1">
        <f t="array" ref="H1660">_xlfn.IFS(G1660="&gt;70%",1,G1660="60-70%",70%,G1660="50-60%",60%,G1660="&lt;50%",50%)</f>
        <v>0.7</v>
      </c>
      <c r="I1660" s="47">
        <v>1.3979861094956065</v>
      </c>
      <c r="J1660">
        <v>4</v>
      </c>
      <c r="K1660">
        <v>7</v>
      </c>
      <c r="L1660" t="s">
        <v>196</v>
      </c>
      <c r="M1660" s="11" cm="1">
        <f t="array" ref="M1660">_xlfn.IFS(L1660="&gt;70%",1,L1660="60-70%",70%,L1660="50-60%",60%,L1660="&lt;50%",50%)</f>
        <v>1</v>
      </c>
      <c r="N1660" s="47">
        <v>1.9730903840530551</v>
      </c>
      <c r="O1660">
        <v>3</v>
      </c>
      <c r="P1660">
        <v>7</v>
      </c>
      <c r="Q1660">
        <v>8</v>
      </c>
      <c r="R1660">
        <v>2</v>
      </c>
      <c r="S1660" t="s">
        <v>104</v>
      </c>
      <c r="T1660" t="s">
        <v>109</v>
      </c>
      <c r="V1660">
        <v>21</v>
      </c>
      <c r="W1660">
        <v>20</v>
      </c>
      <c r="X1660">
        <f>IF(AND(OR('Country Prioritization'!$C$4 = 'Filter inputs'!$A$4,'Country Prioritization'!$C$4=$B1660),
OR('Country Prioritization'!$C$6='Filter inputs'!$C$4,'Country Prioritization'!$C$6=$S1660),
OR( 'Country Prioritization'!$C$7='Filter inputs'!$D$4, 'Country Prioritization'!$C$7=$T1660),
OR('Country Prioritization'!$C$8='Filter inputs'!$E$4, 'Country Prioritization'!$C$8=$F1660), OR(AND('Country Prioritization'!$C$5='Filter inputs'!$B$4,H1660&lt;=$X$1),AND('Country Prioritization'!$C$5='Filter inputs'!$B$5,M1660&lt;=$X$1))),1,0)</f>
        <v>1</v>
      </c>
      <c r="Y1660">
        <f>IF(OR('Vaccine Prioritization'!$C$5='Filter inputs'!$E$4, 'Vaccine Prioritization'!$C$5=$F1660),1,0)</f>
        <v>1</v>
      </c>
    </row>
    <row r="1661" spans="1:25" x14ac:dyDescent="0.3">
      <c r="A1661" t="str">
        <f t="shared" si="47"/>
        <v>AFRICATCDPCV32020</v>
      </c>
      <c r="B1661" t="s">
        <v>3</v>
      </c>
      <c r="C1661" t="s">
        <v>118</v>
      </c>
      <c r="D1661" t="s">
        <v>11</v>
      </c>
      <c r="E1661" t="s">
        <v>84</v>
      </c>
      <c r="F1661">
        <v>2020</v>
      </c>
      <c r="G1661" t="s">
        <v>198</v>
      </c>
      <c r="H1661" s="11" cm="1">
        <f t="array" ref="H1661">_xlfn.IFS(G1661="&gt;70%",1,G1661="60-70%",70%,G1661="50-60%",60%,G1661="&lt;50%",50%)</f>
        <v>0.6</v>
      </c>
      <c r="I1661" s="47">
        <v>3.3645824973410989</v>
      </c>
      <c r="J1661">
        <v>7</v>
      </c>
      <c r="K1661">
        <v>9</v>
      </c>
      <c r="L1661" t="s">
        <v>199</v>
      </c>
      <c r="M1661" s="11" cm="1">
        <f t="array" ref="M1661">_xlfn.IFS(L1661="&gt;70%",1,L1661="60-70%",70%,L1661="50-60%",60%,L1661="&lt;50%",50%)</f>
        <v>0.5</v>
      </c>
      <c r="N1661" s="47">
        <v>1.9194396664819215</v>
      </c>
      <c r="O1661">
        <v>9</v>
      </c>
      <c r="P1661">
        <v>6</v>
      </c>
      <c r="Q1661">
        <v>9</v>
      </c>
      <c r="R1661">
        <v>9</v>
      </c>
      <c r="S1661" t="s">
        <v>103</v>
      </c>
      <c r="T1661" t="s">
        <v>106</v>
      </c>
      <c r="V1661">
        <v>34</v>
      </c>
      <c r="W1661">
        <v>33</v>
      </c>
      <c r="X1661">
        <f>IF(AND(OR('Country Prioritization'!$C$4 = 'Filter inputs'!$A$4,'Country Prioritization'!$C$4=$B1661),
OR('Country Prioritization'!$C$6='Filter inputs'!$C$4,'Country Prioritization'!$C$6=$S1661),
OR( 'Country Prioritization'!$C$7='Filter inputs'!$D$4, 'Country Prioritization'!$C$7=$T1661),
OR('Country Prioritization'!$C$8='Filter inputs'!$E$4, 'Country Prioritization'!$C$8=$F1661), OR(AND('Country Prioritization'!$C$5='Filter inputs'!$B$4,H1661&lt;=$X$1),AND('Country Prioritization'!$C$5='Filter inputs'!$B$5,M1661&lt;=$X$1))),1,0)</f>
        <v>1</v>
      </c>
      <c r="Y1661">
        <f>IF(OR('Vaccine Prioritization'!$C$5='Filter inputs'!$E$4, 'Vaccine Prioritization'!$C$5=$F1661),1,0)</f>
        <v>1</v>
      </c>
    </row>
    <row r="1662" spans="1:25" x14ac:dyDescent="0.3">
      <c r="A1662" t="str">
        <f t="shared" si="47"/>
        <v>ASIALKAPCV32020</v>
      </c>
      <c r="B1662" t="s">
        <v>13</v>
      </c>
      <c r="C1662" t="s">
        <v>180</v>
      </c>
      <c r="D1662" t="s">
        <v>76</v>
      </c>
      <c r="E1662" t="s">
        <v>84</v>
      </c>
      <c r="F1662">
        <v>2020</v>
      </c>
      <c r="G1662" t="s">
        <v>199</v>
      </c>
      <c r="H1662" s="11" cm="1">
        <f t="array" ref="H1662">_xlfn.IFS(G1662="&gt;70%",1,G1662="60-70%",70%,G1662="50-60%",60%,G1662="&lt;50%",50%)</f>
        <v>0.5</v>
      </c>
      <c r="I1662" s="47">
        <v>0.15238071188393917</v>
      </c>
      <c r="J1662">
        <v>8</v>
      </c>
      <c r="K1662">
        <v>3</v>
      </c>
      <c r="L1662" t="s">
        <v>199</v>
      </c>
      <c r="M1662" s="11" cm="1">
        <f t="array" ref="M1662">_xlfn.IFS(L1662="&gt;70%",1,L1662="60-70%",70%,L1662="50-60%",60%,L1662="&lt;50%",50%)</f>
        <v>0.5</v>
      </c>
      <c r="N1662" s="47">
        <v>1.7896314437471368</v>
      </c>
      <c r="O1662">
        <v>10</v>
      </c>
      <c r="P1662">
        <v>6</v>
      </c>
      <c r="Q1662">
        <v>1</v>
      </c>
      <c r="R1662">
        <v>11</v>
      </c>
      <c r="S1662" t="s">
        <v>104</v>
      </c>
      <c r="T1662" t="s">
        <v>108</v>
      </c>
      <c r="V1662">
        <v>23</v>
      </c>
      <c r="W1662">
        <v>28</v>
      </c>
      <c r="X1662">
        <f>IF(AND(OR('Country Prioritization'!$C$4 = 'Filter inputs'!$A$4,'Country Prioritization'!$C$4=$B1662),
OR('Country Prioritization'!$C$6='Filter inputs'!$C$4,'Country Prioritization'!$C$6=$S1662),
OR( 'Country Prioritization'!$C$7='Filter inputs'!$D$4, 'Country Prioritization'!$C$7=$T1662),
OR('Country Prioritization'!$C$8='Filter inputs'!$E$4, 'Country Prioritization'!$C$8=$F1662), OR(AND('Country Prioritization'!$C$5='Filter inputs'!$B$4,H1662&lt;=$X$1),AND('Country Prioritization'!$C$5='Filter inputs'!$B$5,M1662&lt;=$X$1))),1,0)</f>
        <v>1</v>
      </c>
      <c r="Y1662">
        <f>IF(OR('Vaccine Prioritization'!$C$5='Filter inputs'!$E$4, 'Vaccine Prioritization'!$C$5=$F1662),1,0)</f>
        <v>1</v>
      </c>
    </row>
    <row r="1663" spans="1:25" x14ac:dyDescent="0.3">
      <c r="A1663" t="str">
        <f t="shared" si="47"/>
        <v>AFRICABENPCV32020</v>
      </c>
      <c r="B1663" t="s">
        <v>3</v>
      </c>
      <c r="C1663" t="s">
        <v>132</v>
      </c>
      <c r="D1663" t="s">
        <v>28</v>
      </c>
      <c r="E1663" t="s">
        <v>84</v>
      </c>
      <c r="F1663">
        <v>2020</v>
      </c>
      <c r="G1663" t="s">
        <v>198</v>
      </c>
      <c r="H1663" s="11" cm="1">
        <f t="array" ref="H1663">_xlfn.IFS(G1663="&gt;70%",1,G1663="60-70%",70%,G1663="50-60%",60%,G1663="&lt;50%",50%)</f>
        <v>0.6</v>
      </c>
      <c r="I1663" s="47">
        <v>1.1399650725605233</v>
      </c>
      <c r="J1663">
        <v>7</v>
      </c>
      <c r="K1663">
        <v>6</v>
      </c>
      <c r="L1663" t="s">
        <v>196</v>
      </c>
      <c r="M1663" s="11" cm="1">
        <f t="array" ref="M1663">_xlfn.IFS(L1663="&gt;70%",1,L1663="60-70%",70%,L1663="50-60%",60%,L1663="&lt;50%",50%)</f>
        <v>1</v>
      </c>
      <c r="N1663" s="47">
        <v>1.6071149364345616</v>
      </c>
      <c r="O1663">
        <v>7</v>
      </c>
      <c r="P1663">
        <v>6</v>
      </c>
      <c r="Q1663">
        <v>2</v>
      </c>
      <c r="R1663">
        <v>8</v>
      </c>
      <c r="S1663" t="s">
        <v>104</v>
      </c>
      <c r="T1663" t="s">
        <v>106</v>
      </c>
      <c r="V1663">
        <v>23</v>
      </c>
      <c r="W1663">
        <v>23</v>
      </c>
      <c r="X1663">
        <f>IF(AND(OR('Country Prioritization'!$C$4 = 'Filter inputs'!$A$4,'Country Prioritization'!$C$4=$B1663),
OR('Country Prioritization'!$C$6='Filter inputs'!$C$4,'Country Prioritization'!$C$6=$S1663),
OR( 'Country Prioritization'!$C$7='Filter inputs'!$D$4, 'Country Prioritization'!$C$7=$T1663),
OR('Country Prioritization'!$C$8='Filter inputs'!$E$4, 'Country Prioritization'!$C$8=$F1663), OR(AND('Country Prioritization'!$C$5='Filter inputs'!$B$4,H1663&lt;=$X$1),AND('Country Prioritization'!$C$5='Filter inputs'!$B$5,M1663&lt;=$X$1))),1,0)</f>
        <v>1</v>
      </c>
      <c r="Y1663">
        <f>IF(OR('Vaccine Prioritization'!$C$5='Filter inputs'!$E$4, 'Vaccine Prioritization'!$C$5=$F1663),1,0)</f>
        <v>1</v>
      </c>
    </row>
    <row r="1664" spans="1:25" x14ac:dyDescent="0.3">
      <c r="A1664" t="str">
        <f t="shared" si="47"/>
        <v>AFRICABDIPCV32020</v>
      </c>
      <c r="B1664" t="s">
        <v>3</v>
      </c>
      <c r="C1664" t="s">
        <v>171</v>
      </c>
      <c r="D1664" t="s">
        <v>67</v>
      </c>
      <c r="E1664" t="s">
        <v>84</v>
      </c>
      <c r="F1664">
        <v>2020</v>
      </c>
      <c r="G1664" t="s">
        <v>197</v>
      </c>
      <c r="H1664" s="11" cm="1">
        <f t="array" ref="H1664">_xlfn.IFS(G1664="&gt;70%",1,G1664="60-70%",70%,G1664="50-60%",60%,G1664="&lt;50%",50%)</f>
        <v>0.7</v>
      </c>
      <c r="I1664" s="47">
        <v>1.1285886559319658</v>
      </c>
      <c r="J1664">
        <v>2</v>
      </c>
      <c r="K1664">
        <v>6</v>
      </c>
      <c r="L1664" t="s">
        <v>196</v>
      </c>
      <c r="M1664" s="11" cm="1">
        <f t="array" ref="M1664">_xlfn.IFS(L1664="&gt;70%",1,L1664="60-70%",70%,L1664="50-60%",60%,L1664="&lt;50%",50%)</f>
        <v>1</v>
      </c>
      <c r="N1664" s="47">
        <v>1.6039117858348242</v>
      </c>
      <c r="O1664">
        <v>2</v>
      </c>
      <c r="P1664">
        <v>6</v>
      </c>
      <c r="Q1664">
        <v>5</v>
      </c>
      <c r="R1664">
        <v>9</v>
      </c>
      <c r="S1664" t="s">
        <v>103</v>
      </c>
      <c r="T1664" t="s">
        <v>106</v>
      </c>
      <c r="V1664">
        <v>22</v>
      </c>
      <c r="W1664">
        <v>22</v>
      </c>
      <c r="X1664">
        <f>IF(AND(OR('Country Prioritization'!$C$4 = 'Filter inputs'!$A$4,'Country Prioritization'!$C$4=$B1664),
OR('Country Prioritization'!$C$6='Filter inputs'!$C$4,'Country Prioritization'!$C$6=$S1664),
OR( 'Country Prioritization'!$C$7='Filter inputs'!$D$4, 'Country Prioritization'!$C$7=$T1664),
OR('Country Prioritization'!$C$8='Filter inputs'!$E$4, 'Country Prioritization'!$C$8=$F1664), OR(AND('Country Prioritization'!$C$5='Filter inputs'!$B$4,H1664&lt;=$X$1),AND('Country Prioritization'!$C$5='Filter inputs'!$B$5,M1664&lt;=$X$1))),1,0)</f>
        <v>1</v>
      </c>
      <c r="Y1664">
        <f>IF(OR('Vaccine Prioritization'!$C$5='Filter inputs'!$E$4, 'Vaccine Prioritization'!$C$5=$F1664),1,0)</f>
        <v>1</v>
      </c>
    </row>
    <row r="1665" spans="1:25" x14ac:dyDescent="0.3">
      <c r="A1665" t="str">
        <f t="shared" si="47"/>
        <v>AFRICAGHAPCV32020</v>
      </c>
      <c r="B1665" t="s">
        <v>3</v>
      </c>
      <c r="C1665" t="s">
        <v>166</v>
      </c>
      <c r="D1665" t="s">
        <v>62</v>
      </c>
      <c r="E1665" t="s">
        <v>84</v>
      </c>
      <c r="F1665">
        <v>2020</v>
      </c>
      <c r="G1665" t="s">
        <v>196</v>
      </c>
      <c r="H1665" s="11" cm="1">
        <f t="array" ref="H1665">_xlfn.IFS(G1665="&gt;70%",1,G1665="60-70%",70%,G1665="50-60%",60%,G1665="&lt;50%",50%)</f>
        <v>1</v>
      </c>
      <c r="I1665" s="47">
        <v>1.1549364436702645</v>
      </c>
      <c r="J1665">
        <v>1</v>
      </c>
      <c r="K1665">
        <v>6</v>
      </c>
      <c r="L1665" t="s">
        <v>196</v>
      </c>
      <c r="M1665" s="11" cm="1">
        <f t="array" ref="M1665">_xlfn.IFS(L1665="&gt;70%",1,L1665="60-70%",70%,L1665="50-60%",60%,L1665="&lt;50%",50%)</f>
        <v>1</v>
      </c>
      <c r="N1665" s="47">
        <v>1.5842893887689944</v>
      </c>
      <c r="O1665">
        <v>3</v>
      </c>
      <c r="P1665">
        <v>6</v>
      </c>
      <c r="Q1665">
        <v>5</v>
      </c>
      <c r="R1665">
        <v>2</v>
      </c>
      <c r="S1665" t="s">
        <v>104</v>
      </c>
      <c r="T1665" t="s">
        <v>109</v>
      </c>
      <c r="V1665">
        <v>14</v>
      </c>
      <c r="W1665">
        <v>16</v>
      </c>
      <c r="X1665">
        <f>IF(AND(OR('Country Prioritization'!$C$4 = 'Filter inputs'!$A$4,'Country Prioritization'!$C$4=$B1665),
OR('Country Prioritization'!$C$6='Filter inputs'!$C$4,'Country Prioritization'!$C$6=$S1665),
OR( 'Country Prioritization'!$C$7='Filter inputs'!$D$4, 'Country Prioritization'!$C$7=$T1665),
OR('Country Prioritization'!$C$8='Filter inputs'!$E$4, 'Country Prioritization'!$C$8=$F1665), OR(AND('Country Prioritization'!$C$5='Filter inputs'!$B$4,H1665&lt;=$X$1),AND('Country Prioritization'!$C$5='Filter inputs'!$B$5,M1665&lt;=$X$1))),1,0)</f>
        <v>1</v>
      </c>
      <c r="Y1665">
        <f>IF(OR('Vaccine Prioritization'!$C$5='Filter inputs'!$E$4, 'Vaccine Prioritization'!$C$5=$F1665),1,0)</f>
        <v>1</v>
      </c>
    </row>
    <row r="1666" spans="1:25" x14ac:dyDescent="0.3">
      <c r="A1666" t="str">
        <f t="shared" si="47"/>
        <v>AFRICACIVPCV32020</v>
      </c>
      <c r="B1666" t="s">
        <v>3</v>
      </c>
      <c r="C1666" t="s">
        <v>142</v>
      </c>
      <c r="D1666" t="s">
        <v>38</v>
      </c>
      <c r="E1666" t="s">
        <v>84</v>
      </c>
      <c r="F1666">
        <v>2020</v>
      </c>
      <c r="G1666" t="s">
        <v>197</v>
      </c>
      <c r="H1666" s="11" cm="1">
        <f t="array" ref="H1666">_xlfn.IFS(G1666="&gt;70%",1,G1666="60-70%",70%,G1666="50-60%",60%,G1666="&lt;50%",50%)</f>
        <v>0.7</v>
      </c>
      <c r="I1666" s="47">
        <v>1.1037983497860386</v>
      </c>
      <c r="J1666">
        <v>5</v>
      </c>
      <c r="K1666">
        <v>6</v>
      </c>
      <c r="L1666" t="s">
        <v>196</v>
      </c>
      <c r="M1666" s="11" cm="1">
        <f t="array" ref="M1666">_xlfn.IFS(L1666="&gt;70%",1,L1666="60-70%",70%,L1666="50-60%",60%,L1666="&lt;50%",50%)</f>
        <v>1</v>
      </c>
      <c r="N1666" s="47">
        <v>1.492123734807083</v>
      </c>
      <c r="O1666">
        <v>5</v>
      </c>
      <c r="P1666">
        <v>6</v>
      </c>
      <c r="Q1666">
        <v>5</v>
      </c>
      <c r="R1666">
        <v>2</v>
      </c>
      <c r="S1666" t="s">
        <v>104</v>
      </c>
      <c r="T1666" t="s">
        <v>109</v>
      </c>
      <c r="V1666">
        <v>18</v>
      </c>
      <c r="W1666">
        <v>18</v>
      </c>
      <c r="X1666">
        <f>IF(AND(OR('Country Prioritization'!$C$4 = 'Filter inputs'!$A$4,'Country Prioritization'!$C$4=$B1666),
OR('Country Prioritization'!$C$6='Filter inputs'!$C$4,'Country Prioritization'!$C$6=$S1666),
OR( 'Country Prioritization'!$C$7='Filter inputs'!$D$4, 'Country Prioritization'!$C$7=$T1666),
OR('Country Prioritization'!$C$8='Filter inputs'!$E$4, 'Country Prioritization'!$C$8=$F1666), OR(AND('Country Prioritization'!$C$5='Filter inputs'!$B$4,H1666&lt;=$X$1),AND('Country Prioritization'!$C$5='Filter inputs'!$B$5,M1666&lt;=$X$1))),1,0)</f>
        <v>1</v>
      </c>
      <c r="Y1666">
        <f>IF(OR('Vaccine Prioritization'!$C$5='Filter inputs'!$E$4, 'Vaccine Prioritization'!$C$5=$F1666),1,0)</f>
        <v>1</v>
      </c>
    </row>
    <row r="1667" spans="1:25" x14ac:dyDescent="0.3">
      <c r="A1667" t="str">
        <f t="shared" si="47"/>
        <v>ASIASYRPCV32020</v>
      </c>
      <c r="B1667" t="s">
        <v>13</v>
      </c>
      <c r="C1667" t="s">
        <v>122</v>
      </c>
      <c r="D1667" t="s">
        <v>17</v>
      </c>
      <c r="E1667" t="s">
        <v>84</v>
      </c>
      <c r="F1667">
        <v>2020</v>
      </c>
      <c r="G1667" t="s">
        <v>199</v>
      </c>
      <c r="H1667" s="11" cm="1">
        <f t="array" ref="H1667">_xlfn.IFS(G1667="&gt;70%",1,G1667="60-70%",70%,G1667="50-60%",60%,G1667="&lt;50%",50%)</f>
        <v>0.5</v>
      </c>
      <c r="I1667" s="47">
        <v>1.3756251295027753</v>
      </c>
      <c r="J1667">
        <v>8</v>
      </c>
      <c r="K1667">
        <v>7</v>
      </c>
      <c r="L1667" t="s">
        <v>199</v>
      </c>
      <c r="M1667" s="11" cm="1">
        <f t="array" ref="M1667">_xlfn.IFS(L1667="&gt;70%",1,L1667="60-70%",70%,L1667="50-60%",60%,L1667="&lt;50%",50%)</f>
        <v>0.5</v>
      </c>
      <c r="N1667" s="47">
        <v>1.4883040498308817</v>
      </c>
      <c r="O1667">
        <v>10</v>
      </c>
      <c r="P1667">
        <v>6</v>
      </c>
      <c r="Q1667">
        <v>2</v>
      </c>
      <c r="R1667">
        <v>9</v>
      </c>
      <c r="S1667" t="s">
        <v>103</v>
      </c>
      <c r="T1667" t="s">
        <v>106</v>
      </c>
      <c r="V1667">
        <v>26</v>
      </c>
      <c r="W1667">
        <v>27</v>
      </c>
      <c r="X1667">
        <f>IF(AND(OR('Country Prioritization'!$C$4 = 'Filter inputs'!$A$4,'Country Prioritization'!$C$4=$B1667),
OR('Country Prioritization'!$C$6='Filter inputs'!$C$4,'Country Prioritization'!$C$6=$S1667),
OR( 'Country Prioritization'!$C$7='Filter inputs'!$D$4, 'Country Prioritization'!$C$7=$T1667),
OR('Country Prioritization'!$C$8='Filter inputs'!$E$4, 'Country Prioritization'!$C$8=$F1667), OR(AND('Country Prioritization'!$C$5='Filter inputs'!$B$4,H1667&lt;=$X$1),AND('Country Prioritization'!$C$5='Filter inputs'!$B$5,M1667&lt;=$X$1))),1,0)</f>
        <v>1</v>
      </c>
      <c r="Y1667">
        <f>IF(OR('Vaccine Prioritization'!$C$5='Filter inputs'!$E$4, 'Vaccine Prioritization'!$C$5=$F1667),1,0)</f>
        <v>1</v>
      </c>
    </row>
    <row r="1668" spans="1:25" x14ac:dyDescent="0.3">
      <c r="A1668" t="str">
        <f t="shared" ref="A1668:A1731" si="48">_xlfn.CONCAT(B1668,D1668,E1668,F1668)</f>
        <v>ASIAUZBPCV32020</v>
      </c>
      <c r="B1668" t="s">
        <v>13</v>
      </c>
      <c r="C1668" t="s">
        <v>176</v>
      </c>
      <c r="D1668" t="s">
        <v>72</v>
      </c>
      <c r="E1668" t="s">
        <v>84</v>
      </c>
      <c r="F1668">
        <v>2020</v>
      </c>
      <c r="G1668" t="s">
        <v>196</v>
      </c>
      <c r="H1668" s="11" cm="1">
        <f t="array" ref="H1668">_xlfn.IFS(G1668="&gt;70%",1,G1668="60-70%",70%,G1668="50-60%",60%,G1668="&lt;50%",50%)</f>
        <v>1</v>
      </c>
      <c r="I1668" s="47">
        <v>1.0767506152668607</v>
      </c>
      <c r="J1668">
        <v>1</v>
      </c>
      <c r="K1668">
        <v>6</v>
      </c>
      <c r="L1668" t="s">
        <v>196</v>
      </c>
      <c r="M1668" s="11" cm="1">
        <f t="array" ref="M1668">_xlfn.IFS(L1668="&gt;70%",1,L1668="60-70%",70%,L1668="50-60%",60%,L1668="&lt;50%",50%)</f>
        <v>1</v>
      </c>
      <c r="N1668" s="47">
        <v>1.4464703350763399</v>
      </c>
      <c r="O1668">
        <v>1</v>
      </c>
      <c r="P1668">
        <v>5</v>
      </c>
      <c r="Q1668">
        <v>3</v>
      </c>
      <c r="R1668">
        <v>5</v>
      </c>
      <c r="S1668" t="s">
        <v>104</v>
      </c>
      <c r="T1668" t="s">
        <v>107</v>
      </c>
      <c r="V1668">
        <v>15</v>
      </c>
      <c r="W1668">
        <v>14</v>
      </c>
      <c r="X1668">
        <f>IF(AND(OR('Country Prioritization'!$C$4 = 'Filter inputs'!$A$4,'Country Prioritization'!$C$4=$B1668),
OR('Country Prioritization'!$C$6='Filter inputs'!$C$4,'Country Prioritization'!$C$6=$S1668),
OR( 'Country Prioritization'!$C$7='Filter inputs'!$D$4, 'Country Prioritization'!$C$7=$T1668),
OR('Country Prioritization'!$C$8='Filter inputs'!$E$4, 'Country Prioritization'!$C$8=$F1668), OR(AND('Country Prioritization'!$C$5='Filter inputs'!$B$4,H1668&lt;=$X$1),AND('Country Prioritization'!$C$5='Filter inputs'!$B$5,M1668&lt;=$X$1))),1,0)</f>
        <v>1</v>
      </c>
      <c r="Y1668">
        <f>IF(OR('Vaccine Prioritization'!$C$5='Filter inputs'!$E$4, 'Vaccine Prioritization'!$C$5=$F1668),1,0)</f>
        <v>1</v>
      </c>
    </row>
    <row r="1669" spans="1:25" x14ac:dyDescent="0.3">
      <c r="A1669" t="str">
        <f t="shared" si="48"/>
        <v>AFRICAGINPCV32020</v>
      </c>
      <c r="B1669" t="s">
        <v>3</v>
      </c>
      <c r="C1669" t="s">
        <v>119</v>
      </c>
      <c r="D1669" t="s">
        <v>12</v>
      </c>
      <c r="E1669" t="s">
        <v>84</v>
      </c>
      <c r="F1669">
        <v>2020</v>
      </c>
      <c r="G1669" t="s">
        <v>198</v>
      </c>
      <c r="H1669" s="11" cm="1">
        <f t="array" ref="H1669">_xlfn.IFS(G1669="&gt;70%",1,G1669="60-70%",70%,G1669="50-60%",60%,G1669="&lt;50%",50%)</f>
        <v>0.6</v>
      </c>
      <c r="I1669" s="47">
        <v>1.2836590154196665</v>
      </c>
      <c r="J1669">
        <v>7</v>
      </c>
      <c r="K1669">
        <v>6</v>
      </c>
      <c r="L1669" t="s">
        <v>199</v>
      </c>
      <c r="M1669" s="11" cm="1">
        <f t="array" ref="M1669">_xlfn.IFS(L1669="&gt;70%",1,L1669="60-70%",70%,L1669="50-60%",60%,L1669="&lt;50%",50%)</f>
        <v>0.5</v>
      </c>
      <c r="N1669" s="47">
        <v>1.4387847931032258</v>
      </c>
      <c r="O1669">
        <v>9</v>
      </c>
      <c r="P1669">
        <v>5</v>
      </c>
      <c r="Q1669">
        <v>7</v>
      </c>
      <c r="R1669">
        <v>9</v>
      </c>
      <c r="S1669" t="s">
        <v>103</v>
      </c>
      <c r="T1669" t="s">
        <v>106</v>
      </c>
      <c r="V1669">
        <v>29</v>
      </c>
      <c r="W1669">
        <v>30</v>
      </c>
      <c r="X1669">
        <f>IF(AND(OR('Country Prioritization'!$C$4 = 'Filter inputs'!$A$4,'Country Prioritization'!$C$4=$B1669),
OR('Country Prioritization'!$C$6='Filter inputs'!$C$4,'Country Prioritization'!$C$6=$S1669),
OR( 'Country Prioritization'!$C$7='Filter inputs'!$D$4, 'Country Prioritization'!$C$7=$T1669),
OR('Country Prioritization'!$C$8='Filter inputs'!$E$4, 'Country Prioritization'!$C$8=$F1669), OR(AND('Country Prioritization'!$C$5='Filter inputs'!$B$4,H1669&lt;=$X$1),AND('Country Prioritization'!$C$5='Filter inputs'!$B$5,M1669&lt;=$X$1))),1,0)</f>
        <v>1</v>
      </c>
      <c r="Y1669">
        <f>IF(OR('Vaccine Prioritization'!$C$5='Filter inputs'!$E$4, 'Vaccine Prioritization'!$C$5=$F1669),1,0)</f>
        <v>1</v>
      </c>
    </row>
    <row r="1670" spans="1:25" x14ac:dyDescent="0.3">
      <c r="A1670" t="str">
        <f t="shared" si="48"/>
        <v>AFRICAERIPCV32020</v>
      </c>
      <c r="B1670" t="s">
        <v>3</v>
      </c>
      <c r="C1670" t="s">
        <v>183</v>
      </c>
      <c r="D1670" t="s">
        <v>79</v>
      </c>
      <c r="E1670" t="s">
        <v>84</v>
      </c>
      <c r="F1670">
        <v>2020</v>
      </c>
      <c r="G1670" t="s">
        <v>197</v>
      </c>
      <c r="H1670" s="11" cm="1">
        <f t="array" ref="H1670">_xlfn.IFS(G1670="&gt;70%",1,G1670="60-70%",70%,G1670="50-60%",60%,G1670="&lt;50%",50%)</f>
        <v>0.7</v>
      </c>
      <c r="I1670" s="47">
        <v>0.51614446594092533</v>
      </c>
      <c r="J1670">
        <v>2</v>
      </c>
      <c r="K1670">
        <v>5</v>
      </c>
      <c r="L1670" t="s">
        <v>196</v>
      </c>
      <c r="M1670" s="11" cm="1">
        <f t="array" ref="M1670">_xlfn.IFS(L1670="&gt;70%",1,L1670="60-70%",70%,L1670="50-60%",60%,L1670="&lt;50%",50%)</f>
        <v>1</v>
      </c>
      <c r="N1670" s="47">
        <v>1.3116964271152567</v>
      </c>
      <c r="O1670">
        <v>1</v>
      </c>
      <c r="P1670">
        <v>5</v>
      </c>
      <c r="Q1670">
        <v>7</v>
      </c>
      <c r="R1670">
        <v>9</v>
      </c>
      <c r="S1670" t="s">
        <v>103</v>
      </c>
      <c r="T1670" t="s">
        <v>106</v>
      </c>
      <c r="V1670">
        <v>23</v>
      </c>
      <c r="W1670">
        <v>22</v>
      </c>
      <c r="X1670">
        <f>IF(AND(OR('Country Prioritization'!$C$4 = 'Filter inputs'!$A$4,'Country Prioritization'!$C$4=$B1670),
OR('Country Prioritization'!$C$6='Filter inputs'!$C$4,'Country Prioritization'!$C$6=$S1670),
OR( 'Country Prioritization'!$C$7='Filter inputs'!$D$4, 'Country Prioritization'!$C$7=$T1670),
OR('Country Prioritization'!$C$8='Filter inputs'!$E$4, 'Country Prioritization'!$C$8=$F1670), OR(AND('Country Prioritization'!$C$5='Filter inputs'!$B$4,H1670&lt;=$X$1),AND('Country Prioritization'!$C$5='Filter inputs'!$B$5,M1670&lt;=$X$1))),1,0)</f>
        <v>1</v>
      </c>
      <c r="Y1670">
        <f>IF(OR('Vaccine Prioritization'!$C$5='Filter inputs'!$E$4, 'Vaccine Prioritization'!$C$5=$F1670),1,0)</f>
        <v>1</v>
      </c>
    </row>
    <row r="1671" spans="1:25" x14ac:dyDescent="0.3">
      <c r="A1671" t="str">
        <f t="shared" si="48"/>
        <v>AMERICAHTIPCV32020</v>
      </c>
      <c r="B1671" t="s">
        <v>22</v>
      </c>
      <c r="C1671" t="s">
        <v>127</v>
      </c>
      <c r="D1671" t="s">
        <v>23</v>
      </c>
      <c r="E1671" t="s">
        <v>84</v>
      </c>
      <c r="F1671">
        <v>2020</v>
      </c>
      <c r="G1671" t="s">
        <v>199</v>
      </c>
      <c r="H1671" s="11" cm="1">
        <f t="array" ref="H1671">_xlfn.IFS(G1671="&gt;70%",1,G1671="60-70%",70%,G1671="50-60%",60%,G1671="&lt;50%",50%)</f>
        <v>0.5</v>
      </c>
      <c r="I1671" s="47">
        <v>0.75334538433933407</v>
      </c>
      <c r="J1671">
        <v>10</v>
      </c>
      <c r="K1671">
        <v>5</v>
      </c>
      <c r="L1671" t="s">
        <v>199</v>
      </c>
      <c r="M1671" s="11" cm="1">
        <f t="array" ref="M1671">_xlfn.IFS(L1671="&gt;70%",1,L1671="60-70%",70%,L1671="50-60%",60%,L1671="&lt;50%",50%)</f>
        <v>0.5</v>
      </c>
      <c r="N1671" s="47">
        <v>1.276539631372015</v>
      </c>
      <c r="O1671">
        <v>8</v>
      </c>
      <c r="P1671">
        <v>5</v>
      </c>
      <c r="Q1671">
        <v>5</v>
      </c>
      <c r="R1671">
        <v>9</v>
      </c>
      <c r="S1671" t="s">
        <v>103</v>
      </c>
      <c r="T1671" t="s">
        <v>106</v>
      </c>
      <c r="V1671">
        <v>29</v>
      </c>
      <c r="W1671">
        <v>27</v>
      </c>
      <c r="X1671">
        <f>IF(AND(OR('Country Prioritization'!$C$4 = 'Filter inputs'!$A$4,'Country Prioritization'!$C$4=$B1671),
OR('Country Prioritization'!$C$6='Filter inputs'!$C$4,'Country Prioritization'!$C$6=$S1671),
OR( 'Country Prioritization'!$C$7='Filter inputs'!$D$4, 'Country Prioritization'!$C$7=$T1671),
OR('Country Prioritization'!$C$8='Filter inputs'!$E$4, 'Country Prioritization'!$C$8=$F1671), OR(AND('Country Prioritization'!$C$5='Filter inputs'!$B$4,H1671&lt;=$X$1),AND('Country Prioritization'!$C$5='Filter inputs'!$B$5,M1671&lt;=$X$1))),1,0)</f>
        <v>1</v>
      </c>
      <c r="Y1671">
        <f>IF(OR('Vaccine Prioritization'!$C$5='Filter inputs'!$E$4, 'Vaccine Prioritization'!$C$5=$F1671),1,0)</f>
        <v>1</v>
      </c>
    </row>
    <row r="1672" spans="1:25" x14ac:dyDescent="0.3">
      <c r="A1672" t="str">
        <f t="shared" si="48"/>
        <v>AFRICASSDPCV32020</v>
      </c>
      <c r="B1672" t="s">
        <v>3</v>
      </c>
      <c r="C1672" t="s">
        <v>115</v>
      </c>
      <c r="D1672" t="s">
        <v>7</v>
      </c>
      <c r="E1672" t="s">
        <v>84</v>
      </c>
      <c r="F1672">
        <v>2020</v>
      </c>
      <c r="G1672" t="s">
        <v>198</v>
      </c>
      <c r="H1672" s="11" cm="1">
        <f t="array" ref="H1672">_xlfn.IFS(G1672="&gt;70%",1,G1672="60-70%",70%,G1672="50-60%",60%,G1672="&lt;50%",50%)</f>
        <v>0.6</v>
      </c>
      <c r="I1672" s="47">
        <v>1.6208748377145448</v>
      </c>
      <c r="J1672">
        <v>7</v>
      </c>
      <c r="K1672">
        <v>7</v>
      </c>
      <c r="L1672" t="s">
        <v>199</v>
      </c>
      <c r="M1672" s="11" cm="1">
        <f t="array" ref="M1672">_xlfn.IFS(L1672="&gt;70%",1,L1672="60-70%",70%,L1672="50-60%",60%,L1672="&lt;50%",50%)</f>
        <v>0.5</v>
      </c>
      <c r="N1672" s="47">
        <v>1.237674232134258</v>
      </c>
      <c r="O1672">
        <v>9</v>
      </c>
      <c r="P1672">
        <v>5</v>
      </c>
      <c r="Q1672">
        <v>4</v>
      </c>
      <c r="R1672">
        <v>9</v>
      </c>
      <c r="S1672" t="s">
        <v>103</v>
      </c>
      <c r="T1672" t="s">
        <v>106</v>
      </c>
      <c r="V1672">
        <v>27</v>
      </c>
      <c r="W1672">
        <v>27</v>
      </c>
      <c r="X1672">
        <f>IF(AND(OR('Country Prioritization'!$C$4 = 'Filter inputs'!$A$4,'Country Prioritization'!$C$4=$B1672),
OR('Country Prioritization'!$C$6='Filter inputs'!$C$4,'Country Prioritization'!$C$6=$S1672),
OR( 'Country Prioritization'!$C$7='Filter inputs'!$D$4, 'Country Prioritization'!$C$7=$T1672),
OR('Country Prioritization'!$C$8='Filter inputs'!$E$4, 'Country Prioritization'!$C$8=$F1672), OR(AND('Country Prioritization'!$C$5='Filter inputs'!$B$4,H1672&lt;=$X$1),AND('Country Prioritization'!$C$5='Filter inputs'!$B$5,M1672&lt;=$X$1))),1,0)</f>
        <v>1</v>
      </c>
      <c r="Y1672">
        <f>IF(OR('Vaccine Prioritization'!$C$5='Filter inputs'!$E$4, 'Vaccine Prioritization'!$C$5=$F1672),1,0)</f>
        <v>1</v>
      </c>
    </row>
    <row r="1673" spans="1:25" x14ac:dyDescent="0.3">
      <c r="A1673" t="str">
        <f t="shared" si="48"/>
        <v>AFRICASLEPCV32020</v>
      </c>
      <c r="B1673" t="s">
        <v>3</v>
      </c>
      <c r="C1673" t="s">
        <v>154</v>
      </c>
      <c r="D1673" t="s">
        <v>50</v>
      </c>
      <c r="E1673" t="s">
        <v>84</v>
      </c>
      <c r="F1673">
        <v>2020</v>
      </c>
      <c r="G1673" t="s">
        <v>197</v>
      </c>
      <c r="H1673" s="11" cm="1">
        <f t="array" ref="H1673">_xlfn.IFS(G1673="&gt;70%",1,G1673="60-70%",70%,G1673="50-60%",60%,G1673="&lt;50%",50%)</f>
        <v>0.7</v>
      </c>
      <c r="I1673" s="47">
        <v>0.82812163353362012</v>
      </c>
      <c r="J1673">
        <v>2</v>
      </c>
      <c r="K1673">
        <v>6</v>
      </c>
      <c r="L1673" t="s">
        <v>196</v>
      </c>
      <c r="M1673" s="11" cm="1">
        <f t="array" ref="M1673">_xlfn.IFS(L1673="&gt;70%",1,L1673="60-70%",70%,L1673="50-60%",60%,L1673="&lt;50%",50%)</f>
        <v>1</v>
      </c>
      <c r="N1673" s="47">
        <v>1.129672643531539</v>
      </c>
      <c r="O1673">
        <v>4</v>
      </c>
      <c r="P1673">
        <v>5</v>
      </c>
      <c r="Q1673">
        <v>10</v>
      </c>
      <c r="R1673">
        <v>9</v>
      </c>
      <c r="S1673" t="s">
        <v>103</v>
      </c>
      <c r="T1673" t="s">
        <v>106</v>
      </c>
      <c r="V1673">
        <v>27</v>
      </c>
      <c r="W1673">
        <v>28</v>
      </c>
      <c r="X1673">
        <f>IF(AND(OR('Country Prioritization'!$C$4 = 'Filter inputs'!$A$4,'Country Prioritization'!$C$4=$B1673),
OR('Country Prioritization'!$C$6='Filter inputs'!$C$4,'Country Prioritization'!$C$6=$S1673),
OR( 'Country Prioritization'!$C$7='Filter inputs'!$D$4, 'Country Prioritization'!$C$7=$T1673),
OR('Country Prioritization'!$C$8='Filter inputs'!$E$4, 'Country Prioritization'!$C$8=$F1673), OR(AND('Country Prioritization'!$C$5='Filter inputs'!$B$4,H1673&lt;=$X$1),AND('Country Prioritization'!$C$5='Filter inputs'!$B$5,M1673&lt;=$X$1))),1,0)</f>
        <v>1</v>
      </c>
      <c r="Y1673">
        <f>IF(OR('Vaccine Prioritization'!$C$5='Filter inputs'!$E$4, 'Vaccine Prioritization'!$C$5=$F1673),1,0)</f>
        <v>1</v>
      </c>
    </row>
    <row r="1674" spans="1:25" x14ac:dyDescent="0.3">
      <c r="A1674" t="str">
        <f t="shared" si="48"/>
        <v>ASIALAOPCV32020</v>
      </c>
      <c r="B1674" t="s">
        <v>13</v>
      </c>
      <c r="C1674" t="s">
        <v>135</v>
      </c>
      <c r="D1674" t="s">
        <v>31</v>
      </c>
      <c r="E1674" t="s">
        <v>84</v>
      </c>
      <c r="F1674">
        <v>2020</v>
      </c>
      <c r="G1674" t="s">
        <v>199</v>
      </c>
      <c r="H1674" s="11" cm="1">
        <f t="array" ref="H1674">_xlfn.IFS(G1674="&gt;70%",1,G1674="60-70%",70%,G1674="50-60%",60%,G1674="&lt;50%",50%)</f>
        <v>0.5</v>
      </c>
      <c r="I1674" s="47">
        <v>0.58712729317570855</v>
      </c>
      <c r="J1674">
        <v>9</v>
      </c>
      <c r="K1674">
        <v>5</v>
      </c>
      <c r="L1674" t="s">
        <v>196</v>
      </c>
      <c r="M1674" s="11" cm="1">
        <f t="array" ref="M1674">_xlfn.IFS(L1674="&gt;70%",1,L1674="60-70%",70%,L1674="50-60%",60%,L1674="&lt;50%",50%)</f>
        <v>1</v>
      </c>
      <c r="N1674" s="47">
        <v>1.1015413846858164</v>
      </c>
      <c r="O1674">
        <v>6</v>
      </c>
      <c r="P1674">
        <v>5</v>
      </c>
      <c r="Q1674">
        <v>2</v>
      </c>
      <c r="R1674">
        <v>5</v>
      </c>
      <c r="S1674" t="s">
        <v>104</v>
      </c>
      <c r="T1674" t="s">
        <v>107</v>
      </c>
      <c r="V1674">
        <v>21</v>
      </c>
      <c r="W1674">
        <v>18</v>
      </c>
      <c r="X1674">
        <f>IF(AND(OR('Country Prioritization'!$C$4 = 'Filter inputs'!$A$4,'Country Prioritization'!$C$4=$B1674),
OR('Country Prioritization'!$C$6='Filter inputs'!$C$4,'Country Prioritization'!$C$6=$S1674),
OR( 'Country Prioritization'!$C$7='Filter inputs'!$D$4, 'Country Prioritization'!$C$7=$T1674),
OR('Country Prioritization'!$C$8='Filter inputs'!$E$4, 'Country Prioritization'!$C$8=$F1674), OR(AND('Country Prioritization'!$C$5='Filter inputs'!$B$4,H1674&lt;=$X$1),AND('Country Prioritization'!$C$5='Filter inputs'!$B$5,M1674&lt;=$X$1))),1,0)</f>
        <v>1</v>
      </c>
      <c r="Y1674">
        <f>IF(OR('Vaccine Prioritization'!$C$5='Filter inputs'!$E$4, 'Vaccine Prioritization'!$C$5=$F1674),1,0)</f>
        <v>1</v>
      </c>
    </row>
    <row r="1675" spans="1:25" x14ac:dyDescent="0.3">
      <c r="A1675" t="str">
        <f t="shared" si="48"/>
        <v>AMERICACUBPCV32020</v>
      </c>
      <c r="B1675" t="s">
        <v>22</v>
      </c>
      <c r="C1675" t="s">
        <v>175</v>
      </c>
      <c r="D1675" t="s">
        <v>71</v>
      </c>
      <c r="E1675" t="s">
        <v>84</v>
      </c>
      <c r="F1675">
        <v>2020</v>
      </c>
      <c r="G1675" t="s">
        <v>197</v>
      </c>
      <c r="H1675" s="11" cm="1">
        <f t="array" ref="H1675">_xlfn.IFS(G1675="&gt;70%",1,G1675="60-70%",70%,G1675="50-60%",60%,G1675="&lt;50%",50%)</f>
        <v>0.7</v>
      </c>
      <c r="I1675" s="47">
        <v>7.0286926709748287E-2</v>
      </c>
      <c r="J1675">
        <v>4</v>
      </c>
      <c r="K1675">
        <v>2</v>
      </c>
      <c r="L1675" t="s">
        <v>199</v>
      </c>
      <c r="M1675" s="11" cm="1">
        <f t="array" ref="M1675">_xlfn.IFS(L1675="&gt;70%",1,L1675="60-70%",70%,L1675="50-60%",60%,L1675="&lt;50%",50%)</f>
        <v>0.5</v>
      </c>
      <c r="N1675" s="47">
        <v>0.90846691103162225</v>
      </c>
      <c r="O1675">
        <v>9</v>
      </c>
      <c r="P1675">
        <v>5</v>
      </c>
      <c r="Q1675">
        <v>1</v>
      </c>
      <c r="R1675">
        <v>10</v>
      </c>
      <c r="S1675" t="s">
        <v>105</v>
      </c>
      <c r="T1675" t="s">
        <v>108</v>
      </c>
      <c r="V1675">
        <v>17</v>
      </c>
      <c r="W1675">
        <v>25</v>
      </c>
      <c r="X1675">
        <f>IF(AND(OR('Country Prioritization'!$C$4 = 'Filter inputs'!$A$4,'Country Prioritization'!$C$4=$B1675),
OR('Country Prioritization'!$C$6='Filter inputs'!$C$4,'Country Prioritization'!$C$6=$S1675),
OR( 'Country Prioritization'!$C$7='Filter inputs'!$D$4, 'Country Prioritization'!$C$7=$T1675),
OR('Country Prioritization'!$C$8='Filter inputs'!$E$4, 'Country Prioritization'!$C$8=$F1675), OR(AND('Country Prioritization'!$C$5='Filter inputs'!$B$4,H1675&lt;=$X$1),AND('Country Prioritization'!$C$5='Filter inputs'!$B$5,M1675&lt;=$X$1))),1,0)</f>
        <v>1</v>
      </c>
      <c r="Y1675">
        <f>IF(OR('Vaccine Prioritization'!$C$5='Filter inputs'!$E$4, 'Vaccine Prioritization'!$C$5=$F1675),1,0)</f>
        <v>1</v>
      </c>
    </row>
    <row r="1676" spans="1:25" x14ac:dyDescent="0.3">
      <c r="A1676" t="str">
        <f t="shared" si="48"/>
        <v>AFRICAMWIPCV32020</v>
      </c>
      <c r="B1676" t="s">
        <v>3</v>
      </c>
      <c r="C1676" t="s">
        <v>158</v>
      </c>
      <c r="D1676" t="s">
        <v>54</v>
      </c>
      <c r="E1676" t="s">
        <v>84</v>
      </c>
      <c r="F1676">
        <v>2020</v>
      </c>
      <c r="G1676" t="s">
        <v>197</v>
      </c>
      <c r="H1676" s="11" cm="1">
        <f t="array" ref="H1676">_xlfn.IFS(G1676="&gt;70%",1,G1676="60-70%",70%,G1676="50-60%",60%,G1676="&lt;50%",50%)</f>
        <v>0.7</v>
      </c>
      <c r="I1676" s="47">
        <v>0.68882435828783306</v>
      </c>
      <c r="J1676">
        <v>2</v>
      </c>
      <c r="K1676">
        <v>5</v>
      </c>
      <c r="L1676" t="s">
        <v>196</v>
      </c>
      <c r="M1676" s="11" cm="1">
        <f t="array" ref="M1676">_xlfn.IFS(L1676="&gt;70%",1,L1676="60-70%",70%,L1676="50-60%",60%,L1676="&lt;50%",50%)</f>
        <v>1</v>
      </c>
      <c r="N1676" s="47">
        <v>0.88036358835638018</v>
      </c>
      <c r="O1676">
        <v>3</v>
      </c>
      <c r="P1676">
        <v>4</v>
      </c>
      <c r="Q1676">
        <v>10</v>
      </c>
      <c r="R1676">
        <v>9</v>
      </c>
      <c r="S1676" t="s">
        <v>103</v>
      </c>
      <c r="T1676" t="s">
        <v>106</v>
      </c>
      <c r="V1676">
        <v>26</v>
      </c>
      <c r="W1676">
        <v>26</v>
      </c>
      <c r="X1676">
        <f>IF(AND(OR('Country Prioritization'!$C$4 = 'Filter inputs'!$A$4,'Country Prioritization'!$C$4=$B1676),
OR('Country Prioritization'!$C$6='Filter inputs'!$C$4,'Country Prioritization'!$C$6=$S1676),
OR( 'Country Prioritization'!$C$7='Filter inputs'!$D$4, 'Country Prioritization'!$C$7=$T1676),
OR('Country Prioritization'!$C$8='Filter inputs'!$E$4, 'Country Prioritization'!$C$8=$F1676), OR(AND('Country Prioritization'!$C$5='Filter inputs'!$B$4,H1676&lt;=$X$1),AND('Country Prioritization'!$C$5='Filter inputs'!$B$5,M1676&lt;=$X$1))),1,0)</f>
        <v>1</v>
      </c>
      <c r="Y1676">
        <f>IF(OR('Vaccine Prioritization'!$C$5='Filter inputs'!$E$4, 'Vaccine Prioritization'!$C$5=$F1676),1,0)</f>
        <v>1</v>
      </c>
    </row>
    <row r="1677" spans="1:25" x14ac:dyDescent="0.3">
      <c r="A1677" t="str">
        <f t="shared" si="48"/>
        <v>ASIATJKPCV32020</v>
      </c>
      <c r="B1677" t="s">
        <v>13</v>
      </c>
      <c r="C1677" t="s">
        <v>172</v>
      </c>
      <c r="D1677" t="s">
        <v>68</v>
      </c>
      <c r="E1677" t="s">
        <v>84</v>
      </c>
      <c r="F1677">
        <v>2020</v>
      </c>
      <c r="G1677" t="s">
        <v>199</v>
      </c>
      <c r="H1677" s="11" cm="1">
        <f t="array" ref="H1677">_xlfn.IFS(G1677="&gt;70%",1,G1677="60-70%",70%,G1677="50-60%",60%,G1677="&lt;50%",50%)</f>
        <v>0.5</v>
      </c>
      <c r="I1677" s="47">
        <v>0.50282101763312359</v>
      </c>
      <c r="J1677">
        <v>8</v>
      </c>
      <c r="K1677">
        <v>5</v>
      </c>
      <c r="L1677" t="s">
        <v>199</v>
      </c>
      <c r="M1677" s="11" cm="1">
        <f t="array" ref="M1677">_xlfn.IFS(L1677="&gt;70%",1,L1677="60-70%",70%,L1677="50-60%",60%,L1677="&lt;50%",50%)</f>
        <v>0.5</v>
      </c>
      <c r="N1677" s="47">
        <v>0.80902253758970999</v>
      </c>
      <c r="O1677">
        <v>10</v>
      </c>
      <c r="P1677">
        <v>4</v>
      </c>
      <c r="Q1677">
        <v>6</v>
      </c>
      <c r="R1677">
        <v>9</v>
      </c>
      <c r="S1677" t="s">
        <v>103</v>
      </c>
      <c r="T1677" t="s">
        <v>106</v>
      </c>
      <c r="V1677">
        <v>28</v>
      </c>
      <c r="W1677">
        <v>29</v>
      </c>
      <c r="X1677">
        <f>IF(AND(OR('Country Prioritization'!$C$4 = 'Filter inputs'!$A$4,'Country Prioritization'!$C$4=$B1677),
OR('Country Prioritization'!$C$6='Filter inputs'!$C$4,'Country Prioritization'!$C$6=$S1677),
OR( 'Country Prioritization'!$C$7='Filter inputs'!$D$4, 'Country Prioritization'!$C$7=$T1677),
OR('Country Prioritization'!$C$8='Filter inputs'!$E$4, 'Country Prioritization'!$C$8=$F1677), OR(AND('Country Prioritization'!$C$5='Filter inputs'!$B$4,H1677&lt;=$X$1),AND('Country Prioritization'!$C$5='Filter inputs'!$B$5,M1677&lt;=$X$1))),1,0)</f>
        <v>1</v>
      </c>
      <c r="Y1677">
        <f>IF(OR('Vaccine Prioritization'!$C$5='Filter inputs'!$E$4, 'Vaccine Prioritization'!$C$5=$F1677),1,0)</f>
        <v>1</v>
      </c>
    </row>
    <row r="1678" spans="1:25" x14ac:dyDescent="0.3">
      <c r="A1678" t="str">
        <f t="shared" si="48"/>
        <v>ASIAAZEPCV32020</v>
      </c>
      <c r="B1678" t="s">
        <v>13</v>
      </c>
      <c r="C1678" t="s">
        <v>144</v>
      </c>
      <c r="D1678" t="s">
        <v>40</v>
      </c>
      <c r="E1678" t="s">
        <v>84</v>
      </c>
      <c r="F1678">
        <v>2020</v>
      </c>
      <c r="G1678" t="s">
        <v>197</v>
      </c>
      <c r="H1678" s="11" cm="1">
        <f t="array" ref="H1678">_xlfn.IFS(G1678="&gt;70%",1,G1678="60-70%",70%,G1678="50-60%",60%,G1678="&lt;50%",50%)</f>
        <v>0.7</v>
      </c>
      <c r="I1678" s="47">
        <v>0.59809352627679935</v>
      </c>
      <c r="J1678">
        <v>2</v>
      </c>
      <c r="K1678">
        <v>5</v>
      </c>
      <c r="L1678" t="s">
        <v>196</v>
      </c>
      <c r="M1678" s="11" cm="1">
        <f t="array" ref="M1678">_xlfn.IFS(L1678="&gt;70%",1,L1678="60-70%",70%,L1678="50-60%",60%,L1678="&lt;50%",50%)</f>
        <v>1</v>
      </c>
      <c r="N1678" s="47">
        <v>0.73586396470847715</v>
      </c>
      <c r="O1678">
        <v>5</v>
      </c>
      <c r="P1678">
        <v>4</v>
      </c>
      <c r="Q1678">
        <v>3</v>
      </c>
      <c r="R1678">
        <v>10</v>
      </c>
      <c r="S1678" t="s">
        <v>105</v>
      </c>
      <c r="T1678" t="s">
        <v>108</v>
      </c>
      <c r="V1678">
        <v>20</v>
      </c>
      <c r="W1678">
        <v>22</v>
      </c>
      <c r="X1678">
        <f>IF(AND(OR('Country Prioritization'!$C$4 = 'Filter inputs'!$A$4,'Country Prioritization'!$C$4=$B1678),
OR('Country Prioritization'!$C$6='Filter inputs'!$C$4,'Country Prioritization'!$C$6=$S1678),
OR( 'Country Prioritization'!$C$7='Filter inputs'!$D$4, 'Country Prioritization'!$C$7=$T1678),
OR('Country Prioritization'!$C$8='Filter inputs'!$E$4, 'Country Prioritization'!$C$8=$F1678), OR(AND('Country Prioritization'!$C$5='Filter inputs'!$B$4,H1678&lt;=$X$1),AND('Country Prioritization'!$C$5='Filter inputs'!$B$5,M1678&lt;=$X$1))),1,0)</f>
        <v>1</v>
      </c>
      <c r="Y1678">
        <f>IF(OR('Vaccine Prioritization'!$C$5='Filter inputs'!$E$4, 'Vaccine Prioritization'!$C$5=$F1678),1,0)</f>
        <v>1</v>
      </c>
    </row>
    <row r="1679" spans="1:25" x14ac:dyDescent="0.3">
      <c r="A1679" t="str">
        <f t="shared" si="48"/>
        <v>AFRICALBRPCV32020</v>
      </c>
      <c r="B1679" t="s">
        <v>3</v>
      </c>
      <c r="C1679" t="s">
        <v>137</v>
      </c>
      <c r="D1679" t="s">
        <v>33</v>
      </c>
      <c r="E1679" t="s">
        <v>84</v>
      </c>
      <c r="F1679">
        <v>2020</v>
      </c>
      <c r="G1679" t="s">
        <v>198</v>
      </c>
      <c r="H1679" s="11" cm="1">
        <f t="array" ref="H1679">_xlfn.IFS(G1679="&gt;70%",1,G1679="60-70%",70%,G1679="50-60%",60%,G1679="&lt;50%",50%)</f>
        <v>0.6</v>
      </c>
      <c r="I1679" s="47">
        <v>0.43407168816276642</v>
      </c>
      <c r="J1679">
        <v>7</v>
      </c>
      <c r="K1679">
        <v>4</v>
      </c>
      <c r="L1679" t="s">
        <v>196</v>
      </c>
      <c r="M1679" s="11" cm="1">
        <f t="array" ref="M1679">_xlfn.IFS(L1679="&gt;70%",1,L1679="60-70%",70%,L1679="50-60%",60%,L1679="&lt;50%",50%)</f>
        <v>1</v>
      </c>
      <c r="N1679" s="47">
        <v>0.61056983199917292</v>
      </c>
      <c r="O1679">
        <v>6</v>
      </c>
      <c r="P1679">
        <v>4</v>
      </c>
      <c r="Q1679">
        <v>10</v>
      </c>
      <c r="R1679">
        <v>9</v>
      </c>
      <c r="S1679" t="s">
        <v>103</v>
      </c>
      <c r="T1679" t="s">
        <v>106</v>
      </c>
      <c r="V1679">
        <v>30</v>
      </c>
      <c r="W1679">
        <v>29</v>
      </c>
      <c r="X1679">
        <f>IF(AND(OR('Country Prioritization'!$C$4 = 'Filter inputs'!$A$4,'Country Prioritization'!$C$4=$B1679),
OR('Country Prioritization'!$C$6='Filter inputs'!$C$4,'Country Prioritization'!$C$6=$S1679),
OR( 'Country Prioritization'!$C$7='Filter inputs'!$D$4, 'Country Prioritization'!$C$7=$T1679),
OR('Country Prioritization'!$C$8='Filter inputs'!$E$4, 'Country Prioritization'!$C$8=$F1679), OR(AND('Country Prioritization'!$C$5='Filter inputs'!$B$4,H1679&lt;=$X$1),AND('Country Prioritization'!$C$5='Filter inputs'!$B$5,M1679&lt;=$X$1))),1,0)</f>
        <v>1</v>
      </c>
      <c r="Y1679">
        <f>IF(OR('Vaccine Prioritization'!$C$5='Filter inputs'!$E$4, 'Vaccine Prioritization'!$C$5=$F1679),1,0)</f>
        <v>1</v>
      </c>
    </row>
    <row r="1680" spans="1:25" x14ac:dyDescent="0.3">
      <c r="A1680" t="str">
        <f t="shared" si="48"/>
        <v>EUROPEUKRPCV32020</v>
      </c>
      <c r="B1680" t="s">
        <v>9</v>
      </c>
      <c r="C1680" t="s">
        <v>117</v>
      </c>
      <c r="D1680" t="s">
        <v>10</v>
      </c>
      <c r="E1680" t="s">
        <v>84</v>
      </c>
      <c r="F1680">
        <v>2020</v>
      </c>
      <c r="G1680" t="s">
        <v>199</v>
      </c>
      <c r="H1680" s="11" cm="1">
        <f t="array" ref="H1680">_xlfn.IFS(G1680="&gt;70%",1,G1680="60-70%",70%,G1680="50-60%",60%,G1680="&lt;50%",50%)</f>
        <v>0.5</v>
      </c>
      <c r="I1680" s="47">
        <v>0.27833426356594382</v>
      </c>
      <c r="J1680">
        <v>9</v>
      </c>
      <c r="K1680">
        <v>3</v>
      </c>
      <c r="L1680" t="s">
        <v>199</v>
      </c>
      <c r="M1680" s="11" cm="1">
        <f t="array" ref="M1680">_xlfn.IFS(L1680="&gt;70%",1,L1680="60-70%",70%,L1680="50-60%",60%,L1680="&lt;50%",50%)</f>
        <v>0.5</v>
      </c>
      <c r="N1680" s="47">
        <v>0.60648262363382865</v>
      </c>
      <c r="O1680">
        <v>10</v>
      </c>
      <c r="P1680">
        <v>4</v>
      </c>
      <c r="Q1680">
        <v>1</v>
      </c>
      <c r="R1680">
        <v>11</v>
      </c>
      <c r="S1680" t="s">
        <v>104</v>
      </c>
      <c r="T1680" t="s">
        <v>108</v>
      </c>
      <c r="V1680">
        <v>24</v>
      </c>
      <c r="W1680">
        <v>26</v>
      </c>
      <c r="X1680">
        <f>IF(AND(OR('Country Prioritization'!$C$4 = 'Filter inputs'!$A$4,'Country Prioritization'!$C$4=$B1680),
OR('Country Prioritization'!$C$6='Filter inputs'!$C$4,'Country Prioritization'!$C$6=$S1680),
OR( 'Country Prioritization'!$C$7='Filter inputs'!$D$4, 'Country Prioritization'!$C$7=$T1680),
OR('Country Prioritization'!$C$8='Filter inputs'!$E$4, 'Country Prioritization'!$C$8=$F1680), OR(AND('Country Prioritization'!$C$5='Filter inputs'!$B$4,H1680&lt;=$X$1),AND('Country Prioritization'!$C$5='Filter inputs'!$B$5,M1680&lt;=$X$1))),1,0)</f>
        <v>1</v>
      </c>
      <c r="Y1680">
        <f>IF(OR('Vaccine Prioritization'!$C$5='Filter inputs'!$E$4, 'Vaccine Prioritization'!$C$5=$F1680),1,0)</f>
        <v>1</v>
      </c>
    </row>
    <row r="1681" spans="1:25" x14ac:dyDescent="0.3">
      <c r="A1681" t="str">
        <f t="shared" si="48"/>
        <v>AFRICATGOPCV32020</v>
      </c>
      <c r="B1681" t="s">
        <v>3</v>
      </c>
      <c r="C1681" t="s">
        <v>155</v>
      </c>
      <c r="D1681" t="s">
        <v>51</v>
      </c>
      <c r="E1681" t="s">
        <v>84</v>
      </c>
      <c r="F1681">
        <v>2020</v>
      </c>
      <c r="G1681" t="s">
        <v>198</v>
      </c>
      <c r="H1681" s="11" cm="1">
        <f t="array" ref="H1681">_xlfn.IFS(G1681="&gt;70%",1,G1681="60-70%",70%,G1681="50-60%",60%,G1681="&lt;50%",50%)</f>
        <v>0.6</v>
      </c>
      <c r="I1681" s="47">
        <v>0.41000719550663473</v>
      </c>
      <c r="J1681">
        <v>5</v>
      </c>
      <c r="K1681">
        <v>4</v>
      </c>
      <c r="L1681" t="s">
        <v>196</v>
      </c>
      <c r="M1681" s="11" cm="1">
        <f t="array" ref="M1681">_xlfn.IFS(L1681="&gt;70%",1,L1681="60-70%",70%,L1681="50-60%",60%,L1681="&lt;50%",50%)</f>
        <v>1</v>
      </c>
      <c r="N1681" s="47">
        <v>0.58490065419184978</v>
      </c>
      <c r="O1681">
        <v>4</v>
      </c>
      <c r="P1681">
        <v>4</v>
      </c>
      <c r="Q1681">
        <v>6</v>
      </c>
      <c r="R1681">
        <v>9</v>
      </c>
      <c r="S1681" t="s">
        <v>103</v>
      </c>
      <c r="T1681" t="s">
        <v>106</v>
      </c>
      <c r="V1681">
        <v>24</v>
      </c>
      <c r="W1681">
        <v>23</v>
      </c>
      <c r="X1681">
        <f>IF(AND(OR('Country Prioritization'!$C$4 = 'Filter inputs'!$A$4,'Country Prioritization'!$C$4=$B1681),
OR('Country Prioritization'!$C$6='Filter inputs'!$C$4,'Country Prioritization'!$C$6=$S1681),
OR( 'Country Prioritization'!$C$7='Filter inputs'!$D$4, 'Country Prioritization'!$C$7=$T1681),
OR('Country Prioritization'!$C$8='Filter inputs'!$E$4, 'Country Prioritization'!$C$8=$F1681), OR(AND('Country Prioritization'!$C$5='Filter inputs'!$B$4,H1681&lt;=$X$1),AND('Country Prioritization'!$C$5='Filter inputs'!$B$5,M1681&lt;=$X$1))),1,0)</f>
        <v>1</v>
      </c>
      <c r="Y1681">
        <f>IF(OR('Vaccine Prioritization'!$C$5='Filter inputs'!$E$4, 'Vaccine Prioritization'!$C$5=$F1681),1,0)</f>
        <v>1</v>
      </c>
    </row>
    <row r="1682" spans="1:25" x14ac:dyDescent="0.3">
      <c r="A1682" t="str">
        <f t="shared" si="48"/>
        <v>OCEANIAPNGPCV32020</v>
      </c>
      <c r="B1682" t="s">
        <v>15</v>
      </c>
      <c r="C1682" t="s">
        <v>121</v>
      </c>
      <c r="D1682" t="s">
        <v>16</v>
      </c>
      <c r="E1682" t="s">
        <v>84</v>
      </c>
      <c r="F1682">
        <v>2020</v>
      </c>
      <c r="G1682" t="s">
        <v>199</v>
      </c>
      <c r="H1682" s="11" cm="1">
        <f t="array" ref="H1682">_xlfn.IFS(G1682="&gt;70%",1,G1682="60-70%",70%,G1682="50-60%",60%,G1682="&lt;50%",50%)</f>
        <v>0.5</v>
      </c>
      <c r="I1682" s="47">
        <v>0.23393278485796049</v>
      </c>
      <c r="J1682">
        <v>10</v>
      </c>
      <c r="K1682">
        <v>3</v>
      </c>
      <c r="L1682" t="s">
        <v>199</v>
      </c>
      <c r="M1682" s="11" cm="1">
        <f t="array" ref="M1682">_xlfn.IFS(L1682="&gt;70%",1,L1682="60-70%",70%,L1682="50-60%",60%,L1682="&lt;50%",50%)</f>
        <v>0.5</v>
      </c>
      <c r="N1682" s="47">
        <v>0.53790270678408825</v>
      </c>
      <c r="O1682">
        <v>8</v>
      </c>
      <c r="P1682">
        <v>4</v>
      </c>
      <c r="Q1682">
        <v>6</v>
      </c>
      <c r="R1682">
        <v>5</v>
      </c>
      <c r="S1682" t="s">
        <v>104</v>
      </c>
      <c r="T1682" t="s">
        <v>107</v>
      </c>
      <c r="V1682">
        <v>24</v>
      </c>
      <c r="W1682">
        <v>23</v>
      </c>
      <c r="X1682">
        <f>IF(AND(OR('Country Prioritization'!$C$4 = 'Filter inputs'!$A$4,'Country Prioritization'!$C$4=$B1682),
OR('Country Prioritization'!$C$6='Filter inputs'!$C$4,'Country Prioritization'!$C$6=$S1682),
OR( 'Country Prioritization'!$C$7='Filter inputs'!$D$4, 'Country Prioritization'!$C$7=$T1682),
OR('Country Prioritization'!$C$8='Filter inputs'!$E$4, 'Country Prioritization'!$C$8=$F1682), OR(AND('Country Prioritization'!$C$5='Filter inputs'!$B$4,H1682&lt;=$X$1),AND('Country Prioritization'!$C$5='Filter inputs'!$B$5,M1682&lt;=$X$1))),1,0)</f>
        <v>1</v>
      </c>
      <c r="Y1682">
        <f>IF(OR('Vaccine Prioritization'!$C$5='Filter inputs'!$E$4, 'Vaccine Prioritization'!$C$5=$F1682),1,0)</f>
        <v>1</v>
      </c>
    </row>
    <row r="1683" spans="1:25" x14ac:dyDescent="0.3">
      <c r="A1683" t="str">
        <f t="shared" si="48"/>
        <v>ASIAKGZPCV32020</v>
      </c>
      <c r="B1683" t="s">
        <v>13</v>
      </c>
      <c r="C1683" t="s">
        <v>143</v>
      </c>
      <c r="D1683" t="s">
        <v>39</v>
      </c>
      <c r="E1683" t="s">
        <v>84</v>
      </c>
      <c r="F1683">
        <v>2020</v>
      </c>
      <c r="G1683" t="s">
        <v>197</v>
      </c>
      <c r="H1683" s="11" cm="1">
        <f t="array" ref="H1683">_xlfn.IFS(G1683="&gt;70%",1,G1683="60-70%",70%,G1683="50-60%",60%,G1683="&lt;50%",50%)</f>
        <v>0.7</v>
      </c>
      <c r="I1683" s="47">
        <v>0.45022248195878045</v>
      </c>
      <c r="J1683">
        <v>2</v>
      </c>
      <c r="K1683">
        <v>4</v>
      </c>
      <c r="L1683" t="s">
        <v>196</v>
      </c>
      <c r="M1683" s="11" cm="1">
        <f t="array" ref="M1683">_xlfn.IFS(L1683="&gt;70%",1,L1683="60-70%",70%,L1683="50-60%",60%,L1683="&lt;50%",50%)</f>
        <v>1</v>
      </c>
      <c r="N1683" s="47">
        <v>0.53160650735826431</v>
      </c>
      <c r="O1683">
        <v>5</v>
      </c>
      <c r="P1683">
        <v>3</v>
      </c>
      <c r="Q1683">
        <v>6</v>
      </c>
      <c r="R1683">
        <v>2</v>
      </c>
      <c r="S1683" t="s">
        <v>104</v>
      </c>
      <c r="T1683" t="s">
        <v>109</v>
      </c>
      <c r="V1683">
        <v>14</v>
      </c>
      <c r="W1683">
        <v>16</v>
      </c>
      <c r="X1683">
        <f>IF(AND(OR('Country Prioritization'!$C$4 = 'Filter inputs'!$A$4,'Country Prioritization'!$C$4=$B1683),
OR('Country Prioritization'!$C$6='Filter inputs'!$C$4,'Country Prioritization'!$C$6=$S1683),
OR( 'Country Prioritization'!$C$7='Filter inputs'!$D$4, 'Country Prioritization'!$C$7=$T1683),
OR('Country Prioritization'!$C$8='Filter inputs'!$E$4, 'Country Prioritization'!$C$8=$F1683), OR(AND('Country Prioritization'!$C$5='Filter inputs'!$B$4,H1683&lt;=$X$1),AND('Country Prioritization'!$C$5='Filter inputs'!$B$5,M1683&lt;=$X$1))),1,0)</f>
        <v>1</v>
      </c>
      <c r="Y1683">
        <f>IF(OR('Vaccine Prioritization'!$C$5='Filter inputs'!$E$4, 'Vaccine Prioritization'!$C$5=$F1683),1,0)</f>
        <v>1</v>
      </c>
    </row>
    <row r="1684" spans="1:25" x14ac:dyDescent="0.3">
      <c r="A1684" t="str">
        <f t="shared" si="48"/>
        <v>AFRICAMRTPCV32020</v>
      </c>
      <c r="B1684" t="s">
        <v>3</v>
      </c>
      <c r="C1684" t="s">
        <v>140</v>
      </c>
      <c r="D1684" t="s">
        <v>36</v>
      </c>
      <c r="E1684" t="s">
        <v>84</v>
      </c>
      <c r="F1684">
        <v>2020</v>
      </c>
      <c r="G1684" t="s">
        <v>198</v>
      </c>
      <c r="H1684" s="11" cm="1">
        <f t="array" ref="H1684">_xlfn.IFS(G1684="&gt;70%",1,G1684="60-70%",70%,G1684="50-60%",60%,G1684="&lt;50%",50%)</f>
        <v>0.6</v>
      </c>
      <c r="I1684" s="47">
        <v>0.3811274457686446</v>
      </c>
      <c r="J1684">
        <v>6</v>
      </c>
      <c r="K1684">
        <v>4</v>
      </c>
      <c r="L1684" t="s">
        <v>196</v>
      </c>
      <c r="M1684" s="11" cm="1">
        <f t="array" ref="M1684">_xlfn.IFS(L1684="&gt;70%",1,L1684="60-70%",70%,L1684="50-60%",60%,L1684="&lt;50%",50%)</f>
        <v>1</v>
      </c>
      <c r="N1684" s="47">
        <v>0.49220539253675893</v>
      </c>
      <c r="O1684">
        <v>6</v>
      </c>
      <c r="P1684">
        <v>3</v>
      </c>
      <c r="Q1684">
        <v>7</v>
      </c>
      <c r="R1684">
        <v>2</v>
      </c>
      <c r="S1684" t="s">
        <v>104</v>
      </c>
      <c r="T1684" t="s">
        <v>109</v>
      </c>
      <c r="V1684">
        <v>19</v>
      </c>
      <c r="W1684">
        <v>18</v>
      </c>
      <c r="X1684">
        <f>IF(AND(OR('Country Prioritization'!$C$4 = 'Filter inputs'!$A$4,'Country Prioritization'!$C$4=$B1684),
OR('Country Prioritization'!$C$6='Filter inputs'!$C$4,'Country Prioritization'!$C$6=$S1684),
OR( 'Country Prioritization'!$C$7='Filter inputs'!$D$4, 'Country Prioritization'!$C$7=$T1684),
OR('Country Prioritization'!$C$8='Filter inputs'!$E$4, 'Country Prioritization'!$C$8=$F1684), OR(AND('Country Prioritization'!$C$5='Filter inputs'!$B$4,H1684&lt;=$X$1),AND('Country Prioritization'!$C$5='Filter inputs'!$B$5,M1684&lt;=$X$1))),1,0)</f>
        <v>1</v>
      </c>
      <c r="Y1684">
        <f>IF(OR('Vaccine Prioritization'!$C$5='Filter inputs'!$E$4, 'Vaccine Prioritization'!$C$5=$F1684),1,0)</f>
        <v>1</v>
      </c>
    </row>
    <row r="1685" spans="1:25" x14ac:dyDescent="0.3">
      <c r="A1685" t="str">
        <f t="shared" si="48"/>
        <v>AMERICAHNDPCV32020</v>
      </c>
      <c r="B1685" t="s">
        <v>22</v>
      </c>
      <c r="C1685" t="s">
        <v>165</v>
      </c>
      <c r="D1685" t="s">
        <v>61</v>
      </c>
      <c r="E1685" t="s">
        <v>84</v>
      </c>
      <c r="F1685">
        <v>2020</v>
      </c>
      <c r="G1685" t="s">
        <v>197</v>
      </c>
      <c r="H1685" s="11" cm="1">
        <f t="array" ref="H1685">_xlfn.IFS(G1685="&gt;70%",1,G1685="60-70%",70%,G1685="50-60%",60%,G1685="&lt;50%",50%)</f>
        <v>0.7</v>
      </c>
      <c r="I1685" s="47">
        <v>0.30079632429320186</v>
      </c>
      <c r="J1685">
        <v>4</v>
      </c>
      <c r="K1685">
        <v>3</v>
      </c>
      <c r="L1685" t="s">
        <v>196</v>
      </c>
      <c r="M1685" s="11" cm="1">
        <f t="array" ref="M1685">_xlfn.IFS(L1685="&gt;70%",1,L1685="60-70%",70%,L1685="50-60%",60%,L1685="&lt;50%",50%)</f>
        <v>1</v>
      </c>
      <c r="N1685" s="47">
        <v>0.45367322062396176</v>
      </c>
      <c r="O1685">
        <v>3</v>
      </c>
      <c r="P1685">
        <v>3</v>
      </c>
      <c r="Q1685">
        <v>4</v>
      </c>
      <c r="R1685">
        <v>11</v>
      </c>
      <c r="S1685" t="s">
        <v>104</v>
      </c>
      <c r="T1685" t="s">
        <v>108</v>
      </c>
      <c r="V1685">
        <v>22</v>
      </c>
      <c r="W1685">
        <v>21</v>
      </c>
      <c r="X1685">
        <f>IF(AND(OR('Country Prioritization'!$C$4 = 'Filter inputs'!$A$4,'Country Prioritization'!$C$4=$B1685),
OR('Country Prioritization'!$C$6='Filter inputs'!$C$4,'Country Prioritization'!$C$6=$S1685),
OR( 'Country Prioritization'!$C$7='Filter inputs'!$D$4, 'Country Prioritization'!$C$7=$T1685),
OR('Country Prioritization'!$C$8='Filter inputs'!$E$4, 'Country Prioritization'!$C$8=$F1685), OR(AND('Country Prioritization'!$C$5='Filter inputs'!$B$4,H1685&lt;=$X$1),AND('Country Prioritization'!$C$5='Filter inputs'!$B$5,M1685&lt;=$X$1))),1,0)</f>
        <v>1</v>
      </c>
      <c r="Y1685">
        <f>IF(OR('Vaccine Prioritization'!$C$5='Filter inputs'!$E$4, 'Vaccine Prioritization'!$C$5=$F1685),1,0)</f>
        <v>1</v>
      </c>
    </row>
    <row r="1686" spans="1:25" x14ac:dyDescent="0.3">
      <c r="A1686" t="str">
        <f t="shared" si="48"/>
        <v>AFRICAZWEPCV32020</v>
      </c>
      <c r="B1686" t="s">
        <v>3</v>
      </c>
      <c r="C1686" t="s">
        <v>148</v>
      </c>
      <c r="D1686" t="s">
        <v>44</v>
      </c>
      <c r="E1686" t="s">
        <v>84</v>
      </c>
      <c r="F1686">
        <v>2020</v>
      </c>
      <c r="G1686" t="s">
        <v>197</v>
      </c>
      <c r="H1686" s="11" cm="1">
        <f t="array" ref="H1686">_xlfn.IFS(G1686="&gt;70%",1,G1686="60-70%",70%,G1686="50-60%",60%,G1686="&lt;50%",50%)</f>
        <v>0.7</v>
      </c>
      <c r="I1686" s="47">
        <v>0.31039955052990653</v>
      </c>
      <c r="J1686">
        <v>3</v>
      </c>
      <c r="K1686">
        <v>4</v>
      </c>
      <c r="L1686" t="s">
        <v>196</v>
      </c>
      <c r="M1686" s="11" cm="1">
        <f t="array" ref="M1686">_xlfn.IFS(L1686="&gt;70%",1,L1686="60-70%",70%,L1686="50-60%",60%,L1686="&lt;50%",50%)</f>
        <v>1</v>
      </c>
      <c r="N1686" s="47">
        <v>0.43191722687369216</v>
      </c>
      <c r="O1686">
        <v>4</v>
      </c>
      <c r="P1686">
        <v>3</v>
      </c>
      <c r="Q1686">
        <v>7</v>
      </c>
      <c r="R1686">
        <v>2</v>
      </c>
      <c r="S1686" t="s">
        <v>104</v>
      </c>
      <c r="T1686" t="s">
        <v>109</v>
      </c>
      <c r="V1686">
        <v>16</v>
      </c>
      <c r="W1686">
        <v>16</v>
      </c>
      <c r="X1686">
        <f>IF(AND(OR('Country Prioritization'!$C$4 = 'Filter inputs'!$A$4,'Country Prioritization'!$C$4=$B1686),
OR('Country Prioritization'!$C$6='Filter inputs'!$C$4,'Country Prioritization'!$C$6=$S1686),
OR( 'Country Prioritization'!$C$7='Filter inputs'!$D$4, 'Country Prioritization'!$C$7=$T1686),
OR('Country Prioritization'!$C$8='Filter inputs'!$E$4, 'Country Prioritization'!$C$8=$F1686), OR(AND('Country Prioritization'!$C$5='Filter inputs'!$B$4,H1686&lt;=$X$1),AND('Country Prioritization'!$C$5='Filter inputs'!$B$5,M1686&lt;=$X$1))),1,0)</f>
        <v>1</v>
      </c>
      <c r="Y1686">
        <f>IF(OR('Vaccine Prioritization'!$C$5='Filter inputs'!$E$4, 'Vaccine Prioritization'!$C$5=$F1686),1,0)</f>
        <v>1</v>
      </c>
    </row>
    <row r="1687" spans="1:25" x14ac:dyDescent="0.3">
      <c r="A1687" t="str">
        <f t="shared" si="48"/>
        <v>AFRICACOGPCV32020</v>
      </c>
      <c r="B1687" t="s">
        <v>3</v>
      </c>
      <c r="C1687" t="s">
        <v>128</v>
      </c>
      <c r="D1687" t="s">
        <v>24</v>
      </c>
      <c r="E1687" t="s">
        <v>84</v>
      </c>
      <c r="F1687">
        <v>2020</v>
      </c>
      <c r="G1687" t="s">
        <v>199</v>
      </c>
      <c r="H1687" s="11" cm="1">
        <f t="array" ref="H1687">_xlfn.IFS(G1687="&gt;70%",1,G1687="60-70%",70%,G1687="50-60%",60%,G1687="&lt;50%",50%)</f>
        <v>0.5</v>
      </c>
      <c r="I1687" s="47">
        <v>0.34742337203843837</v>
      </c>
      <c r="J1687">
        <v>8</v>
      </c>
      <c r="K1687">
        <v>4</v>
      </c>
      <c r="L1687" t="s">
        <v>197</v>
      </c>
      <c r="M1687" s="11" cm="1">
        <f t="array" ref="M1687">_xlfn.IFS(L1687="&gt;70%",1,L1687="60-70%",70%,L1687="50-60%",60%,L1687="&lt;50%",50%)</f>
        <v>0.7</v>
      </c>
      <c r="N1687" s="47">
        <v>0.43173999238236133</v>
      </c>
      <c r="O1687">
        <v>7</v>
      </c>
      <c r="P1687">
        <v>3</v>
      </c>
      <c r="Q1687">
        <v>8</v>
      </c>
      <c r="R1687">
        <v>2</v>
      </c>
      <c r="S1687" t="s">
        <v>104</v>
      </c>
      <c r="T1687" t="s">
        <v>109</v>
      </c>
      <c r="V1687">
        <v>22</v>
      </c>
      <c r="W1687">
        <v>20</v>
      </c>
      <c r="X1687">
        <f>IF(AND(OR('Country Prioritization'!$C$4 = 'Filter inputs'!$A$4,'Country Prioritization'!$C$4=$B1687),
OR('Country Prioritization'!$C$6='Filter inputs'!$C$4,'Country Prioritization'!$C$6=$S1687),
OR( 'Country Prioritization'!$C$7='Filter inputs'!$D$4, 'Country Prioritization'!$C$7=$T1687),
OR('Country Prioritization'!$C$8='Filter inputs'!$E$4, 'Country Prioritization'!$C$8=$F1687), OR(AND('Country Prioritization'!$C$5='Filter inputs'!$B$4,H1687&lt;=$X$1),AND('Country Prioritization'!$C$5='Filter inputs'!$B$5,M1687&lt;=$X$1))),1,0)</f>
        <v>1</v>
      </c>
      <c r="Y1687">
        <f>IF(OR('Vaccine Prioritization'!$C$5='Filter inputs'!$E$4, 'Vaccine Prioritization'!$C$5=$F1687),1,0)</f>
        <v>1</v>
      </c>
    </row>
    <row r="1688" spans="1:25" x14ac:dyDescent="0.3">
      <c r="A1688" t="str">
        <f t="shared" si="48"/>
        <v>AFRICACAFPCV32020</v>
      </c>
      <c r="B1688" t="s">
        <v>3</v>
      </c>
      <c r="C1688" t="s">
        <v>114</v>
      </c>
      <c r="D1688" t="s">
        <v>6</v>
      </c>
      <c r="E1688" t="s">
        <v>84</v>
      </c>
      <c r="F1688">
        <v>2020</v>
      </c>
      <c r="G1688" t="s">
        <v>199</v>
      </c>
      <c r="H1688" s="11" cm="1">
        <f t="array" ref="H1688">_xlfn.IFS(G1688="&gt;70%",1,G1688="60-70%",70%,G1688="50-60%",60%,G1688="&lt;50%",50%)</f>
        <v>0.5</v>
      </c>
      <c r="I1688" s="47">
        <v>0.25629015094210444</v>
      </c>
      <c r="J1688">
        <v>10</v>
      </c>
      <c r="K1688">
        <v>3</v>
      </c>
      <c r="L1688" t="s">
        <v>199</v>
      </c>
      <c r="M1688" s="11" cm="1">
        <f t="array" ref="M1688">_xlfn.IFS(L1688="&gt;70%",1,L1688="60-70%",70%,L1688="50-60%",60%,L1688="&lt;50%",50%)</f>
        <v>0.5</v>
      </c>
      <c r="N1688" s="47">
        <v>0.29845405631582578</v>
      </c>
      <c r="O1688">
        <v>8</v>
      </c>
      <c r="P1688">
        <v>3</v>
      </c>
      <c r="Q1688">
        <v>10</v>
      </c>
      <c r="R1688">
        <v>9</v>
      </c>
      <c r="S1688" t="s">
        <v>103</v>
      </c>
      <c r="T1688" t="s">
        <v>106</v>
      </c>
      <c r="V1688">
        <v>32</v>
      </c>
      <c r="W1688">
        <v>30</v>
      </c>
      <c r="X1688">
        <f>IF(AND(OR('Country Prioritization'!$C$4 = 'Filter inputs'!$A$4,'Country Prioritization'!$C$4=$B1688),
OR('Country Prioritization'!$C$6='Filter inputs'!$C$4,'Country Prioritization'!$C$6=$S1688),
OR( 'Country Prioritization'!$C$7='Filter inputs'!$D$4, 'Country Prioritization'!$C$7=$T1688),
OR('Country Prioritization'!$C$8='Filter inputs'!$E$4, 'Country Prioritization'!$C$8=$F1688), OR(AND('Country Prioritization'!$C$5='Filter inputs'!$B$4,H1688&lt;=$X$1),AND('Country Prioritization'!$C$5='Filter inputs'!$B$5,M1688&lt;=$X$1))),1,0)</f>
        <v>1</v>
      </c>
      <c r="Y1688">
        <f>IF(OR('Vaccine Prioritization'!$C$5='Filter inputs'!$E$4, 'Vaccine Prioritization'!$C$5=$F1688),1,0)</f>
        <v>1</v>
      </c>
    </row>
    <row r="1689" spans="1:25" x14ac:dyDescent="0.3">
      <c r="A1689" t="str">
        <f t="shared" si="48"/>
        <v>AFRICAGMBPCV32020</v>
      </c>
      <c r="B1689" t="s">
        <v>3</v>
      </c>
      <c r="C1689" t="s">
        <v>156</v>
      </c>
      <c r="D1689" t="s">
        <v>52</v>
      </c>
      <c r="E1689" t="s">
        <v>84</v>
      </c>
      <c r="F1689">
        <v>2020</v>
      </c>
      <c r="G1689" t="s">
        <v>197</v>
      </c>
      <c r="H1689" s="11" cm="1">
        <f t="array" ref="H1689">_xlfn.IFS(G1689="&gt;70%",1,G1689="60-70%",70%,G1689="50-60%",60%,G1689="&lt;50%",50%)</f>
        <v>0.7</v>
      </c>
      <c r="I1689" s="47">
        <v>0.21878366714139044</v>
      </c>
      <c r="J1689">
        <v>4</v>
      </c>
      <c r="K1689">
        <v>3</v>
      </c>
      <c r="L1689" t="s">
        <v>196</v>
      </c>
      <c r="M1689" s="11" cm="1">
        <f t="array" ref="M1689">_xlfn.IFS(L1689="&gt;70%",1,L1689="60-70%",70%,L1689="50-60%",60%,L1689="&lt;50%",50%)</f>
        <v>1</v>
      </c>
      <c r="N1689" s="47">
        <v>0.2954571276099951</v>
      </c>
      <c r="O1689">
        <v>4</v>
      </c>
      <c r="P1689">
        <v>3</v>
      </c>
      <c r="Q1689">
        <v>6</v>
      </c>
      <c r="R1689">
        <v>9</v>
      </c>
      <c r="S1689" t="s">
        <v>103</v>
      </c>
      <c r="T1689" t="s">
        <v>106</v>
      </c>
      <c r="V1689">
        <v>22</v>
      </c>
      <c r="W1689">
        <v>22</v>
      </c>
      <c r="X1689">
        <f>IF(AND(OR('Country Prioritization'!$C$4 = 'Filter inputs'!$A$4,'Country Prioritization'!$C$4=$B1689),
OR('Country Prioritization'!$C$6='Filter inputs'!$C$4,'Country Prioritization'!$C$6=$S1689),
OR( 'Country Prioritization'!$C$7='Filter inputs'!$D$4, 'Country Prioritization'!$C$7=$T1689),
OR('Country Prioritization'!$C$8='Filter inputs'!$E$4, 'Country Prioritization'!$C$8=$F1689), OR(AND('Country Prioritization'!$C$5='Filter inputs'!$B$4,H1689&lt;=$X$1),AND('Country Prioritization'!$C$5='Filter inputs'!$B$5,M1689&lt;=$X$1))),1,0)</f>
        <v>1</v>
      </c>
      <c r="Y1689">
        <f>IF(OR('Vaccine Prioritization'!$C$5='Filter inputs'!$E$4, 'Vaccine Prioritization'!$C$5=$F1689),1,0)</f>
        <v>1</v>
      </c>
    </row>
    <row r="1690" spans="1:25" x14ac:dyDescent="0.3">
      <c r="A1690" t="str">
        <f t="shared" si="48"/>
        <v>AMERICANICPCV32020</v>
      </c>
      <c r="B1690" t="s">
        <v>22</v>
      </c>
      <c r="C1690" t="s">
        <v>185</v>
      </c>
      <c r="D1690" t="s">
        <v>81</v>
      </c>
      <c r="E1690" t="s">
        <v>84</v>
      </c>
      <c r="F1690">
        <v>2020</v>
      </c>
      <c r="G1690" t="s">
        <v>196</v>
      </c>
      <c r="H1690" s="11" cm="1">
        <f t="array" ref="H1690">_xlfn.IFS(G1690="&gt;70%",1,G1690="60-70%",70%,G1690="50-60%",60%,G1690="&lt;50%",50%)</f>
        <v>1</v>
      </c>
      <c r="I1690" s="47">
        <v>0.17878621660496183</v>
      </c>
      <c r="J1690">
        <v>1</v>
      </c>
      <c r="K1690">
        <v>3</v>
      </c>
      <c r="L1690" t="s">
        <v>196</v>
      </c>
      <c r="M1690" s="11" cm="1">
        <f t="array" ref="M1690">_xlfn.IFS(L1690="&gt;70%",1,L1690="60-70%",70%,L1690="50-60%",60%,L1690="&lt;50%",50%)</f>
        <v>1</v>
      </c>
      <c r="N1690" s="47">
        <v>0.25256980016674707</v>
      </c>
      <c r="O1690">
        <v>1</v>
      </c>
      <c r="P1690">
        <v>2</v>
      </c>
      <c r="Q1690">
        <v>1</v>
      </c>
      <c r="R1690">
        <v>5</v>
      </c>
      <c r="S1690" t="s">
        <v>104</v>
      </c>
      <c r="T1690" t="s">
        <v>107</v>
      </c>
      <c r="V1690">
        <v>10</v>
      </c>
      <c r="W1690">
        <v>9</v>
      </c>
      <c r="X1690">
        <f>IF(AND(OR('Country Prioritization'!$C$4 = 'Filter inputs'!$A$4,'Country Prioritization'!$C$4=$B1690),
OR('Country Prioritization'!$C$6='Filter inputs'!$C$4,'Country Prioritization'!$C$6=$S1690),
OR( 'Country Prioritization'!$C$7='Filter inputs'!$D$4, 'Country Prioritization'!$C$7=$T1690),
OR('Country Prioritization'!$C$8='Filter inputs'!$E$4, 'Country Prioritization'!$C$8=$F1690), OR(AND('Country Prioritization'!$C$5='Filter inputs'!$B$4,H1690&lt;=$X$1),AND('Country Prioritization'!$C$5='Filter inputs'!$B$5,M1690&lt;=$X$1))),1,0)</f>
        <v>1</v>
      </c>
      <c r="Y1690">
        <f>IF(OR('Vaccine Prioritization'!$C$5='Filter inputs'!$E$4, 'Vaccine Prioritization'!$C$5=$F1690),1,0)</f>
        <v>1</v>
      </c>
    </row>
    <row r="1691" spans="1:25" x14ac:dyDescent="0.3">
      <c r="A1691" t="str">
        <f t="shared" si="48"/>
        <v>AFRICAGNBPCV32020</v>
      </c>
      <c r="B1691" t="s">
        <v>3</v>
      </c>
      <c r="C1691" t="s">
        <v>138</v>
      </c>
      <c r="D1691" t="s">
        <v>34</v>
      </c>
      <c r="E1691" t="s">
        <v>84</v>
      </c>
      <c r="F1691">
        <v>2020</v>
      </c>
      <c r="G1691" t="s">
        <v>197</v>
      </c>
      <c r="H1691" s="11" cm="1">
        <f t="array" ref="H1691">_xlfn.IFS(G1691="&gt;70%",1,G1691="60-70%",70%,G1691="50-60%",60%,G1691="&lt;50%",50%)</f>
        <v>0.7</v>
      </c>
      <c r="I1691" s="47">
        <v>0.13317198272829142</v>
      </c>
      <c r="J1691">
        <v>5</v>
      </c>
      <c r="K1691">
        <v>2</v>
      </c>
      <c r="L1691" t="s">
        <v>196</v>
      </c>
      <c r="M1691" s="11" cm="1">
        <f t="array" ref="M1691">_xlfn.IFS(L1691="&gt;70%",1,L1691="60-70%",70%,L1691="50-60%",60%,L1691="&lt;50%",50%)</f>
        <v>1</v>
      </c>
      <c r="N1691" s="47">
        <v>0.17361112753447544</v>
      </c>
      <c r="O1691">
        <v>6</v>
      </c>
      <c r="P1691">
        <v>2</v>
      </c>
      <c r="Q1691">
        <v>9</v>
      </c>
      <c r="R1691">
        <v>9</v>
      </c>
      <c r="S1691" t="s">
        <v>103</v>
      </c>
      <c r="T1691" t="s">
        <v>106</v>
      </c>
      <c r="V1691">
        <v>25</v>
      </c>
      <c r="W1691">
        <v>26</v>
      </c>
      <c r="X1691">
        <f>IF(AND(OR('Country Prioritization'!$C$4 = 'Filter inputs'!$A$4,'Country Prioritization'!$C$4=$B1691),
OR('Country Prioritization'!$C$6='Filter inputs'!$C$4,'Country Prioritization'!$C$6=$S1691),
OR( 'Country Prioritization'!$C$7='Filter inputs'!$D$4, 'Country Prioritization'!$C$7=$T1691),
OR('Country Prioritization'!$C$8='Filter inputs'!$E$4, 'Country Prioritization'!$C$8=$F1691), OR(AND('Country Prioritization'!$C$5='Filter inputs'!$B$4,H1691&lt;=$X$1),AND('Country Prioritization'!$C$5='Filter inputs'!$B$5,M1691&lt;=$X$1))),1,0)</f>
        <v>1</v>
      </c>
      <c r="Y1691">
        <f>IF(OR('Vaccine Prioritization'!$C$5='Filter inputs'!$E$4, 'Vaccine Prioritization'!$C$5=$F1691),1,0)</f>
        <v>1</v>
      </c>
    </row>
    <row r="1692" spans="1:25" x14ac:dyDescent="0.3">
      <c r="A1692" t="str">
        <f t="shared" si="48"/>
        <v>ASIAMNGPCV32020</v>
      </c>
      <c r="B1692" t="s">
        <v>13</v>
      </c>
      <c r="C1692" t="s">
        <v>174</v>
      </c>
      <c r="D1692" t="s">
        <v>70</v>
      </c>
      <c r="E1692" t="s">
        <v>84</v>
      </c>
      <c r="F1692">
        <v>2020</v>
      </c>
      <c r="G1692" t="s">
        <v>199</v>
      </c>
      <c r="H1692" s="11" cm="1">
        <f t="array" ref="H1692">_xlfn.IFS(G1692="&gt;70%",1,G1692="60-70%",70%,G1692="50-60%",60%,G1692="&lt;50%",50%)</f>
        <v>0.5</v>
      </c>
      <c r="I1692" s="47">
        <v>5.262494345387881E-2</v>
      </c>
      <c r="J1692">
        <v>10</v>
      </c>
      <c r="K1692">
        <v>2</v>
      </c>
      <c r="L1692" t="s">
        <v>196</v>
      </c>
      <c r="M1692" s="11" cm="1">
        <f t="array" ref="M1692">_xlfn.IFS(L1692="&gt;70%",1,L1692="60-70%",70%,L1692="50-60%",60%,L1692="&lt;50%",50%)</f>
        <v>1</v>
      </c>
      <c r="N1692" s="47">
        <v>0.15284116792776745</v>
      </c>
      <c r="O1692">
        <v>2</v>
      </c>
      <c r="P1692">
        <v>2</v>
      </c>
      <c r="Q1692">
        <v>5</v>
      </c>
      <c r="R1692">
        <v>11</v>
      </c>
      <c r="S1692" t="s">
        <v>104</v>
      </c>
      <c r="T1692" t="s">
        <v>108</v>
      </c>
      <c r="V1692">
        <v>28</v>
      </c>
      <c r="W1692">
        <v>20</v>
      </c>
      <c r="X1692">
        <f>IF(AND(OR('Country Prioritization'!$C$4 = 'Filter inputs'!$A$4,'Country Prioritization'!$C$4=$B1692),
OR('Country Prioritization'!$C$6='Filter inputs'!$C$4,'Country Prioritization'!$C$6=$S1692),
OR( 'Country Prioritization'!$C$7='Filter inputs'!$D$4, 'Country Prioritization'!$C$7=$T1692),
OR('Country Prioritization'!$C$8='Filter inputs'!$E$4, 'Country Prioritization'!$C$8=$F1692), OR(AND('Country Prioritization'!$C$5='Filter inputs'!$B$4,H1692&lt;=$X$1),AND('Country Prioritization'!$C$5='Filter inputs'!$B$5,M1692&lt;=$X$1))),1,0)</f>
        <v>1</v>
      </c>
      <c r="Y1692">
        <f>IF(OR('Vaccine Prioritization'!$C$5='Filter inputs'!$E$4, 'Vaccine Prioritization'!$C$5=$F1692),1,0)</f>
        <v>1</v>
      </c>
    </row>
    <row r="1693" spans="1:25" x14ac:dyDescent="0.3">
      <c r="A1693" t="str">
        <f t="shared" si="48"/>
        <v>AFRICADJIPCV32020</v>
      </c>
      <c r="B1693" t="s">
        <v>3</v>
      </c>
      <c r="C1693" t="s">
        <v>124</v>
      </c>
      <c r="D1693" t="s">
        <v>19</v>
      </c>
      <c r="E1693" t="s">
        <v>84</v>
      </c>
      <c r="F1693">
        <v>2020</v>
      </c>
      <c r="G1693" t="s">
        <v>197</v>
      </c>
      <c r="H1693" s="11" cm="1">
        <f t="array" ref="H1693">_xlfn.IFS(G1693="&gt;70%",1,G1693="60-70%",70%,G1693="50-60%",60%,G1693="&lt;50%",50%)</f>
        <v>0.7</v>
      </c>
      <c r="I1693" s="47">
        <v>0.10183694033039686</v>
      </c>
      <c r="J1693">
        <v>5</v>
      </c>
      <c r="K1693">
        <v>2</v>
      </c>
      <c r="L1693" t="s">
        <v>198</v>
      </c>
      <c r="M1693" s="11" cm="1">
        <f t="array" ref="M1693">_xlfn.IFS(L1693="&gt;70%",1,L1693="60-70%",70%,L1693="50-60%",60%,L1693="&lt;50%",50%)</f>
        <v>0.6</v>
      </c>
      <c r="N1693" s="47">
        <v>0.11865341988654629</v>
      </c>
      <c r="O1693">
        <v>7</v>
      </c>
      <c r="P1693">
        <v>2</v>
      </c>
      <c r="Q1693">
        <v>7</v>
      </c>
      <c r="R1693">
        <v>2</v>
      </c>
      <c r="S1693" t="s">
        <v>104</v>
      </c>
      <c r="T1693" t="s">
        <v>109</v>
      </c>
      <c r="V1693">
        <v>16</v>
      </c>
      <c r="W1693">
        <v>18</v>
      </c>
      <c r="X1693">
        <f>IF(AND(OR('Country Prioritization'!$C$4 = 'Filter inputs'!$A$4,'Country Prioritization'!$C$4=$B1693),
OR('Country Prioritization'!$C$6='Filter inputs'!$C$4,'Country Prioritization'!$C$6=$S1693),
OR( 'Country Prioritization'!$C$7='Filter inputs'!$D$4, 'Country Prioritization'!$C$7=$T1693),
OR('Country Prioritization'!$C$8='Filter inputs'!$E$4, 'Country Prioritization'!$C$8=$F1693), OR(AND('Country Prioritization'!$C$5='Filter inputs'!$B$4,H1693&lt;=$X$1),AND('Country Prioritization'!$C$5='Filter inputs'!$B$5,M1693&lt;=$X$1))),1,0)</f>
        <v>1</v>
      </c>
      <c r="Y1693">
        <f>IF(OR('Vaccine Prioritization'!$C$5='Filter inputs'!$E$4, 'Vaccine Prioritization'!$C$5=$F1693),1,0)</f>
        <v>1</v>
      </c>
    </row>
    <row r="1694" spans="1:25" x14ac:dyDescent="0.3">
      <c r="A1694" t="str">
        <f t="shared" si="48"/>
        <v>ASIAARMPCV32020</v>
      </c>
      <c r="B1694" t="s">
        <v>13</v>
      </c>
      <c r="C1694" t="s">
        <v>168</v>
      </c>
      <c r="D1694" t="s">
        <v>64</v>
      </c>
      <c r="E1694" t="s">
        <v>84</v>
      </c>
      <c r="F1694">
        <v>2020</v>
      </c>
      <c r="G1694" t="s">
        <v>197</v>
      </c>
      <c r="H1694" s="11" cm="1">
        <f t="array" ref="H1694">_xlfn.IFS(G1694="&gt;70%",1,G1694="60-70%",70%,G1694="50-60%",60%,G1694="&lt;50%",50%)</f>
        <v>0.7</v>
      </c>
      <c r="I1694" s="47">
        <v>7.8800834667811612E-2</v>
      </c>
      <c r="J1694">
        <v>3</v>
      </c>
      <c r="K1694">
        <v>2</v>
      </c>
      <c r="L1694" t="s">
        <v>196</v>
      </c>
      <c r="M1694" s="11" cm="1">
        <f t="array" ref="M1694">_xlfn.IFS(L1694="&gt;70%",1,L1694="60-70%",70%,L1694="50-60%",60%,L1694="&lt;50%",50%)</f>
        <v>1</v>
      </c>
      <c r="N1694" s="47">
        <v>0.11353642074886461</v>
      </c>
      <c r="O1694">
        <v>2</v>
      </c>
      <c r="P1694">
        <v>2</v>
      </c>
      <c r="Q1694">
        <v>2</v>
      </c>
      <c r="R1694">
        <v>10</v>
      </c>
      <c r="S1694" t="s">
        <v>105</v>
      </c>
      <c r="T1694" t="s">
        <v>108</v>
      </c>
      <c r="V1694">
        <v>17</v>
      </c>
      <c r="W1694">
        <v>16</v>
      </c>
      <c r="X1694">
        <f>IF(AND(OR('Country Prioritization'!$C$4 = 'Filter inputs'!$A$4,'Country Prioritization'!$C$4=$B1694),
OR('Country Prioritization'!$C$6='Filter inputs'!$C$4,'Country Prioritization'!$C$6=$S1694),
OR( 'Country Prioritization'!$C$7='Filter inputs'!$D$4, 'Country Prioritization'!$C$7=$T1694),
OR('Country Prioritization'!$C$8='Filter inputs'!$E$4, 'Country Prioritization'!$C$8=$F1694), OR(AND('Country Prioritization'!$C$5='Filter inputs'!$B$4,H1694&lt;=$X$1),AND('Country Prioritization'!$C$5='Filter inputs'!$B$5,M1694&lt;=$X$1))),1,0)</f>
        <v>1</v>
      </c>
      <c r="Y1694">
        <f>IF(OR('Vaccine Prioritization'!$C$5='Filter inputs'!$E$4, 'Vaccine Prioritization'!$C$5=$F1694),1,0)</f>
        <v>1</v>
      </c>
    </row>
    <row r="1695" spans="1:25" x14ac:dyDescent="0.3">
      <c r="A1695" t="str">
        <f t="shared" si="48"/>
        <v>ASIATLSPCV32020</v>
      </c>
      <c r="B1695" t="s">
        <v>13</v>
      </c>
      <c r="C1695" t="s">
        <v>160</v>
      </c>
      <c r="D1695" t="s">
        <v>56</v>
      </c>
      <c r="E1695" t="s">
        <v>84</v>
      </c>
      <c r="F1695">
        <v>2020</v>
      </c>
      <c r="G1695" t="s">
        <v>199</v>
      </c>
      <c r="H1695" s="11" cm="1">
        <f t="array" ref="H1695">_xlfn.IFS(G1695="&gt;70%",1,G1695="60-70%",70%,G1695="50-60%",60%,G1695="&lt;50%",50%)</f>
        <v>0.5</v>
      </c>
      <c r="I1695" s="47">
        <v>0.14254025836885745</v>
      </c>
      <c r="J1695">
        <v>8</v>
      </c>
      <c r="K1695">
        <v>2</v>
      </c>
      <c r="L1695" t="s">
        <v>199</v>
      </c>
      <c r="M1695" s="11" cm="1">
        <f t="array" ref="M1695">_xlfn.IFS(L1695="&gt;70%",1,L1695="60-70%",70%,L1695="50-60%",60%,L1695="&lt;50%",50%)</f>
        <v>0.5</v>
      </c>
      <c r="N1695" s="47">
        <v>0.11151643641593684</v>
      </c>
      <c r="O1695">
        <v>10</v>
      </c>
      <c r="P1695">
        <v>2</v>
      </c>
      <c r="Q1695">
        <v>2</v>
      </c>
      <c r="R1695">
        <v>11</v>
      </c>
      <c r="S1695" t="s">
        <v>104</v>
      </c>
      <c r="T1695" t="s">
        <v>108</v>
      </c>
      <c r="V1695">
        <v>23</v>
      </c>
      <c r="W1695">
        <v>25</v>
      </c>
      <c r="X1695">
        <f>IF(AND(OR('Country Prioritization'!$C$4 = 'Filter inputs'!$A$4,'Country Prioritization'!$C$4=$B1695),
OR('Country Prioritization'!$C$6='Filter inputs'!$C$4,'Country Prioritization'!$C$6=$S1695),
OR( 'Country Prioritization'!$C$7='Filter inputs'!$D$4, 'Country Prioritization'!$C$7=$T1695),
OR('Country Prioritization'!$C$8='Filter inputs'!$E$4, 'Country Prioritization'!$C$8=$F1695), OR(AND('Country Prioritization'!$C$5='Filter inputs'!$B$4,H1695&lt;=$X$1),AND('Country Prioritization'!$C$5='Filter inputs'!$B$5,M1695&lt;=$X$1))),1,0)</f>
        <v>1</v>
      </c>
      <c r="Y1695">
        <f>IF(OR('Vaccine Prioritization'!$C$5='Filter inputs'!$E$4, 'Vaccine Prioritization'!$C$5=$F1695),1,0)</f>
        <v>1</v>
      </c>
    </row>
    <row r="1696" spans="1:25" x14ac:dyDescent="0.3">
      <c r="A1696" t="str">
        <f t="shared" si="48"/>
        <v>AFRICACOMPCV32020</v>
      </c>
      <c r="B1696" t="s">
        <v>3</v>
      </c>
      <c r="C1696" t="s">
        <v>153</v>
      </c>
      <c r="D1696" t="s">
        <v>49</v>
      </c>
      <c r="E1696" t="s">
        <v>84</v>
      </c>
      <c r="F1696">
        <v>2020</v>
      </c>
      <c r="G1696" t="s">
        <v>198</v>
      </c>
      <c r="H1696" s="11" cm="1">
        <f t="array" ref="H1696">_xlfn.IFS(G1696="&gt;70%",1,G1696="60-70%",70%,G1696="50-60%",60%,G1696="&lt;50%",50%)</f>
        <v>0.6</v>
      </c>
      <c r="I1696" s="47">
        <v>0.11131734338847876</v>
      </c>
      <c r="J1696">
        <v>6</v>
      </c>
      <c r="K1696">
        <v>2</v>
      </c>
      <c r="L1696" t="s">
        <v>199</v>
      </c>
      <c r="M1696" s="11" cm="1">
        <f t="array" ref="M1696">_xlfn.IFS(L1696="&gt;70%",1,L1696="60-70%",70%,L1696="50-60%",60%,L1696="&lt;50%",50%)</f>
        <v>0.5</v>
      </c>
      <c r="N1696" s="47">
        <v>8.4670446976830793E-2</v>
      </c>
      <c r="O1696">
        <v>9</v>
      </c>
      <c r="P1696">
        <v>2</v>
      </c>
      <c r="Q1696">
        <v>3</v>
      </c>
      <c r="R1696">
        <v>2</v>
      </c>
      <c r="S1696" t="s">
        <v>104</v>
      </c>
      <c r="T1696" t="s">
        <v>109</v>
      </c>
      <c r="V1696">
        <v>13</v>
      </c>
      <c r="W1696">
        <v>16</v>
      </c>
      <c r="X1696">
        <f>IF(AND(OR('Country Prioritization'!$C$4 = 'Filter inputs'!$A$4,'Country Prioritization'!$C$4=$B1696),
OR('Country Prioritization'!$C$6='Filter inputs'!$C$4,'Country Prioritization'!$C$6=$S1696),
OR( 'Country Prioritization'!$C$7='Filter inputs'!$D$4, 'Country Prioritization'!$C$7=$T1696),
OR('Country Prioritization'!$C$8='Filter inputs'!$E$4, 'Country Prioritization'!$C$8=$F1696), OR(AND('Country Prioritization'!$C$5='Filter inputs'!$B$4,H1696&lt;=$X$1),AND('Country Prioritization'!$C$5='Filter inputs'!$B$5,M1696&lt;=$X$1))),1,0)</f>
        <v>1</v>
      </c>
      <c r="Y1696">
        <f>IF(OR('Vaccine Prioritization'!$C$5='Filter inputs'!$E$4, 'Vaccine Prioritization'!$C$5=$F1696),1,0)</f>
        <v>1</v>
      </c>
    </row>
    <row r="1697" spans="1:25" x14ac:dyDescent="0.3">
      <c r="A1697" t="str">
        <f t="shared" si="48"/>
        <v>AFRICALSOPCV32020</v>
      </c>
      <c r="B1697" t="s">
        <v>3</v>
      </c>
      <c r="C1697" t="s">
        <v>178</v>
      </c>
      <c r="D1697" t="s">
        <v>74</v>
      </c>
      <c r="E1697" t="s">
        <v>84</v>
      </c>
      <c r="F1697">
        <v>2020</v>
      </c>
      <c r="G1697" t="s">
        <v>197</v>
      </c>
      <c r="H1697" s="11" cm="1">
        <f t="array" ref="H1697">_xlfn.IFS(G1697="&gt;70%",1,G1697="60-70%",70%,G1697="50-60%",60%,G1697="&lt;50%",50%)</f>
        <v>0.7</v>
      </c>
      <c r="I1697" s="47">
        <v>5.6931441718222509E-2</v>
      </c>
      <c r="J1697">
        <v>4</v>
      </c>
      <c r="K1697">
        <v>2</v>
      </c>
      <c r="L1697" t="s">
        <v>196</v>
      </c>
      <c r="M1697" s="11" cm="1">
        <f t="array" ref="M1697">_xlfn.IFS(L1697="&gt;70%",1,L1697="60-70%",70%,L1697="50-60%",60%,L1697="&lt;50%",50%)</f>
        <v>1</v>
      </c>
      <c r="N1697" s="47">
        <v>8.211933883221334E-2</v>
      </c>
      <c r="O1697">
        <v>1</v>
      </c>
      <c r="P1697">
        <v>2</v>
      </c>
      <c r="Q1697">
        <v>9</v>
      </c>
      <c r="R1697">
        <v>2</v>
      </c>
      <c r="S1697" t="s">
        <v>104</v>
      </c>
      <c r="T1697" t="s">
        <v>109</v>
      </c>
      <c r="V1697">
        <v>17</v>
      </c>
      <c r="W1697">
        <v>14</v>
      </c>
      <c r="X1697">
        <f>IF(AND(OR('Country Prioritization'!$C$4 = 'Filter inputs'!$A$4,'Country Prioritization'!$C$4=$B1697),
OR('Country Prioritization'!$C$6='Filter inputs'!$C$4,'Country Prioritization'!$C$6=$S1697),
OR( 'Country Prioritization'!$C$7='Filter inputs'!$D$4, 'Country Prioritization'!$C$7=$T1697),
OR('Country Prioritization'!$C$8='Filter inputs'!$E$4, 'Country Prioritization'!$C$8=$F1697), OR(AND('Country Prioritization'!$C$5='Filter inputs'!$B$4,H1697&lt;=$X$1),AND('Country Prioritization'!$C$5='Filter inputs'!$B$5,M1697&lt;=$X$1))),1,0)</f>
        <v>1</v>
      </c>
      <c r="Y1697">
        <f>IF(OR('Vaccine Prioritization'!$C$5='Filter inputs'!$E$4, 'Vaccine Prioritization'!$C$5=$F1697),1,0)</f>
        <v>1</v>
      </c>
    </row>
    <row r="1698" spans="1:25" x14ac:dyDescent="0.3">
      <c r="A1698" t="str">
        <f t="shared" si="48"/>
        <v>ASIABTNPCV32020</v>
      </c>
      <c r="B1698" t="s">
        <v>13</v>
      </c>
      <c r="C1698" t="s">
        <v>184</v>
      </c>
      <c r="D1698" t="s">
        <v>80</v>
      </c>
      <c r="E1698" t="s">
        <v>84</v>
      </c>
      <c r="F1698">
        <v>2020</v>
      </c>
      <c r="G1698" t="s">
        <v>199</v>
      </c>
      <c r="H1698" s="11" cm="1">
        <f t="array" ref="H1698">_xlfn.IFS(G1698="&gt;70%",1,G1698="60-70%",70%,G1698="50-60%",60%,G1698="&lt;50%",50%)</f>
        <v>0.5</v>
      </c>
      <c r="I1698" s="47">
        <v>9.3518468460399139E-3</v>
      </c>
      <c r="J1698">
        <v>10</v>
      </c>
      <c r="K1698">
        <v>1</v>
      </c>
      <c r="L1698" t="s">
        <v>196</v>
      </c>
      <c r="M1698" s="11" cm="1">
        <f t="array" ref="M1698">_xlfn.IFS(L1698="&gt;70%",1,L1698="60-70%",70%,L1698="50-60%",60%,L1698="&lt;50%",50%)</f>
        <v>1</v>
      </c>
      <c r="N1698" s="47">
        <v>6.9487604705718131E-2</v>
      </c>
      <c r="O1698">
        <v>2</v>
      </c>
      <c r="P1698">
        <v>1</v>
      </c>
      <c r="Q1698">
        <v>4</v>
      </c>
      <c r="R1698">
        <v>11</v>
      </c>
      <c r="S1698" t="s">
        <v>104</v>
      </c>
      <c r="T1698" t="s">
        <v>108</v>
      </c>
      <c r="V1698">
        <v>26</v>
      </c>
      <c r="W1698">
        <v>18</v>
      </c>
      <c r="X1698">
        <f>IF(AND(OR('Country Prioritization'!$C$4 = 'Filter inputs'!$A$4,'Country Prioritization'!$C$4=$B1698),
OR('Country Prioritization'!$C$6='Filter inputs'!$C$4,'Country Prioritization'!$C$6=$S1698),
OR( 'Country Prioritization'!$C$7='Filter inputs'!$D$4, 'Country Prioritization'!$C$7=$T1698),
OR('Country Prioritization'!$C$8='Filter inputs'!$E$4, 'Country Prioritization'!$C$8=$F1698), OR(AND('Country Prioritization'!$C$5='Filter inputs'!$B$4,H1698&lt;=$X$1),AND('Country Prioritization'!$C$5='Filter inputs'!$B$5,M1698&lt;=$X$1))),1,0)</f>
        <v>1</v>
      </c>
      <c r="Y1698">
        <f>IF(OR('Vaccine Prioritization'!$C$5='Filter inputs'!$E$4, 'Vaccine Prioritization'!$C$5=$F1698),1,0)</f>
        <v>1</v>
      </c>
    </row>
    <row r="1699" spans="1:25" x14ac:dyDescent="0.3">
      <c r="A1699" t="str">
        <f t="shared" si="48"/>
        <v>ASIAGEOPCV32020</v>
      </c>
      <c r="B1699" t="s">
        <v>13</v>
      </c>
      <c r="C1699" t="s">
        <v>159</v>
      </c>
      <c r="D1699" t="s">
        <v>55</v>
      </c>
      <c r="E1699" t="s">
        <v>84</v>
      </c>
      <c r="F1699">
        <v>2020</v>
      </c>
      <c r="G1699" t="s">
        <v>197</v>
      </c>
      <c r="H1699" s="11" cm="1">
        <f t="array" ref="H1699">_xlfn.IFS(G1699="&gt;70%",1,G1699="60-70%",70%,G1699="50-60%",60%,G1699="&lt;50%",50%)</f>
        <v>0.7</v>
      </c>
      <c r="I1699" s="47">
        <v>4.8664828647428882E-2</v>
      </c>
      <c r="J1699">
        <v>5</v>
      </c>
      <c r="K1699">
        <v>1</v>
      </c>
      <c r="L1699" t="s">
        <v>196</v>
      </c>
      <c r="M1699" s="11" cm="1">
        <f t="array" ref="M1699">_xlfn.IFS(L1699="&gt;70%",1,L1699="60-70%",70%,L1699="50-60%",60%,L1699="&lt;50%",50%)</f>
        <v>1</v>
      </c>
      <c r="N1699" s="47">
        <v>6.4981818706129832E-2</v>
      </c>
      <c r="O1699">
        <v>4</v>
      </c>
      <c r="P1699">
        <v>1</v>
      </c>
      <c r="Q1699">
        <v>3</v>
      </c>
      <c r="R1699">
        <v>10</v>
      </c>
      <c r="S1699" t="s">
        <v>105</v>
      </c>
      <c r="T1699" t="s">
        <v>108</v>
      </c>
      <c r="V1699">
        <v>19</v>
      </c>
      <c r="W1699">
        <v>18</v>
      </c>
      <c r="X1699">
        <f>IF(AND(OR('Country Prioritization'!$C$4 = 'Filter inputs'!$A$4,'Country Prioritization'!$C$4=$B1699),
OR('Country Prioritization'!$C$6='Filter inputs'!$C$4,'Country Prioritization'!$C$6=$S1699),
OR( 'Country Prioritization'!$C$7='Filter inputs'!$D$4, 'Country Prioritization'!$C$7=$T1699),
OR('Country Prioritization'!$C$8='Filter inputs'!$E$4, 'Country Prioritization'!$C$8=$F1699), OR(AND('Country Prioritization'!$C$5='Filter inputs'!$B$4,H1699&lt;=$X$1),AND('Country Prioritization'!$C$5='Filter inputs'!$B$5,M1699&lt;=$X$1))),1,0)</f>
        <v>1</v>
      </c>
      <c r="Y1699">
        <f>IF(OR('Vaccine Prioritization'!$C$5='Filter inputs'!$E$4, 'Vaccine Prioritization'!$C$5=$F1699),1,0)</f>
        <v>1</v>
      </c>
    </row>
    <row r="1700" spans="1:25" x14ac:dyDescent="0.3">
      <c r="A1700" t="str">
        <f t="shared" si="48"/>
        <v>EUROPEMDAPCV32020</v>
      </c>
      <c r="B1700" t="s">
        <v>9</v>
      </c>
      <c r="C1700" t="s">
        <v>130</v>
      </c>
      <c r="D1700" t="s">
        <v>26</v>
      </c>
      <c r="E1700" t="s">
        <v>84</v>
      </c>
      <c r="F1700">
        <v>2020</v>
      </c>
      <c r="G1700" t="s">
        <v>198</v>
      </c>
      <c r="H1700" s="11" cm="1">
        <f t="array" ref="H1700">_xlfn.IFS(G1700="&gt;70%",1,G1700="60-70%",70%,G1700="50-60%",60%,G1700="&lt;50%",50%)</f>
        <v>0.6</v>
      </c>
      <c r="I1700" s="47">
        <v>4.8722901430251896E-2</v>
      </c>
      <c r="J1700">
        <v>6</v>
      </c>
      <c r="K1700">
        <v>1</v>
      </c>
      <c r="L1700" t="s">
        <v>197</v>
      </c>
      <c r="M1700" s="11" cm="1">
        <f t="array" ref="M1700">_xlfn.IFS(L1700="&gt;70%",1,L1700="60-70%",70%,L1700="50-60%",60%,L1700="&lt;50%",50%)</f>
        <v>0.7</v>
      </c>
      <c r="N1700" s="47">
        <v>5.1129643584113871E-2</v>
      </c>
      <c r="O1700">
        <v>7</v>
      </c>
      <c r="P1700">
        <v>1</v>
      </c>
      <c r="Q1700">
        <v>2</v>
      </c>
      <c r="R1700">
        <v>11</v>
      </c>
      <c r="S1700" t="s">
        <v>104</v>
      </c>
      <c r="T1700" t="s">
        <v>108</v>
      </c>
      <c r="V1700">
        <v>20</v>
      </c>
      <c r="W1700">
        <v>21</v>
      </c>
      <c r="X1700">
        <f>IF(AND(OR('Country Prioritization'!$C$4 = 'Filter inputs'!$A$4,'Country Prioritization'!$C$4=$B1700),
OR('Country Prioritization'!$C$6='Filter inputs'!$C$4,'Country Prioritization'!$C$6=$S1700),
OR( 'Country Prioritization'!$C$7='Filter inputs'!$D$4, 'Country Prioritization'!$C$7=$T1700),
OR('Country Prioritization'!$C$8='Filter inputs'!$E$4, 'Country Prioritization'!$C$8=$F1700), OR(AND('Country Prioritization'!$C$5='Filter inputs'!$B$4,H1700&lt;=$X$1),AND('Country Prioritization'!$C$5='Filter inputs'!$B$5,M1700&lt;=$X$1))),1,0)</f>
        <v>1</v>
      </c>
      <c r="Y1700">
        <f>IF(OR('Vaccine Prioritization'!$C$5='Filter inputs'!$E$4, 'Vaccine Prioritization'!$C$5=$F1700),1,0)</f>
        <v>1</v>
      </c>
    </row>
    <row r="1701" spans="1:25" x14ac:dyDescent="0.3">
      <c r="A1701" t="str">
        <f t="shared" si="48"/>
        <v>OCEANIASLBPCV32020</v>
      </c>
      <c r="B1701" t="s">
        <v>15</v>
      </c>
      <c r="C1701" t="s">
        <v>150</v>
      </c>
      <c r="D1701" t="s">
        <v>46</v>
      </c>
      <c r="E1701" t="s">
        <v>84</v>
      </c>
      <c r="F1701">
        <v>2020</v>
      </c>
      <c r="G1701" t="s">
        <v>197</v>
      </c>
      <c r="H1701" s="11" cm="1">
        <f t="array" ref="H1701">_xlfn.IFS(G1701="&gt;70%",1,G1701="60-70%",70%,G1701="50-60%",60%,G1701="&lt;50%",50%)</f>
        <v>0.7</v>
      </c>
      <c r="I1701" s="47">
        <v>3.7533178483661354E-2</v>
      </c>
      <c r="J1701">
        <v>2</v>
      </c>
      <c r="K1701">
        <v>1</v>
      </c>
      <c r="L1701" t="s">
        <v>196</v>
      </c>
      <c r="M1701" s="11" cm="1">
        <f t="array" ref="M1701">_xlfn.IFS(L1701="&gt;70%",1,L1701="60-70%",70%,L1701="50-60%",60%,L1701="&lt;50%",50%)</f>
        <v>1</v>
      </c>
      <c r="N1701" s="47">
        <v>4.5350303337006979E-2</v>
      </c>
      <c r="O1701">
        <v>5</v>
      </c>
      <c r="P1701">
        <v>1</v>
      </c>
      <c r="Q1701">
        <v>1</v>
      </c>
      <c r="R1701">
        <v>5</v>
      </c>
      <c r="S1701" t="s">
        <v>104</v>
      </c>
      <c r="T1701" t="s">
        <v>107</v>
      </c>
      <c r="V1701">
        <v>9</v>
      </c>
      <c r="W1701">
        <v>12</v>
      </c>
      <c r="X1701">
        <f>IF(AND(OR('Country Prioritization'!$C$4 = 'Filter inputs'!$A$4,'Country Prioritization'!$C$4=$B1701),
OR('Country Prioritization'!$C$6='Filter inputs'!$C$4,'Country Prioritization'!$C$6=$S1701),
OR( 'Country Prioritization'!$C$7='Filter inputs'!$D$4, 'Country Prioritization'!$C$7=$T1701),
OR('Country Prioritization'!$C$8='Filter inputs'!$E$4, 'Country Prioritization'!$C$8=$F1701), OR(AND('Country Prioritization'!$C$5='Filter inputs'!$B$4,H1701&lt;=$X$1),AND('Country Prioritization'!$C$5='Filter inputs'!$B$5,M1701&lt;=$X$1))),1,0)</f>
        <v>1</v>
      </c>
      <c r="Y1701">
        <f>IF(OR('Vaccine Prioritization'!$C$5='Filter inputs'!$E$4, 'Vaccine Prioritization'!$C$5=$F1701),1,0)</f>
        <v>1</v>
      </c>
    </row>
    <row r="1702" spans="1:25" x14ac:dyDescent="0.3">
      <c r="A1702" t="str">
        <f t="shared" si="48"/>
        <v>OCEANIAKIRPCV32020</v>
      </c>
      <c r="B1702" t="s">
        <v>15</v>
      </c>
      <c r="C1702" t="s">
        <v>129</v>
      </c>
      <c r="D1702" t="s">
        <v>25</v>
      </c>
      <c r="E1702" t="s">
        <v>84</v>
      </c>
      <c r="F1702">
        <v>2020</v>
      </c>
      <c r="G1702" t="s">
        <v>196</v>
      </c>
      <c r="H1702" s="11" cm="1">
        <f t="array" ref="H1702">_xlfn.IFS(G1702="&gt;70%",1,G1702="60-70%",70%,G1702="50-60%",60%,G1702="&lt;50%",50%)</f>
        <v>1</v>
      </c>
      <c r="I1702" s="47">
        <v>2.0716653559771796E-2</v>
      </c>
      <c r="J1702">
        <v>1</v>
      </c>
      <c r="K1702">
        <v>1</v>
      </c>
      <c r="L1702" t="s">
        <v>197</v>
      </c>
      <c r="M1702" s="11" cm="1">
        <f t="array" ref="M1702">_xlfn.IFS(L1702="&gt;70%",1,L1702="60-70%",70%,L1702="50-60%",60%,L1702="&lt;50%",50%)</f>
        <v>0.7</v>
      </c>
      <c r="N1702" s="47">
        <v>2.0034735692012171E-2</v>
      </c>
      <c r="O1702">
        <v>7</v>
      </c>
      <c r="P1702">
        <v>1</v>
      </c>
      <c r="Q1702">
        <v>5</v>
      </c>
      <c r="R1702">
        <v>11</v>
      </c>
      <c r="S1702" t="s">
        <v>104</v>
      </c>
      <c r="T1702" t="s">
        <v>108</v>
      </c>
      <c r="V1702">
        <v>18</v>
      </c>
      <c r="W1702">
        <v>24</v>
      </c>
      <c r="X1702">
        <f>IF(AND(OR('Country Prioritization'!$C$4 = 'Filter inputs'!$A$4,'Country Prioritization'!$C$4=$B1702),
OR('Country Prioritization'!$C$6='Filter inputs'!$C$4,'Country Prioritization'!$C$6=$S1702),
OR( 'Country Prioritization'!$C$7='Filter inputs'!$D$4, 'Country Prioritization'!$C$7=$T1702),
OR('Country Prioritization'!$C$8='Filter inputs'!$E$4, 'Country Prioritization'!$C$8=$F1702), OR(AND('Country Prioritization'!$C$5='Filter inputs'!$B$4,H1702&lt;=$X$1),AND('Country Prioritization'!$C$5='Filter inputs'!$B$5,M1702&lt;=$X$1))),1,0)</f>
        <v>1</v>
      </c>
      <c r="Y1702">
        <f>IF(OR('Vaccine Prioritization'!$C$5='Filter inputs'!$E$4, 'Vaccine Prioritization'!$C$5=$F1702),1,0)</f>
        <v>1</v>
      </c>
    </row>
    <row r="1703" spans="1:25" x14ac:dyDescent="0.3">
      <c r="A1703" t="str">
        <f t="shared" si="48"/>
        <v>AMERICAGUYPCV32020</v>
      </c>
      <c r="B1703" t="s">
        <v>22</v>
      </c>
      <c r="C1703" t="s">
        <v>170</v>
      </c>
      <c r="D1703" t="s">
        <v>66</v>
      </c>
      <c r="E1703" t="s">
        <v>84</v>
      </c>
      <c r="F1703">
        <v>2020</v>
      </c>
      <c r="G1703" t="s">
        <v>196</v>
      </c>
      <c r="H1703" s="11" cm="1">
        <f t="array" ref="H1703">_xlfn.IFS(G1703="&gt;70%",1,G1703="60-70%",70%,G1703="50-60%",60%,G1703="&lt;50%",50%)</f>
        <v>1</v>
      </c>
      <c r="I1703" s="47">
        <v>1.3817407595163688E-2</v>
      </c>
      <c r="J1703">
        <v>1</v>
      </c>
      <c r="K1703">
        <v>1</v>
      </c>
      <c r="L1703" t="s">
        <v>196</v>
      </c>
      <c r="M1703" s="11" cm="1">
        <f t="array" ref="M1703">_xlfn.IFS(L1703="&gt;70%",1,L1703="60-70%",70%,L1703="50-60%",60%,L1703="&lt;50%",50%)</f>
        <v>1</v>
      </c>
      <c r="N1703" s="47">
        <v>1.7695648040217171E-2</v>
      </c>
      <c r="O1703">
        <v>2</v>
      </c>
      <c r="P1703">
        <v>1</v>
      </c>
      <c r="Q1703">
        <v>4</v>
      </c>
      <c r="R1703">
        <v>10</v>
      </c>
      <c r="S1703" t="s">
        <v>105</v>
      </c>
      <c r="T1703" t="s">
        <v>108</v>
      </c>
      <c r="V1703">
        <v>16</v>
      </c>
      <c r="W1703">
        <v>17</v>
      </c>
      <c r="X1703">
        <f>IF(AND(OR('Country Prioritization'!$C$4 = 'Filter inputs'!$A$4,'Country Prioritization'!$C$4=$B1703),
OR('Country Prioritization'!$C$6='Filter inputs'!$C$4,'Country Prioritization'!$C$6=$S1703),
OR( 'Country Prioritization'!$C$7='Filter inputs'!$D$4, 'Country Prioritization'!$C$7=$T1703),
OR('Country Prioritization'!$C$8='Filter inputs'!$E$4, 'Country Prioritization'!$C$8=$F1703), OR(AND('Country Prioritization'!$C$5='Filter inputs'!$B$4,H1703&lt;=$X$1),AND('Country Prioritization'!$C$5='Filter inputs'!$B$5,M1703&lt;=$X$1))),1,0)</f>
        <v>1</v>
      </c>
      <c r="Y1703">
        <f>IF(OR('Vaccine Prioritization'!$C$5='Filter inputs'!$E$4, 'Vaccine Prioritization'!$C$5=$F1703),1,0)</f>
        <v>1</v>
      </c>
    </row>
    <row r="1704" spans="1:25" x14ac:dyDescent="0.3">
      <c r="A1704" t="str">
        <f t="shared" si="48"/>
        <v>AFRICASTPPCV32020</v>
      </c>
      <c r="B1704" t="s">
        <v>3</v>
      </c>
      <c r="C1704" t="s">
        <v>173</v>
      </c>
      <c r="D1704" t="s">
        <v>69</v>
      </c>
      <c r="E1704" t="s">
        <v>84</v>
      </c>
      <c r="F1704">
        <v>2020</v>
      </c>
      <c r="G1704" t="s">
        <v>197</v>
      </c>
      <c r="H1704" s="11" cm="1">
        <f t="array" ref="H1704">_xlfn.IFS(G1704="&gt;70%",1,G1704="60-70%",70%,G1704="50-60%",60%,G1704="&lt;50%",50%)</f>
        <v>0.7</v>
      </c>
      <c r="I1704" s="47">
        <v>7.647110560123834E-3</v>
      </c>
      <c r="J1704">
        <v>2</v>
      </c>
      <c r="K1704">
        <v>1</v>
      </c>
      <c r="L1704" t="s">
        <v>196</v>
      </c>
      <c r="M1704" s="11" cm="1">
        <f t="array" ref="M1704">_xlfn.IFS(L1704="&gt;70%",1,L1704="60-70%",70%,L1704="50-60%",60%,L1704="&lt;50%",50%)</f>
        <v>1</v>
      </c>
      <c r="N1704" s="47">
        <v>1.0139840508850185E-2</v>
      </c>
      <c r="O1704">
        <v>2</v>
      </c>
      <c r="P1704">
        <v>1</v>
      </c>
      <c r="Q1704">
        <v>4</v>
      </c>
      <c r="R1704">
        <v>5</v>
      </c>
      <c r="S1704" t="s">
        <v>104</v>
      </c>
      <c r="T1704" t="s">
        <v>107</v>
      </c>
      <c r="V1704">
        <v>12</v>
      </c>
      <c r="W1704">
        <v>12</v>
      </c>
      <c r="X1704">
        <f>IF(AND(OR('Country Prioritization'!$C$4 = 'Filter inputs'!$A$4,'Country Prioritization'!$C$4=$B1704),
OR('Country Prioritization'!$C$6='Filter inputs'!$C$4,'Country Prioritization'!$C$6=$S1704),
OR( 'Country Prioritization'!$C$7='Filter inputs'!$D$4, 'Country Prioritization'!$C$7=$T1704),
OR('Country Prioritization'!$C$8='Filter inputs'!$E$4, 'Country Prioritization'!$C$8=$F1704), OR(AND('Country Prioritization'!$C$5='Filter inputs'!$B$4,H1704&lt;=$X$1),AND('Country Prioritization'!$C$5='Filter inputs'!$B$5,M1704&lt;=$X$1))),1,0)</f>
        <v>1</v>
      </c>
      <c r="Y1704">
        <f>IF(OR('Vaccine Prioritization'!$C$5='Filter inputs'!$E$4, 'Vaccine Prioritization'!$C$5=$F1704),1,0)</f>
        <v>1</v>
      </c>
    </row>
    <row r="1705" spans="1:25" x14ac:dyDescent="0.3">
      <c r="A1705" t="str">
        <f t="shared" si="48"/>
        <v>ASIAINDPCV32021</v>
      </c>
      <c r="B1705" t="s">
        <v>13</v>
      </c>
      <c r="C1705" t="s">
        <v>146</v>
      </c>
      <c r="D1705" t="s">
        <v>42</v>
      </c>
      <c r="E1705" t="s">
        <v>84</v>
      </c>
      <c r="F1705">
        <v>2021</v>
      </c>
      <c r="G1705" t="s">
        <v>199</v>
      </c>
      <c r="H1705" s="11" cm="1">
        <f t="array" ref="H1705">_xlfn.IFS(G1705="&gt;70%",1,G1705="60-70%",70%,G1705="50-60%",60%,G1705="&lt;50%",50%)</f>
        <v>0.5</v>
      </c>
      <c r="I1705" s="47">
        <v>4.7638338479102336</v>
      </c>
      <c r="J1705">
        <v>10</v>
      </c>
      <c r="K1705">
        <v>10</v>
      </c>
      <c r="L1705" t="s">
        <v>199</v>
      </c>
      <c r="M1705" s="11" cm="1">
        <f t="array" ref="M1705">_xlfn.IFS(L1705="&gt;70%",1,L1705="60-70%",70%,L1705="50-60%",60%,L1705="&lt;50%",50%)</f>
        <v>0.5</v>
      </c>
      <c r="N1705" s="47">
        <v>119.55060519493786</v>
      </c>
      <c r="O1705">
        <v>10</v>
      </c>
      <c r="P1705">
        <v>10</v>
      </c>
      <c r="Q1705">
        <v>3</v>
      </c>
      <c r="R1705">
        <v>5</v>
      </c>
      <c r="S1705" t="s">
        <v>104</v>
      </c>
      <c r="T1705" t="s">
        <v>107</v>
      </c>
      <c r="V1705">
        <v>28</v>
      </c>
      <c r="W1705">
        <v>28</v>
      </c>
      <c r="X1705">
        <f>IF(AND(OR('Country Prioritization'!$C$4 = 'Filter inputs'!$A$4,'Country Prioritization'!$C$4=$B1705),
OR('Country Prioritization'!$C$6='Filter inputs'!$C$4,'Country Prioritization'!$C$6=$S1705),
OR( 'Country Prioritization'!$C$7='Filter inputs'!$D$4, 'Country Prioritization'!$C$7=$T1705),
OR('Country Prioritization'!$C$8='Filter inputs'!$E$4, 'Country Prioritization'!$C$8=$F1705), OR(AND('Country Prioritization'!$C$5='Filter inputs'!$B$4,H1705&lt;=$X$1),AND('Country Prioritization'!$C$5='Filter inputs'!$B$5,M1705&lt;=$X$1))),1,0)</f>
        <v>1</v>
      </c>
      <c r="Y1705">
        <f>IF(OR('Vaccine Prioritization'!$C$5='Filter inputs'!$E$4, 'Vaccine Prioritization'!$C$5=$F1705),1,0)</f>
        <v>1</v>
      </c>
    </row>
    <row r="1706" spans="1:25" x14ac:dyDescent="0.3">
      <c r="A1706" t="str">
        <f t="shared" si="48"/>
        <v>ASIABGDPCV32021</v>
      </c>
      <c r="B1706" t="s">
        <v>13</v>
      </c>
      <c r="C1706" t="s">
        <v>169</v>
      </c>
      <c r="D1706" t="s">
        <v>65</v>
      </c>
      <c r="E1706" t="s">
        <v>84</v>
      </c>
      <c r="F1706">
        <v>2021</v>
      </c>
      <c r="G1706" t="s">
        <v>198</v>
      </c>
      <c r="H1706" s="11" cm="1">
        <f t="array" ref="H1706">_xlfn.IFS(G1706="&gt;70%",1,G1706="60-70%",70%,G1706="50-60%",60%,G1706="&lt;50%",50%)</f>
        <v>0.6</v>
      </c>
      <c r="I1706" s="47">
        <v>14.005698300332217</v>
      </c>
      <c r="J1706">
        <v>1</v>
      </c>
      <c r="K1706">
        <v>10</v>
      </c>
      <c r="L1706" t="s">
        <v>196</v>
      </c>
      <c r="M1706" s="11" cm="1">
        <f t="array" ref="M1706">_xlfn.IFS(L1706="&gt;70%",1,L1706="60-70%",70%,L1706="50-60%",60%,L1706="&lt;50%",50%)</f>
        <v>1</v>
      </c>
      <c r="N1706" s="47">
        <v>25.775001354991822</v>
      </c>
      <c r="O1706">
        <v>2</v>
      </c>
      <c r="P1706">
        <v>10</v>
      </c>
      <c r="Q1706">
        <v>2</v>
      </c>
      <c r="R1706">
        <v>2</v>
      </c>
      <c r="S1706" t="s">
        <v>104</v>
      </c>
      <c r="T1706" t="s">
        <v>109</v>
      </c>
      <c r="V1706">
        <v>15</v>
      </c>
      <c r="W1706">
        <v>16</v>
      </c>
      <c r="X1706">
        <f>IF(AND(OR('Country Prioritization'!$C$4 = 'Filter inputs'!$A$4,'Country Prioritization'!$C$4=$B1706),
OR('Country Prioritization'!$C$6='Filter inputs'!$C$4,'Country Prioritization'!$C$6=$S1706),
OR( 'Country Prioritization'!$C$7='Filter inputs'!$D$4, 'Country Prioritization'!$C$7=$T1706),
OR('Country Prioritization'!$C$8='Filter inputs'!$E$4, 'Country Prioritization'!$C$8=$F1706), OR(AND('Country Prioritization'!$C$5='Filter inputs'!$B$4,H1706&lt;=$X$1),AND('Country Prioritization'!$C$5='Filter inputs'!$B$5,M1706&lt;=$X$1))),1,0)</f>
        <v>1</v>
      </c>
      <c r="Y1706">
        <f>IF(OR('Vaccine Prioritization'!$C$5='Filter inputs'!$E$4, 'Vaccine Prioritization'!$C$5=$F1706),1,0)</f>
        <v>1</v>
      </c>
    </row>
    <row r="1707" spans="1:25" x14ac:dyDescent="0.3">
      <c r="A1707" t="str">
        <f t="shared" si="48"/>
        <v>ASIAPAKPCV32021</v>
      </c>
      <c r="B1707" t="s">
        <v>13</v>
      </c>
      <c r="C1707" t="s">
        <v>141</v>
      </c>
      <c r="D1707" t="s">
        <v>37</v>
      </c>
      <c r="E1707" t="s">
        <v>84</v>
      </c>
      <c r="F1707">
        <v>2021</v>
      </c>
      <c r="G1707" t="s">
        <v>199</v>
      </c>
      <c r="H1707" s="11" cm="1">
        <f t="array" ref="H1707">_xlfn.IFS(G1707="&gt;70%",1,G1707="60-70%",70%,G1707="50-60%",60%,G1707="&lt;50%",50%)</f>
        <v>0.5</v>
      </c>
      <c r="I1707" s="47">
        <v>10.599429120347157</v>
      </c>
      <c r="J1707">
        <v>6</v>
      </c>
      <c r="K1707">
        <v>10</v>
      </c>
      <c r="L1707" t="s">
        <v>196</v>
      </c>
      <c r="M1707" s="11" cm="1">
        <f t="array" ref="M1707">_xlfn.IFS(L1707="&gt;70%",1,L1707="60-70%",70%,L1707="50-60%",60%,L1707="&lt;50%",50%)</f>
        <v>1</v>
      </c>
      <c r="N1707" s="47">
        <v>23.445221942802412</v>
      </c>
      <c r="O1707">
        <v>5</v>
      </c>
      <c r="P1707">
        <v>10</v>
      </c>
      <c r="Q1707">
        <v>3</v>
      </c>
      <c r="R1707">
        <v>2</v>
      </c>
      <c r="S1707" t="s">
        <v>104</v>
      </c>
      <c r="T1707" t="s">
        <v>109</v>
      </c>
      <c r="V1707">
        <v>21</v>
      </c>
      <c r="W1707">
        <v>20</v>
      </c>
      <c r="X1707">
        <f>IF(AND(OR('Country Prioritization'!$C$4 = 'Filter inputs'!$A$4,'Country Prioritization'!$C$4=$B1707),
OR('Country Prioritization'!$C$6='Filter inputs'!$C$4,'Country Prioritization'!$C$6=$S1707),
OR( 'Country Prioritization'!$C$7='Filter inputs'!$D$4, 'Country Prioritization'!$C$7=$T1707),
OR('Country Prioritization'!$C$8='Filter inputs'!$E$4, 'Country Prioritization'!$C$8=$F1707), OR(AND('Country Prioritization'!$C$5='Filter inputs'!$B$4,H1707&lt;=$X$1),AND('Country Prioritization'!$C$5='Filter inputs'!$B$5,M1707&lt;=$X$1))),1,0)</f>
        <v>1</v>
      </c>
      <c r="Y1707">
        <f>IF(OR('Vaccine Prioritization'!$C$5='Filter inputs'!$E$4, 'Vaccine Prioritization'!$C$5=$F1707),1,0)</f>
        <v>1</v>
      </c>
    </row>
    <row r="1708" spans="1:25" x14ac:dyDescent="0.3">
      <c r="A1708" t="str">
        <f t="shared" si="48"/>
        <v>AFRICAETHPCV32021</v>
      </c>
      <c r="B1708" t="s">
        <v>3</v>
      </c>
      <c r="C1708" t="s">
        <v>125</v>
      </c>
      <c r="D1708" t="s">
        <v>20</v>
      </c>
      <c r="E1708" t="s">
        <v>84</v>
      </c>
      <c r="F1708">
        <v>2021</v>
      </c>
      <c r="G1708" t="s">
        <v>199</v>
      </c>
      <c r="H1708" s="11" cm="1">
        <f t="array" ref="H1708">_xlfn.IFS(G1708="&gt;70%",1,G1708="60-70%",70%,G1708="50-60%",60%,G1708="&lt;50%",50%)</f>
        <v>0.5</v>
      </c>
      <c r="I1708" s="47">
        <v>9.5564235007351677</v>
      </c>
      <c r="J1708">
        <v>9</v>
      </c>
      <c r="K1708">
        <v>10</v>
      </c>
      <c r="L1708" t="s">
        <v>197</v>
      </c>
      <c r="M1708" s="11" cm="1">
        <f t="array" ref="M1708">_xlfn.IFS(L1708="&gt;70%",1,L1708="60-70%",70%,L1708="50-60%",60%,L1708="&lt;50%",50%)</f>
        <v>0.7</v>
      </c>
      <c r="N1708" s="47">
        <v>18.670286537963893</v>
      </c>
      <c r="O1708">
        <v>7</v>
      </c>
      <c r="P1708">
        <v>10</v>
      </c>
      <c r="Q1708">
        <v>9</v>
      </c>
      <c r="R1708">
        <v>9</v>
      </c>
      <c r="S1708" t="s">
        <v>103</v>
      </c>
      <c r="T1708" t="s">
        <v>106</v>
      </c>
      <c r="V1708">
        <v>37</v>
      </c>
      <c r="W1708">
        <v>35</v>
      </c>
      <c r="X1708">
        <f>IF(AND(OR('Country Prioritization'!$C$4 = 'Filter inputs'!$A$4,'Country Prioritization'!$C$4=$B1708),
OR('Country Prioritization'!$C$6='Filter inputs'!$C$4,'Country Prioritization'!$C$6=$S1708),
OR( 'Country Prioritization'!$C$7='Filter inputs'!$D$4, 'Country Prioritization'!$C$7=$T1708),
OR('Country Prioritization'!$C$8='Filter inputs'!$E$4, 'Country Prioritization'!$C$8=$F1708), OR(AND('Country Prioritization'!$C$5='Filter inputs'!$B$4,H1708&lt;=$X$1),AND('Country Prioritization'!$C$5='Filter inputs'!$B$5,M1708&lt;=$X$1))),1,0)</f>
        <v>1</v>
      </c>
      <c r="Y1708">
        <f>IF(OR('Vaccine Prioritization'!$C$5='Filter inputs'!$E$4, 'Vaccine Prioritization'!$C$5=$F1708),1,0)</f>
        <v>1</v>
      </c>
    </row>
    <row r="1709" spans="1:25" x14ac:dyDescent="0.3">
      <c r="A1709" t="str">
        <f t="shared" si="48"/>
        <v>AFRICANGAPCV32021</v>
      </c>
      <c r="B1709" t="s">
        <v>3</v>
      </c>
      <c r="C1709" t="s">
        <v>113</v>
      </c>
      <c r="D1709" t="s">
        <v>5</v>
      </c>
      <c r="E1709" t="s">
        <v>84</v>
      </c>
      <c r="F1709">
        <v>2021</v>
      </c>
      <c r="G1709" t="s">
        <v>199</v>
      </c>
      <c r="H1709" s="11" cm="1">
        <f t="array" ref="H1709">_xlfn.IFS(G1709="&gt;70%",1,G1709="60-70%",70%,G1709="50-60%",60%,G1709="&lt;50%",50%)</f>
        <v>0.5</v>
      </c>
      <c r="I1709" s="47">
        <v>9.4714217349440801</v>
      </c>
      <c r="J1709">
        <v>9</v>
      </c>
      <c r="K1709">
        <v>10</v>
      </c>
      <c r="L1709" t="s">
        <v>199</v>
      </c>
      <c r="M1709" s="11" cm="1">
        <f t="array" ref="M1709">_xlfn.IFS(L1709="&gt;70%",1,L1709="60-70%",70%,L1709="50-60%",60%,L1709="&lt;50%",50%)</f>
        <v>0.5</v>
      </c>
      <c r="N1709" s="47">
        <v>14.572257600782303</v>
      </c>
      <c r="O1709">
        <v>9</v>
      </c>
      <c r="P1709">
        <v>10</v>
      </c>
      <c r="Q1709">
        <v>10</v>
      </c>
      <c r="R1709">
        <v>5</v>
      </c>
      <c r="S1709" t="s">
        <v>104</v>
      </c>
      <c r="T1709" t="s">
        <v>107</v>
      </c>
      <c r="V1709">
        <v>34</v>
      </c>
      <c r="W1709">
        <v>34</v>
      </c>
      <c r="X1709">
        <f>IF(AND(OR('Country Prioritization'!$C$4 = 'Filter inputs'!$A$4,'Country Prioritization'!$C$4=$B1709),
OR('Country Prioritization'!$C$6='Filter inputs'!$C$4,'Country Prioritization'!$C$6=$S1709),
OR( 'Country Prioritization'!$C$7='Filter inputs'!$D$4, 'Country Prioritization'!$C$7=$T1709),
OR('Country Prioritization'!$C$8='Filter inputs'!$E$4, 'Country Prioritization'!$C$8=$F1709), OR(AND('Country Prioritization'!$C$5='Filter inputs'!$B$4,H1709&lt;=$X$1),AND('Country Prioritization'!$C$5='Filter inputs'!$B$5,M1709&lt;=$X$1))),1,0)</f>
        <v>1</v>
      </c>
      <c r="Y1709">
        <f>IF(OR('Vaccine Prioritization'!$C$5='Filter inputs'!$E$4, 'Vaccine Prioritization'!$C$5=$F1709),1,0)</f>
        <v>1</v>
      </c>
    </row>
    <row r="1710" spans="1:25" x14ac:dyDescent="0.3">
      <c r="A1710" t="str">
        <f t="shared" si="48"/>
        <v>AFRICACODPCV32021</v>
      </c>
      <c r="B1710" t="s">
        <v>3</v>
      </c>
      <c r="C1710" t="s">
        <v>134</v>
      </c>
      <c r="D1710" t="s">
        <v>30</v>
      </c>
      <c r="E1710" t="s">
        <v>84</v>
      </c>
      <c r="F1710">
        <v>2021</v>
      </c>
      <c r="G1710" t="s">
        <v>199</v>
      </c>
      <c r="H1710" s="11" cm="1">
        <f t="array" ref="H1710">_xlfn.IFS(G1710="&gt;70%",1,G1710="60-70%",70%,G1710="50-60%",60%,G1710="&lt;50%",50%)</f>
        <v>0.5</v>
      </c>
      <c r="I1710" s="47">
        <v>4.7089171410706498</v>
      </c>
      <c r="J1710">
        <v>9</v>
      </c>
      <c r="K1710">
        <v>10</v>
      </c>
      <c r="L1710" t="s">
        <v>196</v>
      </c>
      <c r="M1710" s="11" cm="1">
        <f t="array" ref="M1710">_xlfn.IFS(L1710="&gt;70%",1,L1710="60-70%",70%,L1710="50-60%",60%,L1710="&lt;50%",50%)</f>
        <v>1</v>
      </c>
      <c r="N1710" s="47">
        <v>12.428361041167022</v>
      </c>
      <c r="O1710">
        <v>6</v>
      </c>
      <c r="P1710">
        <v>10</v>
      </c>
      <c r="Q1710">
        <v>10</v>
      </c>
      <c r="R1710">
        <v>9</v>
      </c>
      <c r="S1710" t="s">
        <v>103</v>
      </c>
      <c r="T1710" t="s">
        <v>106</v>
      </c>
      <c r="V1710">
        <v>38</v>
      </c>
      <c r="W1710">
        <v>35</v>
      </c>
      <c r="X1710">
        <f>IF(AND(OR('Country Prioritization'!$C$4 = 'Filter inputs'!$A$4,'Country Prioritization'!$C$4=$B1710),
OR('Country Prioritization'!$C$6='Filter inputs'!$C$4,'Country Prioritization'!$C$6=$S1710),
OR( 'Country Prioritization'!$C$7='Filter inputs'!$D$4, 'Country Prioritization'!$C$7=$T1710),
OR('Country Prioritization'!$C$8='Filter inputs'!$E$4, 'Country Prioritization'!$C$8=$F1710), OR(AND('Country Prioritization'!$C$5='Filter inputs'!$B$4,H1710&lt;=$X$1),AND('Country Prioritization'!$C$5='Filter inputs'!$B$5,M1710&lt;=$X$1))),1,0)</f>
        <v>1</v>
      </c>
      <c r="Y1710">
        <f>IF(OR('Vaccine Prioritization'!$C$5='Filter inputs'!$E$4, 'Vaccine Prioritization'!$C$5=$F1710),1,0)</f>
        <v>1</v>
      </c>
    </row>
    <row r="1711" spans="1:25" x14ac:dyDescent="0.3">
      <c r="A1711" t="str">
        <f t="shared" si="48"/>
        <v>ASIAIDNPCV32021</v>
      </c>
      <c r="B1711" t="s">
        <v>13</v>
      </c>
      <c r="C1711" t="s">
        <v>133</v>
      </c>
      <c r="D1711" t="s">
        <v>29</v>
      </c>
      <c r="E1711" t="s">
        <v>84</v>
      </c>
      <c r="F1711">
        <v>2021</v>
      </c>
      <c r="G1711" t="s">
        <v>199</v>
      </c>
      <c r="H1711" s="11" cm="1">
        <f t="array" ref="H1711">_xlfn.IFS(G1711="&gt;70%",1,G1711="60-70%",70%,G1711="50-60%",60%,G1711="&lt;50%",50%)</f>
        <v>0.5</v>
      </c>
      <c r="I1711" s="47">
        <v>0.4765633110540996</v>
      </c>
      <c r="J1711">
        <v>10</v>
      </c>
      <c r="K1711">
        <v>5</v>
      </c>
      <c r="L1711" t="s">
        <v>197</v>
      </c>
      <c r="M1711" s="11" cm="1">
        <f t="array" ref="M1711">_xlfn.IFS(L1711="&gt;70%",1,L1711="60-70%",70%,L1711="50-60%",60%,L1711="&lt;50%",50%)</f>
        <v>0.7</v>
      </c>
      <c r="N1711" s="47">
        <v>9.6126932450290923</v>
      </c>
      <c r="O1711">
        <v>7</v>
      </c>
      <c r="P1711">
        <v>10</v>
      </c>
      <c r="Q1711">
        <v>2</v>
      </c>
      <c r="R1711">
        <v>10</v>
      </c>
      <c r="S1711" t="s">
        <v>105</v>
      </c>
      <c r="T1711" t="s">
        <v>108</v>
      </c>
      <c r="V1711">
        <v>27</v>
      </c>
      <c r="W1711">
        <v>29</v>
      </c>
      <c r="X1711">
        <f>IF(AND(OR('Country Prioritization'!$C$4 = 'Filter inputs'!$A$4,'Country Prioritization'!$C$4=$B1711),
OR('Country Prioritization'!$C$6='Filter inputs'!$C$4,'Country Prioritization'!$C$6=$S1711),
OR( 'Country Prioritization'!$C$7='Filter inputs'!$D$4, 'Country Prioritization'!$C$7=$T1711),
OR('Country Prioritization'!$C$8='Filter inputs'!$E$4, 'Country Prioritization'!$C$8=$F1711), OR(AND('Country Prioritization'!$C$5='Filter inputs'!$B$4,H1711&lt;=$X$1),AND('Country Prioritization'!$C$5='Filter inputs'!$B$5,M1711&lt;=$X$1))),1,0)</f>
        <v>1</v>
      </c>
      <c r="Y1711">
        <f>IF(OR('Vaccine Prioritization'!$C$5='Filter inputs'!$E$4, 'Vaccine Prioritization'!$C$5=$F1711),1,0)</f>
        <v>1</v>
      </c>
    </row>
    <row r="1712" spans="1:25" x14ac:dyDescent="0.3">
      <c r="A1712" t="str">
        <f t="shared" si="48"/>
        <v>ASIAVNMPCV32021</v>
      </c>
      <c r="B1712" t="s">
        <v>13</v>
      </c>
      <c r="C1712" t="s">
        <v>152</v>
      </c>
      <c r="D1712" t="s">
        <v>48</v>
      </c>
      <c r="E1712" t="s">
        <v>84</v>
      </c>
      <c r="F1712">
        <v>2021</v>
      </c>
      <c r="G1712" t="s">
        <v>199</v>
      </c>
      <c r="H1712" s="11" cm="1">
        <f t="array" ref="H1712">_xlfn.IFS(G1712="&gt;70%",1,G1712="60-70%",70%,G1712="50-60%",60%,G1712="&lt;50%",50%)</f>
        <v>0.5</v>
      </c>
      <c r="I1712" s="47">
        <v>0.39749603289316965</v>
      </c>
      <c r="J1712">
        <v>8</v>
      </c>
      <c r="K1712">
        <v>5</v>
      </c>
      <c r="L1712" t="s">
        <v>199</v>
      </c>
      <c r="M1712" s="11" cm="1">
        <f t="array" ref="M1712">_xlfn.IFS(L1712="&gt;70%",1,L1712="60-70%",70%,L1712="50-60%",60%,L1712="&lt;50%",50%)</f>
        <v>0.5</v>
      </c>
      <c r="N1712" s="47">
        <v>8.2869497517020285</v>
      </c>
      <c r="O1712">
        <v>10</v>
      </c>
      <c r="P1712">
        <v>10</v>
      </c>
      <c r="Q1712">
        <v>7</v>
      </c>
      <c r="R1712">
        <v>11</v>
      </c>
      <c r="S1712" t="s">
        <v>104</v>
      </c>
      <c r="T1712" t="s">
        <v>108</v>
      </c>
      <c r="V1712">
        <v>31</v>
      </c>
      <c r="W1712">
        <v>38</v>
      </c>
      <c r="X1712">
        <f>IF(AND(OR('Country Prioritization'!$C$4 = 'Filter inputs'!$A$4,'Country Prioritization'!$C$4=$B1712),
OR('Country Prioritization'!$C$6='Filter inputs'!$C$4,'Country Prioritization'!$C$6=$S1712),
OR( 'Country Prioritization'!$C$7='Filter inputs'!$D$4, 'Country Prioritization'!$C$7=$T1712),
OR('Country Prioritization'!$C$8='Filter inputs'!$E$4, 'Country Prioritization'!$C$8=$F1712), OR(AND('Country Prioritization'!$C$5='Filter inputs'!$B$4,H1712&lt;=$X$1),AND('Country Prioritization'!$C$5='Filter inputs'!$B$5,M1712&lt;=$X$1))),1,0)</f>
        <v>1</v>
      </c>
      <c r="Y1712">
        <f>IF(OR('Vaccine Prioritization'!$C$5='Filter inputs'!$E$4, 'Vaccine Prioritization'!$C$5=$F1712),1,0)</f>
        <v>1</v>
      </c>
    </row>
    <row r="1713" spans="1:25" x14ac:dyDescent="0.3">
      <c r="A1713" t="str">
        <f t="shared" si="48"/>
        <v>AFRICANERPCV32021</v>
      </c>
      <c r="B1713" t="s">
        <v>3</v>
      </c>
      <c r="C1713" t="s">
        <v>136</v>
      </c>
      <c r="D1713" t="s">
        <v>32</v>
      </c>
      <c r="E1713" t="s">
        <v>84</v>
      </c>
      <c r="F1713">
        <v>2021</v>
      </c>
      <c r="G1713" t="s">
        <v>199</v>
      </c>
      <c r="H1713" s="11" cm="1">
        <f t="array" ref="H1713">_xlfn.IFS(G1713="&gt;70%",1,G1713="60-70%",70%,G1713="50-60%",60%,G1713="&lt;50%",50%)</f>
        <v>0.5</v>
      </c>
      <c r="I1713" s="47">
        <v>4.389166163379663</v>
      </c>
      <c r="J1713">
        <v>5</v>
      </c>
      <c r="K1713">
        <v>10</v>
      </c>
      <c r="L1713" t="s">
        <v>196</v>
      </c>
      <c r="M1713" s="11" cm="1">
        <f t="array" ref="M1713">_xlfn.IFS(L1713="&gt;70%",1,L1713="60-70%",70%,L1713="50-60%",60%,L1713="&lt;50%",50%)</f>
        <v>1</v>
      </c>
      <c r="N1713" s="47">
        <v>8.0113739633803434</v>
      </c>
      <c r="O1713">
        <v>6</v>
      </c>
      <c r="P1713">
        <v>9</v>
      </c>
      <c r="Q1713">
        <v>8</v>
      </c>
      <c r="R1713">
        <v>9</v>
      </c>
      <c r="S1713" t="s">
        <v>103</v>
      </c>
      <c r="T1713" t="s">
        <v>106</v>
      </c>
      <c r="V1713">
        <v>32</v>
      </c>
      <c r="W1713">
        <v>32</v>
      </c>
      <c r="X1713">
        <f>IF(AND(OR('Country Prioritization'!$C$4 = 'Filter inputs'!$A$4,'Country Prioritization'!$C$4=$B1713),
OR('Country Prioritization'!$C$6='Filter inputs'!$C$4,'Country Prioritization'!$C$6=$S1713),
OR( 'Country Prioritization'!$C$7='Filter inputs'!$D$4, 'Country Prioritization'!$C$7=$T1713),
OR('Country Prioritization'!$C$8='Filter inputs'!$E$4, 'Country Prioritization'!$C$8=$F1713), OR(AND('Country Prioritization'!$C$5='Filter inputs'!$B$4,H1713&lt;=$X$1),AND('Country Prioritization'!$C$5='Filter inputs'!$B$5,M1713&lt;=$X$1))),1,0)</f>
        <v>1</v>
      </c>
      <c r="Y1713">
        <f>IF(OR('Vaccine Prioritization'!$C$5='Filter inputs'!$E$4, 'Vaccine Prioritization'!$C$5=$F1713),1,0)</f>
        <v>1</v>
      </c>
    </row>
    <row r="1714" spans="1:25" x14ac:dyDescent="0.3">
      <c r="A1714" t="str">
        <f t="shared" si="48"/>
        <v>AFRICASDNPCV32021</v>
      </c>
      <c r="B1714" t="s">
        <v>3</v>
      </c>
      <c r="C1714" t="s">
        <v>149</v>
      </c>
      <c r="D1714" t="s">
        <v>45</v>
      </c>
      <c r="E1714" t="s">
        <v>84</v>
      </c>
      <c r="F1714">
        <v>2021</v>
      </c>
      <c r="G1714" t="s">
        <v>199</v>
      </c>
      <c r="H1714" s="11" cm="1">
        <f t="array" ref="H1714">_xlfn.IFS(G1714="&gt;70%",1,G1714="60-70%",70%,G1714="50-60%",60%,G1714="&lt;50%",50%)</f>
        <v>0.5</v>
      </c>
      <c r="I1714" s="47">
        <v>4.1245312519546822</v>
      </c>
      <c r="J1714">
        <v>3</v>
      </c>
      <c r="K1714">
        <v>10</v>
      </c>
      <c r="L1714" t="s">
        <v>196</v>
      </c>
      <c r="M1714" s="11" cm="1">
        <f t="array" ref="M1714">_xlfn.IFS(L1714="&gt;70%",1,L1714="60-70%",70%,L1714="50-60%",60%,L1714="&lt;50%",50%)</f>
        <v>1</v>
      </c>
      <c r="N1714" s="47">
        <v>7.345865137595271</v>
      </c>
      <c r="O1714">
        <v>4</v>
      </c>
      <c r="P1714">
        <v>9</v>
      </c>
      <c r="Q1714">
        <v>5</v>
      </c>
      <c r="R1714">
        <v>3</v>
      </c>
      <c r="S1714" t="s">
        <v>103</v>
      </c>
      <c r="T1714" t="s">
        <v>109</v>
      </c>
      <c r="V1714">
        <v>21</v>
      </c>
      <c r="W1714">
        <v>21</v>
      </c>
      <c r="X1714">
        <f>IF(AND(OR('Country Prioritization'!$C$4 = 'Filter inputs'!$A$4,'Country Prioritization'!$C$4=$B1714),
OR('Country Prioritization'!$C$6='Filter inputs'!$C$4,'Country Prioritization'!$C$6=$S1714),
OR( 'Country Prioritization'!$C$7='Filter inputs'!$D$4, 'Country Prioritization'!$C$7=$T1714),
OR('Country Prioritization'!$C$8='Filter inputs'!$E$4, 'Country Prioritization'!$C$8=$F1714), OR(AND('Country Prioritization'!$C$5='Filter inputs'!$B$4,H1714&lt;=$X$1),AND('Country Prioritization'!$C$5='Filter inputs'!$B$5,M1714&lt;=$X$1))),1,0)</f>
        <v>1</v>
      </c>
      <c r="Y1714">
        <f>IF(OR('Vaccine Prioritization'!$C$5='Filter inputs'!$E$4, 'Vaccine Prioritization'!$C$5=$F1714),1,0)</f>
        <v>1</v>
      </c>
    </row>
    <row r="1715" spans="1:25" x14ac:dyDescent="0.3">
      <c r="A1715" t="str">
        <f t="shared" si="48"/>
        <v>AFRICATZAPCV32021</v>
      </c>
      <c r="B1715" t="s">
        <v>3</v>
      </c>
      <c r="C1715" t="s">
        <v>161</v>
      </c>
      <c r="D1715" t="s">
        <v>57</v>
      </c>
      <c r="E1715" t="s">
        <v>84</v>
      </c>
      <c r="F1715">
        <v>2021</v>
      </c>
      <c r="G1715" t="s">
        <v>199</v>
      </c>
      <c r="H1715" s="11" cm="1">
        <f t="array" ref="H1715">_xlfn.IFS(G1715="&gt;70%",1,G1715="60-70%",70%,G1715="50-60%",60%,G1715="&lt;50%",50%)</f>
        <v>0.5</v>
      </c>
      <c r="I1715" s="47">
        <v>2.5328910090886509</v>
      </c>
      <c r="J1715">
        <v>5</v>
      </c>
      <c r="K1715">
        <v>9</v>
      </c>
      <c r="L1715" t="s">
        <v>196</v>
      </c>
      <c r="M1715" s="11" cm="1">
        <f t="array" ref="M1715">_xlfn.IFS(L1715="&gt;70%",1,L1715="60-70%",70%,L1715="50-60%",60%,L1715="&lt;50%",50%)</f>
        <v>1</v>
      </c>
      <c r="N1715" s="47">
        <v>5.4962838710860904</v>
      </c>
      <c r="O1715">
        <v>3</v>
      </c>
      <c r="P1715">
        <v>9</v>
      </c>
      <c r="Q1715">
        <v>7</v>
      </c>
      <c r="R1715">
        <v>8</v>
      </c>
      <c r="S1715" t="s">
        <v>104</v>
      </c>
      <c r="T1715" t="s">
        <v>106</v>
      </c>
      <c r="V1715">
        <v>29</v>
      </c>
      <c r="W1715">
        <v>27</v>
      </c>
      <c r="X1715">
        <f>IF(AND(OR('Country Prioritization'!$C$4 = 'Filter inputs'!$A$4,'Country Prioritization'!$C$4=$B1715),
OR('Country Prioritization'!$C$6='Filter inputs'!$C$4,'Country Prioritization'!$C$6=$S1715),
OR( 'Country Prioritization'!$C$7='Filter inputs'!$D$4, 'Country Prioritization'!$C$7=$T1715),
OR('Country Prioritization'!$C$8='Filter inputs'!$E$4, 'Country Prioritization'!$C$8=$F1715), OR(AND('Country Prioritization'!$C$5='Filter inputs'!$B$4,H1715&lt;=$X$1),AND('Country Prioritization'!$C$5='Filter inputs'!$B$5,M1715&lt;=$X$1))),1,0)</f>
        <v>1</v>
      </c>
      <c r="Y1715">
        <f>IF(OR('Vaccine Prioritization'!$C$5='Filter inputs'!$E$4, 'Vaccine Prioritization'!$C$5=$F1715),1,0)</f>
        <v>1</v>
      </c>
    </row>
    <row r="1716" spans="1:25" x14ac:dyDescent="0.3">
      <c r="A1716" t="str">
        <f t="shared" si="48"/>
        <v>AFRICAAGOPCV32021</v>
      </c>
      <c r="B1716" t="s">
        <v>3</v>
      </c>
      <c r="C1716" t="s">
        <v>116</v>
      </c>
      <c r="D1716" t="s">
        <v>8</v>
      </c>
      <c r="E1716" t="s">
        <v>84</v>
      </c>
      <c r="F1716">
        <v>2021</v>
      </c>
      <c r="G1716" t="s">
        <v>199</v>
      </c>
      <c r="H1716" s="11" cm="1">
        <f t="array" ref="H1716">_xlfn.IFS(G1716="&gt;70%",1,G1716="60-70%",70%,G1716="50-60%",60%,G1716="&lt;50%",50%)</f>
        <v>0.5</v>
      </c>
      <c r="I1716" s="47">
        <v>2.6492935267476745</v>
      </c>
      <c r="J1716">
        <v>10</v>
      </c>
      <c r="K1716">
        <v>9</v>
      </c>
      <c r="L1716" t="s">
        <v>199</v>
      </c>
      <c r="M1716" s="11" cm="1">
        <f t="array" ref="M1716">_xlfn.IFS(L1716="&gt;70%",1,L1716="60-70%",70%,L1716="50-60%",60%,L1716="&lt;50%",50%)</f>
        <v>0.5</v>
      </c>
      <c r="N1716" s="47">
        <v>4.4670820133942311</v>
      </c>
      <c r="O1716">
        <v>8</v>
      </c>
      <c r="P1716">
        <v>9</v>
      </c>
      <c r="Q1716">
        <v>9</v>
      </c>
      <c r="R1716">
        <v>11</v>
      </c>
      <c r="S1716" t="s">
        <v>104</v>
      </c>
      <c r="T1716" t="s">
        <v>108</v>
      </c>
      <c r="V1716">
        <v>39</v>
      </c>
      <c r="W1716">
        <v>37</v>
      </c>
      <c r="X1716">
        <f>IF(AND(OR('Country Prioritization'!$C$4 = 'Filter inputs'!$A$4,'Country Prioritization'!$C$4=$B1716),
OR('Country Prioritization'!$C$6='Filter inputs'!$C$4,'Country Prioritization'!$C$6=$S1716),
OR( 'Country Prioritization'!$C$7='Filter inputs'!$D$4, 'Country Prioritization'!$C$7=$T1716),
OR('Country Prioritization'!$C$8='Filter inputs'!$E$4, 'Country Prioritization'!$C$8=$F1716), OR(AND('Country Prioritization'!$C$5='Filter inputs'!$B$4,H1716&lt;=$X$1),AND('Country Prioritization'!$C$5='Filter inputs'!$B$5,M1716&lt;=$X$1))),1,0)</f>
        <v>1</v>
      </c>
      <c r="Y1716">
        <f>IF(OR('Vaccine Prioritization'!$C$5='Filter inputs'!$E$4, 'Vaccine Prioritization'!$C$5=$F1716),1,0)</f>
        <v>1</v>
      </c>
    </row>
    <row r="1717" spans="1:25" x14ac:dyDescent="0.3">
      <c r="A1717" t="str">
        <f t="shared" si="48"/>
        <v>ASIAAFGPCV32021</v>
      </c>
      <c r="B1717" t="s">
        <v>13</v>
      </c>
      <c r="C1717" t="s">
        <v>120</v>
      </c>
      <c r="D1717" t="s">
        <v>14</v>
      </c>
      <c r="E1717" t="s">
        <v>84</v>
      </c>
      <c r="F1717">
        <v>2021</v>
      </c>
      <c r="G1717" t="s">
        <v>199</v>
      </c>
      <c r="H1717" s="11" cm="1">
        <f t="array" ref="H1717">_xlfn.IFS(G1717="&gt;70%",1,G1717="60-70%",70%,G1717="50-60%",60%,G1717="&lt;50%",50%)</f>
        <v>0.5</v>
      </c>
      <c r="I1717" s="47">
        <v>2.6294077925998525</v>
      </c>
      <c r="J1717">
        <v>9</v>
      </c>
      <c r="K1717">
        <v>9</v>
      </c>
      <c r="L1717" t="s">
        <v>198</v>
      </c>
      <c r="M1717" s="11" cm="1">
        <f t="array" ref="M1717">_xlfn.IFS(L1717="&gt;70%",1,L1717="60-70%",70%,L1717="50-60%",60%,L1717="&lt;50%",50%)</f>
        <v>0.6</v>
      </c>
      <c r="N1717" s="47">
        <v>4.409238461844958</v>
      </c>
      <c r="O1717">
        <v>8</v>
      </c>
      <c r="P1717">
        <v>9</v>
      </c>
      <c r="Q1717">
        <v>8</v>
      </c>
      <c r="R1717">
        <v>9</v>
      </c>
      <c r="S1717" t="s">
        <v>103</v>
      </c>
      <c r="T1717" t="s">
        <v>106</v>
      </c>
      <c r="V1717">
        <v>35</v>
      </c>
      <c r="W1717">
        <v>34</v>
      </c>
      <c r="X1717">
        <f>IF(AND(OR('Country Prioritization'!$C$4 = 'Filter inputs'!$A$4,'Country Prioritization'!$C$4=$B1717),
OR('Country Prioritization'!$C$6='Filter inputs'!$C$4,'Country Prioritization'!$C$6=$S1717),
OR( 'Country Prioritization'!$C$7='Filter inputs'!$D$4, 'Country Prioritization'!$C$7=$T1717),
OR('Country Prioritization'!$C$8='Filter inputs'!$E$4, 'Country Prioritization'!$C$8=$F1717), OR(AND('Country Prioritization'!$C$5='Filter inputs'!$B$4,H1717&lt;=$X$1),AND('Country Prioritization'!$C$5='Filter inputs'!$B$5,M1717&lt;=$X$1))),1,0)</f>
        <v>1</v>
      </c>
      <c r="Y1717">
        <f>IF(OR('Vaccine Prioritization'!$C$5='Filter inputs'!$E$4, 'Vaccine Prioritization'!$C$5=$F1717),1,0)</f>
        <v>1</v>
      </c>
    </row>
    <row r="1718" spans="1:25" x14ac:dyDescent="0.3">
      <c r="A1718" t="str">
        <f t="shared" si="48"/>
        <v>AFRICACMRPCV32021</v>
      </c>
      <c r="B1718" t="s">
        <v>3</v>
      </c>
      <c r="C1718" t="s">
        <v>151</v>
      </c>
      <c r="D1718" t="s">
        <v>47</v>
      </c>
      <c r="E1718" t="s">
        <v>84</v>
      </c>
      <c r="F1718">
        <v>2021</v>
      </c>
      <c r="G1718" t="s">
        <v>199</v>
      </c>
      <c r="H1718" s="11" cm="1">
        <f t="array" ref="H1718">_xlfn.IFS(G1718="&gt;70%",1,G1718="60-70%",70%,G1718="50-60%",60%,G1718="&lt;50%",50%)</f>
        <v>0.5</v>
      </c>
      <c r="I1718" s="47">
        <v>1.4907581271948191</v>
      </c>
      <c r="J1718">
        <v>9</v>
      </c>
      <c r="K1718">
        <v>7</v>
      </c>
      <c r="L1718" t="s">
        <v>196</v>
      </c>
      <c r="M1718" s="11" cm="1">
        <f t="array" ref="M1718">_xlfn.IFS(L1718="&gt;70%",1,L1718="60-70%",70%,L1718="50-60%",60%,L1718="&lt;50%",50%)</f>
        <v>1</v>
      </c>
      <c r="N1718" s="47">
        <v>4.3614641422355289</v>
      </c>
      <c r="O1718">
        <v>4</v>
      </c>
      <c r="P1718">
        <v>9</v>
      </c>
      <c r="Q1718">
        <v>8</v>
      </c>
      <c r="R1718">
        <v>2</v>
      </c>
      <c r="S1718" t="s">
        <v>104</v>
      </c>
      <c r="T1718" t="s">
        <v>109</v>
      </c>
      <c r="V1718">
        <v>26</v>
      </c>
      <c r="W1718">
        <v>23</v>
      </c>
      <c r="X1718">
        <f>IF(AND(OR('Country Prioritization'!$C$4 = 'Filter inputs'!$A$4,'Country Prioritization'!$C$4=$B1718),
OR('Country Prioritization'!$C$6='Filter inputs'!$C$4,'Country Prioritization'!$C$6=$S1718),
OR( 'Country Prioritization'!$C$7='Filter inputs'!$D$4, 'Country Prioritization'!$C$7=$T1718),
OR('Country Prioritization'!$C$8='Filter inputs'!$E$4, 'Country Prioritization'!$C$8=$F1718), OR(AND('Country Prioritization'!$C$5='Filter inputs'!$B$4,H1718&lt;=$X$1),AND('Country Prioritization'!$C$5='Filter inputs'!$B$5,M1718&lt;=$X$1))),1,0)</f>
        <v>1</v>
      </c>
      <c r="Y1718">
        <f>IF(OR('Vaccine Prioritization'!$C$5='Filter inputs'!$E$4, 'Vaccine Prioritization'!$C$5=$F1718),1,0)</f>
        <v>1</v>
      </c>
    </row>
    <row r="1719" spans="1:25" x14ac:dyDescent="0.3">
      <c r="A1719" t="str">
        <f t="shared" si="48"/>
        <v>AFRICAMLIPCV32021</v>
      </c>
      <c r="B1719" t="s">
        <v>3</v>
      </c>
      <c r="C1719" t="s">
        <v>126</v>
      </c>
      <c r="D1719" t="s">
        <v>21</v>
      </c>
      <c r="E1719" t="s">
        <v>84</v>
      </c>
      <c r="F1719">
        <v>2021</v>
      </c>
      <c r="G1719" t="s">
        <v>199</v>
      </c>
      <c r="H1719" s="11" cm="1">
        <f t="array" ref="H1719">_xlfn.IFS(G1719="&gt;70%",1,G1719="60-70%",70%,G1719="50-60%",60%,G1719="&lt;50%",50%)</f>
        <v>0.5</v>
      </c>
      <c r="I1719" s="47">
        <v>2.1786626941854599</v>
      </c>
      <c r="J1719">
        <v>7</v>
      </c>
      <c r="K1719">
        <v>9</v>
      </c>
      <c r="L1719" t="s">
        <v>197</v>
      </c>
      <c r="M1719" s="11" cm="1">
        <f t="array" ref="M1719">_xlfn.IFS(L1719="&gt;70%",1,L1719="60-70%",70%,L1719="50-60%",60%,L1719="&lt;50%",50%)</f>
        <v>0.7</v>
      </c>
      <c r="N1719" s="47">
        <v>4.1238826322544639</v>
      </c>
      <c r="O1719">
        <v>7</v>
      </c>
      <c r="P1719">
        <v>9</v>
      </c>
      <c r="Q1719">
        <v>8</v>
      </c>
      <c r="R1719">
        <v>9</v>
      </c>
      <c r="S1719" t="s">
        <v>103</v>
      </c>
      <c r="T1719" t="s">
        <v>106</v>
      </c>
      <c r="V1719">
        <v>33</v>
      </c>
      <c r="W1719">
        <v>33</v>
      </c>
      <c r="X1719">
        <f>IF(AND(OR('Country Prioritization'!$C$4 = 'Filter inputs'!$A$4,'Country Prioritization'!$C$4=$B1719),
OR('Country Prioritization'!$C$6='Filter inputs'!$C$4,'Country Prioritization'!$C$6=$S1719),
OR( 'Country Prioritization'!$C$7='Filter inputs'!$D$4, 'Country Prioritization'!$C$7=$T1719),
OR('Country Prioritization'!$C$8='Filter inputs'!$E$4, 'Country Prioritization'!$C$8=$F1719), OR(AND('Country Prioritization'!$C$5='Filter inputs'!$B$4,H1719&lt;=$X$1),AND('Country Prioritization'!$C$5='Filter inputs'!$B$5,M1719&lt;=$X$1))),1,0)</f>
        <v>1</v>
      </c>
      <c r="Y1719">
        <f>IF(OR('Vaccine Prioritization'!$C$5='Filter inputs'!$E$4, 'Vaccine Prioritization'!$C$5=$F1719),1,0)</f>
        <v>1</v>
      </c>
    </row>
    <row r="1720" spans="1:25" x14ac:dyDescent="0.3">
      <c r="A1720" t="str">
        <f t="shared" si="48"/>
        <v>AFRICAMOZPCV32021</v>
      </c>
      <c r="B1720" t="s">
        <v>3</v>
      </c>
      <c r="C1720" t="s">
        <v>181</v>
      </c>
      <c r="D1720" t="s">
        <v>77</v>
      </c>
      <c r="E1720" t="s">
        <v>84</v>
      </c>
      <c r="F1720">
        <v>2021</v>
      </c>
      <c r="G1720" t="s">
        <v>199</v>
      </c>
      <c r="H1720" s="11" cm="1">
        <f t="array" ref="H1720">_xlfn.IFS(G1720="&gt;70%",1,G1720="60-70%",70%,G1720="50-60%",60%,G1720="&lt;50%",50%)</f>
        <v>0.5</v>
      </c>
      <c r="I1720" s="47">
        <v>1.6023142134378023</v>
      </c>
      <c r="J1720">
        <v>6</v>
      </c>
      <c r="K1720">
        <v>8</v>
      </c>
      <c r="L1720" t="s">
        <v>196</v>
      </c>
      <c r="M1720" s="11" cm="1">
        <f t="array" ref="M1720">_xlfn.IFS(L1720="&gt;70%",1,L1720="60-70%",70%,L1720="50-60%",60%,L1720="&lt;50%",50%)</f>
        <v>1</v>
      </c>
      <c r="N1720" s="47">
        <v>4.0193880803927806</v>
      </c>
      <c r="O1720">
        <v>1</v>
      </c>
      <c r="P1720">
        <v>8</v>
      </c>
      <c r="Q1720">
        <v>10</v>
      </c>
      <c r="R1720">
        <v>9</v>
      </c>
      <c r="S1720" t="s">
        <v>103</v>
      </c>
      <c r="T1720" t="s">
        <v>106</v>
      </c>
      <c r="V1720">
        <v>33</v>
      </c>
      <c r="W1720">
        <v>28</v>
      </c>
      <c r="X1720">
        <f>IF(AND(OR('Country Prioritization'!$C$4 = 'Filter inputs'!$A$4,'Country Prioritization'!$C$4=$B1720),
OR('Country Prioritization'!$C$6='Filter inputs'!$C$4,'Country Prioritization'!$C$6=$S1720),
OR( 'Country Prioritization'!$C$7='Filter inputs'!$D$4, 'Country Prioritization'!$C$7=$T1720),
OR('Country Prioritization'!$C$8='Filter inputs'!$E$4, 'Country Prioritization'!$C$8=$F1720), OR(AND('Country Prioritization'!$C$5='Filter inputs'!$B$4,H1720&lt;=$X$1),AND('Country Prioritization'!$C$5='Filter inputs'!$B$5,M1720&lt;=$X$1))),1,0)</f>
        <v>1</v>
      </c>
      <c r="Y1720">
        <f>IF(OR('Vaccine Prioritization'!$C$5='Filter inputs'!$E$4, 'Vaccine Prioritization'!$C$5=$F1720),1,0)</f>
        <v>1</v>
      </c>
    </row>
    <row r="1721" spans="1:25" x14ac:dyDescent="0.3">
      <c r="A1721" t="str">
        <f t="shared" si="48"/>
        <v>ASIANPLPCV32021</v>
      </c>
      <c r="B1721" t="s">
        <v>13</v>
      </c>
      <c r="C1721" t="s">
        <v>157</v>
      </c>
      <c r="D1721" t="s">
        <v>53</v>
      </c>
      <c r="E1721" t="s">
        <v>84</v>
      </c>
      <c r="F1721">
        <v>2021</v>
      </c>
      <c r="G1721" t="s">
        <v>199</v>
      </c>
      <c r="H1721" s="11" cm="1">
        <f t="array" ref="H1721">_xlfn.IFS(G1721="&gt;70%",1,G1721="60-70%",70%,G1721="50-60%",60%,G1721="&lt;50%",50%)</f>
        <v>0.5</v>
      </c>
      <c r="I1721" s="47">
        <v>1.7370146398177269</v>
      </c>
      <c r="J1721">
        <v>5</v>
      </c>
      <c r="K1721">
        <v>8</v>
      </c>
      <c r="L1721" t="s">
        <v>196</v>
      </c>
      <c r="M1721" s="11" cm="1">
        <f t="array" ref="M1721">_xlfn.IFS(L1721="&gt;70%",1,L1721="60-70%",70%,L1721="50-60%",60%,L1721="&lt;50%",50%)</f>
        <v>1</v>
      </c>
      <c r="N1721" s="47">
        <v>3.7209471882880192</v>
      </c>
      <c r="O1721">
        <v>4</v>
      </c>
      <c r="P1721">
        <v>8</v>
      </c>
      <c r="Q1721">
        <v>6</v>
      </c>
      <c r="R1721">
        <v>8</v>
      </c>
      <c r="S1721" t="s">
        <v>104</v>
      </c>
      <c r="T1721" t="s">
        <v>106</v>
      </c>
      <c r="V1721">
        <v>27</v>
      </c>
      <c r="W1721">
        <v>26</v>
      </c>
      <c r="X1721">
        <f>IF(AND(OR('Country Prioritization'!$C$4 = 'Filter inputs'!$A$4,'Country Prioritization'!$C$4=$B1721),
OR('Country Prioritization'!$C$6='Filter inputs'!$C$4,'Country Prioritization'!$C$6=$S1721),
OR( 'Country Prioritization'!$C$7='Filter inputs'!$D$4, 'Country Prioritization'!$C$7=$T1721),
OR('Country Prioritization'!$C$8='Filter inputs'!$E$4, 'Country Prioritization'!$C$8=$F1721), OR(AND('Country Prioritization'!$C$5='Filter inputs'!$B$4,H1721&lt;=$X$1),AND('Country Prioritization'!$C$5='Filter inputs'!$B$5,M1721&lt;=$X$1))),1,0)</f>
        <v>1</v>
      </c>
      <c r="Y1721">
        <f>IF(OR('Vaccine Prioritization'!$C$5='Filter inputs'!$E$4, 'Vaccine Prioritization'!$C$5=$F1721),1,0)</f>
        <v>1</v>
      </c>
    </row>
    <row r="1722" spans="1:25" x14ac:dyDescent="0.3">
      <c r="A1722" t="str">
        <f t="shared" si="48"/>
        <v>ASIAMMRPCV32021</v>
      </c>
      <c r="B1722" t="s">
        <v>13</v>
      </c>
      <c r="C1722" t="s">
        <v>131</v>
      </c>
      <c r="D1722" t="s">
        <v>27</v>
      </c>
      <c r="E1722" t="s">
        <v>84</v>
      </c>
      <c r="F1722">
        <v>2021</v>
      </c>
      <c r="G1722" t="s">
        <v>199</v>
      </c>
      <c r="H1722" s="11" cm="1">
        <f t="array" ref="H1722">_xlfn.IFS(G1722="&gt;70%",1,G1722="60-70%",70%,G1722="50-60%",60%,G1722="&lt;50%",50%)</f>
        <v>0.5</v>
      </c>
      <c r="I1722" s="47">
        <v>2.4616029146574583</v>
      </c>
      <c r="J1722">
        <v>4</v>
      </c>
      <c r="K1722">
        <v>9</v>
      </c>
      <c r="L1722" t="s">
        <v>197</v>
      </c>
      <c r="M1722" s="11" cm="1">
        <f t="array" ref="M1722">_xlfn.IFS(L1722="&gt;70%",1,L1722="60-70%",70%,L1722="50-60%",60%,L1722="&lt;50%",50%)</f>
        <v>0.7</v>
      </c>
      <c r="N1722" s="47">
        <v>3.6613684306288325</v>
      </c>
      <c r="O1722">
        <v>7</v>
      </c>
      <c r="P1722">
        <v>8</v>
      </c>
      <c r="Q1722">
        <v>10</v>
      </c>
      <c r="R1722">
        <v>2</v>
      </c>
      <c r="S1722" t="s">
        <v>104</v>
      </c>
      <c r="T1722" t="s">
        <v>109</v>
      </c>
      <c r="V1722">
        <v>25</v>
      </c>
      <c r="W1722">
        <v>27</v>
      </c>
      <c r="X1722">
        <f>IF(AND(OR('Country Prioritization'!$C$4 = 'Filter inputs'!$A$4,'Country Prioritization'!$C$4=$B1722),
OR('Country Prioritization'!$C$6='Filter inputs'!$C$4,'Country Prioritization'!$C$6=$S1722),
OR( 'Country Prioritization'!$C$7='Filter inputs'!$D$4, 'Country Prioritization'!$C$7=$T1722),
OR('Country Prioritization'!$C$8='Filter inputs'!$E$4, 'Country Prioritization'!$C$8=$F1722), OR(AND('Country Prioritization'!$C$5='Filter inputs'!$B$4,H1722&lt;=$X$1),AND('Country Prioritization'!$C$5='Filter inputs'!$B$5,M1722&lt;=$X$1))),1,0)</f>
        <v>1</v>
      </c>
      <c r="Y1722">
        <f>IF(OR('Vaccine Prioritization'!$C$5='Filter inputs'!$E$4, 'Vaccine Prioritization'!$C$5=$F1722),1,0)</f>
        <v>1</v>
      </c>
    </row>
    <row r="1723" spans="1:25" x14ac:dyDescent="0.3">
      <c r="A1723" t="str">
        <f t="shared" si="48"/>
        <v>AFRICABFAPCV32021</v>
      </c>
      <c r="B1723" t="s">
        <v>3</v>
      </c>
      <c r="C1723" t="s">
        <v>167</v>
      </c>
      <c r="D1723" t="s">
        <v>63</v>
      </c>
      <c r="E1723" t="s">
        <v>84</v>
      </c>
      <c r="F1723">
        <v>2021</v>
      </c>
      <c r="G1723" t="s">
        <v>199</v>
      </c>
      <c r="H1723" s="11" cm="1">
        <f t="array" ref="H1723">_xlfn.IFS(G1723="&gt;70%",1,G1723="60-70%",70%,G1723="50-60%",60%,G1723="&lt;50%",50%)</f>
        <v>0.5</v>
      </c>
      <c r="I1723" s="47">
        <v>1.5409666661541803</v>
      </c>
      <c r="J1723">
        <v>3</v>
      </c>
      <c r="K1723">
        <v>8</v>
      </c>
      <c r="L1723" t="s">
        <v>196</v>
      </c>
      <c r="M1723" s="11" cm="1">
        <f t="array" ref="M1723">_xlfn.IFS(L1723="&gt;70%",1,L1723="60-70%",70%,L1723="50-60%",60%,L1723="&lt;50%",50%)</f>
        <v>1</v>
      </c>
      <c r="N1723" s="47">
        <v>3.4518189227784388</v>
      </c>
      <c r="O1723">
        <v>2</v>
      </c>
      <c r="P1723">
        <v>8</v>
      </c>
      <c r="Q1723">
        <v>4</v>
      </c>
      <c r="R1723">
        <v>9</v>
      </c>
      <c r="S1723" t="s">
        <v>103</v>
      </c>
      <c r="T1723" t="s">
        <v>106</v>
      </c>
      <c r="V1723">
        <v>24</v>
      </c>
      <c r="W1723">
        <v>23</v>
      </c>
      <c r="X1723">
        <f>IF(AND(OR('Country Prioritization'!$C$4 = 'Filter inputs'!$A$4,'Country Prioritization'!$C$4=$B1723),
OR('Country Prioritization'!$C$6='Filter inputs'!$C$4,'Country Prioritization'!$C$6=$S1723),
OR( 'Country Prioritization'!$C$7='Filter inputs'!$D$4, 'Country Prioritization'!$C$7=$T1723),
OR('Country Prioritization'!$C$8='Filter inputs'!$E$4, 'Country Prioritization'!$C$8=$F1723), OR(AND('Country Prioritization'!$C$5='Filter inputs'!$B$4,H1723&lt;=$X$1),AND('Country Prioritization'!$C$5='Filter inputs'!$B$5,M1723&lt;=$X$1))),1,0)</f>
        <v>1</v>
      </c>
      <c r="Y1723">
        <f>IF(OR('Vaccine Prioritization'!$C$5='Filter inputs'!$E$4, 'Vaccine Prioritization'!$C$5=$F1723),1,0)</f>
        <v>1</v>
      </c>
    </row>
    <row r="1724" spans="1:25" x14ac:dyDescent="0.3">
      <c r="A1724" t="str">
        <f t="shared" si="48"/>
        <v>AFRICAMDGPCV32021</v>
      </c>
      <c r="B1724" t="s">
        <v>3</v>
      </c>
      <c r="C1724" t="s">
        <v>145</v>
      </c>
      <c r="D1724" t="s">
        <v>41</v>
      </c>
      <c r="E1724" t="s">
        <v>84</v>
      </c>
      <c r="F1724">
        <v>2021</v>
      </c>
      <c r="G1724" t="s">
        <v>199</v>
      </c>
      <c r="H1724" s="11" cm="1">
        <f t="array" ref="H1724">_xlfn.IFS(G1724="&gt;70%",1,G1724="60-70%",70%,G1724="50-60%",60%,G1724="&lt;50%",50%)</f>
        <v>0.5</v>
      </c>
      <c r="I1724" s="47">
        <v>1.5611848589099573</v>
      </c>
      <c r="J1724">
        <v>6</v>
      </c>
      <c r="K1724">
        <v>8</v>
      </c>
      <c r="L1724" t="s">
        <v>196</v>
      </c>
      <c r="M1724" s="11" cm="1">
        <f t="array" ref="M1724">_xlfn.IFS(L1724="&gt;70%",1,L1724="60-70%",70%,L1724="50-60%",60%,L1724="&lt;50%",50%)</f>
        <v>1</v>
      </c>
      <c r="N1724" s="47">
        <v>3.4146906291724806</v>
      </c>
      <c r="O1724">
        <v>5</v>
      </c>
      <c r="P1724">
        <v>8</v>
      </c>
      <c r="Q1724">
        <v>7</v>
      </c>
      <c r="R1724">
        <v>9</v>
      </c>
      <c r="S1724" t="s">
        <v>103</v>
      </c>
      <c r="T1724" t="s">
        <v>106</v>
      </c>
      <c r="V1724">
        <v>30</v>
      </c>
      <c r="W1724">
        <v>29</v>
      </c>
      <c r="X1724">
        <f>IF(AND(OR('Country Prioritization'!$C$4 = 'Filter inputs'!$A$4,'Country Prioritization'!$C$4=$B1724),
OR('Country Prioritization'!$C$6='Filter inputs'!$C$4,'Country Prioritization'!$C$6=$S1724),
OR( 'Country Prioritization'!$C$7='Filter inputs'!$D$4, 'Country Prioritization'!$C$7=$T1724),
OR('Country Prioritization'!$C$8='Filter inputs'!$E$4, 'Country Prioritization'!$C$8=$F1724), OR(AND('Country Prioritization'!$C$5='Filter inputs'!$B$4,H1724&lt;=$X$1),AND('Country Prioritization'!$C$5='Filter inputs'!$B$5,M1724&lt;=$X$1))),1,0)</f>
        <v>1</v>
      </c>
      <c r="Y1724">
        <f>IF(OR('Vaccine Prioritization'!$C$5='Filter inputs'!$E$4, 'Vaccine Prioritization'!$C$5=$F1724),1,0)</f>
        <v>1</v>
      </c>
    </row>
    <row r="1725" spans="1:25" x14ac:dyDescent="0.3">
      <c r="A1725" t="str">
        <f t="shared" si="48"/>
        <v>AFRICAUGAPCV32021</v>
      </c>
      <c r="B1725" t="s">
        <v>3</v>
      </c>
      <c r="C1725" t="s">
        <v>147</v>
      </c>
      <c r="D1725" t="s">
        <v>43</v>
      </c>
      <c r="E1725" t="s">
        <v>84</v>
      </c>
      <c r="F1725">
        <v>2021</v>
      </c>
      <c r="G1725" t="s">
        <v>199</v>
      </c>
      <c r="H1725" s="11" cm="1">
        <f t="array" ref="H1725">_xlfn.IFS(G1725="&gt;70%",1,G1725="60-70%",70%,G1725="50-60%",60%,G1725="&lt;50%",50%)</f>
        <v>0.5</v>
      </c>
      <c r="I1725" s="47">
        <v>1.9933565639830504</v>
      </c>
      <c r="J1725">
        <v>3</v>
      </c>
      <c r="K1725">
        <v>9</v>
      </c>
      <c r="L1725" t="s">
        <v>196</v>
      </c>
      <c r="M1725" s="11" cm="1">
        <f t="array" ref="M1725">_xlfn.IFS(L1725="&gt;70%",1,L1725="60-70%",70%,L1725="50-60%",60%,L1725="&lt;50%",50%)</f>
        <v>1</v>
      </c>
      <c r="N1725" s="47">
        <v>3.3911618552593978</v>
      </c>
      <c r="O1725">
        <v>5</v>
      </c>
      <c r="P1725">
        <v>8</v>
      </c>
      <c r="Q1725">
        <v>6</v>
      </c>
      <c r="R1725">
        <v>9</v>
      </c>
      <c r="S1725" t="s">
        <v>103</v>
      </c>
      <c r="T1725" t="s">
        <v>106</v>
      </c>
      <c r="V1725">
        <v>27</v>
      </c>
      <c r="W1725">
        <v>28</v>
      </c>
      <c r="X1725">
        <f>IF(AND(OR('Country Prioritization'!$C$4 = 'Filter inputs'!$A$4,'Country Prioritization'!$C$4=$B1725),
OR('Country Prioritization'!$C$6='Filter inputs'!$C$4,'Country Prioritization'!$C$6=$S1725),
OR( 'Country Prioritization'!$C$7='Filter inputs'!$D$4, 'Country Prioritization'!$C$7=$T1725),
OR('Country Prioritization'!$C$8='Filter inputs'!$E$4, 'Country Prioritization'!$C$8=$F1725), OR(AND('Country Prioritization'!$C$5='Filter inputs'!$B$4,H1725&lt;=$X$1),AND('Country Prioritization'!$C$5='Filter inputs'!$B$5,M1725&lt;=$X$1))),1,0)</f>
        <v>1</v>
      </c>
      <c r="Y1725">
        <f>IF(OR('Vaccine Prioritization'!$C$5='Filter inputs'!$E$4, 'Vaccine Prioritization'!$C$5=$F1725),1,0)</f>
        <v>1</v>
      </c>
    </row>
    <row r="1726" spans="1:25" x14ac:dyDescent="0.3">
      <c r="A1726" t="str">
        <f t="shared" si="48"/>
        <v>ASIAYEMPCV32021</v>
      </c>
      <c r="B1726" t="s">
        <v>13</v>
      </c>
      <c r="C1726" t="s">
        <v>123</v>
      </c>
      <c r="D1726" t="s">
        <v>18</v>
      </c>
      <c r="E1726" t="s">
        <v>84</v>
      </c>
      <c r="F1726">
        <v>2021</v>
      </c>
      <c r="G1726" t="s">
        <v>199</v>
      </c>
      <c r="H1726" s="11" cm="1">
        <f t="array" ref="H1726">_xlfn.IFS(G1726="&gt;70%",1,G1726="60-70%",70%,G1726="50-60%",60%,G1726="&lt;50%",50%)</f>
        <v>0.5</v>
      </c>
      <c r="I1726" s="47">
        <v>1.7416378433459556</v>
      </c>
      <c r="J1726">
        <v>7</v>
      </c>
      <c r="K1726">
        <v>8</v>
      </c>
      <c r="L1726" t="s">
        <v>198</v>
      </c>
      <c r="M1726" s="11" cm="1">
        <f t="array" ref="M1726">_xlfn.IFS(L1726="&gt;70%",1,L1726="60-70%",70%,L1726="50-60%",60%,L1726="&lt;50%",50%)</f>
        <v>0.6</v>
      </c>
      <c r="N1726" s="47">
        <v>3.1895686737074151</v>
      </c>
      <c r="O1726">
        <v>8</v>
      </c>
      <c r="P1726">
        <v>8</v>
      </c>
      <c r="Q1726">
        <v>3</v>
      </c>
      <c r="R1726">
        <v>9</v>
      </c>
      <c r="S1726" t="s">
        <v>103</v>
      </c>
      <c r="T1726" t="s">
        <v>106</v>
      </c>
      <c r="V1726">
        <v>27</v>
      </c>
      <c r="W1726">
        <v>28</v>
      </c>
      <c r="X1726">
        <f>IF(AND(OR('Country Prioritization'!$C$4 = 'Filter inputs'!$A$4,'Country Prioritization'!$C$4=$B1726),
OR('Country Prioritization'!$C$6='Filter inputs'!$C$4,'Country Prioritization'!$C$6=$S1726),
OR( 'Country Prioritization'!$C$7='Filter inputs'!$D$4, 'Country Prioritization'!$C$7=$T1726),
OR('Country Prioritization'!$C$8='Filter inputs'!$E$4, 'Country Prioritization'!$C$8=$F1726), OR(AND('Country Prioritization'!$C$5='Filter inputs'!$B$4,H1726&lt;=$X$1),AND('Country Prioritization'!$C$5='Filter inputs'!$B$5,M1726&lt;=$X$1))),1,0)</f>
        <v>1</v>
      </c>
      <c r="Y1726">
        <f>IF(OR('Vaccine Prioritization'!$C$5='Filter inputs'!$E$4, 'Vaccine Prioritization'!$C$5=$F1726),1,0)</f>
        <v>1</v>
      </c>
    </row>
    <row r="1727" spans="1:25" x14ac:dyDescent="0.3">
      <c r="A1727" t="str">
        <f t="shared" si="48"/>
        <v>AFRICAKENPCV32021</v>
      </c>
      <c r="B1727" t="s">
        <v>3</v>
      </c>
      <c r="C1727" t="s">
        <v>139</v>
      </c>
      <c r="D1727" t="s">
        <v>35</v>
      </c>
      <c r="E1727" t="s">
        <v>84</v>
      </c>
      <c r="F1727">
        <v>2021</v>
      </c>
      <c r="G1727" t="s">
        <v>199</v>
      </c>
      <c r="H1727" s="11" cm="1">
        <f t="array" ref="H1727">_xlfn.IFS(G1727="&gt;70%",1,G1727="60-70%",70%,G1727="50-60%",60%,G1727="&lt;50%",50%)</f>
        <v>0.5</v>
      </c>
      <c r="I1727" s="47">
        <v>1.6416954610499339</v>
      </c>
      <c r="J1727">
        <v>3</v>
      </c>
      <c r="K1727">
        <v>8</v>
      </c>
      <c r="L1727" t="s">
        <v>196</v>
      </c>
      <c r="M1727" s="11" cm="1">
        <f t="array" ref="M1727">_xlfn.IFS(L1727="&gt;70%",1,L1727="60-70%",70%,L1727="50-60%",60%,L1727="&lt;50%",50%)</f>
        <v>1</v>
      </c>
      <c r="N1727" s="47">
        <v>2.6635507618380472</v>
      </c>
      <c r="O1727">
        <v>6</v>
      </c>
      <c r="P1727">
        <v>7</v>
      </c>
      <c r="Q1727">
        <v>5</v>
      </c>
      <c r="R1727">
        <v>2</v>
      </c>
      <c r="S1727" t="s">
        <v>104</v>
      </c>
      <c r="T1727" t="s">
        <v>109</v>
      </c>
      <c r="V1727">
        <v>18</v>
      </c>
      <c r="W1727">
        <v>20</v>
      </c>
      <c r="X1727">
        <f>IF(AND(OR('Country Prioritization'!$C$4 = 'Filter inputs'!$A$4,'Country Prioritization'!$C$4=$B1727),
OR('Country Prioritization'!$C$6='Filter inputs'!$C$4,'Country Prioritization'!$C$6=$S1727),
OR( 'Country Prioritization'!$C$7='Filter inputs'!$D$4, 'Country Prioritization'!$C$7=$T1727),
OR('Country Prioritization'!$C$8='Filter inputs'!$E$4, 'Country Prioritization'!$C$8=$F1727), OR(AND('Country Prioritization'!$C$5='Filter inputs'!$B$4,H1727&lt;=$X$1),AND('Country Prioritization'!$C$5='Filter inputs'!$B$5,M1727&lt;=$X$1))),1,0)</f>
        <v>1</v>
      </c>
      <c r="Y1727">
        <f>IF(OR('Vaccine Prioritization'!$C$5='Filter inputs'!$E$4, 'Vaccine Prioritization'!$C$5=$F1727),1,0)</f>
        <v>1</v>
      </c>
    </row>
    <row r="1728" spans="1:25" x14ac:dyDescent="0.3">
      <c r="A1728" t="str">
        <f t="shared" si="48"/>
        <v>AFRICASENPCV32021</v>
      </c>
      <c r="B1728" t="s">
        <v>3</v>
      </c>
      <c r="C1728" t="s">
        <v>164</v>
      </c>
      <c r="D1728" t="s">
        <v>60</v>
      </c>
      <c r="E1728" t="s">
        <v>84</v>
      </c>
      <c r="F1728">
        <v>2021</v>
      </c>
      <c r="G1728" t="s">
        <v>199</v>
      </c>
      <c r="H1728" s="11" cm="1">
        <f t="array" ref="H1728">_xlfn.IFS(G1728="&gt;70%",1,G1728="60-70%",70%,G1728="50-60%",60%,G1728="&lt;50%",50%)</f>
        <v>0.5</v>
      </c>
      <c r="I1728" s="47">
        <v>1.3184948073846332</v>
      </c>
      <c r="J1728">
        <v>3</v>
      </c>
      <c r="K1728">
        <v>7</v>
      </c>
      <c r="L1728" t="s">
        <v>196</v>
      </c>
      <c r="M1728" s="11" cm="1">
        <f t="array" ref="M1728">_xlfn.IFS(L1728="&gt;70%",1,L1728="60-70%",70%,L1728="50-60%",60%,L1728="&lt;50%",50%)</f>
        <v>1</v>
      </c>
      <c r="N1728" s="47">
        <v>2.4433127246162103</v>
      </c>
      <c r="O1728">
        <v>3</v>
      </c>
      <c r="P1728">
        <v>7</v>
      </c>
      <c r="Q1728">
        <v>1</v>
      </c>
      <c r="R1728">
        <v>2</v>
      </c>
      <c r="S1728" t="s">
        <v>104</v>
      </c>
      <c r="T1728" t="s">
        <v>109</v>
      </c>
      <c r="V1728">
        <v>13</v>
      </c>
      <c r="W1728">
        <v>13</v>
      </c>
      <c r="X1728">
        <f>IF(AND(OR('Country Prioritization'!$C$4 = 'Filter inputs'!$A$4,'Country Prioritization'!$C$4=$B1728),
OR('Country Prioritization'!$C$6='Filter inputs'!$C$4,'Country Prioritization'!$C$6=$S1728),
OR( 'Country Prioritization'!$C$7='Filter inputs'!$D$4, 'Country Prioritization'!$C$7=$T1728),
OR('Country Prioritization'!$C$8='Filter inputs'!$E$4, 'Country Prioritization'!$C$8=$F1728), OR(AND('Country Prioritization'!$C$5='Filter inputs'!$B$4,H1728&lt;=$X$1),AND('Country Prioritization'!$C$5='Filter inputs'!$B$5,M1728&lt;=$X$1))),1,0)</f>
        <v>1</v>
      </c>
      <c r="Y1728">
        <f>IF(OR('Vaccine Prioritization'!$C$5='Filter inputs'!$E$4, 'Vaccine Prioritization'!$C$5=$F1728),1,0)</f>
        <v>1</v>
      </c>
    </row>
    <row r="1729" spans="1:25" x14ac:dyDescent="0.3">
      <c r="A1729" t="str">
        <f t="shared" si="48"/>
        <v>AMERICABOLPCV32021</v>
      </c>
      <c r="B1729" t="s">
        <v>22</v>
      </c>
      <c r="C1729" t="s">
        <v>162</v>
      </c>
      <c r="D1729" t="s">
        <v>58</v>
      </c>
      <c r="E1729" t="s">
        <v>84</v>
      </c>
      <c r="F1729">
        <v>2021</v>
      </c>
      <c r="G1729" t="s">
        <v>199</v>
      </c>
      <c r="H1729" s="11" cm="1">
        <f t="array" ref="H1729">_xlfn.IFS(G1729="&gt;70%",1,G1729="60-70%",70%,G1729="50-60%",60%,G1729="&lt;50%",50%)</f>
        <v>0.5</v>
      </c>
      <c r="I1729" s="47">
        <v>0.9272330017444016</v>
      </c>
      <c r="J1729">
        <v>6</v>
      </c>
      <c r="K1729">
        <v>7</v>
      </c>
      <c r="L1729" t="s">
        <v>196</v>
      </c>
      <c r="M1729" s="11" cm="1">
        <f t="array" ref="M1729">_xlfn.IFS(L1729="&gt;70%",1,L1729="60-70%",70%,L1729="50-60%",60%,L1729="&lt;50%",50%)</f>
        <v>1</v>
      </c>
      <c r="N1729" s="47">
        <v>2.3975819878116753</v>
      </c>
      <c r="O1729">
        <v>3</v>
      </c>
      <c r="P1729">
        <v>7</v>
      </c>
      <c r="Q1729">
        <v>4</v>
      </c>
      <c r="R1729">
        <v>11</v>
      </c>
      <c r="S1729" t="s">
        <v>104</v>
      </c>
      <c r="T1729" t="s">
        <v>108</v>
      </c>
      <c r="V1729">
        <v>28</v>
      </c>
      <c r="W1729">
        <v>25</v>
      </c>
      <c r="X1729">
        <f>IF(AND(OR('Country Prioritization'!$C$4 = 'Filter inputs'!$A$4,'Country Prioritization'!$C$4=$B1729),
OR('Country Prioritization'!$C$6='Filter inputs'!$C$4,'Country Prioritization'!$C$6=$S1729),
OR( 'Country Prioritization'!$C$7='Filter inputs'!$D$4, 'Country Prioritization'!$C$7=$T1729),
OR('Country Prioritization'!$C$8='Filter inputs'!$E$4, 'Country Prioritization'!$C$8=$F1729), OR(AND('Country Prioritization'!$C$5='Filter inputs'!$B$4,H1729&lt;=$X$1),AND('Country Prioritization'!$C$5='Filter inputs'!$B$5,M1729&lt;=$X$1))),1,0)</f>
        <v>1</v>
      </c>
      <c r="Y1729">
        <f>IF(OR('Vaccine Prioritization'!$C$5='Filter inputs'!$E$4, 'Vaccine Prioritization'!$C$5=$F1729),1,0)</f>
        <v>1</v>
      </c>
    </row>
    <row r="1730" spans="1:25" x14ac:dyDescent="0.3">
      <c r="A1730" t="str">
        <f t="shared" si="48"/>
        <v>AFRICARWAPCV32021</v>
      </c>
      <c r="B1730" t="s">
        <v>3</v>
      </c>
      <c r="C1730" t="s">
        <v>179</v>
      </c>
      <c r="D1730" t="s">
        <v>75</v>
      </c>
      <c r="E1730" t="s">
        <v>84</v>
      </c>
      <c r="F1730">
        <v>2021</v>
      </c>
      <c r="G1730" t="s">
        <v>198</v>
      </c>
      <c r="H1730" s="11" cm="1">
        <f t="array" ref="H1730">_xlfn.IFS(G1730="&gt;70%",1,G1730="60-70%",70%,G1730="50-60%",60%,G1730="&lt;50%",50%)</f>
        <v>0.6</v>
      </c>
      <c r="I1730" s="47">
        <v>1.0613267328341038</v>
      </c>
      <c r="J1730">
        <v>1</v>
      </c>
      <c r="K1730">
        <v>7</v>
      </c>
      <c r="L1730" t="s">
        <v>196</v>
      </c>
      <c r="M1730" s="11" cm="1">
        <f t="array" ref="M1730">_xlfn.IFS(L1730="&gt;70%",1,L1730="60-70%",70%,L1730="50-60%",60%,L1730="&lt;50%",50%)</f>
        <v>1</v>
      </c>
      <c r="N1730" s="47">
        <v>2.1610524970739875</v>
      </c>
      <c r="O1730">
        <v>1</v>
      </c>
      <c r="P1730">
        <v>7</v>
      </c>
      <c r="Q1730">
        <v>8</v>
      </c>
      <c r="R1730">
        <v>9</v>
      </c>
      <c r="S1730" t="s">
        <v>103</v>
      </c>
      <c r="T1730" t="s">
        <v>106</v>
      </c>
      <c r="V1730">
        <v>25</v>
      </c>
      <c r="W1730">
        <v>25</v>
      </c>
      <c r="X1730">
        <f>IF(AND(OR('Country Prioritization'!$C$4 = 'Filter inputs'!$A$4,'Country Prioritization'!$C$4=$B1730),
OR('Country Prioritization'!$C$6='Filter inputs'!$C$4,'Country Prioritization'!$C$6=$S1730),
OR( 'Country Prioritization'!$C$7='Filter inputs'!$D$4, 'Country Prioritization'!$C$7=$T1730),
OR('Country Prioritization'!$C$8='Filter inputs'!$E$4, 'Country Prioritization'!$C$8=$F1730), OR(AND('Country Prioritization'!$C$5='Filter inputs'!$B$4,H1730&lt;=$X$1),AND('Country Prioritization'!$C$5='Filter inputs'!$B$5,M1730&lt;=$X$1))),1,0)</f>
        <v>1</v>
      </c>
      <c r="Y1730">
        <f>IF(OR('Vaccine Prioritization'!$C$5='Filter inputs'!$E$4, 'Vaccine Prioritization'!$C$5=$F1730),1,0)</f>
        <v>1</v>
      </c>
    </row>
    <row r="1731" spans="1:25" x14ac:dyDescent="0.3">
      <c r="A1731" t="str">
        <f t="shared" si="48"/>
        <v>AFRICASOMPCV32021</v>
      </c>
      <c r="B1731" t="s">
        <v>3</v>
      </c>
      <c r="C1731" t="s">
        <v>112</v>
      </c>
      <c r="D1731" t="s">
        <v>4</v>
      </c>
      <c r="E1731" t="s">
        <v>84</v>
      </c>
      <c r="F1731">
        <v>2021</v>
      </c>
      <c r="G1731" t="s">
        <v>199</v>
      </c>
      <c r="H1731" s="11" cm="1">
        <f t="array" ref="H1731">_xlfn.IFS(G1731="&gt;70%",1,G1731="60-70%",70%,G1731="50-60%",60%,G1731="&lt;50%",50%)</f>
        <v>0.5</v>
      </c>
      <c r="I1731" s="47">
        <v>1.7817766006521045</v>
      </c>
      <c r="J1731">
        <v>7</v>
      </c>
      <c r="K1731">
        <v>8</v>
      </c>
      <c r="L1731" t="s">
        <v>199</v>
      </c>
      <c r="M1731" s="11" cm="1">
        <f t="array" ref="M1731">_xlfn.IFS(L1731="&gt;70%",1,L1731="60-70%",70%,L1731="50-60%",60%,L1731="&lt;50%",50%)</f>
        <v>0.5</v>
      </c>
      <c r="N1731" s="47">
        <v>2.1598147230046245</v>
      </c>
      <c r="O1731">
        <v>9</v>
      </c>
      <c r="P1731">
        <v>7</v>
      </c>
      <c r="Q1731">
        <v>9</v>
      </c>
      <c r="R1731">
        <v>9</v>
      </c>
      <c r="S1731" t="s">
        <v>103</v>
      </c>
      <c r="T1731" t="s">
        <v>106</v>
      </c>
      <c r="V1731">
        <v>33</v>
      </c>
      <c r="W1731">
        <v>34</v>
      </c>
      <c r="X1731">
        <f>IF(AND(OR('Country Prioritization'!$C$4 = 'Filter inputs'!$A$4,'Country Prioritization'!$C$4=$B1731),
OR('Country Prioritization'!$C$6='Filter inputs'!$C$4,'Country Prioritization'!$C$6=$S1731),
OR( 'Country Prioritization'!$C$7='Filter inputs'!$D$4, 'Country Prioritization'!$C$7=$T1731),
OR('Country Prioritization'!$C$8='Filter inputs'!$E$4, 'Country Prioritization'!$C$8=$F1731), OR(AND('Country Prioritization'!$C$5='Filter inputs'!$B$4,H1731&lt;=$X$1),AND('Country Prioritization'!$C$5='Filter inputs'!$B$5,M1731&lt;=$X$1))),1,0)</f>
        <v>1</v>
      </c>
      <c r="Y1731">
        <f>IF(OR('Vaccine Prioritization'!$C$5='Filter inputs'!$E$4, 'Vaccine Prioritization'!$C$5=$F1731),1,0)</f>
        <v>1</v>
      </c>
    </row>
    <row r="1732" spans="1:25" x14ac:dyDescent="0.3">
      <c r="A1732" t="str">
        <f t="shared" ref="A1732:A1795" si="49">_xlfn.CONCAT(B1732,D1732,E1732,F1732)</f>
        <v>ASIAPRKPCV32021</v>
      </c>
      <c r="B1732" t="s">
        <v>13</v>
      </c>
      <c r="C1732" t="s">
        <v>177</v>
      </c>
      <c r="D1732" t="s">
        <v>73</v>
      </c>
      <c r="E1732" t="s">
        <v>84</v>
      </c>
      <c r="F1732">
        <v>2021</v>
      </c>
      <c r="G1732" t="s">
        <v>199</v>
      </c>
      <c r="H1732" s="11" cm="1">
        <f t="array" ref="H1732">_xlfn.IFS(G1732="&gt;70%",1,G1732="60-70%",70%,G1732="50-60%",60%,G1732="&lt;50%",50%)</f>
        <v>0.5</v>
      </c>
      <c r="I1732" s="47">
        <v>0.53436944740349912</v>
      </c>
      <c r="J1732">
        <v>8</v>
      </c>
      <c r="K1732">
        <v>5</v>
      </c>
      <c r="L1732" t="s">
        <v>199</v>
      </c>
      <c r="M1732" s="11" cm="1">
        <f t="array" ref="M1732">_xlfn.IFS(L1732="&gt;70%",1,L1732="60-70%",70%,L1732="50-60%",60%,L1732="&lt;50%",50%)</f>
        <v>0.5</v>
      </c>
      <c r="N1732" s="47">
        <v>2.156460007254712</v>
      </c>
      <c r="O1732">
        <v>10</v>
      </c>
      <c r="P1732">
        <v>7</v>
      </c>
      <c r="Q1732">
        <v>1</v>
      </c>
      <c r="R1732">
        <v>9</v>
      </c>
      <c r="S1732" t="s">
        <v>103</v>
      </c>
      <c r="T1732" t="s">
        <v>106</v>
      </c>
      <c r="V1732">
        <v>23</v>
      </c>
      <c r="W1732">
        <v>27</v>
      </c>
      <c r="X1732">
        <f>IF(AND(OR('Country Prioritization'!$C$4 = 'Filter inputs'!$A$4,'Country Prioritization'!$C$4=$B1732),
OR('Country Prioritization'!$C$6='Filter inputs'!$C$4,'Country Prioritization'!$C$6=$S1732),
OR( 'Country Prioritization'!$C$7='Filter inputs'!$D$4, 'Country Prioritization'!$C$7=$T1732),
OR('Country Prioritization'!$C$8='Filter inputs'!$E$4, 'Country Prioritization'!$C$8=$F1732), OR(AND('Country Prioritization'!$C$5='Filter inputs'!$B$4,H1732&lt;=$X$1),AND('Country Prioritization'!$C$5='Filter inputs'!$B$5,M1732&lt;=$X$1))),1,0)</f>
        <v>1</v>
      </c>
      <c r="Y1732">
        <f>IF(OR('Vaccine Prioritization'!$C$5='Filter inputs'!$E$4, 'Vaccine Prioritization'!$C$5=$F1732),1,0)</f>
        <v>1</v>
      </c>
    </row>
    <row r="1733" spans="1:25" x14ac:dyDescent="0.3">
      <c r="A1733" t="str">
        <f t="shared" si="49"/>
        <v>AFRICAZMBPCV32021</v>
      </c>
      <c r="B1733" t="s">
        <v>3</v>
      </c>
      <c r="C1733" t="s">
        <v>182</v>
      </c>
      <c r="D1733" t="s">
        <v>78</v>
      </c>
      <c r="E1733" t="s">
        <v>84</v>
      </c>
      <c r="F1733">
        <v>2021</v>
      </c>
      <c r="G1733" t="s">
        <v>199</v>
      </c>
      <c r="H1733" s="11" cm="1">
        <f t="array" ref="H1733">_xlfn.IFS(G1733="&gt;70%",1,G1733="60-70%",70%,G1733="50-60%",60%,G1733="&lt;50%",50%)</f>
        <v>0.5</v>
      </c>
      <c r="I1733" s="47">
        <v>0.94942060656677685</v>
      </c>
      <c r="J1733">
        <v>4</v>
      </c>
      <c r="K1733">
        <v>7</v>
      </c>
      <c r="L1733" t="s">
        <v>196</v>
      </c>
      <c r="M1733" s="11" cm="1">
        <f t="array" ref="M1733">_xlfn.IFS(L1733="&gt;70%",1,L1733="60-70%",70%,L1733="50-60%",60%,L1733="&lt;50%",50%)</f>
        <v>1</v>
      </c>
      <c r="N1733" s="47">
        <v>2.1384036350628244</v>
      </c>
      <c r="O1733">
        <v>1</v>
      </c>
      <c r="P1733">
        <v>7</v>
      </c>
      <c r="Q1733">
        <v>9</v>
      </c>
      <c r="R1733">
        <v>2</v>
      </c>
      <c r="S1733" t="s">
        <v>104</v>
      </c>
      <c r="T1733" t="s">
        <v>109</v>
      </c>
      <c r="V1733">
        <v>22</v>
      </c>
      <c r="W1733">
        <v>19</v>
      </c>
      <c r="X1733">
        <f>IF(AND(OR('Country Prioritization'!$C$4 = 'Filter inputs'!$A$4,'Country Prioritization'!$C$4=$B1733),
OR('Country Prioritization'!$C$6='Filter inputs'!$C$4,'Country Prioritization'!$C$6=$S1733),
OR( 'Country Prioritization'!$C$7='Filter inputs'!$D$4, 'Country Prioritization'!$C$7=$T1733),
OR('Country Prioritization'!$C$8='Filter inputs'!$E$4, 'Country Prioritization'!$C$8=$F1733), OR(AND('Country Prioritization'!$C$5='Filter inputs'!$B$4,H1733&lt;=$X$1),AND('Country Prioritization'!$C$5='Filter inputs'!$B$5,M1733&lt;=$X$1))),1,0)</f>
        <v>1</v>
      </c>
      <c r="Y1733">
        <f>IF(OR('Vaccine Prioritization'!$C$5='Filter inputs'!$E$4, 'Vaccine Prioritization'!$C$5=$F1733),1,0)</f>
        <v>1</v>
      </c>
    </row>
    <row r="1734" spans="1:25" x14ac:dyDescent="0.3">
      <c r="A1734" t="str">
        <f t="shared" si="49"/>
        <v>ASIAKHMPCV32021</v>
      </c>
      <c r="B1734" t="s">
        <v>13</v>
      </c>
      <c r="C1734" t="s">
        <v>163</v>
      </c>
      <c r="D1734" t="s">
        <v>59</v>
      </c>
      <c r="E1734" t="s">
        <v>84</v>
      </c>
      <c r="F1734">
        <v>2021</v>
      </c>
      <c r="G1734" t="s">
        <v>199</v>
      </c>
      <c r="H1734" s="11" cm="1">
        <f t="array" ref="H1734">_xlfn.IFS(G1734="&gt;70%",1,G1734="60-70%",70%,G1734="50-60%",60%,G1734="&lt;50%",50%)</f>
        <v>0.5</v>
      </c>
      <c r="I1734" s="47">
        <v>1.0030414736827686</v>
      </c>
      <c r="J1734">
        <v>4</v>
      </c>
      <c r="K1734">
        <v>7</v>
      </c>
      <c r="L1734" t="s">
        <v>196</v>
      </c>
      <c r="M1734" s="11" cm="1">
        <f t="array" ref="M1734">_xlfn.IFS(L1734="&gt;70%",1,L1734="60-70%",70%,L1734="50-60%",60%,L1734="&lt;50%",50%)</f>
        <v>1</v>
      </c>
      <c r="N1734" s="47">
        <v>2.0210651725555211</v>
      </c>
      <c r="O1734">
        <v>3</v>
      </c>
      <c r="P1734">
        <v>7</v>
      </c>
      <c r="Q1734">
        <v>8</v>
      </c>
      <c r="R1734">
        <v>2</v>
      </c>
      <c r="S1734" t="s">
        <v>104</v>
      </c>
      <c r="T1734" t="s">
        <v>109</v>
      </c>
      <c r="V1734">
        <v>21</v>
      </c>
      <c r="W1734">
        <v>20</v>
      </c>
      <c r="X1734">
        <f>IF(AND(OR('Country Prioritization'!$C$4 = 'Filter inputs'!$A$4,'Country Prioritization'!$C$4=$B1734),
OR('Country Prioritization'!$C$6='Filter inputs'!$C$4,'Country Prioritization'!$C$6=$S1734),
OR( 'Country Prioritization'!$C$7='Filter inputs'!$D$4, 'Country Prioritization'!$C$7=$T1734),
OR('Country Prioritization'!$C$8='Filter inputs'!$E$4, 'Country Prioritization'!$C$8=$F1734), OR(AND('Country Prioritization'!$C$5='Filter inputs'!$B$4,H1734&lt;=$X$1),AND('Country Prioritization'!$C$5='Filter inputs'!$B$5,M1734&lt;=$X$1))),1,0)</f>
        <v>1</v>
      </c>
      <c r="Y1734">
        <f>IF(OR('Vaccine Prioritization'!$C$5='Filter inputs'!$E$4, 'Vaccine Prioritization'!$C$5=$F1734),1,0)</f>
        <v>1</v>
      </c>
    </row>
    <row r="1735" spans="1:25" x14ac:dyDescent="0.3">
      <c r="A1735" t="str">
        <f t="shared" si="49"/>
        <v>AFRICATCDPCV32021</v>
      </c>
      <c r="B1735" t="s">
        <v>3</v>
      </c>
      <c r="C1735" t="s">
        <v>118</v>
      </c>
      <c r="D1735" t="s">
        <v>11</v>
      </c>
      <c r="E1735" t="s">
        <v>84</v>
      </c>
      <c r="F1735">
        <v>2021</v>
      </c>
      <c r="G1735" t="s">
        <v>199</v>
      </c>
      <c r="H1735" s="11" cm="1">
        <f t="array" ref="H1735">_xlfn.IFS(G1735="&gt;70%",1,G1735="60-70%",70%,G1735="50-60%",60%,G1735="&lt;50%",50%)</f>
        <v>0.5</v>
      </c>
      <c r="I1735" s="47">
        <v>2.4191687517720801</v>
      </c>
      <c r="J1735">
        <v>7</v>
      </c>
      <c r="K1735">
        <v>9</v>
      </c>
      <c r="L1735" t="s">
        <v>199</v>
      </c>
      <c r="M1735" s="11" cm="1">
        <f t="array" ref="M1735">_xlfn.IFS(L1735="&gt;70%",1,L1735="60-70%",70%,L1735="50-60%",60%,L1735="&lt;50%",50%)</f>
        <v>0.5</v>
      </c>
      <c r="N1735" s="47">
        <v>2.0152097464607728</v>
      </c>
      <c r="O1735">
        <v>9</v>
      </c>
      <c r="P1735">
        <v>6</v>
      </c>
      <c r="Q1735">
        <v>9</v>
      </c>
      <c r="R1735">
        <v>9</v>
      </c>
      <c r="S1735" t="s">
        <v>103</v>
      </c>
      <c r="T1735" t="s">
        <v>106</v>
      </c>
      <c r="V1735">
        <v>34</v>
      </c>
      <c r="W1735">
        <v>33</v>
      </c>
      <c r="X1735">
        <f>IF(AND(OR('Country Prioritization'!$C$4 = 'Filter inputs'!$A$4,'Country Prioritization'!$C$4=$B1735),
OR('Country Prioritization'!$C$6='Filter inputs'!$C$4,'Country Prioritization'!$C$6=$S1735),
OR( 'Country Prioritization'!$C$7='Filter inputs'!$D$4, 'Country Prioritization'!$C$7=$T1735),
OR('Country Prioritization'!$C$8='Filter inputs'!$E$4, 'Country Prioritization'!$C$8=$F1735), OR(AND('Country Prioritization'!$C$5='Filter inputs'!$B$4,H1735&lt;=$X$1),AND('Country Prioritization'!$C$5='Filter inputs'!$B$5,M1735&lt;=$X$1))),1,0)</f>
        <v>1</v>
      </c>
      <c r="Y1735">
        <f>IF(OR('Vaccine Prioritization'!$C$5='Filter inputs'!$E$4, 'Vaccine Prioritization'!$C$5=$F1735),1,0)</f>
        <v>1</v>
      </c>
    </row>
    <row r="1736" spans="1:25" x14ac:dyDescent="0.3">
      <c r="A1736" t="str">
        <f t="shared" si="49"/>
        <v>ASIALKAPCV32021</v>
      </c>
      <c r="B1736" t="s">
        <v>13</v>
      </c>
      <c r="C1736" t="s">
        <v>180</v>
      </c>
      <c r="D1736" t="s">
        <v>76</v>
      </c>
      <c r="E1736" t="s">
        <v>84</v>
      </c>
      <c r="F1736">
        <v>2021</v>
      </c>
      <c r="G1736" t="s">
        <v>199</v>
      </c>
      <c r="H1736" s="11" cm="1">
        <f t="array" ref="H1736">_xlfn.IFS(G1736="&gt;70%",1,G1736="60-70%",70%,G1736="50-60%",60%,G1736="&lt;50%",50%)</f>
        <v>0.5</v>
      </c>
      <c r="I1736" s="47">
        <v>0.10600902013529376</v>
      </c>
      <c r="J1736">
        <v>8</v>
      </c>
      <c r="K1736">
        <v>3</v>
      </c>
      <c r="L1736" t="s">
        <v>199</v>
      </c>
      <c r="M1736" s="11" cm="1">
        <f t="array" ref="M1736">_xlfn.IFS(L1736="&gt;70%",1,L1736="60-70%",70%,L1736="50-60%",60%,L1736="&lt;50%",50%)</f>
        <v>0.5</v>
      </c>
      <c r="N1736" s="47">
        <v>1.827498053528972</v>
      </c>
      <c r="O1736">
        <v>10</v>
      </c>
      <c r="P1736">
        <v>6</v>
      </c>
      <c r="Q1736">
        <v>1</v>
      </c>
      <c r="R1736">
        <v>11</v>
      </c>
      <c r="S1736" t="s">
        <v>104</v>
      </c>
      <c r="T1736" t="s">
        <v>108</v>
      </c>
      <c r="V1736">
        <v>23</v>
      </c>
      <c r="W1736">
        <v>28</v>
      </c>
      <c r="X1736">
        <f>IF(AND(OR('Country Prioritization'!$C$4 = 'Filter inputs'!$A$4,'Country Prioritization'!$C$4=$B1736),
OR('Country Prioritization'!$C$6='Filter inputs'!$C$4,'Country Prioritization'!$C$6=$S1736),
OR( 'Country Prioritization'!$C$7='Filter inputs'!$D$4, 'Country Prioritization'!$C$7=$T1736),
OR('Country Prioritization'!$C$8='Filter inputs'!$E$4, 'Country Prioritization'!$C$8=$F1736), OR(AND('Country Prioritization'!$C$5='Filter inputs'!$B$4,H1736&lt;=$X$1),AND('Country Prioritization'!$C$5='Filter inputs'!$B$5,M1736&lt;=$X$1))),1,0)</f>
        <v>1</v>
      </c>
      <c r="Y1736">
        <f>IF(OR('Vaccine Prioritization'!$C$5='Filter inputs'!$E$4, 'Vaccine Prioritization'!$C$5=$F1736),1,0)</f>
        <v>1</v>
      </c>
    </row>
    <row r="1737" spans="1:25" x14ac:dyDescent="0.3">
      <c r="A1737" t="str">
        <f t="shared" si="49"/>
        <v>AFRICABENPCV32021</v>
      </c>
      <c r="B1737" t="s">
        <v>3</v>
      </c>
      <c r="C1737" t="s">
        <v>132</v>
      </c>
      <c r="D1737" t="s">
        <v>28</v>
      </c>
      <c r="E1737" t="s">
        <v>84</v>
      </c>
      <c r="F1737">
        <v>2021</v>
      </c>
      <c r="G1737" t="s">
        <v>199</v>
      </c>
      <c r="H1737" s="11" cm="1">
        <f t="array" ref="H1737">_xlfn.IFS(G1737="&gt;70%",1,G1737="60-70%",70%,G1737="50-60%",60%,G1737="&lt;50%",50%)</f>
        <v>0.5</v>
      </c>
      <c r="I1737" s="47">
        <v>0.81552603959992298</v>
      </c>
      <c r="J1737">
        <v>7</v>
      </c>
      <c r="K1737">
        <v>6</v>
      </c>
      <c r="L1737" t="s">
        <v>196</v>
      </c>
      <c r="M1737" s="11" cm="1">
        <f t="array" ref="M1737">_xlfn.IFS(L1737="&gt;70%",1,L1737="60-70%",70%,L1737="50-60%",60%,L1737="&lt;50%",50%)</f>
        <v>1</v>
      </c>
      <c r="N1737" s="47">
        <v>1.6819326121058331</v>
      </c>
      <c r="O1737">
        <v>7</v>
      </c>
      <c r="P1737">
        <v>6</v>
      </c>
      <c r="Q1737">
        <v>2</v>
      </c>
      <c r="R1737">
        <v>8</v>
      </c>
      <c r="S1737" t="s">
        <v>104</v>
      </c>
      <c r="T1737" t="s">
        <v>106</v>
      </c>
      <c r="V1737">
        <v>23</v>
      </c>
      <c r="W1737">
        <v>23</v>
      </c>
      <c r="X1737">
        <f>IF(AND(OR('Country Prioritization'!$C$4 = 'Filter inputs'!$A$4,'Country Prioritization'!$C$4=$B1737),
OR('Country Prioritization'!$C$6='Filter inputs'!$C$4,'Country Prioritization'!$C$6=$S1737),
OR( 'Country Prioritization'!$C$7='Filter inputs'!$D$4, 'Country Prioritization'!$C$7=$T1737),
OR('Country Prioritization'!$C$8='Filter inputs'!$E$4, 'Country Prioritization'!$C$8=$F1737), OR(AND('Country Prioritization'!$C$5='Filter inputs'!$B$4,H1737&lt;=$X$1),AND('Country Prioritization'!$C$5='Filter inputs'!$B$5,M1737&lt;=$X$1))),1,0)</f>
        <v>1</v>
      </c>
      <c r="Y1737">
        <f>IF(OR('Vaccine Prioritization'!$C$5='Filter inputs'!$E$4, 'Vaccine Prioritization'!$C$5=$F1737),1,0)</f>
        <v>1</v>
      </c>
    </row>
    <row r="1738" spans="1:25" x14ac:dyDescent="0.3">
      <c r="A1738" t="str">
        <f t="shared" si="49"/>
        <v>AFRICABDIPCV32021</v>
      </c>
      <c r="B1738" t="s">
        <v>3</v>
      </c>
      <c r="C1738" t="s">
        <v>171</v>
      </c>
      <c r="D1738" t="s">
        <v>67</v>
      </c>
      <c r="E1738" t="s">
        <v>84</v>
      </c>
      <c r="F1738">
        <v>2021</v>
      </c>
      <c r="G1738" t="s">
        <v>199</v>
      </c>
      <c r="H1738" s="11" cm="1">
        <f t="array" ref="H1738">_xlfn.IFS(G1738="&gt;70%",1,G1738="60-70%",70%,G1738="50-60%",60%,G1738="&lt;50%",50%)</f>
        <v>0.5</v>
      </c>
      <c r="I1738" s="47">
        <v>0.82592739105203428</v>
      </c>
      <c r="J1738">
        <v>2</v>
      </c>
      <c r="K1738">
        <v>6</v>
      </c>
      <c r="L1738" t="s">
        <v>196</v>
      </c>
      <c r="M1738" s="11" cm="1">
        <f t="array" ref="M1738">_xlfn.IFS(L1738="&gt;70%",1,L1738="60-70%",70%,L1738="50-60%",60%,L1738="&lt;50%",50%)</f>
        <v>1</v>
      </c>
      <c r="N1738" s="47">
        <v>1.6555131795263425</v>
      </c>
      <c r="O1738">
        <v>2</v>
      </c>
      <c r="P1738">
        <v>6</v>
      </c>
      <c r="Q1738">
        <v>5</v>
      </c>
      <c r="R1738">
        <v>9</v>
      </c>
      <c r="S1738" t="s">
        <v>103</v>
      </c>
      <c r="T1738" t="s">
        <v>106</v>
      </c>
      <c r="V1738">
        <v>22</v>
      </c>
      <c r="W1738">
        <v>22</v>
      </c>
      <c r="X1738">
        <f>IF(AND(OR('Country Prioritization'!$C$4 = 'Filter inputs'!$A$4,'Country Prioritization'!$C$4=$B1738),
OR('Country Prioritization'!$C$6='Filter inputs'!$C$4,'Country Prioritization'!$C$6=$S1738),
OR( 'Country Prioritization'!$C$7='Filter inputs'!$D$4, 'Country Prioritization'!$C$7=$T1738),
OR('Country Prioritization'!$C$8='Filter inputs'!$E$4, 'Country Prioritization'!$C$8=$F1738), OR(AND('Country Prioritization'!$C$5='Filter inputs'!$B$4,H1738&lt;=$X$1),AND('Country Prioritization'!$C$5='Filter inputs'!$B$5,M1738&lt;=$X$1))),1,0)</f>
        <v>1</v>
      </c>
      <c r="Y1738">
        <f>IF(OR('Vaccine Prioritization'!$C$5='Filter inputs'!$E$4, 'Vaccine Prioritization'!$C$5=$F1738),1,0)</f>
        <v>1</v>
      </c>
    </row>
    <row r="1739" spans="1:25" x14ac:dyDescent="0.3">
      <c r="A1739" t="str">
        <f t="shared" si="49"/>
        <v>AFRICAGHAPCV32021</v>
      </c>
      <c r="B1739" t="s">
        <v>3</v>
      </c>
      <c r="C1739" t="s">
        <v>166</v>
      </c>
      <c r="D1739" t="s">
        <v>62</v>
      </c>
      <c r="E1739" t="s">
        <v>84</v>
      </c>
      <c r="F1739">
        <v>2021</v>
      </c>
      <c r="G1739" t="s">
        <v>198</v>
      </c>
      <c r="H1739" s="11" cm="1">
        <f t="array" ref="H1739">_xlfn.IFS(G1739="&gt;70%",1,G1739="60-70%",70%,G1739="50-60%",60%,G1739="&lt;50%",50%)</f>
        <v>0.6</v>
      </c>
      <c r="I1739" s="47">
        <v>0.8398174370866045</v>
      </c>
      <c r="J1739">
        <v>1</v>
      </c>
      <c r="K1739">
        <v>6</v>
      </c>
      <c r="L1739" t="s">
        <v>196</v>
      </c>
      <c r="M1739" s="11" cm="1">
        <f t="array" ref="M1739">_xlfn.IFS(L1739="&gt;70%",1,L1739="60-70%",70%,L1739="50-60%",60%,L1739="&lt;50%",50%)</f>
        <v>1</v>
      </c>
      <c r="N1739" s="47">
        <v>1.6208630544988452</v>
      </c>
      <c r="O1739">
        <v>3</v>
      </c>
      <c r="P1739">
        <v>6</v>
      </c>
      <c r="Q1739">
        <v>5</v>
      </c>
      <c r="R1739">
        <v>2</v>
      </c>
      <c r="S1739" t="s">
        <v>104</v>
      </c>
      <c r="T1739" t="s">
        <v>109</v>
      </c>
      <c r="V1739">
        <v>14</v>
      </c>
      <c r="W1739">
        <v>16</v>
      </c>
      <c r="X1739">
        <f>IF(AND(OR('Country Prioritization'!$C$4 = 'Filter inputs'!$A$4,'Country Prioritization'!$C$4=$B1739),
OR('Country Prioritization'!$C$6='Filter inputs'!$C$4,'Country Prioritization'!$C$6=$S1739),
OR( 'Country Prioritization'!$C$7='Filter inputs'!$D$4, 'Country Prioritization'!$C$7=$T1739),
OR('Country Prioritization'!$C$8='Filter inputs'!$E$4, 'Country Prioritization'!$C$8=$F1739), OR(AND('Country Prioritization'!$C$5='Filter inputs'!$B$4,H1739&lt;=$X$1),AND('Country Prioritization'!$C$5='Filter inputs'!$B$5,M1739&lt;=$X$1))),1,0)</f>
        <v>1</v>
      </c>
      <c r="Y1739">
        <f>IF(OR('Vaccine Prioritization'!$C$5='Filter inputs'!$E$4, 'Vaccine Prioritization'!$C$5=$F1739),1,0)</f>
        <v>1</v>
      </c>
    </row>
    <row r="1740" spans="1:25" x14ac:dyDescent="0.3">
      <c r="A1740" t="str">
        <f t="shared" si="49"/>
        <v>AFRICACIVPCV32021</v>
      </c>
      <c r="B1740" t="s">
        <v>3</v>
      </c>
      <c r="C1740" t="s">
        <v>142</v>
      </c>
      <c r="D1740" t="s">
        <v>38</v>
      </c>
      <c r="E1740" t="s">
        <v>84</v>
      </c>
      <c r="F1740">
        <v>2021</v>
      </c>
      <c r="G1740" t="s">
        <v>199</v>
      </c>
      <c r="H1740" s="11" cm="1">
        <f t="array" ref="H1740">_xlfn.IFS(G1740="&gt;70%",1,G1740="60-70%",70%,G1740="50-60%",60%,G1740="&lt;50%",50%)</f>
        <v>0.5</v>
      </c>
      <c r="I1740" s="47">
        <v>0.79789119084935944</v>
      </c>
      <c r="J1740">
        <v>5</v>
      </c>
      <c r="K1740">
        <v>6</v>
      </c>
      <c r="L1740" t="s">
        <v>196</v>
      </c>
      <c r="M1740" s="11" cm="1">
        <f t="array" ref="M1740">_xlfn.IFS(L1740="&gt;70%",1,L1740="60-70%",70%,L1740="50-60%",60%,L1740="&lt;50%",50%)</f>
        <v>1</v>
      </c>
      <c r="N1740" s="47">
        <v>1.5523581765870649</v>
      </c>
      <c r="O1740">
        <v>5</v>
      </c>
      <c r="P1740">
        <v>6</v>
      </c>
      <c r="Q1740">
        <v>5</v>
      </c>
      <c r="R1740">
        <v>2</v>
      </c>
      <c r="S1740" t="s">
        <v>104</v>
      </c>
      <c r="T1740" t="s">
        <v>109</v>
      </c>
      <c r="V1740">
        <v>18</v>
      </c>
      <c r="W1740">
        <v>18</v>
      </c>
      <c r="X1740">
        <f>IF(AND(OR('Country Prioritization'!$C$4 = 'Filter inputs'!$A$4,'Country Prioritization'!$C$4=$B1740),
OR('Country Prioritization'!$C$6='Filter inputs'!$C$4,'Country Prioritization'!$C$6=$S1740),
OR( 'Country Prioritization'!$C$7='Filter inputs'!$D$4, 'Country Prioritization'!$C$7=$T1740),
OR('Country Prioritization'!$C$8='Filter inputs'!$E$4, 'Country Prioritization'!$C$8=$F1740), OR(AND('Country Prioritization'!$C$5='Filter inputs'!$B$4,H1740&lt;=$X$1),AND('Country Prioritization'!$C$5='Filter inputs'!$B$5,M1740&lt;=$X$1))),1,0)</f>
        <v>1</v>
      </c>
      <c r="Y1740">
        <f>IF(OR('Vaccine Prioritization'!$C$5='Filter inputs'!$E$4, 'Vaccine Prioritization'!$C$5=$F1740),1,0)</f>
        <v>1</v>
      </c>
    </row>
    <row r="1741" spans="1:25" x14ac:dyDescent="0.3">
      <c r="A1741" t="str">
        <f t="shared" si="49"/>
        <v>ASIASYRPCV32021</v>
      </c>
      <c r="B1741" t="s">
        <v>13</v>
      </c>
      <c r="C1741" t="s">
        <v>122</v>
      </c>
      <c r="D1741" t="s">
        <v>17</v>
      </c>
      <c r="E1741" t="s">
        <v>84</v>
      </c>
      <c r="F1741">
        <v>2021</v>
      </c>
      <c r="G1741" t="s">
        <v>199</v>
      </c>
      <c r="H1741" s="11" cm="1">
        <f t="array" ref="H1741">_xlfn.IFS(G1741="&gt;70%",1,G1741="60-70%",70%,G1741="50-60%",60%,G1741="&lt;50%",50%)</f>
        <v>0.5</v>
      </c>
      <c r="I1741" s="47">
        <v>0.99547706603236819</v>
      </c>
      <c r="J1741">
        <v>8</v>
      </c>
      <c r="K1741">
        <v>7</v>
      </c>
      <c r="L1741" t="s">
        <v>199</v>
      </c>
      <c r="M1741" s="11" cm="1">
        <f t="array" ref="M1741">_xlfn.IFS(L1741="&gt;70%",1,L1741="60-70%",70%,L1741="50-60%",60%,L1741="&lt;50%",50%)</f>
        <v>0.5</v>
      </c>
      <c r="N1741" s="47">
        <v>1.5182715069167416</v>
      </c>
      <c r="O1741">
        <v>10</v>
      </c>
      <c r="P1741">
        <v>6</v>
      </c>
      <c r="Q1741">
        <v>2</v>
      </c>
      <c r="R1741">
        <v>9</v>
      </c>
      <c r="S1741" t="s">
        <v>103</v>
      </c>
      <c r="T1741" t="s">
        <v>106</v>
      </c>
      <c r="V1741">
        <v>26</v>
      </c>
      <c r="W1741">
        <v>27</v>
      </c>
      <c r="X1741">
        <f>IF(AND(OR('Country Prioritization'!$C$4 = 'Filter inputs'!$A$4,'Country Prioritization'!$C$4=$B1741),
OR('Country Prioritization'!$C$6='Filter inputs'!$C$4,'Country Prioritization'!$C$6=$S1741),
OR( 'Country Prioritization'!$C$7='Filter inputs'!$D$4, 'Country Prioritization'!$C$7=$T1741),
OR('Country Prioritization'!$C$8='Filter inputs'!$E$4, 'Country Prioritization'!$C$8=$F1741), OR(AND('Country Prioritization'!$C$5='Filter inputs'!$B$4,H1741&lt;=$X$1),AND('Country Prioritization'!$C$5='Filter inputs'!$B$5,M1741&lt;=$X$1))),1,0)</f>
        <v>1</v>
      </c>
      <c r="Y1741">
        <f>IF(OR('Vaccine Prioritization'!$C$5='Filter inputs'!$E$4, 'Vaccine Prioritization'!$C$5=$F1741),1,0)</f>
        <v>1</v>
      </c>
    </row>
    <row r="1742" spans="1:25" x14ac:dyDescent="0.3">
      <c r="A1742" t="str">
        <f t="shared" si="49"/>
        <v>AFRICAGINPCV32021</v>
      </c>
      <c r="B1742" t="s">
        <v>3</v>
      </c>
      <c r="C1742" t="s">
        <v>119</v>
      </c>
      <c r="D1742" t="s">
        <v>12</v>
      </c>
      <c r="E1742" t="s">
        <v>84</v>
      </c>
      <c r="F1742">
        <v>2021</v>
      </c>
      <c r="G1742" t="s">
        <v>199</v>
      </c>
      <c r="H1742" s="11" cm="1">
        <f t="array" ref="H1742">_xlfn.IFS(G1742="&gt;70%",1,G1742="60-70%",70%,G1742="50-60%",60%,G1742="&lt;50%",50%)</f>
        <v>0.5</v>
      </c>
      <c r="I1742" s="47">
        <v>0.92114705091763582</v>
      </c>
      <c r="J1742">
        <v>7</v>
      </c>
      <c r="K1742">
        <v>6</v>
      </c>
      <c r="L1742" t="s">
        <v>199</v>
      </c>
      <c r="M1742" s="11" cm="1">
        <f t="array" ref="M1742">_xlfn.IFS(L1742="&gt;70%",1,L1742="60-70%",70%,L1742="50-60%",60%,L1742="&lt;50%",50%)</f>
        <v>0.5</v>
      </c>
      <c r="N1742" s="47">
        <v>1.4917536243867622</v>
      </c>
      <c r="O1742">
        <v>9</v>
      </c>
      <c r="P1742">
        <v>5</v>
      </c>
      <c r="Q1742">
        <v>7</v>
      </c>
      <c r="R1742">
        <v>9</v>
      </c>
      <c r="S1742" t="s">
        <v>103</v>
      </c>
      <c r="T1742" t="s">
        <v>106</v>
      </c>
      <c r="V1742">
        <v>29</v>
      </c>
      <c r="W1742">
        <v>30</v>
      </c>
      <c r="X1742">
        <f>IF(AND(OR('Country Prioritization'!$C$4 = 'Filter inputs'!$A$4,'Country Prioritization'!$C$4=$B1742),
OR('Country Prioritization'!$C$6='Filter inputs'!$C$4,'Country Prioritization'!$C$6=$S1742),
OR( 'Country Prioritization'!$C$7='Filter inputs'!$D$4, 'Country Prioritization'!$C$7=$T1742),
OR('Country Prioritization'!$C$8='Filter inputs'!$E$4, 'Country Prioritization'!$C$8=$F1742), OR(AND('Country Prioritization'!$C$5='Filter inputs'!$B$4,H1742&lt;=$X$1),AND('Country Prioritization'!$C$5='Filter inputs'!$B$5,M1742&lt;=$X$1))),1,0)</f>
        <v>1</v>
      </c>
      <c r="Y1742">
        <f>IF(OR('Vaccine Prioritization'!$C$5='Filter inputs'!$E$4, 'Vaccine Prioritization'!$C$5=$F1742),1,0)</f>
        <v>1</v>
      </c>
    </row>
    <row r="1743" spans="1:25" x14ac:dyDescent="0.3">
      <c r="A1743" t="str">
        <f t="shared" si="49"/>
        <v>ASIAUZBPCV32021</v>
      </c>
      <c r="B1743" t="s">
        <v>13</v>
      </c>
      <c r="C1743" t="s">
        <v>176</v>
      </c>
      <c r="D1743" t="s">
        <v>72</v>
      </c>
      <c r="E1743" t="s">
        <v>84</v>
      </c>
      <c r="F1743">
        <v>2021</v>
      </c>
      <c r="G1743" t="s">
        <v>198</v>
      </c>
      <c r="H1743" s="11" cm="1">
        <f t="array" ref="H1743">_xlfn.IFS(G1743="&gt;70%",1,G1743="60-70%",70%,G1743="50-60%",60%,G1743="&lt;50%",50%)</f>
        <v>0.6</v>
      </c>
      <c r="I1743" s="47">
        <v>0.7784103930503069</v>
      </c>
      <c r="J1743">
        <v>1</v>
      </c>
      <c r="K1743">
        <v>6</v>
      </c>
      <c r="L1743" t="s">
        <v>196</v>
      </c>
      <c r="M1743" s="11" cm="1">
        <f t="array" ref="M1743">_xlfn.IFS(L1743="&gt;70%",1,L1743="60-70%",70%,L1743="50-60%",60%,L1743="&lt;50%",50%)</f>
        <v>1</v>
      </c>
      <c r="N1743" s="47">
        <v>1.4682976711584272</v>
      </c>
      <c r="O1743">
        <v>2</v>
      </c>
      <c r="P1743">
        <v>5</v>
      </c>
      <c r="Q1743">
        <v>3</v>
      </c>
      <c r="R1743">
        <v>5</v>
      </c>
      <c r="S1743" t="s">
        <v>104</v>
      </c>
      <c r="T1743" t="s">
        <v>107</v>
      </c>
      <c r="V1743">
        <v>15</v>
      </c>
      <c r="W1743">
        <v>15</v>
      </c>
      <c r="X1743">
        <f>IF(AND(OR('Country Prioritization'!$C$4 = 'Filter inputs'!$A$4,'Country Prioritization'!$C$4=$B1743),
OR('Country Prioritization'!$C$6='Filter inputs'!$C$4,'Country Prioritization'!$C$6=$S1743),
OR( 'Country Prioritization'!$C$7='Filter inputs'!$D$4, 'Country Prioritization'!$C$7=$T1743),
OR('Country Prioritization'!$C$8='Filter inputs'!$E$4, 'Country Prioritization'!$C$8=$F1743), OR(AND('Country Prioritization'!$C$5='Filter inputs'!$B$4,H1743&lt;=$X$1),AND('Country Prioritization'!$C$5='Filter inputs'!$B$5,M1743&lt;=$X$1))),1,0)</f>
        <v>1</v>
      </c>
      <c r="Y1743">
        <f>IF(OR('Vaccine Prioritization'!$C$5='Filter inputs'!$E$4, 'Vaccine Prioritization'!$C$5=$F1743),1,0)</f>
        <v>1</v>
      </c>
    </row>
    <row r="1744" spans="1:25" x14ac:dyDescent="0.3">
      <c r="A1744" t="str">
        <f t="shared" si="49"/>
        <v>AMERICAHTIPCV32021</v>
      </c>
      <c r="B1744" t="s">
        <v>22</v>
      </c>
      <c r="C1744" t="s">
        <v>127</v>
      </c>
      <c r="D1744" t="s">
        <v>23</v>
      </c>
      <c r="E1744" t="s">
        <v>84</v>
      </c>
      <c r="F1744">
        <v>2021</v>
      </c>
      <c r="G1744" t="s">
        <v>199</v>
      </c>
      <c r="H1744" s="11" cm="1">
        <f t="array" ref="H1744">_xlfn.IFS(G1744="&gt;70%",1,G1744="60-70%",70%,G1744="50-60%",60%,G1744="&lt;50%",50%)</f>
        <v>0.5</v>
      </c>
      <c r="I1744" s="47">
        <v>0.49373991172970505</v>
      </c>
      <c r="J1744">
        <v>10</v>
      </c>
      <c r="K1744">
        <v>5</v>
      </c>
      <c r="L1744" t="s">
        <v>199</v>
      </c>
      <c r="M1744" s="11" cm="1">
        <f t="array" ref="M1744">_xlfn.IFS(L1744="&gt;70%",1,L1744="60-70%",70%,L1744="50-60%",60%,L1744="&lt;50%",50%)</f>
        <v>0.5</v>
      </c>
      <c r="N1744" s="47">
        <v>1.440538809897784</v>
      </c>
      <c r="O1744">
        <v>8</v>
      </c>
      <c r="P1744">
        <v>5</v>
      </c>
      <c r="Q1744">
        <v>5</v>
      </c>
      <c r="R1744">
        <v>9</v>
      </c>
      <c r="S1744" t="s">
        <v>103</v>
      </c>
      <c r="T1744" t="s">
        <v>106</v>
      </c>
      <c r="V1744">
        <v>29</v>
      </c>
      <c r="W1744">
        <v>27</v>
      </c>
      <c r="X1744">
        <f>IF(AND(OR('Country Prioritization'!$C$4 = 'Filter inputs'!$A$4,'Country Prioritization'!$C$4=$B1744),
OR('Country Prioritization'!$C$6='Filter inputs'!$C$4,'Country Prioritization'!$C$6=$S1744),
OR( 'Country Prioritization'!$C$7='Filter inputs'!$D$4, 'Country Prioritization'!$C$7=$T1744),
OR('Country Prioritization'!$C$8='Filter inputs'!$E$4, 'Country Prioritization'!$C$8=$F1744), OR(AND('Country Prioritization'!$C$5='Filter inputs'!$B$4,H1744&lt;=$X$1),AND('Country Prioritization'!$C$5='Filter inputs'!$B$5,M1744&lt;=$X$1))),1,0)</f>
        <v>1</v>
      </c>
      <c r="Y1744">
        <f>IF(OR('Vaccine Prioritization'!$C$5='Filter inputs'!$E$4, 'Vaccine Prioritization'!$C$5=$F1744),1,0)</f>
        <v>1</v>
      </c>
    </row>
    <row r="1745" spans="1:25" x14ac:dyDescent="0.3">
      <c r="A1745" t="str">
        <f t="shared" si="49"/>
        <v>AFRICAERIPCV32021</v>
      </c>
      <c r="B1745" t="s">
        <v>3</v>
      </c>
      <c r="C1745" t="s">
        <v>183</v>
      </c>
      <c r="D1745" t="s">
        <v>79</v>
      </c>
      <c r="E1745" t="s">
        <v>84</v>
      </c>
      <c r="F1745">
        <v>2021</v>
      </c>
      <c r="G1745" t="s">
        <v>199</v>
      </c>
      <c r="H1745" s="11" cm="1">
        <f t="array" ref="H1745">_xlfn.IFS(G1745="&gt;70%",1,G1745="60-70%",70%,G1745="50-60%",60%,G1745="&lt;50%",50%)</f>
        <v>0.5</v>
      </c>
      <c r="I1745" s="47">
        <v>0.37271081931293115</v>
      </c>
      <c r="J1745">
        <v>2</v>
      </c>
      <c r="K1745">
        <v>5</v>
      </c>
      <c r="L1745" t="s">
        <v>196</v>
      </c>
      <c r="M1745" s="11" cm="1">
        <f t="array" ref="M1745">_xlfn.IFS(L1745="&gt;70%",1,L1745="60-70%",70%,L1745="50-60%",60%,L1745="&lt;50%",50%)</f>
        <v>1</v>
      </c>
      <c r="N1745" s="47">
        <v>1.3366909868861083</v>
      </c>
      <c r="O1745">
        <v>1</v>
      </c>
      <c r="P1745">
        <v>5</v>
      </c>
      <c r="Q1745">
        <v>7</v>
      </c>
      <c r="R1745">
        <v>9</v>
      </c>
      <c r="S1745" t="s">
        <v>103</v>
      </c>
      <c r="T1745" t="s">
        <v>106</v>
      </c>
      <c r="V1745">
        <v>23</v>
      </c>
      <c r="W1745">
        <v>22</v>
      </c>
      <c r="X1745">
        <f>IF(AND(OR('Country Prioritization'!$C$4 = 'Filter inputs'!$A$4,'Country Prioritization'!$C$4=$B1745),
OR('Country Prioritization'!$C$6='Filter inputs'!$C$4,'Country Prioritization'!$C$6=$S1745),
OR( 'Country Prioritization'!$C$7='Filter inputs'!$D$4, 'Country Prioritization'!$C$7=$T1745),
OR('Country Prioritization'!$C$8='Filter inputs'!$E$4, 'Country Prioritization'!$C$8=$F1745), OR(AND('Country Prioritization'!$C$5='Filter inputs'!$B$4,H1745&lt;=$X$1),AND('Country Prioritization'!$C$5='Filter inputs'!$B$5,M1745&lt;=$X$1))),1,0)</f>
        <v>1</v>
      </c>
      <c r="Y1745">
        <f>IF(OR('Vaccine Prioritization'!$C$5='Filter inputs'!$E$4, 'Vaccine Prioritization'!$C$5=$F1745),1,0)</f>
        <v>1</v>
      </c>
    </row>
    <row r="1746" spans="1:25" x14ac:dyDescent="0.3">
      <c r="A1746" t="str">
        <f t="shared" si="49"/>
        <v>AFRICASSDPCV32021</v>
      </c>
      <c r="B1746" t="s">
        <v>3</v>
      </c>
      <c r="C1746" t="s">
        <v>115</v>
      </c>
      <c r="D1746" t="s">
        <v>7</v>
      </c>
      <c r="E1746" t="s">
        <v>84</v>
      </c>
      <c r="F1746">
        <v>2021</v>
      </c>
      <c r="G1746" t="s">
        <v>199</v>
      </c>
      <c r="H1746" s="11" cm="1">
        <f t="array" ref="H1746">_xlfn.IFS(G1746="&gt;70%",1,G1746="60-70%",70%,G1746="50-60%",60%,G1746="&lt;50%",50%)</f>
        <v>0.5</v>
      </c>
      <c r="I1746" s="47">
        <v>1.1506967027443116</v>
      </c>
      <c r="J1746">
        <v>7</v>
      </c>
      <c r="K1746">
        <v>7</v>
      </c>
      <c r="L1746" t="s">
        <v>199</v>
      </c>
      <c r="M1746" s="11" cm="1">
        <f t="array" ref="M1746">_xlfn.IFS(L1746="&gt;70%",1,L1746="60-70%",70%,L1746="50-60%",60%,L1746="&lt;50%",50%)</f>
        <v>0.5</v>
      </c>
      <c r="N1746" s="47">
        <v>1.2935656657211871</v>
      </c>
      <c r="O1746">
        <v>9</v>
      </c>
      <c r="P1746">
        <v>5</v>
      </c>
      <c r="Q1746">
        <v>4</v>
      </c>
      <c r="R1746">
        <v>9</v>
      </c>
      <c r="S1746" t="s">
        <v>103</v>
      </c>
      <c r="T1746" t="s">
        <v>106</v>
      </c>
      <c r="V1746">
        <v>27</v>
      </c>
      <c r="W1746">
        <v>27</v>
      </c>
      <c r="X1746">
        <f>IF(AND(OR('Country Prioritization'!$C$4 = 'Filter inputs'!$A$4,'Country Prioritization'!$C$4=$B1746),
OR('Country Prioritization'!$C$6='Filter inputs'!$C$4,'Country Prioritization'!$C$6=$S1746),
OR( 'Country Prioritization'!$C$7='Filter inputs'!$D$4, 'Country Prioritization'!$C$7=$T1746),
OR('Country Prioritization'!$C$8='Filter inputs'!$E$4, 'Country Prioritization'!$C$8=$F1746), OR(AND('Country Prioritization'!$C$5='Filter inputs'!$B$4,H1746&lt;=$X$1),AND('Country Prioritization'!$C$5='Filter inputs'!$B$5,M1746&lt;=$X$1))),1,0)</f>
        <v>1</v>
      </c>
      <c r="Y1746">
        <f>IF(OR('Vaccine Prioritization'!$C$5='Filter inputs'!$E$4, 'Vaccine Prioritization'!$C$5=$F1746),1,0)</f>
        <v>1</v>
      </c>
    </row>
    <row r="1747" spans="1:25" x14ac:dyDescent="0.3">
      <c r="A1747" t="str">
        <f t="shared" si="49"/>
        <v>AFRICASLEPCV32021</v>
      </c>
      <c r="B1747" t="s">
        <v>3</v>
      </c>
      <c r="C1747" t="s">
        <v>154</v>
      </c>
      <c r="D1747" t="s">
        <v>50</v>
      </c>
      <c r="E1747" t="s">
        <v>84</v>
      </c>
      <c r="F1747">
        <v>2021</v>
      </c>
      <c r="G1747" t="s">
        <v>199</v>
      </c>
      <c r="H1747" s="11" cm="1">
        <f t="array" ref="H1747">_xlfn.IFS(G1747="&gt;70%",1,G1747="60-70%",70%,G1747="50-60%",60%,G1747="&lt;50%",50%)</f>
        <v>0.5</v>
      </c>
      <c r="I1747" s="47">
        <v>0.60055864662846736</v>
      </c>
      <c r="J1747">
        <v>2</v>
      </c>
      <c r="K1747">
        <v>6</v>
      </c>
      <c r="L1747" t="s">
        <v>196</v>
      </c>
      <c r="M1747" s="11" cm="1">
        <f t="array" ref="M1747">_xlfn.IFS(L1747="&gt;70%",1,L1747="60-70%",70%,L1747="50-60%",60%,L1747="&lt;50%",50%)</f>
        <v>1</v>
      </c>
      <c r="N1747" s="47">
        <v>1.1627480465677682</v>
      </c>
      <c r="O1747">
        <v>4</v>
      </c>
      <c r="P1747">
        <v>5</v>
      </c>
      <c r="Q1747">
        <v>10</v>
      </c>
      <c r="R1747">
        <v>9</v>
      </c>
      <c r="S1747" t="s">
        <v>103</v>
      </c>
      <c r="T1747" t="s">
        <v>106</v>
      </c>
      <c r="V1747">
        <v>27</v>
      </c>
      <c r="W1747">
        <v>28</v>
      </c>
      <c r="X1747">
        <f>IF(AND(OR('Country Prioritization'!$C$4 = 'Filter inputs'!$A$4,'Country Prioritization'!$C$4=$B1747),
OR('Country Prioritization'!$C$6='Filter inputs'!$C$4,'Country Prioritization'!$C$6=$S1747),
OR( 'Country Prioritization'!$C$7='Filter inputs'!$D$4, 'Country Prioritization'!$C$7=$T1747),
OR('Country Prioritization'!$C$8='Filter inputs'!$E$4, 'Country Prioritization'!$C$8=$F1747), OR(AND('Country Prioritization'!$C$5='Filter inputs'!$B$4,H1747&lt;=$X$1),AND('Country Prioritization'!$C$5='Filter inputs'!$B$5,M1747&lt;=$X$1))),1,0)</f>
        <v>1</v>
      </c>
      <c r="Y1747">
        <f>IF(OR('Vaccine Prioritization'!$C$5='Filter inputs'!$E$4, 'Vaccine Prioritization'!$C$5=$F1747),1,0)</f>
        <v>1</v>
      </c>
    </row>
    <row r="1748" spans="1:25" x14ac:dyDescent="0.3">
      <c r="A1748" t="str">
        <f t="shared" si="49"/>
        <v>ASIALAOPCV32021</v>
      </c>
      <c r="B1748" t="s">
        <v>13</v>
      </c>
      <c r="C1748" t="s">
        <v>135</v>
      </c>
      <c r="D1748" t="s">
        <v>31</v>
      </c>
      <c r="E1748" t="s">
        <v>84</v>
      </c>
      <c r="F1748">
        <v>2021</v>
      </c>
      <c r="G1748" t="s">
        <v>199</v>
      </c>
      <c r="H1748" s="11" cm="1">
        <f t="array" ref="H1748">_xlfn.IFS(G1748="&gt;70%",1,G1748="60-70%",70%,G1748="50-60%",60%,G1748="&lt;50%",50%)</f>
        <v>0.5</v>
      </c>
      <c r="I1748" s="47">
        <v>0.40310549430139431</v>
      </c>
      <c r="J1748">
        <v>9</v>
      </c>
      <c r="K1748">
        <v>5</v>
      </c>
      <c r="L1748" t="s">
        <v>196</v>
      </c>
      <c r="M1748" s="11" cm="1">
        <f t="array" ref="M1748">_xlfn.IFS(L1748="&gt;70%",1,L1748="60-70%",70%,L1748="50-60%",60%,L1748="&lt;50%",50%)</f>
        <v>1</v>
      </c>
      <c r="N1748" s="47">
        <v>1.1374177740453668</v>
      </c>
      <c r="O1748">
        <v>6</v>
      </c>
      <c r="P1748">
        <v>5</v>
      </c>
      <c r="Q1748">
        <v>2</v>
      </c>
      <c r="R1748">
        <v>5</v>
      </c>
      <c r="S1748" t="s">
        <v>104</v>
      </c>
      <c r="T1748" t="s">
        <v>107</v>
      </c>
      <c r="V1748">
        <v>21</v>
      </c>
      <c r="W1748">
        <v>18</v>
      </c>
      <c r="X1748">
        <f>IF(AND(OR('Country Prioritization'!$C$4 = 'Filter inputs'!$A$4,'Country Prioritization'!$C$4=$B1748),
OR('Country Prioritization'!$C$6='Filter inputs'!$C$4,'Country Prioritization'!$C$6=$S1748),
OR( 'Country Prioritization'!$C$7='Filter inputs'!$D$4, 'Country Prioritization'!$C$7=$T1748),
OR('Country Prioritization'!$C$8='Filter inputs'!$E$4, 'Country Prioritization'!$C$8=$F1748), OR(AND('Country Prioritization'!$C$5='Filter inputs'!$B$4,H1748&lt;=$X$1),AND('Country Prioritization'!$C$5='Filter inputs'!$B$5,M1748&lt;=$X$1))),1,0)</f>
        <v>1</v>
      </c>
      <c r="Y1748">
        <f>IF(OR('Vaccine Prioritization'!$C$5='Filter inputs'!$E$4, 'Vaccine Prioritization'!$C$5=$F1748),1,0)</f>
        <v>1</v>
      </c>
    </row>
    <row r="1749" spans="1:25" x14ac:dyDescent="0.3">
      <c r="A1749" t="str">
        <f t="shared" si="49"/>
        <v>AMERICACUBPCV32021</v>
      </c>
      <c r="B1749" t="s">
        <v>22</v>
      </c>
      <c r="C1749" t="s">
        <v>175</v>
      </c>
      <c r="D1749" t="s">
        <v>71</v>
      </c>
      <c r="E1749" t="s">
        <v>84</v>
      </c>
      <c r="F1749">
        <v>2021</v>
      </c>
      <c r="G1749" t="s">
        <v>199</v>
      </c>
      <c r="H1749" s="11" cm="1">
        <f t="array" ref="H1749">_xlfn.IFS(G1749="&gt;70%",1,G1749="60-70%",70%,G1749="50-60%",60%,G1749="&lt;50%",50%)</f>
        <v>0.5</v>
      </c>
      <c r="I1749" s="47">
        <v>4.9569395602384964E-2</v>
      </c>
      <c r="J1749">
        <v>4</v>
      </c>
      <c r="K1749">
        <v>2</v>
      </c>
      <c r="L1749" t="s">
        <v>199</v>
      </c>
      <c r="M1749" s="11" cm="1">
        <f t="array" ref="M1749">_xlfn.IFS(L1749="&gt;70%",1,L1749="60-70%",70%,L1749="50-60%",60%,L1749="&lt;50%",50%)</f>
        <v>0.5</v>
      </c>
      <c r="N1749" s="47">
        <v>0.93601546678536351</v>
      </c>
      <c r="O1749">
        <v>9</v>
      </c>
      <c r="P1749">
        <v>5</v>
      </c>
      <c r="Q1749">
        <v>1</v>
      </c>
      <c r="R1749">
        <v>10</v>
      </c>
      <c r="S1749" t="s">
        <v>105</v>
      </c>
      <c r="T1749" t="s">
        <v>108</v>
      </c>
      <c r="V1749">
        <v>17</v>
      </c>
      <c r="W1749">
        <v>25</v>
      </c>
      <c r="X1749">
        <f>IF(AND(OR('Country Prioritization'!$C$4 = 'Filter inputs'!$A$4,'Country Prioritization'!$C$4=$B1749),
OR('Country Prioritization'!$C$6='Filter inputs'!$C$4,'Country Prioritization'!$C$6=$S1749),
OR( 'Country Prioritization'!$C$7='Filter inputs'!$D$4, 'Country Prioritization'!$C$7=$T1749),
OR('Country Prioritization'!$C$8='Filter inputs'!$E$4, 'Country Prioritization'!$C$8=$F1749), OR(AND('Country Prioritization'!$C$5='Filter inputs'!$B$4,H1749&lt;=$X$1),AND('Country Prioritization'!$C$5='Filter inputs'!$B$5,M1749&lt;=$X$1))),1,0)</f>
        <v>1</v>
      </c>
      <c r="Y1749">
        <f>IF(OR('Vaccine Prioritization'!$C$5='Filter inputs'!$E$4, 'Vaccine Prioritization'!$C$5=$F1749),1,0)</f>
        <v>1</v>
      </c>
    </row>
    <row r="1750" spans="1:25" x14ac:dyDescent="0.3">
      <c r="A1750" t="str">
        <f t="shared" si="49"/>
        <v>AFRICAMWIPCV32021</v>
      </c>
      <c r="B1750" t="s">
        <v>3</v>
      </c>
      <c r="C1750" t="s">
        <v>158</v>
      </c>
      <c r="D1750" t="s">
        <v>54</v>
      </c>
      <c r="E1750" t="s">
        <v>84</v>
      </c>
      <c r="F1750">
        <v>2021</v>
      </c>
      <c r="G1750" t="s">
        <v>199</v>
      </c>
      <c r="H1750" s="11" cm="1">
        <f t="array" ref="H1750">_xlfn.IFS(G1750="&gt;70%",1,G1750="60-70%",70%,G1750="50-60%",60%,G1750="&lt;50%",50%)</f>
        <v>0.5</v>
      </c>
      <c r="I1750" s="47">
        <v>0.50305881032407773</v>
      </c>
      <c r="J1750">
        <v>2</v>
      </c>
      <c r="K1750">
        <v>5</v>
      </c>
      <c r="L1750" t="s">
        <v>196</v>
      </c>
      <c r="M1750" s="11" cm="1">
        <f t="array" ref="M1750">_xlfn.IFS(L1750="&gt;70%",1,L1750="60-70%",70%,L1750="50-60%",60%,L1750="&lt;50%",50%)</f>
        <v>1</v>
      </c>
      <c r="N1750" s="47">
        <v>0.90878959621609623</v>
      </c>
      <c r="O1750">
        <v>3</v>
      </c>
      <c r="P1750">
        <v>4</v>
      </c>
      <c r="Q1750">
        <v>10</v>
      </c>
      <c r="R1750">
        <v>9</v>
      </c>
      <c r="S1750" t="s">
        <v>103</v>
      </c>
      <c r="T1750" t="s">
        <v>106</v>
      </c>
      <c r="V1750">
        <v>26</v>
      </c>
      <c r="W1750">
        <v>26</v>
      </c>
      <c r="X1750">
        <f>IF(AND(OR('Country Prioritization'!$C$4 = 'Filter inputs'!$A$4,'Country Prioritization'!$C$4=$B1750),
OR('Country Prioritization'!$C$6='Filter inputs'!$C$4,'Country Prioritization'!$C$6=$S1750),
OR( 'Country Prioritization'!$C$7='Filter inputs'!$D$4, 'Country Prioritization'!$C$7=$T1750),
OR('Country Prioritization'!$C$8='Filter inputs'!$E$4, 'Country Prioritization'!$C$8=$F1750), OR(AND('Country Prioritization'!$C$5='Filter inputs'!$B$4,H1750&lt;=$X$1),AND('Country Prioritization'!$C$5='Filter inputs'!$B$5,M1750&lt;=$X$1))),1,0)</f>
        <v>1</v>
      </c>
      <c r="Y1750">
        <f>IF(OR('Vaccine Prioritization'!$C$5='Filter inputs'!$E$4, 'Vaccine Prioritization'!$C$5=$F1750),1,0)</f>
        <v>1</v>
      </c>
    </row>
    <row r="1751" spans="1:25" x14ac:dyDescent="0.3">
      <c r="A1751" t="str">
        <f t="shared" si="49"/>
        <v>ASIATJKPCV32021</v>
      </c>
      <c r="B1751" t="s">
        <v>13</v>
      </c>
      <c r="C1751" t="s">
        <v>172</v>
      </c>
      <c r="D1751" t="s">
        <v>68</v>
      </c>
      <c r="E1751" t="s">
        <v>84</v>
      </c>
      <c r="F1751">
        <v>2021</v>
      </c>
      <c r="G1751" t="s">
        <v>199</v>
      </c>
      <c r="H1751" s="11" cm="1">
        <f t="array" ref="H1751">_xlfn.IFS(G1751="&gt;70%",1,G1751="60-70%",70%,G1751="50-60%",60%,G1751="&lt;50%",50%)</f>
        <v>0.5</v>
      </c>
      <c r="I1751" s="47">
        <v>0.35618177148122127</v>
      </c>
      <c r="J1751">
        <v>8</v>
      </c>
      <c r="K1751">
        <v>4</v>
      </c>
      <c r="L1751" t="s">
        <v>199</v>
      </c>
      <c r="M1751" s="11" cm="1">
        <f t="array" ref="M1751">_xlfn.IFS(L1751="&gt;70%",1,L1751="60-70%",70%,L1751="50-60%",60%,L1751="&lt;50%",50%)</f>
        <v>0.5</v>
      </c>
      <c r="N1751" s="47">
        <v>0.8399714170323187</v>
      </c>
      <c r="O1751">
        <v>10</v>
      </c>
      <c r="P1751">
        <v>4</v>
      </c>
      <c r="Q1751">
        <v>6</v>
      </c>
      <c r="R1751">
        <v>9</v>
      </c>
      <c r="S1751" t="s">
        <v>103</v>
      </c>
      <c r="T1751" t="s">
        <v>106</v>
      </c>
      <c r="V1751">
        <v>27</v>
      </c>
      <c r="W1751">
        <v>29</v>
      </c>
      <c r="X1751">
        <f>IF(AND(OR('Country Prioritization'!$C$4 = 'Filter inputs'!$A$4,'Country Prioritization'!$C$4=$B1751),
OR('Country Prioritization'!$C$6='Filter inputs'!$C$4,'Country Prioritization'!$C$6=$S1751),
OR( 'Country Prioritization'!$C$7='Filter inputs'!$D$4, 'Country Prioritization'!$C$7=$T1751),
OR('Country Prioritization'!$C$8='Filter inputs'!$E$4, 'Country Prioritization'!$C$8=$F1751), OR(AND('Country Prioritization'!$C$5='Filter inputs'!$B$4,H1751&lt;=$X$1),AND('Country Prioritization'!$C$5='Filter inputs'!$B$5,M1751&lt;=$X$1))),1,0)</f>
        <v>1</v>
      </c>
      <c r="Y1751">
        <f>IF(OR('Vaccine Prioritization'!$C$5='Filter inputs'!$E$4, 'Vaccine Prioritization'!$C$5=$F1751),1,0)</f>
        <v>1</v>
      </c>
    </row>
    <row r="1752" spans="1:25" x14ac:dyDescent="0.3">
      <c r="A1752" t="str">
        <f t="shared" si="49"/>
        <v>ASIAAZEPCV32021</v>
      </c>
      <c r="B1752" t="s">
        <v>13</v>
      </c>
      <c r="C1752" t="s">
        <v>144</v>
      </c>
      <c r="D1752" t="s">
        <v>40</v>
      </c>
      <c r="E1752" t="s">
        <v>84</v>
      </c>
      <c r="F1752">
        <v>2021</v>
      </c>
      <c r="G1752" t="s">
        <v>199</v>
      </c>
      <c r="H1752" s="11" cm="1">
        <f t="array" ref="H1752">_xlfn.IFS(G1752="&gt;70%",1,G1752="60-70%",70%,G1752="50-60%",60%,G1752="&lt;50%",50%)</f>
        <v>0.5</v>
      </c>
      <c r="I1752" s="47">
        <v>0.42881741348466207</v>
      </c>
      <c r="J1752">
        <v>2</v>
      </c>
      <c r="K1752">
        <v>5</v>
      </c>
      <c r="L1752" t="s">
        <v>196</v>
      </c>
      <c r="M1752" s="11" cm="1">
        <f t="array" ref="M1752">_xlfn.IFS(L1752="&gt;70%",1,L1752="60-70%",70%,L1752="50-60%",60%,L1752="&lt;50%",50%)</f>
        <v>1</v>
      </c>
      <c r="N1752" s="47">
        <v>0.74584714366066018</v>
      </c>
      <c r="O1752">
        <v>5</v>
      </c>
      <c r="P1752">
        <v>4</v>
      </c>
      <c r="Q1752">
        <v>3</v>
      </c>
      <c r="R1752">
        <v>10</v>
      </c>
      <c r="S1752" t="s">
        <v>105</v>
      </c>
      <c r="T1752" t="s">
        <v>108</v>
      </c>
      <c r="V1752">
        <v>20</v>
      </c>
      <c r="W1752">
        <v>22</v>
      </c>
      <c r="X1752">
        <f>IF(AND(OR('Country Prioritization'!$C$4 = 'Filter inputs'!$A$4,'Country Prioritization'!$C$4=$B1752),
OR('Country Prioritization'!$C$6='Filter inputs'!$C$4,'Country Prioritization'!$C$6=$S1752),
OR( 'Country Prioritization'!$C$7='Filter inputs'!$D$4, 'Country Prioritization'!$C$7=$T1752),
OR('Country Prioritization'!$C$8='Filter inputs'!$E$4, 'Country Prioritization'!$C$8=$F1752), OR(AND('Country Prioritization'!$C$5='Filter inputs'!$B$4,H1752&lt;=$X$1),AND('Country Prioritization'!$C$5='Filter inputs'!$B$5,M1752&lt;=$X$1))),1,0)</f>
        <v>1</v>
      </c>
      <c r="Y1752">
        <f>IF(OR('Vaccine Prioritization'!$C$5='Filter inputs'!$E$4, 'Vaccine Prioritization'!$C$5=$F1752),1,0)</f>
        <v>1</v>
      </c>
    </row>
    <row r="1753" spans="1:25" x14ac:dyDescent="0.3">
      <c r="A1753" t="str">
        <f t="shared" si="49"/>
        <v>AFRICALBRPCV32021</v>
      </c>
      <c r="B1753" t="s">
        <v>3</v>
      </c>
      <c r="C1753" t="s">
        <v>137</v>
      </c>
      <c r="D1753" t="s">
        <v>33</v>
      </c>
      <c r="E1753" t="s">
        <v>84</v>
      </c>
      <c r="F1753">
        <v>2021</v>
      </c>
      <c r="G1753" t="s">
        <v>199</v>
      </c>
      <c r="H1753" s="11" cm="1">
        <f t="array" ref="H1753">_xlfn.IFS(G1753="&gt;70%",1,G1753="60-70%",70%,G1753="50-60%",60%,G1753="&lt;50%",50%)</f>
        <v>0.5</v>
      </c>
      <c r="I1753" s="47">
        <v>0.31006318811179134</v>
      </c>
      <c r="J1753">
        <v>7</v>
      </c>
      <c r="K1753">
        <v>4</v>
      </c>
      <c r="L1753" t="s">
        <v>196</v>
      </c>
      <c r="M1753" s="11" cm="1">
        <f t="array" ref="M1753">_xlfn.IFS(L1753="&gt;70%",1,L1753="60-70%",70%,L1753="50-60%",60%,L1753="&lt;50%",50%)</f>
        <v>1</v>
      </c>
      <c r="N1753" s="47">
        <v>0.63284459184287511</v>
      </c>
      <c r="O1753">
        <v>6</v>
      </c>
      <c r="P1753">
        <v>4</v>
      </c>
      <c r="Q1753">
        <v>10</v>
      </c>
      <c r="R1753">
        <v>9</v>
      </c>
      <c r="S1753" t="s">
        <v>103</v>
      </c>
      <c r="T1753" t="s">
        <v>106</v>
      </c>
      <c r="V1753">
        <v>30</v>
      </c>
      <c r="W1753">
        <v>29</v>
      </c>
      <c r="X1753">
        <f>IF(AND(OR('Country Prioritization'!$C$4 = 'Filter inputs'!$A$4,'Country Prioritization'!$C$4=$B1753),
OR('Country Prioritization'!$C$6='Filter inputs'!$C$4,'Country Prioritization'!$C$6=$S1753),
OR( 'Country Prioritization'!$C$7='Filter inputs'!$D$4, 'Country Prioritization'!$C$7=$T1753),
OR('Country Prioritization'!$C$8='Filter inputs'!$E$4, 'Country Prioritization'!$C$8=$F1753), OR(AND('Country Prioritization'!$C$5='Filter inputs'!$B$4,H1753&lt;=$X$1),AND('Country Prioritization'!$C$5='Filter inputs'!$B$5,M1753&lt;=$X$1))),1,0)</f>
        <v>1</v>
      </c>
      <c r="Y1753">
        <f>IF(OR('Vaccine Prioritization'!$C$5='Filter inputs'!$E$4, 'Vaccine Prioritization'!$C$5=$F1753),1,0)</f>
        <v>1</v>
      </c>
    </row>
    <row r="1754" spans="1:25" x14ac:dyDescent="0.3">
      <c r="A1754" t="str">
        <f t="shared" si="49"/>
        <v>EUROPEUKRPCV32021</v>
      </c>
      <c r="B1754" t="s">
        <v>9</v>
      </c>
      <c r="C1754" t="s">
        <v>117</v>
      </c>
      <c r="D1754" t="s">
        <v>10</v>
      </c>
      <c r="E1754" t="s">
        <v>84</v>
      </c>
      <c r="F1754">
        <v>2021</v>
      </c>
      <c r="G1754" t="s">
        <v>199</v>
      </c>
      <c r="H1754" s="11" cm="1">
        <f t="array" ref="H1754">_xlfn.IFS(G1754="&gt;70%",1,G1754="60-70%",70%,G1754="50-60%",60%,G1754="&lt;50%",50%)</f>
        <v>0.5</v>
      </c>
      <c r="I1754" s="47">
        <v>0.18893878926166321</v>
      </c>
      <c r="J1754">
        <v>9</v>
      </c>
      <c r="K1754">
        <v>3</v>
      </c>
      <c r="L1754" t="s">
        <v>199</v>
      </c>
      <c r="M1754" s="11" cm="1">
        <f t="array" ref="M1754">_xlfn.IFS(L1754="&gt;70%",1,L1754="60-70%",70%,L1754="50-60%",60%,L1754="&lt;50%",50%)</f>
        <v>0.5</v>
      </c>
      <c r="N1754" s="47">
        <v>0.61441863632338789</v>
      </c>
      <c r="O1754">
        <v>10</v>
      </c>
      <c r="P1754">
        <v>4</v>
      </c>
      <c r="Q1754">
        <v>1</v>
      </c>
      <c r="R1754">
        <v>11</v>
      </c>
      <c r="S1754" t="s">
        <v>104</v>
      </c>
      <c r="T1754" t="s">
        <v>108</v>
      </c>
      <c r="V1754">
        <v>24</v>
      </c>
      <c r="W1754">
        <v>26</v>
      </c>
      <c r="X1754">
        <f>IF(AND(OR('Country Prioritization'!$C$4 = 'Filter inputs'!$A$4,'Country Prioritization'!$C$4=$B1754),
OR('Country Prioritization'!$C$6='Filter inputs'!$C$4,'Country Prioritization'!$C$6=$S1754),
OR( 'Country Prioritization'!$C$7='Filter inputs'!$D$4, 'Country Prioritization'!$C$7=$T1754),
OR('Country Prioritization'!$C$8='Filter inputs'!$E$4, 'Country Prioritization'!$C$8=$F1754), OR(AND('Country Prioritization'!$C$5='Filter inputs'!$B$4,H1754&lt;=$X$1),AND('Country Prioritization'!$C$5='Filter inputs'!$B$5,M1754&lt;=$X$1))),1,0)</f>
        <v>1</v>
      </c>
      <c r="Y1754">
        <f>IF(OR('Vaccine Prioritization'!$C$5='Filter inputs'!$E$4, 'Vaccine Prioritization'!$C$5=$F1754),1,0)</f>
        <v>1</v>
      </c>
    </row>
    <row r="1755" spans="1:25" x14ac:dyDescent="0.3">
      <c r="A1755" t="str">
        <f t="shared" si="49"/>
        <v>AFRICATGOPCV32021</v>
      </c>
      <c r="B1755" t="s">
        <v>3</v>
      </c>
      <c r="C1755" t="s">
        <v>155</v>
      </c>
      <c r="D1755" t="s">
        <v>51</v>
      </c>
      <c r="E1755" t="s">
        <v>84</v>
      </c>
      <c r="F1755">
        <v>2021</v>
      </c>
      <c r="G1755" t="s">
        <v>199</v>
      </c>
      <c r="H1755" s="11" cm="1">
        <f t="array" ref="H1755">_xlfn.IFS(G1755="&gt;70%",1,G1755="60-70%",70%,G1755="50-60%",60%,G1755="&lt;50%",50%)</f>
        <v>0.5</v>
      </c>
      <c r="I1755" s="47">
        <v>0.2956677311171792</v>
      </c>
      <c r="J1755">
        <v>5</v>
      </c>
      <c r="K1755">
        <v>4</v>
      </c>
      <c r="L1755" t="s">
        <v>196</v>
      </c>
      <c r="M1755" s="11" cm="1">
        <f t="array" ref="M1755">_xlfn.IFS(L1755="&gt;70%",1,L1755="60-70%",70%,L1755="50-60%",60%,L1755="&lt;50%",50%)</f>
        <v>1</v>
      </c>
      <c r="N1755" s="47">
        <v>0.60174129975329194</v>
      </c>
      <c r="O1755">
        <v>4</v>
      </c>
      <c r="P1755">
        <v>4</v>
      </c>
      <c r="Q1755">
        <v>6</v>
      </c>
      <c r="R1755">
        <v>9</v>
      </c>
      <c r="S1755" t="s">
        <v>103</v>
      </c>
      <c r="T1755" t="s">
        <v>106</v>
      </c>
      <c r="V1755">
        <v>24</v>
      </c>
      <c r="W1755">
        <v>23</v>
      </c>
      <c r="X1755">
        <f>IF(AND(OR('Country Prioritization'!$C$4 = 'Filter inputs'!$A$4,'Country Prioritization'!$C$4=$B1755),
OR('Country Prioritization'!$C$6='Filter inputs'!$C$4,'Country Prioritization'!$C$6=$S1755),
OR( 'Country Prioritization'!$C$7='Filter inputs'!$D$4, 'Country Prioritization'!$C$7=$T1755),
OR('Country Prioritization'!$C$8='Filter inputs'!$E$4, 'Country Prioritization'!$C$8=$F1755), OR(AND('Country Prioritization'!$C$5='Filter inputs'!$B$4,H1755&lt;=$X$1),AND('Country Prioritization'!$C$5='Filter inputs'!$B$5,M1755&lt;=$X$1))),1,0)</f>
        <v>1</v>
      </c>
      <c r="Y1755">
        <f>IF(OR('Vaccine Prioritization'!$C$5='Filter inputs'!$E$4, 'Vaccine Prioritization'!$C$5=$F1755),1,0)</f>
        <v>1</v>
      </c>
    </row>
    <row r="1756" spans="1:25" x14ac:dyDescent="0.3">
      <c r="A1756" t="str">
        <f t="shared" si="49"/>
        <v>OCEANIAPNGPCV32021</v>
      </c>
      <c r="B1756" t="s">
        <v>15</v>
      </c>
      <c r="C1756" t="s">
        <v>121</v>
      </c>
      <c r="D1756" t="s">
        <v>16</v>
      </c>
      <c r="E1756" t="s">
        <v>84</v>
      </c>
      <c r="F1756">
        <v>2021</v>
      </c>
      <c r="G1756" t="s">
        <v>199</v>
      </c>
      <c r="H1756" s="11" cm="1">
        <f t="array" ref="H1756">_xlfn.IFS(G1756="&gt;70%",1,G1756="60-70%",70%,G1756="50-60%",60%,G1756="&lt;50%",50%)</f>
        <v>0.5</v>
      </c>
      <c r="I1756" s="47">
        <v>0.14848867215989942</v>
      </c>
      <c r="J1756">
        <v>10</v>
      </c>
      <c r="K1756">
        <v>3</v>
      </c>
      <c r="L1756" t="s">
        <v>198</v>
      </c>
      <c r="M1756" s="11" cm="1">
        <f t="array" ref="M1756">_xlfn.IFS(L1756="&gt;70%",1,L1756="60-70%",70%,L1756="50-60%",60%,L1756="&lt;50%",50%)</f>
        <v>0.6</v>
      </c>
      <c r="N1756" s="47">
        <v>0.58444928999298418</v>
      </c>
      <c r="O1756">
        <v>8</v>
      </c>
      <c r="P1756">
        <v>4</v>
      </c>
      <c r="Q1756">
        <v>6</v>
      </c>
      <c r="R1756">
        <v>5</v>
      </c>
      <c r="S1756" t="s">
        <v>104</v>
      </c>
      <c r="T1756" t="s">
        <v>107</v>
      </c>
      <c r="V1756">
        <v>24</v>
      </c>
      <c r="W1756">
        <v>23</v>
      </c>
      <c r="X1756">
        <f>IF(AND(OR('Country Prioritization'!$C$4 = 'Filter inputs'!$A$4,'Country Prioritization'!$C$4=$B1756),
OR('Country Prioritization'!$C$6='Filter inputs'!$C$4,'Country Prioritization'!$C$6=$S1756),
OR( 'Country Prioritization'!$C$7='Filter inputs'!$D$4, 'Country Prioritization'!$C$7=$T1756),
OR('Country Prioritization'!$C$8='Filter inputs'!$E$4, 'Country Prioritization'!$C$8=$F1756), OR(AND('Country Prioritization'!$C$5='Filter inputs'!$B$4,H1756&lt;=$X$1),AND('Country Prioritization'!$C$5='Filter inputs'!$B$5,M1756&lt;=$X$1))),1,0)</f>
        <v>1</v>
      </c>
      <c r="Y1756">
        <f>IF(OR('Vaccine Prioritization'!$C$5='Filter inputs'!$E$4, 'Vaccine Prioritization'!$C$5=$F1756),1,0)</f>
        <v>1</v>
      </c>
    </row>
    <row r="1757" spans="1:25" x14ac:dyDescent="0.3">
      <c r="A1757" t="str">
        <f t="shared" si="49"/>
        <v>ASIAKGZPCV32021</v>
      </c>
      <c r="B1757" t="s">
        <v>13</v>
      </c>
      <c r="C1757" t="s">
        <v>143</v>
      </c>
      <c r="D1757" t="s">
        <v>39</v>
      </c>
      <c r="E1757" t="s">
        <v>84</v>
      </c>
      <c r="F1757">
        <v>2021</v>
      </c>
      <c r="G1757" t="s">
        <v>199</v>
      </c>
      <c r="H1757" s="11" cm="1">
        <f t="array" ref="H1757">_xlfn.IFS(G1757="&gt;70%",1,G1757="60-70%",70%,G1757="50-60%",60%,G1757="&lt;50%",50%)</f>
        <v>0.5</v>
      </c>
      <c r="I1757" s="47">
        <v>0.325477196956866</v>
      </c>
      <c r="J1757">
        <v>2</v>
      </c>
      <c r="K1757">
        <v>4</v>
      </c>
      <c r="L1757" t="s">
        <v>196</v>
      </c>
      <c r="M1757" s="11" cm="1">
        <f t="array" ref="M1757">_xlfn.IFS(L1757="&gt;70%",1,L1757="60-70%",70%,L1757="50-60%",60%,L1757="&lt;50%",50%)</f>
        <v>1</v>
      </c>
      <c r="N1757" s="47">
        <v>0.54561340932235514</v>
      </c>
      <c r="O1757">
        <v>5</v>
      </c>
      <c r="P1757">
        <v>3</v>
      </c>
      <c r="Q1757">
        <v>6</v>
      </c>
      <c r="R1757">
        <v>2</v>
      </c>
      <c r="S1757" t="s">
        <v>104</v>
      </c>
      <c r="T1757" t="s">
        <v>109</v>
      </c>
      <c r="V1757">
        <v>14</v>
      </c>
      <c r="W1757">
        <v>16</v>
      </c>
      <c r="X1757">
        <f>IF(AND(OR('Country Prioritization'!$C$4 = 'Filter inputs'!$A$4,'Country Prioritization'!$C$4=$B1757),
OR('Country Prioritization'!$C$6='Filter inputs'!$C$4,'Country Prioritization'!$C$6=$S1757),
OR( 'Country Prioritization'!$C$7='Filter inputs'!$D$4, 'Country Prioritization'!$C$7=$T1757),
OR('Country Prioritization'!$C$8='Filter inputs'!$E$4, 'Country Prioritization'!$C$8=$F1757), OR(AND('Country Prioritization'!$C$5='Filter inputs'!$B$4,H1757&lt;=$X$1),AND('Country Prioritization'!$C$5='Filter inputs'!$B$5,M1757&lt;=$X$1))),1,0)</f>
        <v>1</v>
      </c>
      <c r="Y1757">
        <f>IF(OR('Vaccine Prioritization'!$C$5='Filter inputs'!$E$4, 'Vaccine Prioritization'!$C$5=$F1757),1,0)</f>
        <v>1</v>
      </c>
    </row>
    <row r="1758" spans="1:25" x14ac:dyDescent="0.3">
      <c r="A1758" t="str">
        <f t="shared" si="49"/>
        <v>AFRICAMRTPCV32021</v>
      </c>
      <c r="B1758" t="s">
        <v>3</v>
      </c>
      <c r="C1758" t="s">
        <v>140</v>
      </c>
      <c r="D1758" t="s">
        <v>36</v>
      </c>
      <c r="E1758" t="s">
        <v>84</v>
      </c>
      <c r="F1758">
        <v>2021</v>
      </c>
      <c r="G1758" t="s">
        <v>199</v>
      </c>
      <c r="H1758" s="11" cm="1">
        <f t="array" ref="H1758">_xlfn.IFS(G1758="&gt;70%",1,G1758="60-70%",70%,G1758="50-60%",60%,G1758="&lt;50%",50%)</f>
        <v>0.5</v>
      </c>
      <c r="I1758" s="47">
        <v>0.273928405516771</v>
      </c>
      <c r="J1758">
        <v>6</v>
      </c>
      <c r="K1758">
        <v>4</v>
      </c>
      <c r="L1758" t="s">
        <v>196</v>
      </c>
      <c r="M1758" s="11" cm="1">
        <f t="array" ref="M1758">_xlfn.IFS(L1758="&gt;70%",1,L1758="60-70%",70%,L1758="50-60%",60%,L1758="&lt;50%",50%)</f>
        <v>1</v>
      </c>
      <c r="N1758" s="47">
        <v>0.51309161155676608</v>
      </c>
      <c r="O1758">
        <v>6</v>
      </c>
      <c r="P1758">
        <v>3</v>
      </c>
      <c r="Q1758">
        <v>7</v>
      </c>
      <c r="R1758">
        <v>2</v>
      </c>
      <c r="S1758" t="s">
        <v>104</v>
      </c>
      <c r="T1758" t="s">
        <v>109</v>
      </c>
      <c r="V1758">
        <v>19</v>
      </c>
      <c r="W1758">
        <v>18</v>
      </c>
      <c r="X1758">
        <f>IF(AND(OR('Country Prioritization'!$C$4 = 'Filter inputs'!$A$4,'Country Prioritization'!$C$4=$B1758),
OR('Country Prioritization'!$C$6='Filter inputs'!$C$4,'Country Prioritization'!$C$6=$S1758),
OR( 'Country Prioritization'!$C$7='Filter inputs'!$D$4, 'Country Prioritization'!$C$7=$T1758),
OR('Country Prioritization'!$C$8='Filter inputs'!$E$4, 'Country Prioritization'!$C$8=$F1758), OR(AND('Country Prioritization'!$C$5='Filter inputs'!$B$4,H1758&lt;=$X$1),AND('Country Prioritization'!$C$5='Filter inputs'!$B$5,M1758&lt;=$X$1))),1,0)</f>
        <v>1</v>
      </c>
      <c r="Y1758">
        <f>IF(OR('Vaccine Prioritization'!$C$5='Filter inputs'!$E$4, 'Vaccine Prioritization'!$C$5=$F1758),1,0)</f>
        <v>1</v>
      </c>
    </row>
    <row r="1759" spans="1:25" x14ac:dyDescent="0.3">
      <c r="A1759" t="str">
        <f t="shared" si="49"/>
        <v>AMERICAHNDPCV32021</v>
      </c>
      <c r="B1759" t="s">
        <v>22</v>
      </c>
      <c r="C1759" t="s">
        <v>165</v>
      </c>
      <c r="D1759" t="s">
        <v>61</v>
      </c>
      <c r="E1759" t="s">
        <v>84</v>
      </c>
      <c r="F1759">
        <v>2021</v>
      </c>
      <c r="G1759" t="s">
        <v>199</v>
      </c>
      <c r="H1759" s="11" cm="1">
        <f t="array" ref="H1759">_xlfn.IFS(G1759="&gt;70%",1,G1759="60-70%",70%,G1759="50-60%",60%,G1759="&lt;50%",50%)</f>
        <v>0.5</v>
      </c>
      <c r="I1759" s="47">
        <v>0.21596759072930302</v>
      </c>
      <c r="J1759">
        <v>4</v>
      </c>
      <c r="K1759">
        <v>3</v>
      </c>
      <c r="L1759" t="s">
        <v>196</v>
      </c>
      <c r="M1759" s="11" cm="1">
        <f t="array" ref="M1759">_xlfn.IFS(L1759="&gt;70%",1,L1759="60-70%",70%,L1759="50-60%",60%,L1759="&lt;50%",50%)</f>
        <v>1</v>
      </c>
      <c r="N1759" s="47">
        <v>0.46327266715066634</v>
      </c>
      <c r="O1759">
        <v>3</v>
      </c>
      <c r="P1759">
        <v>3</v>
      </c>
      <c r="Q1759">
        <v>4</v>
      </c>
      <c r="R1759">
        <v>11</v>
      </c>
      <c r="S1759" t="s">
        <v>104</v>
      </c>
      <c r="T1759" t="s">
        <v>108</v>
      </c>
      <c r="V1759">
        <v>22</v>
      </c>
      <c r="W1759">
        <v>21</v>
      </c>
      <c r="X1759">
        <f>IF(AND(OR('Country Prioritization'!$C$4 = 'Filter inputs'!$A$4,'Country Prioritization'!$C$4=$B1759),
OR('Country Prioritization'!$C$6='Filter inputs'!$C$4,'Country Prioritization'!$C$6=$S1759),
OR( 'Country Prioritization'!$C$7='Filter inputs'!$D$4, 'Country Prioritization'!$C$7=$T1759),
OR('Country Prioritization'!$C$8='Filter inputs'!$E$4, 'Country Prioritization'!$C$8=$F1759), OR(AND('Country Prioritization'!$C$5='Filter inputs'!$B$4,H1759&lt;=$X$1),AND('Country Prioritization'!$C$5='Filter inputs'!$B$5,M1759&lt;=$X$1))),1,0)</f>
        <v>1</v>
      </c>
      <c r="Y1759">
        <f>IF(OR('Vaccine Prioritization'!$C$5='Filter inputs'!$E$4, 'Vaccine Prioritization'!$C$5=$F1759),1,0)</f>
        <v>1</v>
      </c>
    </row>
    <row r="1760" spans="1:25" x14ac:dyDescent="0.3">
      <c r="A1760" t="str">
        <f t="shared" si="49"/>
        <v>AFRICACOGPCV32021</v>
      </c>
      <c r="B1760" t="s">
        <v>3</v>
      </c>
      <c r="C1760" t="s">
        <v>128</v>
      </c>
      <c r="D1760" t="s">
        <v>24</v>
      </c>
      <c r="E1760" t="s">
        <v>84</v>
      </c>
      <c r="F1760">
        <v>2021</v>
      </c>
      <c r="G1760" t="s">
        <v>199</v>
      </c>
      <c r="H1760" s="11" cm="1">
        <f t="array" ref="H1760">_xlfn.IFS(G1760="&gt;70%",1,G1760="60-70%",70%,G1760="50-60%",60%,G1760="&lt;50%",50%)</f>
        <v>0.5</v>
      </c>
      <c r="I1760" s="47">
        <v>0.24642246544138094</v>
      </c>
      <c r="J1760">
        <v>8</v>
      </c>
      <c r="K1760">
        <v>4</v>
      </c>
      <c r="L1760" t="s">
        <v>197</v>
      </c>
      <c r="M1760" s="11" cm="1">
        <f t="array" ref="M1760">_xlfn.IFS(L1760="&gt;70%",1,L1760="60-70%",70%,L1760="50-60%",60%,L1760="&lt;50%",50%)</f>
        <v>0.7</v>
      </c>
      <c r="N1760" s="47">
        <v>0.4449284858272568</v>
      </c>
      <c r="O1760">
        <v>7</v>
      </c>
      <c r="P1760">
        <v>3</v>
      </c>
      <c r="Q1760">
        <v>8</v>
      </c>
      <c r="R1760">
        <v>2</v>
      </c>
      <c r="S1760" t="s">
        <v>104</v>
      </c>
      <c r="T1760" t="s">
        <v>109</v>
      </c>
      <c r="V1760">
        <v>22</v>
      </c>
      <c r="W1760">
        <v>20</v>
      </c>
      <c r="X1760">
        <f>IF(AND(OR('Country Prioritization'!$C$4 = 'Filter inputs'!$A$4,'Country Prioritization'!$C$4=$B1760),
OR('Country Prioritization'!$C$6='Filter inputs'!$C$4,'Country Prioritization'!$C$6=$S1760),
OR( 'Country Prioritization'!$C$7='Filter inputs'!$D$4, 'Country Prioritization'!$C$7=$T1760),
OR('Country Prioritization'!$C$8='Filter inputs'!$E$4, 'Country Prioritization'!$C$8=$F1760), OR(AND('Country Prioritization'!$C$5='Filter inputs'!$B$4,H1760&lt;=$X$1),AND('Country Prioritization'!$C$5='Filter inputs'!$B$5,M1760&lt;=$X$1))),1,0)</f>
        <v>1</v>
      </c>
      <c r="Y1760">
        <f>IF(OR('Vaccine Prioritization'!$C$5='Filter inputs'!$E$4, 'Vaccine Prioritization'!$C$5=$F1760),1,0)</f>
        <v>1</v>
      </c>
    </row>
    <row r="1761" spans="1:25" x14ac:dyDescent="0.3">
      <c r="A1761" t="str">
        <f t="shared" si="49"/>
        <v>AFRICAZWEPCV32021</v>
      </c>
      <c r="B1761" t="s">
        <v>3</v>
      </c>
      <c r="C1761" t="s">
        <v>148</v>
      </c>
      <c r="D1761" t="s">
        <v>44</v>
      </c>
      <c r="E1761" t="s">
        <v>84</v>
      </c>
      <c r="F1761">
        <v>2021</v>
      </c>
      <c r="G1761" t="s">
        <v>199</v>
      </c>
      <c r="H1761" s="11" cm="1">
        <f t="array" ref="H1761">_xlfn.IFS(G1761="&gt;70%",1,G1761="60-70%",70%,G1761="50-60%",60%,G1761="&lt;50%",50%)</f>
        <v>0.5</v>
      </c>
      <c r="I1761" s="47">
        <v>0.22328665140209408</v>
      </c>
      <c r="J1761">
        <v>3</v>
      </c>
      <c r="K1761">
        <v>4</v>
      </c>
      <c r="L1761" t="s">
        <v>196</v>
      </c>
      <c r="M1761" s="11" cm="1">
        <f t="array" ref="M1761">_xlfn.IFS(L1761="&gt;70%",1,L1761="60-70%",70%,L1761="50-60%",60%,L1761="&lt;50%",50%)</f>
        <v>1</v>
      </c>
      <c r="N1761" s="47">
        <v>0.44413289000003142</v>
      </c>
      <c r="O1761">
        <v>5</v>
      </c>
      <c r="P1761">
        <v>3</v>
      </c>
      <c r="Q1761">
        <v>7</v>
      </c>
      <c r="R1761">
        <v>2</v>
      </c>
      <c r="S1761" t="s">
        <v>104</v>
      </c>
      <c r="T1761" t="s">
        <v>109</v>
      </c>
      <c r="V1761">
        <v>16</v>
      </c>
      <c r="W1761">
        <v>17</v>
      </c>
      <c r="X1761">
        <f>IF(AND(OR('Country Prioritization'!$C$4 = 'Filter inputs'!$A$4,'Country Prioritization'!$C$4=$B1761),
OR('Country Prioritization'!$C$6='Filter inputs'!$C$4,'Country Prioritization'!$C$6=$S1761),
OR( 'Country Prioritization'!$C$7='Filter inputs'!$D$4, 'Country Prioritization'!$C$7=$T1761),
OR('Country Prioritization'!$C$8='Filter inputs'!$E$4, 'Country Prioritization'!$C$8=$F1761), OR(AND('Country Prioritization'!$C$5='Filter inputs'!$B$4,H1761&lt;=$X$1),AND('Country Prioritization'!$C$5='Filter inputs'!$B$5,M1761&lt;=$X$1))),1,0)</f>
        <v>1</v>
      </c>
      <c r="Y1761">
        <f>IF(OR('Vaccine Prioritization'!$C$5='Filter inputs'!$E$4, 'Vaccine Prioritization'!$C$5=$F1761),1,0)</f>
        <v>1</v>
      </c>
    </row>
    <row r="1762" spans="1:25" x14ac:dyDescent="0.3">
      <c r="A1762" t="str">
        <f t="shared" si="49"/>
        <v>AFRICACAFPCV32021</v>
      </c>
      <c r="B1762" t="s">
        <v>3</v>
      </c>
      <c r="C1762" t="s">
        <v>114</v>
      </c>
      <c r="D1762" t="s">
        <v>6</v>
      </c>
      <c r="E1762" t="s">
        <v>84</v>
      </c>
      <c r="F1762">
        <v>2021</v>
      </c>
      <c r="G1762" t="s">
        <v>199</v>
      </c>
      <c r="H1762" s="11" cm="1">
        <f t="array" ref="H1762">_xlfn.IFS(G1762="&gt;70%",1,G1762="60-70%",70%,G1762="50-60%",60%,G1762="&lt;50%",50%)</f>
        <v>0.5</v>
      </c>
      <c r="I1762" s="47">
        <v>0.17236561670834852</v>
      </c>
      <c r="J1762">
        <v>10</v>
      </c>
      <c r="K1762">
        <v>3</v>
      </c>
      <c r="L1762" t="s">
        <v>199</v>
      </c>
      <c r="M1762" s="11" cm="1">
        <f t="array" ref="M1762">_xlfn.IFS(L1762="&gt;70%",1,L1762="60-70%",70%,L1762="50-60%",60%,L1762="&lt;50%",50%)</f>
        <v>0.5</v>
      </c>
      <c r="N1762" s="47">
        <v>0.30697069606264721</v>
      </c>
      <c r="O1762">
        <v>8</v>
      </c>
      <c r="P1762">
        <v>3</v>
      </c>
      <c r="Q1762">
        <v>10</v>
      </c>
      <c r="R1762">
        <v>9</v>
      </c>
      <c r="S1762" t="s">
        <v>103</v>
      </c>
      <c r="T1762" t="s">
        <v>106</v>
      </c>
      <c r="V1762">
        <v>32</v>
      </c>
      <c r="W1762">
        <v>30</v>
      </c>
      <c r="X1762">
        <f>IF(AND(OR('Country Prioritization'!$C$4 = 'Filter inputs'!$A$4,'Country Prioritization'!$C$4=$B1762),
OR('Country Prioritization'!$C$6='Filter inputs'!$C$4,'Country Prioritization'!$C$6=$S1762),
OR( 'Country Prioritization'!$C$7='Filter inputs'!$D$4, 'Country Prioritization'!$C$7=$T1762),
OR('Country Prioritization'!$C$8='Filter inputs'!$E$4, 'Country Prioritization'!$C$8=$F1762), OR(AND('Country Prioritization'!$C$5='Filter inputs'!$B$4,H1762&lt;=$X$1),AND('Country Prioritization'!$C$5='Filter inputs'!$B$5,M1762&lt;=$X$1))),1,0)</f>
        <v>1</v>
      </c>
      <c r="Y1762">
        <f>IF(OR('Vaccine Prioritization'!$C$5='Filter inputs'!$E$4, 'Vaccine Prioritization'!$C$5=$F1762),1,0)</f>
        <v>1</v>
      </c>
    </row>
    <row r="1763" spans="1:25" x14ac:dyDescent="0.3">
      <c r="A1763" t="str">
        <f t="shared" si="49"/>
        <v>AFRICAGMBPCV32021</v>
      </c>
      <c r="B1763" t="s">
        <v>3</v>
      </c>
      <c r="C1763" t="s">
        <v>156</v>
      </c>
      <c r="D1763" t="s">
        <v>52</v>
      </c>
      <c r="E1763" t="s">
        <v>84</v>
      </c>
      <c r="F1763">
        <v>2021</v>
      </c>
      <c r="G1763" t="s">
        <v>199</v>
      </c>
      <c r="H1763" s="11" cm="1">
        <f t="array" ref="H1763">_xlfn.IFS(G1763="&gt;70%",1,G1763="60-70%",70%,G1763="50-60%",60%,G1763="&lt;50%",50%)</f>
        <v>0.5</v>
      </c>
      <c r="I1763" s="47">
        <v>0.15910716041955528</v>
      </c>
      <c r="J1763">
        <v>4</v>
      </c>
      <c r="K1763">
        <v>3</v>
      </c>
      <c r="L1763" t="s">
        <v>196</v>
      </c>
      <c r="M1763" s="11" cm="1">
        <f t="array" ref="M1763">_xlfn.IFS(L1763="&gt;70%",1,L1763="60-70%",70%,L1763="50-60%",60%,L1763="&lt;50%",50%)</f>
        <v>1</v>
      </c>
      <c r="N1763" s="47">
        <v>0.3036602016983212</v>
      </c>
      <c r="O1763">
        <v>4</v>
      </c>
      <c r="P1763">
        <v>3</v>
      </c>
      <c r="Q1763">
        <v>6</v>
      </c>
      <c r="R1763">
        <v>9</v>
      </c>
      <c r="S1763" t="s">
        <v>103</v>
      </c>
      <c r="T1763" t="s">
        <v>106</v>
      </c>
      <c r="V1763">
        <v>22</v>
      </c>
      <c r="W1763">
        <v>22</v>
      </c>
      <c r="X1763">
        <f>IF(AND(OR('Country Prioritization'!$C$4 = 'Filter inputs'!$A$4,'Country Prioritization'!$C$4=$B1763),
OR('Country Prioritization'!$C$6='Filter inputs'!$C$4,'Country Prioritization'!$C$6=$S1763),
OR( 'Country Prioritization'!$C$7='Filter inputs'!$D$4, 'Country Prioritization'!$C$7=$T1763),
OR('Country Prioritization'!$C$8='Filter inputs'!$E$4, 'Country Prioritization'!$C$8=$F1763), OR(AND('Country Prioritization'!$C$5='Filter inputs'!$B$4,H1763&lt;=$X$1),AND('Country Prioritization'!$C$5='Filter inputs'!$B$5,M1763&lt;=$X$1))),1,0)</f>
        <v>1</v>
      </c>
      <c r="Y1763">
        <f>IF(OR('Vaccine Prioritization'!$C$5='Filter inputs'!$E$4, 'Vaccine Prioritization'!$C$5=$F1763),1,0)</f>
        <v>1</v>
      </c>
    </row>
    <row r="1764" spans="1:25" x14ac:dyDescent="0.3">
      <c r="A1764" t="str">
        <f t="shared" si="49"/>
        <v>AMERICANICPCV32021</v>
      </c>
      <c r="B1764" t="s">
        <v>22</v>
      </c>
      <c r="C1764" t="s">
        <v>185</v>
      </c>
      <c r="D1764" t="s">
        <v>81</v>
      </c>
      <c r="E1764" t="s">
        <v>84</v>
      </c>
      <c r="F1764">
        <v>2021</v>
      </c>
      <c r="G1764" t="s">
        <v>198</v>
      </c>
      <c r="H1764" s="11" cm="1">
        <f t="array" ref="H1764">_xlfn.IFS(G1764="&gt;70%",1,G1764="60-70%",70%,G1764="50-60%",60%,G1764="&lt;50%",50%)</f>
        <v>0.6</v>
      </c>
      <c r="I1764" s="47">
        <v>0.12888579244985296</v>
      </c>
      <c r="J1764">
        <v>1</v>
      </c>
      <c r="K1764">
        <v>3</v>
      </c>
      <c r="L1764" t="s">
        <v>196</v>
      </c>
      <c r="M1764" s="11" cm="1">
        <f t="array" ref="M1764">_xlfn.IFS(L1764="&gt;70%",1,L1764="60-70%",70%,L1764="50-60%",60%,L1764="&lt;50%",50%)</f>
        <v>1</v>
      </c>
      <c r="N1764" s="47">
        <v>0.2557426717065861</v>
      </c>
      <c r="O1764">
        <v>1</v>
      </c>
      <c r="P1764">
        <v>2</v>
      </c>
      <c r="Q1764">
        <v>1</v>
      </c>
      <c r="R1764">
        <v>5</v>
      </c>
      <c r="S1764" t="s">
        <v>104</v>
      </c>
      <c r="T1764" t="s">
        <v>107</v>
      </c>
      <c r="V1764">
        <v>10</v>
      </c>
      <c r="W1764">
        <v>9</v>
      </c>
      <c r="X1764">
        <f>IF(AND(OR('Country Prioritization'!$C$4 = 'Filter inputs'!$A$4,'Country Prioritization'!$C$4=$B1764),
OR('Country Prioritization'!$C$6='Filter inputs'!$C$4,'Country Prioritization'!$C$6=$S1764),
OR( 'Country Prioritization'!$C$7='Filter inputs'!$D$4, 'Country Prioritization'!$C$7=$T1764),
OR('Country Prioritization'!$C$8='Filter inputs'!$E$4, 'Country Prioritization'!$C$8=$F1764), OR(AND('Country Prioritization'!$C$5='Filter inputs'!$B$4,H1764&lt;=$X$1),AND('Country Prioritization'!$C$5='Filter inputs'!$B$5,M1764&lt;=$X$1))),1,0)</f>
        <v>1</v>
      </c>
      <c r="Y1764">
        <f>IF(OR('Vaccine Prioritization'!$C$5='Filter inputs'!$E$4, 'Vaccine Prioritization'!$C$5=$F1764),1,0)</f>
        <v>1</v>
      </c>
    </row>
    <row r="1765" spans="1:25" x14ac:dyDescent="0.3">
      <c r="A1765" t="str">
        <f t="shared" si="49"/>
        <v>AFRICAGNBPCV32021</v>
      </c>
      <c r="B1765" t="s">
        <v>3</v>
      </c>
      <c r="C1765" t="s">
        <v>138</v>
      </c>
      <c r="D1765" t="s">
        <v>34</v>
      </c>
      <c r="E1765" t="s">
        <v>84</v>
      </c>
      <c r="F1765">
        <v>2021</v>
      </c>
      <c r="G1765" t="s">
        <v>199</v>
      </c>
      <c r="H1765" s="11" cm="1">
        <f t="array" ref="H1765">_xlfn.IFS(G1765="&gt;70%",1,G1765="60-70%",70%,G1765="50-60%",60%,G1765="&lt;50%",50%)</f>
        <v>0.5</v>
      </c>
      <c r="I1765" s="47">
        <v>9.6126609471013813E-2</v>
      </c>
      <c r="J1765">
        <v>5</v>
      </c>
      <c r="K1765">
        <v>2</v>
      </c>
      <c r="L1765" t="s">
        <v>196</v>
      </c>
      <c r="M1765" s="11" cm="1">
        <f t="array" ref="M1765">_xlfn.IFS(L1765="&gt;70%",1,L1765="60-70%",70%,L1765="50-60%",60%,L1765="&lt;50%",50%)</f>
        <v>1</v>
      </c>
      <c r="N1765" s="47">
        <v>0.18064216456936813</v>
      </c>
      <c r="O1765">
        <v>6</v>
      </c>
      <c r="P1765">
        <v>2</v>
      </c>
      <c r="Q1765">
        <v>9</v>
      </c>
      <c r="R1765">
        <v>9</v>
      </c>
      <c r="S1765" t="s">
        <v>103</v>
      </c>
      <c r="T1765" t="s">
        <v>106</v>
      </c>
      <c r="V1765">
        <v>25</v>
      </c>
      <c r="W1765">
        <v>26</v>
      </c>
      <c r="X1765">
        <f>IF(AND(OR('Country Prioritization'!$C$4 = 'Filter inputs'!$A$4,'Country Prioritization'!$C$4=$B1765),
OR('Country Prioritization'!$C$6='Filter inputs'!$C$4,'Country Prioritization'!$C$6=$S1765),
OR( 'Country Prioritization'!$C$7='Filter inputs'!$D$4, 'Country Prioritization'!$C$7=$T1765),
OR('Country Prioritization'!$C$8='Filter inputs'!$E$4, 'Country Prioritization'!$C$8=$F1765), OR(AND('Country Prioritization'!$C$5='Filter inputs'!$B$4,H1765&lt;=$X$1),AND('Country Prioritization'!$C$5='Filter inputs'!$B$5,M1765&lt;=$X$1))),1,0)</f>
        <v>1</v>
      </c>
      <c r="Y1765">
        <f>IF(OR('Vaccine Prioritization'!$C$5='Filter inputs'!$E$4, 'Vaccine Prioritization'!$C$5=$F1765),1,0)</f>
        <v>1</v>
      </c>
    </row>
    <row r="1766" spans="1:25" x14ac:dyDescent="0.3">
      <c r="A1766" t="str">
        <f t="shared" si="49"/>
        <v>ASIAMNGPCV32021</v>
      </c>
      <c r="B1766" t="s">
        <v>13</v>
      </c>
      <c r="C1766" t="s">
        <v>174</v>
      </c>
      <c r="D1766" t="s">
        <v>70</v>
      </c>
      <c r="E1766" t="s">
        <v>84</v>
      </c>
      <c r="F1766">
        <v>2021</v>
      </c>
      <c r="G1766" t="s">
        <v>199</v>
      </c>
      <c r="H1766" s="11" cm="1">
        <f t="array" ref="H1766">_xlfn.IFS(G1766="&gt;70%",1,G1766="60-70%",70%,G1766="50-60%",60%,G1766="&lt;50%",50%)</f>
        <v>0.5</v>
      </c>
      <c r="I1766" s="47">
        <v>3.5513159078826191E-2</v>
      </c>
      <c r="J1766">
        <v>10</v>
      </c>
      <c r="K1766">
        <v>2</v>
      </c>
      <c r="L1766" t="s">
        <v>196</v>
      </c>
      <c r="M1766" s="11" cm="1">
        <f t="array" ref="M1766">_xlfn.IFS(L1766="&gt;70%",1,L1766="60-70%",70%,L1766="50-60%",60%,L1766="&lt;50%",50%)</f>
        <v>1</v>
      </c>
      <c r="N1766" s="47">
        <v>0.15571584557410578</v>
      </c>
      <c r="O1766">
        <v>2</v>
      </c>
      <c r="P1766">
        <v>2</v>
      </c>
      <c r="Q1766">
        <v>5</v>
      </c>
      <c r="R1766">
        <v>11</v>
      </c>
      <c r="S1766" t="s">
        <v>104</v>
      </c>
      <c r="T1766" t="s">
        <v>108</v>
      </c>
      <c r="V1766">
        <v>28</v>
      </c>
      <c r="W1766">
        <v>20</v>
      </c>
      <c r="X1766">
        <f>IF(AND(OR('Country Prioritization'!$C$4 = 'Filter inputs'!$A$4,'Country Prioritization'!$C$4=$B1766),
OR('Country Prioritization'!$C$6='Filter inputs'!$C$4,'Country Prioritization'!$C$6=$S1766),
OR( 'Country Prioritization'!$C$7='Filter inputs'!$D$4, 'Country Prioritization'!$C$7=$T1766),
OR('Country Prioritization'!$C$8='Filter inputs'!$E$4, 'Country Prioritization'!$C$8=$F1766), OR(AND('Country Prioritization'!$C$5='Filter inputs'!$B$4,H1766&lt;=$X$1),AND('Country Prioritization'!$C$5='Filter inputs'!$B$5,M1766&lt;=$X$1))),1,0)</f>
        <v>1</v>
      </c>
      <c r="Y1766">
        <f>IF(OR('Vaccine Prioritization'!$C$5='Filter inputs'!$E$4, 'Vaccine Prioritization'!$C$5=$F1766),1,0)</f>
        <v>1</v>
      </c>
    </row>
    <row r="1767" spans="1:25" x14ac:dyDescent="0.3">
      <c r="A1767" t="str">
        <f t="shared" si="49"/>
        <v>AFRICADJIPCV32021</v>
      </c>
      <c r="B1767" t="s">
        <v>3</v>
      </c>
      <c r="C1767" t="s">
        <v>124</v>
      </c>
      <c r="D1767" t="s">
        <v>19</v>
      </c>
      <c r="E1767" t="s">
        <v>84</v>
      </c>
      <c r="F1767">
        <v>2021</v>
      </c>
      <c r="G1767" t="s">
        <v>199</v>
      </c>
      <c r="H1767" s="11" cm="1">
        <f t="array" ref="H1767">_xlfn.IFS(G1767="&gt;70%",1,G1767="60-70%",70%,G1767="50-60%",60%,G1767="&lt;50%",50%)</f>
        <v>0.5</v>
      </c>
      <c r="I1767" s="47">
        <v>7.2873249635777029E-2</v>
      </c>
      <c r="J1767">
        <v>5</v>
      </c>
      <c r="K1767">
        <v>2</v>
      </c>
      <c r="L1767" t="s">
        <v>197</v>
      </c>
      <c r="M1767" s="11" cm="1">
        <f t="array" ref="M1767">_xlfn.IFS(L1767="&gt;70%",1,L1767="60-70%",70%,L1767="50-60%",60%,L1767="&lt;50%",50%)</f>
        <v>0.7</v>
      </c>
      <c r="N1767" s="47">
        <v>0.12343780876050621</v>
      </c>
      <c r="O1767">
        <v>8</v>
      </c>
      <c r="P1767">
        <v>2</v>
      </c>
      <c r="Q1767">
        <v>7</v>
      </c>
      <c r="R1767">
        <v>2</v>
      </c>
      <c r="S1767" t="s">
        <v>104</v>
      </c>
      <c r="T1767" t="s">
        <v>109</v>
      </c>
      <c r="V1767">
        <v>16</v>
      </c>
      <c r="W1767">
        <v>19</v>
      </c>
      <c r="X1767">
        <f>IF(AND(OR('Country Prioritization'!$C$4 = 'Filter inputs'!$A$4,'Country Prioritization'!$C$4=$B1767),
OR('Country Prioritization'!$C$6='Filter inputs'!$C$4,'Country Prioritization'!$C$6=$S1767),
OR( 'Country Prioritization'!$C$7='Filter inputs'!$D$4, 'Country Prioritization'!$C$7=$T1767),
OR('Country Prioritization'!$C$8='Filter inputs'!$E$4, 'Country Prioritization'!$C$8=$F1767), OR(AND('Country Prioritization'!$C$5='Filter inputs'!$B$4,H1767&lt;=$X$1),AND('Country Prioritization'!$C$5='Filter inputs'!$B$5,M1767&lt;=$X$1))),1,0)</f>
        <v>1</v>
      </c>
      <c r="Y1767">
        <f>IF(OR('Vaccine Prioritization'!$C$5='Filter inputs'!$E$4, 'Vaccine Prioritization'!$C$5=$F1767),1,0)</f>
        <v>1</v>
      </c>
    </row>
    <row r="1768" spans="1:25" x14ac:dyDescent="0.3">
      <c r="A1768" t="str">
        <f t="shared" si="49"/>
        <v>ASIATLSPCV32021</v>
      </c>
      <c r="B1768" t="s">
        <v>13</v>
      </c>
      <c r="C1768" t="s">
        <v>160</v>
      </c>
      <c r="D1768" t="s">
        <v>56</v>
      </c>
      <c r="E1768" t="s">
        <v>84</v>
      </c>
      <c r="F1768">
        <v>2021</v>
      </c>
      <c r="G1768" t="s">
        <v>199</v>
      </c>
      <c r="H1768" s="11" cm="1">
        <f t="array" ref="H1768">_xlfn.IFS(G1768="&gt;70%",1,G1768="60-70%",70%,G1768="50-60%",60%,G1768="&lt;50%",50%)</f>
        <v>0.5</v>
      </c>
      <c r="I1768" s="47">
        <v>0.10068089967036334</v>
      </c>
      <c r="J1768">
        <v>8</v>
      </c>
      <c r="K1768">
        <v>2</v>
      </c>
      <c r="L1768" t="s">
        <v>199</v>
      </c>
      <c r="M1768" s="11" cm="1">
        <f t="array" ref="M1768">_xlfn.IFS(L1768="&gt;70%",1,L1768="60-70%",70%,L1768="50-60%",60%,L1768="&lt;50%",50%)</f>
        <v>0.5</v>
      </c>
      <c r="N1768" s="47">
        <v>0.11567426380023507</v>
      </c>
      <c r="O1768">
        <v>10</v>
      </c>
      <c r="P1768">
        <v>2</v>
      </c>
      <c r="Q1768">
        <v>2</v>
      </c>
      <c r="R1768">
        <v>11</v>
      </c>
      <c r="S1768" t="s">
        <v>104</v>
      </c>
      <c r="T1768" t="s">
        <v>108</v>
      </c>
      <c r="V1768">
        <v>23</v>
      </c>
      <c r="W1768">
        <v>25</v>
      </c>
      <c r="X1768">
        <f>IF(AND(OR('Country Prioritization'!$C$4 = 'Filter inputs'!$A$4,'Country Prioritization'!$C$4=$B1768),
OR('Country Prioritization'!$C$6='Filter inputs'!$C$4,'Country Prioritization'!$C$6=$S1768),
OR( 'Country Prioritization'!$C$7='Filter inputs'!$D$4, 'Country Prioritization'!$C$7=$T1768),
OR('Country Prioritization'!$C$8='Filter inputs'!$E$4, 'Country Prioritization'!$C$8=$F1768), OR(AND('Country Prioritization'!$C$5='Filter inputs'!$B$4,H1768&lt;=$X$1),AND('Country Prioritization'!$C$5='Filter inputs'!$B$5,M1768&lt;=$X$1))),1,0)</f>
        <v>1</v>
      </c>
      <c r="Y1768">
        <f>IF(OR('Vaccine Prioritization'!$C$5='Filter inputs'!$E$4, 'Vaccine Prioritization'!$C$5=$F1768),1,0)</f>
        <v>1</v>
      </c>
    </row>
    <row r="1769" spans="1:25" x14ac:dyDescent="0.3">
      <c r="A1769" t="str">
        <f t="shared" si="49"/>
        <v>ASIAARMPCV32021</v>
      </c>
      <c r="B1769" t="s">
        <v>13</v>
      </c>
      <c r="C1769" t="s">
        <v>168</v>
      </c>
      <c r="D1769" t="s">
        <v>64</v>
      </c>
      <c r="E1769" t="s">
        <v>84</v>
      </c>
      <c r="F1769">
        <v>2021</v>
      </c>
      <c r="G1769" t="s">
        <v>199</v>
      </c>
      <c r="H1769" s="11" cm="1">
        <f t="array" ref="H1769">_xlfn.IFS(G1769="&gt;70%",1,G1769="60-70%",70%,G1769="50-60%",60%,G1769="&lt;50%",50%)</f>
        <v>0.5</v>
      </c>
      <c r="I1769" s="47">
        <v>5.600312253638369E-2</v>
      </c>
      <c r="J1769">
        <v>3</v>
      </c>
      <c r="K1769">
        <v>2</v>
      </c>
      <c r="L1769" t="s">
        <v>196</v>
      </c>
      <c r="M1769" s="11" cm="1">
        <f t="array" ref="M1769">_xlfn.IFS(L1769="&gt;70%",1,L1769="60-70%",70%,L1769="50-60%",60%,L1769="&lt;50%",50%)</f>
        <v>1</v>
      </c>
      <c r="N1769" s="47">
        <v>0.11419137922065797</v>
      </c>
      <c r="O1769">
        <v>2</v>
      </c>
      <c r="P1769">
        <v>2</v>
      </c>
      <c r="Q1769">
        <v>2</v>
      </c>
      <c r="R1769">
        <v>10</v>
      </c>
      <c r="S1769" t="s">
        <v>105</v>
      </c>
      <c r="T1769" t="s">
        <v>108</v>
      </c>
      <c r="V1769">
        <v>17</v>
      </c>
      <c r="W1769">
        <v>16</v>
      </c>
      <c r="X1769">
        <f>IF(AND(OR('Country Prioritization'!$C$4 = 'Filter inputs'!$A$4,'Country Prioritization'!$C$4=$B1769),
OR('Country Prioritization'!$C$6='Filter inputs'!$C$4,'Country Prioritization'!$C$6=$S1769),
OR( 'Country Prioritization'!$C$7='Filter inputs'!$D$4, 'Country Prioritization'!$C$7=$T1769),
OR('Country Prioritization'!$C$8='Filter inputs'!$E$4, 'Country Prioritization'!$C$8=$F1769), OR(AND('Country Prioritization'!$C$5='Filter inputs'!$B$4,H1769&lt;=$X$1),AND('Country Prioritization'!$C$5='Filter inputs'!$B$5,M1769&lt;=$X$1))),1,0)</f>
        <v>1</v>
      </c>
      <c r="Y1769">
        <f>IF(OR('Vaccine Prioritization'!$C$5='Filter inputs'!$E$4, 'Vaccine Prioritization'!$C$5=$F1769),1,0)</f>
        <v>1</v>
      </c>
    </row>
    <row r="1770" spans="1:25" x14ac:dyDescent="0.3">
      <c r="A1770" t="str">
        <f t="shared" si="49"/>
        <v>AFRICACOMPCV32021</v>
      </c>
      <c r="B1770" t="s">
        <v>3</v>
      </c>
      <c r="C1770" t="s">
        <v>153</v>
      </c>
      <c r="D1770" t="s">
        <v>49</v>
      </c>
      <c r="E1770" t="s">
        <v>84</v>
      </c>
      <c r="F1770">
        <v>2021</v>
      </c>
      <c r="G1770" t="s">
        <v>199</v>
      </c>
      <c r="H1770" s="11" cm="1">
        <f t="array" ref="H1770">_xlfn.IFS(G1770="&gt;70%",1,G1770="60-70%",70%,G1770="50-60%",60%,G1770="&lt;50%",50%)</f>
        <v>0.5</v>
      </c>
      <c r="I1770" s="47">
        <v>7.9409729352118E-2</v>
      </c>
      <c r="J1770">
        <v>6</v>
      </c>
      <c r="K1770">
        <v>2</v>
      </c>
      <c r="L1770" t="s">
        <v>199</v>
      </c>
      <c r="M1770" s="11" cm="1">
        <f t="array" ref="M1770">_xlfn.IFS(L1770="&gt;70%",1,L1770="60-70%",70%,L1770="50-60%",60%,L1770="&lt;50%",50%)</f>
        <v>0.5</v>
      </c>
      <c r="N1770" s="47">
        <v>8.6773644054411542E-2</v>
      </c>
      <c r="O1770">
        <v>9</v>
      </c>
      <c r="P1770">
        <v>2</v>
      </c>
      <c r="Q1770">
        <v>3</v>
      </c>
      <c r="R1770">
        <v>2</v>
      </c>
      <c r="S1770" t="s">
        <v>104</v>
      </c>
      <c r="T1770" t="s">
        <v>109</v>
      </c>
      <c r="V1770">
        <v>13</v>
      </c>
      <c r="W1770">
        <v>16</v>
      </c>
      <c r="X1770">
        <f>IF(AND(OR('Country Prioritization'!$C$4 = 'Filter inputs'!$A$4,'Country Prioritization'!$C$4=$B1770),
OR('Country Prioritization'!$C$6='Filter inputs'!$C$4,'Country Prioritization'!$C$6=$S1770),
OR( 'Country Prioritization'!$C$7='Filter inputs'!$D$4, 'Country Prioritization'!$C$7=$T1770),
OR('Country Prioritization'!$C$8='Filter inputs'!$E$4, 'Country Prioritization'!$C$8=$F1770), OR(AND('Country Prioritization'!$C$5='Filter inputs'!$B$4,H1770&lt;=$X$1),AND('Country Prioritization'!$C$5='Filter inputs'!$B$5,M1770&lt;=$X$1))),1,0)</f>
        <v>1</v>
      </c>
      <c r="Y1770">
        <f>IF(OR('Vaccine Prioritization'!$C$5='Filter inputs'!$E$4, 'Vaccine Prioritization'!$C$5=$F1770),1,0)</f>
        <v>1</v>
      </c>
    </row>
    <row r="1771" spans="1:25" x14ac:dyDescent="0.3">
      <c r="A1771" t="str">
        <f t="shared" si="49"/>
        <v>AFRICALSOPCV32021</v>
      </c>
      <c r="B1771" t="s">
        <v>3</v>
      </c>
      <c r="C1771" t="s">
        <v>178</v>
      </c>
      <c r="D1771" t="s">
        <v>74</v>
      </c>
      <c r="E1771" t="s">
        <v>84</v>
      </c>
      <c r="F1771">
        <v>2021</v>
      </c>
      <c r="G1771" t="s">
        <v>199</v>
      </c>
      <c r="H1771" s="11" cm="1">
        <f t="array" ref="H1771">_xlfn.IFS(G1771="&gt;70%",1,G1771="60-70%",70%,G1771="50-60%",60%,G1771="&lt;50%",50%)</f>
        <v>0.5</v>
      </c>
      <c r="I1771" s="47">
        <v>4.0548415006690548E-2</v>
      </c>
      <c r="J1771">
        <v>4</v>
      </c>
      <c r="K1771">
        <v>2</v>
      </c>
      <c r="L1771" t="s">
        <v>196</v>
      </c>
      <c r="M1771" s="11" cm="1">
        <f t="array" ref="M1771">_xlfn.IFS(L1771="&gt;70%",1,L1771="60-70%",70%,L1771="50-60%",60%,L1771="&lt;50%",50%)</f>
        <v>1</v>
      </c>
      <c r="N1771" s="47">
        <v>8.3565299660986025E-2</v>
      </c>
      <c r="O1771">
        <v>1</v>
      </c>
      <c r="P1771">
        <v>2</v>
      </c>
      <c r="Q1771">
        <v>9</v>
      </c>
      <c r="R1771">
        <v>2</v>
      </c>
      <c r="S1771" t="s">
        <v>104</v>
      </c>
      <c r="T1771" t="s">
        <v>109</v>
      </c>
      <c r="V1771">
        <v>17</v>
      </c>
      <c r="W1771">
        <v>14</v>
      </c>
      <c r="X1771">
        <f>IF(AND(OR('Country Prioritization'!$C$4 = 'Filter inputs'!$A$4,'Country Prioritization'!$C$4=$B1771),
OR('Country Prioritization'!$C$6='Filter inputs'!$C$4,'Country Prioritization'!$C$6=$S1771),
OR( 'Country Prioritization'!$C$7='Filter inputs'!$D$4, 'Country Prioritization'!$C$7=$T1771),
OR('Country Prioritization'!$C$8='Filter inputs'!$E$4, 'Country Prioritization'!$C$8=$F1771), OR(AND('Country Prioritization'!$C$5='Filter inputs'!$B$4,H1771&lt;=$X$1),AND('Country Prioritization'!$C$5='Filter inputs'!$B$5,M1771&lt;=$X$1))),1,0)</f>
        <v>1</v>
      </c>
      <c r="Y1771">
        <f>IF(OR('Vaccine Prioritization'!$C$5='Filter inputs'!$E$4, 'Vaccine Prioritization'!$C$5=$F1771),1,0)</f>
        <v>1</v>
      </c>
    </row>
    <row r="1772" spans="1:25" x14ac:dyDescent="0.3">
      <c r="A1772" t="str">
        <f t="shared" si="49"/>
        <v>ASIABTNPCV32021</v>
      </c>
      <c r="B1772" t="s">
        <v>13</v>
      </c>
      <c r="C1772" t="s">
        <v>184</v>
      </c>
      <c r="D1772" t="s">
        <v>80</v>
      </c>
      <c r="E1772" t="s">
        <v>84</v>
      </c>
      <c r="F1772">
        <v>2021</v>
      </c>
      <c r="G1772" t="s">
        <v>199</v>
      </c>
      <c r="H1772" s="11" cm="1">
        <f t="array" ref="H1772">_xlfn.IFS(G1772="&gt;70%",1,G1772="60-70%",70%,G1772="50-60%",60%,G1772="&lt;50%",50%)</f>
        <v>0.5</v>
      </c>
      <c r="I1772" s="47">
        <v>5.3665741480551053E-3</v>
      </c>
      <c r="J1772">
        <v>10</v>
      </c>
      <c r="K1772">
        <v>1</v>
      </c>
      <c r="L1772" t="s">
        <v>196</v>
      </c>
      <c r="M1772" s="11" cm="1">
        <f t="array" ref="M1772">_xlfn.IFS(L1772="&gt;70%",1,L1772="60-70%",70%,L1772="50-60%",60%,L1772="&lt;50%",50%)</f>
        <v>1</v>
      </c>
      <c r="N1772" s="47">
        <v>7.152364885044489E-2</v>
      </c>
      <c r="O1772">
        <v>1</v>
      </c>
      <c r="P1772">
        <v>1</v>
      </c>
      <c r="Q1772">
        <v>4</v>
      </c>
      <c r="R1772">
        <v>11</v>
      </c>
      <c r="S1772" t="s">
        <v>104</v>
      </c>
      <c r="T1772" t="s">
        <v>108</v>
      </c>
      <c r="V1772">
        <v>26</v>
      </c>
      <c r="W1772">
        <v>17</v>
      </c>
      <c r="X1772">
        <f>IF(AND(OR('Country Prioritization'!$C$4 = 'Filter inputs'!$A$4,'Country Prioritization'!$C$4=$B1772),
OR('Country Prioritization'!$C$6='Filter inputs'!$C$4,'Country Prioritization'!$C$6=$S1772),
OR( 'Country Prioritization'!$C$7='Filter inputs'!$D$4, 'Country Prioritization'!$C$7=$T1772),
OR('Country Prioritization'!$C$8='Filter inputs'!$E$4, 'Country Prioritization'!$C$8=$F1772), OR(AND('Country Prioritization'!$C$5='Filter inputs'!$B$4,H1772&lt;=$X$1),AND('Country Prioritization'!$C$5='Filter inputs'!$B$5,M1772&lt;=$X$1))),1,0)</f>
        <v>1</v>
      </c>
      <c r="Y1772">
        <f>IF(OR('Vaccine Prioritization'!$C$5='Filter inputs'!$E$4, 'Vaccine Prioritization'!$C$5=$F1772),1,0)</f>
        <v>1</v>
      </c>
    </row>
    <row r="1773" spans="1:25" x14ac:dyDescent="0.3">
      <c r="A1773" t="str">
        <f t="shared" si="49"/>
        <v>ASIAGEOPCV32021</v>
      </c>
      <c r="B1773" t="s">
        <v>13</v>
      </c>
      <c r="C1773" t="s">
        <v>159</v>
      </c>
      <c r="D1773" t="s">
        <v>55</v>
      </c>
      <c r="E1773" t="s">
        <v>84</v>
      </c>
      <c r="F1773">
        <v>2021</v>
      </c>
      <c r="G1773" t="s">
        <v>199</v>
      </c>
      <c r="H1773" s="11" cm="1">
        <f t="array" ref="H1773">_xlfn.IFS(G1773="&gt;70%",1,G1773="60-70%",70%,G1773="50-60%",60%,G1773="&lt;50%",50%)</f>
        <v>0.5</v>
      </c>
      <c r="I1773" s="47">
        <v>3.4218831055097841E-2</v>
      </c>
      <c r="J1773">
        <v>5</v>
      </c>
      <c r="K1773">
        <v>1</v>
      </c>
      <c r="L1773" t="s">
        <v>196</v>
      </c>
      <c r="M1773" s="11" cm="1">
        <f t="array" ref="M1773">_xlfn.IFS(L1773="&gt;70%",1,L1773="60-70%",70%,L1773="50-60%",60%,L1773="&lt;50%",50%)</f>
        <v>1</v>
      </c>
      <c r="N1773" s="47">
        <v>6.5604323667943734E-2</v>
      </c>
      <c r="O1773">
        <v>4</v>
      </c>
      <c r="P1773">
        <v>1</v>
      </c>
      <c r="Q1773">
        <v>3</v>
      </c>
      <c r="R1773">
        <v>10</v>
      </c>
      <c r="S1773" t="s">
        <v>105</v>
      </c>
      <c r="T1773" t="s">
        <v>108</v>
      </c>
      <c r="V1773">
        <v>19</v>
      </c>
      <c r="W1773">
        <v>18</v>
      </c>
      <c r="X1773">
        <f>IF(AND(OR('Country Prioritization'!$C$4 = 'Filter inputs'!$A$4,'Country Prioritization'!$C$4=$B1773),
OR('Country Prioritization'!$C$6='Filter inputs'!$C$4,'Country Prioritization'!$C$6=$S1773),
OR( 'Country Prioritization'!$C$7='Filter inputs'!$D$4, 'Country Prioritization'!$C$7=$T1773),
OR('Country Prioritization'!$C$8='Filter inputs'!$E$4, 'Country Prioritization'!$C$8=$F1773), OR(AND('Country Prioritization'!$C$5='Filter inputs'!$B$4,H1773&lt;=$X$1),AND('Country Prioritization'!$C$5='Filter inputs'!$B$5,M1773&lt;=$X$1))),1,0)</f>
        <v>1</v>
      </c>
      <c r="Y1773">
        <f>IF(OR('Vaccine Prioritization'!$C$5='Filter inputs'!$E$4, 'Vaccine Prioritization'!$C$5=$F1773),1,0)</f>
        <v>1</v>
      </c>
    </row>
    <row r="1774" spans="1:25" x14ac:dyDescent="0.3">
      <c r="A1774" t="str">
        <f t="shared" si="49"/>
        <v>EUROPEMDAPCV32021</v>
      </c>
      <c r="B1774" t="s">
        <v>9</v>
      </c>
      <c r="C1774" t="s">
        <v>130</v>
      </c>
      <c r="D1774" t="s">
        <v>26</v>
      </c>
      <c r="E1774" t="s">
        <v>84</v>
      </c>
      <c r="F1774">
        <v>2021</v>
      </c>
      <c r="G1774" t="s">
        <v>199</v>
      </c>
      <c r="H1774" s="11" cm="1">
        <f t="array" ref="H1774">_xlfn.IFS(G1774="&gt;70%",1,G1774="60-70%",70%,G1774="50-60%",60%,G1774="&lt;50%",50%)</f>
        <v>0.5</v>
      </c>
      <c r="I1774" s="47">
        <v>3.4123554749386747E-2</v>
      </c>
      <c r="J1774">
        <v>6</v>
      </c>
      <c r="K1774">
        <v>1</v>
      </c>
      <c r="L1774" t="s">
        <v>197</v>
      </c>
      <c r="M1774" s="11" cm="1">
        <f t="array" ref="M1774">_xlfn.IFS(L1774="&gt;70%",1,L1774="60-70%",70%,L1774="50-60%",60%,L1774="&lt;50%",50%)</f>
        <v>0.7</v>
      </c>
      <c r="N1774" s="47">
        <v>5.2010770334114109E-2</v>
      </c>
      <c r="O1774">
        <v>7</v>
      </c>
      <c r="P1774">
        <v>1</v>
      </c>
      <c r="Q1774">
        <v>2</v>
      </c>
      <c r="R1774">
        <v>11</v>
      </c>
      <c r="S1774" t="s">
        <v>104</v>
      </c>
      <c r="T1774" t="s">
        <v>108</v>
      </c>
      <c r="V1774">
        <v>20</v>
      </c>
      <c r="W1774">
        <v>21</v>
      </c>
      <c r="X1774">
        <f>IF(AND(OR('Country Prioritization'!$C$4 = 'Filter inputs'!$A$4,'Country Prioritization'!$C$4=$B1774),
OR('Country Prioritization'!$C$6='Filter inputs'!$C$4,'Country Prioritization'!$C$6=$S1774),
OR( 'Country Prioritization'!$C$7='Filter inputs'!$D$4, 'Country Prioritization'!$C$7=$T1774),
OR('Country Prioritization'!$C$8='Filter inputs'!$E$4, 'Country Prioritization'!$C$8=$F1774), OR(AND('Country Prioritization'!$C$5='Filter inputs'!$B$4,H1774&lt;=$X$1),AND('Country Prioritization'!$C$5='Filter inputs'!$B$5,M1774&lt;=$X$1))),1,0)</f>
        <v>1</v>
      </c>
      <c r="Y1774">
        <f>IF(OR('Vaccine Prioritization'!$C$5='Filter inputs'!$E$4, 'Vaccine Prioritization'!$C$5=$F1774),1,0)</f>
        <v>1</v>
      </c>
    </row>
    <row r="1775" spans="1:25" x14ac:dyDescent="0.3">
      <c r="A1775" t="str">
        <f t="shared" si="49"/>
        <v>OCEANIASLBPCV32021</v>
      </c>
      <c r="B1775" t="s">
        <v>15</v>
      </c>
      <c r="C1775" t="s">
        <v>150</v>
      </c>
      <c r="D1775" t="s">
        <v>46</v>
      </c>
      <c r="E1775" t="s">
        <v>84</v>
      </c>
      <c r="F1775">
        <v>2021</v>
      </c>
      <c r="G1775" t="s">
        <v>199</v>
      </c>
      <c r="H1775" s="11" cm="1">
        <f t="array" ref="H1775">_xlfn.IFS(G1775="&gt;70%",1,G1775="60-70%",70%,G1775="50-60%",60%,G1775="&lt;50%",50%)</f>
        <v>0.5</v>
      </c>
      <c r="I1775" s="47">
        <v>2.733438975585779E-2</v>
      </c>
      <c r="J1775">
        <v>2</v>
      </c>
      <c r="K1775">
        <v>1</v>
      </c>
      <c r="L1775" t="s">
        <v>196</v>
      </c>
      <c r="M1775" s="11" cm="1">
        <f t="array" ref="M1775">_xlfn.IFS(L1775="&gt;70%",1,L1775="60-70%",70%,L1775="50-60%",60%,L1775="&lt;50%",50%)</f>
        <v>1</v>
      </c>
      <c r="N1775" s="47">
        <v>4.6900283081406306E-2</v>
      </c>
      <c r="O1775">
        <v>5</v>
      </c>
      <c r="P1775">
        <v>1</v>
      </c>
      <c r="Q1775">
        <v>1</v>
      </c>
      <c r="R1775">
        <v>5</v>
      </c>
      <c r="S1775" t="s">
        <v>104</v>
      </c>
      <c r="T1775" t="s">
        <v>107</v>
      </c>
      <c r="V1775">
        <v>9</v>
      </c>
      <c r="W1775">
        <v>12</v>
      </c>
      <c r="X1775">
        <f>IF(AND(OR('Country Prioritization'!$C$4 = 'Filter inputs'!$A$4,'Country Prioritization'!$C$4=$B1775),
OR('Country Prioritization'!$C$6='Filter inputs'!$C$4,'Country Prioritization'!$C$6=$S1775),
OR( 'Country Prioritization'!$C$7='Filter inputs'!$D$4, 'Country Prioritization'!$C$7=$T1775),
OR('Country Prioritization'!$C$8='Filter inputs'!$E$4, 'Country Prioritization'!$C$8=$F1775), OR(AND('Country Prioritization'!$C$5='Filter inputs'!$B$4,H1775&lt;=$X$1),AND('Country Prioritization'!$C$5='Filter inputs'!$B$5,M1775&lt;=$X$1))),1,0)</f>
        <v>1</v>
      </c>
      <c r="Y1775">
        <f>IF(OR('Vaccine Prioritization'!$C$5='Filter inputs'!$E$4, 'Vaccine Prioritization'!$C$5=$F1775),1,0)</f>
        <v>1</v>
      </c>
    </row>
    <row r="1776" spans="1:25" x14ac:dyDescent="0.3">
      <c r="A1776" t="str">
        <f t="shared" si="49"/>
        <v>OCEANIAKIRPCV32021</v>
      </c>
      <c r="B1776" t="s">
        <v>15</v>
      </c>
      <c r="C1776" t="s">
        <v>129</v>
      </c>
      <c r="D1776" t="s">
        <v>25</v>
      </c>
      <c r="E1776" t="s">
        <v>84</v>
      </c>
      <c r="F1776">
        <v>2021</v>
      </c>
      <c r="G1776" t="s">
        <v>198</v>
      </c>
      <c r="H1776" s="11" cm="1">
        <f t="array" ref="H1776">_xlfn.IFS(G1776="&gt;70%",1,G1776="60-70%",70%,G1776="50-60%",60%,G1776="&lt;50%",50%)</f>
        <v>0.6</v>
      </c>
      <c r="I1776" s="47">
        <v>1.4991485793791899E-2</v>
      </c>
      <c r="J1776">
        <v>1</v>
      </c>
      <c r="K1776">
        <v>1</v>
      </c>
      <c r="L1776" t="s">
        <v>197</v>
      </c>
      <c r="M1776" s="11" cm="1">
        <f t="array" ref="M1776">_xlfn.IFS(L1776="&gt;70%",1,L1776="60-70%",70%,L1776="50-60%",60%,L1776="&lt;50%",50%)</f>
        <v>0.7</v>
      </c>
      <c r="N1776" s="47">
        <v>2.0714330468244647E-2</v>
      </c>
      <c r="O1776">
        <v>7</v>
      </c>
      <c r="P1776">
        <v>1</v>
      </c>
      <c r="Q1776">
        <v>5</v>
      </c>
      <c r="R1776">
        <v>11</v>
      </c>
      <c r="S1776" t="s">
        <v>104</v>
      </c>
      <c r="T1776" t="s">
        <v>108</v>
      </c>
      <c r="V1776">
        <v>18</v>
      </c>
      <c r="W1776">
        <v>24</v>
      </c>
      <c r="X1776">
        <f>IF(AND(OR('Country Prioritization'!$C$4 = 'Filter inputs'!$A$4,'Country Prioritization'!$C$4=$B1776),
OR('Country Prioritization'!$C$6='Filter inputs'!$C$4,'Country Prioritization'!$C$6=$S1776),
OR( 'Country Prioritization'!$C$7='Filter inputs'!$D$4, 'Country Prioritization'!$C$7=$T1776),
OR('Country Prioritization'!$C$8='Filter inputs'!$E$4, 'Country Prioritization'!$C$8=$F1776), OR(AND('Country Prioritization'!$C$5='Filter inputs'!$B$4,H1776&lt;=$X$1),AND('Country Prioritization'!$C$5='Filter inputs'!$B$5,M1776&lt;=$X$1))),1,0)</f>
        <v>1</v>
      </c>
      <c r="Y1776">
        <f>IF(OR('Vaccine Prioritization'!$C$5='Filter inputs'!$E$4, 'Vaccine Prioritization'!$C$5=$F1776),1,0)</f>
        <v>1</v>
      </c>
    </row>
    <row r="1777" spans="1:25" x14ac:dyDescent="0.3">
      <c r="A1777" t="str">
        <f t="shared" si="49"/>
        <v>AMERICAGUYPCV32021</v>
      </c>
      <c r="B1777" t="s">
        <v>22</v>
      </c>
      <c r="C1777" t="s">
        <v>170</v>
      </c>
      <c r="D1777" t="s">
        <v>66</v>
      </c>
      <c r="E1777" t="s">
        <v>84</v>
      </c>
      <c r="F1777">
        <v>2021</v>
      </c>
      <c r="G1777" t="s">
        <v>198</v>
      </c>
      <c r="H1777" s="11" cm="1">
        <f t="array" ref="H1777">_xlfn.IFS(G1777="&gt;70%",1,G1777="60-70%",70%,G1777="50-60%",60%,G1777="&lt;50%",50%)</f>
        <v>0.6</v>
      </c>
      <c r="I1777" s="47">
        <v>9.892418329377043E-3</v>
      </c>
      <c r="J1777">
        <v>1</v>
      </c>
      <c r="K1777">
        <v>1</v>
      </c>
      <c r="L1777" t="s">
        <v>196</v>
      </c>
      <c r="M1777" s="11" cm="1">
        <f t="array" ref="M1777">_xlfn.IFS(L1777="&gt;70%",1,L1777="60-70%",70%,L1777="50-60%",60%,L1777="&lt;50%",50%)</f>
        <v>1</v>
      </c>
      <c r="N1777" s="47">
        <v>1.7864044411530583E-2</v>
      </c>
      <c r="O1777">
        <v>2</v>
      </c>
      <c r="P1777">
        <v>1</v>
      </c>
      <c r="Q1777">
        <v>4</v>
      </c>
      <c r="R1777">
        <v>10</v>
      </c>
      <c r="S1777" t="s">
        <v>105</v>
      </c>
      <c r="T1777" t="s">
        <v>108</v>
      </c>
      <c r="V1777">
        <v>16</v>
      </c>
      <c r="W1777">
        <v>17</v>
      </c>
      <c r="X1777">
        <f>IF(AND(OR('Country Prioritization'!$C$4 = 'Filter inputs'!$A$4,'Country Prioritization'!$C$4=$B1777),
OR('Country Prioritization'!$C$6='Filter inputs'!$C$4,'Country Prioritization'!$C$6=$S1777),
OR( 'Country Prioritization'!$C$7='Filter inputs'!$D$4, 'Country Prioritization'!$C$7=$T1777),
OR('Country Prioritization'!$C$8='Filter inputs'!$E$4, 'Country Prioritization'!$C$8=$F1777), OR(AND('Country Prioritization'!$C$5='Filter inputs'!$B$4,H1777&lt;=$X$1),AND('Country Prioritization'!$C$5='Filter inputs'!$B$5,M1777&lt;=$X$1))),1,0)</f>
        <v>1</v>
      </c>
      <c r="Y1777">
        <f>IF(OR('Vaccine Prioritization'!$C$5='Filter inputs'!$E$4, 'Vaccine Prioritization'!$C$5=$F1777),1,0)</f>
        <v>1</v>
      </c>
    </row>
    <row r="1778" spans="1:25" x14ac:dyDescent="0.3">
      <c r="A1778" t="str">
        <f t="shared" si="49"/>
        <v>AFRICASTPPCV32021</v>
      </c>
      <c r="B1778" t="s">
        <v>3</v>
      </c>
      <c r="C1778" t="s">
        <v>173</v>
      </c>
      <c r="D1778" t="s">
        <v>69</v>
      </c>
      <c r="E1778" t="s">
        <v>84</v>
      </c>
      <c r="F1778">
        <v>2021</v>
      </c>
      <c r="G1778" t="s">
        <v>199</v>
      </c>
      <c r="H1778" s="11" cm="1">
        <f t="array" ref="H1778">_xlfn.IFS(G1778="&gt;70%",1,G1778="60-70%",70%,G1778="50-60%",60%,G1778="&lt;50%",50%)</f>
        <v>0.5</v>
      </c>
      <c r="I1778" s="47">
        <v>5.5419191643215383E-3</v>
      </c>
      <c r="J1778">
        <v>2</v>
      </c>
      <c r="K1778">
        <v>1</v>
      </c>
      <c r="L1778" t="s">
        <v>196</v>
      </c>
      <c r="M1778" s="11" cm="1">
        <f t="array" ref="M1778">_xlfn.IFS(L1778="&gt;70%",1,L1778="60-70%",70%,L1778="50-60%",60%,L1778="&lt;50%",50%)</f>
        <v>1</v>
      </c>
      <c r="N1778" s="47">
        <v>1.0308870634818194E-2</v>
      </c>
      <c r="O1778">
        <v>2</v>
      </c>
      <c r="P1778">
        <v>1</v>
      </c>
      <c r="Q1778">
        <v>4</v>
      </c>
      <c r="R1778">
        <v>5</v>
      </c>
      <c r="S1778" t="s">
        <v>104</v>
      </c>
      <c r="T1778" t="s">
        <v>107</v>
      </c>
      <c r="V1778">
        <v>12</v>
      </c>
      <c r="W1778">
        <v>12</v>
      </c>
      <c r="X1778">
        <f>IF(AND(OR('Country Prioritization'!$C$4 = 'Filter inputs'!$A$4,'Country Prioritization'!$C$4=$B1778),
OR('Country Prioritization'!$C$6='Filter inputs'!$C$4,'Country Prioritization'!$C$6=$S1778),
OR( 'Country Prioritization'!$C$7='Filter inputs'!$D$4, 'Country Prioritization'!$C$7=$T1778),
OR('Country Prioritization'!$C$8='Filter inputs'!$E$4, 'Country Prioritization'!$C$8=$F1778), OR(AND('Country Prioritization'!$C$5='Filter inputs'!$B$4,H1778&lt;=$X$1),AND('Country Prioritization'!$C$5='Filter inputs'!$B$5,M1778&lt;=$X$1))),1,0)</f>
        <v>1</v>
      </c>
      <c r="Y1778">
        <f>IF(OR('Vaccine Prioritization'!$C$5='Filter inputs'!$E$4, 'Vaccine Prioritization'!$C$5=$F1778),1,0)</f>
        <v>1</v>
      </c>
    </row>
    <row r="1779" spans="1:25" x14ac:dyDescent="0.3">
      <c r="A1779" t="str">
        <f t="shared" si="49"/>
        <v>ASIAINDPCV32022</v>
      </c>
      <c r="B1779" t="s">
        <v>13</v>
      </c>
      <c r="C1779" t="s">
        <v>146</v>
      </c>
      <c r="D1779" t="s">
        <v>42</v>
      </c>
      <c r="E1779" t="s">
        <v>84</v>
      </c>
      <c r="F1779">
        <v>2022</v>
      </c>
      <c r="G1779" t="s">
        <v>199</v>
      </c>
      <c r="H1779" s="11" cm="1">
        <f t="array" ref="H1779">_xlfn.IFS(G1779="&gt;70%",1,G1779="60-70%",70%,G1779="50-60%",60%,G1779="&lt;50%",50%)</f>
        <v>0.5</v>
      </c>
      <c r="I1779" s="47">
        <v>23.278303228684486</v>
      </c>
      <c r="J1779">
        <v>10</v>
      </c>
      <c r="K1779">
        <v>10</v>
      </c>
      <c r="L1779" t="s">
        <v>199</v>
      </c>
      <c r="M1779" s="11" cm="1">
        <f t="array" ref="M1779">_xlfn.IFS(L1779="&gt;70%",1,L1779="60-70%",70%,L1779="50-60%",60%,L1779="&lt;50%",50%)</f>
        <v>0.5</v>
      </c>
      <c r="N1779" s="47">
        <v>122.24804121715114</v>
      </c>
      <c r="O1779">
        <v>10</v>
      </c>
      <c r="P1779">
        <v>10</v>
      </c>
      <c r="Q1779">
        <v>3</v>
      </c>
      <c r="R1779">
        <v>5</v>
      </c>
      <c r="S1779" t="s">
        <v>104</v>
      </c>
      <c r="T1779" t="s">
        <v>107</v>
      </c>
      <c r="V1779">
        <v>28</v>
      </c>
      <c r="W1779">
        <v>28</v>
      </c>
      <c r="X1779">
        <f>IF(AND(OR('Country Prioritization'!$C$4 = 'Filter inputs'!$A$4,'Country Prioritization'!$C$4=$B1779),
OR('Country Prioritization'!$C$6='Filter inputs'!$C$4,'Country Prioritization'!$C$6=$S1779),
OR( 'Country Prioritization'!$C$7='Filter inputs'!$D$4, 'Country Prioritization'!$C$7=$T1779),
OR('Country Prioritization'!$C$8='Filter inputs'!$E$4, 'Country Prioritization'!$C$8=$F1779), OR(AND('Country Prioritization'!$C$5='Filter inputs'!$B$4,H1779&lt;=$X$1),AND('Country Prioritization'!$C$5='Filter inputs'!$B$5,M1779&lt;=$X$1))),1,0)</f>
        <v>1</v>
      </c>
      <c r="Y1779">
        <f>IF(OR('Vaccine Prioritization'!$C$5='Filter inputs'!$E$4, 'Vaccine Prioritization'!$C$5=$F1779),1,0)</f>
        <v>1</v>
      </c>
    </row>
    <row r="1780" spans="1:25" x14ac:dyDescent="0.3">
      <c r="A1780" t="str">
        <f t="shared" si="49"/>
        <v>ASIABGDPCV32022</v>
      </c>
      <c r="B1780" t="s">
        <v>13</v>
      </c>
      <c r="C1780" t="s">
        <v>169</v>
      </c>
      <c r="D1780" t="s">
        <v>65</v>
      </c>
      <c r="E1780" t="s">
        <v>84</v>
      </c>
      <c r="F1780">
        <v>2022</v>
      </c>
      <c r="G1780" t="s">
        <v>199</v>
      </c>
      <c r="H1780" s="11" cm="1">
        <f t="array" ref="H1780">_xlfn.IFS(G1780="&gt;70%",1,G1780="60-70%",70%,G1780="50-60%",60%,G1780="&lt;50%",50%)</f>
        <v>0.5</v>
      </c>
      <c r="I1780" s="47">
        <v>9.8134673570146553</v>
      </c>
      <c r="J1780">
        <v>1</v>
      </c>
      <c r="K1780">
        <v>10</v>
      </c>
      <c r="L1780" t="s">
        <v>196</v>
      </c>
      <c r="M1780" s="11" cm="1">
        <f t="array" ref="M1780">_xlfn.IFS(L1780="&gt;70%",1,L1780="60-70%",70%,L1780="50-60%",60%,L1780="&lt;50%",50%)</f>
        <v>1</v>
      </c>
      <c r="N1780" s="47">
        <v>26.082879940592623</v>
      </c>
      <c r="O1780">
        <v>2</v>
      </c>
      <c r="P1780">
        <v>10</v>
      </c>
      <c r="Q1780">
        <v>2</v>
      </c>
      <c r="R1780">
        <v>2</v>
      </c>
      <c r="S1780" t="s">
        <v>104</v>
      </c>
      <c r="T1780" t="s">
        <v>109</v>
      </c>
      <c r="V1780">
        <v>15</v>
      </c>
      <c r="W1780">
        <v>16</v>
      </c>
      <c r="X1780">
        <f>IF(AND(OR('Country Prioritization'!$C$4 = 'Filter inputs'!$A$4,'Country Prioritization'!$C$4=$B1780),
OR('Country Prioritization'!$C$6='Filter inputs'!$C$4,'Country Prioritization'!$C$6=$S1780),
OR( 'Country Prioritization'!$C$7='Filter inputs'!$D$4, 'Country Prioritization'!$C$7=$T1780),
OR('Country Prioritization'!$C$8='Filter inputs'!$E$4, 'Country Prioritization'!$C$8=$F1780), OR(AND('Country Prioritization'!$C$5='Filter inputs'!$B$4,H1780&lt;=$X$1),AND('Country Prioritization'!$C$5='Filter inputs'!$B$5,M1780&lt;=$X$1))),1,0)</f>
        <v>1</v>
      </c>
      <c r="Y1780">
        <f>IF(OR('Vaccine Prioritization'!$C$5='Filter inputs'!$E$4, 'Vaccine Prioritization'!$C$5=$F1780),1,0)</f>
        <v>1</v>
      </c>
    </row>
    <row r="1781" spans="1:25" x14ac:dyDescent="0.3">
      <c r="A1781" t="str">
        <f t="shared" si="49"/>
        <v>ASIAPAKPCV32022</v>
      </c>
      <c r="B1781" t="s">
        <v>13</v>
      </c>
      <c r="C1781" t="s">
        <v>141</v>
      </c>
      <c r="D1781" t="s">
        <v>37</v>
      </c>
      <c r="E1781" t="s">
        <v>84</v>
      </c>
      <c r="F1781">
        <v>2022</v>
      </c>
      <c r="G1781" t="s">
        <v>199</v>
      </c>
      <c r="H1781" s="11" cm="1">
        <f t="array" ref="H1781">_xlfn.IFS(G1781="&gt;70%",1,G1781="60-70%",70%,G1781="50-60%",60%,G1781="&lt;50%",50%)</f>
        <v>0.5</v>
      </c>
      <c r="I1781" s="47">
        <v>7.2701232733700687</v>
      </c>
      <c r="J1781">
        <v>6</v>
      </c>
      <c r="K1781">
        <v>10</v>
      </c>
      <c r="L1781" t="s">
        <v>196</v>
      </c>
      <c r="M1781" s="11" cm="1">
        <f t="array" ref="M1781">_xlfn.IFS(L1781="&gt;70%",1,L1781="60-70%",70%,L1781="50-60%",60%,L1781="&lt;50%",50%)</f>
        <v>1</v>
      </c>
      <c r="N1781" s="47">
        <v>24.060807790251886</v>
      </c>
      <c r="O1781">
        <v>5</v>
      </c>
      <c r="P1781">
        <v>10</v>
      </c>
      <c r="Q1781">
        <v>3</v>
      </c>
      <c r="R1781">
        <v>2</v>
      </c>
      <c r="S1781" t="s">
        <v>104</v>
      </c>
      <c r="T1781" t="s">
        <v>109</v>
      </c>
      <c r="V1781">
        <v>21</v>
      </c>
      <c r="W1781">
        <v>20</v>
      </c>
      <c r="X1781">
        <f>IF(AND(OR('Country Prioritization'!$C$4 = 'Filter inputs'!$A$4,'Country Prioritization'!$C$4=$B1781),
OR('Country Prioritization'!$C$6='Filter inputs'!$C$4,'Country Prioritization'!$C$6=$S1781),
OR( 'Country Prioritization'!$C$7='Filter inputs'!$D$4, 'Country Prioritization'!$C$7=$T1781),
OR('Country Prioritization'!$C$8='Filter inputs'!$E$4, 'Country Prioritization'!$C$8=$F1781), OR(AND('Country Prioritization'!$C$5='Filter inputs'!$B$4,H1781&lt;=$X$1),AND('Country Prioritization'!$C$5='Filter inputs'!$B$5,M1781&lt;=$X$1))),1,0)</f>
        <v>1</v>
      </c>
      <c r="Y1781">
        <f>IF(OR('Vaccine Prioritization'!$C$5='Filter inputs'!$E$4, 'Vaccine Prioritization'!$C$5=$F1781),1,0)</f>
        <v>1</v>
      </c>
    </row>
    <row r="1782" spans="1:25" x14ac:dyDescent="0.3">
      <c r="A1782" t="str">
        <f t="shared" si="49"/>
        <v>AFRICAETHPCV32022</v>
      </c>
      <c r="B1782" t="s">
        <v>3</v>
      </c>
      <c r="C1782" t="s">
        <v>125</v>
      </c>
      <c r="D1782" t="s">
        <v>20</v>
      </c>
      <c r="E1782" t="s">
        <v>84</v>
      </c>
      <c r="F1782">
        <v>2022</v>
      </c>
      <c r="G1782" t="s">
        <v>199</v>
      </c>
      <c r="H1782" s="11" cm="1">
        <f t="array" ref="H1782">_xlfn.IFS(G1782="&gt;70%",1,G1782="60-70%",70%,G1782="50-60%",60%,G1782="&lt;50%",50%)</f>
        <v>0.5</v>
      </c>
      <c r="I1782" s="47">
        <v>6.408898120330381</v>
      </c>
      <c r="J1782">
        <v>9</v>
      </c>
      <c r="K1782">
        <v>10</v>
      </c>
      <c r="L1782" t="s">
        <v>197</v>
      </c>
      <c r="M1782" s="11" cm="1">
        <f t="array" ref="M1782">_xlfn.IFS(L1782="&gt;70%",1,L1782="60-70%",70%,L1782="50-60%",60%,L1782="&lt;50%",50%)</f>
        <v>0.7</v>
      </c>
      <c r="N1782" s="47">
        <v>19.69355506453072</v>
      </c>
      <c r="O1782">
        <v>7</v>
      </c>
      <c r="P1782">
        <v>10</v>
      </c>
      <c r="Q1782">
        <v>9</v>
      </c>
      <c r="R1782">
        <v>9</v>
      </c>
      <c r="S1782" t="s">
        <v>103</v>
      </c>
      <c r="T1782" t="s">
        <v>106</v>
      </c>
      <c r="V1782">
        <v>37</v>
      </c>
      <c r="W1782">
        <v>35</v>
      </c>
      <c r="X1782">
        <f>IF(AND(OR('Country Prioritization'!$C$4 = 'Filter inputs'!$A$4,'Country Prioritization'!$C$4=$B1782),
OR('Country Prioritization'!$C$6='Filter inputs'!$C$4,'Country Prioritization'!$C$6=$S1782),
OR( 'Country Prioritization'!$C$7='Filter inputs'!$D$4, 'Country Prioritization'!$C$7=$T1782),
OR('Country Prioritization'!$C$8='Filter inputs'!$E$4, 'Country Prioritization'!$C$8=$F1782), OR(AND('Country Prioritization'!$C$5='Filter inputs'!$B$4,H1782&lt;=$X$1),AND('Country Prioritization'!$C$5='Filter inputs'!$B$5,M1782&lt;=$X$1))),1,0)</f>
        <v>1</v>
      </c>
      <c r="Y1782">
        <f>IF(OR('Vaccine Prioritization'!$C$5='Filter inputs'!$E$4, 'Vaccine Prioritization'!$C$5=$F1782),1,0)</f>
        <v>1</v>
      </c>
    </row>
    <row r="1783" spans="1:25" x14ac:dyDescent="0.3">
      <c r="A1783" t="str">
        <f t="shared" si="49"/>
        <v>AFRICANGAPCV32022</v>
      </c>
      <c r="B1783" t="s">
        <v>3</v>
      </c>
      <c r="C1783" t="s">
        <v>113</v>
      </c>
      <c r="D1783" t="s">
        <v>5</v>
      </c>
      <c r="E1783" t="s">
        <v>84</v>
      </c>
      <c r="F1783">
        <v>2022</v>
      </c>
      <c r="G1783" t="s">
        <v>199</v>
      </c>
      <c r="H1783" s="11" cm="1">
        <f t="array" ref="H1783">_xlfn.IFS(G1783="&gt;70%",1,G1783="60-70%",70%,G1783="50-60%",60%,G1783="&lt;50%",50%)</f>
        <v>0.5</v>
      </c>
      <c r="I1783" s="47">
        <v>6.228692997721482</v>
      </c>
      <c r="J1783">
        <v>9</v>
      </c>
      <c r="K1783">
        <v>10</v>
      </c>
      <c r="L1783" t="s">
        <v>199</v>
      </c>
      <c r="M1783" s="11" cm="1">
        <f t="array" ref="M1783">_xlfn.IFS(L1783="&gt;70%",1,L1783="60-70%",70%,L1783="50-60%",60%,L1783="&lt;50%",50%)</f>
        <v>0.5</v>
      </c>
      <c r="N1783" s="47">
        <v>15.433451838256888</v>
      </c>
      <c r="O1783">
        <v>9</v>
      </c>
      <c r="P1783">
        <v>10</v>
      </c>
      <c r="Q1783">
        <v>10</v>
      </c>
      <c r="R1783">
        <v>5</v>
      </c>
      <c r="S1783" t="s">
        <v>104</v>
      </c>
      <c r="T1783" t="s">
        <v>107</v>
      </c>
      <c r="V1783">
        <v>34</v>
      </c>
      <c r="W1783">
        <v>34</v>
      </c>
      <c r="X1783">
        <f>IF(AND(OR('Country Prioritization'!$C$4 = 'Filter inputs'!$A$4,'Country Prioritization'!$C$4=$B1783),
OR('Country Prioritization'!$C$6='Filter inputs'!$C$4,'Country Prioritization'!$C$6=$S1783),
OR( 'Country Prioritization'!$C$7='Filter inputs'!$D$4, 'Country Prioritization'!$C$7=$T1783),
OR('Country Prioritization'!$C$8='Filter inputs'!$E$4, 'Country Prioritization'!$C$8=$F1783), OR(AND('Country Prioritization'!$C$5='Filter inputs'!$B$4,H1783&lt;=$X$1),AND('Country Prioritization'!$C$5='Filter inputs'!$B$5,M1783&lt;=$X$1))),1,0)</f>
        <v>1</v>
      </c>
      <c r="Y1783">
        <f>IF(OR('Vaccine Prioritization'!$C$5='Filter inputs'!$E$4, 'Vaccine Prioritization'!$C$5=$F1783),1,0)</f>
        <v>1</v>
      </c>
    </row>
    <row r="1784" spans="1:25" x14ac:dyDescent="0.3">
      <c r="A1784" t="str">
        <f t="shared" si="49"/>
        <v>AFRICACODPCV32022</v>
      </c>
      <c r="B1784" t="s">
        <v>3</v>
      </c>
      <c r="C1784" t="s">
        <v>134</v>
      </c>
      <c r="D1784" t="s">
        <v>30</v>
      </c>
      <c r="E1784" t="s">
        <v>84</v>
      </c>
      <c r="F1784">
        <v>2022</v>
      </c>
      <c r="G1784" t="s">
        <v>199</v>
      </c>
      <c r="H1784" s="11" cm="1">
        <f t="array" ref="H1784">_xlfn.IFS(G1784="&gt;70%",1,G1784="60-70%",70%,G1784="50-60%",60%,G1784="&lt;50%",50%)</f>
        <v>0.5</v>
      </c>
      <c r="I1784" s="47">
        <v>3.1254843398898045</v>
      </c>
      <c r="J1784">
        <v>9</v>
      </c>
      <c r="K1784">
        <v>10</v>
      </c>
      <c r="L1784" t="s">
        <v>196</v>
      </c>
      <c r="M1784" s="11" cm="1">
        <f t="array" ref="M1784">_xlfn.IFS(L1784="&gt;70%",1,L1784="60-70%",70%,L1784="50-60%",60%,L1784="&lt;50%",50%)</f>
        <v>1</v>
      </c>
      <c r="N1784" s="47">
        <v>12.913852887173368</v>
      </c>
      <c r="O1784">
        <v>6</v>
      </c>
      <c r="P1784">
        <v>10</v>
      </c>
      <c r="Q1784">
        <v>10</v>
      </c>
      <c r="R1784">
        <v>9</v>
      </c>
      <c r="S1784" t="s">
        <v>103</v>
      </c>
      <c r="T1784" t="s">
        <v>106</v>
      </c>
      <c r="V1784">
        <v>38</v>
      </c>
      <c r="W1784">
        <v>35</v>
      </c>
      <c r="X1784">
        <f>IF(AND(OR('Country Prioritization'!$C$4 = 'Filter inputs'!$A$4,'Country Prioritization'!$C$4=$B1784),
OR('Country Prioritization'!$C$6='Filter inputs'!$C$4,'Country Prioritization'!$C$6=$S1784),
OR( 'Country Prioritization'!$C$7='Filter inputs'!$D$4, 'Country Prioritization'!$C$7=$T1784),
OR('Country Prioritization'!$C$8='Filter inputs'!$E$4, 'Country Prioritization'!$C$8=$F1784), OR(AND('Country Prioritization'!$C$5='Filter inputs'!$B$4,H1784&lt;=$X$1),AND('Country Prioritization'!$C$5='Filter inputs'!$B$5,M1784&lt;=$X$1))),1,0)</f>
        <v>1</v>
      </c>
      <c r="Y1784">
        <f>IF(OR('Vaccine Prioritization'!$C$5='Filter inputs'!$E$4, 'Vaccine Prioritization'!$C$5=$F1784),1,0)</f>
        <v>1</v>
      </c>
    </row>
    <row r="1785" spans="1:25" x14ac:dyDescent="0.3">
      <c r="A1785" t="str">
        <f t="shared" si="49"/>
        <v>ASIAIDNPCV32022</v>
      </c>
      <c r="B1785" t="s">
        <v>13</v>
      </c>
      <c r="C1785" t="s">
        <v>133</v>
      </c>
      <c r="D1785" t="s">
        <v>29</v>
      </c>
      <c r="E1785" t="s">
        <v>84</v>
      </c>
      <c r="F1785">
        <v>2022</v>
      </c>
      <c r="G1785" t="s">
        <v>199</v>
      </c>
      <c r="H1785" s="11" cm="1">
        <f t="array" ref="H1785">_xlfn.IFS(G1785="&gt;70%",1,G1785="60-70%",70%,G1785="50-60%",60%,G1785="&lt;50%",50%)</f>
        <v>0.5</v>
      </c>
      <c r="I1785" s="47">
        <v>0.4813446331461177</v>
      </c>
      <c r="J1785">
        <v>10</v>
      </c>
      <c r="K1785">
        <v>6</v>
      </c>
      <c r="L1785" t="s">
        <v>197</v>
      </c>
      <c r="M1785" s="11" cm="1">
        <f t="array" ref="M1785">_xlfn.IFS(L1785="&gt;70%",1,L1785="60-70%",70%,L1785="50-60%",60%,L1785="&lt;50%",50%)</f>
        <v>0.7</v>
      </c>
      <c r="N1785" s="47">
        <v>10.317162219258453</v>
      </c>
      <c r="O1785">
        <v>7</v>
      </c>
      <c r="P1785">
        <v>10</v>
      </c>
      <c r="Q1785">
        <v>2</v>
      </c>
      <c r="R1785">
        <v>10</v>
      </c>
      <c r="S1785" t="s">
        <v>105</v>
      </c>
      <c r="T1785" t="s">
        <v>108</v>
      </c>
      <c r="V1785">
        <v>28</v>
      </c>
      <c r="W1785">
        <v>29</v>
      </c>
      <c r="X1785">
        <f>IF(AND(OR('Country Prioritization'!$C$4 = 'Filter inputs'!$A$4,'Country Prioritization'!$C$4=$B1785),
OR('Country Prioritization'!$C$6='Filter inputs'!$C$4,'Country Prioritization'!$C$6=$S1785),
OR( 'Country Prioritization'!$C$7='Filter inputs'!$D$4, 'Country Prioritization'!$C$7=$T1785),
OR('Country Prioritization'!$C$8='Filter inputs'!$E$4, 'Country Prioritization'!$C$8=$F1785), OR(AND('Country Prioritization'!$C$5='Filter inputs'!$B$4,H1785&lt;=$X$1),AND('Country Prioritization'!$C$5='Filter inputs'!$B$5,M1785&lt;=$X$1))),1,0)</f>
        <v>1</v>
      </c>
      <c r="Y1785">
        <f>IF(OR('Vaccine Prioritization'!$C$5='Filter inputs'!$E$4, 'Vaccine Prioritization'!$C$5=$F1785),1,0)</f>
        <v>1</v>
      </c>
    </row>
    <row r="1786" spans="1:25" x14ac:dyDescent="0.3">
      <c r="A1786" t="str">
        <f t="shared" si="49"/>
        <v>ASIAVNMPCV32022</v>
      </c>
      <c r="B1786" t="s">
        <v>13</v>
      </c>
      <c r="C1786" t="s">
        <v>152</v>
      </c>
      <c r="D1786" t="s">
        <v>48</v>
      </c>
      <c r="E1786" t="s">
        <v>84</v>
      </c>
      <c r="F1786">
        <v>2022</v>
      </c>
      <c r="G1786" t="s">
        <v>199</v>
      </c>
      <c r="H1786" s="11" cm="1">
        <f t="array" ref="H1786">_xlfn.IFS(G1786="&gt;70%",1,G1786="60-70%",70%,G1786="50-60%",60%,G1786="&lt;50%",50%)</f>
        <v>0.5</v>
      </c>
      <c r="I1786" s="47">
        <v>0.266373463370073</v>
      </c>
      <c r="J1786">
        <v>8</v>
      </c>
      <c r="K1786">
        <v>5</v>
      </c>
      <c r="L1786" t="s">
        <v>199</v>
      </c>
      <c r="M1786" s="11" cm="1">
        <f t="array" ref="M1786">_xlfn.IFS(L1786="&gt;70%",1,L1786="60-70%",70%,L1786="50-60%",60%,L1786="&lt;50%",50%)</f>
        <v>0.5</v>
      </c>
      <c r="N1786" s="47">
        <v>8.4634630129861819</v>
      </c>
      <c r="O1786">
        <v>10</v>
      </c>
      <c r="P1786">
        <v>10</v>
      </c>
      <c r="Q1786">
        <v>7</v>
      </c>
      <c r="R1786">
        <v>11</v>
      </c>
      <c r="S1786" t="s">
        <v>104</v>
      </c>
      <c r="T1786" t="s">
        <v>108</v>
      </c>
      <c r="V1786">
        <v>31</v>
      </c>
      <c r="W1786">
        <v>38</v>
      </c>
      <c r="X1786">
        <f>IF(AND(OR('Country Prioritization'!$C$4 = 'Filter inputs'!$A$4,'Country Prioritization'!$C$4=$B1786),
OR('Country Prioritization'!$C$6='Filter inputs'!$C$4,'Country Prioritization'!$C$6=$S1786),
OR( 'Country Prioritization'!$C$7='Filter inputs'!$D$4, 'Country Prioritization'!$C$7=$T1786),
OR('Country Prioritization'!$C$8='Filter inputs'!$E$4, 'Country Prioritization'!$C$8=$F1786), OR(AND('Country Prioritization'!$C$5='Filter inputs'!$B$4,H1786&lt;=$X$1),AND('Country Prioritization'!$C$5='Filter inputs'!$B$5,M1786&lt;=$X$1))),1,0)</f>
        <v>1</v>
      </c>
      <c r="Y1786">
        <f>IF(OR('Vaccine Prioritization'!$C$5='Filter inputs'!$E$4, 'Vaccine Prioritization'!$C$5=$F1786),1,0)</f>
        <v>1</v>
      </c>
    </row>
    <row r="1787" spans="1:25" x14ac:dyDescent="0.3">
      <c r="A1787" t="str">
        <f t="shared" si="49"/>
        <v>AFRICANERPCV32022</v>
      </c>
      <c r="B1787" t="s">
        <v>3</v>
      </c>
      <c r="C1787" t="s">
        <v>136</v>
      </c>
      <c r="D1787" t="s">
        <v>32</v>
      </c>
      <c r="E1787" t="s">
        <v>84</v>
      </c>
      <c r="F1787">
        <v>2022</v>
      </c>
      <c r="G1787" t="s">
        <v>199</v>
      </c>
      <c r="H1787" s="11" cm="1">
        <f t="array" ref="H1787">_xlfn.IFS(G1787="&gt;70%",1,G1787="60-70%",70%,G1787="50-60%",60%,G1787="&lt;50%",50%)</f>
        <v>0.5</v>
      </c>
      <c r="I1787" s="47">
        <v>3.0981943582889557</v>
      </c>
      <c r="J1787">
        <v>5</v>
      </c>
      <c r="K1787">
        <v>10</v>
      </c>
      <c r="L1787" t="s">
        <v>196</v>
      </c>
      <c r="M1787" s="11" cm="1">
        <f t="array" ref="M1787">_xlfn.IFS(L1787="&gt;70%",1,L1787="60-70%",70%,L1787="50-60%",60%,L1787="&lt;50%",50%)</f>
        <v>1</v>
      </c>
      <c r="N1787" s="47">
        <v>8.4292805592225317</v>
      </c>
      <c r="O1787">
        <v>6</v>
      </c>
      <c r="P1787">
        <v>9</v>
      </c>
      <c r="Q1787">
        <v>8</v>
      </c>
      <c r="R1787">
        <v>9</v>
      </c>
      <c r="S1787" t="s">
        <v>103</v>
      </c>
      <c r="T1787" t="s">
        <v>106</v>
      </c>
      <c r="V1787">
        <v>32</v>
      </c>
      <c r="W1787">
        <v>32</v>
      </c>
      <c r="X1787">
        <f>IF(AND(OR('Country Prioritization'!$C$4 = 'Filter inputs'!$A$4,'Country Prioritization'!$C$4=$B1787),
OR('Country Prioritization'!$C$6='Filter inputs'!$C$4,'Country Prioritization'!$C$6=$S1787),
OR( 'Country Prioritization'!$C$7='Filter inputs'!$D$4, 'Country Prioritization'!$C$7=$T1787),
OR('Country Prioritization'!$C$8='Filter inputs'!$E$4, 'Country Prioritization'!$C$8=$F1787), OR(AND('Country Prioritization'!$C$5='Filter inputs'!$B$4,H1787&lt;=$X$1),AND('Country Prioritization'!$C$5='Filter inputs'!$B$5,M1787&lt;=$X$1))),1,0)</f>
        <v>1</v>
      </c>
      <c r="Y1787">
        <f>IF(OR('Vaccine Prioritization'!$C$5='Filter inputs'!$E$4, 'Vaccine Prioritization'!$C$5=$F1787),1,0)</f>
        <v>1</v>
      </c>
    </row>
    <row r="1788" spans="1:25" x14ac:dyDescent="0.3">
      <c r="A1788" t="str">
        <f t="shared" si="49"/>
        <v>AFRICASDNPCV32022</v>
      </c>
      <c r="B1788" t="s">
        <v>3</v>
      </c>
      <c r="C1788" t="s">
        <v>149</v>
      </c>
      <c r="D1788" t="s">
        <v>45</v>
      </c>
      <c r="E1788" t="s">
        <v>84</v>
      </c>
      <c r="F1788">
        <v>2022</v>
      </c>
      <c r="G1788" t="s">
        <v>199</v>
      </c>
      <c r="H1788" s="11" cm="1">
        <f t="array" ref="H1788">_xlfn.IFS(G1788="&gt;70%",1,G1788="60-70%",70%,G1788="50-60%",60%,G1788="&lt;50%",50%)</f>
        <v>0.5</v>
      </c>
      <c r="I1788" s="47">
        <v>2.9190971190538049</v>
      </c>
      <c r="J1788">
        <v>3</v>
      </c>
      <c r="K1788">
        <v>10</v>
      </c>
      <c r="L1788" t="s">
        <v>196</v>
      </c>
      <c r="M1788" s="11" cm="1">
        <f t="array" ref="M1788">_xlfn.IFS(L1788="&gt;70%",1,L1788="60-70%",70%,L1788="50-60%",60%,L1788="&lt;50%",50%)</f>
        <v>1</v>
      </c>
      <c r="N1788" s="47">
        <v>7.5795701910086333</v>
      </c>
      <c r="O1788">
        <v>4</v>
      </c>
      <c r="P1788">
        <v>9</v>
      </c>
      <c r="Q1788">
        <v>5</v>
      </c>
      <c r="R1788">
        <v>3</v>
      </c>
      <c r="S1788" t="s">
        <v>103</v>
      </c>
      <c r="T1788" t="s">
        <v>109</v>
      </c>
      <c r="V1788">
        <v>21</v>
      </c>
      <c r="W1788">
        <v>21</v>
      </c>
      <c r="X1788">
        <f>IF(AND(OR('Country Prioritization'!$C$4 = 'Filter inputs'!$A$4,'Country Prioritization'!$C$4=$B1788),
OR('Country Prioritization'!$C$6='Filter inputs'!$C$4,'Country Prioritization'!$C$6=$S1788),
OR( 'Country Prioritization'!$C$7='Filter inputs'!$D$4, 'Country Prioritization'!$C$7=$T1788),
OR('Country Prioritization'!$C$8='Filter inputs'!$E$4, 'Country Prioritization'!$C$8=$F1788), OR(AND('Country Prioritization'!$C$5='Filter inputs'!$B$4,H1788&lt;=$X$1),AND('Country Prioritization'!$C$5='Filter inputs'!$B$5,M1788&lt;=$X$1))),1,0)</f>
        <v>1</v>
      </c>
      <c r="Y1788">
        <f>IF(OR('Vaccine Prioritization'!$C$5='Filter inputs'!$E$4, 'Vaccine Prioritization'!$C$5=$F1788),1,0)</f>
        <v>1</v>
      </c>
    </row>
    <row r="1789" spans="1:25" x14ac:dyDescent="0.3">
      <c r="A1789" t="str">
        <f t="shared" si="49"/>
        <v>AFRICATZAPCV32022</v>
      </c>
      <c r="B1789" t="s">
        <v>3</v>
      </c>
      <c r="C1789" t="s">
        <v>161</v>
      </c>
      <c r="D1789" t="s">
        <v>57</v>
      </c>
      <c r="E1789" t="s">
        <v>84</v>
      </c>
      <c r="F1789">
        <v>2022</v>
      </c>
      <c r="G1789" t="s">
        <v>199</v>
      </c>
      <c r="H1789" s="11" cm="1">
        <f t="array" ref="H1789">_xlfn.IFS(G1789="&gt;70%",1,G1789="60-70%",70%,G1789="50-60%",60%,G1789="&lt;50%",50%)</f>
        <v>0.5</v>
      </c>
      <c r="I1789" s="47">
        <v>1.7784351117747232</v>
      </c>
      <c r="J1789">
        <v>5</v>
      </c>
      <c r="K1789">
        <v>9</v>
      </c>
      <c r="L1789" t="s">
        <v>196</v>
      </c>
      <c r="M1789" s="11" cm="1">
        <f t="array" ref="M1789">_xlfn.IFS(L1789="&gt;70%",1,L1789="60-70%",70%,L1789="50-60%",60%,L1789="&lt;50%",50%)</f>
        <v>1</v>
      </c>
      <c r="N1789" s="47">
        <v>5.687975780930544</v>
      </c>
      <c r="O1789">
        <v>3</v>
      </c>
      <c r="P1789">
        <v>9</v>
      </c>
      <c r="Q1789">
        <v>7</v>
      </c>
      <c r="R1789">
        <v>8</v>
      </c>
      <c r="S1789" t="s">
        <v>104</v>
      </c>
      <c r="T1789" t="s">
        <v>106</v>
      </c>
      <c r="V1789">
        <v>29</v>
      </c>
      <c r="W1789">
        <v>27</v>
      </c>
      <c r="X1789">
        <f>IF(AND(OR('Country Prioritization'!$C$4 = 'Filter inputs'!$A$4,'Country Prioritization'!$C$4=$B1789),
OR('Country Prioritization'!$C$6='Filter inputs'!$C$4,'Country Prioritization'!$C$6=$S1789),
OR( 'Country Prioritization'!$C$7='Filter inputs'!$D$4, 'Country Prioritization'!$C$7=$T1789),
OR('Country Prioritization'!$C$8='Filter inputs'!$E$4, 'Country Prioritization'!$C$8=$F1789), OR(AND('Country Prioritization'!$C$5='Filter inputs'!$B$4,H1789&lt;=$X$1),AND('Country Prioritization'!$C$5='Filter inputs'!$B$5,M1789&lt;=$X$1))),1,0)</f>
        <v>1</v>
      </c>
      <c r="Y1789">
        <f>IF(OR('Vaccine Prioritization'!$C$5='Filter inputs'!$E$4, 'Vaccine Prioritization'!$C$5=$F1789),1,0)</f>
        <v>1</v>
      </c>
    </row>
    <row r="1790" spans="1:25" x14ac:dyDescent="0.3">
      <c r="A1790" t="str">
        <f t="shared" si="49"/>
        <v>AFRICAAGOPCV32022</v>
      </c>
      <c r="B1790" t="s">
        <v>3</v>
      </c>
      <c r="C1790" t="s">
        <v>116</v>
      </c>
      <c r="D1790" t="s">
        <v>8</v>
      </c>
      <c r="E1790" t="s">
        <v>84</v>
      </c>
      <c r="F1790">
        <v>2022</v>
      </c>
      <c r="G1790" t="s">
        <v>199</v>
      </c>
      <c r="H1790" s="11" cm="1">
        <f t="array" ref="H1790">_xlfn.IFS(G1790="&gt;70%",1,G1790="60-70%",70%,G1790="50-60%",60%,G1790="&lt;50%",50%)</f>
        <v>0.5</v>
      </c>
      <c r="I1790" s="47">
        <v>1.725053523202065</v>
      </c>
      <c r="J1790">
        <v>10</v>
      </c>
      <c r="K1790">
        <v>9</v>
      </c>
      <c r="L1790" t="s">
        <v>199</v>
      </c>
      <c r="M1790" s="11" cm="1">
        <f t="array" ref="M1790">_xlfn.IFS(L1790="&gt;70%",1,L1790="60-70%",70%,L1790="50-60%",60%,L1790="&lt;50%",50%)</f>
        <v>0.5</v>
      </c>
      <c r="N1790" s="47">
        <v>4.7802428572708733</v>
      </c>
      <c r="O1790">
        <v>8</v>
      </c>
      <c r="P1790">
        <v>9</v>
      </c>
      <c r="Q1790">
        <v>9</v>
      </c>
      <c r="R1790">
        <v>11</v>
      </c>
      <c r="S1790" t="s">
        <v>104</v>
      </c>
      <c r="T1790" t="s">
        <v>108</v>
      </c>
      <c r="V1790">
        <v>39</v>
      </c>
      <c r="W1790">
        <v>37</v>
      </c>
      <c r="X1790">
        <f>IF(AND(OR('Country Prioritization'!$C$4 = 'Filter inputs'!$A$4,'Country Prioritization'!$C$4=$B1790),
OR('Country Prioritization'!$C$6='Filter inputs'!$C$4,'Country Prioritization'!$C$6=$S1790),
OR( 'Country Prioritization'!$C$7='Filter inputs'!$D$4, 'Country Prioritization'!$C$7=$T1790),
OR('Country Prioritization'!$C$8='Filter inputs'!$E$4, 'Country Prioritization'!$C$8=$F1790), OR(AND('Country Prioritization'!$C$5='Filter inputs'!$B$4,H1790&lt;=$X$1),AND('Country Prioritization'!$C$5='Filter inputs'!$B$5,M1790&lt;=$X$1))),1,0)</f>
        <v>1</v>
      </c>
      <c r="Y1790">
        <f>IF(OR('Vaccine Prioritization'!$C$5='Filter inputs'!$E$4, 'Vaccine Prioritization'!$C$5=$F1790),1,0)</f>
        <v>1</v>
      </c>
    </row>
    <row r="1791" spans="1:25" x14ac:dyDescent="0.3">
      <c r="A1791" t="str">
        <f t="shared" si="49"/>
        <v>ASIAAFGPCV32022</v>
      </c>
      <c r="B1791" t="s">
        <v>13</v>
      </c>
      <c r="C1791" t="s">
        <v>120</v>
      </c>
      <c r="D1791" t="s">
        <v>14</v>
      </c>
      <c r="E1791" t="s">
        <v>84</v>
      </c>
      <c r="F1791">
        <v>2022</v>
      </c>
      <c r="G1791" t="s">
        <v>199</v>
      </c>
      <c r="H1791" s="11" cm="1">
        <f t="array" ref="H1791">_xlfn.IFS(G1791="&gt;70%",1,G1791="60-70%",70%,G1791="50-60%",60%,G1791="&lt;50%",50%)</f>
        <v>0.5</v>
      </c>
      <c r="I1791" s="47">
        <v>1.7701285823210777</v>
      </c>
      <c r="J1791">
        <v>9</v>
      </c>
      <c r="K1791">
        <v>9</v>
      </c>
      <c r="L1791" t="s">
        <v>198</v>
      </c>
      <c r="M1791" s="11" cm="1">
        <f t="array" ref="M1791">_xlfn.IFS(L1791="&gt;70%",1,L1791="60-70%",70%,L1791="50-60%",60%,L1791="&lt;50%",50%)</f>
        <v>0.6</v>
      </c>
      <c r="N1791" s="47">
        <v>4.6482940454298598</v>
      </c>
      <c r="O1791">
        <v>8</v>
      </c>
      <c r="P1791">
        <v>9</v>
      </c>
      <c r="Q1791">
        <v>8</v>
      </c>
      <c r="R1791">
        <v>9</v>
      </c>
      <c r="S1791" t="s">
        <v>103</v>
      </c>
      <c r="T1791" t="s">
        <v>106</v>
      </c>
      <c r="V1791">
        <v>35</v>
      </c>
      <c r="W1791">
        <v>34</v>
      </c>
      <c r="X1791">
        <f>IF(AND(OR('Country Prioritization'!$C$4 = 'Filter inputs'!$A$4,'Country Prioritization'!$C$4=$B1791),
OR('Country Prioritization'!$C$6='Filter inputs'!$C$4,'Country Prioritization'!$C$6=$S1791),
OR( 'Country Prioritization'!$C$7='Filter inputs'!$D$4, 'Country Prioritization'!$C$7=$T1791),
OR('Country Prioritization'!$C$8='Filter inputs'!$E$4, 'Country Prioritization'!$C$8=$F1791), OR(AND('Country Prioritization'!$C$5='Filter inputs'!$B$4,H1791&lt;=$X$1),AND('Country Prioritization'!$C$5='Filter inputs'!$B$5,M1791&lt;=$X$1))),1,0)</f>
        <v>1</v>
      </c>
      <c r="Y1791">
        <f>IF(OR('Vaccine Prioritization'!$C$5='Filter inputs'!$E$4, 'Vaccine Prioritization'!$C$5=$F1791),1,0)</f>
        <v>1</v>
      </c>
    </row>
    <row r="1792" spans="1:25" x14ac:dyDescent="0.3">
      <c r="A1792" t="str">
        <f t="shared" si="49"/>
        <v>AFRICACMRPCV32022</v>
      </c>
      <c r="B1792" t="s">
        <v>3</v>
      </c>
      <c r="C1792" t="s">
        <v>151</v>
      </c>
      <c r="D1792" t="s">
        <v>47</v>
      </c>
      <c r="E1792" t="s">
        <v>84</v>
      </c>
      <c r="F1792">
        <v>2022</v>
      </c>
      <c r="G1792" t="s">
        <v>199</v>
      </c>
      <c r="H1792" s="11" cm="1">
        <f t="array" ref="H1792">_xlfn.IFS(G1792="&gt;70%",1,G1792="60-70%",70%,G1792="50-60%",60%,G1792="&lt;50%",50%)</f>
        <v>0.5</v>
      </c>
      <c r="I1792" s="47">
        <v>1.0109625481432172</v>
      </c>
      <c r="J1792">
        <v>9</v>
      </c>
      <c r="K1792">
        <v>7</v>
      </c>
      <c r="L1792" t="s">
        <v>196</v>
      </c>
      <c r="M1792" s="11" cm="1">
        <f t="array" ref="M1792">_xlfn.IFS(L1792="&gt;70%",1,L1792="60-70%",70%,L1792="50-60%",60%,L1792="&lt;50%",50%)</f>
        <v>1</v>
      </c>
      <c r="N1792" s="47">
        <v>4.4919150857005947</v>
      </c>
      <c r="O1792">
        <v>4</v>
      </c>
      <c r="P1792">
        <v>9</v>
      </c>
      <c r="Q1792">
        <v>8</v>
      </c>
      <c r="R1792">
        <v>2</v>
      </c>
      <c r="S1792" t="s">
        <v>104</v>
      </c>
      <c r="T1792" t="s">
        <v>109</v>
      </c>
      <c r="V1792">
        <v>26</v>
      </c>
      <c r="W1792">
        <v>23</v>
      </c>
      <c r="X1792">
        <f>IF(AND(OR('Country Prioritization'!$C$4 = 'Filter inputs'!$A$4,'Country Prioritization'!$C$4=$B1792),
OR('Country Prioritization'!$C$6='Filter inputs'!$C$4,'Country Prioritization'!$C$6=$S1792),
OR( 'Country Prioritization'!$C$7='Filter inputs'!$D$4, 'Country Prioritization'!$C$7=$T1792),
OR('Country Prioritization'!$C$8='Filter inputs'!$E$4, 'Country Prioritization'!$C$8=$F1792), OR(AND('Country Prioritization'!$C$5='Filter inputs'!$B$4,H1792&lt;=$X$1),AND('Country Prioritization'!$C$5='Filter inputs'!$B$5,M1792&lt;=$X$1))),1,0)</f>
        <v>1</v>
      </c>
      <c r="Y1792">
        <f>IF(OR('Vaccine Prioritization'!$C$5='Filter inputs'!$E$4, 'Vaccine Prioritization'!$C$5=$F1792),1,0)</f>
        <v>1</v>
      </c>
    </row>
    <row r="1793" spans="1:25" x14ac:dyDescent="0.3">
      <c r="A1793" t="str">
        <f t="shared" si="49"/>
        <v>AFRICAMLIPCV32022</v>
      </c>
      <c r="B1793" t="s">
        <v>3</v>
      </c>
      <c r="C1793" t="s">
        <v>126</v>
      </c>
      <c r="D1793" t="s">
        <v>21</v>
      </c>
      <c r="E1793" t="s">
        <v>84</v>
      </c>
      <c r="F1793">
        <v>2022</v>
      </c>
      <c r="G1793" t="s">
        <v>199</v>
      </c>
      <c r="H1793" s="11" cm="1">
        <f t="array" ref="H1793">_xlfn.IFS(G1793="&gt;70%",1,G1793="60-70%",70%,G1793="50-60%",60%,G1793="&lt;50%",50%)</f>
        <v>0.5</v>
      </c>
      <c r="I1793" s="47">
        <v>1.5069623444068467</v>
      </c>
      <c r="J1793">
        <v>7</v>
      </c>
      <c r="K1793">
        <v>9</v>
      </c>
      <c r="L1793" t="s">
        <v>197</v>
      </c>
      <c r="M1793" s="11" cm="1">
        <f t="array" ref="M1793">_xlfn.IFS(L1793="&gt;70%",1,L1793="60-70%",70%,L1793="50-60%",60%,L1793="&lt;50%",50%)</f>
        <v>0.7</v>
      </c>
      <c r="N1793" s="47">
        <v>4.3354973070191942</v>
      </c>
      <c r="O1793">
        <v>7</v>
      </c>
      <c r="P1793">
        <v>9</v>
      </c>
      <c r="Q1793">
        <v>8</v>
      </c>
      <c r="R1793">
        <v>9</v>
      </c>
      <c r="S1793" t="s">
        <v>103</v>
      </c>
      <c r="T1793" t="s">
        <v>106</v>
      </c>
      <c r="V1793">
        <v>33</v>
      </c>
      <c r="W1793">
        <v>33</v>
      </c>
      <c r="X1793">
        <f>IF(AND(OR('Country Prioritization'!$C$4 = 'Filter inputs'!$A$4,'Country Prioritization'!$C$4=$B1793),
OR('Country Prioritization'!$C$6='Filter inputs'!$C$4,'Country Prioritization'!$C$6=$S1793),
OR( 'Country Prioritization'!$C$7='Filter inputs'!$D$4, 'Country Prioritization'!$C$7=$T1793),
OR('Country Prioritization'!$C$8='Filter inputs'!$E$4, 'Country Prioritization'!$C$8=$F1793), OR(AND('Country Prioritization'!$C$5='Filter inputs'!$B$4,H1793&lt;=$X$1),AND('Country Prioritization'!$C$5='Filter inputs'!$B$5,M1793&lt;=$X$1))),1,0)</f>
        <v>1</v>
      </c>
      <c r="Y1793">
        <f>IF(OR('Vaccine Prioritization'!$C$5='Filter inputs'!$E$4, 'Vaccine Prioritization'!$C$5=$F1793),1,0)</f>
        <v>1</v>
      </c>
    </row>
    <row r="1794" spans="1:25" x14ac:dyDescent="0.3">
      <c r="A1794" t="str">
        <f t="shared" si="49"/>
        <v>AFRICAMOZPCV32022</v>
      </c>
      <c r="B1794" t="s">
        <v>3</v>
      </c>
      <c r="C1794" t="s">
        <v>181</v>
      </c>
      <c r="D1794" t="s">
        <v>77</v>
      </c>
      <c r="E1794" t="s">
        <v>84</v>
      </c>
      <c r="F1794">
        <v>2022</v>
      </c>
      <c r="G1794" t="s">
        <v>199</v>
      </c>
      <c r="H1794" s="11" cm="1">
        <f t="array" ref="H1794">_xlfn.IFS(G1794="&gt;70%",1,G1794="60-70%",70%,G1794="50-60%",60%,G1794="&lt;50%",50%)</f>
        <v>0.5</v>
      </c>
      <c r="I1794" s="47">
        <v>1.1193124117857209</v>
      </c>
      <c r="J1794">
        <v>6</v>
      </c>
      <c r="K1794">
        <v>8</v>
      </c>
      <c r="L1794" t="s">
        <v>196</v>
      </c>
      <c r="M1794" s="11" cm="1">
        <f t="array" ref="M1794">_xlfn.IFS(L1794="&gt;70%",1,L1794="60-70%",70%,L1794="50-60%",60%,L1794="&lt;50%",50%)</f>
        <v>1</v>
      </c>
      <c r="N1794" s="47">
        <v>4.115185075929233</v>
      </c>
      <c r="O1794">
        <v>1</v>
      </c>
      <c r="P1794">
        <v>8</v>
      </c>
      <c r="Q1794">
        <v>10</v>
      </c>
      <c r="R1794">
        <v>9</v>
      </c>
      <c r="S1794" t="s">
        <v>103</v>
      </c>
      <c r="T1794" t="s">
        <v>106</v>
      </c>
      <c r="V1794">
        <v>33</v>
      </c>
      <c r="W1794">
        <v>28</v>
      </c>
      <c r="X1794">
        <f>IF(AND(OR('Country Prioritization'!$C$4 = 'Filter inputs'!$A$4,'Country Prioritization'!$C$4=$B1794),
OR('Country Prioritization'!$C$6='Filter inputs'!$C$4,'Country Prioritization'!$C$6=$S1794),
OR( 'Country Prioritization'!$C$7='Filter inputs'!$D$4, 'Country Prioritization'!$C$7=$T1794),
OR('Country Prioritization'!$C$8='Filter inputs'!$E$4, 'Country Prioritization'!$C$8=$F1794), OR(AND('Country Prioritization'!$C$5='Filter inputs'!$B$4,H1794&lt;=$X$1),AND('Country Prioritization'!$C$5='Filter inputs'!$B$5,M1794&lt;=$X$1))),1,0)</f>
        <v>1</v>
      </c>
      <c r="Y1794">
        <f>IF(OR('Vaccine Prioritization'!$C$5='Filter inputs'!$E$4, 'Vaccine Prioritization'!$C$5=$F1794),1,0)</f>
        <v>1</v>
      </c>
    </row>
    <row r="1795" spans="1:25" x14ac:dyDescent="0.3">
      <c r="A1795" t="str">
        <f t="shared" si="49"/>
        <v>ASIANPLPCV32022</v>
      </c>
      <c r="B1795" t="s">
        <v>13</v>
      </c>
      <c r="C1795" t="s">
        <v>157</v>
      </c>
      <c r="D1795" t="s">
        <v>53</v>
      </c>
      <c r="E1795" t="s">
        <v>84</v>
      </c>
      <c r="F1795">
        <v>2022</v>
      </c>
      <c r="G1795" t="s">
        <v>199</v>
      </c>
      <c r="H1795" s="11" cm="1">
        <f t="array" ref="H1795">_xlfn.IFS(G1795="&gt;70%",1,G1795="60-70%",70%,G1795="50-60%",60%,G1795="&lt;50%",50%)</f>
        <v>0.5</v>
      </c>
      <c r="I1795" s="47">
        <v>1.206925647432062</v>
      </c>
      <c r="J1795">
        <v>5</v>
      </c>
      <c r="K1795">
        <v>8</v>
      </c>
      <c r="L1795" t="s">
        <v>196</v>
      </c>
      <c r="M1795" s="11" cm="1">
        <f t="array" ref="M1795">_xlfn.IFS(L1795="&gt;70%",1,L1795="60-70%",70%,L1795="50-60%",60%,L1795="&lt;50%",50%)</f>
        <v>1</v>
      </c>
      <c r="N1795" s="47">
        <v>3.8449999892408302</v>
      </c>
      <c r="O1795">
        <v>4</v>
      </c>
      <c r="P1795">
        <v>8</v>
      </c>
      <c r="Q1795">
        <v>6</v>
      </c>
      <c r="R1795">
        <v>8</v>
      </c>
      <c r="S1795" t="s">
        <v>104</v>
      </c>
      <c r="T1795" t="s">
        <v>106</v>
      </c>
      <c r="V1795">
        <v>27</v>
      </c>
      <c r="W1795">
        <v>26</v>
      </c>
      <c r="X1795">
        <f>IF(AND(OR('Country Prioritization'!$C$4 = 'Filter inputs'!$A$4,'Country Prioritization'!$C$4=$B1795),
OR('Country Prioritization'!$C$6='Filter inputs'!$C$4,'Country Prioritization'!$C$6=$S1795),
OR( 'Country Prioritization'!$C$7='Filter inputs'!$D$4, 'Country Prioritization'!$C$7=$T1795),
OR('Country Prioritization'!$C$8='Filter inputs'!$E$4, 'Country Prioritization'!$C$8=$F1795), OR(AND('Country Prioritization'!$C$5='Filter inputs'!$B$4,H1795&lt;=$X$1),AND('Country Prioritization'!$C$5='Filter inputs'!$B$5,M1795&lt;=$X$1))),1,0)</f>
        <v>1</v>
      </c>
      <c r="Y1795">
        <f>IF(OR('Vaccine Prioritization'!$C$5='Filter inputs'!$E$4, 'Vaccine Prioritization'!$C$5=$F1795),1,0)</f>
        <v>1</v>
      </c>
    </row>
    <row r="1796" spans="1:25" x14ac:dyDescent="0.3">
      <c r="A1796" t="str">
        <f t="shared" ref="A1796:A1859" si="50">_xlfn.CONCAT(B1796,D1796,E1796,F1796)</f>
        <v>ASIAMMRPCV32022</v>
      </c>
      <c r="B1796" t="s">
        <v>13</v>
      </c>
      <c r="C1796" t="s">
        <v>131</v>
      </c>
      <c r="D1796" t="s">
        <v>27</v>
      </c>
      <c r="E1796" t="s">
        <v>84</v>
      </c>
      <c r="F1796">
        <v>2022</v>
      </c>
      <c r="G1796" t="s">
        <v>199</v>
      </c>
      <c r="H1796" s="11" cm="1">
        <f t="array" ref="H1796">_xlfn.IFS(G1796="&gt;70%",1,G1796="60-70%",70%,G1796="50-60%",60%,G1796="&lt;50%",50%)</f>
        <v>0.5</v>
      </c>
      <c r="I1796" s="47">
        <v>1.7081823839327976</v>
      </c>
      <c r="J1796">
        <v>4</v>
      </c>
      <c r="K1796">
        <v>9</v>
      </c>
      <c r="L1796" t="s">
        <v>196</v>
      </c>
      <c r="M1796" s="11" cm="1">
        <f t="array" ref="M1796">_xlfn.IFS(L1796="&gt;70%",1,L1796="60-70%",70%,L1796="50-60%",60%,L1796="&lt;50%",50%)</f>
        <v>1</v>
      </c>
      <c r="N1796" s="47">
        <v>3.812338405740773</v>
      </c>
      <c r="O1796">
        <v>7</v>
      </c>
      <c r="P1796">
        <v>8</v>
      </c>
      <c r="Q1796">
        <v>10</v>
      </c>
      <c r="R1796">
        <v>2</v>
      </c>
      <c r="S1796" t="s">
        <v>104</v>
      </c>
      <c r="T1796" t="s">
        <v>109</v>
      </c>
      <c r="V1796">
        <v>25</v>
      </c>
      <c r="W1796">
        <v>27</v>
      </c>
      <c r="X1796">
        <f>IF(AND(OR('Country Prioritization'!$C$4 = 'Filter inputs'!$A$4,'Country Prioritization'!$C$4=$B1796),
OR('Country Prioritization'!$C$6='Filter inputs'!$C$4,'Country Prioritization'!$C$6=$S1796),
OR( 'Country Prioritization'!$C$7='Filter inputs'!$D$4, 'Country Prioritization'!$C$7=$T1796),
OR('Country Prioritization'!$C$8='Filter inputs'!$E$4, 'Country Prioritization'!$C$8=$F1796), OR(AND('Country Prioritization'!$C$5='Filter inputs'!$B$4,H1796&lt;=$X$1),AND('Country Prioritization'!$C$5='Filter inputs'!$B$5,M1796&lt;=$X$1))),1,0)</f>
        <v>1</v>
      </c>
      <c r="Y1796">
        <f>IF(OR('Vaccine Prioritization'!$C$5='Filter inputs'!$E$4, 'Vaccine Prioritization'!$C$5=$F1796),1,0)</f>
        <v>1</v>
      </c>
    </row>
    <row r="1797" spans="1:25" x14ac:dyDescent="0.3">
      <c r="A1797" t="str">
        <f t="shared" si="50"/>
        <v>AFRICABFAPCV32022</v>
      </c>
      <c r="B1797" t="s">
        <v>3</v>
      </c>
      <c r="C1797" t="s">
        <v>167</v>
      </c>
      <c r="D1797" t="s">
        <v>63</v>
      </c>
      <c r="E1797" t="s">
        <v>84</v>
      </c>
      <c r="F1797">
        <v>2022</v>
      </c>
      <c r="G1797" t="s">
        <v>199</v>
      </c>
      <c r="H1797" s="11" cm="1">
        <f t="array" ref="H1797">_xlfn.IFS(G1797="&gt;70%",1,G1797="60-70%",70%,G1797="50-60%",60%,G1797="&lt;50%",50%)</f>
        <v>0.5</v>
      </c>
      <c r="I1797" s="47">
        <v>1.0923923387974344</v>
      </c>
      <c r="J1797">
        <v>3</v>
      </c>
      <c r="K1797">
        <v>8</v>
      </c>
      <c r="L1797" t="s">
        <v>196</v>
      </c>
      <c r="M1797" s="11" cm="1">
        <f t="array" ref="M1797">_xlfn.IFS(L1797="&gt;70%",1,L1797="60-70%",70%,L1797="50-60%",60%,L1797="&lt;50%",50%)</f>
        <v>1</v>
      </c>
      <c r="N1797" s="47">
        <v>3.5676866467047748</v>
      </c>
      <c r="O1797">
        <v>2</v>
      </c>
      <c r="P1797">
        <v>8</v>
      </c>
      <c r="Q1797">
        <v>4</v>
      </c>
      <c r="R1797">
        <v>9</v>
      </c>
      <c r="S1797" t="s">
        <v>103</v>
      </c>
      <c r="T1797" t="s">
        <v>106</v>
      </c>
      <c r="V1797">
        <v>24</v>
      </c>
      <c r="W1797">
        <v>23</v>
      </c>
      <c r="X1797">
        <f>IF(AND(OR('Country Prioritization'!$C$4 = 'Filter inputs'!$A$4,'Country Prioritization'!$C$4=$B1797),
OR('Country Prioritization'!$C$6='Filter inputs'!$C$4,'Country Prioritization'!$C$6=$S1797),
OR( 'Country Prioritization'!$C$7='Filter inputs'!$D$4, 'Country Prioritization'!$C$7=$T1797),
OR('Country Prioritization'!$C$8='Filter inputs'!$E$4, 'Country Prioritization'!$C$8=$F1797), OR(AND('Country Prioritization'!$C$5='Filter inputs'!$B$4,H1797&lt;=$X$1),AND('Country Prioritization'!$C$5='Filter inputs'!$B$5,M1797&lt;=$X$1))),1,0)</f>
        <v>1</v>
      </c>
      <c r="Y1797">
        <f>IF(OR('Vaccine Prioritization'!$C$5='Filter inputs'!$E$4, 'Vaccine Prioritization'!$C$5=$F1797),1,0)</f>
        <v>1</v>
      </c>
    </row>
    <row r="1798" spans="1:25" x14ac:dyDescent="0.3">
      <c r="A1798" t="str">
        <f t="shared" si="50"/>
        <v>AFRICAUGAPCV32022</v>
      </c>
      <c r="B1798" t="s">
        <v>3</v>
      </c>
      <c r="C1798" t="s">
        <v>147</v>
      </c>
      <c r="D1798" t="s">
        <v>43</v>
      </c>
      <c r="E1798" t="s">
        <v>84</v>
      </c>
      <c r="F1798">
        <v>2022</v>
      </c>
      <c r="G1798" t="s">
        <v>199</v>
      </c>
      <c r="H1798" s="11" cm="1">
        <f t="array" ref="H1798">_xlfn.IFS(G1798="&gt;70%",1,G1798="60-70%",70%,G1798="50-60%",60%,G1798="&lt;50%",50%)</f>
        <v>0.5</v>
      </c>
      <c r="I1798" s="47">
        <v>1.4142184892130245</v>
      </c>
      <c r="J1798">
        <v>3</v>
      </c>
      <c r="K1798">
        <v>9</v>
      </c>
      <c r="L1798" t="s">
        <v>196</v>
      </c>
      <c r="M1798" s="11" cm="1">
        <f t="array" ref="M1798">_xlfn.IFS(L1798="&gt;70%",1,L1798="60-70%",70%,L1798="50-60%",60%,L1798="&lt;50%",50%)</f>
        <v>1</v>
      </c>
      <c r="N1798" s="47">
        <v>3.5400205725082259</v>
      </c>
      <c r="O1798">
        <v>5</v>
      </c>
      <c r="P1798">
        <v>8</v>
      </c>
      <c r="Q1798">
        <v>6</v>
      </c>
      <c r="R1798">
        <v>9</v>
      </c>
      <c r="S1798" t="s">
        <v>103</v>
      </c>
      <c r="T1798" t="s">
        <v>106</v>
      </c>
      <c r="V1798">
        <v>27</v>
      </c>
      <c r="W1798">
        <v>28</v>
      </c>
      <c r="X1798">
        <f>IF(AND(OR('Country Prioritization'!$C$4 = 'Filter inputs'!$A$4,'Country Prioritization'!$C$4=$B1798),
OR('Country Prioritization'!$C$6='Filter inputs'!$C$4,'Country Prioritization'!$C$6=$S1798),
OR( 'Country Prioritization'!$C$7='Filter inputs'!$D$4, 'Country Prioritization'!$C$7=$T1798),
OR('Country Prioritization'!$C$8='Filter inputs'!$E$4, 'Country Prioritization'!$C$8=$F1798), OR(AND('Country Prioritization'!$C$5='Filter inputs'!$B$4,H1798&lt;=$X$1),AND('Country Prioritization'!$C$5='Filter inputs'!$B$5,M1798&lt;=$X$1))),1,0)</f>
        <v>1</v>
      </c>
      <c r="Y1798">
        <f>IF(OR('Vaccine Prioritization'!$C$5='Filter inputs'!$E$4, 'Vaccine Prioritization'!$C$5=$F1798),1,0)</f>
        <v>1</v>
      </c>
    </row>
    <row r="1799" spans="1:25" x14ac:dyDescent="0.3">
      <c r="A1799" t="str">
        <f t="shared" si="50"/>
        <v>AFRICAMDGPCV32022</v>
      </c>
      <c r="B1799" t="s">
        <v>3</v>
      </c>
      <c r="C1799" t="s">
        <v>145</v>
      </c>
      <c r="D1799" t="s">
        <v>41</v>
      </c>
      <c r="E1799" t="s">
        <v>84</v>
      </c>
      <c r="F1799">
        <v>2022</v>
      </c>
      <c r="G1799" t="s">
        <v>199</v>
      </c>
      <c r="H1799" s="11" cm="1">
        <f t="array" ref="H1799">_xlfn.IFS(G1799="&gt;70%",1,G1799="60-70%",70%,G1799="50-60%",60%,G1799="&lt;50%",50%)</f>
        <v>0.5</v>
      </c>
      <c r="I1799" s="47">
        <v>1.0862536111220851</v>
      </c>
      <c r="J1799">
        <v>6</v>
      </c>
      <c r="K1799">
        <v>8</v>
      </c>
      <c r="L1799" t="s">
        <v>196</v>
      </c>
      <c r="M1799" s="11" cm="1">
        <f t="array" ref="M1799">_xlfn.IFS(L1799="&gt;70%",1,L1799="60-70%",70%,L1799="50-60%",60%,L1799="&lt;50%",50%)</f>
        <v>1</v>
      </c>
      <c r="N1799" s="47">
        <v>3.5392983751049401</v>
      </c>
      <c r="O1799">
        <v>5</v>
      </c>
      <c r="P1799">
        <v>8</v>
      </c>
      <c r="Q1799">
        <v>7</v>
      </c>
      <c r="R1799">
        <v>9</v>
      </c>
      <c r="S1799" t="s">
        <v>103</v>
      </c>
      <c r="T1799" t="s">
        <v>106</v>
      </c>
      <c r="V1799">
        <v>30</v>
      </c>
      <c r="W1799">
        <v>29</v>
      </c>
      <c r="X1799">
        <f>IF(AND(OR('Country Prioritization'!$C$4 = 'Filter inputs'!$A$4,'Country Prioritization'!$C$4=$B1799),
OR('Country Prioritization'!$C$6='Filter inputs'!$C$4,'Country Prioritization'!$C$6=$S1799),
OR( 'Country Prioritization'!$C$7='Filter inputs'!$D$4, 'Country Prioritization'!$C$7=$T1799),
OR('Country Prioritization'!$C$8='Filter inputs'!$E$4, 'Country Prioritization'!$C$8=$F1799), OR(AND('Country Prioritization'!$C$5='Filter inputs'!$B$4,H1799&lt;=$X$1),AND('Country Prioritization'!$C$5='Filter inputs'!$B$5,M1799&lt;=$X$1))),1,0)</f>
        <v>1</v>
      </c>
      <c r="Y1799">
        <f>IF(OR('Vaccine Prioritization'!$C$5='Filter inputs'!$E$4, 'Vaccine Prioritization'!$C$5=$F1799),1,0)</f>
        <v>1</v>
      </c>
    </row>
    <row r="1800" spans="1:25" x14ac:dyDescent="0.3">
      <c r="A1800" t="str">
        <f t="shared" si="50"/>
        <v>ASIAYEMPCV32022</v>
      </c>
      <c r="B1800" t="s">
        <v>13</v>
      </c>
      <c r="C1800" t="s">
        <v>123</v>
      </c>
      <c r="D1800" t="s">
        <v>18</v>
      </c>
      <c r="E1800" t="s">
        <v>84</v>
      </c>
      <c r="F1800">
        <v>2022</v>
      </c>
      <c r="G1800" t="s">
        <v>199</v>
      </c>
      <c r="H1800" s="11" cm="1">
        <f t="array" ref="H1800">_xlfn.IFS(G1800="&gt;70%",1,G1800="60-70%",70%,G1800="50-60%",60%,G1800="&lt;50%",50%)</f>
        <v>0.5</v>
      </c>
      <c r="I1800" s="47">
        <v>1.1906605323369841</v>
      </c>
      <c r="J1800">
        <v>7</v>
      </c>
      <c r="K1800">
        <v>8</v>
      </c>
      <c r="L1800" t="s">
        <v>198</v>
      </c>
      <c r="M1800" s="11" cm="1">
        <f t="array" ref="M1800">_xlfn.IFS(L1800="&gt;70%",1,L1800="60-70%",70%,L1800="50-60%",60%,L1800="&lt;50%",50%)</f>
        <v>0.6</v>
      </c>
      <c r="N1800" s="47">
        <v>3.3029035553249848</v>
      </c>
      <c r="O1800">
        <v>8</v>
      </c>
      <c r="P1800">
        <v>8</v>
      </c>
      <c r="Q1800">
        <v>3</v>
      </c>
      <c r="R1800">
        <v>9</v>
      </c>
      <c r="S1800" t="s">
        <v>103</v>
      </c>
      <c r="T1800" t="s">
        <v>106</v>
      </c>
      <c r="V1800">
        <v>27</v>
      </c>
      <c r="W1800">
        <v>28</v>
      </c>
      <c r="X1800">
        <f>IF(AND(OR('Country Prioritization'!$C$4 = 'Filter inputs'!$A$4,'Country Prioritization'!$C$4=$B1800),
OR('Country Prioritization'!$C$6='Filter inputs'!$C$4,'Country Prioritization'!$C$6=$S1800),
OR( 'Country Prioritization'!$C$7='Filter inputs'!$D$4, 'Country Prioritization'!$C$7=$T1800),
OR('Country Prioritization'!$C$8='Filter inputs'!$E$4, 'Country Prioritization'!$C$8=$F1800), OR(AND('Country Prioritization'!$C$5='Filter inputs'!$B$4,H1800&lt;=$X$1),AND('Country Prioritization'!$C$5='Filter inputs'!$B$5,M1800&lt;=$X$1))),1,0)</f>
        <v>1</v>
      </c>
      <c r="Y1800">
        <f>IF(OR('Vaccine Prioritization'!$C$5='Filter inputs'!$E$4, 'Vaccine Prioritization'!$C$5=$F1800),1,0)</f>
        <v>1</v>
      </c>
    </row>
    <row r="1801" spans="1:25" x14ac:dyDescent="0.3">
      <c r="A1801" t="str">
        <f t="shared" si="50"/>
        <v>AFRICAKENPCV32022</v>
      </c>
      <c r="B1801" t="s">
        <v>3</v>
      </c>
      <c r="C1801" t="s">
        <v>139</v>
      </c>
      <c r="D1801" t="s">
        <v>35</v>
      </c>
      <c r="E1801" t="s">
        <v>84</v>
      </c>
      <c r="F1801">
        <v>2022</v>
      </c>
      <c r="G1801" t="s">
        <v>199</v>
      </c>
      <c r="H1801" s="11" cm="1">
        <f t="array" ref="H1801">_xlfn.IFS(G1801="&gt;70%",1,G1801="60-70%",70%,G1801="50-60%",60%,G1801="&lt;50%",50%)</f>
        <v>0.5</v>
      </c>
      <c r="I1801" s="47">
        <v>1.1585796866624334</v>
      </c>
      <c r="J1801">
        <v>3</v>
      </c>
      <c r="K1801">
        <v>8</v>
      </c>
      <c r="L1801" t="s">
        <v>196</v>
      </c>
      <c r="M1801" s="11" cm="1">
        <f t="array" ref="M1801">_xlfn.IFS(L1801="&gt;70%",1,L1801="60-70%",70%,L1801="50-60%",60%,L1801="&lt;50%",50%)</f>
        <v>1</v>
      </c>
      <c r="N1801" s="47">
        <v>2.7389501064765489</v>
      </c>
      <c r="O1801">
        <v>6</v>
      </c>
      <c r="P1801">
        <v>7</v>
      </c>
      <c r="Q1801">
        <v>5</v>
      </c>
      <c r="R1801">
        <v>2</v>
      </c>
      <c r="S1801" t="s">
        <v>104</v>
      </c>
      <c r="T1801" t="s">
        <v>109</v>
      </c>
      <c r="V1801">
        <v>18</v>
      </c>
      <c r="W1801">
        <v>20</v>
      </c>
      <c r="X1801">
        <f>IF(AND(OR('Country Prioritization'!$C$4 = 'Filter inputs'!$A$4,'Country Prioritization'!$C$4=$B1801),
OR('Country Prioritization'!$C$6='Filter inputs'!$C$4,'Country Prioritization'!$C$6=$S1801),
OR( 'Country Prioritization'!$C$7='Filter inputs'!$D$4, 'Country Prioritization'!$C$7=$T1801),
OR('Country Prioritization'!$C$8='Filter inputs'!$E$4, 'Country Prioritization'!$C$8=$F1801), OR(AND('Country Prioritization'!$C$5='Filter inputs'!$B$4,H1801&lt;=$X$1),AND('Country Prioritization'!$C$5='Filter inputs'!$B$5,M1801&lt;=$X$1))),1,0)</f>
        <v>1</v>
      </c>
      <c r="Y1801">
        <f>IF(OR('Vaccine Prioritization'!$C$5='Filter inputs'!$E$4, 'Vaccine Prioritization'!$C$5=$F1801),1,0)</f>
        <v>1</v>
      </c>
    </row>
    <row r="1802" spans="1:25" x14ac:dyDescent="0.3">
      <c r="A1802" t="str">
        <f t="shared" si="50"/>
        <v>AFRICASENPCV32022</v>
      </c>
      <c r="B1802" t="s">
        <v>3</v>
      </c>
      <c r="C1802" t="s">
        <v>164</v>
      </c>
      <c r="D1802" t="s">
        <v>60</v>
      </c>
      <c r="E1802" t="s">
        <v>84</v>
      </c>
      <c r="F1802">
        <v>2022</v>
      </c>
      <c r="G1802" t="s">
        <v>199</v>
      </c>
      <c r="H1802" s="11" cm="1">
        <f t="array" ref="H1802">_xlfn.IFS(G1802="&gt;70%",1,G1802="60-70%",70%,G1802="50-60%",60%,G1802="&lt;50%",50%)</f>
        <v>0.5</v>
      </c>
      <c r="I1802" s="47">
        <v>0.93434513710273903</v>
      </c>
      <c r="J1802">
        <v>3</v>
      </c>
      <c r="K1802">
        <v>7</v>
      </c>
      <c r="L1802" t="s">
        <v>196</v>
      </c>
      <c r="M1802" s="11" cm="1">
        <f t="array" ref="M1802">_xlfn.IFS(L1802="&gt;70%",1,L1802="60-70%",70%,L1802="50-60%",60%,L1802="&lt;50%",50%)</f>
        <v>1</v>
      </c>
      <c r="N1802" s="47">
        <v>2.514316337423967</v>
      </c>
      <c r="O1802">
        <v>3</v>
      </c>
      <c r="P1802">
        <v>7</v>
      </c>
      <c r="Q1802">
        <v>1</v>
      </c>
      <c r="R1802">
        <v>2</v>
      </c>
      <c r="S1802" t="s">
        <v>104</v>
      </c>
      <c r="T1802" t="s">
        <v>109</v>
      </c>
      <c r="V1802">
        <v>13</v>
      </c>
      <c r="W1802">
        <v>13</v>
      </c>
      <c r="X1802">
        <f>IF(AND(OR('Country Prioritization'!$C$4 = 'Filter inputs'!$A$4,'Country Prioritization'!$C$4=$B1802),
OR('Country Prioritization'!$C$6='Filter inputs'!$C$4,'Country Prioritization'!$C$6=$S1802),
OR( 'Country Prioritization'!$C$7='Filter inputs'!$D$4, 'Country Prioritization'!$C$7=$T1802),
OR('Country Prioritization'!$C$8='Filter inputs'!$E$4, 'Country Prioritization'!$C$8=$F1802), OR(AND('Country Prioritization'!$C$5='Filter inputs'!$B$4,H1802&lt;=$X$1),AND('Country Prioritization'!$C$5='Filter inputs'!$B$5,M1802&lt;=$X$1))),1,0)</f>
        <v>1</v>
      </c>
      <c r="Y1802">
        <f>IF(OR('Vaccine Prioritization'!$C$5='Filter inputs'!$E$4, 'Vaccine Prioritization'!$C$5=$F1802),1,0)</f>
        <v>1</v>
      </c>
    </row>
    <row r="1803" spans="1:25" x14ac:dyDescent="0.3">
      <c r="A1803" t="str">
        <f t="shared" si="50"/>
        <v>AMERICABOLPCV32022</v>
      </c>
      <c r="B1803" t="s">
        <v>22</v>
      </c>
      <c r="C1803" t="s">
        <v>162</v>
      </c>
      <c r="D1803" t="s">
        <v>58</v>
      </c>
      <c r="E1803" t="s">
        <v>84</v>
      </c>
      <c r="F1803">
        <v>2022</v>
      </c>
      <c r="G1803" t="s">
        <v>199</v>
      </c>
      <c r="H1803" s="11" cm="1">
        <f t="array" ref="H1803">_xlfn.IFS(G1803="&gt;70%",1,G1803="60-70%",70%,G1803="50-60%",60%,G1803="&lt;50%",50%)</f>
        <v>0.5</v>
      </c>
      <c r="I1803" s="47">
        <v>0.6325240809797209</v>
      </c>
      <c r="J1803">
        <v>6</v>
      </c>
      <c r="K1803">
        <v>6</v>
      </c>
      <c r="L1803" t="s">
        <v>196</v>
      </c>
      <c r="M1803" s="11" cm="1">
        <f t="array" ref="M1803">_xlfn.IFS(L1803="&gt;70%",1,L1803="60-70%",70%,L1803="50-60%",60%,L1803="&lt;50%",50%)</f>
        <v>1</v>
      </c>
      <c r="N1803" s="47">
        <v>2.4532642843873056</v>
      </c>
      <c r="O1803">
        <v>3</v>
      </c>
      <c r="P1803">
        <v>7</v>
      </c>
      <c r="Q1803">
        <v>4</v>
      </c>
      <c r="R1803">
        <v>11</v>
      </c>
      <c r="S1803" t="s">
        <v>104</v>
      </c>
      <c r="T1803" t="s">
        <v>108</v>
      </c>
      <c r="V1803">
        <v>27</v>
      </c>
      <c r="W1803">
        <v>25</v>
      </c>
      <c r="X1803">
        <f>IF(AND(OR('Country Prioritization'!$C$4 = 'Filter inputs'!$A$4,'Country Prioritization'!$C$4=$B1803),
OR('Country Prioritization'!$C$6='Filter inputs'!$C$4,'Country Prioritization'!$C$6=$S1803),
OR( 'Country Prioritization'!$C$7='Filter inputs'!$D$4, 'Country Prioritization'!$C$7=$T1803),
OR('Country Prioritization'!$C$8='Filter inputs'!$E$4, 'Country Prioritization'!$C$8=$F1803), OR(AND('Country Prioritization'!$C$5='Filter inputs'!$B$4,H1803&lt;=$X$1),AND('Country Prioritization'!$C$5='Filter inputs'!$B$5,M1803&lt;=$X$1))),1,0)</f>
        <v>1</v>
      </c>
      <c r="Y1803">
        <f>IF(OR('Vaccine Prioritization'!$C$5='Filter inputs'!$E$4, 'Vaccine Prioritization'!$C$5=$F1803),1,0)</f>
        <v>1</v>
      </c>
    </row>
    <row r="1804" spans="1:25" x14ac:dyDescent="0.3">
      <c r="A1804" t="str">
        <f t="shared" si="50"/>
        <v>AFRICASOMPCV32022</v>
      </c>
      <c r="B1804" t="s">
        <v>3</v>
      </c>
      <c r="C1804" t="s">
        <v>112</v>
      </c>
      <c r="D1804" t="s">
        <v>4</v>
      </c>
      <c r="E1804" t="s">
        <v>84</v>
      </c>
      <c r="F1804">
        <v>2022</v>
      </c>
      <c r="G1804" t="s">
        <v>199</v>
      </c>
      <c r="H1804" s="11" cm="1">
        <f t="array" ref="H1804">_xlfn.IFS(G1804="&gt;70%",1,G1804="60-70%",70%,G1804="50-60%",60%,G1804="&lt;50%",50%)</f>
        <v>0.5</v>
      </c>
      <c r="I1804" s="47">
        <v>1.2345408401221378</v>
      </c>
      <c r="J1804">
        <v>7</v>
      </c>
      <c r="K1804">
        <v>8</v>
      </c>
      <c r="L1804" t="s">
        <v>199</v>
      </c>
      <c r="M1804" s="11" cm="1">
        <f t="array" ref="M1804">_xlfn.IFS(L1804="&gt;70%",1,L1804="60-70%",70%,L1804="50-60%",60%,L1804="&lt;50%",50%)</f>
        <v>0.5</v>
      </c>
      <c r="N1804" s="47">
        <v>2.2458310549643543</v>
      </c>
      <c r="O1804">
        <v>9</v>
      </c>
      <c r="P1804">
        <v>7</v>
      </c>
      <c r="Q1804">
        <v>9</v>
      </c>
      <c r="R1804">
        <v>9</v>
      </c>
      <c r="S1804" t="s">
        <v>103</v>
      </c>
      <c r="T1804" t="s">
        <v>106</v>
      </c>
      <c r="V1804">
        <v>33</v>
      </c>
      <c r="W1804">
        <v>34</v>
      </c>
      <c r="X1804">
        <f>IF(AND(OR('Country Prioritization'!$C$4 = 'Filter inputs'!$A$4,'Country Prioritization'!$C$4=$B1804),
OR('Country Prioritization'!$C$6='Filter inputs'!$C$4,'Country Prioritization'!$C$6=$S1804),
OR( 'Country Prioritization'!$C$7='Filter inputs'!$D$4, 'Country Prioritization'!$C$7=$T1804),
OR('Country Prioritization'!$C$8='Filter inputs'!$E$4, 'Country Prioritization'!$C$8=$F1804), OR(AND('Country Prioritization'!$C$5='Filter inputs'!$B$4,H1804&lt;=$X$1),AND('Country Prioritization'!$C$5='Filter inputs'!$B$5,M1804&lt;=$X$1))),1,0)</f>
        <v>1</v>
      </c>
      <c r="Y1804">
        <f>IF(OR('Vaccine Prioritization'!$C$5='Filter inputs'!$E$4, 'Vaccine Prioritization'!$C$5=$F1804),1,0)</f>
        <v>1</v>
      </c>
    </row>
    <row r="1805" spans="1:25" x14ac:dyDescent="0.3">
      <c r="A1805" t="str">
        <f t="shared" si="50"/>
        <v>AFRICARWAPCV32022</v>
      </c>
      <c r="B1805" t="s">
        <v>3</v>
      </c>
      <c r="C1805" t="s">
        <v>179</v>
      </c>
      <c r="D1805" t="s">
        <v>75</v>
      </c>
      <c r="E1805" t="s">
        <v>84</v>
      </c>
      <c r="F1805">
        <v>2022</v>
      </c>
      <c r="G1805" t="s">
        <v>199</v>
      </c>
      <c r="H1805" s="11" cm="1">
        <f t="array" ref="H1805">_xlfn.IFS(G1805="&gt;70%",1,G1805="60-70%",70%,G1805="50-60%",60%,G1805="&lt;50%",50%)</f>
        <v>0.5</v>
      </c>
      <c r="I1805" s="47">
        <v>0.75538046267505021</v>
      </c>
      <c r="J1805">
        <v>1</v>
      </c>
      <c r="K1805">
        <v>7</v>
      </c>
      <c r="L1805" t="s">
        <v>196</v>
      </c>
      <c r="M1805" s="11" cm="1">
        <f t="array" ref="M1805">_xlfn.IFS(L1805="&gt;70%",1,L1805="60-70%",70%,L1805="50-60%",60%,L1805="&lt;50%",50%)</f>
        <v>1</v>
      </c>
      <c r="N1805" s="47">
        <v>2.220013860327025</v>
      </c>
      <c r="O1805">
        <v>1</v>
      </c>
      <c r="P1805">
        <v>7</v>
      </c>
      <c r="Q1805">
        <v>8</v>
      </c>
      <c r="R1805">
        <v>9</v>
      </c>
      <c r="S1805" t="s">
        <v>103</v>
      </c>
      <c r="T1805" t="s">
        <v>106</v>
      </c>
      <c r="V1805">
        <v>25</v>
      </c>
      <c r="W1805">
        <v>25</v>
      </c>
      <c r="X1805">
        <f>IF(AND(OR('Country Prioritization'!$C$4 = 'Filter inputs'!$A$4,'Country Prioritization'!$C$4=$B1805),
OR('Country Prioritization'!$C$6='Filter inputs'!$C$4,'Country Prioritization'!$C$6=$S1805),
OR( 'Country Prioritization'!$C$7='Filter inputs'!$D$4, 'Country Prioritization'!$C$7=$T1805),
OR('Country Prioritization'!$C$8='Filter inputs'!$E$4, 'Country Prioritization'!$C$8=$F1805), OR(AND('Country Prioritization'!$C$5='Filter inputs'!$B$4,H1805&lt;=$X$1),AND('Country Prioritization'!$C$5='Filter inputs'!$B$5,M1805&lt;=$X$1))),1,0)</f>
        <v>1</v>
      </c>
      <c r="Y1805">
        <f>IF(OR('Vaccine Prioritization'!$C$5='Filter inputs'!$E$4, 'Vaccine Prioritization'!$C$5=$F1805),1,0)</f>
        <v>1</v>
      </c>
    </row>
    <row r="1806" spans="1:25" x14ac:dyDescent="0.3">
      <c r="A1806" t="str">
        <f t="shared" si="50"/>
        <v>AFRICAZMBPCV32022</v>
      </c>
      <c r="B1806" t="s">
        <v>3</v>
      </c>
      <c r="C1806" t="s">
        <v>182</v>
      </c>
      <c r="D1806" t="s">
        <v>78</v>
      </c>
      <c r="E1806" t="s">
        <v>84</v>
      </c>
      <c r="F1806">
        <v>2022</v>
      </c>
      <c r="G1806" t="s">
        <v>199</v>
      </c>
      <c r="H1806" s="11" cm="1">
        <f t="array" ref="H1806">_xlfn.IFS(G1806="&gt;70%",1,G1806="60-70%",70%,G1806="50-60%",60%,G1806="&lt;50%",50%)</f>
        <v>0.5</v>
      </c>
      <c r="I1806" s="47">
        <v>0.67196445292373297</v>
      </c>
      <c r="J1806">
        <v>4</v>
      </c>
      <c r="K1806">
        <v>7</v>
      </c>
      <c r="L1806" t="s">
        <v>196</v>
      </c>
      <c r="M1806" s="11" cm="1">
        <f t="array" ref="M1806">_xlfn.IFS(L1806="&gt;70%",1,L1806="60-70%",70%,L1806="50-60%",60%,L1806="&lt;50%",50%)</f>
        <v>1</v>
      </c>
      <c r="N1806" s="47">
        <v>2.202454801212558</v>
      </c>
      <c r="O1806">
        <v>1</v>
      </c>
      <c r="P1806">
        <v>7</v>
      </c>
      <c r="Q1806">
        <v>9</v>
      </c>
      <c r="R1806">
        <v>2</v>
      </c>
      <c r="S1806" t="s">
        <v>104</v>
      </c>
      <c r="T1806" t="s">
        <v>109</v>
      </c>
      <c r="V1806">
        <v>22</v>
      </c>
      <c r="W1806">
        <v>19</v>
      </c>
      <c r="X1806">
        <f>IF(AND(OR('Country Prioritization'!$C$4 = 'Filter inputs'!$A$4,'Country Prioritization'!$C$4=$B1806),
OR('Country Prioritization'!$C$6='Filter inputs'!$C$4,'Country Prioritization'!$C$6=$S1806),
OR( 'Country Prioritization'!$C$7='Filter inputs'!$D$4, 'Country Prioritization'!$C$7=$T1806),
OR('Country Prioritization'!$C$8='Filter inputs'!$E$4, 'Country Prioritization'!$C$8=$F1806), OR(AND('Country Prioritization'!$C$5='Filter inputs'!$B$4,H1806&lt;=$X$1),AND('Country Prioritization'!$C$5='Filter inputs'!$B$5,M1806&lt;=$X$1))),1,0)</f>
        <v>1</v>
      </c>
      <c r="Y1806">
        <f>IF(OR('Vaccine Prioritization'!$C$5='Filter inputs'!$E$4, 'Vaccine Prioritization'!$C$5=$F1806),1,0)</f>
        <v>1</v>
      </c>
    </row>
    <row r="1807" spans="1:25" x14ac:dyDescent="0.3">
      <c r="A1807" t="str">
        <f t="shared" si="50"/>
        <v>ASIAPRKPCV32022</v>
      </c>
      <c r="B1807" t="s">
        <v>13</v>
      </c>
      <c r="C1807" t="s">
        <v>177</v>
      </c>
      <c r="D1807" t="s">
        <v>73</v>
      </c>
      <c r="E1807" t="s">
        <v>84</v>
      </c>
      <c r="F1807">
        <v>2022</v>
      </c>
      <c r="G1807" t="s">
        <v>199</v>
      </c>
      <c r="H1807" s="11" cm="1">
        <f t="array" ref="H1807">_xlfn.IFS(G1807="&gt;70%",1,G1807="60-70%",70%,G1807="50-60%",60%,G1807="&lt;50%",50%)</f>
        <v>0.5</v>
      </c>
      <c r="I1807" s="47">
        <v>0.35667866632659329</v>
      </c>
      <c r="J1807">
        <v>8</v>
      </c>
      <c r="K1807">
        <v>5</v>
      </c>
      <c r="L1807" t="s">
        <v>199</v>
      </c>
      <c r="M1807" s="11" cm="1">
        <f t="array" ref="M1807">_xlfn.IFS(L1807="&gt;70%",1,L1807="60-70%",70%,L1807="50-60%",60%,L1807="&lt;50%",50%)</f>
        <v>0.5</v>
      </c>
      <c r="N1807" s="47">
        <v>2.1899560815479644</v>
      </c>
      <c r="O1807">
        <v>10</v>
      </c>
      <c r="P1807">
        <v>7</v>
      </c>
      <c r="Q1807">
        <v>1</v>
      </c>
      <c r="R1807">
        <v>9</v>
      </c>
      <c r="S1807" t="s">
        <v>103</v>
      </c>
      <c r="T1807" t="s">
        <v>106</v>
      </c>
      <c r="V1807">
        <v>23</v>
      </c>
      <c r="W1807">
        <v>27</v>
      </c>
      <c r="X1807">
        <f>IF(AND(OR('Country Prioritization'!$C$4 = 'Filter inputs'!$A$4,'Country Prioritization'!$C$4=$B1807),
OR('Country Prioritization'!$C$6='Filter inputs'!$C$4,'Country Prioritization'!$C$6=$S1807),
OR( 'Country Prioritization'!$C$7='Filter inputs'!$D$4, 'Country Prioritization'!$C$7=$T1807),
OR('Country Prioritization'!$C$8='Filter inputs'!$E$4, 'Country Prioritization'!$C$8=$F1807), OR(AND('Country Prioritization'!$C$5='Filter inputs'!$B$4,H1807&lt;=$X$1),AND('Country Prioritization'!$C$5='Filter inputs'!$B$5,M1807&lt;=$X$1))),1,0)</f>
        <v>1</v>
      </c>
      <c r="Y1807">
        <f>IF(OR('Vaccine Prioritization'!$C$5='Filter inputs'!$E$4, 'Vaccine Prioritization'!$C$5=$F1807),1,0)</f>
        <v>1</v>
      </c>
    </row>
    <row r="1808" spans="1:25" x14ac:dyDescent="0.3">
      <c r="A1808" t="str">
        <f t="shared" si="50"/>
        <v>AFRICATCDPCV32022</v>
      </c>
      <c r="B1808" t="s">
        <v>3</v>
      </c>
      <c r="C1808" t="s">
        <v>118</v>
      </c>
      <c r="D1808" t="s">
        <v>11</v>
      </c>
      <c r="E1808" t="s">
        <v>84</v>
      </c>
      <c r="F1808">
        <v>2022</v>
      </c>
      <c r="G1808" t="s">
        <v>199</v>
      </c>
      <c r="H1808" s="11" cm="1">
        <f t="array" ref="H1808">_xlfn.IFS(G1808="&gt;70%",1,G1808="60-70%",70%,G1808="50-60%",60%,G1808="&lt;50%",50%)</f>
        <v>0.5</v>
      </c>
      <c r="I1808" s="47">
        <v>1.6761620774028663</v>
      </c>
      <c r="J1808">
        <v>7</v>
      </c>
      <c r="K1808">
        <v>9</v>
      </c>
      <c r="L1808" t="s">
        <v>199</v>
      </c>
      <c r="M1808" s="11" cm="1">
        <f t="array" ref="M1808">_xlfn.IFS(L1808="&gt;70%",1,L1808="60-70%",70%,L1808="50-60%",60%,L1808="&lt;50%",50%)</f>
        <v>0.5</v>
      </c>
      <c r="N1808" s="47">
        <v>2.1136656308725792</v>
      </c>
      <c r="O1808">
        <v>9</v>
      </c>
      <c r="P1808">
        <v>7</v>
      </c>
      <c r="Q1808">
        <v>9</v>
      </c>
      <c r="R1808">
        <v>9</v>
      </c>
      <c r="S1808" t="s">
        <v>103</v>
      </c>
      <c r="T1808" t="s">
        <v>106</v>
      </c>
      <c r="V1808">
        <v>34</v>
      </c>
      <c r="W1808">
        <v>34</v>
      </c>
      <c r="X1808">
        <f>IF(AND(OR('Country Prioritization'!$C$4 = 'Filter inputs'!$A$4,'Country Prioritization'!$C$4=$B1808),
OR('Country Prioritization'!$C$6='Filter inputs'!$C$4,'Country Prioritization'!$C$6=$S1808),
OR( 'Country Prioritization'!$C$7='Filter inputs'!$D$4, 'Country Prioritization'!$C$7=$T1808),
OR('Country Prioritization'!$C$8='Filter inputs'!$E$4, 'Country Prioritization'!$C$8=$F1808), OR(AND('Country Prioritization'!$C$5='Filter inputs'!$B$4,H1808&lt;=$X$1),AND('Country Prioritization'!$C$5='Filter inputs'!$B$5,M1808&lt;=$X$1))),1,0)</f>
        <v>1</v>
      </c>
      <c r="Y1808">
        <f>IF(OR('Vaccine Prioritization'!$C$5='Filter inputs'!$E$4, 'Vaccine Prioritization'!$C$5=$F1808),1,0)</f>
        <v>1</v>
      </c>
    </row>
    <row r="1809" spans="1:25" x14ac:dyDescent="0.3">
      <c r="A1809" t="str">
        <f t="shared" si="50"/>
        <v>ASIAKHMPCV32022</v>
      </c>
      <c r="B1809" t="s">
        <v>13</v>
      </c>
      <c r="C1809" t="s">
        <v>163</v>
      </c>
      <c r="D1809" t="s">
        <v>59</v>
      </c>
      <c r="E1809" t="s">
        <v>84</v>
      </c>
      <c r="F1809">
        <v>2022</v>
      </c>
      <c r="G1809" t="s">
        <v>199</v>
      </c>
      <c r="H1809" s="11" cm="1">
        <f t="array" ref="H1809">_xlfn.IFS(G1809="&gt;70%",1,G1809="60-70%",70%,G1809="50-60%",60%,G1809="&lt;50%",50%)</f>
        <v>0.5</v>
      </c>
      <c r="I1809" s="47">
        <v>0.69892178217115852</v>
      </c>
      <c r="J1809">
        <v>4</v>
      </c>
      <c r="K1809">
        <v>7</v>
      </c>
      <c r="L1809" t="s">
        <v>196</v>
      </c>
      <c r="M1809" s="11" cm="1">
        <f t="array" ref="M1809">_xlfn.IFS(L1809="&gt;70%",1,L1809="60-70%",70%,L1809="50-60%",60%,L1809="&lt;50%",50%)</f>
        <v>1</v>
      </c>
      <c r="N1809" s="47">
        <v>2.063665077440977</v>
      </c>
      <c r="O1809">
        <v>3</v>
      </c>
      <c r="P1809">
        <v>6</v>
      </c>
      <c r="Q1809">
        <v>8</v>
      </c>
      <c r="R1809">
        <v>2</v>
      </c>
      <c r="S1809" t="s">
        <v>104</v>
      </c>
      <c r="T1809" t="s">
        <v>109</v>
      </c>
      <c r="V1809">
        <v>21</v>
      </c>
      <c r="W1809">
        <v>19</v>
      </c>
      <c r="X1809">
        <f>IF(AND(OR('Country Prioritization'!$C$4 = 'Filter inputs'!$A$4,'Country Prioritization'!$C$4=$B1809),
OR('Country Prioritization'!$C$6='Filter inputs'!$C$4,'Country Prioritization'!$C$6=$S1809),
OR( 'Country Prioritization'!$C$7='Filter inputs'!$D$4, 'Country Prioritization'!$C$7=$T1809),
OR('Country Prioritization'!$C$8='Filter inputs'!$E$4, 'Country Prioritization'!$C$8=$F1809), OR(AND('Country Prioritization'!$C$5='Filter inputs'!$B$4,H1809&lt;=$X$1),AND('Country Prioritization'!$C$5='Filter inputs'!$B$5,M1809&lt;=$X$1))),1,0)</f>
        <v>1</v>
      </c>
      <c r="Y1809">
        <f>IF(OR('Vaccine Prioritization'!$C$5='Filter inputs'!$E$4, 'Vaccine Prioritization'!$C$5=$F1809),1,0)</f>
        <v>1</v>
      </c>
    </row>
    <row r="1810" spans="1:25" x14ac:dyDescent="0.3">
      <c r="A1810" t="str">
        <f t="shared" si="50"/>
        <v>ASIALKAPCV32022</v>
      </c>
      <c r="B1810" t="s">
        <v>13</v>
      </c>
      <c r="C1810" t="s">
        <v>180</v>
      </c>
      <c r="D1810" t="s">
        <v>76</v>
      </c>
      <c r="E1810" t="s">
        <v>84</v>
      </c>
      <c r="F1810">
        <v>2022</v>
      </c>
      <c r="G1810" t="s">
        <v>199</v>
      </c>
      <c r="H1810" s="11" cm="1">
        <f t="array" ref="H1810">_xlfn.IFS(G1810="&gt;70%",1,G1810="60-70%",70%,G1810="50-60%",60%,G1810="&lt;50%",50%)</f>
        <v>0.5</v>
      </c>
      <c r="I1810" s="47">
        <v>7.0733802672476531E-2</v>
      </c>
      <c r="J1810">
        <v>8</v>
      </c>
      <c r="K1810">
        <v>3</v>
      </c>
      <c r="L1810" t="s">
        <v>199</v>
      </c>
      <c r="M1810" s="11" cm="1">
        <f t="array" ref="M1810">_xlfn.IFS(L1810="&gt;70%",1,L1810="60-70%",70%,L1810="50-60%",60%,L1810="&lt;50%",50%)</f>
        <v>0.5</v>
      </c>
      <c r="N1810" s="47">
        <v>1.8588901696834184</v>
      </c>
      <c r="O1810">
        <v>10</v>
      </c>
      <c r="P1810">
        <v>6</v>
      </c>
      <c r="Q1810">
        <v>1</v>
      </c>
      <c r="R1810">
        <v>11</v>
      </c>
      <c r="S1810" t="s">
        <v>104</v>
      </c>
      <c r="T1810" t="s">
        <v>108</v>
      </c>
      <c r="V1810">
        <v>23</v>
      </c>
      <c r="W1810">
        <v>28</v>
      </c>
      <c r="X1810">
        <f>IF(AND(OR('Country Prioritization'!$C$4 = 'Filter inputs'!$A$4,'Country Prioritization'!$C$4=$B1810),
OR('Country Prioritization'!$C$6='Filter inputs'!$C$4,'Country Prioritization'!$C$6=$S1810),
OR( 'Country Prioritization'!$C$7='Filter inputs'!$D$4, 'Country Prioritization'!$C$7=$T1810),
OR('Country Prioritization'!$C$8='Filter inputs'!$E$4, 'Country Prioritization'!$C$8=$F1810), OR(AND('Country Prioritization'!$C$5='Filter inputs'!$B$4,H1810&lt;=$X$1),AND('Country Prioritization'!$C$5='Filter inputs'!$B$5,M1810&lt;=$X$1))),1,0)</f>
        <v>1</v>
      </c>
      <c r="Y1810">
        <f>IF(OR('Vaccine Prioritization'!$C$5='Filter inputs'!$E$4, 'Vaccine Prioritization'!$C$5=$F1810),1,0)</f>
        <v>1</v>
      </c>
    </row>
    <row r="1811" spans="1:25" x14ac:dyDescent="0.3">
      <c r="A1811" t="str">
        <f t="shared" si="50"/>
        <v>AFRICABENPCV32022</v>
      </c>
      <c r="B1811" t="s">
        <v>3</v>
      </c>
      <c r="C1811" t="s">
        <v>132</v>
      </c>
      <c r="D1811" t="s">
        <v>28</v>
      </c>
      <c r="E1811" t="s">
        <v>84</v>
      </c>
      <c r="F1811">
        <v>2022</v>
      </c>
      <c r="G1811" t="s">
        <v>199</v>
      </c>
      <c r="H1811" s="11" cm="1">
        <f t="array" ref="H1811">_xlfn.IFS(G1811="&gt;70%",1,G1811="60-70%",70%,G1811="50-60%",60%,G1811="&lt;50%",50%)</f>
        <v>0.5</v>
      </c>
      <c r="I1811" s="47">
        <v>0.56142114451693859</v>
      </c>
      <c r="J1811">
        <v>7</v>
      </c>
      <c r="K1811">
        <v>6</v>
      </c>
      <c r="L1811" t="s">
        <v>196</v>
      </c>
      <c r="M1811" s="11" cm="1">
        <f t="array" ref="M1811">_xlfn.IFS(L1811="&gt;70%",1,L1811="60-70%",70%,L1811="50-60%",60%,L1811="&lt;50%",50%)</f>
        <v>1</v>
      </c>
      <c r="N1811" s="47">
        <v>1.7565802819000325</v>
      </c>
      <c r="O1811">
        <v>7</v>
      </c>
      <c r="P1811">
        <v>6</v>
      </c>
      <c r="Q1811">
        <v>2</v>
      </c>
      <c r="R1811">
        <v>8</v>
      </c>
      <c r="S1811" t="s">
        <v>104</v>
      </c>
      <c r="T1811" t="s">
        <v>106</v>
      </c>
      <c r="V1811">
        <v>23</v>
      </c>
      <c r="W1811">
        <v>23</v>
      </c>
      <c r="X1811">
        <f>IF(AND(OR('Country Prioritization'!$C$4 = 'Filter inputs'!$A$4,'Country Prioritization'!$C$4=$B1811),
OR('Country Prioritization'!$C$6='Filter inputs'!$C$4,'Country Prioritization'!$C$6=$S1811),
OR( 'Country Prioritization'!$C$7='Filter inputs'!$D$4, 'Country Prioritization'!$C$7=$T1811),
OR('Country Prioritization'!$C$8='Filter inputs'!$E$4, 'Country Prioritization'!$C$8=$F1811), OR(AND('Country Prioritization'!$C$5='Filter inputs'!$B$4,H1811&lt;=$X$1),AND('Country Prioritization'!$C$5='Filter inputs'!$B$5,M1811&lt;=$X$1))),1,0)</f>
        <v>1</v>
      </c>
      <c r="Y1811">
        <f>IF(OR('Vaccine Prioritization'!$C$5='Filter inputs'!$E$4, 'Vaccine Prioritization'!$C$5=$F1811),1,0)</f>
        <v>1</v>
      </c>
    </row>
    <row r="1812" spans="1:25" x14ac:dyDescent="0.3">
      <c r="A1812" t="str">
        <f t="shared" si="50"/>
        <v>AFRICABDIPCV32022</v>
      </c>
      <c r="B1812" t="s">
        <v>3</v>
      </c>
      <c r="C1812" t="s">
        <v>171</v>
      </c>
      <c r="D1812" t="s">
        <v>67</v>
      </c>
      <c r="E1812" t="s">
        <v>84</v>
      </c>
      <c r="F1812">
        <v>2022</v>
      </c>
      <c r="G1812" t="s">
        <v>199</v>
      </c>
      <c r="H1812" s="11" cm="1">
        <f t="array" ref="H1812">_xlfn.IFS(G1812="&gt;70%",1,G1812="60-70%",70%,G1812="50-60%",60%,G1812="&lt;50%",50%)</f>
        <v>0.5</v>
      </c>
      <c r="I1812" s="47">
        <v>0.58798693241993738</v>
      </c>
      <c r="J1812">
        <v>2</v>
      </c>
      <c r="K1812">
        <v>6</v>
      </c>
      <c r="L1812" t="s">
        <v>196</v>
      </c>
      <c r="M1812" s="11" cm="1">
        <f t="array" ref="M1812">_xlfn.IFS(L1812="&gt;70%",1,L1812="60-70%",70%,L1812="50-60%",60%,L1812="&lt;50%",50%)</f>
        <v>1</v>
      </c>
      <c r="N1812" s="47">
        <v>1.7086215492897028</v>
      </c>
      <c r="O1812">
        <v>2</v>
      </c>
      <c r="P1812">
        <v>6</v>
      </c>
      <c r="Q1812">
        <v>5</v>
      </c>
      <c r="R1812">
        <v>9</v>
      </c>
      <c r="S1812" t="s">
        <v>103</v>
      </c>
      <c r="T1812" t="s">
        <v>106</v>
      </c>
      <c r="V1812">
        <v>22</v>
      </c>
      <c r="W1812">
        <v>22</v>
      </c>
      <c r="X1812">
        <f>IF(AND(OR('Country Prioritization'!$C$4 = 'Filter inputs'!$A$4,'Country Prioritization'!$C$4=$B1812),
OR('Country Prioritization'!$C$6='Filter inputs'!$C$4,'Country Prioritization'!$C$6=$S1812),
OR( 'Country Prioritization'!$C$7='Filter inputs'!$D$4, 'Country Prioritization'!$C$7=$T1812),
OR('Country Prioritization'!$C$8='Filter inputs'!$E$4, 'Country Prioritization'!$C$8=$F1812), OR(AND('Country Prioritization'!$C$5='Filter inputs'!$B$4,H1812&lt;=$X$1),AND('Country Prioritization'!$C$5='Filter inputs'!$B$5,M1812&lt;=$X$1))),1,0)</f>
        <v>1</v>
      </c>
      <c r="Y1812">
        <f>IF(OR('Vaccine Prioritization'!$C$5='Filter inputs'!$E$4, 'Vaccine Prioritization'!$C$5=$F1812),1,0)</f>
        <v>1</v>
      </c>
    </row>
    <row r="1813" spans="1:25" x14ac:dyDescent="0.3">
      <c r="A1813" t="str">
        <f t="shared" si="50"/>
        <v>AFRICAGHAPCV32022</v>
      </c>
      <c r="B1813" t="s">
        <v>3</v>
      </c>
      <c r="C1813" t="s">
        <v>166</v>
      </c>
      <c r="D1813" t="s">
        <v>62</v>
      </c>
      <c r="E1813" t="s">
        <v>84</v>
      </c>
      <c r="F1813">
        <v>2022</v>
      </c>
      <c r="G1813" t="s">
        <v>199</v>
      </c>
      <c r="H1813" s="11" cm="1">
        <f t="array" ref="H1813">_xlfn.IFS(G1813="&gt;70%",1,G1813="60-70%",70%,G1813="50-60%",60%,G1813="&lt;50%",50%)</f>
        <v>0.5</v>
      </c>
      <c r="I1813" s="47">
        <v>0.59507976796344453</v>
      </c>
      <c r="J1813">
        <v>1</v>
      </c>
      <c r="K1813">
        <v>6</v>
      </c>
      <c r="L1813" t="s">
        <v>196</v>
      </c>
      <c r="M1813" s="11" cm="1">
        <f t="array" ref="M1813">_xlfn.IFS(L1813="&gt;70%",1,L1813="60-70%",70%,L1813="50-60%",60%,L1813="&lt;50%",50%)</f>
        <v>1</v>
      </c>
      <c r="N1813" s="47">
        <v>1.6571048878227219</v>
      </c>
      <c r="O1813">
        <v>3</v>
      </c>
      <c r="P1813">
        <v>6</v>
      </c>
      <c r="Q1813">
        <v>5</v>
      </c>
      <c r="R1813">
        <v>2</v>
      </c>
      <c r="S1813" t="s">
        <v>104</v>
      </c>
      <c r="T1813" t="s">
        <v>109</v>
      </c>
      <c r="V1813">
        <v>14</v>
      </c>
      <c r="W1813">
        <v>16</v>
      </c>
      <c r="X1813">
        <f>IF(AND(OR('Country Prioritization'!$C$4 = 'Filter inputs'!$A$4,'Country Prioritization'!$C$4=$B1813),
OR('Country Prioritization'!$C$6='Filter inputs'!$C$4,'Country Prioritization'!$C$6=$S1813),
OR( 'Country Prioritization'!$C$7='Filter inputs'!$D$4, 'Country Prioritization'!$C$7=$T1813),
OR('Country Prioritization'!$C$8='Filter inputs'!$E$4, 'Country Prioritization'!$C$8=$F1813), OR(AND('Country Prioritization'!$C$5='Filter inputs'!$B$4,H1813&lt;=$X$1),AND('Country Prioritization'!$C$5='Filter inputs'!$B$5,M1813&lt;=$X$1))),1,0)</f>
        <v>1</v>
      </c>
      <c r="Y1813">
        <f>IF(OR('Vaccine Prioritization'!$C$5='Filter inputs'!$E$4, 'Vaccine Prioritization'!$C$5=$F1813),1,0)</f>
        <v>1</v>
      </c>
    </row>
    <row r="1814" spans="1:25" x14ac:dyDescent="0.3">
      <c r="A1814" t="str">
        <f t="shared" si="50"/>
        <v>AFRICACIVPCV32022</v>
      </c>
      <c r="B1814" t="s">
        <v>3</v>
      </c>
      <c r="C1814" t="s">
        <v>142</v>
      </c>
      <c r="D1814" t="s">
        <v>38</v>
      </c>
      <c r="E1814" t="s">
        <v>84</v>
      </c>
      <c r="F1814">
        <v>2022</v>
      </c>
      <c r="G1814" t="s">
        <v>199</v>
      </c>
      <c r="H1814" s="11" cm="1">
        <f t="array" ref="H1814">_xlfn.IFS(G1814="&gt;70%",1,G1814="60-70%",70%,G1814="50-60%",60%,G1814="&lt;50%",50%)</f>
        <v>0.5</v>
      </c>
      <c r="I1814" s="47">
        <v>0.55896929531577855</v>
      </c>
      <c r="J1814">
        <v>5</v>
      </c>
      <c r="K1814">
        <v>6</v>
      </c>
      <c r="L1814" t="s">
        <v>196</v>
      </c>
      <c r="M1814" s="11" cm="1">
        <f t="array" ref="M1814">_xlfn.IFS(L1814="&gt;70%",1,L1814="60-70%",70%,L1814="50-60%",60%,L1814="&lt;50%",50%)</f>
        <v>1</v>
      </c>
      <c r="N1814" s="47">
        <v>1.6105317158349994</v>
      </c>
      <c r="O1814">
        <v>5</v>
      </c>
      <c r="P1814">
        <v>6</v>
      </c>
      <c r="Q1814">
        <v>5</v>
      </c>
      <c r="R1814">
        <v>2</v>
      </c>
      <c r="S1814" t="s">
        <v>104</v>
      </c>
      <c r="T1814" t="s">
        <v>109</v>
      </c>
      <c r="V1814">
        <v>18</v>
      </c>
      <c r="W1814">
        <v>18</v>
      </c>
      <c r="X1814">
        <f>IF(AND(OR('Country Prioritization'!$C$4 = 'Filter inputs'!$A$4,'Country Prioritization'!$C$4=$B1814),
OR('Country Prioritization'!$C$6='Filter inputs'!$C$4,'Country Prioritization'!$C$6=$S1814),
OR( 'Country Prioritization'!$C$7='Filter inputs'!$D$4, 'Country Prioritization'!$C$7=$T1814),
OR('Country Prioritization'!$C$8='Filter inputs'!$E$4, 'Country Prioritization'!$C$8=$F1814), OR(AND('Country Prioritization'!$C$5='Filter inputs'!$B$4,H1814&lt;=$X$1),AND('Country Prioritization'!$C$5='Filter inputs'!$B$5,M1814&lt;=$X$1))),1,0)</f>
        <v>1</v>
      </c>
      <c r="Y1814">
        <f>IF(OR('Vaccine Prioritization'!$C$5='Filter inputs'!$E$4, 'Vaccine Prioritization'!$C$5=$F1814),1,0)</f>
        <v>1</v>
      </c>
    </row>
    <row r="1815" spans="1:25" x14ac:dyDescent="0.3">
      <c r="A1815" t="str">
        <f t="shared" si="50"/>
        <v>AMERICAHTIPCV32022</v>
      </c>
      <c r="B1815" t="s">
        <v>22</v>
      </c>
      <c r="C1815" t="s">
        <v>127</v>
      </c>
      <c r="D1815" t="s">
        <v>23</v>
      </c>
      <c r="E1815" t="s">
        <v>84</v>
      </c>
      <c r="F1815">
        <v>2022</v>
      </c>
      <c r="G1815" t="s">
        <v>199</v>
      </c>
      <c r="H1815" s="11" cm="1">
        <f t="array" ref="H1815">_xlfn.IFS(G1815="&gt;70%",1,G1815="60-70%",70%,G1815="50-60%",60%,G1815="&lt;50%",50%)</f>
        <v>0.5</v>
      </c>
      <c r="I1815" s="47">
        <v>0.29388087555085612</v>
      </c>
      <c r="J1815">
        <v>10</v>
      </c>
      <c r="K1815">
        <v>5</v>
      </c>
      <c r="L1815" t="s">
        <v>198</v>
      </c>
      <c r="M1815" s="11" cm="1">
        <f t="array" ref="M1815">_xlfn.IFS(L1815="&gt;70%",1,L1815="60-70%",70%,L1815="50-60%",60%,L1815="&lt;50%",50%)</f>
        <v>0.6</v>
      </c>
      <c r="N1815" s="47">
        <v>1.590043571506329</v>
      </c>
      <c r="O1815">
        <v>8</v>
      </c>
      <c r="P1815">
        <v>6</v>
      </c>
      <c r="Q1815">
        <v>5</v>
      </c>
      <c r="R1815">
        <v>9</v>
      </c>
      <c r="S1815" t="s">
        <v>103</v>
      </c>
      <c r="T1815" t="s">
        <v>106</v>
      </c>
      <c r="V1815">
        <v>29</v>
      </c>
      <c r="W1815">
        <v>28</v>
      </c>
      <c r="X1815">
        <f>IF(AND(OR('Country Prioritization'!$C$4 = 'Filter inputs'!$A$4,'Country Prioritization'!$C$4=$B1815),
OR('Country Prioritization'!$C$6='Filter inputs'!$C$4,'Country Prioritization'!$C$6=$S1815),
OR( 'Country Prioritization'!$C$7='Filter inputs'!$D$4, 'Country Prioritization'!$C$7=$T1815),
OR('Country Prioritization'!$C$8='Filter inputs'!$E$4, 'Country Prioritization'!$C$8=$F1815), OR(AND('Country Prioritization'!$C$5='Filter inputs'!$B$4,H1815&lt;=$X$1),AND('Country Prioritization'!$C$5='Filter inputs'!$B$5,M1815&lt;=$X$1))),1,0)</f>
        <v>1</v>
      </c>
      <c r="Y1815">
        <f>IF(OR('Vaccine Prioritization'!$C$5='Filter inputs'!$E$4, 'Vaccine Prioritization'!$C$5=$F1815),1,0)</f>
        <v>1</v>
      </c>
    </row>
    <row r="1816" spans="1:25" x14ac:dyDescent="0.3">
      <c r="A1816" t="str">
        <f t="shared" si="50"/>
        <v>AFRICAGINPCV32022</v>
      </c>
      <c r="B1816" t="s">
        <v>3</v>
      </c>
      <c r="C1816" t="s">
        <v>119</v>
      </c>
      <c r="D1816" t="s">
        <v>12</v>
      </c>
      <c r="E1816" t="s">
        <v>84</v>
      </c>
      <c r="F1816">
        <v>2022</v>
      </c>
      <c r="G1816" t="s">
        <v>199</v>
      </c>
      <c r="H1816" s="11" cm="1">
        <f t="array" ref="H1816">_xlfn.IFS(G1816="&gt;70%",1,G1816="60-70%",70%,G1816="50-60%",60%,G1816="&lt;50%",50%)</f>
        <v>0.5</v>
      </c>
      <c r="I1816" s="47">
        <v>0.63688232364564068</v>
      </c>
      <c r="J1816">
        <v>7</v>
      </c>
      <c r="K1816">
        <v>7</v>
      </c>
      <c r="L1816" t="s">
        <v>199</v>
      </c>
      <c r="M1816" s="11" cm="1">
        <f t="array" ref="M1816">_xlfn.IFS(L1816="&gt;70%",1,L1816="60-70%",70%,L1816="50-60%",60%,L1816="&lt;50%",50%)</f>
        <v>0.5</v>
      </c>
      <c r="N1816" s="47">
        <v>1.5446392663252526</v>
      </c>
      <c r="O1816">
        <v>9</v>
      </c>
      <c r="P1816">
        <v>5</v>
      </c>
      <c r="Q1816">
        <v>7</v>
      </c>
      <c r="R1816">
        <v>9</v>
      </c>
      <c r="S1816" t="s">
        <v>103</v>
      </c>
      <c r="T1816" t="s">
        <v>106</v>
      </c>
      <c r="V1816">
        <v>30</v>
      </c>
      <c r="W1816">
        <v>30</v>
      </c>
      <c r="X1816">
        <f>IF(AND(OR('Country Prioritization'!$C$4 = 'Filter inputs'!$A$4,'Country Prioritization'!$C$4=$B1816),
OR('Country Prioritization'!$C$6='Filter inputs'!$C$4,'Country Prioritization'!$C$6=$S1816),
OR( 'Country Prioritization'!$C$7='Filter inputs'!$D$4, 'Country Prioritization'!$C$7=$T1816),
OR('Country Prioritization'!$C$8='Filter inputs'!$E$4, 'Country Prioritization'!$C$8=$F1816), OR(AND('Country Prioritization'!$C$5='Filter inputs'!$B$4,H1816&lt;=$X$1),AND('Country Prioritization'!$C$5='Filter inputs'!$B$5,M1816&lt;=$X$1))),1,0)</f>
        <v>1</v>
      </c>
      <c r="Y1816">
        <f>IF(OR('Vaccine Prioritization'!$C$5='Filter inputs'!$E$4, 'Vaccine Prioritization'!$C$5=$F1816),1,0)</f>
        <v>1</v>
      </c>
    </row>
    <row r="1817" spans="1:25" x14ac:dyDescent="0.3">
      <c r="A1817" t="str">
        <f t="shared" si="50"/>
        <v>ASIASYRPCV32022</v>
      </c>
      <c r="B1817" t="s">
        <v>13</v>
      </c>
      <c r="C1817" t="s">
        <v>122</v>
      </c>
      <c r="D1817" t="s">
        <v>17</v>
      </c>
      <c r="E1817" t="s">
        <v>84</v>
      </c>
      <c r="F1817">
        <v>2022</v>
      </c>
      <c r="G1817" t="s">
        <v>199</v>
      </c>
      <c r="H1817" s="11" cm="1">
        <f t="array" ref="H1817">_xlfn.IFS(G1817="&gt;70%",1,G1817="60-70%",70%,G1817="50-60%",60%,G1817="&lt;50%",50%)</f>
        <v>0.5</v>
      </c>
      <c r="I1817" s="47">
        <v>0.70124656290570131</v>
      </c>
      <c r="J1817">
        <v>8</v>
      </c>
      <c r="K1817">
        <v>7</v>
      </c>
      <c r="L1817" t="s">
        <v>199</v>
      </c>
      <c r="M1817" s="11" cm="1">
        <f t="array" ref="M1817">_xlfn.IFS(L1817="&gt;70%",1,L1817="60-70%",70%,L1817="50-60%",60%,L1817="&lt;50%",50%)</f>
        <v>0.5</v>
      </c>
      <c r="N1817" s="47">
        <v>1.5442047330145716</v>
      </c>
      <c r="O1817">
        <v>10</v>
      </c>
      <c r="P1817">
        <v>5</v>
      </c>
      <c r="Q1817">
        <v>2</v>
      </c>
      <c r="R1817">
        <v>9</v>
      </c>
      <c r="S1817" t="s">
        <v>103</v>
      </c>
      <c r="T1817" t="s">
        <v>106</v>
      </c>
      <c r="V1817">
        <v>26</v>
      </c>
      <c r="W1817">
        <v>26</v>
      </c>
      <c r="X1817">
        <f>IF(AND(OR('Country Prioritization'!$C$4 = 'Filter inputs'!$A$4,'Country Prioritization'!$C$4=$B1817),
OR('Country Prioritization'!$C$6='Filter inputs'!$C$4,'Country Prioritization'!$C$6=$S1817),
OR( 'Country Prioritization'!$C$7='Filter inputs'!$D$4, 'Country Prioritization'!$C$7=$T1817),
OR('Country Prioritization'!$C$8='Filter inputs'!$E$4, 'Country Prioritization'!$C$8=$F1817), OR(AND('Country Prioritization'!$C$5='Filter inputs'!$B$4,H1817&lt;=$X$1),AND('Country Prioritization'!$C$5='Filter inputs'!$B$5,M1817&lt;=$X$1))),1,0)</f>
        <v>1</v>
      </c>
      <c r="Y1817">
        <f>IF(OR('Vaccine Prioritization'!$C$5='Filter inputs'!$E$4, 'Vaccine Prioritization'!$C$5=$F1817),1,0)</f>
        <v>1</v>
      </c>
    </row>
    <row r="1818" spans="1:25" x14ac:dyDescent="0.3">
      <c r="A1818" t="str">
        <f t="shared" si="50"/>
        <v>ASIAUZBPCV32022</v>
      </c>
      <c r="B1818" t="s">
        <v>13</v>
      </c>
      <c r="C1818" t="s">
        <v>176</v>
      </c>
      <c r="D1818" t="s">
        <v>72</v>
      </c>
      <c r="E1818" t="s">
        <v>84</v>
      </c>
      <c r="F1818">
        <v>2022</v>
      </c>
      <c r="G1818" t="s">
        <v>199</v>
      </c>
      <c r="H1818" s="11" cm="1">
        <f t="array" ref="H1818">_xlfn.IFS(G1818="&gt;70%",1,G1818="60-70%",70%,G1818="50-60%",60%,G1818="&lt;50%",50%)</f>
        <v>0.5</v>
      </c>
      <c r="I1818" s="47">
        <v>0.54848070129411286</v>
      </c>
      <c r="J1818">
        <v>1</v>
      </c>
      <c r="K1818">
        <v>6</v>
      </c>
      <c r="L1818" t="s">
        <v>196</v>
      </c>
      <c r="M1818" s="11" cm="1">
        <f t="array" ref="M1818">_xlfn.IFS(L1818="&gt;70%",1,L1818="60-70%",70%,L1818="50-60%",60%,L1818="&lt;50%",50%)</f>
        <v>1</v>
      </c>
      <c r="N1818" s="47">
        <v>1.4892622958059607</v>
      </c>
      <c r="O1818">
        <v>2</v>
      </c>
      <c r="P1818">
        <v>5</v>
      </c>
      <c r="Q1818">
        <v>3</v>
      </c>
      <c r="R1818">
        <v>5</v>
      </c>
      <c r="S1818" t="s">
        <v>104</v>
      </c>
      <c r="T1818" t="s">
        <v>107</v>
      </c>
      <c r="V1818">
        <v>15</v>
      </c>
      <c r="W1818">
        <v>15</v>
      </c>
      <c r="X1818">
        <f>IF(AND(OR('Country Prioritization'!$C$4 = 'Filter inputs'!$A$4,'Country Prioritization'!$C$4=$B1818),
OR('Country Prioritization'!$C$6='Filter inputs'!$C$4,'Country Prioritization'!$C$6=$S1818),
OR( 'Country Prioritization'!$C$7='Filter inputs'!$D$4, 'Country Prioritization'!$C$7=$T1818),
OR('Country Prioritization'!$C$8='Filter inputs'!$E$4, 'Country Prioritization'!$C$8=$F1818), OR(AND('Country Prioritization'!$C$5='Filter inputs'!$B$4,H1818&lt;=$X$1),AND('Country Prioritization'!$C$5='Filter inputs'!$B$5,M1818&lt;=$X$1))),1,0)</f>
        <v>1</v>
      </c>
      <c r="Y1818">
        <f>IF(OR('Vaccine Prioritization'!$C$5='Filter inputs'!$E$4, 'Vaccine Prioritization'!$C$5=$F1818),1,0)</f>
        <v>1</v>
      </c>
    </row>
    <row r="1819" spans="1:25" x14ac:dyDescent="0.3">
      <c r="A1819" t="str">
        <f t="shared" si="50"/>
        <v>AFRICAERIPCV32022</v>
      </c>
      <c r="B1819" t="s">
        <v>3</v>
      </c>
      <c r="C1819" t="s">
        <v>183</v>
      </c>
      <c r="D1819" t="s">
        <v>79</v>
      </c>
      <c r="E1819" t="s">
        <v>84</v>
      </c>
      <c r="F1819">
        <v>2022</v>
      </c>
      <c r="G1819" t="s">
        <v>199</v>
      </c>
      <c r="H1819" s="11" cm="1">
        <f t="array" ref="H1819">_xlfn.IFS(G1819="&gt;70%",1,G1819="60-70%",70%,G1819="50-60%",60%,G1819="&lt;50%",50%)</f>
        <v>0.5</v>
      </c>
      <c r="I1819" s="47">
        <v>0.26250080455104824</v>
      </c>
      <c r="J1819">
        <v>2</v>
      </c>
      <c r="K1819">
        <v>5</v>
      </c>
      <c r="L1819" t="s">
        <v>196</v>
      </c>
      <c r="M1819" s="11" cm="1">
        <f t="array" ref="M1819">_xlfn.IFS(L1819="&gt;70%",1,L1819="60-70%",70%,L1819="50-60%",60%,L1819="&lt;50%",50%)</f>
        <v>1</v>
      </c>
      <c r="N1819" s="47">
        <v>1.3613112434668804</v>
      </c>
      <c r="O1819">
        <v>1</v>
      </c>
      <c r="P1819">
        <v>5</v>
      </c>
      <c r="Q1819">
        <v>7</v>
      </c>
      <c r="R1819">
        <v>9</v>
      </c>
      <c r="S1819" t="s">
        <v>103</v>
      </c>
      <c r="T1819" t="s">
        <v>106</v>
      </c>
      <c r="V1819">
        <v>23</v>
      </c>
      <c r="W1819">
        <v>22</v>
      </c>
      <c r="X1819">
        <f>IF(AND(OR('Country Prioritization'!$C$4 = 'Filter inputs'!$A$4,'Country Prioritization'!$C$4=$B1819),
OR('Country Prioritization'!$C$6='Filter inputs'!$C$4,'Country Prioritization'!$C$6=$S1819),
OR( 'Country Prioritization'!$C$7='Filter inputs'!$D$4, 'Country Prioritization'!$C$7=$T1819),
OR('Country Prioritization'!$C$8='Filter inputs'!$E$4, 'Country Prioritization'!$C$8=$F1819), OR(AND('Country Prioritization'!$C$5='Filter inputs'!$B$4,H1819&lt;=$X$1),AND('Country Prioritization'!$C$5='Filter inputs'!$B$5,M1819&lt;=$X$1))),1,0)</f>
        <v>1</v>
      </c>
      <c r="Y1819">
        <f>IF(OR('Vaccine Prioritization'!$C$5='Filter inputs'!$E$4, 'Vaccine Prioritization'!$C$5=$F1819),1,0)</f>
        <v>1</v>
      </c>
    </row>
    <row r="1820" spans="1:25" x14ac:dyDescent="0.3">
      <c r="A1820" t="str">
        <f t="shared" si="50"/>
        <v>AFRICASSDPCV32022</v>
      </c>
      <c r="B1820" t="s">
        <v>3</v>
      </c>
      <c r="C1820" t="s">
        <v>115</v>
      </c>
      <c r="D1820" t="s">
        <v>7</v>
      </c>
      <c r="E1820" t="s">
        <v>84</v>
      </c>
      <c r="F1820">
        <v>2022</v>
      </c>
      <c r="G1820" t="s">
        <v>199</v>
      </c>
      <c r="H1820" s="11" cm="1">
        <f t="array" ref="H1820">_xlfn.IFS(G1820="&gt;70%",1,G1820="60-70%",70%,G1820="50-60%",60%,G1820="&lt;50%",50%)</f>
        <v>0.5</v>
      </c>
      <c r="I1820" s="47">
        <v>0.790588319674707</v>
      </c>
      <c r="J1820">
        <v>7</v>
      </c>
      <c r="K1820">
        <v>7</v>
      </c>
      <c r="L1820" t="s">
        <v>199</v>
      </c>
      <c r="M1820" s="11" cm="1">
        <f t="array" ref="M1820">_xlfn.IFS(L1820="&gt;70%",1,L1820="60-70%",70%,L1820="50-60%",60%,L1820="&lt;50%",50%)</f>
        <v>0.5</v>
      </c>
      <c r="N1820" s="47">
        <v>1.3502298119319025</v>
      </c>
      <c r="O1820">
        <v>9</v>
      </c>
      <c r="P1820">
        <v>5</v>
      </c>
      <c r="Q1820">
        <v>4</v>
      </c>
      <c r="R1820">
        <v>9</v>
      </c>
      <c r="S1820" t="s">
        <v>103</v>
      </c>
      <c r="T1820" t="s">
        <v>106</v>
      </c>
      <c r="V1820">
        <v>27</v>
      </c>
      <c r="W1820">
        <v>27</v>
      </c>
      <c r="X1820">
        <f>IF(AND(OR('Country Prioritization'!$C$4 = 'Filter inputs'!$A$4,'Country Prioritization'!$C$4=$B1820),
OR('Country Prioritization'!$C$6='Filter inputs'!$C$4,'Country Prioritization'!$C$6=$S1820),
OR( 'Country Prioritization'!$C$7='Filter inputs'!$D$4, 'Country Prioritization'!$C$7=$T1820),
OR('Country Prioritization'!$C$8='Filter inputs'!$E$4, 'Country Prioritization'!$C$8=$F1820), OR(AND('Country Prioritization'!$C$5='Filter inputs'!$B$4,H1820&lt;=$X$1),AND('Country Prioritization'!$C$5='Filter inputs'!$B$5,M1820&lt;=$X$1))),1,0)</f>
        <v>1</v>
      </c>
      <c r="Y1820">
        <f>IF(OR('Vaccine Prioritization'!$C$5='Filter inputs'!$E$4, 'Vaccine Prioritization'!$C$5=$F1820),1,0)</f>
        <v>1</v>
      </c>
    </row>
    <row r="1821" spans="1:25" x14ac:dyDescent="0.3">
      <c r="A1821" t="str">
        <f t="shared" si="50"/>
        <v>AFRICASLEPCV32022</v>
      </c>
      <c r="B1821" t="s">
        <v>3</v>
      </c>
      <c r="C1821" t="s">
        <v>154</v>
      </c>
      <c r="D1821" t="s">
        <v>50</v>
      </c>
      <c r="E1821" t="s">
        <v>84</v>
      </c>
      <c r="F1821">
        <v>2022</v>
      </c>
      <c r="G1821" t="s">
        <v>199</v>
      </c>
      <c r="H1821" s="11" cm="1">
        <f t="array" ref="H1821">_xlfn.IFS(G1821="&gt;70%",1,G1821="60-70%",70%,G1821="50-60%",60%,G1821="&lt;50%",50%)</f>
        <v>0.5</v>
      </c>
      <c r="I1821" s="47">
        <v>0.42392544035179441</v>
      </c>
      <c r="J1821">
        <v>2</v>
      </c>
      <c r="K1821">
        <v>5</v>
      </c>
      <c r="L1821" t="s">
        <v>196</v>
      </c>
      <c r="M1821" s="11" cm="1">
        <f t="array" ref="M1821">_xlfn.IFS(L1821="&gt;70%",1,L1821="60-70%",70%,L1821="50-60%",60%,L1821="&lt;50%",50%)</f>
        <v>1</v>
      </c>
      <c r="N1821" s="47">
        <v>1.19526742962598</v>
      </c>
      <c r="O1821">
        <v>4</v>
      </c>
      <c r="P1821">
        <v>5</v>
      </c>
      <c r="Q1821">
        <v>10</v>
      </c>
      <c r="R1821">
        <v>9</v>
      </c>
      <c r="S1821" t="s">
        <v>103</v>
      </c>
      <c r="T1821" t="s">
        <v>106</v>
      </c>
      <c r="V1821">
        <v>26</v>
      </c>
      <c r="W1821">
        <v>28</v>
      </c>
      <c r="X1821">
        <f>IF(AND(OR('Country Prioritization'!$C$4 = 'Filter inputs'!$A$4,'Country Prioritization'!$C$4=$B1821),
OR('Country Prioritization'!$C$6='Filter inputs'!$C$4,'Country Prioritization'!$C$6=$S1821),
OR( 'Country Prioritization'!$C$7='Filter inputs'!$D$4, 'Country Prioritization'!$C$7=$T1821),
OR('Country Prioritization'!$C$8='Filter inputs'!$E$4, 'Country Prioritization'!$C$8=$F1821), OR(AND('Country Prioritization'!$C$5='Filter inputs'!$B$4,H1821&lt;=$X$1),AND('Country Prioritization'!$C$5='Filter inputs'!$B$5,M1821&lt;=$X$1))),1,0)</f>
        <v>1</v>
      </c>
      <c r="Y1821">
        <f>IF(OR('Vaccine Prioritization'!$C$5='Filter inputs'!$E$4, 'Vaccine Prioritization'!$C$5=$F1821),1,0)</f>
        <v>1</v>
      </c>
    </row>
    <row r="1822" spans="1:25" x14ac:dyDescent="0.3">
      <c r="A1822" t="str">
        <f t="shared" si="50"/>
        <v>ASIALAOPCV32022</v>
      </c>
      <c r="B1822" t="s">
        <v>13</v>
      </c>
      <c r="C1822" t="s">
        <v>135</v>
      </c>
      <c r="D1822" t="s">
        <v>31</v>
      </c>
      <c r="E1822" t="s">
        <v>84</v>
      </c>
      <c r="F1822">
        <v>2022</v>
      </c>
      <c r="G1822" t="s">
        <v>199</v>
      </c>
      <c r="H1822" s="11" cm="1">
        <f t="array" ref="H1822">_xlfn.IFS(G1822="&gt;70%",1,G1822="60-70%",70%,G1822="50-60%",60%,G1822="&lt;50%",50%)</f>
        <v>0.5</v>
      </c>
      <c r="I1822" s="47">
        <v>0.26110448668943381</v>
      </c>
      <c r="J1822">
        <v>9</v>
      </c>
      <c r="K1822">
        <v>5</v>
      </c>
      <c r="L1822" t="s">
        <v>196</v>
      </c>
      <c r="M1822" s="11" cm="1">
        <f t="array" ref="M1822">_xlfn.IFS(L1822="&gt;70%",1,L1822="60-70%",70%,L1822="50-60%",60%,L1822="&lt;50%",50%)</f>
        <v>1</v>
      </c>
      <c r="N1822" s="47">
        <v>1.1708138136476474</v>
      </c>
      <c r="O1822">
        <v>6</v>
      </c>
      <c r="P1822">
        <v>5</v>
      </c>
      <c r="Q1822">
        <v>2</v>
      </c>
      <c r="R1822">
        <v>5</v>
      </c>
      <c r="S1822" t="s">
        <v>104</v>
      </c>
      <c r="T1822" t="s">
        <v>107</v>
      </c>
      <c r="V1822">
        <v>21</v>
      </c>
      <c r="W1822">
        <v>18</v>
      </c>
      <c r="X1822">
        <f>IF(AND(OR('Country Prioritization'!$C$4 = 'Filter inputs'!$A$4,'Country Prioritization'!$C$4=$B1822),
OR('Country Prioritization'!$C$6='Filter inputs'!$C$4,'Country Prioritization'!$C$6=$S1822),
OR( 'Country Prioritization'!$C$7='Filter inputs'!$D$4, 'Country Prioritization'!$C$7=$T1822),
OR('Country Prioritization'!$C$8='Filter inputs'!$E$4, 'Country Prioritization'!$C$8=$F1822), OR(AND('Country Prioritization'!$C$5='Filter inputs'!$B$4,H1822&lt;=$X$1),AND('Country Prioritization'!$C$5='Filter inputs'!$B$5,M1822&lt;=$X$1))),1,0)</f>
        <v>1</v>
      </c>
      <c r="Y1822">
        <f>IF(OR('Vaccine Prioritization'!$C$5='Filter inputs'!$E$4, 'Vaccine Prioritization'!$C$5=$F1822),1,0)</f>
        <v>1</v>
      </c>
    </row>
    <row r="1823" spans="1:25" x14ac:dyDescent="0.3">
      <c r="A1823" t="str">
        <f t="shared" si="50"/>
        <v>AMERICACUBPCV32022</v>
      </c>
      <c r="B1823" t="s">
        <v>22</v>
      </c>
      <c r="C1823" t="s">
        <v>175</v>
      </c>
      <c r="D1823" t="s">
        <v>71</v>
      </c>
      <c r="E1823" t="s">
        <v>84</v>
      </c>
      <c r="F1823">
        <v>2022</v>
      </c>
      <c r="G1823" t="s">
        <v>199</v>
      </c>
      <c r="H1823" s="11" cm="1">
        <f t="array" ref="H1823">_xlfn.IFS(G1823="&gt;70%",1,G1823="60-70%",70%,G1823="50-60%",60%,G1823="&lt;50%",50%)</f>
        <v>0.5</v>
      </c>
      <c r="I1823" s="47">
        <v>3.3903847900635234E-2</v>
      </c>
      <c r="J1823">
        <v>4</v>
      </c>
      <c r="K1823">
        <v>2</v>
      </c>
      <c r="L1823" t="s">
        <v>199</v>
      </c>
      <c r="M1823" s="11" cm="1">
        <f t="array" ref="M1823">_xlfn.IFS(L1823="&gt;70%",1,L1823="60-70%",70%,L1823="50-60%",60%,L1823="&lt;50%",50%)</f>
        <v>0.5</v>
      </c>
      <c r="N1823" s="47">
        <v>0.95953790047154897</v>
      </c>
      <c r="O1823">
        <v>9</v>
      </c>
      <c r="P1823">
        <v>5</v>
      </c>
      <c r="Q1823">
        <v>1</v>
      </c>
      <c r="R1823">
        <v>10</v>
      </c>
      <c r="S1823" t="s">
        <v>105</v>
      </c>
      <c r="T1823" t="s">
        <v>108</v>
      </c>
      <c r="V1823">
        <v>17</v>
      </c>
      <c r="W1823">
        <v>25</v>
      </c>
      <c r="X1823">
        <f>IF(AND(OR('Country Prioritization'!$C$4 = 'Filter inputs'!$A$4,'Country Prioritization'!$C$4=$B1823),
OR('Country Prioritization'!$C$6='Filter inputs'!$C$4,'Country Prioritization'!$C$6=$S1823),
OR( 'Country Prioritization'!$C$7='Filter inputs'!$D$4, 'Country Prioritization'!$C$7=$T1823),
OR('Country Prioritization'!$C$8='Filter inputs'!$E$4, 'Country Prioritization'!$C$8=$F1823), OR(AND('Country Prioritization'!$C$5='Filter inputs'!$B$4,H1823&lt;=$X$1),AND('Country Prioritization'!$C$5='Filter inputs'!$B$5,M1823&lt;=$X$1))),1,0)</f>
        <v>1</v>
      </c>
      <c r="Y1823">
        <f>IF(OR('Vaccine Prioritization'!$C$5='Filter inputs'!$E$4, 'Vaccine Prioritization'!$C$5=$F1823),1,0)</f>
        <v>1</v>
      </c>
    </row>
    <row r="1824" spans="1:25" x14ac:dyDescent="0.3">
      <c r="A1824" t="str">
        <f t="shared" si="50"/>
        <v>AFRICAMWIPCV32022</v>
      </c>
      <c r="B1824" t="s">
        <v>3</v>
      </c>
      <c r="C1824" t="s">
        <v>158</v>
      </c>
      <c r="D1824" t="s">
        <v>54</v>
      </c>
      <c r="E1824" t="s">
        <v>84</v>
      </c>
      <c r="F1824">
        <v>2022</v>
      </c>
      <c r="G1824" t="s">
        <v>199</v>
      </c>
      <c r="H1824" s="11" cm="1">
        <f t="array" ref="H1824">_xlfn.IFS(G1824="&gt;70%",1,G1824="60-70%",70%,G1824="50-60%",60%,G1824="&lt;50%",50%)</f>
        <v>0.5</v>
      </c>
      <c r="I1824" s="47">
        <v>0.35787925378622548</v>
      </c>
      <c r="J1824">
        <v>2</v>
      </c>
      <c r="K1824">
        <v>5</v>
      </c>
      <c r="L1824" t="s">
        <v>196</v>
      </c>
      <c r="M1824" s="11" cm="1">
        <f t="array" ref="M1824">_xlfn.IFS(L1824="&gt;70%",1,L1824="60-70%",70%,L1824="50-60%",60%,L1824="&lt;50%",50%)</f>
        <v>1</v>
      </c>
      <c r="N1824" s="47">
        <v>0.93734119813587558</v>
      </c>
      <c r="O1824">
        <v>3</v>
      </c>
      <c r="P1824">
        <v>4</v>
      </c>
      <c r="Q1824">
        <v>10</v>
      </c>
      <c r="R1824">
        <v>9</v>
      </c>
      <c r="S1824" t="s">
        <v>103</v>
      </c>
      <c r="T1824" t="s">
        <v>106</v>
      </c>
      <c r="V1824">
        <v>26</v>
      </c>
      <c r="W1824">
        <v>26</v>
      </c>
      <c r="X1824">
        <f>IF(AND(OR('Country Prioritization'!$C$4 = 'Filter inputs'!$A$4,'Country Prioritization'!$C$4=$B1824),
OR('Country Prioritization'!$C$6='Filter inputs'!$C$4,'Country Prioritization'!$C$6=$S1824),
OR( 'Country Prioritization'!$C$7='Filter inputs'!$D$4, 'Country Prioritization'!$C$7=$T1824),
OR('Country Prioritization'!$C$8='Filter inputs'!$E$4, 'Country Prioritization'!$C$8=$F1824), OR(AND('Country Prioritization'!$C$5='Filter inputs'!$B$4,H1824&lt;=$X$1),AND('Country Prioritization'!$C$5='Filter inputs'!$B$5,M1824&lt;=$X$1))),1,0)</f>
        <v>1</v>
      </c>
      <c r="Y1824">
        <f>IF(OR('Vaccine Prioritization'!$C$5='Filter inputs'!$E$4, 'Vaccine Prioritization'!$C$5=$F1824),1,0)</f>
        <v>1</v>
      </c>
    </row>
    <row r="1825" spans="1:25" x14ac:dyDescent="0.3">
      <c r="A1825" t="str">
        <f t="shared" si="50"/>
        <v>ASIATJKPCV32022</v>
      </c>
      <c r="B1825" t="s">
        <v>13</v>
      </c>
      <c r="C1825" t="s">
        <v>172</v>
      </c>
      <c r="D1825" t="s">
        <v>68</v>
      </c>
      <c r="E1825" t="s">
        <v>84</v>
      </c>
      <c r="F1825">
        <v>2022</v>
      </c>
      <c r="G1825" t="s">
        <v>199</v>
      </c>
      <c r="H1825" s="11" cm="1">
        <f t="array" ref="H1825">_xlfn.IFS(G1825="&gt;70%",1,G1825="60-70%",70%,G1825="50-60%",60%,G1825="&lt;50%",50%)</f>
        <v>0.5</v>
      </c>
      <c r="I1825" s="47">
        <v>0.2418427928821289</v>
      </c>
      <c r="J1825">
        <v>8</v>
      </c>
      <c r="K1825">
        <v>4</v>
      </c>
      <c r="L1825" t="s">
        <v>199</v>
      </c>
      <c r="M1825" s="11" cm="1">
        <f t="array" ref="M1825">_xlfn.IFS(L1825="&gt;70%",1,L1825="60-70%",70%,L1825="50-60%",60%,L1825="&lt;50%",50%)</f>
        <v>0.5</v>
      </c>
      <c r="N1825" s="47">
        <v>0.86859301961736468</v>
      </c>
      <c r="O1825">
        <v>10</v>
      </c>
      <c r="P1825">
        <v>4</v>
      </c>
      <c r="Q1825">
        <v>6</v>
      </c>
      <c r="R1825">
        <v>9</v>
      </c>
      <c r="S1825" t="s">
        <v>103</v>
      </c>
      <c r="T1825" t="s">
        <v>106</v>
      </c>
      <c r="V1825">
        <v>27</v>
      </c>
      <c r="W1825">
        <v>29</v>
      </c>
      <c r="X1825">
        <f>IF(AND(OR('Country Prioritization'!$C$4 = 'Filter inputs'!$A$4,'Country Prioritization'!$C$4=$B1825),
OR('Country Prioritization'!$C$6='Filter inputs'!$C$4,'Country Prioritization'!$C$6=$S1825),
OR( 'Country Prioritization'!$C$7='Filter inputs'!$D$4, 'Country Prioritization'!$C$7=$T1825),
OR('Country Prioritization'!$C$8='Filter inputs'!$E$4, 'Country Prioritization'!$C$8=$F1825), OR(AND('Country Prioritization'!$C$5='Filter inputs'!$B$4,H1825&lt;=$X$1),AND('Country Prioritization'!$C$5='Filter inputs'!$B$5,M1825&lt;=$X$1))),1,0)</f>
        <v>1</v>
      </c>
      <c r="Y1825">
        <f>IF(OR('Vaccine Prioritization'!$C$5='Filter inputs'!$E$4, 'Vaccine Prioritization'!$C$5=$F1825),1,0)</f>
        <v>1</v>
      </c>
    </row>
    <row r="1826" spans="1:25" x14ac:dyDescent="0.3">
      <c r="A1826" t="str">
        <f t="shared" si="50"/>
        <v>ASIAAZEPCV32022</v>
      </c>
      <c r="B1826" t="s">
        <v>13</v>
      </c>
      <c r="C1826" t="s">
        <v>144</v>
      </c>
      <c r="D1826" t="s">
        <v>40</v>
      </c>
      <c r="E1826" t="s">
        <v>84</v>
      </c>
      <c r="F1826">
        <v>2022</v>
      </c>
      <c r="G1826" t="s">
        <v>199</v>
      </c>
      <c r="H1826" s="11" cm="1">
        <f t="array" ref="H1826">_xlfn.IFS(G1826="&gt;70%",1,G1826="60-70%",70%,G1826="50-60%",60%,G1826="&lt;50%",50%)</f>
        <v>0.5</v>
      </c>
      <c r="I1826" s="47">
        <v>0.29923664130888727</v>
      </c>
      <c r="J1826">
        <v>2</v>
      </c>
      <c r="K1826">
        <v>5</v>
      </c>
      <c r="L1826" t="s">
        <v>196</v>
      </c>
      <c r="M1826" s="11" cm="1">
        <f t="array" ref="M1826">_xlfn.IFS(L1826="&gt;70%",1,L1826="60-70%",70%,L1826="50-60%",60%,L1826="&lt;50%",50%)</f>
        <v>1</v>
      </c>
      <c r="N1826" s="47">
        <v>0.75505910816617006</v>
      </c>
      <c r="O1826">
        <v>5</v>
      </c>
      <c r="P1826">
        <v>4</v>
      </c>
      <c r="Q1826">
        <v>3</v>
      </c>
      <c r="R1826">
        <v>10</v>
      </c>
      <c r="S1826" t="s">
        <v>105</v>
      </c>
      <c r="T1826" t="s">
        <v>108</v>
      </c>
      <c r="V1826">
        <v>20</v>
      </c>
      <c r="W1826">
        <v>22</v>
      </c>
      <c r="X1826">
        <f>IF(AND(OR('Country Prioritization'!$C$4 = 'Filter inputs'!$A$4,'Country Prioritization'!$C$4=$B1826),
OR('Country Prioritization'!$C$6='Filter inputs'!$C$4,'Country Prioritization'!$C$6=$S1826),
OR( 'Country Prioritization'!$C$7='Filter inputs'!$D$4, 'Country Prioritization'!$C$7=$T1826),
OR('Country Prioritization'!$C$8='Filter inputs'!$E$4, 'Country Prioritization'!$C$8=$F1826), OR(AND('Country Prioritization'!$C$5='Filter inputs'!$B$4,H1826&lt;=$X$1),AND('Country Prioritization'!$C$5='Filter inputs'!$B$5,M1826&lt;=$X$1))),1,0)</f>
        <v>1</v>
      </c>
      <c r="Y1826">
        <f>IF(OR('Vaccine Prioritization'!$C$5='Filter inputs'!$E$4, 'Vaccine Prioritization'!$C$5=$F1826),1,0)</f>
        <v>1</v>
      </c>
    </row>
    <row r="1827" spans="1:25" x14ac:dyDescent="0.3">
      <c r="A1827" t="str">
        <f t="shared" si="50"/>
        <v>AFRICALBRPCV32022</v>
      </c>
      <c r="B1827" t="s">
        <v>3</v>
      </c>
      <c r="C1827" t="s">
        <v>137</v>
      </c>
      <c r="D1827" t="s">
        <v>33</v>
      </c>
      <c r="E1827" t="s">
        <v>84</v>
      </c>
      <c r="F1827">
        <v>2022</v>
      </c>
      <c r="G1827" t="s">
        <v>199</v>
      </c>
      <c r="H1827" s="11" cm="1">
        <f t="array" ref="H1827">_xlfn.IFS(G1827="&gt;70%",1,G1827="60-70%",70%,G1827="50-60%",60%,G1827="&lt;50%",50%)</f>
        <v>0.5</v>
      </c>
      <c r="I1827" s="47">
        <v>0.21331794791767608</v>
      </c>
      <c r="J1827">
        <v>7</v>
      </c>
      <c r="K1827">
        <v>4</v>
      </c>
      <c r="L1827" t="s">
        <v>196</v>
      </c>
      <c r="M1827" s="11" cm="1">
        <f t="array" ref="M1827">_xlfn.IFS(L1827="&gt;70%",1,L1827="60-70%",70%,L1827="50-60%",60%,L1827="&lt;50%",50%)</f>
        <v>1</v>
      </c>
      <c r="N1827" s="47">
        <v>0.65435182751886478</v>
      </c>
      <c r="O1827">
        <v>6</v>
      </c>
      <c r="P1827">
        <v>4</v>
      </c>
      <c r="Q1827">
        <v>10</v>
      </c>
      <c r="R1827">
        <v>9</v>
      </c>
      <c r="S1827" t="s">
        <v>103</v>
      </c>
      <c r="T1827" t="s">
        <v>106</v>
      </c>
      <c r="V1827">
        <v>30</v>
      </c>
      <c r="W1827">
        <v>29</v>
      </c>
      <c r="X1827">
        <f>IF(AND(OR('Country Prioritization'!$C$4 = 'Filter inputs'!$A$4,'Country Prioritization'!$C$4=$B1827),
OR('Country Prioritization'!$C$6='Filter inputs'!$C$4,'Country Prioritization'!$C$6=$S1827),
OR( 'Country Prioritization'!$C$7='Filter inputs'!$D$4, 'Country Prioritization'!$C$7=$T1827),
OR('Country Prioritization'!$C$8='Filter inputs'!$E$4, 'Country Prioritization'!$C$8=$F1827), OR(AND('Country Prioritization'!$C$5='Filter inputs'!$B$4,H1827&lt;=$X$1),AND('Country Prioritization'!$C$5='Filter inputs'!$B$5,M1827&lt;=$X$1))),1,0)</f>
        <v>1</v>
      </c>
      <c r="Y1827">
        <f>IF(OR('Vaccine Prioritization'!$C$5='Filter inputs'!$E$4, 'Vaccine Prioritization'!$C$5=$F1827),1,0)</f>
        <v>1</v>
      </c>
    </row>
    <row r="1828" spans="1:25" x14ac:dyDescent="0.3">
      <c r="A1828" t="str">
        <f t="shared" si="50"/>
        <v>OCEANIAPNGPCV32022</v>
      </c>
      <c r="B1828" t="s">
        <v>15</v>
      </c>
      <c r="C1828" t="s">
        <v>121</v>
      </c>
      <c r="D1828" t="s">
        <v>16</v>
      </c>
      <c r="E1828" t="s">
        <v>84</v>
      </c>
      <c r="F1828">
        <v>2022</v>
      </c>
      <c r="G1828" t="s">
        <v>199</v>
      </c>
      <c r="H1828" s="11" cm="1">
        <f t="array" ref="H1828">_xlfn.IFS(G1828="&gt;70%",1,G1828="60-70%",70%,G1828="50-60%",60%,G1828="&lt;50%",50%)</f>
        <v>0.5</v>
      </c>
      <c r="I1828" s="47">
        <v>8.1976227321970713E-2</v>
      </c>
      <c r="J1828">
        <v>10</v>
      </c>
      <c r="K1828">
        <v>3</v>
      </c>
      <c r="L1828" t="s">
        <v>198</v>
      </c>
      <c r="M1828" s="11" cm="1">
        <f t="array" ref="M1828">_xlfn.IFS(L1828="&gt;70%",1,L1828="60-70%",70%,L1828="50-60%",60%,L1828="&lt;50%",50%)</f>
        <v>0.6</v>
      </c>
      <c r="N1828" s="47">
        <v>0.62569465219014353</v>
      </c>
      <c r="O1828">
        <v>8</v>
      </c>
      <c r="P1828">
        <v>4</v>
      </c>
      <c r="Q1828">
        <v>6</v>
      </c>
      <c r="R1828">
        <v>5</v>
      </c>
      <c r="S1828" t="s">
        <v>104</v>
      </c>
      <c r="T1828" t="s">
        <v>107</v>
      </c>
      <c r="V1828">
        <v>24</v>
      </c>
      <c r="W1828">
        <v>23</v>
      </c>
      <c r="X1828">
        <f>IF(AND(OR('Country Prioritization'!$C$4 = 'Filter inputs'!$A$4,'Country Prioritization'!$C$4=$B1828),
OR('Country Prioritization'!$C$6='Filter inputs'!$C$4,'Country Prioritization'!$C$6=$S1828),
OR( 'Country Prioritization'!$C$7='Filter inputs'!$D$4, 'Country Prioritization'!$C$7=$T1828),
OR('Country Prioritization'!$C$8='Filter inputs'!$E$4, 'Country Prioritization'!$C$8=$F1828), OR(AND('Country Prioritization'!$C$5='Filter inputs'!$B$4,H1828&lt;=$X$1),AND('Country Prioritization'!$C$5='Filter inputs'!$B$5,M1828&lt;=$X$1))),1,0)</f>
        <v>1</v>
      </c>
      <c r="Y1828">
        <f>IF(OR('Vaccine Prioritization'!$C$5='Filter inputs'!$E$4, 'Vaccine Prioritization'!$C$5=$F1828),1,0)</f>
        <v>1</v>
      </c>
    </row>
    <row r="1829" spans="1:25" x14ac:dyDescent="0.3">
      <c r="A1829" t="str">
        <f t="shared" si="50"/>
        <v>EUROPEUKRPCV32022</v>
      </c>
      <c r="B1829" t="s">
        <v>9</v>
      </c>
      <c r="C1829" t="s">
        <v>117</v>
      </c>
      <c r="D1829" t="s">
        <v>10</v>
      </c>
      <c r="E1829" t="s">
        <v>84</v>
      </c>
      <c r="F1829">
        <v>2022</v>
      </c>
      <c r="G1829" t="s">
        <v>199</v>
      </c>
      <c r="H1829" s="11" cm="1">
        <f t="array" ref="H1829">_xlfn.IFS(G1829="&gt;70%",1,G1829="60-70%",70%,G1829="50-60%",60%,G1829="&lt;50%",50%)</f>
        <v>0.5</v>
      </c>
      <c r="I1829" s="47">
        <v>0.12182152887721479</v>
      </c>
      <c r="J1829">
        <v>9</v>
      </c>
      <c r="K1829">
        <v>3</v>
      </c>
      <c r="L1829" t="s">
        <v>199</v>
      </c>
      <c r="M1829" s="11" cm="1">
        <f t="array" ref="M1829">_xlfn.IFS(L1829="&gt;70%",1,L1829="60-70%",70%,L1829="50-60%",60%,L1829="&lt;50%",50%)</f>
        <v>0.5</v>
      </c>
      <c r="N1829" s="47">
        <v>0.61997862368440082</v>
      </c>
      <c r="O1829">
        <v>10</v>
      </c>
      <c r="P1829">
        <v>4</v>
      </c>
      <c r="Q1829">
        <v>1</v>
      </c>
      <c r="R1829">
        <v>11</v>
      </c>
      <c r="S1829" t="s">
        <v>104</v>
      </c>
      <c r="T1829" t="s">
        <v>108</v>
      </c>
      <c r="V1829">
        <v>24</v>
      </c>
      <c r="W1829">
        <v>26</v>
      </c>
      <c r="X1829">
        <f>IF(AND(OR('Country Prioritization'!$C$4 = 'Filter inputs'!$A$4,'Country Prioritization'!$C$4=$B1829),
OR('Country Prioritization'!$C$6='Filter inputs'!$C$4,'Country Prioritization'!$C$6=$S1829),
OR( 'Country Prioritization'!$C$7='Filter inputs'!$D$4, 'Country Prioritization'!$C$7=$T1829),
OR('Country Prioritization'!$C$8='Filter inputs'!$E$4, 'Country Prioritization'!$C$8=$F1829), OR(AND('Country Prioritization'!$C$5='Filter inputs'!$B$4,H1829&lt;=$X$1),AND('Country Prioritization'!$C$5='Filter inputs'!$B$5,M1829&lt;=$X$1))),1,0)</f>
        <v>1</v>
      </c>
      <c r="Y1829">
        <f>IF(OR('Vaccine Prioritization'!$C$5='Filter inputs'!$E$4, 'Vaccine Prioritization'!$C$5=$F1829),1,0)</f>
        <v>1</v>
      </c>
    </row>
    <row r="1830" spans="1:25" x14ac:dyDescent="0.3">
      <c r="A1830" t="str">
        <f t="shared" si="50"/>
        <v>AFRICATGOPCV32022</v>
      </c>
      <c r="B1830" t="s">
        <v>3</v>
      </c>
      <c r="C1830" t="s">
        <v>155</v>
      </c>
      <c r="D1830" t="s">
        <v>51</v>
      </c>
      <c r="E1830" t="s">
        <v>84</v>
      </c>
      <c r="F1830">
        <v>2022</v>
      </c>
      <c r="G1830" t="s">
        <v>199</v>
      </c>
      <c r="H1830" s="11" cm="1">
        <f t="array" ref="H1830">_xlfn.IFS(G1830="&gt;70%",1,G1830="60-70%",70%,G1830="50-60%",60%,G1830="&lt;50%",50%)</f>
        <v>0.5</v>
      </c>
      <c r="I1830" s="47">
        <v>0.20651487060450291</v>
      </c>
      <c r="J1830">
        <v>5</v>
      </c>
      <c r="K1830">
        <v>4</v>
      </c>
      <c r="L1830" t="s">
        <v>196</v>
      </c>
      <c r="M1830" s="11" cm="1">
        <f t="array" ref="M1830">_xlfn.IFS(L1830="&gt;70%",1,L1830="60-70%",70%,L1830="50-60%",60%,L1830="&lt;50%",50%)</f>
        <v>1</v>
      </c>
      <c r="N1830" s="47">
        <v>0.61766143832876019</v>
      </c>
      <c r="O1830">
        <v>4</v>
      </c>
      <c r="P1830">
        <v>4</v>
      </c>
      <c r="Q1830">
        <v>6</v>
      </c>
      <c r="R1830">
        <v>9</v>
      </c>
      <c r="S1830" t="s">
        <v>103</v>
      </c>
      <c r="T1830" t="s">
        <v>106</v>
      </c>
      <c r="V1830">
        <v>24</v>
      </c>
      <c r="W1830">
        <v>23</v>
      </c>
      <c r="X1830">
        <f>IF(AND(OR('Country Prioritization'!$C$4 = 'Filter inputs'!$A$4,'Country Prioritization'!$C$4=$B1830),
OR('Country Prioritization'!$C$6='Filter inputs'!$C$4,'Country Prioritization'!$C$6=$S1830),
OR( 'Country Prioritization'!$C$7='Filter inputs'!$D$4, 'Country Prioritization'!$C$7=$T1830),
OR('Country Prioritization'!$C$8='Filter inputs'!$E$4, 'Country Prioritization'!$C$8=$F1830), OR(AND('Country Prioritization'!$C$5='Filter inputs'!$B$4,H1830&lt;=$X$1),AND('Country Prioritization'!$C$5='Filter inputs'!$B$5,M1830&lt;=$X$1))),1,0)</f>
        <v>1</v>
      </c>
      <c r="Y1830">
        <f>IF(OR('Vaccine Prioritization'!$C$5='Filter inputs'!$E$4, 'Vaccine Prioritization'!$C$5=$F1830),1,0)</f>
        <v>1</v>
      </c>
    </row>
    <row r="1831" spans="1:25" x14ac:dyDescent="0.3">
      <c r="A1831" t="str">
        <f t="shared" si="50"/>
        <v>ASIAKGZPCV32022</v>
      </c>
      <c r="B1831" t="s">
        <v>13</v>
      </c>
      <c r="C1831" t="s">
        <v>143</v>
      </c>
      <c r="D1831" t="s">
        <v>39</v>
      </c>
      <c r="E1831" t="s">
        <v>84</v>
      </c>
      <c r="F1831">
        <v>2022</v>
      </c>
      <c r="G1831" t="s">
        <v>199</v>
      </c>
      <c r="H1831" s="11" cm="1">
        <f t="array" ref="H1831">_xlfn.IFS(G1831="&gt;70%",1,G1831="60-70%",70%,G1831="50-60%",60%,G1831="&lt;50%",50%)</f>
        <v>0.5</v>
      </c>
      <c r="I1831" s="47">
        <v>0.2290719892443828</v>
      </c>
      <c r="J1831">
        <v>2</v>
      </c>
      <c r="K1831">
        <v>4</v>
      </c>
      <c r="L1831" t="s">
        <v>196</v>
      </c>
      <c r="M1831" s="11" cm="1">
        <f t="array" ref="M1831">_xlfn.IFS(L1831="&gt;70%",1,L1831="60-70%",70%,L1831="50-60%",60%,L1831="&lt;50%",50%)</f>
        <v>1</v>
      </c>
      <c r="N1831" s="47">
        <v>0.55821120182438055</v>
      </c>
      <c r="O1831">
        <v>5</v>
      </c>
      <c r="P1831">
        <v>3</v>
      </c>
      <c r="Q1831">
        <v>6</v>
      </c>
      <c r="R1831">
        <v>2</v>
      </c>
      <c r="S1831" t="s">
        <v>104</v>
      </c>
      <c r="T1831" t="s">
        <v>109</v>
      </c>
      <c r="V1831">
        <v>14</v>
      </c>
      <c r="W1831">
        <v>16</v>
      </c>
      <c r="X1831">
        <f>IF(AND(OR('Country Prioritization'!$C$4 = 'Filter inputs'!$A$4,'Country Prioritization'!$C$4=$B1831),
OR('Country Prioritization'!$C$6='Filter inputs'!$C$4,'Country Prioritization'!$C$6=$S1831),
OR( 'Country Prioritization'!$C$7='Filter inputs'!$D$4, 'Country Prioritization'!$C$7=$T1831),
OR('Country Prioritization'!$C$8='Filter inputs'!$E$4, 'Country Prioritization'!$C$8=$F1831), OR(AND('Country Prioritization'!$C$5='Filter inputs'!$B$4,H1831&lt;=$X$1),AND('Country Prioritization'!$C$5='Filter inputs'!$B$5,M1831&lt;=$X$1))),1,0)</f>
        <v>1</v>
      </c>
      <c r="Y1831">
        <f>IF(OR('Vaccine Prioritization'!$C$5='Filter inputs'!$E$4, 'Vaccine Prioritization'!$C$5=$F1831),1,0)</f>
        <v>1</v>
      </c>
    </row>
    <row r="1832" spans="1:25" x14ac:dyDescent="0.3">
      <c r="A1832" t="str">
        <f t="shared" si="50"/>
        <v>AFRICAMRTPCV32022</v>
      </c>
      <c r="B1832" t="s">
        <v>3</v>
      </c>
      <c r="C1832" t="s">
        <v>140</v>
      </c>
      <c r="D1832" t="s">
        <v>36</v>
      </c>
      <c r="E1832" t="s">
        <v>84</v>
      </c>
      <c r="F1832">
        <v>2022</v>
      </c>
      <c r="G1832" t="s">
        <v>199</v>
      </c>
      <c r="H1832" s="11" cm="1">
        <f t="array" ref="H1832">_xlfn.IFS(G1832="&gt;70%",1,G1832="60-70%",70%,G1832="50-60%",60%,G1832="&lt;50%",50%)</f>
        <v>0.5</v>
      </c>
      <c r="I1832" s="47">
        <v>0.18996985073967609</v>
      </c>
      <c r="J1832">
        <v>6</v>
      </c>
      <c r="K1832">
        <v>4</v>
      </c>
      <c r="L1832" t="s">
        <v>196</v>
      </c>
      <c r="M1832" s="11" cm="1">
        <f t="array" ref="M1832">_xlfn.IFS(L1832="&gt;70%",1,L1832="60-70%",70%,L1832="50-60%",60%,L1832="&lt;50%",50%)</f>
        <v>1</v>
      </c>
      <c r="N1832" s="47">
        <v>0.53258957373007321</v>
      </c>
      <c r="O1832">
        <v>6</v>
      </c>
      <c r="P1832">
        <v>3</v>
      </c>
      <c r="Q1832">
        <v>7</v>
      </c>
      <c r="R1832">
        <v>2</v>
      </c>
      <c r="S1832" t="s">
        <v>104</v>
      </c>
      <c r="T1832" t="s">
        <v>109</v>
      </c>
      <c r="V1832">
        <v>19</v>
      </c>
      <c r="W1832">
        <v>18</v>
      </c>
      <c r="X1832">
        <f>IF(AND(OR('Country Prioritization'!$C$4 = 'Filter inputs'!$A$4,'Country Prioritization'!$C$4=$B1832),
OR('Country Prioritization'!$C$6='Filter inputs'!$C$4,'Country Prioritization'!$C$6=$S1832),
OR( 'Country Prioritization'!$C$7='Filter inputs'!$D$4, 'Country Prioritization'!$C$7=$T1832),
OR('Country Prioritization'!$C$8='Filter inputs'!$E$4, 'Country Prioritization'!$C$8=$F1832), OR(AND('Country Prioritization'!$C$5='Filter inputs'!$B$4,H1832&lt;=$X$1),AND('Country Prioritization'!$C$5='Filter inputs'!$B$5,M1832&lt;=$X$1))),1,0)</f>
        <v>1</v>
      </c>
      <c r="Y1832">
        <f>IF(OR('Vaccine Prioritization'!$C$5='Filter inputs'!$E$4, 'Vaccine Prioritization'!$C$5=$F1832),1,0)</f>
        <v>1</v>
      </c>
    </row>
    <row r="1833" spans="1:25" x14ac:dyDescent="0.3">
      <c r="A1833" t="str">
        <f t="shared" si="50"/>
        <v>AMERICAHNDPCV32022</v>
      </c>
      <c r="B1833" t="s">
        <v>22</v>
      </c>
      <c r="C1833" t="s">
        <v>165</v>
      </c>
      <c r="D1833" t="s">
        <v>61</v>
      </c>
      <c r="E1833" t="s">
        <v>84</v>
      </c>
      <c r="F1833">
        <v>2022</v>
      </c>
      <c r="G1833" t="s">
        <v>199</v>
      </c>
      <c r="H1833" s="11" cm="1">
        <f t="array" ref="H1833">_xlfn.IFS(G1833="&gt;70%",1,G1833="60-70%",70%,G1833="50-60%",60%,G1833="&lt;50%",50%)</f>
        <v>0.5</v>
      </c>
      <c r="I1833" s="47">
        <v>0.15048588164367926</v>
      </c>
      <c r="J1833">
        <v>4</v>
      </c>
      <c r="K1833">
        <v>3</v>
      </c>
      <c r="L1833" t="s">
        <v>196</v>
      </c>
      <c r="M1833" s="11" cm="1">
        <f t="array" ref="M1833">_xlfn.IFS(L1833="&gt;70%",1,L1833="60-70%",70%,L1833="50-60%",60%,L1833="&lt;50%",50%)</f>
        <v>1</v>
      </c>
      <c r="N1833" s="47">
        <v>0.47290747450244519</v>
      </c>
      <c r="O1833">
        <v>3</v>
      </c>
      <c r="P1833">
        <v>3</v>
      </c>
      <c r="Q1833">
        <v>4</v>
      </c>
      <c r="R1833">
        <v>11</v>
      </c>
      <c r="S1833" t="s">
        <v>104</v>
      </c>
      <c r="T1833" t="s">
        <v>108</v>
      </c>
      <c r="V1833">
        <v>22</v>
      </c>
      <c r="W1833">
        <v>21</v>
      </c>
      <c r="X1833">
        <f>IF(AND(OR('Country Prioritization'!$C$4 = 'Filter inputs'!$A$4,'Country Prioritization'!$C$4=$B1833),
OR('Country Prioritization'!$C$6='Filter inputs'!$C$4,'Country Prioritization'!$C$6=$S1833),
OR( 'Country Prioritization'!$C$7='Filter inputs'!$D$4, 'Country Prioritization'!$C$7=$T1833),
OR('Country Prioritization'!$C$8='Filter inputs'!$E$4, 'Country Prioritization'!$C$8=$F1833), OR(AND('Country Prioritization'!$C$5='Filter inputs'!$B$4,H1833&lt;=$X$1),AND('Country Prioritization'!$C$5='Filter inputs'!$B$5,M1833&lt;=$X$1))),1,0)</f>
        <v>1</v>
      </c>
      <c r="Y1833">
        <f>IF(OR('Vaccine Prioritization'!$C$5='Filter inputs'!$E$4, 'Vaccine Prioritization'!$C$5=$F1833),1,0)</f>
        <v>1</v>
      </c>
    </row>
    <row r="1834" spans="1:25" x14ac:dyDescent="0.3">
      <c r="A1834" t="str">
        <f t="shared" si="50"/>
        <v>AFRICACOGPCV32022</v>
      </c>
      <c r="B1834" t="s">
        <v>3</v>
      </c>
      <c r="C1834" t="s">
        <v>128</v>
      </c>
      <c r="D1834" t="s">
        <v>24</v>
      </c>
      <c r="E1834" t="s">
        <v>84</v>
      </c>
      <c r="F1834">
        <v>2022</v>
      </c>
      <c r="G1834" t="s">
        <v>199</v>
      </c>
      <c r="H1834" s="11" cm="1">
        <f t="array" ref="H1834">_xlfn.IFS(G1834="&gt;70%",1,G1834="60-70%",70%,G1834="50-60%",60%,G1834="&lt;50%",50%)</f>
        <v>0.5</v>
      </c>
      <c r="I1834" s="47">
        <v>0.16746465721602172</v>
      </c>
      <c r="J1834">
        <v>8</v>
      </c>
      <c r="K1834">
        <v>4</v>
      </c>
      <c r="L1834" t="s">
        <v>197</v>
      </c>
      <c r="M1834" s="11" cm="1">
        <f t="array" ref="M1834">_xlfn.IFS(L1834="&gt;70%",1,L1834="60-70%",70%,L1834="50-60%",60%,L1834="&lt;50%",50%)</f>
        <v>0.7</v>
      </c>
      <c r="N1834" s="47">
        <v>0.45780793510671403</v>
      </c>
      <c r="O1834">
        <v>7</v>
      </c>
      <c r="P1834">
        <v>3</v>
      </c>
      <c r="Q1834">
        <v>8</v>
      </c>
      <c r="R1834">
        <v>2</v>
      </c>
      <c r="S1834" t="s">
        <v>104</v>
      </c>
      <c r="T1834" t="s">
        <v>109</v>
      </c>
      <c r="V1834">
        <v>22</v>
      </c>
      <c r="W1834">
        <v>20</v>
      </c>
      <c r="X1834">
        <f>IF(AND(OR('Country Prioritization'!$C$4 = 'Filter inputs'!$A$4,'Country Prioritization'!$C$4=$B1834),
OR('Country Prioritization'!$C$6='Filter inputs'!$C$4,'Country Prioritization'!$C$6=$S1834),
OR( 'Country Prioritization'!$C$7='Filter inputs'!$D$4, 'Country Prioritization'!$C$7=$T1834),
OR('Country Prioritization'!$C$8='Filter inputs'!$E$4, 'Country Prioritization'!$C$8=$F1834), OR(AND('Country Prioritization'!$C$5='Filter inputs'!$B$4,H1834&lt;=$X$1),AND('Country Prioritization'!$C$5='Filter inputs'!$B$5,M1834&lt;=$X$1))),1,0)</f>
        <v>1</v>
      </c>
      <c r="Y1834">
        <f>IF(OR('Vaccine Prioritization'!$C$5='Filter inputs'!$E$4, 'Vaccine Prioritization'!$C$5=$F1834),1,0)</f>
        <v>1</v>
      </c>
    </row>
    <row r="1835" spans="1:25" x14ac:dyDescent="0.3">
      <c r="A1835" t="str">
        <f t="shared" si="50"/>
        <v>AFRICAZWEPCV32022</v>
      </c>
      <c r="B1835" t="s">
        <v>3</v>
      </c>
      <c r="C1835" t="s">
        <v>148</v>
      </c>
      <c r="D1835" t="s">
        <v>44</v>
      </c>
      <c r="E1835" t="s">
        <v>84</v>
      </c>
      <c r="F1835">
        <v>2022</v>
      </c>
      <c r="G1835" t="s">
        <v>199</v>
      </c>
      <c r="H1835" s="11" cm="1">
        <f t="array" ref="H1835">_xlfn.IFS(G1835="&gt;70%",1,G1835="60-70%",70%,G1835="50-60%",60%,G1835="&lt;50%",50%)</f>
        <v>0.5</v>
      </c>
      <c r="I1835" s="47">
        <v>0.15620158421809699</v>
      </c>
      <c r="J1835">
        <v>3</v>
      </c>
      <c r="K1835">
        <v>4</v>
      </c>
      <c r="L1835" t="s">
        <v>196</v>
      </c>
      <c r="M1835" s="11" cm="1">
        <f t="array" ref="M1835">_xlfn.IFS(L1835="&gt;70%",1,L1835="60-70%",70%,L1835="50-60%",60%,L1835="&lt;50%",50%)</f>
        <v>1</v>
      </c>
      <c r="N1835" s="47">
        <v>0.45633057993109388</v>
      </c>
      <c r="O1835">
        <v>5</v>
      </c>
      <c r="P1835">
        <v>3</v>
      </c>
      <c r="Q1835">
        <v>7</v>
      </c>
      <c r="R1835">
        <v>2</v>
      </c>
      <c r="S1835" t="s">
        <v>104</v>
      </c>
      <c r="T1835" t="s">
        <v>109</v>
      </c>
      <c r="V1835">
        <v>16</v>
      </c>
      <c r="W1835">
        <v>17</v>
      </c>
      <c r="X1835">
        <f>IF(AND(OR('Country Prioritization'!$C$4 = 'Filter inputs'!$A$4,'Country Prioritization'!$C$4=$B1835),
OR('Country Prioritization'!$C$6='Filter inputs'!$C$4,'Country Prioritization'!$C$6=$S1835),
OR( 'Country Prioritization'!$C$7='Filter inputs'!$D$4, 'Country Prioritization'!$C$7=$T1835),
OR('Country Prioritization'!$C$8='Filter inputs'!$E$4, 'Country Prioritization'!$C$8=$F1835), OR(AND('Country Prioritization'!$C$5='Filter inputs'!$B$4,H1835&lt;=$X$1),AND('Country Prioritization'!$C$5='Filter inputs'!$B$5,M1835&lt;=$X$1))),1,0)</f>
        <v>1</v>
      </c>
      <c r="Y1835">
        <f>IF(OR('Vaccine Prioritization'!$C$5='Filter inputs'!$E$4, 'Vaccine Prioritization'!$C$5=$F1835),1,0)</f>
        <v>1</v>
      </c>
    </row>
    <row r="1836" spans="1:25" x14ac:dyDescent="0.3">
      <c r="A1836" t="str">
        <f t="shared" si="50"/>
        <v>AFRICACAFPCV32022</v>
      </c>
      <c r="B1836" t="s">
        <v>3</v>
      </c>
      <c r="C1836" t="s">
        <v>114</v>
      </c>
      <c r="D1836" t="s">
        <v>6</v>
      </c>
      <c r="E1836" t="s">
        <v>84</v>
      </c>
      <c r="F1836">
        <v>2022</v>
      </c>
      <c r="G1836" t="s">
        <v>199</v>
      </c>
      <c r="H1836" s="11" cm="1">
        <f t="array" ref="H1836">_xlfn.IFS(G1836="&gt;70%",1,G1836="60-70%",70%,G1836="50-60%",60%,G1836="&lt;50%",50%)</f>
        <v>0.5</v>
      </c>
      <c r="I1836" s="47">
        <v>0.10732334155163327</v>
      </c>
      <c r="J1836">
        <v>10</v>
      </c>
      <c r="K1836">
        <v>3</v>
      </c>
      <c r="L1836" t="s">
        <v>199</v>
      </c>
      <c r="M1836" s="11" cm="1">
        <f t="array" ref="M1836">_xlfn.IFS(L1836="&gt;70%",1,L1836="60-70%",70%,L1836="50-60%",60%,L1836="&lt;50%",50%)</f>
        <v>0.5</v>
      </c>
      <c r="N1836" s="47">
        <v>0.31572019336849921</v>
      </c>
      <c r="O1836">
        <v>8</v>
      </c>
      <c r="P1836">
        <v>3</v>
      </c>
      <c r="Q1836">
        <v>10</v>
      </c>
      <c r="R1836">
        <v>9</v>
      </c>
      <c r="S1836" t="s">
        <v>103</v>
      </c>
      <c r="T1836" t="s">
        <v>106</v>
      </c>
      <c r="V1836">
        <v>32</v>
      </c>
      <c r="W1836">
        <v>30</v>
      </c>
      <c r="X1836">
        <f>IF(AND(OR('Country Prioritization'!$C$4 = 'Filter inputs'!$A$4,'Country Prioritization'!$C$4=$B1836),
OR('Country Prioritization'!$C$6='Filter inputs'!$C$4,'Country Prioritization'!$C$6=$S1836),
OR( 'Country Prioritization'!$C$7='Filter inputs'!$D$4, 'Country Prioritization'!$C$7=$T1836),
OR('Country Prioritization'!$C$8='Filter inputs'!$E$4, 'Country Prioritization'!$C$8=$F1836), OR(AND('Country Prioritization'!$C$5='Filter inputs'!$B$4,H1836&lt;=$X$1),AND('Country Prioritization'!$C$5='Filter inputs'!$B$5,M1836&lt;=$X$1))),1,0)</f>
        <v>1</v>
      </c>
      <c r="Y1836">
        <f>IF(OR('Vaccine Prioritization'!$C$5='Filter inputs'!$E$4, 'Vaccine Prioritization'!$C$5=$F1836),1,0)</f>
        <v>1</v>
      </c>
    </row>
    <row r="1837" spans="1:25" x14ac:dyDescent="0.3">
      <c r="A1837" t="str">
        <f t="shared" si="50"/>
        <v>AFRICAGMBPCV32022</v>
      </c>
      <c r="B1837" t="s">
        <v>3</v>
      </c>
      <c r="C1837" t="s">
        <v>156</v>
      </c>
      <c r="D1837" t="s">
        <v>52</v>
      </c>
      <c r="E1837" t="s">
        <v>84</v>
      </c>
      <c r="F1837">
        <v>2022</v>
      </c>
      <c r="G1837" t="s">
        <v>199</v>
      </c>
      <c r="H1837" s="11" cm="1">
        <f t="array" ref="H1837">_xlfn.IFS(G1837="&gt;70%",1,G1837="60-70%",70%,G1837="50-60%",60%,G1837="&lt;50%",50%)</f>
        <v>0.5</v>
      </c>
      <c r="I1837" s="47">
        <v>0.11228954923220907</v>
      </c>
      <c r="J1837">
        <v>4</v>
      </c>
      <c r="K1837">
        <v>3</v>
      </c>
      <c r="L1837" t="s">
        <v>196</v>
      </c>
      <c r="M1837" s="11" cm="1">
        <f t="array" ref="M1837">_xlfn.IFS(L1837="&gt;70%",1,L1837="60-70%",70%,L1837="50-60%",60%,L1837="&lt;50%",50%)</f>
        <v>1</v>
      </c>
      <c r="N1837" s="47">
        <v>0.31179925110523921</v>
      </c>
      <c r="O1837">
        <v>4</v>
      </c>
      <c r="P1837">
        <v>3</v>
      </c>
      <c r="Q1837">
        <v>6</v>
      </c>
      <c r="R1837">
        <v>9</v>
      </c>
      <c r="S1837" t="s">
        <v>103</v>
      </c>
      <c r="T1837" t="s">
        <v>106</v>
      </c>
      <c r="V1837">
        <v>22</v>
      </c>
      <c r="W1837">
        <v>22</v>
      </c>
      <c r="X1837">
        <f>IF(AND(OR('Country Prioritization'!$C$4 = 'Filter inputs'!$A$4,'Country Prioritization'!$C$4=$B1837),
OR('Country Prioritization'!$C$6='Filter inputs'!$C$4,'Country Prioritization'!$C$6=$S1837),
OR( 'Country Prioritization'!$C$7='Filter inputs'!$D$4, 'Country Prioritization'!$C$7=$T1837),
OR('Country Prioritization'!$C$8='Filter inputs'!$E$4, 'Country Prioritization'!$C$8=$F1837), OR(AND('Country Prioritization'!$C$5='Filter inputs'!$B$4,H1837&lt;=$X$1),AND('Country Prioritization'!$C$5='Filter inputs'!$B$5,M1837&lt;=$X$1))),1,0)</f>
        <v>1</v>
      </c>
      <c r="Y1837">
        <f>IF(OR('Vaccine Prioritization'!$C$5='Filter inputs'!$E$4, 'Vaccine Prioritization'!$C$5=$F1837),1,0)</f>
        <v>1</v>
      </c>
    </row>
    <row r="1838" spans="1:25" x14ac:dyDescent="0.3">
      <c r="A1838" t="str">
        <f t="shared" si="50"/>
        <v>AMERICANICPCV32022</v>
      </c>
      <c r="B1838" t="s">
        <v>22</v>
      </c>
      <c r="C1838" t="s">
        <v>185</v>
      </c>
      <c r="D1838" t="s">
        <v>81</v>
      </c>
      <c r="E1838" t="s">
        <v>84</v>
      </c>
      <c r="F1838">
        <v>2022</v>
      </c>
      <c r="G1838" t="s">
        <v>199</v>
      </c>
      <c r="H1838" s="11" cm="1">
        <f t="array" ref="H1838">_xlfn.IFS(G1838="&gt;70%",1,G1838="60-70%",70%,G1838="50-60%",60%,G1838="&lt;50%",50%)</f>
        <v>0.5</v>
      </c>
      <c r="I1838" s="47">
        <v>9.0572161249206404E-2</v>
      </c>
      <c r="J1838">
        <v>1</v>
      </c>
      <c r="K1838">
        <v>3</v>
      </c>
      <c r="L1838" t="s">
        <v>196</v>
      </c>
      <c r="M1838" s="11" cm="1">
        <f t="array" ref="M1838">_xlfn.IFS(L1838="&gt;70%",1,L1838="60-70%",70%,L1838="50-60%",60%,L1838="&lt;50%",50%)</f>
        <v>1</v>
      </c>
      <c r="N1838" s="47">
        <v>0.25878949554967901</v>
      </c>
      <c r="O1838">
        <v>1</v>
      </c>
      <c r="P1838">
        <v>2</v>
      </c>
      <c r="Q1838">
        <v>1</v>
      </c>
      <c r="R1838">
        <v>5</v>
      </c>
      <c r="S1838" t="s">
        <v>104</v>
      </c>
      <c r="T1838" t="s">
        <v>107</v>
      </c>
      <c r="V1838">
        <v>10</v>
      </c>
      <c r="W1838">
        <v>9</v>
      </c>
      <c r="X1838">
        <f>IF(AND(OR('Country Prioritization'!$C$4 = 'Filter inputs'!$A$4,'Country Prioritization'!$C$4=$B1838),
OR('Country Prioritization'!$C$6='Filter inputs'!$C$4,'Country Prioritization'!$C$6=$S1838),
OR( 'Country Prioritization'!$C$7='Filter inputs'!$D$4, 'Country Prioritization'!$C$7=$T1838),
OR('Country Prioritization'!$C$8='Filter inputs'!$E$4, 'Country Prioritization'!$C$8=$F1838), OR(AND('Country Prioritization'!$C$5='Filter inputs'!$B$4,H1838&lt;=$X$1),AND('Country Prioritization'!$C$5='Filter inputs'!$B$5,M1838&lt;=$X$1))),1,0)</f>
        <v>1</v>
      </c>
      <c r="Y1838">
        <f>IF(OR('Vaccine Prioritization'!$C$5='Filter inputs'!$E$4, 'Vaccine Prioritization'!$C$5=$F1838),1,0)</f>
        <v>1</v>
      </c>
    </row>
    <row r="1839" spans="1:25" x14ac:dyDescent="0.3">
      <c r="A1839" t="str">
        <f t="shared" si="50"/>
        <v>AFRICAGNBPCV32022</v>
      </c>
      <c r="B1839" t="s">
        <v>3</v>
      </c>
      <c r="C1839" t="s">
        <v>138</v>
      </c>
      <c r="D1839" t="s">
        <v>34</v>
      </c>
      <c r="E1839" t="s">
        <v>84</v>
      </c>
      <c r="F1839">
        <v>2022</v>
      </c>
      <c r="G1839" t="s">
        <v>199</v>
      </c>
      <c r="H1839" s="11" cm="1">
        <f t="array" ref="H1839">_xlfn.IFS(G1839="&gt;70%",1,G1839="60-70%",70%,G1839="50-60%",60%,G1839="&lt;50%",50%)</f>
        <v>0.5</v>
      </c>
      <c r="I1839" s="47">
        <v>6.7230379575780264E-2</v>
      </c>
      <c r="J1839">
        <v>5</v>
      </c>
      <c r="K1839">
        <v>2</v>
      </c>
      <c r="L1839" t="s">
        <v>196</v>
      </c>
      <c r="M1839" s="11" cm="1">
        <f t="array" ref="M1839">_xlfn.IFS(L1839="&gt;70%",1,L1839="60-70%",70%,L1839="50-60%",60%,L1839="&lt;50%",50%)</f>
        <v>1</v>
      </c>
      <c r="N1839" s="47">
        <v>0.18739490232503403</v>
      </c>
      <c r="O1839">
        <v>6</v>
      </c>
      <c r="P1839">
        <v>2</v>
      </c>
      <c r="Q1839">
        <v>9</v>
      </c>
      <c r="R1839">
        <v>9</v>
      </c>
      <c r="S1839" t="s">
        <v>103</v>
      </c>
      <c r="T1839" t="s">
        <v>106</v>
      </c>
      <c r="V1839">
        <v>25</v>
      </c>
      <c r="W1839">
        <v>26</v>
      </c>
      <c r="X1839">
        <f>IF(AND(OR('Country Prioritization'!$C$4 = 'Filter inputs'!$A$4,'Country Prioritization'!$C$4=$B1839),
OR('Country Prioritization'!$C$6='Filter inputs'!$C$4,'Country Prioritization'!$C$6=$S1839),
OR( 'Country Prioritization'!$C$7='Filter inputs'!$D$4, 'Country Prioritization'!$C$7=$T1839),
OR('Country Prioritization'!$C$8='Filter inputs'!$E$4, 'Country Prioritization'!$C$8=$F1839), OR(AND('Country Prioritization'!$C$5='Filter inputs'!$B$4,H1839&lt;=$X$1),AND('Country Prioritization'!$C$5='Filter inputs'!$B$5,M1839&lt;=$X$1))),1,0)</f>
        <v>1</v>
      </c>
      <c r="Y1839">
        <f>IF(OR('Vaccine Prioritization'!$C$5='Filter inputs'!$E$4, 'Vaccine Prioritization'!$C$5=$F1839),1,0)</f>
        <v>1</v>
      </c>
    </row>
    <row r="1840" spans="1:25" x14ac:dyDescent="0.3">
      <c r="A1840" t="str">
        <f t="shared" si="50"/>
        <v>ASIAMNGPCV32022</v>
      </c>
      <c r="B1840" t="s">
        <v>13</v>
      </c>
      <c r="C1840" t="s">
        <v>174</v>
      </c>
      <c r="D1840" t="s">
        <v>70</v>
      </c>
      <c r="E1840" t="s">
        <v>84</v>
      </c>
      <c r="F1840">
        <v>2022</v>
      </c>
      <c r="G1840" t="s">
        <v>199</v>
      </c>
      <c r="H1840" s="11" cm="1">
        <f t="array" ref="H1840">_xlfn.IFS(G1840="&gt;70%",1,G1840="60-70%",70%,G1840="50-60%",60%,G1840="&lt;50%",50%)</f>
        <v>0.5</v>
      </c>
      <c r="I1840" s="47">
        <v>2.2270580527551452E-2</v>
      </c>
      <c r="J1840">
        <v>10</v>
      </c>
      <c r="K1840">
        <v>1</v>
      </c>
      <c r="L1840" t="s">
        <v>196</v>
      </c>
      <c r="M1840" s="11" cm="1">
        <f t="array" ref="M1840">_xlfn.IFS(L1840="&gt;70%",1,L1840="60-70%",70%,L1840="50-60%",60%,L1840="&lt;50%",50%)</f>
        <v>1</v>
      </c>
      <c r="N1840" s="47">
        <v>0.15833140925878142</v>
      </c>
      <c r="O1840">
        <v>2</v>
      </c>
      <c r="P1840">
        <v>2</v>
      </c>
      <c r="Q1840">
        <v>5</v>
      </c>
      <c r="R1840">
        <v>11</v>
      </c>
      <c r="S1840" t="s">
        <v>104</v>
      </c>
      <c r="T1840" t="s">
        <v>108</v>
      </c>
      <c r="V1840">
        <v>27</v>
      </c>
      <c r="W1840">
        <v>20</v>
      </c>
      <c r="X1840">
        <f>IF(AND(OR('Country Prioritization'!$C$4 = 'Filter inputs'!$A$4,'Country Prioritization'!$C$4=$B1840),
OR('Country Prioritization'!$C$6='Filter inputs'!$C$4,'Country Prioritization'!$C$6=$S1840),
OR( 'Country Prioritization'!$C$7='Filter inputs'!$D$4, 'Country Prioritization'!$C$7=$T1840),
OR('Country Prioritization'!$C$8='Filter inputs'!$E$4, 'Country Prioritization'!$C$8=$F1840), OR(AND('Country Prioritization'!$C$5='Filter inputs'!$B$4,H1840&lt;=$X$1),AND('Country Prioritization'!$C$5='Filter inputs'!$B$5,M1840&lt;=$X$1))),1,0)</f>
        <v>1</v>
      </c>
      <c r="Y1840">
        <f>IF(OR('Vaccine Prioritization'!$C$5='Filter inputs'!$E$4, 'Vaccine Prioritization'!$C$5=$F1840),1,0)</f>
        <v>1</v>
      </c>
    </row>
    <row r="1841" spans="1:25" x14ac:dyDescent="0.3">
      <c r="A1841" t="str">
        <f t="shared" si="50"/>
        <v>AFRICADJIPCV32022</v>
      </c>
      <c r="B1841" t="s">
        <v>3</v>
      </c>
      <c r="C1841" t="s">
        <v>124</v>
      </c>
      <c r="D1841" t="s">
        <v>19</v>
      </c>
      <c r="E1841" t="s">
        <v>84</v>
      </c>
      <c r="F1841">
        <v>2022</v>
      </c>
      <c r="G1841" t="s">
        <v>199</v>
      </c>
      <c r="H1841" s="11" cm="1">
        <f t="array" ref="H1841">_xlfn.IFS(G1841="&gt;70%",1,G1841="60-70%",70%,G1841="50-60%",60%,G1841="&lt;50%",50%)</f>
        <v>0.5</v>
      </c>
      <c r="I1841" s="47">
        <v>5.054708910546489E-2</v>
      </c>
      <c r="J1841">
        <v>5</v>
      </c>
      <c r="K1841">
        <v>2</v>
      </c>
      <c r="L1841" t="s">
        <v>197</v>
      </c>
      <c r="M1841" s="11" cm="1">
        <f t="array" ref="M1841">_xlfn.IFS(L1841="&gt;70%",1,L1841="60-70%",70%,L1841="50-60%",60%,L1841="&lt;50%",50%)</f>
        <v>0.7</v>
      </c>
      <c r="N1841" s="47">
        <v>0.1280331562485551</v>
      </c>
      <c r="O1841">
        <v>8</v>
      </c>
      <c r="P1841">
        <v>2</v>
      </c>
      <c r="Q1841">
        <v>7</v>
      </c>
      <c r="R1841">
        <v>2</v>
      </c>
      <c r="S1841" t="s">
        <v>104</v>
      </c>
      <c r="T1841" t="s">
        <v>109</v>
      </c>
      <c r="V1841">
        <v>16</v>
      </c>
      <c r="W1841">
        <v>19</v>
      </c>
      <c r="X1841">
        <f>IF(AND(OR('Country Prioritization'!$C$4 = 'Filter inputs'!$A$4,'Country Prioritization'!$C$4=$B1841),
OR('Country Prioritization'!$C$6='Filter inputs'!$C$4,'Country Prioritization'!$C$6=$S1841),
OR( 'Country Prioritization'!$C$7='Filter inputs'!$D$4, 'Country Prioritization'!$C$7=$T1841),
OR('Country Prioritization'!$C$8='Filter inputs'!$E$4, 'Country Prioritization'!$C$8=$F1841), OR(AND('Country Prioritization'!$C$5='Filter inputs'!$B$4,H1841&lt;=$X$1),AND('Country Prioritization'!$C$5='Filter inputs'!$B$5,M1841&lt;=$X$1))),1,0)</f>
        <v>1</v>
      </c>
      <c r="Y1841">
        <f>IF(OR('Vaccine Prioritization'!$C$5='Filter inputs'!$E$4, 'Vaccine Prioritization'!$C$5=$F1841),1,0)</f>
        <v>1</v>
      </c>
    </row>
    <row r="1842" spans="1:25" x14ac:dyDescent="0.3">
      <c r="A1842" t="str">
        <f t="shared" si="50"/>
        <v>ASIATLSPCV32022</v>
      </c>
      <c r="B1842" t="s">
        <v>13</v>
      </c>
      <c r="C1842" t="s">
        <v>160</v>
      </c>
      <c r="D1842" t="s">
        <v>56</v>
      </c>
      <c r="E1842" t="s">
        <v>84</v>
      </c>
      <c r="F1842">
        <v>2022</v>
      </c>
      <c r="G1842" t="s">
        <v>199</v>
      </c>
      <c r="H1842" s="11" cm="1">
        <f t="array" ref="H1842">_xlfn.IFS(G1842="&gt;70%",1,G1842="60-70%",70%,G1842="50-60%",60%,G1842="&lt;50%",50%)</f>
        <v>0.5</v>
      </c>
      <c r="I1842" s="47">
        <v>6.8206929937666347E-2</v>
      </c>
      <c r="J1842">
        <v>8</v>
      </c>
      <c r="K1842">
        <v>2</v>
      </c>
      <c r="L1842" t="s">
        <v>199</v>
      </c>
      <c r="M1842" s="11" cm="1">
        <f t="array" ref="M1842">_xlfn.IFS(L1842="&gt;70%",1,L1842="60-70%",70%,L1842="50-60%",60%,L1842="&lt;50%",50%)</f>
        <v>0.5</v>
      </c>
      <c r="N1842" s="47">
        <v>0.11955319522611814</v>
      </c>
      <c r="O1842">
        <v>10</v>
      </c>
      <c r="P1842">
        <v>2</v>
      </c>
      <c r="Q1842">
        <v>2</v>
      </c>
      <c r="R1842">
        <v>11</v>
      </c>
      <c r="S1842" t="s">
        <v>104</v>
      </c>
      <c r="T1842" t="s">
        <v>108</v>
      </c>
      <c r="V1842">
        <v>23</v>
      </c>
      <c r="W1842">
        <v>25</v>
      </c>
      <c r="X1842">
        <f>IF(AND(OR('Country Prioritization'!$C$4 = 'Filter inputs'!$A$4,'Country Prioritization'!$C$4=$B1842),
OR('Country Prioritization'!$C$6='Filter inputs'!$C$4,'Country Prioritization'!$C$6=$S1842),
OR( 'Country Prioritization'!$C$7='Filter inputs'!$D$4, 'Country Prioritization'!$C$7=$T1842),
OR('Country Prioritization'!$C$8='Filter inputs'!$E$4, 'Country Prioritization'!$C$8=$F1842), OR(AND('Country Prioritization'!$C$5='Filter inputs'!$B$4,H1842&lt;=$X$1),AND('Country Prioritization'!$C$5='Filter inputs'!$B$5,M1842&lt;=$X$1))),1,0)</f>
        <v>1</v>
      </c>
      <c r="Y1842">
        <f>IF(OR('Vaccine Prioritization'!$C$5='Filter inputs'!$E$4, 'Vaccine Prioritization'!$C$5=$F1842),1,0)</f>
        <v>1</v>
      </c>
    </row>
    <row r="1843" spans="1:25" x14ac:dyDescent="0.3">
      <c r="A1843" t="str">
        <f t="shared" si="50"/>
        <v>ASIAARMPCV32022</v>
      </c>
      <c r="B1843" t="s">
        <v>13</v>
      </c>
      <c r="C1843" t="s">
        <v>168</v>
      </c>
      <c r="D1843" t="s">
        <v>64</v>
      </c>
      <c r="E1843" t="s">
        <v>84</v>
      </c>
      <c r="F1843">
        <v>2022</v>
      </c>
      <c r="G1843" t="s">
        <v>199</v>
      </c>
      <c r="H1843" s="11" cm="1">
        <f t="array" ref="H1843">_xlfn.IFS(G1843="&gt;70%",1,G1843="60-70%",70%,G1843="50-60%",60%,G1843="&lt;50%",50%)</f>
        <v>0.5</v>
      </c>
      <c r="I1843" s="47">
        <v>3.8708191975233182E-2</v>
      </c>
      <c r="J1843">
        <v>3</v>
      </c>
      <c r="K1843">
        <v>2</v>
      </c>
      <c r="L1843" t="s">
        <v>196</v>
      </c>
      <c r="M1843" s="11" cm="1">
        <f t="array" ref="M1843">_xlfn.IFS(L1843="&gt;70%",1,L1843="60-70%",70%,L1843="50-60%",60%,L1843="&lt;50%",50%)</f>
        <v>1</v>
      </c>
      <c r="N1843" s="47">
        <v>0.11464418468509735</v>
      </c>
      <c r="O1843">
        <v>2</v>
      </c>
      <c r="P1843">
        <v>2</v>
      </c>
      <c r="Q1843">
        <v>2</v>
      </c>
      <c r="R1843">
        <v>10</v>
      </c>
      <c r="S1843" t="s">
        <v>105</v>
      </c>
      <c r="T1843" t="s">
        <v>108</v>
      </c>
      <c r="V1843">
        <v>17</v>
      </c>
      <c r="W1843">
        <v>16</v>
      </c>
      <c r="X1843">
        <f>IF(AND(OR('Country Prioritization'!$C$4 = 'Filter inputs'!$A$4,'Country Prioritization'!$C$4=$B1843),
OR('Country Prioritization'!$C$6='Filter inputs'!$C$4,'Country Prioritization'!$C$6=$S1843),
OR( 'Country Prioritization'!$C$7='Filter inputs'!$D$4, 'Country Prioritization'!$C$7=$T1843),
OR('Country Prioritization'!$C$8='Filter inputs'!$E$4, 'Country Prioritization'!$C$8=$F1843), OR(AND('Country Prioritization'!$C$5='Filter inputs'!$B$4,H1843&lt;=$X$1),AND('Country Prioritization'!$C$5='Filter inputs'!$B$5,M1843&lt;=$X$1))),1,0)</f>
        <v>1</v>
      </c>
      <c r="Y1843">
        <f>IF(OR('Vaccine Prioritization'!$C$5='Filter inputs'!$E$4, 'Vaccine Prioritization'!$C$5=$F1843),1,0)</f>
        <v>1</v>
      </c>
    </row>
    <row r="1844" spans="1:25" x14ac:dyDescent="0.3">
      <c r="A1844" t="str">
        <f t="shared" si="50"/>
        <v>AFRICACOMPCV32022</v>
      </c>
      <c r="B1844" t="s">
        <v>3</v>
      </c>
      <c r="C1844" t="s">
        <v>153</v>
      </c>
      <c r="D1844" t="s">
        <v>49</v>
      </c>
      <c r="E1844" t="s">
        <v>84</v>
      </c>
      <c r="F1844">
        <v>2022</v>
      </c>
      <c r="G1844" t="s">
        <v>199</v>
      </c>
      <c r="H1844" s="11" cm="1">
        <f t="array" ref="H1844">_xlfn.IFS(G1844="&gt;70%",1,G1844="60-70%",70%,G1844="50-60%",60%,G1844="&lt;50%",50%)</f>
        <v>0.5</v>
      </c>
      <c r="I1844" s="47">
        <v>5.4585317625564816E-2</v>
      </c>
      <c r="J1844">
        <v>6</v>
      </c>
      <c r="K1844">
        <v>2</v>
      </c>
      <c r="L1844" t="s">
        <v>199</v>
      </c>
      <c r="M1844" s="11" cm="1">
        <f t="array" ref="M1844">_xlfn.IFS(L1844="&gt;70%",1,L1844="60-70%",70%,L1844="50-60%",60%,L1844="&lt;50%",50%)</f>
        <v>0.5</v>
      </c>
      <c r="N1844" s="47">
        <v>8.8790660736819307E-2</v>
      </c>
      <c r="O1844">
        <v>9</v>
      </c>
      <c r="P1844">
        <v>2</v>
      </c>
      <c r="Q1844">
        <v>3</v>
      </c>
      <c r="R1844">
        <v>2</v>
      </c>
      <c r="S1844" t="s">
        <v>104</v>
      </c>
      <c r="T1844" t="s">
        <v>109</v>
      </c>
      <c r="V1844">
        <v>13</v>
      </c>
      <c r="W1844">
        <v>16</v>
      </c>
      <c r="X1844">
        <f>IF(AND(OR('Country Prioritization'!$C$4 = 'Filter inputs'!$A$4,'Country Prioritization'!$C$4=$B1844),
OR('Country Prioritization'!$C$6='Filter inputs'!$C$4,'Country Prioritization'!$C$6=$S1844),
OR( 'Country Prioritization'!$C$7='Filter inputs'!$D$4, 'Country Prioritization'!$C$7=$T1844),
OR('Country Prioritization'!$C$8='Filter inputs'!$E$4, 'Country Prioritization'!$C$8=$F1844), OR(AND('Country Prioritization'!$C$5='Filter inputs'!$B$4,H1844&lt;=$X$1),AND('Country Prioritization'!$C$5='Filter inputs'!$B$5,M1844&lt;=$X$1))),1,0)</f>
        <v>1</v>
      </c>
      <c r="Y1844">
        <f>IF(OR('Vaccine Prioritization'!$C$5='Filter inputs'!$E$4, 'Vaccine Prioritization'!$C$5=$F1844),1,0)</f>
        <v>1</v>
      </c>
    </row>
    <row r="1845" spans="1:25" x14ac:dyDescent="0.3">
      <c r="A1845" t="str">
        <f t="shared" si="50"/>
        <v>AFRICALSOPCV32022</v>
      </c>
      <c r="B1845" t="s">
        <v>3</v>
      </c>
      <c r="C1845" t="s">
        <v>178</v>
      </c>
      <c r="D1845" t="s">
        <v>74</v>
      </c>
      <c r="E1845" t="s">
        <v>84</v>
      </c>
      <c r="F1845">
        <v>2022</v>
      </c>
      <c r="G1845" t="s">
        <v>199</v>
      </c>
      <c r="H1845" s="11" cm="1">
        <f t="array" ref="H1845">_xlfn.IFS(G1845="&gt;70%",1,G1845="60-70%",70%,G1845="50-60%",60%,G1845="&lt;50%",50%)</f>
        <v>0.5</v>
      </c>
      <c r="I1845" s="47">
        <v>2.8030841917129259E-2</v>
      </c>
      <c r="J1845">
        <v>4</v>
      </c>
      <c r="K1845">
        <v>2</v>
      </c>
      <c r="L1845" t="s">
        <v>196</v>
      </c>
      <c r="M1845" s="11" cm="1">
        <f t="array" ref="M1845">_xlfn.IFS(L1845="&gt;70%",1,L1845="60-70%",70%,L1845="50-60%",60%,L1845="&lt;50%",50%)</f>
        <v>1</v>
      </c>
      <c r="N1845" s="47">
        <v>8.4845837805823873E-2</v>
      </c>
      <c r="O1845">
        <v>1</v>
      </c>
      <c r="P1845">
        <v>2</v>
      </c>
      <c r="Q1845">
        <v>9</v>
      </c>
      <c r="R1845">
        <v>2</v>
      </c>
      <c r="S1845" t="s">
        <v>104</v>
      </c>
      <c r="T1845" t="s">
        <v>109</v>
      </c>
      <c r="V1845">
        <v>17</v>
      </c>
      <c r="W1845">
        <v>14</v>
      </c>
      <c r="X1845">
        <f>IF(AND(OR('Country Prioritization'!$C$4 = 'Filter inputs'!$A$4,'Country Prioritization'!$C$4=$B1845),
OR('Country Prioritization'!$C$6='Filter inputs'!$C$4,'Country Prioritization'!$C$6=$S1845),
OR( 'Country Prioritization'!$C$7='Filter inputs'!$D$4, 'Country Prioritization'!$C$7=$T1845),
OR('Country Prioritization'!$C$8='Filter inputs'!$E$4, 'Country Prioritization'!$C$8=$F1845), OR(AND('Country Prioritization'!$C$5='Filter inputs'!$B$4,H1845&lt;=$X$1),AND('Country Prioritization'!$C$5='Filter inputs'!$B$5,M1845&lt;=$X$1))),1,0)</f>
        <v>1</v>
      </c>
      <c r="Y1845">
        <f>IF(OR('Vaccine Prioritization'!$C$5='Filter inputs'!$E$4, 'Vaccine Prioritization'!$C$5=$F1845),1,0)</f>
        <v>1</v>
      </c>
    </row>
    <row r="1846" spans="1:25" x14ac:dyDescent="0.3">
      <c r="A1846" t="str">
        <f t="shared" si="50"/>
        <v>ASIABTNPCV32022</v>
      </c>
      <c r="B1846" t="s">
        <v>13</v>
      </c>
      <c r="C1846" t="s">
        <v>184</v>
      </c>
      <c r="D1846" t="s">
        <v>80</v>
      </c>
      <c r="E1846" t="s">
        <v>84</v>
      </c>
      <c r="F1846">
        <v>2022</v>
      </c>
      <c r="G1846" t="s">
        <v>199</v>
      </c>
      <c r="H1846" s="11" cm="1">
        <f t="array" ref="H1846">_xlfn.IFS(G1846="&gt;70%",1,G1846="60-70%",70%,G1846="50-60%",60%,G1846="&lt;50%",50%)</f>
        <v>0.5</v>
      </c>
      <c r="I1846" s="47">
        <v>2.2991973947095062E-3</v>
      </c>
      <c r="J1846">
        <v>10</v>
      </c>
      <c r="K1846">
        <v>1</v>
      </c>
      <c r="L1846" t="s">
        <v>196</v>
      </c>
      <c r="M1846" s="11" cm="1">
        <f t="array" ref="M1846">_xlfn.IFS(L1846="&gt;70%",1,L1846="60-70%",70%,L1846="50-60%",60%,L1846="&lt;50%",50%)</f>
        <v>1</v>
      </c>
      <c r="N1846" s="47">
        <v>7.3177127628687097E-2</v>
      </c>
      <c r="O1846">
        <v>1</v>
      </c>
      <c r="P1846">
        <v>1</v>
      </c>
      <c r="Q1846">
        <v>4</v>
      </c>
      <c r="R1846">
        <v>11</v>
      </c>
      <c r="S1846" t="s">
        <v>104</v>
      </c>
      <c r="T1846" t="s">
        <v>108</v>
      </c>
      <c r="V1846">
        <v>26</v>
      </c>
      <c r="W1846">
        <v>17</v>
      </c>
      <c r="X1846">
        <f>IF(AND(OR('Country Prioritization'!$C$4 = 'Filter inputs'!$A$4,'Country Prioritization'!$C$4=$B1846),
OR('Country Prioritization'!$C$6='Filter inputs'!$C$4,'Country Prioritization'!$C$6=$S1846),
OR( 'Country Prioritization'!$C$7='Filter inputs'!$D$4, 'Country Prioritization'!$C$7=$T1846),
OR('Country Prioritization'!$C$8='Filter inputs'!$E$4, 'Country Prioritization'!$C$8=$F1846), OR(AND('Country Prioritization'!$C$5='Filter inputs'!$B$4,H1846&lt;=$X$1),AND('Country Prioritization'!$C$5='Filter inputs'!$B$5,M1846&lt;=$X$1))),1,0)</f>
        <v>1</v>
      </c>
      <c r="Y1846">
        <f>IF(OR('Vaccine Prioritization'!$C$5='Filter inputs'!$E$4, 'Vaccine Prioritization'!$C$5=$F1846),1,0)</f>
        <v>1</v>
      </c>
    </row>
    <row r="1847" spans="1:25" x14ac:dyDescent="0.3">
      <c r="A1847" t="str">
        <f t="shared" si="50"/>
        <v>ASIAGEOPCV32022</v>
      </c>
      <c r="B1847" t="s">
        <v>13</v>
      </c>
      <c r="C1847" t="s">
        <v>159</v>
      </c>
      <c r="D1847" t="s">
        <v>55</v>
      </c>
      <c r="E1847" t="s">
        <v>84</v>
      </c>
      <c r="F1847">
        <v>2022</v>
      </c>
      <c r="G1847" t="s">
        <v>199</v>
      </c>
      <c r="H1847" s="11" cm="1">
        <f t="array" ref="H1847">_xlfn.IFS(G1847="&gt;70%",1,G1847="60-70%",70%,G1847="50-60%",60%,G1847="&lt;50%",50%)</f>
        <v>0.5</v>
      </c>
      <c r="I1847" s="47">
        <v>2.3312323843204984E-2</v>
      </c>
      <c r="J1847">
        <v>5</v>
      </c>
      <c r="K1847">
        <v>2</v>
      </c>
      <c r="L1847" t="s">
        <v>196</v>
      </c>
      <c r="M1847" s="11" cm="1">
        <f t="array" ref="M1847">_xlfn.IFS(L1847="&gt;70%",1,L1847="60-70%",70%,L1847="50-60%",60%,L1847="&lt;50%",50%)</f>
        <v>1</v>
      </c>
      <c r="N1847" s="47">
        <v>6.5951094599674839E-2</v>
      </c>
      <c r="O1847">
        <v>4</v>
      </c>
      <c r="P1847">
        <v>1</v>
      </c>
      <c r="Q1847">
        <v>3</v>
      </c>
      <c r="R1847">
        <v>10</v>
      </c>
      <c r="S1847" t="s">
        <v>105</v>
      </c>
      <c r="T1847" t="s">
        <v>108</v>
      </c>
      <c r="V1847">
        <v>20</v>
      </c>
      <c r="W1847">
        <v>18</v>
      </c>
      <c r="X1847">
        <f>IF(AND(OR('Country Prioritization'!$C$4 = 'Filter inputs'!$A$4,'Country Prioritization'!$C$4=$B1847),
OR('Country Prioritization'!$C$6='Filter inputs'!$C$4,'Country Prioritization'!$C$6=$S1847),
OR( 'Country Prioritization'!$C$7='Filter inputs'!$D$4, 'Country Prioritization'!$C$7=$T1847),
OR('Country Prioritization'!$C$8='Filter inputs'!$E$4, 'Country Prioritization'!$C$8=$F1847), OR(AND('Country Prioritization'!$C$5='Filter inputs'!$B$4,H1847&lt;=$X$1),AND('Country Prioritization'!$C$5='Filter inputs'!$B$5,M1847&lt;=$X$1))),1,0)</f>
        <v>1</v>
      </c>
      <c r="Y1847">
        <f>IF(OR('Vaccine Prioritization'!$C$5='Filter inputs'!$E$4, 'Vaccine Prioritization'!$C$5=$F1847),1,0)</f>
        <v>1</v>
      </c>
    </row>
    <row r="1848" spans="1:25" x14ac:dyDescent="0.3">
      <c r="A1848" t="str">
        <f t="shared" si="50"/>
        <v>EUROPEMDAPCV32022</v>
      </c>
      <c r="B1848" t="s">
        <v>9</v>
      </c>
      <c r="C1848" t="s">
        <v>130</v>
      </c>
      <c r="D1848" t="s">
        <v>26</v>
      </c>
      <c r="E1848" t="s">
        <v>84</v>
      </c>
      <c r="F1848">
        <v>2022</v>
      </c>
      <c r="G1848" t="s">
        <v>199</v>
      </c>
      <c r="H1848" s="11" cm="1">
        <f t="array" ref="H1848">_xlfn.IFS(G1848="&gt;70%",1,G1848="60-70%",70%,G1848="50-60%",60%,G1848="&lt;50%",50%)</f>
        <v>0.5</v>
      </c>
      <c r="I1848" s="47">
        <v>2.310750695954019E-2</v>
      </c>
      <c r="J1848">
        <v>6</v>
      </c>
      <c r="K1848">
        <v>1</v>
      </c>
      <c r="L1848" t="s">
        <v>197</v>
      </c>
      <c r="M1848" s="11" cm="1">
        <f t="array" ref="M1848">_xlfn.IFS(L1848="&gt;70%",1,L1848="60-70%",70%,L1848="50-60%",60%,L1848="&lt;50%",50%)</f>
        <v>0.7</v>
      </c>
      <c r="N1848" s="47">
        <v>5.2693915199340219E-2</v>
      </c>
      <c r="O1848">
        <v>7</v>
      </c>
      <c r="P1848">
        <v>1</v>
      </c>
      <c r="Q1848">
        <v>2</v>
      </c>
      <c r="R1848">
        <v>11</v>
      </c>
      <c r="S1848" t="s">
        <v>104</v>
      </c>
      <c r="T1848" t="s">
        <v>108</v>
      </c>
      <c r="V1848">
        <v>20</v>
      </c>
      <c r="W1848">
        <v>21</v>
      </c>
      <c r="X1848">
        <f>IF(AND(OR('Country Prioritization'!$C$4 = 'Filter inputs'!$A$4,'Country Prioritization'!$C$4=$B1848),
OR('Country Prioritization'!$C$6='Filter inputs'!$C$4,'Country Prioritization'!$C$6=$S1848),
OR( 'Country Prioritization'!$C$7='Filter inputs'!$D$4, 'Country Prioritization'!$C$7=$T1848),
OR('Country Prioritization'!$C$8='Filter inputs'!$E$4, 'Country Prioritization'!$C$8=$F1848), OR(AND('Country Prioritization'!$C$5='Filter inputs'!$B$4,H1848&lt;=$X$1),AND('Country Prioritization'!$C$5='Filter inputs'!$B$5,M1848&lt;=$X$1))),1,0)</f>
        <v>1</v>
      </c>
      <c r="Y1848">
        <f>IF(OR('Vaccine Prioritization'!$C$5='Filter inputs'!$E$4, 'Vaccine Prioritization'!$C$5=$F1848),1,0)</f>
        <v>1</v>
      </c>
    </row>
    <row r="1849" spans="1:25" x14ac:dyDescent="0.3">
      <c r="A1849" t="str">
        <f t="shared" si="50"/>
        <v>OCEANIASLBPCV32022</v>
      </c>
      <c r="B1849" t="s">
        <v>15</v>
      </c>
      <c r="C1849" t="s">
        <v>150</v>
      </c>
      <c r="D1849" t="s">
        <v>46</v>
      </c>
      <c r="E1849" t="s">
        <v>84</v>
      </c>
      <c r="F1849">
        <v>2022</v>
      </c>
      <c r="G1849" t="s">
        <v>199</v>
      </c>
      <c r="H1849" s="11" cm="1">
        <f t="array" ref="H1849">_xlfn.IFS(G1849="&gt;70%",1,G1849="60-70%",70%,G1849="50-60%",60%,G1849="&lt;50%",50%)</f>
        <v>0.5</v>
      </c>
      <c r="I1849" s="47">
        <v>1.9372615660320208E-2</v>
      </c>
      <c r="J1849">
        <v>2</v>
      </c>
      <c r="K1849">
        <v>1</v>
      </c>
      <c r="L1849" t="s">
        <v>196</v>
      </c>
      <c r="M1849" s="11" cm="1">
        <f t="array" ref="M1849">_xlfn.IFS(L1849="&gt;70%",1,L1849="60-70%",70%,L1849="50-60%",60%,L1849="&lt;50%",50%)</f>
        <v>1</v>
      </c>
      <c r="N1849" s="47">
        <v>4.8317986964908646E-2</v>
      </c>
      <c r="O1849">
        <v>5</v>
      </c>
      <c r="P1849">
        <v>1</v>
      </c>
      <c r="Q1849">
        <v>1</v>
      </c>
      <c r="R1849">
        <v>5</v>
      </c>
      <c r="S1849" t="s">
        <v>104</v>
      </c>
      <c r="T1849" t="s">
        <v>107</v>
      </c>
      <c r="V1849">
        <v>9</v>
      </c>
      <c r="W1849">
        <v>12</v>
      </c>
      <c r="X1849">
        <f>IF(AND(OR('Country Prioritization'!$C$4 = 'Filter inputs'!$A$4,'Country Prioritization'!$C$4=$B1849),
OR('Country Prioritization'!$C$6='Filter inputs'!$C$4,'Country Prioritization'!$C$6=$S1849),
OR( 'Country Prioritization'!$C$7='Filter inputs'!$D$4, 'Country Prioritization'!$C$7=$T1849),
OR('Country Prioritization'!$C$8='Filter inputs'!$E$4, 'Country Prioritization'!$C$8=$F1849), OR(AND('Country Prioritization'!$C$5='Filter inputs'!$B$4,H1849&lt;=$X$1),AND('Country Prioritization'!$C$5='Filter inputs'!$B$5,M1849&lt;=$X$1))),1,0)</f>
        <v>1</v>
      </c>
      <c r="Y1849">
        <f>IF(OR('Vaccine Prioritization'!$C$5='Filter inputs'!$E$4, 'Vaccine Prioritization'!$C$5=$F1849),1,0)</f>
        <v>1</v>
      </c>
    </row>
    <row r="1850" spans="1:25" x14ac:dyDescent="0.3">
      <c r="A1850" t="str">
        <f t="shared" si="50"/>
        <v>OCEANIAKIRPCV32022</v>
      </c>
      <c r="B1850" t="s">
        <v>15</v>
      </c>
      <c r="C1850" t="s">
        <v>129</v>
      </c>
      <c r="D1850" t="s">
        <v>25</v>
      </c>
      <c r="E1850" t="s">
        <v>84</v>
      </c>
      <c r="F1850">
        <v>2022</v>
      </c>
      <c r="G1850" t="s">
        <v>199</v>
      </c>
      <c r="H1850" s="11" cm="1">
        <f t="array" ref="H1850">_xlfn.IFS(G1850="&gt;70%",1,G1850="60-70%",70%,G1850="50-60%",60%,G1850="&lt;50%",50%)</f>
        <v>0.5</v>
      </c>
      <c r="I1850" s="47">
        <v>1.0578943719493526E-2</v>
      </c>
      <c r="J1850">
        <v>1</v>
      </c>
      <c r="K1850">
        <v>1</v>
      </c>
      <c r="L1850" t="s">
        <v>197</v>
      </c>
      <c r="M1850" s="11" cm="1">
        <f t="array" ref="M1850">_xlfn.IFS(L1850="&gt;70%",1,L1850="60-70%",70%,L1850="50-60%",60%,L1850="&lt;50%",50%)</f>
        <v>0.7</v>
      </c>
      <c r="N1850" s="47">
        <v>2.1372730806955672E-2</v>
      </c>
      <c r="O1850">
        <v>7</v>
      </c>
      <c r="P1850">
        <v>1</v>
      </c>
      <c r="Q1850">
        <v>5</v>
      </c>
      <c r="R1850">
        <v>11</v>
      </c>
      <c r="S1850" t="s">
        <v>104</v>
      </c>
      <c r="T1850" t="s">
        <v>108</v>
      </c>
      <c r="V1850">
        <v>18</v>
      </c>
      <c r="W1850">
        <v>24</v>
      </c>
      <c r="X1850">
        <f>IF(AND(OR('Country Prioritization'!$C$4 = 'Filter inputs'!$A$4,'Country Prioritization'!$C$4=$B1850),
OR('Country Prioritization'!$C$6='Filter inputs'!$C$4,'Country Prioritization'!$C$6=$S1850),
OR( 'Country Prioritization'!$C$7='Filter inputs'!$D$4, 'Country Prioritization'!$C$7=$T1850),
OR('Country Prioritization'!$C$8='Filter inputs'!$E$4, 'Country Prioritization'!$C$8=$F1850), OR(AND('Country Prioritization'!$C$5='Filter inputs'!$B$4,H1850&lt;=$X$1),AND('Country Prioritization'!$C$5='Filter inputs'!$B$5,M1850&lt;=$X$1))),1,0)</f>
        <v>1</v>
      </c>
      <c r="Y1850">
        <f>IF(OR('Vaccine Prioritization'!$C$5='Filter inputs'!$E$4, 'Vaccine Prioritization'!$C$5=$F1850),1,0)</f>
        <v>1</v>
      </c>
    </row>
    <row r="1851" spans="1:25" x14ac:dyDescent="0.3">
      <c r="A1851" t="str">
        <f t="shared" si="50"/>
        <v>AMERICAGUYPCV32022</v>
      </c>
      <c r="B1851" t="s">
        <v>22</v>
      </c>
      <c r="C1851" t="s">
        <v>170</v>
      </c>
      <c r="D1851" t="s">
        <v>66</v>
      </c>
      <c r="E1851" t="s">
        <v>84</v>
      </c>
      <c r="F1851">
        <v>2022</v>
      </c>
      <c r="G1851" t="s">
        <v>199</v>
      </c>
      <c r="H1851" s="11" cm="1">
        <f t="array" ref="H1851">_xlfn.IFS(G1851="&gt;70%",1,G1851="60-70%",70%,G1851="50-60%",60%,G1851="&lt;50%",50%)</f>
        <v>0.5</v>
      </c>
      <c r="I1851" s="47">
        <v>6.9053047950054834E-3</v>
      </c>
      <c r="J1851">
        <v>1</v>
      </c>
      <c r="K1851">
        <v>1</v>
      </c>
      <c r="L1851" t="s">
        <v>196</v>
      </c>
      <c r="M1851" s="11" cm="1">
        <f t="array" ref="M1851">_xlfn.IFS(L1851="&gt;70%",1,L1851="60-70%",70%,L1851="50-60%",60%,L1851="&lt;50%",50%)</f>
        <v>1</v>
      </c>
      <c r="N1851" s="47">
        <v>1.8022000519246573E-2</v>
      </c>
      <c r="O1851">
        <v>2</v>
      </c>
      <c r="P1851">
        <v>1</v>
      </c>
      <c r="Q1851">
        <v>4</v>
      </c>
      <c r="R1851">
        <v>10</v>
      </c>
      <c r="S1851" t="s">
        <v>105</v>
      </c>
      <c r="T1851" t="s">
        <v>108</v>
      </c>
      <c r="V1851">
        <v>16</v>
      </c>
      <c r="W1851">
        <v>17</v>
      </c>
      <c r="X1851">
        <f>IF(AND(OR('Country Prioritization'!$C$4 = 'Filter inputs'!$A$4,'Country Prioritization'!$C$4=$B1851),
OR('Country Prioritization'!$C$6='Filter inputs'!$C$4,'Country Prioritization'!$C$6=$S1851),
OR( 'Country Prioritization'!$C$7='Filter inputs'!$D$4, 'Country Prioritization'!$C$7=$T1851),
OR('Country Prioritization'!$C$8='Filter inputs'!$E$4, 'Country Prioritization'!$C$8=$F1851), OR(AND('Country Prioritization'!$C$5='Filter inputs'!$B$4,H1851&lt;=$X$1),AND('Country Prioritization'!$C$5='Filter inputs'!$B$5,M1851&lt;=$X$1))),1,0)</f>
        <v>1</v>
      </c>
      <c r="Y1851">
        <f>IF(OR('Vaccine Prioritization'!$C$5='Filter inputs'!$E$4, 'Vaccine Prioritization'!$C$5=$F1851),1,0)</f>
        <v>1</v>
      </c>
    </row>
    <row r="1852" spans="1:25" x14ac:dyDescent="0.3">
      <c r="A1852" t="str">
        <f t="shared" si="50"/>
        <v>AFRICASTPPCV32022</v>
      </c>
      <c r="B1852" t="s">
        <v>3</v>
      </c>
      <c r="C1852" t="s">
        <v>173</v>
      </c>
      <c r="D1852" t="s">
        <v>69</v>
      </c>
      <c r="E1852" t="s">
        <v>84</v>
      </c>
      <c r="F1852">
        <v>2022</v>
      </c>
      <c r="G1852" t="s">
        <v>199</v>
      </c>
      <c r="H1852" s="11" cm="1">
        <f t="array" ref="H1852">_xlfn.IFS(G1852="&gt;70%",1,G1852="60-70%",70%,G1852="50-60%",60%,G1852="&lt;50%",50%)</f>
        <v>0.5</v>
      </c>
      <c r="I1852" s="47">
        <v>3.9125321562706464E-3</v>
      </c>
      <c r="J1852">
        <v>2</v>
      </c>
      <c r="K1852">
        <v>1</v>
      </c>
      <c r="L1852" t="s">
        <v>196</v>
      </c>
      <c r="M1852" s="11" cm="1">
        <f t="array" ref="M1852">_xlfn.IFS(L1852="&gt;70%",1,L1852="60-70%",70%,L1852="50-60%",60%,L1852="&lt;50%",50%)</f>
        <v>1</v>
      </c>
      <c r="N1852" s="47">
        <v>1.0473849730132939E-2</v>
      </c>
      <c r="O1852">
        <v>2</v>
      </c>
      <c r="P1852">
        <v>1</v>
      </c>
      <c r="Q1852">
        <v>4</v>
      </c>
      <c r="R1852">
        <v>5</v>
      </c>
      <c r="S1852" t="s">
        <v>104</v>
      </c>
      <c r="T1852" t="s">
        <v>107</v>
      </c>
      <c r="V1852">
        <v>12</v>
      </c>
      <c r="W1852">
        <v>12</v>
      </c>
      <c r="X1852">
        <f>IF(AND(OR('Country Prioritization'!$C$4 = 'Filter inputs'!$A$4,'Country Prioritization'!$C$4=$B1852),
OR('Country Prioritization'!$C$6='Filter inputs'!$C$4,'Country Prioritization'!$C$6=$S1852),
OR( 'Country Prioritization'!$C$7='Filter inputs'!$D$4, 'Country Prioritization'!$C$7=$T1852),
OR('Country Prioritization'!$C$8='Filter inputs'!$E$4, 'Country Prioritization'!$C$8=$F1852), OR(AND('Country Prioritization'!$C$5='Filter inputs'!$B$4,H1852&lt;=$X$1),AND('Country Prioritization'!$C$5='Filter inputs'!$B$5,M1852&lt;=$X$1))),1,0)</f>
        <v>1</v>
      </c>
      <c r="Y1852">
        <f>IF(OR('Vaccine Prioritization'!$C$5='Filter inputs'!$E$4, 'Vaccine Prioritization'!$C$5=$F1852),1,0)</f>
        <v>1</v>
      </c>
    </row>
    <row r="1853" spans="1:25" x14ac:dyDescent="0.3">
      <c r="A1853" t="str">
        <f t="shared" si="50"/>
        <v>ASIAINDPCV32023</v>
      </c>
      <c r="B1853" t="s">
        <v>13</v>
      </c>
      <c r="C1853" t="s">
        <v>146</v>
      </c>
      <c r="D1853" t="s">
        <v>42</v>
      </c>
      <c r="E1853" t="s">
        <v>84</v>
      </c>
      <c r="F1853">
        <v>2023</v>
      </c>
      <c r="G1853" t="s">
        <v>199</v>
      </c>
      <c r="H1853" s="11" cm="1">
        <f t="array" ref="H1853">_xlfn.IFS(G1853="&gt;70%",1,G1853="60-70%",70%,G1853="50-60%",60%,G1853="&lt;50%",50%)</f>
        <v>0.5</v>
      </c>
      <c r="I1853" s="47">
        <v>23.493837275739676</v>
      </c>
      <c r="J1853">
        <v>8</v>
      </c>
      <c r="K1853">
        <v>10</v>
      </c>
      <c r="L1853" t="s">
        <v>199</v>
      </c>
      <c r="M1853" s="11" cm="1">
        <f t="array" ref="M1853">_xlfn.IFS(L1853="&gt;70%",1,L1853="60-70%",70%,L1853="50-60%",60%,L1853="&lt;50%",50%)</f>
        <v>0.5</v>
      </c>
      <c r="N1853" s="47">
        <v>124.66355832527937</v>
      </c>
      <c r="O1853">
        <v>10</v>
      </c>
      <c r="P1853">
        <v>10</v>
      </c>
      <c r="Q1853">
        <v>3</v>
      </c>
      <c r="R1853">
        <v>5</v>
      </c>
      <c r="S1853" t="s">
        <v>104</v>
      </c>
      <c r="T1853" t="s">
        <v>107</v>
      </c>
      <c r="V1853">
        <v>26</v>
      </c>
      <c r="W1853">
        <v>28</v>
      </c>
      <c r="X1853">
        <f>IF(AND(OR('Country Prioritization'!$C$4 = 'Filter inputs'!$A$4,'Country Prioritization'!$C$4=$B1853),
OR('Country Prioritization'!$C$6='Filter inputs'!$C$4,'Country Prioritization'!$C$6=$S1853),
OR( 'Country Prioritization'!$C$7='Filter inputs'!$D$4, 'Country Prioritization'!$C$7=$T1853),
OR('Country Prioritization'!$C$8='Filter inputs'!$E$4, 'Country Prioritization'!$C$8=$F1853), OR(AND('Country Prioritization'!$C$5='Filter inputs'!$B$4,H1853&lt;=$X$1),AND('Country Prioritization'!$C$5='Filter inputs'!$B$5,M1853&lt;=$X$1))),1,0)</f>
        <v>1</v>
      </c>
      <c r="Y1853">
        <f>IF(OR('Vaccine Prioritization'!$C$5='Filter inputs'!$E$4, 'Vaccine Prioritization'!$C$5=$F1853),1,0)</f>
        <v>1</v>
      </c>
    </row>
    <row r="1854" spans="1:25" x14ac:dyDescent="0.3">
      <c r="A1854" t="str">
        <f t="shared" si="50"/>
        <v>ASIABGDPCV32023</v>
      </c>
      <c r="B1854" t="s">
        <v>13</v>
      </c>
      <c r="C1854" t="s">
        <v>169</v>
      </c>
      <c r="D1854" t="s">
        <v>65</v>
      </c>
      <c r="E1854" t="s">
        <v>84</v>
      </c>
      <c r="F1854">
        <v>2023</v>
      </c>
      <c r="G1854" t="s">
        <v>199</v>
      </c>
      <c r="H1854" s="11" cm="1">
        <f t="array" ref="H1854">_xlfn.IFS(G1854="&gt;70%",1,G1854="60-70%",70%,G1854="50-60%",60%,G1854="&lt;50%",50%)</f>
        <v>0.5</v>
      </c>
      <c r="I1854" s="47">
        <v>6.6014831393230535</v>
      </c>
      <c r="J1854">
        <v>2</v>
      </c>
      <c r="K1854">
        <v>10</v>
      </c>
      <c r="L1854" t="s">
        <v>196</v>
      </c>
      <c r="M1854" s="11" cm="1">
        <f t="array" ref="M1854">_xlfn.IFS(L1854="&gt;70%",1,L1854="60-70%",70%,L1854="50-60%",60%,L1854="&lt;50%",50%)</f>
        <v>1</v>
      </c>
      <c r="N1854" s="47">
        <v>26.351553242248631</v>
      </c>
      <c r="O1854">
        <v>2</v>
      </c>
      <c r="P1854">
        <v>10</v>
      </c>
      <c r="Q1854">
        <v>2</v>
      </c>
      <c r="R1854">
        <v>2</v>
      </c>
      <c r="S1854" t="s">
        <v>104</v>
      </c>
      <c r="T1854" t="s">
        <v>109</v>
      </c>
      <c r="V1854">
        <v>16</v>
      </c>
      <c r="W1854">
        <v>16</v>
      </c>
      <c r="X1854">
        <f>IF(AND(OR('Country Prioritization'!$C$4 = 'Filter inputs'!$A$4,'Country Prioritization'!$C$4=$B1854),
OR('Country Prioritization'!$C$6='Filter inputs'!$C$4,'Country Prioritization'!$C$6=$S1854),
OR( 'Country Prioritization'!$C$7='Filter inputs'!$D$4, 'Country Prioritization'!$C$7=$T1854),
OR('Country Prioritization'!$C$8='Filter inputs'!$E$4, 'Country Prioritization'!$C$8=$F1854), OR(AND('Country Prioritization'!$C$5='Filter inputs'!$B$4,H1854&lt;=$X$1),AND('Country Prioritization'!$C$5='Filter inputs'!$B$5,M1854&lt;=$X$1))),1,0)</f>
        <v>1</v>
      </c>
      <c r="Y1854">
        <f>IF(OR('Vaccine Prioritization'!$C$5='Filter inputs'!$E$4, 'Vaccine Prioritization'!$C$5=$F1854),1,0)</f>
        <v>1</v>
      </c>
    </row>
    <row r="1855" spans="1:25" x14ac:dyDescent="0.3">
      <c r="A1855" t="str">
        <f t="shared" si="50"/>
        <v>ASIAPAKPCV32023</v>
      </c>
      <c r="B1855" t="s">
        <v>13</v>
      </c>
      <c r="C1855" t="s">
        <v>141</v>
      </c>
      <c r="D1855" t="s">
        <v>37</v>
      </c>
      <c r="E1855" t="s">
        <v>84</v>
      </c>
      <c r="F1855">
        <v>2023</v>
      </c>
      <c r="G1855" t="s">
        <v>199</v>
      </c>
      <c r="H1855" s="11" cm="1">
        <f t="array" ref="H1855">_xlfn.IFS(G1855="&gt;70%",1,G1855="60-70%",70%,G1855="50-60%",60%,G1855="&lt;50%",50%)</f>
        <v>0.5</v>
      </c>
      <c r="I1855" s="47">
        <v>4.6843196278844914</v>
      </c>
      <c r="J1855">
        <v>6</v>
      </c>
      <c r="K1855">
        <v>10</v>
      </c>
      <c r="L1855" t="s">
        <v>196</v>
      </c>
      <c r="M1855" s="11" cm="1">
        <f t="array" ref="M1855">_xlfn.IFS(L1855="&gt;70%",1,L1855="60-70%",70%,L1855="50-60%",60%,L1855="&lt;50%",50%)</f>
        <v>1</v>
      </c>
      <c r="N1855" s="47">
        <v>24.65505724097628</v>
      </c>
      <c r="O1855">
        <v>5</v>
      </c>
      <c r="P1855">
        <v>10</v>
      </c>
      <c r="Q1855">
        <v>3</v>
      </c>
      <c r="R1855">
        <v>2</v>
      </c>
      <c r="S1855" t="s">
        <v>104</v>
      </c>
      <c r="T1855" t="s">
        <v>109</v>
      </c>
      <c r="V1855">
        <v>21</v>
      </c>
      <c r="W1855">
        <v>20</v>
      </c>
      <c r="X1855">
        <f>IF(AND(OR('Country Prioritization'!$C$4 = 'Filter inputs'!$A$4,'Country Prioritization'!$C$4=$B1855),
OR('Country Prioritization'!$C$6='Filter inputs'!$C$4,'Country Prioritization'!$C$6=$S1855),
OR( 'Country Prioritization'!$C$7='Filter inputs'!$D$4, 'Country Prioritization'!$C$7=$T1855),
OR('Country Prioritization'!$C$8='Filter inputs'!$E$4, 'Country Prioritization'!$C$8=$F1855), OR(AND('Country Prioritization'!$C$5='Filter inputs'!$B$4,H1855&lt;=$X$1),AND('Country Prioritization'!$C$5='Filter inputs'!$B$5,M1855&lt;=$X$1))),1,0)</f>
        <v>1</v>
      </c>
      <c r="Y1855">
        <f>IF(OR('Vaccine Prioritization'!$C$5='Filter inputs'!$E$4, 'Vaccine Prioritization'!$C$5=$F1855),1,0)</f>
        <v>1</v>
      </c>
    </row>
    <row r="1856" spans="1:25" x14ac:dyDescent="0.3">
      <c r="A1856" t="str">
        <f t="shared" si="50"/>
        <v>AFRICAETHPCV32023</v>
      </c>
      <c r="B1856" t="s">
        <v>3</v>
      </c>
      <c r="C1856" t="s">
        <v>125</v>
      </c>
      <c r="D1856" t="s">
        <v>20</v>
      </c>
      <c r="E1856" t="s">
        <v>84</v>
      </c>
      <c r="F1856">
        <v>2023</v>
      </c>
      <c r="G1856" t="s">
        <v>199</v>
      </c>
      <c r="H1856" s="11" cm="1">
        <f t="array" ref="H1856">_xlfn.IFS(G1856="&gt;70%",1,G1856="60-70%",70%,G1856="50-60%",60%,G1856="&lt;50%",50%)</f>
        <v>0.5</v>
      </c>
      <c r="I1856" s="47">
        <v>3.9419290180721753</v>
      </c>
      <c r="J1856">
        <v>9</v>
      </c>
      <c r="K1856">
        <v>10</v>
      </c>
      <c r="L1856" t="s">
        <v>197</v>
      </c>
      <c r="M1856" s="11" cm="1">
        <f t="array" ref="M1856">_xlfn.IFS(L1856="&gt;70%",1,L1856="60-70%",70%,L1856="50-60%",60%,L1856="&lt;50%",50%)</f>
        <v>0.7</v>
      </c>
      <c r="N1856" s="47">
        <v>20.728321002578866</v>
      </c>
      <c r="O1856">
        <v>7</v>
      </c>
      <c r="P1856">
        <v>10</v>
      </c>
      <c r="Q1856">
        <v>9</v>
      </c>
      <c r="R1856">
        <v>9</v>
      </c>
      <c r="S1856" t="s">
        <v>103</v>
      </c>
      <c r="T1856" t="s">
        <v>106</v>
      </c>
      <c r="V1856">
        <v>37</v>
      </c>
      <c r="W1856">
        <v>35</v>
      </c>
      <c r="X1856">
        <f>IF(AND(OR('Country Prioritization'!$C$4 = 'Filter inputs'!$A$4,'Country Prioritization'!$C$4=$B1856),
OR('Country Prioritization'!$C$6='Filter inputs'!$C$4,'Country Prioritization'!$C$6=$S1856),
OR( 'Country Prioritization'!$C$7='Filter inputs'!$D$4, 'Country Prioritization'!$C$7=$T1856),
OR('Country Prioritization'!$C$8='Filter inputs'!$E$4, 'Country Prioritization'!$C$8=$F1856), OR(AND('Country Prioritization'!$C$5='Filter inputs'!$B$4,H1856&lt;=$X$1),AND('Country Prioritization'!$C$5='Filter inputs'!$B$5,M1856&lt;=$X$1))),1,0)</f>
        <v>1</v>
      </c>
      <c r="Y1856">
        <f>IF(OR('Vaccine Prioritization'!$C$5='Filter inputs'!$E$4, 'Vaccine Prioritization'!$C$5=$F1856),1,0)</f>
        <v>1</v>
      </c>
    </row>
    <row r="1857" spans="1:25" x14ac:dyDescent="0.3">
      <c r="A1857" t="str">
        <f t="shared" si="50"/>
        <v>AFRICANGAPCV32023</v>
      </c>
      <c r="B1857" t="s">
        <v>3</v>
      </c>
      <c r="C1857" t="s">
        <v>113</v>
      </c>
      <c r="D1857" t="s">
        <v>5</v>
      </c>
      <c r="E1857" t="s">
        <v>84</v>
      </c>
      <c r="F1857">
        <v>2023</v>
      </c>
      <c r="G1857" t="s">
        <v>199</v>
      </c>
      <c r="H1857" s="11" cm="1">
        <f t="array" ref="H1857">_xlfn.IFS(G1857="&gt;70%",1,G1857="60-70%",70%,G1857="50-60%",60%,G1857="&lt;50%",50%)</f>
        <v>0.5</v>
      </c>
      <c r="I1857" s="47">
        <v>3.6845033910036666</v>
      </c>
      <c r="J1857">
        <v>10</v>
      </c>
      <c r="K1857">
        <v>10</v>
      </c>
      <c r="L1857" t="s">
        <v>199</v>
      </c>
      <c r="M1857" s="11" cm="1">
        <f t="array" ref="M1857">_xlfn.IFS(L1857="&gt;70%",1,L1857="60-70%",70%,L1857="50-60%",60%,L1857="&lt;50%",50%)</f>
        <v>0.5</v>
      </c>
      <c r="N1857" s="47">
        <v>16.319845638616851</v>
      </c>
      <c r="O1857">
        <v>9</v>
      </c>
      <c r="P1857">
        <v>10</v>
      </c>
      <c r="Q1857">
        <v>10</v>
      </c>
      <c r="R1857">
        <v>5</v>
      </c>
      <c r="S1857" t="s">
        <v>104</v>
      </c>
      <c r="T1857" t="s">
        <v>107</v>
      </c>
      <c r="V1857">
        <v>35</v>
      </c>
      <c r="W1857">
        <v>34</v>
      </c>
      <c r="X1857">
        <f>IF(AND(OR('Country Prioritization'!$C$4 = 'Filter inputs'!$A$4,'Country Prioritization'!$C$4=$B1857),
OR('Country Prioritization'!$C$6='Filter inputs'!$C$4,'Country Prioritization'!$C$6=$S1857),
OR( 'Country Prioritization'!$C$7='Filter inputs'!$D$4, 'Country Prioritization'!$C$7=$T1857),
OR('Country Prioritization'!$C$8='Filter inputs'!$E$4, 'Country Prioritization'!$C$8=$F1857), OR(AND('Country Prioritization'!$C$5='Filter inputs'!$B$4,H1857&lt;=$X$1),AND('Country Prioritization'!$C$5='Filter inputs'!$B$5,M1857&lt;=$X$1))),1,0)</f>
        <v>1</v>
      </c>
      <c r="Y1857">
        <f>IF(OR('Vaccine Prioritization'!$C$5='Filter inputs'!$E$4, 'Vaccine Prioritization'!$C$5=$F1857),1,0)</f>
        <v>1</v>
      </c>
    </row>
    <row r="1858" spans="1:25" x14ac:dyDescent="0.3">
      <c r="A1858" t="str">
        <f t="shared" si="50"/>
        <v>AFRICACODPCV32023</v>
      </c>
      <c r="B1858" t="s">
        <v>3</v>
      </c>
      <c r="C1858" t="s">
        <v>134</v>
      </c>
      <c r="D1858" t="s">
        <v>30</v>
      </c>
      <c r="E1858" t="s">
        <v>84</v>
      </c>
      <c r="F1858">
        <v>2023</v>
      </c>
      <c r="G1858" t="s">
        <v>199</v>
      </c>
      <c r="H1858" s="11" cm="1">
        <f t="array" ref="H1858">_xlfn.IFS(G1858="&gt;70%",1,G1858="60-70%",70%,G1858="50-60%",60%,G1858="&lt;50%",50%)</f>
        <v>0.5</v>
      </c>
      <c r="I1858" s="47">
        <v>1.8727678028227086</v>
      </c>
      <c r="J1858">
        <v>9</v>
      </c>
      <c r="K1858">
        <v>10</v>
      </c>
      <c r="L1858" t="s">
        <v>196</v>
      </c>
      <c r="M1858" s="11" cm="1">
        <f t="array" ref="M1858">_xlfn.IFS(L1858="&gt;70%",1,L1858="60-70%",70%,L1858="50-60%",60%,L1858="&lt;50%",50%)</f>
        <v>1</v>
      </c>
      <c r="N1858" s="47">
        <v>13.39340991844608</v>
      </c>
      <c r="O1858">
        <v>6</v>
      </c>
      <c r="P1858">
        <v>10</v>
      </c>
      <c r="Q1858">
        <v>10</v>
      </c>
      <c r="R1858">
        <v>9</v>
      </c>
      <c r="S1858" t="s">
        <v>103</v>
      </c>
      <c r="T1858" t="s">
        <v>106</v>
      </c>
      <c r="V1858">
        <v>38</v>
      </c>
      <c r="W1858">
        <v>35</v>
      </c>
      <c r="X1858">
        <f>IF(AND(OR('Country Prioritization'!$C$4 = 'Filter inputs'!$A$4,'Country Prioritization'!$C$4=$B1858),
OR('Country Prioritization'!$C$6='Filter inputs'!$C$4,'Country Prioritization'!$C$6=$S1858),
OR( 'Country Prioritization'!$C$7='Filter inputs'!$D$4, 'Country Prioritization'!$C$7=$T1858),
OR('Country Prioritization'!$C$8='Filter inputs'!$E$4, 'Country Prioritization'!$C$8=$F1858), OR(AND('Country Prioritization'!$C$5='Filter inputs'!$B$4,H1858&lt;=$X$1),AND('Country Prioritization'!$C$5='Filter inputs'!$B$5,M1858&lt;=$X$1))),1,0)</f>
        <v>1</v>
      </c>
      <c r="Y1858">
        <f>IF(OR('Vaccine Prioritization'!$C$5='Filter inputs'!$E$4, 'Vaccine Prioritization'!$C$5=$F1858),1,0)</f>
        <v>1</v>
      </c>
    </row>
    <row r="1859" spans="1:25" x14ac:dyDescent="0.3">
      <c r="A1859" t="str">
        <f t="shared" si="50"/>
        <v>ASIAIDNPCV32023</v>
      </c>
      <c r="B1859" t="s">
        <v>13</v>
      </c>
      <c r="C1859" t="s">
        <v>133</v>
      </c>
      <c r="D1859" t="s">
        <v>29</v>
      </c>
      <c r="E1859" t="s">
        <v>84</v>
      </c>
      <c r="F1859">
        <v>2023</v>
      </c>
      <c r="G1859" t="s">
        <v>199</v>
      </c>
      <c r="H1859" s="11" cm="1">
        <f t="array" ref="H1859">_xlfn.IFS(G1859="&gt;70%",1,G1859="60-70%",70%,G1859="50-60%",60%,G1859="&lt;50%",50%)</f>
        <v>0.5</v>
      </c>
      <c r="I1859" s="47">
        <v>0.48601753933789671</v>
      </c>
      <c r="J1859">
        <v>10</v>
      </c>
      <c r="K1859">
        <v>7</v>
      </c>
      <c r="L1859" t="s">
        <v>197</v>
      </c>
      <c r="M1859" s="11" cm="1">
        <f t="array" ref="M1859">_xlfn.IFS(L1859="&gt;70%",1,L1859="60-70%",70%,L1859="50-60%",60%,L1859="&lt;50%",50%)</f>
        <v>0.7</v>
      </c>
      <c r="N1859" s="47">
        <v>10.899755107506506</v>
      </c>
      <c r="O1859">
        <v>7</v>
      </c>
      <c r="P1859">
        <v>10</v>
      </c>
      <c r="Q1859">
        <v>2</v>
      </c>
      <c r="R1859">
        <v>10</v>
      </c>
      <c r="S1859" t="s">
        <v>105</v>
      </c>
      <c r="T1859" t="s">
        <v>108</v>
      </c>
      <c r="V1859">
        <v>29</v>
      </c>
      <c r="W1859">
        <v>29</v>
      </c>
      <c r="X1859">
        <f>IF(AND(OR('Country Prioritization'!$C$4 = 'Filter inputs'!$A$4,'Country Prioritization'!$C$4=$B1859),
OR('Country Prioritization'!$C$6='Filter inputs'!$C$4,'Country Prioritization'!$C$6=$S1859),
OR( 'Country Prioritization'!$C$7='Filter inputs'!$D$4, 'Country Prioritization'!$C$7=$T1859),
OR('Country Prioritization'!$C$8='Filter inputs'!$E$4, 'Country Prioritization'!$C$8=$F1859), OR(AND('Country Prioritization'!$C$5='Filter inputs'!$B$4,H1859&lt;=$X$1),AND('Country Prioritization'!$C$5='Filter inputs'!$B$5,M1859&lt;=$X$1))),1,0)</f>
        <v>1</v>
      </c>
      <c r="Y1859">
        <f>IF(OR('Vaccine Prioritization'!$C$5='Filter inputs'!$E$4, 'Vaccine Prioritization'!$C$5=$F1859),1,0)</f>
        <v>1</v>
      </c>
    </row>
    <row r="1860" spans="1:25" x14ac:dyDescent="0.3">
      <c r="A1860" t="str">
        <f t="shared" ref="A1860:A1923" si="51">_xlfn.CONCAT(B1860,D1860,E1860,F1860)</f>
        <v>AFRICANERPCV32023</v>
      </c>
      <c r="B1860" t="s">
        <v>3</v>
      </c>
      <c r="C1860" t="s">
        <v>136</v>
      </c>
      <c r="D1860" t="s">
        <v>32</v>
      </c>
      <c r="E1860" t="s">
        <v>84</v>
      </c>
      <c r="F1860">
        <v>2023</v>
      </c>
      <c r="G1860" t="s">
        <v>199</v>
      </c>
      <c r="H1860" s="11" cm="1">
        <f t="array" ref="H1860">_xlfn.IFS(G1860="&gt;70%",1,G1860="60-70%",70%,G1860="50-60%",60%,G1860="&lt;50%",50%)</f>
        <v>0.5</v>
      </c>
      <c r="I1860" s="47">
        <v>2.0708562158645063</v>
      </c>
      <c r="J1860">
        <v>6</v>
      </c>
      <c r="K1860">
        <v>10</v>
      </c>
      <c r="L1860" t="s">
        <v>196</v>
      </c>
      <c r="M1860" s="11" cm="1">
        <f t="array" ref="M1860">_xlfn.IFS(L1860="&gt;70%",1,L1860="60-70%",70%,L1860="50-60%",60%,L1860="&lt;50%",50%)</f>
        <v>1</v>
      </c>
      <c r="N1860" s="47">
        <v>8.8628085698264218</v>
      </c>
      <c r="O1860">
        <v>6</v>
      </c>
      <c r="P1860">
        <v>10</v>
      </c>
      <c r="Q1860">
        <v>8</v>
      </c>
      <c r="R1860">
        <v>9</v>
      </c>
      <c r="S1860" t="s">
        <v>103</v>
      </c>
      <c r="T1860" t="s">
        <v>106</v>
      </c>
      <c r="V1860">
        <v>33</v>
      </c>
      <c r="W1860">
        <v>33</v>
      </c>
      <c r="X1860">
        <f>IF(AND(OR('Country Prioritization'!$C$4 = 'Filter inputs'!$A$4,'Country Prioritization'!$C$4=$B1860),
OR('Country Prioritization'!$C$6='Filter inputs'!$C$4,'Country Prioritization'!$C$6=$S1860),
OR( 'Country Prioritization'!$C$7='Filter inputs'!$D$4, 'Country Prioritization'!$C$7=$T1860),
OR('Country Prioritization'!$C$8='Filter inputs'!$E$4, 'Country Prioritization'!$C$8=$F1860), OR(AND('Country Prioritization'!$C$5='Filter inputs'!$B$4,H1860&lt;=$X$1),AND('Country Prioritization'!$C$5='Filter inputs'!$B$5,M1860&lt;=$X$1))),1,0)</f>
        <v>1</v>
      </c>
      <c r="Y1860">
        <f>IF(OR('Vaccine Prioritization'!$C$5='Filter inputs'!$E$4, 'Vaccine Prioritization'!$C$5=$F1860),1,0)</f>
        <v>1</v>
      </c>
    </row>
    <row r="1861" spans="1:25" x14ac:dyDescent="0.3">
      <c r="A1861" t="str">
        <f t="shared" si="51"/>
        <v>ASIAVNMPCV32023</v>
      </c>
      <c r="B1861" t="s">
        <v>13</v>
      </c>
      <c r="C1861" t="s">
        <v>152</v>
      </c>
      <c r="D1861" t="s">
        <v>48</v>
      </c>
      <c r="E1861" t="s">
        <v>84</v>
      </c>
      <c r="F1861">
        <v>2023</v>
      </c>
      <c r="G1861" t="s">
        <v>199</v>
      </c>
      <c r="H1861" s="11" cm="1">
        <f t="array" ref="H1861">_xlfn.IFS(G1861="&gt;70%",1,G1861="60-70%",70%,G1861="50-60%",60%,G1861="&lt;50%",50%)</f>
        <v>0.5</v>
      </c>
      <c r="I1861" s="47">
        <v>0.16601628489408143</v>
      </c>
      <c r="J1861">
        <v>8</v>
      </c>
      <c r="K1861">
        <v>5</v>
      </c>
      <c r="L1861" t="s">
        <v>199</v>
      </c>
      <c r="M1861" s="11" cm="1">
        <f t="array" ref="M1861">_xlfn.IFS(L1861="&gt;70%",1,L1861="60-70%",70%,L1861="50-60%",60%,L1861="&lt;50%",50%)</f>
        <v>0.5</v>
      </c>
      <c r="N1861" s="47">
        <v>8.6192523375201162</v>
      </c>
      <c r="O1861">
        <v>10</v>
      </c>
      <c r="P1861">
        <v>9</v>
      </c>
      <c r="Q1861">
        <v>7</v>
      </c>
      <c r="R1861">
        <v>11</v>
      </c>
      <c r="S1861" t="s">
        <v>104</v>
      </c>
      <c r="T1861" t="s">
        <v>108</v>
      </c>
      <c r="V1861">
        <v>31</v>
      </c>
      <c r="W1861">
        <v>37</v>
      </c>
      <c r="X1861">
        <f>IF(AND(OR('Country Prioritization'!$C$4 = 'Filter inputs'!$A$4,'Country Prioritization'!$C$4=$B1861),
OR('Country Prioritization'!$C$6='Filter inputs'!$C$4,'Country Prioritization'!$C$6=$S1861),
OR( 'Country Prioritization'!$C$7='Filter inputs'!$D$4, 'Country Prioritization'!$C$7=$T1861),
OR('Country Prioritization'!$C$8='Filter inputs'!$E$4, 'Country Prioritization'!$C$8=$F1861), OR(AND('Country Prioritization'!$C$5='Filter inputs'!$B$4,H1861&lt;=$X$1),AND('Country Prioritization'!$C$5='Filter inputs'!$B$5,M1861&lt;=$X$1))),1,0)</f>
        <v>1</v>
      </c>
      <c r="Y1861">
        <f>IF(OR('Vaccine Prioritization'!$C$5='Filter inputs'!$E$4, 'Vaccine Prioritization'!$C$5=$F1861),1,0)</f>
        <v>1</v>
      </c>
    </row>
    <row r="1862" spans="1:25" x14ac:dyDescent="0.3">
      <c r="A1862" t="str">
        <f t="shared" si="51"/>
        <v>AFRICASDNPCV32023</v>
      </c>
      <c r="B1862" t="s">
        <v>3</v>
      </c>
      <c r="C1862" t="s">
        <v>149</v>
      </c>
      <c r="D1862" t="s">
        <v>45</v>
      </c>
      <c r="E1862" t="s">
        <v>84</v>
      </c>
      <c r="F1862">
        <v>2023</v>
      </c>
      <c r="G1862" t="s">
        <v>199</v>
      </c>
      <c r="H1862" s="11" cm="1">
        <f t="array" ref="H1862">_xlfn.IFS(G1862="&gt;70%",1,G1862="60-70%",70%,G1862="50-60%",60%,G1862="&lt;50%",50%)</f>
        <v>0.5</v>
      </c>
      <c r="I1862" s="47">
        <v>1.9783080204716819</v>
      </c>
      <c r="J1862">
        <v>3</v>
      </c>
      <c r="K1862">
        <v>10</v>
      </c>
      <c r="L1862" t="s">
        <v>196</v>
      </c>
      <c r="M1862" s="11" cm="1">
        <f t="array" ref="M1862">_xlfn.IFS(L1862="&gt;70%",1,L1862="60-70%",70%,L1862="50-60%",60%,L1862="&lt;50%",50%)</f>
        <v>1</v>
      </c>
      <c r="N1862" s="47">
        <v>7.8082017091662346</v>
      </c>
      <c r="O1862">
        <v>4</v>
      </c>
      <c r="P1862">
        <v>9</v>
      </c>
      <c r="Q1862">
        <v>5</v>
      </c>
      <c r="R1862">
        <v>3</v>
      </c>
      <c r="S1862" t="s">
        <v>103</v>
      </c>
      <c r="T1862" t="s">
        <v>109</v>
      </c>
      <c r="V1862">
        <v>21</v>
      </c>
      <c r="W1862">
        <v>21</v>
      </c>
      <c r="X1862">
        <f>IF(AND(OR('Country Prioritization'!$C$4 = 'Filter inputs'!$A$4,'Country Prioritization'!$C$4=$B1862),
OR('Country Prioritization'!$C$6='Filter inputs'!$C$4,'Country Prioritization'!$C$6=$S1862),
OR( 'Country Prioritization'!$C$7='Filter inputs'!$D$4, 'Country Prioritization'!$C$7=$T1862),
OR('Country Prioritization'!$C$8='Filter inputs'!$E$4, 'Country Prioritization'!$C$8=$F1862), OR(AND('Country Prioritization'!$C$5='Filter inputs'!$B$4,H1862&lt;=$X$1),AND('Country Prioritization'!$C$5='Filter inputs'!$B$5,M1862&lt;=$X$1))),1,0)</f>
        <v>1</v>
      </c>
      <c r="Y1862">
        <f>IF(OR('Vaccine Prioritization'!$C$5='Filter inputs'!$E$4, 'Vaccine Prioritization'!$C$5=$F1862),1,0)</f>
        <v>1</v>
      </c>
    </row>
    <row r="1863" spans="1:25" x14ac:dyDescent="0.3">
      <c r="A1863" t="str">
        <f t="shared" si="51"/>
        <v>AFRICATZAPCV32023</v>
      </c>
      <c r="B1863" t="s">
        <v>3</v>
      </c>
      <c r="C1863" t="s">
        <v>161</v>
      </c>
      <c r="D1863" t="s">
        <v>57</v>
      </c>
      <c r="E1863" t="s">
        <v>84</v>
      </c>
      <c r="F1863">
        <v>2023</v>
      </c>
      <c r="G1863" t="s">
        <v>199</v>
      </c>
      <c r="H1863" s="11" cm="1">
        <f t="array" ref="H1863">_xlfn.IFS(G1863="&gt;70%",1,G1863="60-70%",70%,G1863="50-60%",60%,G1863="&lt;50%",50%)</f>
        <v>0.5</v>
      </c>
      <c r="I1863" s="47">
        <v>1.185036257456918</v>
      </c>
      <c r="J1863">
        <v>5</v>
      </c>
      <c r="K1863">
        <v>9</v>
      </c>
      <c r="L1863" t="s">
        <v>196</v>
      </c>
      <c r="M1863" s="11" cm="1">
        <f t="array" ref="M1863">_xlfn.IFS(L1863="&gt;70%",1,L1863="60-70%",70%,L1863="50-60%",60%,L1863="&lt;50%",50%)</f>
        <v>1</v>
      </c>
      <c r="N1863" s="47">
        <v>5.8822065100993726</v>
      </c>
      <c r="O1863">
        <v>3</v>
      </c>
      <c r="P1863">
        <v>9</v>
      </c>
      <c r="Q1863">
        <v>7</v>
      </c>
      <c r="R1863">
        <v>8</v>
      </c>
      <c r="S1863" t="s">
        <v>104</v>
      </c>
      <c r="T1863" t="s">
        <v>106</v>
      </c>
      <c r="V1863">
        <v>29</v>
      </c>
      <c r="W1863">
        <v>27</v>
      </c>
      <c r="X1863">
        <f>IF(AND(OR('Country Prioritization'!$C$4 = 'Filter inputs'!$A$4,'Country Prioritization'!$C$4=$B1863),
OR('Country Prioritization'!$C$6='Filter inputs'!$C$4,'Country Prioritization'!$C$6=$S1863),
OR( 'Country Prioritization'!$C$7='Filter inputs'!$D$4, 'Country Prioritization'!$C$7=$T1863),
OR('Country Prioritization'!$C$8='Filter inputs'!$E$4, 'Country Prioritization'!$C$8=$F1863), OR(AND('Country Prioritization'!$C$5='Filter inputs'!$B$4,H1863&lt;=$X$1),AND('Country Prioritization'!$C$5='Filter inputs'!$B$5,M1863&lt;=$X$1))),1,0)</f>
        <v>1</v>
      </c>
      <c r="Y1863">
        <f>IF(OR('Vaccine Prioritization'!$C$5='Filter inputs'!$E$4, 'Vaccine Prioritization'!$C$5=$F1863),1,0)</f>
        <v>1</v>
      </c>
    </row>
    <row r="1864" spans="1:25" x14ac:dyDescent="0.3">
      <c r="A1864" t="str">
        <f t="shared" si="51"/>
        <v>AFRICAAGOPCV32023</v>
      </c>
      <c r="B1864" t="s">
        <v>3</v>
      </c>
      <c r="C1864" t="s">
        <v>116</v>
      </c>
      <c r="D1864" t="s">
        <v>8</v>
      </c>
      <c r="E1864" t="s">
        <v>84</v>
      </c>
      <c r="F1864">
        <v>2023</v>
      </c>
      <c r="G1864" t="s">
        <v>199</v>
      </c>
      <c r="H1864" s="11" cm="1">
        <f t="array" ref="H1864">_xlfn.IFS(G1864="&gt;70%",1,G1864="60-70%",70%,G1864="50-60%",60%,G1864="&lt;50%",50%)</f>
        <v>0.5</v>
      </c>
      <c r="I1864" s="47">
        <v>0.99204010039569057</v>
      </c>
      <c r="J1864">
        <v>10</v>
      </c>
      <c r="K1864">
        <v>9</v>
      </c>
      <c r="L1864" t="s">
        <v>199</v>
      </c>
      <c r="M1864" s="11" cm="1">
        <f t="array" ref="M1864">_xlfn.IFS(L1864="&gt;70%",1,L1864="60-70%",70%,L1864="50-60%",60%,L1864="&lt;50%",50%)</f>
        <v>0.5</v>
      </c>
      <c r="N1864" s="47">
        <v>5.1024059100397565</v>
      </c>
      <c r="O1864">
        <v>8</v>
      </c>
      <c r="P1864">
        <v>9</v>
      </c>
      <c r="Q1864">
        <v>9</v>
      </c>
      <c r="R1864">
        <v>11</v>
      </c>
      <c r="S1864" t="s">
        <v>104</v>
      </c>
      <c r="T1864" t="s">
        <v>108</v>
      </c>
      <c r="V1864">
        <v>39</v>
      </c>
      <c r="W1864">
        <v>37</v>
      </c>
      <c r="X1864">
        <f>IF(AND(OR('Country Prioritization'!$C$4 = 'Filter inputs'!$A$4,'Country Prioritization'!$C$4=$B1864),
OR('Country Prioritization'!$C$6='Filter inputs'!$C$4,'Country Prioritization'!$C$6=$S1864),
OR( 'Country Prioritization'!$C$7='Filter inputs'!$D$4, 'Country Prioritization'!$C$7=$T1864),
OR('Country Prioritization'!$C$8='Filter inputs'!$E$4, 'Country Prioritization'!$C$8=$F1864), OR(AND('Country Prioritization'!$C$5='Filter inputs'!$B$4,H1864&lt;=$X$1),AND('Country Prioritization'!$C$5='Filter inputs'!$B$5,M1864&lt;=$X$1))),1,0)</f>
        <v>1</v>
      </c>
      <c r="Y1864">
        <f>IF(OR('Vaccine Prioritization'!$C$5='Filter inputs'!$E$4, 'Vaccine Prioritization'!$C$5=$F1864),1,0)</f>
        <v>1</v>
      </c>
    </row>
    <row r="1865" spans="1:25" x14ac:dyDescent="0.3">
      <c r="A1865" t="str">
        <f t="shared" si="51"/>
        <v>ASIAAFGPCV32023</v>
      </c>
      <c r="B1865" t="s">
        <v>13</v>
      </c>
      <c r="C1865" t="s">
        <v>120</v>
      </c>
      <c r="D1865" t="s">
        <v>14</v>
      </c>
      <c r="E1865" t="s">
        <v>84</v>
      </c>
      <c r="F1865">
        <v>2023</v>
      </c>
      <c r="G1865" t="s">
        <v>199</v>
      </c>
      <c r="H1865" s="11" cm="1">
        <f t="array" ref="H1865">_xlfn.IFS(G1865="&gt;70%",1,G1865="60-70%",70%,G1865="50-60%",60%,G1865="&lt;50%",50%)</f>
        <v>0.5</v>
      </c>
      <c r="I1865" s="47">
        <v>1.098626265292179</v>
      </c>
      <c r="J1865">
        <v>9</v>
      </c>
      <c r="K1865">
        <v>9</v>
      </c>
      <c r="L1865" t="s">
        <v>198</v>
      </c>
      <c r="M1865" s="11" cm="1">
        <f t="array" ref="M1865">_xlfn.IFS(L1865="&gt;70%",1,L1865="60-70%",70%,L1865="50-60%",60%,L1865="&lt;50%",50%)</f>
        <v>0.6</v>
      </c>
      <c r="N1865" s="47">
        <v>4.8955089215460958</v>
      </c>
      <c r="O1865">
        <v>8</v>
      </c>
      <c r="P1865">
        <v>9</v>
      </c>
      <c r="Q1865">
        <v>8</v>
      </c>
      <c r="R1865">
        <v>9</v>
      </c>
      <c r="S1865" t="s">
        <v>103</v>
      </c>
      <c r="T1865" t="s">
        <v>106</v>
      </c>
      <c r="V1865">
        <v>35</v>
      </c>
      <c r="W1865">
        <v>34</v>
      </c>
      <c r="X1865">
        <f>IF(AND(OR('Country Prioritization'!$C$4 = 'Filter inputs'!$A$4,'Country Prioritization'!$C$4=$B1865),
OR('Country Prioritization'!$C$6='Filter inputs'!$C$4,'Country Prioritization'!$C$6=$S1865),
OR( 'Country Prioritization'!$C$7='Filter inputs'!$D$4, 'Country Prioritization'!$C$7=$T1865),
OR('Country Prioritization'!$C$8='Filter inputs'!$E$4, 'Country Prioritization'!$C$8=$F1865), OR(AND('Country Prioritization'!$C$5='Filter inputs'!$B$4,H1865&lt;=$X$1),AND('Country Prioritization'!$C$5='Filter inputs'!$B$5,M1865&lt;=$X$1))),1,0)</f>
        <v>1</v>
      </c>
      <c r="Y1865">
        <f>IF(OR('Vaccine Prioritization'!$C$5='Filter inputs'!$E$4, 'Vaccine Prioritization'!$C$5=$F1865),1,0)</f>
        <v>1</v>
      </c>
    </row>
    <row r="1866" spans="1:25" x14ac:dyDescent="0.3">
      <c r="A1866" t="str">
        <f t="shared" si="51"/>
        <v>AFRICACMRPCV32023</v>
      </c>
      <c r="B1866" t="s">
        <v>3</v>
      </c>
      <c r="C1866" t="s">
        <v>151</v>
      </c>
      <c r="D1866" t="s">
        <v>47</v>
      </c>
      <c r="E1866" t="s">
        <v>84</v>
      </c>
      <c r="F1866">
        <v>2023</v>
      </c>
      <c r="G1866" t="s">
        <v>199</v>
      </c>
      <c r="H1866" s="11" cm="1">
        <f t="array" ref="H1866">_xlfn.IFS(G1866="&gt;70%",1,G1866="60-70%",70%,G1866="50-60%",60%,G1866="&lt;50%",50%)</f>
        <v>0.5</v>
      </c>
      <c r="I1866" s="47">
        <v>0.6349881745932191</v>
      </c>
      <c r="J1866">
        <v>9</v>
      </c>
      <c r="K1866">
        <v>7</v>
      </c>
      <c r="L1866" t="s">
        <v>196</v>
      </c>
      <c r="M1866" s="11" cm="1">
        <f t="array" ref="M1866">_xlfn.IFS(L1866="&gt;70%",1,L1866="60-70%",70%,L1866="50-60%",60%,L1866="&lt;50%",50%)</f>
        <v>1</v>
      </c>
      <c r="N1866" s="47">
        <v>4.6193195713880018</v>
      </c>
      <c r="O1866">
        <v>4</v>
      </c>
      <c r="P1866">
        <v>9</v>
      </c>
      <c r="Q1866">
        <v>8</v>
      </c>
      <c r="R1866">
        <v>2</v>
      </c>
      <c r="S1866" t="s">
        <v>104</v>
      </c>
      <c r="T1866" t="s">
        <v>109</v>
      </c>
      <c r="V1866">
        <v>26</v>
      </c>
      <c r="W1866">
        <v>23</v>
      </c>
      <c r="X1866">
        <f>IF(AND(OR('Country Prioritization'!$C$4 = 'Filter inputs'!$A$4,'Country Prioritization'!$C$4=$B1866),
OR('Country Prioritization'!$C$6='Filter inputs'!$C$4,'Country Prioritization'!$C$6=$S1866),
OR( 'Country Prioritization'!$C$7='Filter inputs'!$D$4, 'Country Prioritization'!$C$7=$T1866),
OR('Country Prioritization'!$C$8='Filter inputs'!$E$4, 'Country Prioritization'!$C$8=$F1866), OR(AND('Country Prioritization'!$C$5='Filter inputs'!$B$4,H1866&lt;=$X$1),AND('Country Prioritization'!$C$5='Filter inputs'!$B$5,M1866&lt;=$X$1))),1,0)</f>
        <v>1</v>
      </c>
      <c r="Y1866">
        <f>IF(OR('Vaccine Prioritization'!$C$5='Filter inputs'!$E$4, 'Vaccine Prioritization'!$C$5=$F1866),1,0)</f>
        <v>1</v>
      </c>
    </row>
    <row r="1867" spans="1:25" x14ac:dyDescent="0.3">
      <c r="A1867" t="str">
        <f t="shared" si="51"/>
        <v>AFRICAMLIPCV32023</v>
      </c>
      <c r="B1867" t="s">
        <v>3</v>
      </c>
      <c r="C1867" t="s">
        <v>126</v>
      </c>
      <c r="D1867" t="s">
        <v>21</v>
      </c>
      <c r="E1867" t="s">
        <v>84</v>
      </c>
      <c r="F1867">
        <v>2023</v>
      </c>
      <c r="G1867" t="s">
        <v>199</v>
      </c>
      <c r="H1867" s="11" cm="1">
        <f t="array" ref="H1867">_xlfn.IFS(G1867="&gt;70%",1,G1867="60-70%",70%,G1867="50-60%",60%,G1867="&lt;50%",50%)</f>
        <v>0.5</v>
      </c>
      <c r="I1867" s="47">
        <v>0.97793536633871114</v>
      </c>
      <c r="J1867">
        <v>7</v>
      </c>
      <c r="K1867">
        <v>9</v>
      </c>
      <c r="L1867" t="s">
        <v>197</v>
      </c>
      <c r="M1867" s="11" cm="1">
        <f t="array" ref="M1867">_xlfn.IFS(L1867="&gt;70%",1,L1867="60-70%",70%,L1867="50-60%",60%,L1867="&lt;50%",50%)</f>
        <v>0.7</v>
      </c>
      <c r="N1867" s="47">
        <v>4.5537344543445135</v>
      </c>
      <c r="O1867">
        <v>7</v>
      </c>
      <c r="P1867">
        <v>9</v>
      </c>
      <c r="Q1867">
        <v>8</v>
      </c>
      <c r="R1867">
        <v>9</v>
      </c>
      <c r="S1867" t="s">
        <v>103</v>
      </c>
      <c r="T1867" t="s">
        <v>106</v>
      </c>
      <c r="V1867">
        <v>33</v>
      </c>
      <c r="W1867">
        <v>33</v>
      </c>
      <c r="X1867">
        <f>IF(AND(OR('Country Prioritization'!$C$4 = 'Filter inputs'!$A$4,'Country Prioritization'!$C$4=$B1867),
OR('Country Prioritization'!$C$6='Filter inputs'!$C$4,'Country Prioritization'!$C$6=$S1867),
OR( 'Country Prioritization'!$C$7='Filter inputs'!$D$4, 'Country Prioritization'!$C$7=$T1867),
OR('Country Prioritization'!$C$8='Filter inputs'!$E$4, 'Country Prioritization'!$C$8=$F1867), OR(AND('Country Prioritization'!$C$5='Filter inputs'!$B$4,H1867&lt;=$X$1),AND('Country Prioritization'!$C$5='Filter inputs'!$B$5,M1867&lt;=$X$1))),1,0)</f>
        <v>1</v>
      </c>
      <c r="Y1867">
        <f>IF(OR('Vaccine Prioritization'!$C$5='Filter inputs'!$E$4, 'Vaccine Prioritization'!$C$5=$F1867),1,0)</f>
        <v>1</v>
      </c>
    </row>
    <row r="1868" spans="1:25" x14ac:dyDescent="0.3">
      <c r="A1868" t="str">
        <f t="shared" si="51"/>
        <v>AFRICAMOZPCV32023</v>
      </c>
      <c r="B1868" t="s">
        <v>3</v>
      </c>
      <c r="C1868" t="s">
        <v>181</v>
      </c>
      <c r="D1868" t="s">
        <v>77</v>
      </c>
      <c r="E1868" t="s">
        <v>84</v>
      </c>
      <c r="F1868">
        <v>2023</v>
      </c>
      <c r="G1868" t="s">
        <v>199</v>
      </c>
      <c r="H1868" s="11" cm="1">
        <f t="array" ref="H1868">_xlfn.IFS(G1868="&gt;70%",1,G1868="60-70%",70%,G1868="50-60%",60%,G1868="&lt;50%",50%)</f>
        <v>0.5</v>
      </c>
      <c r="I1868" s="47">
        <v>0.73954863900817336</v>
      </c>
      <c r="J1868">
        <v>6</v>
      </c>
      <c r="K1868">
        <v>8</v>
      </c>
      <c r="L1868" t="s">
        <v>196</v>
      </c>
      <c r="M1868" s="11" cm="1">
        <f t="array" ref="M1868">_xlfn.IFS(L1868="&gt;70%",1,L1868="60-70%",70%,L1868="50-60%",60%,L1868="&lt;50%",50%)</f>
        <v>1</v>
      </c>
      <c r="N1868" s="47">
        <v>4.2098802911401441</v>
      </c>
      <c r="O1868">
        <v>1</v>
      </c>
      <c r="P1868">
        <v>8</v>
      </c>
      <c r="Q1868">
        <v>10</v>
      </c>
      <c r="R1868">
        <v>9</v>
      </c>
      <c r="S1868" t="s">
        <v>103</v>
      </c>
      <c r="T1868" t="s">
        <v>106</v>
      </c>
      <c r="V1868">
        <v>33</v>
      </c>
      <c r="W1868">
        <v>28</v>
      </c>
      <c r="X1868">
        <f>IF(AND(OR('Country Prioritization'!$C$4 = 'Filter inputs'!$A$4,'Country Prioritization'!$C$4=$B1868),
OR('Country Prioritization'!$C$6='Filter inputs'!$C$4,'Country Prioritization'!$C$6=$S1868),
OR( 'Country Prioritization'!$C$7='Filter inputs'!$D$4, 'Country Prioritization'!$C$7=$T1868),
OR('Country Prioritization'!$C$8='Filter inputs'!$E$4, 'Country Prioritization'!$C$8=$F1868), OR(AND('Country Prioritization'!$C$5='Filter inputs'!$B$4,H1868&lt;=$X$1),AND('Country Prioritization'!$C$5='Filter inputs'!$B$5,M1868&lt;=$X$1))),1,0)</f>
        <v>1</v>
      </c>
      <c r="Y1868">
        <f>IF(OR('Vaccine Prioritization'!$C$5='Filter inputs'!$E$4, 'Vaccine Prioritization'!$C$5=$F1868),1,0)</f>
        <v>1</v>
      </c>
    </row>
    <row r="1869" spans="1:25" x14ac:dyDescent="0.3">
      <c r="A1869" t="str">
        <f t="shared" si="51"/>
        <v>ASIANPLPCV32023</v>
      </c>
      <c r="B1869" t="s">
        <v>13</v>
      </c>
      <c r="C1869" t="s">
        <v>157</v>
      </c>
      <c r="D1869" t="s">
        <v>53</v>
      </c>
      <c r="E1869" t="s">
        <v>84</v>
      </c>
      <c r="F1869">
        <v>2023</v>
      </c>
      <c r="G1869" t="s">
        <v>199</v>
      </c>
      <c r="H1869" s="11" cm="1">
        <f t="array" ref="H1869">_xlfn.IFS(G1869="&gt;70%",1,G1869="60-70%",70%,G1869="50-60%",60%,G1869="&lt;50%",50%)</f>
        <v>0.5</v>
      </c>
      <c r="I1869" s="47">
        <v>0.79559837963551439</v>
      </c>
      <c r="J1869">
        <v>5</v>
      </c>
      <c r="K1869">
        <v>8</v>
      </c>
      <c r="L1869" t="s">
        <v>196</v>
      </c>
      <c r="M1869" s="11" cm="1">
        <f t="array" ref="M1869">_xlfn.IFS(L1869="&gt;70%",1,L1869="60-70%",70%,L1869="50-60%",60%,L1869="&lt;50%",50%)</f>
        <v>1</v>
      </c>
      <c r="N1869" s="47">
        <v>3.9480011372955315</v>
      </c>
      <c r="O1869">
        <v>4</v>
      </c>
      <c r="P1869">
        <v>8</v>
      </c>
      <c r="Q1869">
        <v>6</v>
      </c>
      <c r="R1869">
        <v>8</v>
      </c>
      <c r="S1869" t="s">
        <v>104</v>
      </c>
      <c r="T1869" t="s">
        <v>106</v>
      </c>
      <c r="V1869">
        <v>27</v>
      </c>
      <c r="W1869">
        <v>26</v>
      </c>
      <c r="X1869">
        <f>IF(AND(OR('Country Prioritization'!$C$4 = 'Filter inputs'!$A$4,'Country Prioritization'!$C$4=$B1869),
OR('Country Prioritization'!$C$6='Filter inputs'!$C$4,'Country Prioritization'!$C$6=$S1869),
OR( 'Country Prioritization'!$C$7='Filter inputs'!$D$4, 'Country Prioritization'!$C$7=$T1869),
OR('Country Prioritization'!$C$8='Filter inputs'!$E$4, 'Country Prioritization'!$C$8=$F1869), OR(AND('Country Prioritization'!$C$5='Filter inputs'!$B$4,H1869&lt;=$X$1),AND('Country Prioritization'!$C$5='Filter inputs'!$B$5,M1869&lt;=$X$1))),1,0)</f>
        <v>1</v>
      </c>
      <c r="Y1869">
        <f>IF(OR('Vaccine Prioritization'!$C$5='Filter inputs'!$E$4, 'Vaccine Prioritization'!$C$5=$F1869),1,0)</f>
        <v>1</v>
      </c>
    </row>
    <row r="1870" spans="1:25" x14ac:dyDescent="0.3">
      <c r="A1870" t="str">
        <f t="shared" si="51"/>
        <v>ASIAMMRPCV32023</v>
      </c>
      <c r="B1870" t="s">
        <v>13</v>
      </c>
      <c r="C1870" t="s">
        <v>131</v>
      </c>
      <c r="D1870" t="s">
        <v>27</v>
      </c>
      <c r="E1870" t="s">
        <v>84</v>
      </c>
      <c r="F1870">
        <v>2023</v>
      </c>
      <c r="G1870" t="s">
        <v>199</v>
      </c>
      <c r="H1870" s="11" cm="1">
        <f t="array" ref="H1870">_xlfn.IFS(G1870="&gt;70%",1,G1870="60-70%",70%,G1870="50-60%",60%,G1870="&lt;50%",50%)</f>
        <v>0.5</v>
      </c>
      <c r="I1870" s="47">
        <v>1.1327934912953286</v>
      </c>
      <c r="J1870">
        <v>4</v>
      </c>
      <c r="K1870">
        <v>9</v>
      </c>
      <c r="L1870" t="s">
        <v>196</v>
      </c>
      <c r="M1870" s="11" cm="1">
        <f t="array" ref="M1870">_xlfn.IFS(L1870="&gt;70%",1,L1870="60-70%",70%,L1870="50-60%",60%,L1870="&lt;50%",50%)</f>
        <v>1</v>
      </c>
      <c r="N1870" s="47">
        <v>3.9317257885360233</v>
      </c>
      <c r="O1870">
        <v>7</v>
      </c>
      <c r="P1870">
        <v>8</v>
      </c>
      <c r="Q1870">
        <v>10</v>
      </c>
      <c r="R1870">
        <v>2</v>
      </c>
      <c r="S1870" t="s">
        <v>104</v>
      </c>
      <c r="T1870" t="s">
        <v>109</v>
      </c>
      <c r="V1870">
        <v>25</v>
      </c>
      <c r="W1870">
        <v>27</v>
      </c>
      <c r="X1870">
        <f>IF(AND(OR('Country Prioritization'!$C$4 = 'Filter inputs'!$A$4,'Country Prioritization'!$C$4=$B1870),
OR('Country Prioritization'!$C$6='Filter inputs'!$C$4,'Country Prioritization'!$C$6=$S1870),
OR( 'Country Prioritization'!$C$7='Filter inputs'!$D$4, 'Country Prioritization'!$C$7=$T1870),
OR('Country Prioritization'!$C$8='Filter inputs'!$E$4, 'Country Prioritization'!$C$8=$F1870), OR(AND('Country Prioritization'!$C$5='Filter inputs'!$B$4,H1870&lt;=$X$1),AND('Country Prioritization'!$C$5='Filter inputs'!$B$5,M1870&lt;=$X$1))),1,0)</f>
        <v>1</v>
      </c>
      <c r="Y1870">
        <f>IF(OR('Vaccine Prioritization'!$C$5='Filter inputs'!$E$4, 'Vaccine Prioritization'!$C$5=$F1870),1,0)</f>
        <v>1</v>
      </c>
    </row>
    <row r="1871" spans="1:25" x14ac:dyDescent="0.3">
      <c r="A1871" t="str">
        <f t="shared" si="51"/>
        <v>AFRICAUGAPCV32023</v>
      </c>
      <c r="B1871" t="s">
        <v>3</v>
      </c>
      <c r="C1871" t="s">
        <v>147</v>
      </c>
      <c r="D1871" t="s">
        <v>43</v>
      </c>
      <c r="E1871" t="s">
        <v>84</v>
      </c>
      <c r="F1871">
        <v>2023</v>
      </c>
      <c r="G1871" t="s">
        <v>199</v>
      </c>
      <c r="H1871" s="11" cm="1">
        <f t="array" ref="H1871">_xlfn.IFS(G1871="&gt;70%",1,G1871="60-70%",70%,G1871="50-60%",60%,G1871="&lt;50%",50%)</f>
        <v>0.5</v>
      </c>
      <c r="I1871" s="47">
        <v>0.95865677504642466</v>
      </c>
      <c r="J1871">
        <v>3</v>
      </c>
      <c r="K1871">
        <v>9</v>
      </c>
      <c r="L1871" t="s">
        <v>196</v>
      </c>
      <c r="M1871" s="11" cm="1">
        <f t="array" ref="M1871">_xlfn.IFS(L1871="&gt;70%",1,L1871="60-70%",70%,L1871="50-60%",60%,L1871="&lt;50%",50%)</f>
        <v>1</v>
      </c>
      <c r="N1871" s="47">
        <v>3.68746187082164</v>
      </c>
      <c r="O1871">
        <v>5</v>
      </c>
      <c r="P1871">
        <v>8</v>
      </c>
      <c r="Q1871">
        <v>6</v>
      </c>
      <c r="R1871">
        <v>9</v>
      </c>
      <c r="S1871" t="s">
        <v>103</v>
      </c>
      <c r="T1871" t="s">
        <v>106</v>
      </c>
      <c r="V1871">
        <v>27</v>
      </c>
      <c r="W1871">
        <v>28</v>
      </c>
      <c r="X1871">
        <f>IF(AND(OR('Country Prioritization'!$C$4 = 'Filter inputs'!$A$4,'Country Prioritization'!$C$4=$B1871),
OR('Country Prioritization'!$C$6='Filter inputs'!$C$4,'Country Prioritization'!$C$6=$S1871),
OR( 'Country Prioritization'!$C$7='Filter inputs'!$D$4, 'Country Prioritization'!$C$7=$T1871),
OR('Country Prioritization'!$C$8='Filter inputs'!$E$4, 'Country Prioritization'!$C$8=$F1871), OR(AND('Country Prioritization'!$C$5='Filter inputs'!$B$4,H1871&lt;=$X$1),AND('Country Prioritization'!$C$5='Filter inputs'!$B$5,M1871&lt;=$X$1))),1,0)</f>
        <v>1</v>
      </c>
      <c r="Y1871">
        <f>IF(OR('Vaccine Prioritization'!$C$5='Filter inputs'!$E$4, 'Vaccine Prioritization'!$C$5=$F1871),1,0)</f>
        <v>1</v>
      </c>
    </row>
    <row r="1872" spans="1:25" x14ac:dyDescent="0.3">
      <c r="A1872" t="str">
        <f t="shared" si="51"/>
        <v>AFRICABFAPCV32023</v>
      </c>
      <c r="B1872" t="s">
        <v>3</v>
      </c>
      <c r="C1872" t="s">
        <v>167</v>
      </c>
      <c r="D1872" t="s">
        <v>63</v>
      </c>
      <c r="E1872" t="s">
        <v>84</v>
      </c>
      <c r="F1872">
        <v>2023</v>
      </c>
      <c r="G1872" t="s">
        <v>199</v>
      </c>
      <c r="H1872" s="11" cm="1">
        <f t="array" ref="H1872">_xlfn.IFS(G1872="&gt;70%",1,G1872="60-70%",70%,G1872="50-60%",60%,G1872="&lt;50%",50%)</f>
        <v>0.5</v>
      </c>
      <c r="I1872" s="47">
        <v>0.74033475260220549</v>
      </c>
      <c r="J1872">
        <v>3</v>
      </c>
      <c r="K1872">
        <v>8</v>
      </c>
      <c r="L1872" t="s">
        <v>196</v>
      </c>
      <c r="M1872" s="11" cm="1">
        <f t="array" ref="M1872">_xlfn.IFS(L1872="&gt;70%",1,L1872="60-70%",70%,L1872="50-60%",60%,L1872="&lt;50%",50%)</f>
        <v>1</v>
      </c>
      <c r="N1872" s="47">
        <v>3.6866493807644845</v>
      </c>
      <c r="O1872">
        <v>2</v>
      </c>
      <c r="P1872">
        <v>8</v>
      </c>
      <c r="Q1872">
        <v>4</v>
      </c>
      <c r="R1872">
        <v>9</v>
      </c>
      <c r="S1872" t="s">
        <v>103</v>
      </c>
      <c r="T1872" t="s">
        <v>106</v>
      </c>
      <c r="V1872">
        <v>24</v>
      </c>
      <c r="W1872">
        <v>23</v>
      </c>
      <c r="X1872">
        <f>IF(AND(OR('Country Prioritization'!$C$4 = 'Filter inputs'!$A$4,'Country Prioritization'!$C$4=$B1872),
OR('Country Prioritization'!$C$6='Filter inputs'!$C$4,'Country Prioritization'!$C$6=$S1872),
OR( 'Country Prioritization'!$C$7='Filter inputs'!$D$4, 'Country Prioritization'!$C$7=$T1872),
OR('Country Prioritization'!$C$8='Filter inputs'!$E$4, 'Country Prioritization'!$C$8=$F1872), OR(AND('Country Prioritization'!$C$5='Filter inputs'!$B$4,H1872&lt;=$X$1),AND('Country Prioritization'!$C$5='Filter inputs'!$B$5,M1872&lt;=$X$1))),1,0)</f>
        <v>1</v>
      </c>
      <c r="Y1872">
        <f>IF(OR('Vaccine Prioritization'!$C$5='Filter inputs'!$E$4, 'Vaccine Prioritization'!$C$5=$F1872),1,0)</f>
        <v>1</v>
      </c>
    </row>
    <row r="1873" spans="1:25" x14ac:dyDescent="0.3">
      <c r="A1873" t="str">
        <f t="shared" si="51"/>
        <v>AFRICAMDGPCV32023</v>
      </c>
      <c r="B1873" t="s">
        <v>3</v>
      </c>
      <c r="C1873" t="s">
        <v>145</v>
      </c>
      <c r="D1873" t="s">
        <v>41</v>
      </c>
      <c r="E1873" t="s">
        <v>84</v>
      </c>
      <c r="F1873">
        <v>2023</v>
      </c>
      <c r="G1873" t="s">
        <v>199</v>
      </c>
      <c r="H1873" s="11" cm="1">
        <f t="array" ref="H1873">_xlfn.IFS(G1873="&gt;70%",1,G1873="60-70%",70%,G1873="50-60%",60%,G1873="&lt;50%",50%)</f>
        <v>0.5</v>
      </c>
      <c r="I1873" s="47">
        <v>0.71400857180416322</v>
      </c>
      <c r="J1873">
        <v>6</v>
      </c>
      <c r="K1873">
        <v>8</v>
      </c>
      <c r="L1873" t="s">
        <v>196</v>
      </c>
      <c r="M1873" s="11" cm="1">
        <f t="array" ref="M1873">_xlfn.IFS(L1873="&gt;70%",1,L1873="60-70%",70%,L1873="50-60%",60%,L1873="&lt;50%",50%)</f>
        <v>1</v>
      </c>
      <c r="N1873" s="47">
        <v>3.6668786726822375</v>
      </c>
      <c r="O1873">
        <v>5</v>
      </c>
      <c r="P1873">
        <v>8</v>
      </c>
      <c r="Q1873">
        <v>7</v>
      </c>
      <c r="R1873">
        <v>9</v>
      </c>
      <c r="S1873" t="s">
        <v>103</v>
      </c>
      <c r="T1873" t="s">
        <v>106</v>
      </c>
      <c r="V1873">
        <v>30</v>
      </c>
      <c r="W1873">
        <v>29</v>
      </c>
      <c r="X1873">
        <f>IF(AND(OR('Country Prioritization'!$C$4 = 'Filter inputs'!$A$4,'Country Prioritization'!$C$4=$B1873),
OR('Country Prioritization'!$C$6='Filter inputs'!$C$4,'Country Prioritization'!$C$6=$S1873),
OR( 'Country Prioritization'!$C$7='Filter inputs'!$D$4, 'Country Prioritization'!$C$7=$T1873),
OR('Country Prioritization'!$C$8='Filter inputs'!$E$4, 'Country Prioritization'!$C$8=$F1873), OR(AND('Country Prioritization'!$C$5='Filter inputs'!$B$4,H1873&lt;=$X$1),AND('Country Prioritization'!$C$5='Filter inputs'!$B$5,M1873&lt;=$X$1))),1,0)</f>
        <v>1</v>
      </c>
      <c r="Y1873">
        <f>IF(OR('Vaccine Prioritization'!$C$5='Filter inputs'!$E$4, 'Vaccine Prioritization'!$C$5=$F1873),1,0)</f>
        <v>1</v>
      </c>
    </row>
    <row r="1874" spans="1:25" x14ac:dyDescent="0.3">
      <c r="A1874" t="str">
        <f t="shared" si="51"/>
        <v>ASIAYEMPCV32023</v>
      </c>
      <c r="B1874" t="s">
        <v>13</v>
      </c>
      <c r="C1874" t="s">
        <v>123</v>
      </c>
      <c r="D1874" t="s">
        <v>18</v>
      </c>
      <c r="E1874" t="s">
        <v>84</v>
      </c>
      <c r="F1874">
        <v>2023</v>
      </c>
      <c r="G1874" t="s">
        <v>199</v>
      </c>
      <c r="H1874" s="11" cm="1">
        <f t="array" ref="H1874">_xlfn.IFS(G1874="&gt;70%",1,G1874="60-70%",70%,G1874="50-60%",60%,G1874="&lt;50%",50%)</f>
        <v>0.5</v>
      </c>
      <c r="I1874" s="47">
        <v>0.7610100828880465</v>
      </c>
      <c r="J1874">
        <v>8</v>
      </c>
      <c r="K1874">
        <v>8</v>
      </c>
      <c r="L1874" t="s">
        <v>197</v>
      </c>
      <c r="M1874" s="11" cm="1">
        <f t="array" ref="M1874">_xlfn.IFS(L1874="&gt;70%",1,L1874="60-70%",70%,L1874="50-60%",60%,L1874="&lt;50%",50%)</f>
        <v>0.7</v>
      </c>
      <c r="N1874" s="47">
        <v>3.4203625372918642</v>
      </c>
      <c r="O1874">
        <v>8</v>
      </c>
      <c r="P1874">
        <v>8</v>
      </c>
      <c r="Q1874">
        <v>3</v>
      </c>
      <c r="R1874">
        <v>9</v>
      </c>
      <c r="S1874" t="s">
        <v>103</v>
      </c>
      <c r="T1874" t="s">
        <v>106</v>
      </c>
      <c r="V1874">
        <v>28</v>
      </c>
      <c r="W1874">
        <v>28</v>
      </c>
      <c r="X1874">
        <f>IF(AND(OR('Country Prioritization'!$C$4 = 'Filter inputs'!$A$4,'Country Prioritization'!$C$4=$B1874),
OR('Country Prioritization'!$C$6='Filter inputs'!$C$4,'Country Prioritization'!$C$6=$S1874),
OR( 'Country Prioritization'!$C$7='Filter inputs'!$D$4, 'Country Prioritization'!$C$7=$T1874),
OR('Country Prioritization'!$C$8='Filter inputs'!$E$4, 'Country Prioritization'!$C$8=$F1874), OR(AND('Country Prioritization'!$C$5='Filter inputs'!$B$4,H1874&lt;=$X$1),AND('Country Prioritization'!$C$5='Filter inputs'!$B$5,M1874&lt;=$X$1))),1,0)</f>
        <v>1</v>
      </c>
      <c r="Y1874">
        <f>IF(OR('Vaccine Prioritization'!$C$5='Filter inputs'!$E$4, 'Vaccine Prioritization'!$C$5=$F1874),1,0)</f>
        <v>1</v>
      </c>
    </row>
    <row r="1875" spans="1:25" x14ac:dyDescent="0.3">
      <c r="A1875" t="str">
        <f t="shared" si="51"/>
        <v>AFRICAKENPCV32023</v>
      </c>
      <c r="B1875" t="s">
        <v>3</v>
      </c>
      <c r="C1875" t="s">
        <v>139</v>
      </c>
      <c r="D1875" t="s">
        <v>35</v>
      </c>
      <c r="E1875" t="s">
        <v>84</v>
      </c>
      <c r="F1875">
        <v>2023</v>
      </c>
      <c r="G1875" t="s">
        <v>199</v>
      </c>
      <c r="H1875" s="11" cm="1">
        <f t="array" ref="H1875">_xlfn.IFS(G1875="&gt;70%",1,G1875="60-70%",70%,G1875="50-60%",60%,G1875="&lt;50%",50%)</f>
        <v>0.5</v>
      </c>
      <c r="I1875" s="47">
        <v>0.78226348644449251</v>
      </c>
      <c r="J1875">
        <v>3</v>
      </c>
      <c r="K1875">
        <v>8</v>
      </c>
      <c r="L1875" t="s">
        <v>196</v>
      </c>
      <c r="M1875" s="11" cm="1">
        <f t="array" ref="M1875">_xlfn.IFS(L1875="&gt;70%",1,L1875="60-70%",70%,L1875="50-60%",60%,L1875="&lt;50%",50%)</f>
        <v>1</v>
      </c>
      <c r="N1875" s="47">
        <v>2.8139264282867056</v>
      </c>
      <c r="O1875">
        <v>6</v>
      </c>
      <c r="P1875">
        <v>7</v>
      </c>
      <c r="Q1875">
        <v>5</v>
      </c>
      <c r="R1875">
        <v>2</v>
      </c>
      <c r="S1875" t="s">
        <v>104</v>
      </c>
      <c r="T1875" t="s">
        <v>109</v>
      </c>
      <c r="V1875">
        <v>18</v>
      </c>
      <c r="W1875">
        <v>20</v>
      </c>
      <c r="X1875">
        <f>IF(AND(OR('Country Prioritization'!$C$4 = 'Filter inputs'!$A$4,'Country Prioritization'!$C$4=$B1875),
OR('Country Prioritization'!$C$6='Filter inputs'!$C$4,'Country Prioritization'!$C$6=$S1875),
OR( 'Country Prioritization'!$C$7='Filter inputs'!$D$4, 'Country Prioritization'!$C$7=$T1875),
OR('Country Prioritization'!$C$8='Filter inputs'!$E$4, 'Country Prioritization'!$C$8=$F1875), OR(AND('Country Prioritization'!$C$5='Filter inputs'!$B$4,H1875&lt;=$X$1),AND('Country Prioritization'!$C$5='Filter inputs'!$B$5,M1875&lt;=$X$1))),1,0)</f>
        <v>1</v>
      </c>
      <c r="Y1875">
        <f>IF(OR('Vaccine Prioritization'!$C$5='Filter inputs'!$E$4, 'Vaccine Prioritization'!$C$5=$F1875),1,0)</f>
        <v>1</v>
      </c>
    </row>
    <row r="1876" spans="1:25" x14ac:dyDescent="0.3">
      <c r="A1876" t="str">
        <f t="shared" si="51"/>
        <v>AFRICASENPCV32023</v>
      </c>
      <c r="B1876" t="s">
        <v>3</v>
      </c>
      <c r="C1876" t="s">
        <v>164</v>
      </c>
      <c r="D1876" t="s">
        <v>60</v>
      </c>
      <c r="E1876" t="s">
        <v>84</v>
      </c>
      <c r="F1876">
        <v>2023</v>
      </c>
      <c r="G1876" t="s">
        <v>199</v>
      </c>
      <c r="H1876" s="11" cm="1">
        <f t="array" ref="H1876">_xlfn.IFS(G1876="&gt;70%",1,G1876="60-70%",70%,G1876="50-60%",60%,G1876="&lt;50%",50%)</f>
        <v>0.5</v>
      </c>
      <c r="I1876" s="47">
        <v>0.63338986733946789</v>
      </c>
      <c r="J1876">
        <v>3</v>
      </c>
      <c r="K1876">
        <v>7</v>
      </c>
      <c r="L1876" t="s">
        <v>196</v>
      </c>
      <c r="M1876" s="11" cm="1">
        <f t="array" ref="M1876">_xlfn.IFS(L1876="&gt;70%",1,L1876="60-70%",70%,L1876="50-60%",60%,L1876="&lt;50%",50%)</f>
        <v>1</v>
      </c>
      <c r="N1876" s="47">
        <v>2.5856989871203875</v>
      </c>
      <c r="O1876">
        <v>3</v>
      </c>
      <c r="P1876">
        <v>7</v>
      </c>
      <c r="Q1876">
        <v>1</v>
      </c>
      <c r="R1876">
        <v>2</v>
      </c>
      <c r="S1876" t="s">
        <v>104</v>
      </c>
      <c r="T1876" t="s">
        <v>109</v>
      </c>
      <c r="V1876">
        <v>13</v>
      </c>
      <c r="W1876">
        <v>13</v>
      </c>
      <c r="X1876">
        <f>IF(AND(OR('Country Prioritization'!$C$4 = 'Filter inputs'!$A$4,'Country Prioritization'!$C$4=$B1876),
OR('Country Prioritization'!$C$6='Filter inputs'!$C$4,'Country Prioritization'!$C$6=$S1876),
OR( 'Country Prioritization'!$C$7='Filter inputs'!$D$4, 'Country Prioritization'!$C$7=$T1876),
OR('Country Prioritization'!$C$8='Filter inputs'!$E$4, 'Country Prioritization'!$C$8=$F1876), OR(AND('Country Prioritization'!$C$5='Filter inputs'!$B$4,H1876&lt;=$X$1),AND('Country Prioritization'!$C$5='Filter inputs'!$B$5,M1876&lt;=$X$1))),1,0)</f>
        <v>1</v>
      </c>
      <c r="Y1876">
        <f>IF(OR('Vaccine Prioritization'!$C$5='Filter inputs'!$E$4, 'Vaccine Prioritization'!$C$5=$F1876),1,0)</f>
        <v>1</v>
      </c>
    </row>
    <row r="1877" spans="1:25" x14ac:dyDescent="0.3">
      <c r="A1877" t="str">
        <f t="shared" si="51"/>
        <v>AMERICABOLPCV32023</v>
      </c>
      <c r="B1877" t="s">
        <v>22</v>
      </c>
      <c r="C1877" t="s">
        <v>162</v>
      </c>
      <c r="D1877" t="s">
        <v>58</v>
      </c>
      <c r="E1877" t="s">
        <v>84</v>
      </c>
      <c r="F1877">
        <v>2023</v>
      </c>
      <c r="G1877" t="s">
        <v>199</v>
      </c>
      <c r="H1877" s="11" cm="1">
        <f t="array" ref="H1877">_xlfn.IFS(G1877="&gt;70%",1,G1877="60-70%",70%,G1877="50-60%",60%,G1877="&lt;50%",50%)</f>
        <v>0.5</v>
      </c>
      <c r="I1877" s="47">
        <v>0.40542541190597425</v>
      </c>
      <c r="J1877">
        <v>6</v>
      </c>
      <c r="K1877">
        <v>6</v>
      </c>
      <c r="L1877" t="s">
        <v>196</v>
      </c>
      <c r="M1877" s="11" cm="1">
        <f t="array" ref="M1877">_xlfn.IFS(L1877="&gt;70%",1,L1877="60-70%",70%,L1877="50-60%",60%,L1877="&lt;50%",50%)</f>
        <v>1</v>
      </c>
      <c r="N1877" s="47">
        <v>2.5079319151165653</v>
      </c>
      <c r="O1877">
        <v>3</v>
      </c>
      <c r="P1877">
        <v>7</v>
      </c>
      <c r="Q1877">
        <v>4</v>
      </c>
      <c r="R1877">
        <v>11</v>
      </c>
      <c r="S1877" t="s">
        <v>104</v>
      </c>
      <c r="T1877" t="s">
        <v>108</v>
      </c>
      <c r="V1877">
        <v>27</v>
      </c>
      <c r="W1877">
        <v>25</v>
      </c>
      <c r="X1877">
        <f>IF(AND(OR('Country Prioritization'!$C$4 = 'Filter inputs'!$A$4,'Country Prioritization'!$C$4=$B1877),
OR('Country Prioritization'!$C$6='Filter inputs'!$C$4,'Country Prioritization'!$C$6=$S1877),
OR( 'Country Prioritization'!$C$7='Filter inputs'!$D$4, 'Country Prioritization'!$C$7=$T1877),
OR('Country Prioritization'!$C$8='Filter inputs'!$E$4, 'Country Prioritization'!$C$8=$F1877), OR(AND('Country Prioritization'!$C$5='Filter inputs'!$B$4,H1877&lt;=$X$1),AND('Country Prioritization'!$C$5='Filter inputs'!$B$5,M1877&lt;=$X$1))),1,0)</f>
        <v>1</v>
      </c>
      <c r="Y1877">
        <f>IF(OR('Vaccine Prioritization'!$C$5='Filter inputs'!$E$4, 'Vaccine Prioritization'!$C$5=$F1877),1,0)</f>
        <v>1</v>
      </c>
    </row>
    <row r="1878" spans="1:25" x14ac:dyDescent="0.3">
      <c r="A1878" t="str">
        <f t="shared" si="51"/>
        <v>AFRICASOMPCV32023</v>
      </c>
      <c r="B1878" t="s">
        <v>3</v>
      </c>
      <c r="C1878" t="s">
        <v>112</v>
      </c>
      <c r="D1878" t="s">
        <v>4</v>
      </c>
      <c r="E1878" t="s">
        <v>84</v>
      </c>
      <c r="F1878">
        <v>2023</v>
      </c>
      <c r="G1878" t="s">
        <v>199</v>
      </c>
      <c r="H1878" s="11" cm="1">
        <f t="array" ref="H1878">_xlfn.IFS(G1878="&gt;70%",1,G1878="60-70%",70%,G1878="50-60%",60%,G1878="&lt;50%",50%)</f>
        <v>0.5</v>
      </c>
      <c r="I1878" s="47">
        <v>0.80388680693756964</v>
      </c>
      <c r="J1878">
        <v>7</v>
      </c>
      <c r="K1878">
        <v>8</v>
      </c>
      <c r="L1878" t="s">
        <v>199</v>
      </c>
      <c r="M1878" s="11" cm="1">
        <f t="array" ref="M1878">_xlfn.IFS(L1878="&gt;70%",1,L1878="60-70%",70%,L1878="50-60%",60%,L1878="&lt;50%",50%)</f>
        <v>0.5</v>
      </c>
      <c r="N1878" s="47">
        <v>2.3328815684718642</v>
      </c>
      <c r="O1878">
        <v>9</v>
      </c>
      <c r="P1878">
        <v>7</v>
      </c>
      <c r="Q1878">
        <v>9</v>
      </c>
      <c r="R1878">
        <v>9</v>
      </c>
      <c r="S1878" t="s">
        <v>103</v>
      </c>
      <c r="T1878" t="s">
        <v>106</v>
      </c>
      <c r="V1878">
        <v>33</v>
      </c>
      <c r="W1878">
        <v>34</v>
      </c>
      <c r="X1878">
        <f>IF(AND(OR('Country Prioritization'!$C$4 = 'Filter inputs'!$A$4,'Country Prioritization'!$C$4=$B1878),
OR('Country Prioritization'!$C$6='Filter inputs'!$C$4,'Country Prioritization'!$C$6=$S1878),
OR( 'Country Prioritization'!$C$7='Filter inputs'!$D$4, 'Country Prioritization'!$C$7=$T1878),
OR('Country Prioritization'!$C$8='Filter inputs'!$E$4, 'Country Prioritization'!$C$8=$F1878), OR(AND('Country Prioritization'!$C$5='Filter inputs'!$B$4,H1878&lt;=$X$1),AND('Country Prioritization'!$C$5='Filter inputs'!$B$5,M1878&lt;=$X$1))),1,0)</f>
        <v>1</v>
      </c>
      <c r="Y1878">
        <f>IF(OR('Vaccine Prioritization'!$C$5='Filter inputs'!$E$4, 'Vaccine Prioritization'!$C$5=$F1878),1,0)</f>
        <v>1</v>
      </c>
    </row>
    <row r="1879" spans="1:25" x14ac:dyDescent="0.3">
      <c r="A1879" t="str">
        <f t="shared" si="51"/>
        <v>AFRICARWAPCV32023</v>
      </c>
      <c r="B1879" t="s">
        <v>3</v>
      </c>
      <c r="C1879" t="s">
        <v>179</v>
      </c>
      <c r="D1879" t="s">
        <v>75</v>
      </c>
      <c r="E1879" t="s">
        <v>84</v>
      </c>
      <c r="F1879">
        <v>2023</v>
      </c>
      <c r="G1879" t="s">
        <v>199</v>
      </c>
      <c r="H1879" s="11" cm="1">
        <f t="array" ref="H1879">_xlfn.IFS(G1879="&gt;70%",1,G1879="60-70%",70%,G1879="50-60%",60%,G1879="&lt;50%",50%)</f>
        <v>0.5</v>
      </c>
      <c r="I1879" s="47">
        <v>0.51635738681817733</v>
      </c>
      <c r="J1879">
        <v>1</v>
      </c>
      <c r="K1879">
        <v>7</v>
      </c>
      <c r="L1879" t="s">
        <v>196</v>
      </c>
      <c r="M1879" s="11" cm="1">
        <f t="array" ref="M1879">_xlfn.IFS(L1879="&gt;70%",1,L1879="60-70%",70%,L1879="50-60%",60%,L1879="&lt;50%",50%)</f>
        <v>1</v>
      </c>
      <c r="N1879" s="47">
        <v>2.2793163231301738</v>
      </c>
      <c r="O1879">
        <v>1</v>
      </c>
      <c r="P1879">
        <v>7</v>
      </c>
      <c r="Q1879">
        <v>8</v>
      </c>
      <c r="R1879">
        <v>9</v>
      </c>
      <c r="S1879" t="s">
        <v>103</v>
      </c>
      <c r="T1879" t="s">
        <v>106</v>
      </c>
      <c r="V1879">
        <v>25</v>
      </c>
      <c r="W1879">
        <v>25</v>
      </c>
      <c r="X1879">
        <f>IF(AND(OR('Country Prioritization'!$C$4 = 'Filter inputs'!$A$4,'Country Prioritization'!$C$4=$B1879),
OR('Country Prioritization'!$C$6='Filter inputs'!$C$4,'Country Prioritization'!$C$6=$S1879),
OR( 'Country Prioritization'!$C$7='Filter inputs'!$D$4, 'Country Prioritization'!$C$7=$T1879),
OR('Country Prioritization'!$C$8='Filter inputs'!$E$4, 'Country Prioritization'!$C$8=$F1879), OR(AND('Country Prioritization'!$C$5='Filter inputs'!$B$4,H1879&lt;=$X$1),AND('Country Prioritization'!$C$5='Filter inputs'!$B$5,M1879&lt;=$X$1))),1,0)</f>
        <v>1</v>
      </c>
      <c r="Y1879">
        <f>IF(OR('Vaccine Prioritization'!$C$5='Filter inputs'!$E$4, 'Vaccine Prioritization'!$C$5=$F1879),1,0)</f>
        <v>1</v>
      </c>
    </row>
    <row r="1880" spans="1:25" x14ac:dyDescent="0.3">
      <c r="A1880" t="str">
        <f t="shared" si="51"/>
        <v>AFRICAZMBPCV32023</v>
      </c>
      <c r="B1880" t="s">
        <v>3</v>
      </c>
      <c r="C1880" t="s">
        <v>182</v>
      </c>
      <c r="D1880" t="s">
        <v>78</v>
      </c>
      <c r="E1880" t="s">
        <v>84</v>
      </c>
      <c r="F1880">
        <v>2023</v>
      </c>
      <c r="G1880" t="s">
        <v>199</v>
      </c>
      <c r="H1880" s="11" cm="1">
        <f t="array" ref="H1880">_xlfn.IFS(G1880="&gt;70%",1,G1880="60-70%",70%,G1880="50-60%",60%,G1880="&lt;50%",50%)</f>
        <v>0.5</v>
      </c>
      <c r="I1880" s="47">
        <v>0.45395450517247898</v>
      </c>
      <c r="J1880">
        <v>4</v>
      </c>
      <c r="K1880">
        <v>7</v>
      </c>
      <c r="L1880" t="s">
        <v>196</v>
      </c>
      <c r="M1880" s="11" cm="1">
        <f t="array" ref="M1880">_xlfn.IFS(L1880="&gt;70%",1,L1880="60-70%",70%,L1880="50-60%",60%,L1880="&lt;50%",50%)</f>
        <v>1</v>
      </c>
      <c r="N1880" s="47">
        <v>2.2665325752294425</v>
      </c>
      <c r="O1880">
        <v>1</v>
      </c>
      <c r="P1880">
        <v>7</v>
      </c>
      <c r="Q1880">
        <v>9</v>
      </c>
      <c r="R1880">
        <v>2</v>
      </c>
      <c r="S1880" t="s">
        <v>104</v>
      </c>
      <c r="T1880" t="s">
        <v>109</v>
      </c>
      <c r="V1880">
        <v>22</v>
      </c>
      <c r="W1880">
        <v>19</v>
      </c>
      <c r="X1880">
        <f>IF(AND(OR('Country Prioritization'!$C$4 = 'Filter inputs'!$A$4,'Country Prioritization'!$C$4=$B1880),
OR('Country Prioritization'!$C$6='Filter inputs'!$C$4,'Country Prioritization'!$C$6=$S1880),
OR( 'Country Prioritization'!$C$7='Filter inputs'!$D$4, 'Country Prioritization'!$C$7=$T1880),
OR('Country Prioritization'!$C$8='Filter inputs'!$E$4, 'Country Prioritization'!$C$8=$F1880), OR(AND('Country Prioritization'!$C$5='Filter inputs'!$B$4,H1880&lt;=$X$1),AND('Country Prioritization'!$C$5='Filter inputs'!$B$5,M1880&lt;=$X$1))),1,0)</f>
        <v>1</v>
      </c>
      <c r="Y1880">
        <f>IF(OR('Vaccine Prioritization'!$C$5='Filter inputs'!$E$4, 'Vaccine Prioritization'!$C$5=$F1880),1,0)</f>
        <v>1</v>
      </c>
    </row>
    <row r="1881" spans="1:25" x14ac:dyDescent="0.3">
      <c r="A1881" t="str">
        <f t="shared" si="51"/>
        <v>ASIAPRKPCV32023</v>
      </c>
      <c r="B1881" t="s">
        <v>13</v>
      </c>
      <c r="C1881" t="s">
        <v>177</v>
      </c>
      <c r="D1881" t="s">
        <v>73</v>
      </c>
      <c r="E1881" t="s">
        <v>84</v>
      </c>
      <c r="F1881">
        <v>2023</v>
      </c>
      <c r="G1881" t="s">
        <v>199</v>
      </c>
      <c r="H1881" s="11" cm="1">
        <f t="array" ref="H1881">_xlfn.IFS(G1881="&gt;70%",1,G1881="60-70%",70%,G1881="50-60%",60%,G1881="&lt;50%",50%)</f>
        <v>0.5</v>
      </c>
      <c r="I1881" s="47">
        <v>0.22147893539035496</v>
      </c>
      <c r="J1881">
        <v>8</v>
      </c>
      <c r="K1881">
        <v>5</v>
      </c>
      <c r="L1881" t="s">
        <v>199</v>
      </c>
      <c r="M1881" s="11" cm="1">
        <f t="array" ref="M1881">_xlfn.IFS(L1881="&gt;70%",1,L1881="60-70%",70%,L1881="50-60%",60%,L1881="&lt;50%",50%)</f>
        <v>0.5</v>
      </c>
      <c r="N1881" s="47">
        <v>2.2184536704983935</v>
      </c>
      <c r="O1881">
        <v>10</v>
      </c>
      <c r="P1881">
        <v>7</v>
      </c>
      <c r="Q1881">
        <v>1</v>
      </c>
      <c r="R1881">
        <v>9</v>
      </c>
      <c r="S1881" t="s">
        <v>103</v>
      </c>
      <c r="T1881" t="s">
        <v>106</v>
      </c>
      <c r="V1881">
        <v>23</v>
      </c>
      <c r="W1881">
        <v>27</v>
      </c>
      <c r="X1881">
        <f>IF(AND(OR('Country Prioritization'!$C$4 = 'Filter inputs'!$A$4,'Country Prioritization'!$C$4=$B1881),
OR('Country Prioritization'!$C$6='Filter inputs'!$C$4,'Country Prioritization'!$C$6=$S1881),
OR( 'Country Prioritization'!$C$7='Filter inputs'!$D$4, 'Country Prioritization'!$C$7=$T1881),
OR('Country Prioritization'!$C$8='Filter inputs'!$E$4, 'Country Prioritization'!$C$8=$F1881), OR(AND('Country Prioritization'!$C$5='Filter inputs'!$B$4,H1881&lt;=$X$1),AND('Country Prioritization'!$C$5='Filter inputs'!$B$5,M1881&lt;=$X$1))),1,0)</f>
        <v>1</v>
      </c>
      <c r="Y1881">
        <f>IF(OR('Vaccine Prioritization'!$C$5='Filter inputs'!$E$4, 'Vaccine Prioritization'!$C$5=$F1881),1,0)</f>
        <v>1</v>
      </c>
    </row>
    <row r="1882" spans="1:25" x14ac:dyDescent="0.3">
      <c r="A1882" t="str">
        <f t="shared" si="51"/>
        <v>AFRICATCDPCV32023</v>
      </c>
      <c r="B1882" t="s">
        <v>3</v>
      </c>
      <c r="C1882" t="s">
        <v>118</v>
      </c>
      <c r="D1882" t="s">
        <v>11</v>
      </c>
      <c r="E1882" t="s">
        <v>84</v>
      </c>
      <c r="F1882">
        <v>2023</v>
      </c>
      <c r="G1882" t="s">
        <v>199</v>
      </c>
      <c r="H1882" s="11" cm="1">
        <f t="array" ref="H1882">_xlfn.IFS(G1882="&gt;70%",1,G1882="60-70%",70%,G1882="50-60%",60%,G1882="&lt;50%",50%)</f>
        <v>0.5</v>
      </c>
      <c r="I1882" s="47">
        <v>1.0910361211911122</v>
      </c>
      <c r="J1882">
        <v>7</v>
      </c>
      <c r="K1882">
        <v>9</v>
      </c>
      <c r="L1882" t="s">
        <v>199</v>
      </c>
      <c r="M1882" s="11" cm="1">
        <f t="array" ref="M1882">_xlfn.IFS(L1882="&gt;70%",1,L1882="60-70%",70%,L1882="50-60%",60%,L1882="&lt;50%",50%)</f>
        <v>0.5</v>
      </c>
      <c r="N1882" s="47">
        <v>2.2153924580442363</v>
      </c>
      <c r="O1882">
        <v>9</v>
      </c>
      <c r="P1882">
        <v>7</v>
      </c>
      <c r="Q1882">
        <v>9</v>
      </c>
      <c r="R1882">
        <v>9</v>
      </c>
      <c r="S1882" t="s">
        <v>103</v>
      </c>
      <c r="T1882" t="s">
        <v>106</v>
      </c>
      <c r="V1882">
        <v>34</v>
      </c>
      <c r="W1882">
        <v>34</v>
      </c>
      <c r="X1882">
        <f>IF(AND(OR('Country Prioritization'!$C$4 = 'Filter inputs'!$A$4,'Country Prioritization'!$C$4=$B1882),
OR('Country Prioritization'!$C$6='Filter inputs'!$C$4,'Country Prioritization'!$C$6=$S1882),
OR( 'Country Prioritization'!$C$7='Filter inputs'!$D$4, 'Country Prioritization'!$C$7=$T1882),
OR('Country Prioritization'!$C$8='Filter inputs'!$E$4, 'Country Prioritization'!$C$8=$F1882), OR(AND('Country Prioritization'!$C$5='Filter inputs'!$B$4,H1882&lt;=$X$1),AND('Country Prioritization'!$C$5='Filter inputs'!$B$5,M1882&lt;=$X$1))),1,0)</f>
        <v>1</v>
      </c>
      <c r="Y1882">
        <f>IF(OR('Vaccine Prioritization'!$C$5='Filter inputs'!$E$4, 'Vaccine Prioritization'!$C$5=$F1882),1,0)</f>
        <v>1</v>
      </c>
    </row>
    <row r="1883" spans="1:25" x14ac:dyDescent="0.3">
      <c r="A1883" t="str">
        <f t="shared" si="51"/>
        <v>ASIAKHMPCV32023</v>
      </c>
      <c r="B1883" t="s">
        <v>13</v>
      </c>
      <c r="C1883" t="s">
        <v>163</v>
      </c>
      <c r="D1883" t="s">
        <v>59</v>
      </c>
      <c r="E1883" t="s">
        <v>84</v>
      </c>
      <c r="F1883">
        <v>2023</v>
      </c>
      <c r="G1883" t="s">
        <v>199</v>
      </c>
      <c r="H1883" s="11" cm="1">
        <f t="array" ref="H1883">_xlfn.IFS(G1883="&gt;70%",1,G1883="60-70%",70%,G1883="50-60%",60%,G1883="&lt;50%",50%)</f>
        <v>0.5</v>
      </c>
      <c r="I1883" s="47">
        <v>0.46470763450062819</v>
      </c>
      <c r="J1883">
        <v>4</v>
      </c>
      <c r="K1883">
        <v>7</v>
      </c>
      <c r="L1883" t="s">
        <v>196</v>
      </c>
      <c r="M1883" s="11" cm="1">
        <f t="array" ref="M1883">_xlfn.IFS(L1883="&gt;70%",1,L1883="60-70%",70%,L1883="50-60%",60%,L1883="&lt;50%",50%)</f>
        <v>1</v>
      </c>
      <c r="N1883" s="47">
        <v>2.1020885261859221</v>
      </c>
      <c r="O1883">
        <v>3</v>
      </c>
      <c r="P1883">
        <v>6</v>
      </c>
      <c r="Q1883">
        <v>8</v>
      </c>
      <c r="R1883">
        <v>2</v>
      </c>
      <c r="S1883" t="s">
        <v>104</v>
      </c>
      <c r="T1883" t="s">
        <v>109</v>
      </c>
      <c r="V1883">
        <v>21</v>
      </c>
      <c r="W1883">
        <v>19</v>
      </c>
      <c r="X1883">
        <f>IF(AND(OR('Country Prioritization'!$C$4 = 'Filter inputs'!$A$4,'Country Prioritization'!$C$4=$B1883),
OR('Country Prioritization'!$C$6='Filter inputs'!$C$4,'Country Prioritization'!$C$6=$S1883),
OR( 'Country Prioritization'!$C$7='Filter inputs'!$D$4, 'Country Prioritization'!$C$7=$T1883),
OR('Country Prioritization'!$C$8='Filter inputs'!$E$4, 'Country Prioritization'!$C$8=$F1883), OR(AND('Country Prioritization'!$C$5='Filter inputs'!$B$4,H1883&lt;=$X$1),AND('Country Prioritization'!$C$5='Filter inputs'!$B$5,M1883&lt;=$X$1))),1,0)</f>
        <v>1</v>
      </c>
      <c r="Y1883">
        <f>IF(OR('Vaccine Prioritization'!$C$5='Filter inputs'!$E$4, 'Vaccine Prioritization'!$C$5=$F1883),1,0)</f>
        <v>1</v>
      </c>
    </row>
    <row r="1884" spans="1:25" x14ac:dyDescent="0.3">
      <c r="A1884" t="str">
        <f t="shared" si="51"/>
        <v>ASIALKAPCV32023</v>
      </c>
      <c r="B1884" t="s">
        <v>13</v>
      </c>
      <c r="C1884" t="s">
        <v>180</v>
      </c>
      <c r="D1884" t="s">
        <v>76</v>
      </c>
      <c r="E1884" t="s">
        <v>84</v>
      </c>
      <c r="F1884">
        <v>2023</v>
      </c>
      <c r="G1884" t="s">
        <v>199</v>
      </c>
      <c r="H1884" s="11" cm="1">
        <f t="array" ref="H1884">_xlfn.IFS(G1884="&gt;70%",1,G1884="60-70%",70%,G1884="50-60%",60%,G1884="&lt;50%",50%)</f>
        <v>0.5</v>
      </c>
      <c r="I1884" s="47">
        <v>4.3903449590640742E-2</v>
      </c>
      <c r="J1884">
        <v>8</v>
      </c>
      <c r="K1884">
        <v>3</v>
      </c>
      <c r="L1884" t="s">
        <v>199</v>
      </c>
      <c r="M1884" s="11" cm="1">
        <f t="array" ref="M1884">_xlfn.IFS(L1884="&gt;70%",1,L1884="60-70%",70%,L1884="50-60%",60%,L1884="&lt;50%",50%)</f>
        <v>0.5</v>
      </c>
      <c r="N1884" s="47">
        <v>1.8854999237241181</v>
      </c>
      <c r="O1884">
        <v>10</v>
      </c>
      <c r="P1884">
        <v>6</v>
      </c>
      <c r="Q1884">
        <v>1</v>
      </c>
      <c r="R1884">
        <v>11</v>
      </c>
      <c r="S1884" t="s">
        <v>104</v>
      </c>
      <c r="T1884" t="s">
        <v>108</v>
      </c>
      <c r="V1884">
        <v>23</v>
      </c>
      <c r="W1884">
        <v>28</v>
      </c>
      <c r="X1884">
        <f>IF(AND(OR('Country Prioritization'!$C$4 = 'Filter inputs'!$A$4,'Country Prioritization'!$C$4=$B1884),
OR('Country Prioritization'!$C$6='Filter inputs'!$C$4,'Country Prioritization'!$C$6=$S1884),
OR( 'Country Prioritization'!$C$7='Filter inputs'!$D$4, 'Country Prioritization'!$C$7=$T1884),
OR('Country Prioritization'!$C$8='Filter inputs'!$E$4, 'Country Prioritization'!$C$8=$F1884), OR(AND('Country Prioritization'!$C$5='Filter inputs'!$B$4,H1884&lt;=$X$1),AND('Country Prioritization'!$C$5='Filter inputs'!$B$5,M1884&lt;=$X$1))),1,0)</f>
        <v>1</v>
      </c>
      <c r="Y1884">
        <f>IF(OR('Vaccine Prioritization'!$C$5='Filter inputs'!$E$4, 'Vaccine Prioritization'!$C$5=$F1884),1,0)</f>
        <v>1</v>
      </c>
    </row>
    <row r="1885" spans="1:25" x14ac:dyDescent="0.3">
      <c r="A1885" t="str">
        <f t="shared" si="51"/>
        <v>AFRICABENPCV32023</v>
      </c>
      <c r="B1885" t="s">
        <v>3</v>
      </c>
      <c r="C1885" t="s">
        <v>132</v>
      </c>
      <c r="D1885" t="s">
        <v>28</v>
      </c>
      <c r="E1885" t="s">
        <v>84</v>
      </c>
      <c r="F1885">
        <v>2023</v>
      </c>
      <c r="G1885" t="s">
        <v>199</v>
      </c>
      <c r="H1885" s="11" cm="1">
        <f t="array" ref="H1885">_xlfn.IFS(G1885="&gt;70%",1,G1885="60-70%",70%,G1885="50-60%",60%,G1885="&lt;50%",50%)</f>
        <v>0.5</v>
      </c>
      <c r="I1885" s="47">
        <v>0.3620242718469896</v>
      </c>
      <c r="J1885">
        <v>7</v>
      </c>
      <c r="K1885">
        <v>6</v>
      </c>
      <c r="L1885" t="s">
        <v>196</v>
      </c>
      <c r="M1885" s="11" cm="1">
        <f t="array" ref="M1885">_xlfn.IFS(L1885="&gt;70%",1,L1885="60-70%",70%,L1885="50-60%",60%,L1885="&lt;50%",50%)</f>
        <v>1</v>
      </c>
      <c r="N1885" s="47">
        <v>1.8316325601242816</v>
      </c>
      <c r="O1885">
        <v>7</v>
      </c>
      <c r="P1885">
        <v>6</v>
      </c>
      <c r="Q1885">
        <v>2</v>
      </c>
      <c r="R1885">
        <v>8</v>
      </c>
      <c r="S1885" t="s">
        <v>104</v>
      </c>
      <c r="T1885" t="s">
        <v>106</v>
      </c>
      <c r="V1885">
        <v>23</v>
      </c>
      <c r="W1885">
        <v>23</v>
      </c>
      <c r="X1885">
        <f>IF(AND(OR('Country Prioritization'!$C$4 = 'Filter inputs'!$A$4,'Country Prioritization'!$C$4=$B1885),
OR('Country Prioritization'!$C$6='Filter inputs'!$C$4,'Country Prioritization'!$C$6=$S1885),
OR( 'Country Prioritization'!$C$7='Filter inputs'!$D$4, 'Country Prioritization'!$C$7=$T1885),
OR('Country Prioritization'!$C$8='Filter inputs'!$E$4, 'Country Prioritization'!$C$8=$F1885), OR(AND('Country Prioritization'!$C$5='Filter inputs'!$B$4,H1885&lt;=$X$1),AND('Country Prioritization'!$C$5='Filter inputs'!$B$5,M1885&lt;=$X$1))),1,0)</f>
        <v>1</v>
      </c>
      <c r="Y1885">
        <f>IF(OR('Vaccine Prioritization'!$C$5='Filter inputs'!$E$4, 'Vaccine Prioritization'!$C$5=$F1885),1,0)</f>
        <v>1</v>
      </c>
    </row>
    <row r="1886" spans="1:25" x14ac:dyDescent="0.3">
      <c r="A1886" t="str">
        <f t="shared" si="51"/>
        <v>AFRICABDIPCV32023</v>
      </c>
      <c r="B1886" t="s">
        <v>3</v>
      </c>
      <c r="C1886" t="s">
        <v>171</v>
      </c>
      <c r="D1886" t="s">
        <v>67</v>
      </c>
      <c r="E1886" t="s">
        <v>84</v>
      </c>
      <c r="F1886">
        <v>2023</v>
      </c>
      <c r="G1886" t="s">
        <v>199</v>
      </c>
      <c r="H1886" s="11" cm="1">
        <f t="array" ref="H1886">_xlfn.IFS(G1886="&gt;70%",1,G1886="60-70%",70%,G1886="50-60%",60%,G1886="&lt;50%",50%)</f>
        <v>0.5</v>
      </c>
      <c r="I1886" s="47">
        <v>0.40068856155619581</v>
      </c>
      <c r="J1886">
        <v>3</v>
      </c>
      <c r="K1886">
        <v>6</v>
      </c>
      <c r="L1886" t="s">
        <v>196</v>
      </c>
      <c r="M1886" s="11" cm="1">
        <f t="array" ref="M1886">_xlfn.IFS(L1886="&gt;70%",1,L1886="60-70%",70%,L1886="50-60%",60%,L1886="&lt;50%",50%)</f>
        <v>1</v>
      </c>
      <c r="N1886" s="47">
        <v>1.763687415558574</v>
      </c>
      <c r="O1886">
        <v>2</v>
      </c>
      <c r="P1886">
        <v>6</v>
      </c>
      <c r="Q1886">
        <v>5</v>
      </c>
      <c r="R1886">
        <v>9</v>
      </c>
      <c r="S1886" t="s">
        <v>103</v>
      </c>
      <c r="T1886" t="s">
        <v>106</v>
      </c>
      <c r="V1886">
        <v>23</v>
      </c>
      <c r="W1886">
        <v>22</v>
      </c>
      <c r="X1886">
        <f>IF(AND(OR('Country Prioritization'!$C$4 = 'Filter inputs'!$A$4,'Country Prioritization'!$C$4=$B1886),
OR('Country Prioritization'!$C$6='Filter inputs'!$C$4,'Country Prioritization'!$C$6=$S1886),
OR( 'Country Prioritization'!$C$7='Filter inputs'!$D$4, 'Country Prioritization'!$C$7=$T1886),
OR('Country Prioritization'!$C$8='Filter inputs'!$E$4, 'Country Prioritization'!$C$8=$F1886), OR(AND('Country Prioritization'!$C$5='Filter inputs'!$B$4,H1886&lt;=$X$1),AND('Country Prioritization'!$C$5='Filter inputs'!$B$5,M1886&lt;=$X$1))),1,0)</f>
        <v>1</v>
      </c>
      <c r="Y1886">
        <f>IF(OR('Vaccine Prioritization'!$C$5='Filter inputs'!$E$4, 'Vaccine Prioritization'!$C$5=$F1886),1,0)</f>
        <v>1</v>
      </c>
    </row>
    <row r="1887" spans="1:25" x14ac:dyDescent="0.3">
      <c r="A1887" t="str">
        <f t="shared" si="51"/>
        <v>AMERICAHTIPCV32023</v>
      </c>
      <c r="B1887" t="s">
        <v>22</v>
      </c>
      <c r="C1887" t="s">
        <v>127</v>
      </c>
      <c r="D1887" t="s">
        <v>23</v>
      </c>
      <c r="E1887" t="s">
        <v>84</v>
      </c>
      <c r="F1887">
        <v>2023</v>
      </c>
      <c r="G1887" t="s">
        <v>199</v>
      </c>
      <c r="H1887" s="11" cm="1">
        <f t="array" ref="H1887">_xlfn.IFS(G1887="&gt;70%",1,G1887="60-70%",70%,G1887="50-60%",60%,G1887="&lt;50%",50%)</f>
        <v>0.5</v>
      </c>
      <c r="I1887" s="47">
        <v>0.13983092008927339</v>
      </c>
      <c r="J1887">
        <v>10</v>
      </c>
      <c r="K1887">
        <v>4</v>
      </c>
      <c r="L1887" t="s">
        <v>198</v>
      </c>
      <c r="M1887" s="11" cm="1">
        <f t="array" ref="M1887">_xlfn.IFS(L1887="&gt;70%",1,L1887="60-70%",70%,L1887="50-60%",60%,L1887="&lt;50%",50%)</f>
        <v>0.6</v>
      </c>
      <c r="N1887" s="47">
        <v>1.7227060915273016</v>
      </c>
      <c r="O1887">
        <v>8</v>
      </c>
      <c r="P1887">
        <v>6</v>
      </c>
      <c r="Q1887">
        <v>5</v>
      </c>
      <c r="R1887">
        <v>9</v>
      </c>
      <c r="S1887" t="s">
        <v>103</v>
      </c>
      <c r="T1887" t="s">
        <v>106</v>
      </c>
      <c r="V1887">
        <v>28</v>
      </c>
      <c r="W1887">
        <v>28</v>
      </c>
      <c r="X1887">
        <f>IF(AND(OR('Country Prioritization'!$C$4 = 'Filter inputs'!$A$4,'Country Prioritization'!$C$4=$B1887),
OR('Country Prioritization'!$C$6='Filter inputs'!$C$4,'Country Prioritization'!$C$6=$S1887),
OR( 'Country Prioritization'!$C$7='Filter inputs'!$D$4, 'Country Prioritization'!$C$7=$T1887),
OR('Country Prioritization'!$C$8='Filter inputs'!$E$4, 'Country Prioritization'!$C$8=$F1887), OR(AND('Country Prioritization'!$C$5='Filter inputs'!$B$4,H1887&lt;=$X$1),AND('Country Prioritization'!$C$5='Filter inputs'!$B$5,M1887&lt;=$X$1))),1,0)</f>
        <v>1</v>
      </c>
      <c r="Y1887">
        <f>IF(OR('Vaccine Prioritization'!$C$5='Filter inputs'!$E$4, 'Vaccine Prioritization'!$C$5=$F1887),1,0)</f>
        <v>1</v>
      </c>
    </row>
    <row r="1888" spans="1:25" x14ac:dyDescent="0.3">
      <c r="A1888" t="str">
        <f t="shared" si="51"/>
        <v>AFRICAGHAPCV32023</v>
      </c>
      <c r="B1888" t="s">
        <v>3</v>
      </c>
      <c r="C1888" t="s">
        <v>166</v>
      </c>
      <c r="D1888" t="s">
        <v>62</v>
      </c>
      <c r="E1888" t="s">
        <v>84</v>
      </c>
      <c r="F1888">
        <v>2023</v>
      </c>
      <c r="G1888" t="s">
        <v>199</v>
      </c>
      <c r="H1888" s="11" cm="1">
        <f t="array" ref="H1888">_xlfn.IFS(G1888="&gt;70%",1,G1888="60-70%",70%,G1888="50-60%",60%,G1888="&lt;50%",50%)</f>
        <v>0.5</v>
      </c>
      <c r="I1888" s="47">
        <v>0.4048253875627541</v>
      </c>
      <c r="J1888">
        <v>1</v>
      </c>
      <c r="K1888">
        <v>6</v>
      </c>
      <c r="L1888" t="s">
        <v>196</v>
      </c>
      <c r="M1888" s="11" cm="1">
        <f t="array" ref="M1888">_xlfn.IFS(L1888="&gt;70%",1,L1888="60-70%",70%,L1888="50-60%",60%,L1888="&lt;50%",50%)</f>
        <v>1</v>
      </c>
      <c r="N1888" s="47">
        <v>1.6929368185346017</v>
      </c>
      <c r="O1888">
        <v>3</v>
      </c>
      <c r="P1888">
        <v>6</v>
      </c>
      <c r="Q1888">
        <v>5</v>
      </c>
      <c r="R1888">
        <v>2</v>
      </c>
      <c r="S1888" t="s">
        <v>104</v>
      </c>
      <c r="T1888" t="s">
        <v>109</v>
      </c>
      <c r="V1888">
        <v>14</v>
      </c>
      <c r="W1888">
        <v>16</v>
      </c>
      <c r="X1888">
        <f>IF(AND(OR('Country Prioritization'!$C$4 = 'Filter inputs'!$A$4,'Country Prioritization'!$C$4=$B1888),
OR('Country Prioritization'!$C$6='Filter inputs'!$C$4,'Country Prioritization'!$C$6=$S1888),
OR( 'Country Prioritization'!$C$7='Filter inputs'!$D$4, 'Country Prioritization'!$C$7=$T1888),
OR('Country Prioritization'!$C$8='Filter inputs'!$E$4, 'Country Prioritization'!$C$8=$F1888), OR(AND('Country Prioritization'!$C$5='Filter inputs'!$B$4,H1888&lt;=$X$1),AND('Country Prioritization'!$C$5='Filter inputs'!$B$5,M1888&lt;=$X$1))),1,0)</f>
        <v>1</v>
      </c>
      <c r="Y1888">
        <f>IF(OR('Vaccine Prioritization'!$C$5='Filter inputs'!$E$4, 'Vaccine Prioritization'!$C$5=$F1888),1,0)</f>
        <v>1</v>
      </c>
    </row>
    <row r="1889" spans="1:25" x14ac:dyDescent="0.3">
      <c r="A1889" t="str">
        <f t="shared" si="51"/>
        <v>AFRICACIVPCV32023</v>
      </c>
      <c r="B1889" t="s">
        <v>3</v>
      </c>
      <c r="C1889" t="s">
        <v>142</v>
      </c>
      <c r="D1889" t="s">
        <v>38</v>
      </c>
      <c r="E1889" t="s">
        <v>84</v>
      </c>
      <c r="F1889">
        <v>2023</v>
      </c>
      <c r="G1889" t="s">
        <v>199</v>
      </c>
      <c r="H1889" s="11" cm="1">
        <f t="array" ref="H1889">_xlfn.IFS(G1889="&gt;70%",1,G1889="60-70%",70%,G1889="50-60%",60%,G1889="&lt;50%",50%)</f>
        <v>0.5</v>
      </c>
      <c r="I1889" s="47">
        <v>0.37204038156991004</v>
      </c>
      <c r="J1889">
        <v>5</v>
      </c>
      <c r="K1889">
        <v>6</v>
      </c>
      <c r="L1889" t="s">
        <v>196</v>
      </c>
      <c r="M1889" s="11" cm="1">
        <f t="array" ref="M1889">_xlfn.IFS(L1889="&gt;70%",1,L1889="60-70%",70%,L1889="50-60%",60%,L1889="&lt;50%",50%)</f>
        <v>1</v>
      </c>
      <c r="N1889" s="47">
        <v>1.6670783047918969</v>
      </c>
      <c r="O1889">
        <v>5</v>
      </c>
      <c r="P1889">
        <v>6</v>
      </c>
      <c r="Q1889">
        <v>5</v>
      </c>
      <c r="R1889">
        <v>2</v>
      </c>
      <c r="S1889" t="s">
        <v>104</v>
      </c>
      <c r="T1889" t="s">
        <v>109</v>
      </c>
      <c r="V1889">
        <v>18</v>
      </c>
      <c r="W1889">
        <v>18</v>
      </c>
      <c r="X1889">
        <f>IF(AND(OR('Country Prioritization'!$C$4 = 'Filter inputs'!$A$4,'Country Prioritization'!$C$4=$B1889),
OR('Country Prioritization'!$C$6='Filter inputs'!$C$4,'Country Prioritization'!$C$6=$S1889),
OR( 'Country Prioritization'!$C$7='Filter inputs'!$D$4, 'Country Prioritization'!$C$7=$T1889),
OR('Country Prioritization'!$C$8='Filter inputs'!$E$4, 'Country Prioritization'!$C$8=$F1889), OR(AND('Country Prioritization'!$C$5='Filter inputs'!$B$4,H1889&lt;=$X$1),AND('Country Prioritization'!$C$5='Filter inputs'!$B$5,M1889&lt;=$X$1))),1,0)</f>
        <v>1</v>
      </c>
      <c r="Y1889">
        <f>IF(OR('Vaccine Prioritization'!$C$5='Filter inputs'!$E$4, 'Vaccine Prioritization'!$C$5=$F1889),1,0)</f>
        <v>1</v>
      </c>
    </row>
    <row r="1890" spans="1:25" x14ac:dyDescent="0.3">
      <c r="A1890" t="str">
        <f t="shared" si="51"/>
        <v>AFRICAGINPCV32023</v>
      </c>
      <c r="B1890" t="s">
        <v>3</v>
      </c>
      <c r="C1890" t="s">
        <v>119</v>
      </c>
      <c r="D1890" t="s">
        <v>12</v>
      </c>
      <c r="E1890" t="s">
        <v>84</v>
      </c>
      <c r="F1890">
        <v>2023</v>
      </c>
      <c r="G1890" t="s">
        <v>199</v>
      </c>
      <c r="H1890" s="11" cm="1">
        <f t="array" ref="H1890">_xlfn.IFS(G1890="&gt;70%",1,G1890="60-70%",70%,G1890="50-60%",60%,G1890="&lt;50%",50%)</f>
        <v>0.5</v>
      </c>
      <c r="I1890" s="47">
        <v>0.41364978552117027</v>
      </c>
      <c r="J1890">
        <v>7</v>
      </c>
      <c r="K1890">
        <v>6</v>
      </c>
      <c r="L1890" t="s">
        <v>199</v>
      </c>
      <c r="M1890" s="11" cm="1">
        <f t="array" ref="M1890">_xlfn.IFS(L1890="&gt;70%",1,L1890="60-70%",70%,L1890="50-60%",60%,L1890="&lt;50%",50%)</f>
        <v>0.5</v>
      </c>
      <c r="N1890" s="47">
        <v>1.5977871957130454</v>
      </c>
      <c r="O1890">
        <v>9</v>
      </c>
      <c r="P1890">
        <v>5</v>
      </c>
      <c r="Q1890">
        <v>7</v>
      </c>
      <c r="R1890">
        <v>9</v>
      </c>
      <c r="S1890" t="s">
        <v>103</v>
      </c>
      <c r="T1890" t="s">
        <v>106</v>
      </c>
      <c r="V1890">
        <v>29</v>
      </c>
      <c r="W1890">
        <v>30</v>
      </c>
      <c r="X1890">
        <f>IF(AND(OR('Country Prioritization'!$C$4 = 'Filter inputs'!$A$4,'Country Prioritization'!$C$4=$B1890),
OR('Country Prioritization'!$C$6='Filter inputs'!$C$4,'Country Prioritization'!$C$6=$S1890),
OR( 'Country Prioritization'!$C$7='Filter inputs'!$D$4, 'Country Prioritization'!$C$7=$T1890),
OR('Country Prioritization'!$C$8='Filter inputs'!$E$4, 'Country Prioritization'!$C$8=$F1890), OR(AND('Country Prioritization'!$C$5='Filter inputs'!$B$4,H1890&lt;=$X$1),AND('Country Prioritization'!$C$5='Filter inputs'!$B$5,M1890&lt;=$X$1))),1,0)</f>
        <v>1</v>
      </c>
      <c r="Y1890">
        <f>IF(OR('Vaccine Prioritization'!$C$5='Filter inputs'!$E$4, 'Vaccine Prioritization'!$C$5=$F1890),1,0)</f>
        <v>1</v>
      </c>
    </row>
    <row r="1891" spans="1:25" x14ac:dyDescent="0.3">
      <c r="A1891" t="str">
        <f t="shared" si="51"/>
        <v>ASIASYRPCV32023</v>
      </c>
      <c r="B1891" t="s">
        <v>13</v>
      </c>
      <c r="C1891" t="s">
        <v>122</v>
      </c>
      <c r="D1891" t="s">
        <v>17</v>
      </c>
      <c r="E1891" t="s">
        <v>84</v>
      </c>
      <c r="F1891">
        <v>2023</v>
      </c>
      <c r="G1891" t="s">
        <v>199</v>
      </c>
      <c r="H1891" s="11" cm="1">
        <f t="array" ref="H1891">_xlfn.IFS(G1891="&gt;70%",1,G1891="60-70%",70%,G1891="50-60%",60%,G1891="&lt;50%",50%)</f>
        <v>0.5</v>
      </c>
      <c r="I1891" s="47">
        <v>0.46230970526034026</v>
      </c>
      <c r="J1891">
        <v>9</v>
      </c>
      <c r="K1891">
        <v>7</v>
      </c>
      <c r="L1891" t="s">
        <v>199</v>
      </c>
      <c r="M1891" s="11" cm="1">
        <f t="array" ref="M1891">_xlfn.IFS(L1891="&gt;70%",1,L1891="60-70%",70%,L1891="50-60%",60%,L1891="&lt;50%",50%)</f>
        <v>0.5</v>
      </c>
      <c r="N1891" s="47">
        <v>1.567523601397383</v>
      </c>
      <c r="O1891">
        <v>10</v>
      </c>
      <c r="P1891">
        <v>5</v>
      </c>
      <c r="Q1891">
        <v>2</v>
      </c>
      <c r="R1891">
        <v>9</v>
      </c>
      <c r="S1891" t="s">
        <v>103</v>
      </c>
      <c r="T1891" t="s">
        <v>106</v>
      </c>
      <c r="V1891">
        <v>27</v>
      </c>
      <c r="W1891">
        <v>26</v>
      </c>
      <c r="X1891">
        <f>IF(AND(OR('Country Prioritization'!$C$4 = 'Filter inputs'!$A$4,'Country Prioritization'!$C$4=$B1891),
OR('Country Prioritization'!$C$6='Filter inputs'!$C$4,'Country Prioritization'!$C$6=$S1891),
OR( 'Country Prioritization'!$C$7='Filter inputs'!$D$4, 'Country Prioritization'!$C$7=$T1891),
OR('Country Prioritization'!$C$8='Filter inputs'!$E$4, 'Country Prioritization'!$C$8=$F1891), OR(AND('Country Prioritization'!$C$5='Filter inputs'!$B$4,H1891&lt;=$X$1),AND('Country Prioritization'!$C$5='Filter inputs'!$B$5,M1891&lt;=$X$1))),1,0)</f>
        <v>1</v>
      </c>
      <c r="Y1891">
        <f>IF(OR('Vaccine Prioritization'!$C$5='Filter inputs'!$E$4, 'Vaccine Prioritization'!$C$5=$F1891),1,0)</f>
        <v>1</v>
      </c>
    </row>
    <row r="1892" spans="1:25" x14ac:dyDescent="0.3">
      <c r="A1892" t="str">
        <f t="shared" si="51"/>
        <v>ASIAUZBPCV32023</v>
      </c>
      <c r="B1892" t="s">
        <v>13</v>
      </c>
      <c r="C1892" t="s">
        <v>176</v>
      </c>
      <c r="D1892" t="s">
        <v>72</v>
      </c>
      <c r="E1892" t="s">
        <v>84</v>
      </c>
      <c r="F1892">
        <v>2023</v>
      </c>
      <c r="G1892" t="s">
        <v>199</v>
      </c>
      <c r="H1892" s="11" cm="1">
        <f t="array" ref="H1892">_xlfn.IFS(G1892="&gt;70%",1,G1892="60-70%",70%,G1892="50-60%",60%,G1892="&lt;50%",50%)</f>
        <v>0.5</v>
      </c>
      <c r="I1892" s="47">
        <v>0.37135283095147348</v>
      </c>
      <c r="J1892">
        <v>1</v>
      </c>
      <c r="K1892">
        <v>6</v>
      </c>
      <c r="L1892" t="s">
        <v>196</v>
      </c>
      <c r="M1892" s="11" cm="1">
        <f t="array" ref="M1892">_xlfn.IFS(L1892="&gt;70%",1,L1892="60-70%",70%,L1892="50-60%",60%,L1892="&lt;50%",50%)</f>
        <v>1</v>
      </c>
      <c r="N1892" s="47">
        <v>1.5095321143167353</v>
      </c>
      <c r="O1892">
        <v>2</v>
      </c>
      <c r="P1892">
        <v>5</v>
      </c>
      <c r="Q1892">
        <v>3</v>
      </c>
      <c r="R1892">
        <v>5</v>
      </c>
      <c r="S1892" t="s">
        <v>104</v>
      </c>
      <c r="T1892" t="s">
        <v>107</v>
      </c>
      <c r="V1892">
        <v>15</v>
      </c>
      <c r="W1892">
        <v>15</v>
      </c>
      <c r="X1892">
        <f>IF(AND(OR('Country Prioritization'!$C$4 = 'Filter inputs'!$A$4,'Country Prioritization'!$C$4=$B1892),
OR('Country Prioritization'!$C$6='Filter inputs'!$C$4,'Country Prioritization'!$C$6=$S1892),
OR( 'Country Prioritization'!$C$7='Filter inputs'!$D$4, 'Country Prioritization'!$C$7=$T1892),
OR('Country Prioritization'!$C$8='Filter inputs'!$E$4, 'Country Prioritization'!$C$8=$F1892), OR(AND('Country Prioritization'!$C$5='Filter inputs'!$B$4,H1892&lt;=$X$1),AND('Country Prioritization'!$C$5='Filter inputs'!$B$5,M1892&lt;=$X$1))),1,0)</f>
        <v>1</v>
      </c>
      <c r="Y1892">
        <f>IF(OR('Vaccine Prioritization'!$C$5='Filter inputs'!$E$4, 'Vaccine Prioritization'!$C$5=$F1892),1,0)</f>
        <v>1</v>
      </c>
    </row>
    <row r="1893" spans="1:25" x14ac:dyDescent="0.3">
      <c r="A1893" t="str">
        <f t="shared" si="51"/>
        <v>AFRICASSDPCV32023</v>
      </c>
      <c r="B1893" t="s">
        <v>3</v>
      </c>
      <c r="C1893" t="s">
        <v>115</v>
      </c>
      <c r="D1893" t="s">
        <v>7</v>
      </c>
      <c r="E1893" t="s">
        <v>84</v>
      </c>
      <c r="F1893">
        <v>2023</v>
      </c>
      <c r="G1893" t="s">
        <v>199</v>
      </c>
      <c r="H1893" s="11" cm="1">
        <f t="array" ref="H1893">_xlfn.IFS(G1893="&gt;70%",1,G1893="60-70%",70%,G1893="50-60%",60%,G1893="&lt;50%",50%)</f>
        <v>0.5</v>
      </c>
      <c r="I1893" s="47">
        <v>0.5117563045981971</v>
      </c>
      <c r="J1893">
        <v>7</v>
      </c>
      <c r="K1893">
        <v>7</v>
      </c>
      <c r="L1893" t="s">
        <v>199</v>
      </c>
      <c r="M1893" s="11" cm="1">
        <f t="array" ref="M1893">_xlfn.IFS(L1893="&gt;70%",1,L1893="60-70%",70%,L1893="50-60%",60%,L1893="&lt;50%",50%)</f>
        <v>0.5</v>
      </c>
      <c r="N1893" s="47">
        <v>1.4081705768889965</v>
      </c>
      <c r="O1893">
        <v>9</v>
      </c>
      <c r="P1893">
        <v>5</v>
      </c>
      <c r="Q1893">
        <v>4</v>
      </c>
      <c r="R1893">
        <v>9</v>
      </c>
      <c r="S1893" t="s">
        <v>103</v>
      </c>
      <c r="T1893" t="s">
        <v>106</v>
      </c>
      <c r="V1893">
        <v>27</v>
      </c>
      <c r="W1893">
        <v>27</v>
      </c>
      <c r="X1893">
        <f>IF(AND(OR('Country Prioritization'!$C$4 = 'Filter inputs'!$A$4,'Country Prioritization'!$C$4=$B1893),
OR('Country Prioritization'!$C$6='Filter inputs'!$C$4,'Country Prioritization'!$C$6=$S1893),
OR( 'Country Prioritization'!$C$7='Filter inputs'!$D$4, 'Country Prioritization'!$C$7=$T1893),
OR('Country Prioritization'!$C$8='Filter inputs'!$E$4, 'Country Prioritization'!$C$8=$F1893), OR(AND('Country Prioritization'!$C$5='Filter inputs'!$B$4,H1893&lt;=$X$1),AND('Country Prioritization'!$C$5='Filter inputs'!$B$5,M1893&lt;=$X$1))),1,0)</f>
        <v>1</v>
      </c>
      <c r="Y1893">
        <f>IF(OR('Vaccine Prioritization'!$C$5='Filter inputs'!$E$4, 'Vaccine Prioritization'!$C$5=$F1893),1,0)</f>
        <v>1</v>
      </c>
    </row>
    <row r="1894" spans="1:25" x14ac:dyDescent="0.3">
      <c r="A1894" t="str">
        <f t="shared" si="51"/>
        <v>AFRICAERIPCV32023</v>
      </c>
      <c r="B1894" t="s">
        <v>3</v>
      </c>
      <c r="C1894" t="s">
        <v>183</v>
      </c>
      <c r="D1894" t="s">
        <v>79</v>
      </c>
      <c r="E1894" t="s">
        <v>84</v>
      </c>
      <c r="F1894">
        <v>2023</v>
      </c>
      <c r="G1894" t="s">
        <v>199</v>
      </c>
      <c r="H1894" s="11" cm="1">
        <f t="array" ref="H1894">_xlfn.IFS(G1894="&gt;70%",1,G1894="60-70%",70%,G1894="50-60%",60%,G1894="&lt;50%",50%)</f>
        <v>0.5</v>
      </c>
      <c r="I1894" s="47">
        <v>0.17748229646890334</v>
      </c>
      <c r="J1894">
        <v>2</v>
      </c>
      <c r="K1894">
        <v>5</v>
      </c>
      <c r="L1894" t="s">
        <v>196</v>
      </c>
      <c r="M1894" s="11" cm="1">
        <f t="array" ref="M1894">_xlfn.IFS(L1894="&gt;70%",1,L1894="60-70%",70%,L1894="50-60%",60%,L1894="&lt;50%",50%)</f>
        <v>1</v>
      </c>
      <c r="N1894" s="47">
        <v>1.3856295610027378</v>
      </c>
      <c r="O1894">
        <v>1</v>
      </c>
      <c r="P1894">
        <v>5</v>
      </c>
      <c r="Q1894">
        <v>7</v>
      </c>
      <c r="R1894">
        <v>9</v>
      </c>
      <c r="S1894" t="s">
        <v>103</v>
      </c>
      <c r="T1894" t="s">
        <v>106</v>
      </c>
      <c r="V1894">
        <v>23</v>
      </c>
      <c r="W1894">
        <v>22</v>
      </c>
      <c r="X1894">
        <f>IF(AND(OR('Country Prioritization'!$C$4 = 'Filter inputs'!$A$4,'Country Prioritization'!$C$4=$B1894),
OR('Country Prioritization'!$C$6='Filter inputs'!$C$4,'Country Prioritization'!$C$6=$S1894),
OR( 'Country Prioritization'!$C$7='Filter inputs'!$D$4, 'Country Prioritization'!$C$7=$T1894),
OR('Country Prioritization'!$C$8='Filter inputs'!$E$4, 'Country Prioritization'!$C$8=$F1894), OR(AND('Country Prioritization'!$C$5='Filter inputs'!$B$4,H1894&lt;=$X$1),AND('Country Prioritization'!$C$5='Filter inputs'!$B$5,M1894&lt;=$X$1))),1,0)</f>
        <v>1</v>
      </c>
      <c r="Y1894">
        <f>IF(OR('Vaccine Prioritization'!$C$5='Filter inputs'!$E$4, 'Vaccine Prioritization'!$C$5=$F1894),1,0)</f>
        <v>1</v>
      </c>
    </row>
    <row r="1895" spans="1:25" x14ac:dyDescent="0.3">
      <c r="A1895" t="str">
        <f t="shared" si="51"/>
        <v>AFRICASLEPCV32023</v>
      </c>
      <c r="B1895" t="s">
        <v>3</v>
      </c>
      <c r="C1895" t="s">
        <v>154</v>
      </c>
      <c r="D1895" t="s">
        <v>50</v>
      </c>
      <c r="E1895" t="s">
        <v>84</v>
      </c>
      <c r="F1895">
        <v>2023</v>
      </c>
      <c r="G1895" t="s">
        <v>199</v>
      </c>
      <c r="H1895" s="11" cm="1">
        <f t="array" ref="H1895">_xlfn.IFS(G1895="&gt;70%",1,G1895="60-70%",70%,G1895="50-60%",60%,G1895="&lt;50%",50%)</f>
        <v>0.5</v>
      </c>
      <c r="I1895" s="47">
        <v>0.28669875437104858</v>
      </c>
      <c r="J1895">
        <v>2</v>
      </c>
      <c r="K1895">
        <v>5</v>
      </c>
      <c r="L1895" t="s">
        <v>196</v>
      </c>
      <c r="M1895" s="11" cm="1">
        <f t="array" ref="M1895">_xlfn.IFS(L1895="&gt;70%",1,L1895="60-70%",70%,L1895="50-60%",60%,L1895="&lt;50%",50%)</f>
        <v>1</v>
      </c>
      <c r="N1895" s="47">
        <v>1.2278128791640024</v>
      </c>
      <c r="O1895">
        <v>4</v>
      </c>
      <c r="P1895">
        <v>5</v>
      </c>
      <c r="Q1895">
        <v>10</v>
      </c>
      <c r="R1895">
        <v>9</v>
      </c>
      <c r="S1895" t="s">
        <v>103</v>
      </c>
      <c r="T1895" t="s">
        <v>106</v>
      </c>
      <c r="V1895">
        <v>26</v>
      </c>
      <c r="W1895">
        <v>28</v>
      </c>
      <c r="X1895">
        <f>IF(AND(OR('Country Prioritization'!$C$4 = 'Filter inputs'!$A$4,'Country Prioritization'!$C$4=$B1895),
OR('Country Prioritization'!$C$6='Filter inputs'!$C$4,'Country Prioritization'!$C$6=$S1895),
OR( 'Country Prioritization'!$C$7='Filter inputs'!$D$4, 'Country Prioritization'!$C$7=$T1895),
OR('Country Prioritization'!$C$8='Filter inputs'!$E$4, 'Country Prioritization'!$C$8=$F1895), OR(AND('Country Prioritization'!$C$5='Filter inputs'!$B$4,H1895&lt;=$X$1),AND('Country Prioritization'!$C$5='Filter inputs'!$B$5,M1895&lt;=$X$1))),1,0)</f>
        <v>1</v>
      </c>
      <c r="Y1895">
        <f>IF(OR('Vaccine Prioritization'!$C$5='Filter inputs'!$E$4, 'Vaccine Prioritization'!$C$5=$F1895),1,0)</f>
        <v>1</v>
      </c>
    </row>
    <row r="1896" spans="1:25" x14ac:dyDescent="0.3">
      <c r="A1896" t="str">
        <f t="shared" si="51"/>
        <v>ASIALAOPCV32023</v>
      </c>
      <c r="B1896" t="s">
        <v>13</v>
      </c>
      <c r="C1896" t="s">
        <v>135</v>
      </c>
      <c r="D1896" t="s">
        <v>31</v>
      </c>
      <c r="E1896" t="s">
        <v>84</v>
      </c>
      <c r="F1896">
        <v>2023</v>
      </c>
      <c r="G1896" t="s">
        <v>199</v>
      </c>
      <c r="H1896" s="11" cm="1">
        <f t="array" ref="H1896">_xlfn.IFS(G1896="&gt;70%",1,G1896="60-70%",70%,G1896="50-60%",60%,G1896="&lt;50%",50%)</f>
        <v>0.5</v>
      </c>
      <c r="I1896" s="47">
        <v>0.15146907163225476</v>
      </c>
      <c r="J1896">
        <v>10</v>
      </c>
      <c r="K1896">
        <v>4</v>
      </c>
      <c r="L1896" t="s">
        <v>196</v>
      </c>
      <c r="M1896" s="11" cm="1">
        <f t="array" ref="M1896">_xlfn.IFS(L1896="&gt;70%",1,L1896="60-70%",70%,L1896="50-60%",60%,L1896="&lt;50%",50%)</f>
        <v>1</v>
      </c>
      <c r="N1896" s="47">
        <v>1.2030405580360595</v>
      </c>
      <c r="O1896">
        <v>6</v>
      </c>
      <c r="P1896">
        <v>5</v>
      </c>
      <c r="Q1896">
        <v>2</v>
      </c>
      <c r="R1896">
        <v>5</v>
      </c>
      <c r="S1896" t="s">
        <v>104</v>
      </c>
      <c r="T1896" t="s">
        <v>107</v>
      </c>
      <c r="V1896">
        <v>21</v>
      </c>
      <c r="W1896">
        <v>18</v>
      </c>
      <c r="X1896">
        <f>IF(AND(OR('Country Prioritization'!$C$4 = 'Filter inputs'!$A$4,'Country Prioritization'!$C$4=$B1896),
OR('Country Prioritization'!$C$6='Filter inputs'!$C$4,'Country Prioritization'!$C$6=$S1896),
OR( 'Country Prioritization'!$C$7='Filter inputs'!$D$4, 'Country Prioritization'!$C$7=$T1896),
OR('Country Prioritization'!$C$8='Filter inputs'!$E$4, 'Country Prioritization'!$C$8=$F1896), OR(AND('Country Prioritization'!$C$5='Filter inputs'!$B$4,H1896&lt;=$X$1),AND('Country Prioritization'!$C$5='Filter inputs'!$B$5,M1896&lt;=$X$1))),1,0)</f>
        <v>1</v>
      </c>
      <c r="Y1896">
        <f>IF(OR('Vaccine Prioritization'!$C$5='Filter inputs'!$E$4, 'Vaccine Prioritization'!$C$5=$F1896),1,0)</f>
        <v>1</v>
      </c>
    </row>
    <row r="1897" spans="1:25" x14ac:dyDescent="0.3">
      <c r="A1897" t="str">
        <f t="shared" si="51"/>
        <v>AMERICACUBPCV32023</v>
      </c>
      <c r="B1897" t="s">
        <v>22</v>
      </c>
      <c r="C1897" t="s">
        <v>175</v>
      </c>
      <c r="D1897" t="s">
        <v>71</v>
      </c>
      <c r="E1897" t="s">
        <v>84</v>
      </c>
      <c r="F1897">
        <v>2023</v>
      </c>
      <c r="G1897" t="s">
        <v>199</v>
      </c>
      <c r="H1897" s="11" cm="1">
        <f t="array" ref="H1897">_xlfn.IFS(G1897="&gt;70%",1,G1897="60-70%",70%,G1897="50-60%",60%,G1897="&lt;50%",50%)</f>
        <v>0.5</v>
      </c>
      <c r="I1897" s="47">
        <v>2.2064245256444362E-2</v>
      </c>
      <c r="J1897">
        <v>5</v>
      </c>
      <c r="K1897">
        <v>2</v>
      </c>
      <c r="L1897" t="s">
        <v>199</v>
      </c>
      <c r="M1897" s="11" cm="1">
        <f t="array" ref="M1897">_xlfn.IFS(L1897="&gt;70%",1,L1897="60-70%",70%,L1897="50-60%",60%,L1897="&lt;50%",50%)</f>
        <v>0.5</v>
      </c>
      <c r="N1897" s="47">
        <v>0.97891620871883533</v>
      </c>
      <c r="O1897">
        <v>9</v>
      </c>
      <c r="P1897">
        <v>5</v>
      </c>
      <c r="Q1897">
        <v>1</v>
      </c>
      <c r="R1897">
        <v>10</v>
      </c>
      <c r="S1897" t="s">
        <v>105</v>
      </c>
      <c r="T1897" t="s">
        <v>108</v>
      </c>
      <c r="V1897">
        <v>18</v>
      </c>
      <c r="W1897">
        <v>25</v>
      </c>
      <c r="X1897">
        <f>IF(AND(OR('Country Prioritization'!$C$4 = 'Filter inputs'!$A$4,'Country Prioritization'!$C$4=$B1897),
OR('Country Prioritization'!$C$6='Filter inputs'!$C$4,'Country Prioritization'!$C$6=$S1897),
OR( 'Country Prioritization'!$C$7='Filter inputs'!$D$4, 'Country Prioritization'!$C$7=$T1897),
OR('Country Prioritization'!$C$8='Filter inputs'!$E$4, 'Country Prioritization'!$C$8=$F1897), OR(AND('Country Prioritization'!$C$5='Filter inputs'!$B$4,H1897&lt;=$X$1),AND('Country Prioritization'!$C$5='Filter inputs'!$B$5,M1897&lt;=$X$1))),1,0)</f>
        <v>1</v>
      </c>
      <c r="Y1897">
        <f>IF(OR('Vaccine Prioritization'!$C$5='Filter inputs'!$E$4, 'Vaccine Prioritization'!$C$5=$F1897),1,0)</f>
        <v>1</v>
      </c>
    </row>
    <row r="1898" spans="1:25" x14ac:dyDescent="0.3">
      <c r="A1898" t="str">
        <f t="shared" si="51"/>
        <v>AFRICAMWIPCV32023</v>
      </c>
      <c r="B1898" t="s">
        <v>3</v>
      </c>
      <c r="C1898" t="s">
        <v>158</v>
      </c>
      <c r="D1898" t="s">
        <v>54</v>
      </c>
      <c r="E1898" t="s">
        <v>84</v>
      </c>
      <c r="F1898">
        <v>2023</v>
      </c>
      <c r="G1898" t="s">
        <v>199</v>
      </c>
      <c r="H1898" s="11" cm="1">
        <f t="array" ref="H1898">_xlfn.IFS(G1898="&gt;70%",1,G1898="60-70%",70%,G1898="50-60%",60%,G1898="&lt;50%",50%)</f>
        <v>0.5</v>
      </c>
      <c r="I1898" s="47">
        <v>0.24417119775143831</v>
      </c>
      <c r="J1898">
        <v>2</v>
      </c>
      <c r="K1898">
        <v>5</v>
      </c>
      <c r="L1898" t="s">
        <v>196</v>
      </c>
      <c r="M1898" s="11" cm="1">
        <f t="array" ref="M1898">_xlfn.IFS(L1898="&gt;70%",1,L1898="60-70%",70%,L1898="50-60%",60%,L1898="&lt;50%",50%)</f>
        <v>1</v>
      </c>
      <c r="N1898" s="47">
        <v>0.96585530876549031</v>
      </c>
      <c r="O1898">
        <v>3</v>
      </c>
      <c r="P1898">
        <v>4</v>
      </c>
      <c r="Q1898">
        <v>10</v>
      </c>
      <c r="R1898">
        <v>9</v>
      </c>
      <c r="S1898" t="s">
        <v>103</v>
      </c>
      <c r="T1898" t="s">
        <v>106</v>
      </c>
      <c r="V1898">
        <v>26</v>
      </c>
      <c r="W1898">
        <v>26</v>
      </c>
      <c r="X1898">
        <f>IF(AND(OR('Country Prioritization'!$C$4 = 'Filter inputs'!$A$4,'Country Prioritization'!$C$4=$B1898),
OR('Country Prioritization'!$C$6='Filter inputs'!$C$4,'Country Prioritization'!$C$6=$S1898),
OR( 'Country Prioritization'!$C$7='Filter inputs'!$D$4, 'Country Prioritization'!$C$7=$T1898),
OR('Country Prioritization'!$C$8='Filter inputs'!$E$4, 'Country Prioritization'!$C$8=$F1898), OR(AND('Country Prioritization'!$C$5='Filter inputs'!$B$4,H1898&lt;=$X$1),AND('Country Prioritization'!$C$5='Filter inputs'!$B$5,M1898&lt;=$X$1))),1,0)</f>
        <v>1</v>
      </c>
      <c r="Y1898">
        <f>IF(OR('Vaccine Prioritization'!$C$5='Filter inputs'!$E$4, 'Vaccine Prioritization'!$C$5=$F1898),1,0)</f>
        <v>1</v>
      </c>
    </row>
    <row r="1899" spans="1:25" x14ac:dyDescent="0.3">
      <c r="A1899" t="str">
        <f t="shared" si="51"/>
        <v>ASIATJKPCV32023</v>
      </c>
      <c r="B1899" t="s">
        <v>13</v>
      </c>
      <c r="C1899" t="s">
        <v>172</v>
      </c>
      <c r="D1899" t="s">
        <v>68</v>
      </c>
      <c r="E1899" t="s">
        <v>84</v>
      </c>
      <c r="F1899">
        <v>2023</v>
      </c>
      <c r="G1899" t="s">
        <v>199</v>
      </c>
      <c r="H1899" s="11" cm="1">
        <f t="array" ref="H1899">_xlfn.IFS(G1899="&gt;70%",1,G1899="60-70%",70%,G1899="50-60%",60%,G1899="&lt;50%",50%)</f>
        <v>0.5</v>
      </c>
      <c r="I1899" s="47">
        <v>0.15266853785828641</v>
      </c>
      <c r="J1899">
        <v>8</v>
      </c>
      <c r="K1899">
        <v>5</v>
      </c>
      <c r="L1899" t="s">
        <v>199</v>
      </c>
      <c r="M1899" s="11" cm="1">
        <f t="array" ref="M1899">_xlfn.IFS(L1899="&gt;70%",1,L1899="60-70%",70%,L1899="50-60%",60%,L1899="&lt;50%",50%)</f>
        <v>0.5</v>
      </c>
      <c r="N1899" s="47">
        <v>0.89562487829584081</v>
      </c>
      <c r="O1899">
        <v>10</v>
      </c>
      <c r="P1899">
        <v>4</v>
      </c>
      <c r="Q1899">
        <v>6</v>
      </c>
      <c r="R1899">
        <v>9</v>
      </c>
      <c r="S1899" t="s">
        <v>103</v>
      </c>
      <c r="T1899" t="s">
        <v>106</v>
      </c>
      <c r="V1899">
        <v>28</v>
      </c>
      <c r="W1899">
        <v>29</v>
      </c>
      <c r="X1899">
        <f>IF(AND(OR('Country Prioritization'!$C$4 = 'Filter inputs'!$A$4,'Country Prioritization'!$C$4=$B1899),
OR('Country Prioritization'!$C$6='Filter inputs'!$C$4,'Country Prioritization'!$C$6=$S1899),
OR( 'Country Prioritization'!$C$7='Filter inputs'!$D$4, 'Country Prioritization'!$C$7=$T1899),
OR('Country Prioritization'!$C$8='Filter inputs'!$E$4, 'Country Prioritization'!$C$8=$F1899), OR(AND('Country Prioritization'!$C$5='Filter inputs'!$B$4,H1899&lt;=$X$1),AND('Country Prioritization'!$C$5='Filter inputs'!$B$5,M1899&lt;=$X$1))),1,0)</f>
        <v>1</v>
      </c>
      <c r="Y1899">
        <f>IF(OR('Vaccine Prioritization'!$C$5='Filter inputs'!$E$4, 'Vaccine Prioritization'!$C$5=$F1899),1,0)</f>
        <v>1</v>
      </c>
    </row>
    <row r="1900" spans="1:25" x14ac:dyDescent="0.3">
      <c r="A1900" t="str">
        <f t="shared" si="51"/>
        <v>ASIAAZEPCV32023</v>
      </c>
      <c r="B1900" t="s">
        <v>13</v>
      </c>
      <c r="C1900" t="s">
        <v>144</v>
      </c>
      <c r="D1900" t="s">
        <v>40</v>
      </c>
      <c r="E1900" t="s">
        <v>84</v>
      </c>
      <c r="F1900">
        <v>2023</v>
      </c>
      <c r="G1900" t="s">
        <v>199</v>
      </c>
      <c r="H1900" s="11" cm="1">
        <f t="array" ref="H1900">_xlfn.IFS(G1900="&gt;70%",1,G1900="60-70%",70%,G1900="50-60%",60%,G1900="&lt;50%",50%)</f>
        <v>0.5</v>
      </c>
      <c r="I1900" s="47">
        <v>0.20012666410064817</v>
      </c>
      <c r="J1900">
        <v>2</v>
      </c>
      <c r="K1900">
        <v>5</v>
      </c>
      <c r="L1900" t="s">
        <v>196</v>
      </c>
      <c r="M1900" s="11" cm="1">
        <f t="array" ref="M1900">_xlfn.IFS(L1900="&gt;70%",1,L1900="60-70%",70%,L1900="50-60%",60%,L1900="&lt;50%",50%)</f>
        <v>1</v>
      </c>
      <c r="N1900" s="47">
        <v>0.76329769583594342</v>
      </c>
      <c r="O1900">
        <v>5</v>
      </c>
      <c r="P1900">
        <v>4</v>
      </c>
      <c r="Q1900">
        <v>3</v>
      </c>
      <c r="R1900">
        <v>10</v>
      </c>
      <c r="S1900" t="s">
        <v>105</v>
      </c>
      <c r="T1900" t="s">
        <v>108</v>
      </c>
      <c r="V1900">
        <v>20</v>
      </c>
      <c r="W1900">
        <v>22</v>
      </c>
      <c r="X1900">
        <f>IF(AND(OR('Country Prioritization'!$C$4 = 'Filter inputs'!$A$4,'Country Prioritization'!$C$4=$B1900),
OR('Country Prioritization'!$C$6='Filter inputs'!$C$4,'Country Prioritization'!$C$6=$S1900),
OR( 'Country Prioritization'!$C$7='Filter inputs'!$D$4, 'Country Prioritization'!$C$7=$T1900),
OR('Country Prioritization'!$C$8='Filter inputs'!$E$4, 'Country Prioritization'!$C$8=$F1900), OR(AND('Country Prioritization'!$C$5='Filter inputs'!$B$4,H1900&lt;=$X$1),AND('Country Prioritization'!$C$5='Filter inputs'!$B$5,M1900&lt;=$X$1))),1,0)</f>
        <v>1</v>
      </c>
      <c r="Y1900">
        <f>IF(OR('Vaccine Prioritization'!$C$5='Filter inputs'!$E$4, 'Vaccine Prioritization'!$C$5=$F1900),1,0)</f>
        <v>1</v>
      </c>
    </row>
    <row r="1901" spans="1:25" x14ac:dyDescent="0.3">
      <c r="A1901" t="str">
        <f t="shared" si="51"/>
        <v>AFRICALBRPCV32023</v>
      </c>
      <c r="B1901" t="s">
        <v>3</v>
      </c>
      <c r="C1901" t="s">
        <v>137</v>
      </c>
      <c r="D1901" t="s">
        <v>33</v>
      </c>
      <c r="E1901" t="s">
        <v>84</v>
      </c>
      <c r="F1901">
        <v>2023</v>
      </c>
      <c r="G1901" t="s">
        <v>199</v>
      </c>
      <c r="H1901" s="11" cm="1">
        <f t="array" ref="H1901">_xlfn.IFS(G1901="&gt;70%",1,G1901="60-70%",70%,G1901="50-60%",60%,G1901="&lt;50%",50%)</f>
        <v>0.5</v>
      </c>
      <c r="I1901" s="47">
        <v>0.13769717948063928</v>
      </c>
      <c r="J1901">
        <v>7</v>
      </c>
      <c r="K1901">
        <v>4</v>
      </c>
      <c r="L1901" t="s">
        <v>196</v>
      </c>
      <c r="M1901" s="11" cm="1">
        <f t="array" ref="M1901">_xlfn.IFS(L1901="&gt;70%",1,L1901="60-70%",70%,L1901="50-60%",60%,L1901="&lt;50%",50%)</f>
        <v>1</v>
      </c>
      <c r="N1901" s="47">
        <v>0.67543086030892963</v>
      </c>
      <c r="O1901">
        <v>6</v>
      </c>
      <c r="P1901">
        <v>4</v>
      </c>
      <c r="Q1901">
        <v>10</v>
      </c>
      <c r="R1901">
        <v>9</v>
      </c>
      <c r="S1901" t="s">
        <v>103</v>
      </c>
      <c r="T1901" t="s">
        <v>106</v>
      </c>
      <c r="V1901">
        <v>30</v>
      </c>
      <c r="W1901">
        <v>29</v>
      </c>
      <c r="X1901">
        <f>IF(AND(OR('Country Prioritization'!$C$4 = 'Filter inputs'!$A$4,'Country Prioritization'!$C$4=$B1901),
OR('Country Prioritization'!$C$6='Filter inputs'!$C$4,'Country Prioritization'!$C$6=$S1901),
OR( 'Country Prioritization'!$C$7='Filter inputs'!$D$4, 'Country Prioritization'!$C$7=$T1901),
OR('Country Prioritization'!$C$8='Filter inputs'!$E$4, 'Country Prioritization'!$C$8=$F1901), OR(AND('Country Prioritization'!$C$5='Filter inputs'!$B$4,H1901&lt;=$X$1),AND('Country Prioritization'!$C$5='Filter inputs'!$B$5,M1901&lt;=$X$1))),1,0)</f>
        <v>1</v>
      </c>
      <c r="Y1901">
        <f>IF(OR('Vaccine Prioritization'!$C$5='Filter inputs'!$E$4, 'Vaccine Prioritization'!$C$5=$F1901),1,0)</f>
        <v>1</v>
      </c>
    </row>
    <row r="1902" spans="1:25" x14ac:dyDescent="0.3">
      <c r="A1902" t="str">
        <f t="shared" si="51"/>
        <v>OCEANIAPNGPCV32023</v>
      </c>
      <c r="B1902" t="s">
        <v>15</v>
      </c>
      <c r="C1902" t="s">
        <v>121</v>
      </c>
      <c r="D1902" t="s">
        <v>16</v>
      </c>
      <c r="E1902" t="s">
        <v>84</v>
      </c>
      <c r="F1902">
        <v>2023</v>
      </c>
      <c r="G1902" t="s">
        <v>199</v>
      </c>
      <c r="H1902" s="11" cm="1">
        <f t="array" ref="H1902">_xlfn.IFS(G1902="&gt;70%",1,G1902="60-70%",70%,G1902="50-60%",60%,G1902="&lt;50%",50%)</f>
        <v>0.5</v>
      </c>
      <c r="I1902" s="47">
        <v>3.0080141136682718E-2</v>
      </c>
      <c r="J1902">
        <v>10</v>
      </c>
      <c r="K1902">
        <v>2</v>
      </c>
      <c r="L1902" t="s">
        <v>198</v>
      </c>
      <c r="M1902" s="11" cm="1">
        <f t="array" ref="M1902">_xlfn.IFS(L1902="&gt;70%",1,L1902="60-70%",70%,L1902="50-60%",60%,L1902="&lt;50%",50%)</f>
        <v>0.6</v>
      </c>
      <c r="N1902" s="47">
        <v>0.66238890853754484</v>
      </c>
      <c r="O1902">
        <v>8</v>
      </c>
      <c r="P1902">
        <v>4</v>
      </c>
      <c r="Q1902">
        <v>6</v>
      </c>
      <c r="R1902">
        <v>5</v>
      </c>
      <c r="S1902" t="s">
        <v>104</v>
      </c>
      <c r="T1902" t="s">
        <v>107</v>
      </c>
      <c r="V1902">
        <v>23</v>
      </c>
      <c r="W1902">
        <v>23</v>
      </c>
      <c r="X1902">
        <f>IF(AND(OR('Country Prioritization'!$C$4 = 'Filter inputs'!$A$4,'Country Prioritization'!$C$4=$B1902),
OR('Country Prioritization'!$C$6='Filter inputs'!$C$4,'Country Prioritization'!$C$6=$S1902),
OR( 'Country Prioritization'!$C$7='Filter inputs'!$D$4, 'Country Prioritization'!$C$7=$T1902),
OR('Country Prioritization'!$C$8='Filter inputs'!$E$4, 'Country Prioritization'!$C$8=$F1902), OR(AND('Country Prioritization'!$C$5='Filter inputs'!$B$4,H1902&lt;=$X$1),AND('Country Prioritization'!$C$5='Filter inputs'!$B$5,M1902&lt;=$X$1))),1,0)</f>
        <v>1</v>
      </c>
      <c r="Y1902">
        <f>IF(OR('Vaccine Prioritization'!$C$5='Filter inputs'!$E$4, 'Vaccine Prioritization'!$C$5=$F1902),1,0)</f>
        <v>1</v>
      </c>
    </row>
    <row r="1903" spans="1:25" x14ac:dyDescent="0.3">
      <c r="A1903" t="str">
        <f t="shared" si="51"/>
        <v>AFRICATGOPCV32023</v>
      </c>
      <c r="B1903" t="s">
        <v>3</v>
      </c>
      <c r="C1903" t="s">
        <v>155</v>
      </c>
      <c r="D1903" t="s">
        <v>51</v>
      </c>
      <c r="E1903" t="s">
        <v>84</v>
      </c>
      <c r="F1903">
        <v>2023</v>
      </c>
      <c r="G1903" t="s">
        <v>199</v>
      </c>
      <c r="H1903" s="11" cm="1">
        <f t="array" ref="H1903">_xlfn.IFS(G1903="&gt;70%",1,G1903="60-70%",70%,G1903="50-60%",60%,G1903="&lt;50%",50%)</f>
        <v>0.5</v>
      </c>
      <c r="I1903" s="47">
        <v>0.13689639581539439</v>
      </c>
      <c r="J1903">
        <v>5</v>
      </c>
      <c r="K1903">
        <v>4</v>
      </c>
      <c r="L1903" t="s">
        <v>196</v>
      </c>
      <c r="M1903" s="11" cm="1">
        <f t="array" ref="M1903">_xlfn.IFS(L1903="&gt;70%",1,L1903="60-70%",70%,L1903="50-60%",60%,L1903="&lt;50%",50%)</f>
        <v>1</v>
      </c>
      <c r="N1903" s="47">
        <v>0.63297411445688123</v>
      </c>
      <c r="O1903">
        <v>4</v>
      </c>
      <c r="P1903">
        <v>4</v>
      </c>
      <c r="Q1903">
        <v>6</v>
      </c>
      <c r="R1903">
        <v>9</v>
      </c>
      <c r="S1903" t="s">
        <v>103</v>
      </c>
      <c r="T1903" t="s">
        <v>106</v>
      </c>
      <c r="V1903">
        <v>24</v>
      </c>
      <c r="W1903">
        <v>23</v>
      </c>
      <c r="X1903">
        <f>IF(AND(OR('Country Prioritization'!$C$4 = 'Filter inputs'!$A$4,'Country Prioritization'!$C$4=$B1903),
OR('Country Prioritization'!$C$6='Filter inputs'!$C$4,'Country Prioritization'!$C$6=$S1903),
OR( 'Country Prioritization'!$C$7='Filter inputs'!$D$4, 'Country Prioritization'!$C$7=$T1903),
OR('Country Prioritization'!$C$8='Filter inputs'!$E$4, 'Country Prioritization'!$C$8=$F1903), OR(AND('Country Prioritization'!$C$5='Filter inputs'!$B$4,H1903&lt;=$X$1),AND('Country Prioritization'!$C$5='Filter inputs'!$B$5,M1903&lt;=$X$1))),1,0)</f>
        <v>1</v>
      </c>
      <c r="Y1903">
        <f>IF(OR('Vaccine Prioritization'!$C$5='Filter inputs'!$E$4, 'Vaccine Prioritization'!$C$5=$F1903),1,0)</f>
        <v>1</v>
      </c>
    </row>
    <row r="1904" spans="1:25" x14ac:dyDescent="0.3">
      <c r="A1904" t="str">
        <f t="shared" si="51"/>
        <v>EUROPEUKRPCV32023</v>
      </c>
      <c r="B1904" t="s">
        <v>9</v>
      </c>
      <c r="C1904" t="s">
        <v>117</v>
      </c>
      <c r="D1904" t="s">
        <v>10</v>
      </c>
      <c r="E1904" t="s">
        <v>84</v>
      </c>
      <c r="F1904">
        <v>2023</v>
      </c>
      <c r="G1904" t="s">
        <v>199</v>
      </c>
      <c r="H1904" s="11" cm="1">
        <f t="array" ref="H1904">_xlfn.IFS(G1904="&gt;70%",1,G1904="60-70%",70%,G1904="50-60%",60%,G1904="&lt;50%",50%)</f>
        <v>0.5</v>
      </c>
      <c r="I1904" s="47">
        <v>7.1482829651002236E-2</v>
      </c>
      <c r="J1904">
        <v>9</v>
      </c>
      <c r="K1904">
        <v>3</v>
      </c>
      <c r="L1904" t="s">
        <v>199</v>
      </c>
      <c r="M1904" s="11" cm="1">
        <f t="array" ref="M1904">_xlfn.IFS(L1904="&gt;70%",1,L1904="60-70%",70%,L1904="50-60%",60%,L1904="&lt;50%",50%)</f>
        <v>0.5</v>
      </c>
      <c r="N1904" s="47">
        <v>0.62397616084879715</v>
      </c>
      <c r="O1904">
        <v>10</v>
      </c>
      <c r="P1904">
        <v>4</v>
      </c>
      <c r="Q1904">
        <v>1</v>
      </c>
      <c r="R1904">
        <v>11</v>
      </c>
      <c r="S1904" t="s">
        <v>104</v>
      </c>
      <c r="T1904" t="s">
        <v>108</v>
      </c>
      <c r="V1904">
        <v>24</v>
      </c>
      <c r="W1904">
        <v>26</v>
      </c>
      <c r="X1904">
        <f>IF(AND(OR('Country Prioritization'!$C$4 = 'Filter inputs'!$A$4,'Country Prioritization'!$C$4=$B1904),
OR('Country Prioritization'!$C$6='Filter inputs'!$C$4,'Country Prioritization'!$C$6=$S1904),
OR( 'Country Prioritization'!$C$7='Filter inputs'!$D$4, 'Country Prioritization'!$C$7=$T1904),
OR('Country Prioritization'!$C$8='Filter inputs'!$E$4, 'Country Prioritization'!$C$8=$F1904), OR(AND('Country Prioritization'!$C$5='Filter inputs'!$B$4,H1904&lt;=$X$1),AND('Country Prioritization'!$C$5='Filter inputs'!$B$5,M1904&lt;=$X$1))),1,0)</f>
        <v>1</v>
      </c>
      <c r="Y1904">
        <f>IF(OR('Vaccine Prioritization'!$C$5='Filter inputs'!$E$4, 'Vaccine Prioritization'!$C$5=$F1904),1,0)</f>
        <v>1</v>
      </c>
    </row>
    <row r="1905" spans="1:25" x14ac:dyDescent="0.3">
      <c r="A1905" t="str">
        <f t="shared" si="51"/>
        <v>ASIAKGZPCV32023</v>
      </c>
      <c r="B1905" t="s">
        <v>13</v>
      </c>
      <c r="C1905" t="s">
        <v>143</v>
      </c>
      <c r="D1905" t="s">
        <v>39</v>
      </c>
      <c r="E1905" t="s">
        <v>84</v>
      </c>
      <c r="F1905">
        <v>2023</v>
      </c>
      <c r="G1905" t="s">
        <v>199</v>
      </c>
      <c r="H1905" s="11" cm="1">
        <f t="array" ref="H1905">_xlfn.IFS(G1905="&gt;70%",1,G1905="60-70%",70%,G1905="50-60%",60%,G1905="&lt;50%",50%)</f>
        <v>0.5</v>
      </c>
      <c r="I1905" s="47">
        <v>0.15461000701180941</v>
      </c>
      <c r="J1905">
        <v>2</v>
      </c>
      <c r="K1905">
        <v>5</v>
      </c>
      <c r="L1905" t="s">
        <v>196</v>
      </c>
      <c r="M1905" s="11" cm="1">
        <f t="array" ref="M1905">_xlfn.IFS(L1905="&gt;70%",1,L1905="60-70%",70%,L1905="50-60%",60%,L1905="&lt;50%",50%)</f>
        <v>1</v>
      </c>
      <c r="N1905" s="47">
        <v>0.56998113143232476</v>
      </c>
      <c r="O1905">
        <v>5</v>
      </c>
      <c r="P1905">
        <v>3</v>
      </c>
      <c r="Q1905">
        <v>6</v>
      </c>
      <c r="R1905">
        <v>2</v>
      </c>
      <c r="S1905" t="s">
        <v>104</v>
      </c>
      <c r="T1905" t="s">
        <v>109</v>
      </c>
      <c r="V1905">
        <v>15</v>
      </c>
      <c r="W1905">
        <v>16</v>
      </c>
      <c r="X1905">
        <f>IF(AND(OR('Country Prioritization'!$C$4 = 'Filter inputs'!$A$4,'Country Prioritization'!$C$4=$B1905),
OR('Country Prioritization'!$C$6='Filter inputs'!$C$4,'Country Prioritization'!$C$6=$S1905),
OR( 'Country Prioritization'!$C$7='Filter inputs'!$D$4, 'Country Prioritization'!$C$7=$T1905),
OR('Country Prioritization'!$C$8='Filter inputs'!$E$4, 'Country Prioritization'!$C$8=$F1905), OR(AND('Country Prioritization'!$C$5='Filter inputs'!$B$4,H1905&lt;=$X$1),AND('Country Prioritization'!$C$5='Filter inputs'!$B$5,M1905&lt;=$X$1))),1,0)</f>
        <v>1</v>
      </c>
      <c r="Y1905">
        <f>IF(OR('Vaccine Prioritization'!$C$5='Filter inputs'!$E$4, 'Vaccine Prioritization'!$C$5=$F1905),1,0)</f>
        <v>1</v>
      </c>
    </row>
    <row r="1906" spans="1:25" x14ac:dyDescent="0.3">
      <c r="A1906" t="str">
        <f t="shared" si="51"/>
        <v>AFRICAMRTPCV32023</v>
      </c>
      <c r="B1906" t="s">
        <v>3</v>
      </c>
      <c r="C1906" t="s">
        <v>140</v>
      </c>
      <c r="D1906" t="s">
        <v>36</v>
      </c>
      <c r="E1906" t="s">
        <v>84</v>
      </c>
      <c r="F1906">
        <v>2023</v>
      </c>
      <c r="G1906" t="s">
        <v>199</v>
      </c>
      <c r="H1906" s="11" cm="1">
        <f t="array" ref="H1906">_xlfn.IFS(G1906="&gt;70%",1,G1906="60-70%",70%,G1906="50-60%",60%,G1906="&lt;50%",50%)</f>
        <v>0.5</v>
      </c>
      <c r="I1906" s="47">
        <v>0.12411398993063012</v>
      </c>
      <c r="J1906">
        <v>6</v>
      </c>
      <c r="K1906">
        <v>4</v>
      </c>
      <c r="L1906" t="s">
        <v>196</v>
      </c>
      <c r="M1906" s="11" cm="1">
        <f t="array" ref="M1906">_xlfn.IFS(L1906="&gt;70%",1,L1906="60-70%",70%,L1906="50-60%",60%,L1906="&lt;50%",50%)</f>
        <v>1</v>
      </c>
      <c r="N1906" s="47">
        <v>0.55141058499185636</v>
      </c>
      <c r="O1906">
        <v>6</v>
      </c>
      <c r="P1906">
        <v>3</v>
      </c>
      <c r="Q1906">
        <v>7</v>
      </c>
      <c r="R1906">
        <v>2</v>
      </c>
      <c r="S1906" t="s">
        <v>104</v>
      </c>
      <c r="T1906" t="s">
        <v>109</v>
      </c>
      <c r="V1906">
        <v>19</v>
      </c>
      <c r="W1906">
        <v>18</v>
      </c>
      <c r="X1906">
        <f>IF(AND(OR('Country Prioritization'!$C$4 = 'Filter inputs'!$A$4,'Country Prioritization'!$C$4=$B1906),
OR('Country Prioritization'!$C$6='Filter inputs'!$C$4,'Country Prioritization'!$C$6=$S1906),
OR( 'Country Prioritization'!$C$7='Filter inputs'!$D$4, 'Country Prioritization'!$C$7=$T1906),
OR('Country Prioritization'!$C$8='Filter inputs'!$E$4, 'Country Prioritization'!$C$8=$F1906), OR(AND('Country Prioritization'!$C$5='Filter inputs'!$B$4,H1906&lt;=$X$1),AND('Country Prioritization'!$C$5='Filter inputs'!$B$5,M1906&lt;=$X$1))),1,0)</f>
        <v>1</v>
      </c>
      <c r="Y1906">
        <f>IF(OR('Vaccine Prioritization'!$C$5='Filter inputs'!$E$4, 'Vaccine Prioritization'!$C$5=$F1906),1,0)</f>
        <v>1</v>
      </c>
    </row>
    <row r="1907" spans="1:25" x14ac:dyDescent="0.3">
      <c r="A1907" t="str">
        <f t="shared" si="51"/>
        <v>AMERICAHNDPCV32023</v>
      </c>
      <c r="B1907" t="s">
        <v>22</v>
      </c>
      <c r="C1907" t="s">
        <v>165</v>
      </c>
      <c r="D1907" t="s">
        <v>61</v>
      </c>
      <c r="E1907" t="s">
        <v>84</v>
      </c>
      <c r="F1907">
        <v>2023</v>
      </c>
      <c r="G1907" t="s">
        <v>199</v>
      </c>
      <c r="H1907" s="11" cm="1">
        <f t="array" ref="H1907">_xlfn.IFS(G1907="&gt;70%",1,G1907="60-70%",70%,G1907="50-60%",60%,G1907="&lt;50%",50%)</f>
        <v>0.5</v>
      </c>
      <c r="I1907" s="47">
        <v>9.9898790157456341E-2</v>
      </c>
      <c r="J1907">
        <v>4</v>
      </c>
      <c r="K1907">
        <v>3</v>
      </c>
      <c r="L1907" t="s">
        <v>196</v>
      </c>
      <c r="M1907" s="11" cm="1">
        <f t="array" ref="M1907">_xlfn.IFS(L1907="&gt;70%",1,L1907="60-70%",70%,L1907="50-60%",60%,L1907="&lt;50%",50%)</f>
        <v>1</v>
      </c>
      <c r="N1907" s="47">
        <v>0.48249428045948184</v>
      </c>
      <c r="O1907">
        <v>3</v>
      </c>
      <c r="P1907">
        <v>3</v>
      </c>
      <c r="Q1907">
        <v>4</v>
      </c>
      <c r="R1907">
        <v>11</v>
      </c>
      <c r="S1907" t="s">
        <v>104</v>
      </c>
      <c r="T1907" t="s">
        <v>108</v>
      </c>
      <c r="V1907">
        <v>22</v>
      </c>
      <c r="W1907">
        <v>21</v>
      </c>
      <c r="X1907">
        <f>IF(AND(OR('Country Prioritization'!$C$4 = 'Filter inputs'!$A$4,'Country Prioritization'!$C$4=$B1907),
OR('Country Prioritization'!$C$6='Filter inputs'!$C$4,'Country Prioritization'!$C$6=$S1907),
OR( 'Country Prioritization'!$C$7='Filter inputs'!$D$4, 'Country Prioritization'!$C$7=$T1907),
OR('Country Prioritization'!$C$8='Filter inputs'!$E$4, 'Country Prioritization'!$C$8=$F1907), OR(AND('Country Prioritization'!$C$5='Filter inputs'!$B$4,H1907&lt;=$X$1),AND('Country Prioritization'!$C$5='Filter inputs'!$B$5,M1907&lt;=$X$1))),1,0)</f>
        <v>1</v>
      </c>
      <c r="Y1907">
        <f>IF(OR('Vaccine Prioritization'!$C$5='Filter inputs'!$E$4, 'Vaccine Prioritization'!$C$5=$F1907),1,0)</f>
        <v>1</v>
      </c>
    </row>
    <row r="1908" spans="1:25" x14ac:dyDescent="0.3">
      <c r="A1908" t="str">
        <f t="shared" si="51"/>
        <v>AFRICACOGPCV32023</v>
      </c>
      <c r="B1908" t="s">
        <v>3</v>
      </c>
      <c r="C1908" t="s">
        <v>128</v>
      </c>
      <c r="D1908" t="s">
        <v>24</v>
      </c>
      <c r="E1908" t="s">
        <v>84</v>
      </c>
      <c r="F1908">
        <v>2023</v>
      </c>
      <c r="G1908" t="s">
        <v>199</v>
      </c>
      <c r="H1908" s="11" cm="1">
        <f t="array" ref="H1908">_xlfn.IFS(G1908="&gt;70%",1,G1908="60-70%",70%,G1908="50-60%",60%,G1908="&lt;50%",50%)</f>
        <v>0.5</v>
      </c>
      <c r="I1908" s="47">
        <v>0.10563552646023955</v>
      </c>
      <c r="J1908">
        <v>9</v>
      </c>
      <c r="K1908">
        <v>4</v>
      </c>
      <c r="L1908" t="s">
        <v>197</v>
      </c>
      <c r="M1908" s="11" cm="1">
        <f t="array" ref="M1908">_xlfn.IFS(L1908="&gt;70%",1,L1908="60-70%",70%,L1908="50-60%",60%,L1908="&lt;50%",50%)</f>
        <v>0.7</v>
      </c>
      <c r="N1908" s="47">
        <v>0.47021679016236767</v>
      </c>
      <c r="O1908">
        <v>7</v>
      </c>
      <c r="P1908">
        <v>3</v>
      </c>
      <c r="Q1908">
        <v>8</v>
      </c>
      <c r="R1908">
        <v>2</v>
      </c>
      <c r="S1908" t="s">
        <v>104</v>
      </c>
      <c r="T1908" t="s">
        <v>109</v>
      </c>
      <c r="V1908">
        <v>23</v>
      </c>
      <c r="W1908">
        <v>20</v>
      </c>
      <c r="X1908">
        <f>IF(AND(OR('Country Prioritization'!$C$4 = 'Filter inputs'!$A$4,'Country Prioritization'!$C$4=$B1908),
OR('Country Prioritization'!$C$6='Filter inputs'!$C$4,'Country Prioritization'!$C$6=$S1908),
OR( 'Country Prioritization'!$C$7='Filter inputs'!$D$4, 'Country Prioritization'!$C$7=$T1908),
OR('Country Prioritization'!$C$8='Filter inputs'!$E$4, 'Country Prioritization'!$C$8=$F1908), OR(AND('Country Prioritization'!$C$5='Filter inputs'!$B$4,H1908&lt;=$X$1),AND('Country Prioritization'!$C$5='Filter inputs'!$B$5,M1908&lt;=$X$1))),1,0)</f>
        <v>1</v>
      </c>
      <c r="Y1908">
        <f>IF(OR('Vaccine Prioritization'!$C$5='Filter inputs'!$E$4, 'Vaccine Prioritization'!$C$5=$F1908),1,0)</f>
        <v>1</v>
      </c>
    </row>
    <row r="1909" spans="1:25" x14ac:dyDescent="0.3">
      <c r="A1909" t="str">
        <f t="shared" si="51"/>
        <v>AFRICAZWEPCV32023</v>
      </c>
      <c r="B1909" t="s">
        <v>3</v>
      </c>
      <c r="C1909" t="s">
        <v>148</v>
      </c>
      <c r="D1909" t="s">
        <v>44</v>
      </c>
      <c r="E1909" t="s">
        <v>84</v>
      </c>
      <c r="F1909">
        <v>2023</v>
      </c>
      <c r="G1909" t="s">
        <v>199</v>
      </c>
      <c r="H1909" s="11" cm="1">
        <f t="array" ref="H1909">_xlfn.IFS(G1909="&gt;70%",1,G1909="60-70%",70%,G1909="50-60%",60%,G1909="&lt;50%",50%)</f>
        <v>0.5</v>
      </c>
      <c r="I1909" s="47">
        <v>0.10444707028763295</v>
      </c>
      <c r="J1909">
        <v>4</v>
      </c>
      <c r="K1909">
        <v>4</v>
      </c>
      <c r="L1909" t="s">
        <v>196</v>
      </c>
      <c r="M1909" s="11" cm="1">
        <f t="array" ref="M1909">_xlfn.IFS(L1909="&gt;70%",1,L1909="60-70%",70%,L1909="50-60%",60%,L1909="&lt;50%",50%)</f>
        <v>1</v>
      </c>
      <c r="N1909" s="47">
        <v>0.46850683121521308</v>
      </c>
      <c r="O1909">
        <v>5</v>
      </c>
      <c r="P1909">
        <v>3</v>
      </c>
      <c r="Q1909">
        <v>7</v>
      </c>
      <c r="R1909">
        <v>2</v>
      </c>
      <c r="S1909" t="s">
        <v>104</v>
      </c>
      <c r="T1909" t="s">
        <v>109</v>
      </c>
      <c r="V1909">
        <v>17</v>
      </c>
      <c r="W1909">
        <v>17</v>
      </c>
      <c r="X1909">
        <f>IF(AND(OR('Country Prioritization'!$C$4 = 'Filter inputs'!$A$4,'Country Prioritization'!$C$4=$B1909),
OR('Country Prioritization'!$C$6='Filter inputs'!$C$4,'Country Prioritization'!$C$6=$S1909),
OR( 'Country Prioritization'!$C$7='Filter inputs'!$D$4, 'Country Prioritization'!$C$7=$T1909),
OR('Country Prioritization'!$C$8='Filter inputs'!$E$4, 'Country Prioritization'!$C$8=$F1909), OR(AND('Country Prioritization'!$C$5='Filter inputs'!$B$4,H1909&lt;=$X$1),AND('Country Prioritization'!$C$5='Filter inputs'!$B$5,M1909&lt;=$X$1))),1,0)</f>
        <v>1</v>
      </c>
      <c r="Y1909">
        <f>IF(OR('Vaccine Prioritization'!$C$5='Filter inputs'!$E$4, 'Vaccine Prioritization'!$C$5=$F1909),1,0)</f>
        <v>1</v>
      </c>
    </row>
    <row r="1910" spans="1:25" x14ac:dyDescent="0.3">
      <c r="A1910" t="str">
        <f t="shared" si="51"/>
        <v>AFRICACAFPCV32023</v>
      </c>
      <c r="B1910" t="s">
        <v>3</v>
      </c>
      <c r="C1910" t="s">
        <v>114</v>
      </c>
      <c r="D1910" t="s">
        <v>6</v>
      </c>
      <c r="E1910" t="s">
        <v>84</v>
      </c>
      <c r="F1910">
        <v>2023</v>
      </c>
      <c r="G1910" t="s">
        <v>199</v>
      </c>
      <c r="H1910" s="11" cm="1">
        <f t="array" ref="H1910">_xlfn.IFS(G1910="&gt;70%",1,G1910="60-70%",70%,G1910="50-60%",60%,G1910="&lt;50%",50%)</f>
        <v>0.5</v>
      </c>
      <c r="I1910" s="47">
        <v>5.6690907230065028E-2</v>
      </c>
      <c r="J1910">
        <v>10</v>
      </c>
      <c r="K1910">
        <v>3</v>
      </c>
      <c r="L1910" t="s">
        <v>199</v>
      </c>
      <c r="M1910" s="11" cm="1">
        <f t="array" ref="M1910">_xlfn.IFS(L1910="&gt;70%",1,L1910="60-70%",70%,L1910="50-60%",60%,L1910="&lt;50%",50%)</f>
        <v>0.5</v>
      </c>
      <c r="N1910" s="47">
        <v>0.32512815017231372</v>
      </c>
      <c r="O1910">
        <v>8</v>
      </c>
      <c r="P1910">
        <v>3</v>
      </c>
      <c r="Q1910">
        <v>10</v>
      </c>
      <c r="R1910">
        <v>9</v>
      </c>
      <c r="S1910" t="s">
        <v>103</v>
      </c>
      <c r="T1910" t="s">
        <v>106</v>
      </c>
      <c r="V1910">
        <v>32</v>
      </c>
      <c r="W1910">
        <v>30</v>
      </c>
      <c r="X1910">
        <f>IF(AND(OR('Country Prioritization'!$C$4 = 'Filter inputs'!$A$4,'Country Prioritization'!$C$4=$B1910),
OR('Country Prioritization'!$C$6='Filter inputs'!$C$4,'Country Prioritization'!$C$6=$S1910),
OR( 'Country Prioritization'!$C$7='Filter inputs'!$D$4, 'Country Prioritization'!$C$7=$T1910),
OR('Country Prioritization'!$C$8='Filter inputs'!$E$4, 'Country Prioritization'!$C$8=$F1910), OR(AND('Country Prioritization'!$C$5='Filter inputs'!$B$4,H1910&lt;=$X$1),AND('Country Prioritization'!$C$5='Filter inputs'!$B$5,M1910&lt;=$X$1))),1,0)</f>
        <v>1</v>
      </c>
      <c r="Y1910">
        <f>IF(OR('Vaccine Prioritization'!$C$5='Filter inputs'!$E$4, 'Vaccine Prioritization'!$C$5=$F1910),1,0)</f>
        <v>1</v>
      </c>
    </row>
    <row r="1911" spans="1:25" x14ac:dyDescent="0.3">
      <c r="A1911" t="str">
        <f t="shared" si="51"/>
        <v>AFRICAGMBPCV32023</v>
      </c>
      <c r="B1911" t="s">
        <v>3</v>
      </c>
      <c r="C1911" t="s">
        <v>156</v>
      </c>
      <c r="D1911" t="s">
        <v>52</v>
      </c>
      <c r="E1911" t="s">
        <v>84</v>
      </c>
      <c r="F1911">
        <v>2023</v>
      </c>
      <c r="G1911" t="s">
        <v>199</v>
      </c>
      <c r="H1911" s="11" cm="1">
        <f t="array" ref="H1911">_xlfn.IFS(G1911="&gt;70%",1,G1911="60-70%",70%,G1911="50-60%",60%,G1911="&lt;50%",50%)</f>
        <v>0.5</v>
      </c>
      <c r="I1911" s="47">
        <v>7.5496366393890596E-2</v>
      </c>
      <c r="J1911">
        <v>4</v>
      </c>
      <c r="K1911">
        <v>3</v>
      </c>
      <c r="L1911" t="s">
        <v>196</v>
      </c>
      <c r="M1911" s="11" cm="1">
        <f t="array" ref="M1911">_xlfn.IFS(L1911="&gt;70%",1,L1911="60-70%",70%,L1911="50-60%",60%,L1911="&lt;50%",50%)</f>
        <v>1</v>
      </c>
      <c r="N1911" s="47">
        <v>0.31991163172016301</v>
      </c>
      <c r="O1911">
        <v>4</v>
      </c>
      <c r="P1911">
        <v>3</v>
      </c>
      <c r="Q1911">
        <v>6</v>
      </c>
      <c r="R1911">
        <v>9</v>
      </c>
      <c r="S1911" t="s">
        <v>103</v>
      </c>
      <c r="T1911" t="s">
        <v>106</v>
      </c>
      <c r="V1911">
        <v>22</v>
      </c>
      <c r="W1911">
        <v>22</v>
      </c>
      <c r="X1911">
        <f>IF(AND(OR('Country Prioritization'!$C$4 = 'Filter inputs'!$A$4,'Country Prioritization'!$C$4=$B1911),
OR('Country Prioritization'!$C$6='Filter inputs'!$C$4,'Country Prioritization'!$C$6=$S1911),
OR( 'Country Prioritization'!$C$7='Filter inputs'!$D$4, 'Country Prioritization'!$C$7=$T1911),
OR('Country Prioritization'!$C$8='Filter inputs'!$E$4, 'Country Prioritization'!$C$8=$F1911), OR(AND('Country Prioritization'!$C$5='Filter inputs'!$B$4,H1911&lt;=$X$1),AND('Country Prioritization'!$C$5='Filter inputs'!$B$5,M1911&lt;=$X$1))),1,0)</f>
        <v>1</v>
      </c>
      <c r="Y1911">
        <f>IF(OR('Vaccine Prioritization'!$C$5='Filter inputs'!$E$4, 'Vaccine Prioritization'!$C$5=$F1911),1,0)</f>
        <v>1</v>
      </c>
    </row>
    <row r="1912" spans="1:25" x14ac:dyDescent="0.3">
      <c r="A1912" t="str">
        <f t="shared" si="51"/>
        <v>AMERICANICPCV32023</v>
      </c>
      <c r="B1912" t="s">
        <v>22</v>
      </c>
      <c r="C1912" t="s">
        <v>185</v>
      </c>
      <c r="D1912" t="s">
        <v>81</v>
      </c>
      <c r="E1912" t="s">
        <v>84</v>
      </c>
      <c r="F1912">
        <v>2023</v>
      </c>
      <c r="G1912" t="s">
        <v>199</v>
      </c>
      <c r="H1912" s="11" cm="1">
        <f t="array" ref="H1912">_xlfn.IFS(G1912="&gt;70%",1,G1912="60-70%",70%,G1912="50-60%",60%,G1912="&lt;50%",50%)</f>
        <v>0.5</v>
      </c>
      <c r="I1912" s="47">
        <v>6.1150565581766618E-2</v>
      </c>
      <c r="J1912">
        <v>1</v>
      </c>
      <c r="K1912">
        <v>3</v>
      </c>
      <c r="L1912" t="s">
        <v>196</v>
      </c>
      <c r="M1912" s="11" cm="1">
        <f t="array" ref="M1912">_xlfn.IFS(L1912="&gt;70%",1,L1912="60-70%",70%,L1912="50-60%",60%,L1912="&lt;50%",50%)</f>
        <v>1</v>
      </c>
      <c r="N1912" s="47">
        <v>0.26173104832329486</v>
      </c>
      <c r="O1912">
        <v>1</v>
      </c>
      <c r="P1912">
        <v>2</v>
      </c>
      <c r="Q1912">
        <v>1</v>
      </c>
      <c r="R1912">
        <v>5</v>
      </c>
      <c r="S1912" t="s">
        <v>104</v>
      </c>
      <c r="T1912" t="s">
        <v>107</v>
      </c>
      <c r="V1912">
        <v>10</v>
      </c>
      <c r="W1912">
        <v>9</v>
      </c>
      <c r="X1912">
        <f>IF(AND(OR('Country Prioritization'!$C$4 = 'Filter inputs'!$A$4,'Country Prioritization'!$C$4=$B1912),
OR('Country Prioritization'!$C$6='Filter inputs'!$C$4,'Country Prioritization'!$C$6=$S1912),
OR( 'Country Prioritization'!$C$7='Filter inputs'!$D$4, 'Country Prioritization'!$C$7=$T1912),
OR('Country Prioritization'!$C$8='Filter inputs'!$E$4, 'Country Prioritization'!$C$8=$F1912), OR(AND('Country Prioritization'!$C$5='Filter inputs'!$B$4,H1912&lt;=$X$1),AND('Country Prioritization'!$C$5='Filter inputs'!$B$5,M1912&lt;=$X$1))),1,0)</f>
        <v>1</v>
      </c>
      <c r="Y1912">
        <f>IF(OR('Vaccine Prioritization'!$C$5='Filter inputs'!$E$4, 'Vaccine Prioritization'!$C$5=$F1912),1,0)</f>
        <v>1</v>
      </c>
    </row>
    <row r="1913" spans="1:25" x14ac:dyDescent="0.3">
      <c r="A1913" t="str">
        <f t="shared" si="51"/>
        <v>AFRICAGNBPCV32023</v>
      </c>
      <c r="B1913" t="s">
        <v>3</v>
      </c>
      <c r="C1913" t="s">
        <v>138</v>
      </c>
      <c r="D1913" t="s">
        <v>34</v>
      </c>
      <c r="E1913" t="s">
        <v>84</v>
      </c>
      <c r="F1913">
        <v>2023</v>
      </c>
      <c r="G1913" t="s">
        <v>199</v>
      </c>
      <c r="H1913" s="11" cm="1">
        <f t="array" ref="H1913">_xlfn.IFS(G1913="&gt;70%",1,G1913="60-70%",70%,G1913="50-60%",60%,G1913="&lt;50%",50%)</f>
        <v>0.5</v>
      </c>
      <c r="I1913" s="47">
        <v>4.4663755096069145E-2</v>
      </c>
      <c r="J1913">
        <v>5</v>
      </c>
      <c r="K1913">
        <v>3</v>
      </c>
      <c r="L1913" t="s">
        <v>196</v>
      </c>
      <c r="M1913" s="11" cm="1">
        <f t="array" ref="M1913">_xlfn.IFS(L1913="&gt;70%",1,L1913="60-70%",70%,L1913="50-60%",60%,L1913="&lt;50%",50%)</f>
        <v>1</v>
      </c>
      <c r="N1913" s="47">
        <v>0.19395289730697704</v>
      </c>
      <c r="O1913">
        <v>6</v>
      </c>
      <c r="P1913">
        <v>2</v>
      </c>
      <c r="Q1913">
        <v>9</v>
      </c>
      <c r="R1913">
        <v>9</v>
      </c>
      <c r="S1913" t="s">
        <v>103</v>
      </c>
      <c r="T1913" t="s">
        <v>106</v>
      </c>
      <c r="V1913">
        <v>26</v>
      </c>
      <c r="W1913">
        <v>26</v>
      </c>
      <c r="X1913">
        <f>IF(AND(OR('Country Prioritization'!$C$4 = 'Filter inputs'!$A$4,'Country Prioritization'!$C$4=$B1913),
OR('Country Prioritization'!$C$6='Filter inputs'!$C$4,'Country Prioritization'!$C$6=$S1913),
OR( 'Country Prioritization'!$C$7='Filter inputs'!$D$4, 'Country Prioritization'!$C$7=$T1913),
OR('Country Prioritization'!$C$8='Filter inputs'!$E$4, 'Country Prioritization'!$C$8=$F1913), OR(AND('Country Prioritization'!$C$5='Filter inputs'!$B$4,H1913&lt;=$X$1),AND('Country Prioritization'!$C$5='Filter inputs'!$B$5,M1913&lt;=$X$1))),1,0)</f>
        <v>1</v>
      </c>
      <c r="Y1913">
        <f>IF(OR('Vaccine Prioritization'!$C$5='Filter inputs'!$E$4, 'Vaccine Prioritization'!$C$5=$F1913),1,0)</f>
        <v>1</v>
      </c>
    </row>
    <row r="1914" spans="1:25" x14ac:dyDescent="0.3">
      <c r="A1914" t="str">
        <f t="shared" si="51"/>
        <v>ASIAMNGPCV32023</v>
      </c>
      <c r="B1914" t="s">
        <v>13</v>
      </c>
      <c r="C1914" t="s">
        <v>174</v>
      </c>
      <c r="D1914" t="s">
        <v>70</v>
      </c>
      <c r="E1914" t="s">
        <v>84</v>
      </c>
      <c r="F1914">
        <v>2023</v>
      </c>
      <c r="G1914" t="s">
        <v>199</v>
      </c>
      <c r="H1914" s="11" cm="1">
        <f t="array" ref="H1914">_xlfn.IFS(G1914="&gt;70%",1,G1914="60-70%",70%,G1914="50-60%",60%,G1914="&lt;50%",50%)</f>
        <v>0.5</v>
      </c>
      <c r="I1914" s="47">
        <v>1.2023091390827544E-2</v>
      </c>
      <c r="J1914">
        <v>10</v>
      </c>
      <c r="K1914">
        <v>1</v>
      </c>
      <c r="L1914" t="s">
        <v>196</v>
      </c>
      <c r="M1914" s="11" cm="1">
        <f t="array" ref="M1914">_xlfn.IFS(L1914="&gt;70%",1,L1914="60-70%",70%,L1914="50-60%",60%,L1914="&lt;50%",50%)</f>
        <v>1</v>
      </c>
      <c r="N1914" s="47">
        <v>0.16074689284454685</v>
      </c>
      <c r="O1914">
        <v>2</v>
      </c>
      <c r="P1914">
        <v>2</v>
      </c>
      <c r="Q1914">
        <v>5</v>
      </c>
      <c r="R1914">
        <v>11</v>
      </c>
      <c r="S1914" t="s">
        <v>104</v>
      </c>
      <c r="T1914" t="s">
        <v>108</v>
      </c>
      <c r="V1914">
        <v>27</v>
      </c>
      <c r="W1914">
        <v>20</v>
      </c>
      <c r="X1914">
        <f>IF(AND(OR('Country Prioritization'!$C$4 = 'Filter inputs'!$A$4,'Country Prioritization'!$C$4=$B1914),
OR('Country Prioritization'!$C$6='Filter inputs'!$C$4,'Country Prioritization'!$C$6=$S1914),
OR( 'Country Prioritization'!$C$7='Filter inputs'!$D$4, 'Country Prioritization'!$C$7=$T1914),
OR('Country Prioritization'!$C$8='Filter inputs'!$E$4, 'Country Prioritization'!$C$8=$F1914), OR(AND('Country Prioritization'!$C$5='Filter inputs'!$B$4,H1914&lt;=$X$1),AND('Country Prioritization'!$C$5='Filter inputs'!$B$5,M1914&lt;=$X$1))),1,0)</f>
        <v>1</v>
      </c>
      <c r="Y1914">
        <f>IF(OR('Vaccine Prioritization'!$C$5='Filter inputs'!$E$4, 'Vaccine Prioritization'!$C$5=$F1914),1,0)</f>
        <v>1</v>
      </c>
    </row>
    <row r="1915" spans="1:25" x14ac:dyDescent="0.3">
      <c r="A1915" t="str">
        <f t="shared" si="51"/>
        <v>AFRICADJIPCV32023</v>
      </c>
      <c r="B1915" t="s">
        <v>3</v>
      </c>
      <c r="C1915" t="s">
        <v>124</v>
      </c>
      <c r="D1915" t="s">
        <v>19</v>
      </c>
      <c r="E1915" t="s">
        <v>84</v>
      </c>
      <c r="F1915">
        <v>2023</v>
      </c>
      <c r="G1915" t="s">
        <v>199</v>
      </c>
      <c r="H1915" s="11" cm="1">
        <f t="array" ref="H1915">_xlfn.IFS(G1915="&gt;70%",1,G1915="60-70%",70%,G1915="50-60%",60%,G1915="&lt;50%",50%)</f>
        <v>0.5</v>
      </c>
      <c r="I1915" s="47">
        <v>3.333301173186267E-2</v>
      </c>
      <c r="J1915">
        <v>5</v>
      </c>
      <c r="K1915">
        <v>2</v>
      </c>
      <c r="L1915" t="s">
        <v>197</v>
      </c>
      <c r="M1915" s="11" cm="1">
        <f t="array" ref="M1915">_xlfn.IFS(L1915="&gt;70%",1,L1915="60-70%",70%,L1915="50-60%",60%,L1915="&lt;50%",50%)</f>
        <v>0.7</v>
      </c>
      <c r="N1915" s="47">
        <v>0.13244972727722668</v>
      </c>
      <c r="O1915">
        <v>8</v>
      </c>
      <c r="P1915">
        <v>2</v>
      </c>
      <c r="Q1915">
        <v>7</v>
      </c>
      <c r="R1915">
        <v>2</v>
      </c>
      <c r="S1915" t="s">
        <v>104</v>
      </c>
      <c r="T1915" t="s">
        <v>109</v>
      </c>
      <c r="V1915">
        <v>16</v>
      </c>
      <c r="W1915">
        <v>19</v>
      </c>
      <c r="X1915">
        <f>IF(AND(OR('Country Prioritization'!$C$4 = 'Filter inputs'!$A$4,'Country Prioritization'!$C$4=$B1915),
OR('Country Prioritization'!$C$6='Filter inputs'!$C$4,'Country Prioritization'!$C$6=$S1915),
OR( 'Country Prioritization'!$C$7='Filter inputs'!$D$4, 'Country Prioritization'!$C$7=$T1915),
OR('Country Prioritization'!$C$8='Filter inputs'!$E$4, 'Country Prioritization'!$C$8=$F1915), OR(AND('Country Prioritization'!$C$5='Filter inputs'!$B$4,H1915&lt;=$X$1),AND('Country Prioritization'!$C$5='Filter inputs'!$B$5,M1915&lt;=$X$1))),1,0)</f>
        <v>1</v>
      </c>
      <c r="Y1915">
        <f>IF(OR('Vaccine Prioritization'!$C$5='Filter inputs'!$E$4, 'Vaccine Prioritization'!$C$5=$F1915),1,0)</f>
        <v>1</v>
      </c>
    </row>
    <row r="1916" spans="1:25" x14ac:dyDescent="0.3">
      <c r="A1916" t="str">
        <f t="shared" si="51"/>
        <v>ASIATLSPCV32023</v>
      </c>
      <c r="B1916" t="s">
        <v>13</v>
      </c>
      <c r="C1916" t="s">
        <v>160</v>
      </c>
      <c r="D1916" t="s">
        <v>56</v>
      </c>
      <c r="E1916" t="s">
        <v>84</v>
      </c>
      <c r="F1916">
        <v>2023</v>
      </c>
      <c r="G1916" t="s">
        <v>199</v>
      </c>
      <c r="H1916" s="11" cm="1">
        <f t="array" ref="H1916">_xlfn.IFS(G1916="&gt;70%",1,G1916="60-70%",70%,G1916="50-60%",60%,G1916="&lt;50%",50%)</f>
        <v>0.5</v>
      </c>
      <c r="I1916" s="47">
        <v>4.2981589200973079E-2</v>
      </c>
      <c r="J1916">
        <v>8</v>
      </c>
      <c r="K1916">
        <v>2</v>
      </c>
      <c r="L1916" t="s">
        <v>199</v>
      </c>
      <c r="M1916" s="11" cm="1">
        <f t="array" ref="M1916">_xlfn.IFS(L1916="&gt;70%",1,L1916="60-70%",70%,L1916="50-60%",60%,L1916="&lt;50%",50%)</f>
        <v>0.5</v>
      </c>
      <c r="N1916" s="47">
        <v>0.12325134879533851</v>
      </c>
      <c r="O1916">
        <v>10</v>
      </c>
      <c r="P1916">
        <v>2</v>
      </c>
      <c r="Q1916">
        <v>2</v>
      </c>
      <c r="R1916">
        <v>11</v>
      </c>
      <c r="S1916" t="s">
        <v>104</v>
      </c>
      <c r="T1916" t="s">
        <v>108</v>
      </c>
      <c r="V1916">
        <v>23</v>
      </c>
      <c r="W1916">
        <v>25</v>
      </c>
      <c r="X1916">
        <f>IF(AND(OR('Country Prioritization'!$C$4 = 'Filter inputs'!$A$4,'Country Prioritization'!$C$4=$B1916),
OR('Country Prioritization'!$C$6='Filter inputs'!$C$4,'Country Prioritization'!$C$6=$S1916),
OR( 'Country Prioritization'!$C$7='Filter inputs'!$D$4, 'Country Prioritization'!$C$7=$T1916),
OR('Country Prioritization'!$C$8='Filter inputs'!$E$4, 'Country Prioritization'!$C$8=$F1916), OR(AND('Country Prioritization'!$C$5='Filter inputs'!$B$4,H1916&lt;=$X$1),AND('Country Prioritization'!$C$5='Filter inputs'!$B$5,M1916&lt;=$X$1))),1,0)</f>
        <v>1</v>
      </c>
      <c r="Y1916">
        <f>IF(OR('Vaccine Prioritization'!$C$5='Filter inputs'!$E$4, 'Vaccine Prioritization'!$C$5=$F1916),1,0)</f>
        <v>1</v>
      </c>
    </row>
    <row r="1917" spans="1:25" x14ac:dyDescent="0.3">
      <c r="A1917" t="str">
        <f t="shared" si="51"/>
        <v>ASIAARMPCV32023</v>
      </c>
      <c r="B1917" t="s">
        <v>13</v>
      </c>
      <c r="C1917" t="s">
        <v>168</v>
      </c>
      <c r="D1917" t="s">
        <v>64</v>
      </c>
      <c r="E1917" t="s">
        <v>84</v>
      </c>
      <c r="F1917">
        <v>2023</v>
      </c>
      <c r="G1917" t="s">
        <v>199</v>
      </c>
      <c r="H1917" s="11" cm="1">
        <f t="array" ref="H1917">_xlfn.IFS(G1917="&gt;70%",1,G1917="60-70%",70%,G1917="50-60%",60%,G1917="&lt;50%",50%)</f>
        <v>0.5</v>
      </c>
      <c r="I1917" s="47">
        <v>2.5593864564600496E-2</v>
      </c>
      <c r="J1917">
        <v>3</v>
      </c>
      <c r="K1917">
        <v>2</v>
      </c>
      <c r="L1917" t="s">
        <v>196</v>
      </c>
      <c r="M1917" s="11" cm="1">
        <f t="array" ref="M1917">_xlfn.IFS(L1917="&gt;70%",1,L1917="60-70%",70%,L1917="50-60%",60%,L1917="&lt;50%",50%)</f>
        <v>1</v>
      </c>
      <c r="N1917" s="47">
        <v>0.11495211227224955</v>
      </c>
      <c r="O1917">
        <v>2</v>
      </c>
      <c r="P1917">
        <v>2</v>
      </c>
      <c r="Q1917">
        <v>2</v>
      </c>
      <c r="R1917">
        <v>10</v>
      </c>
      <c r="S1917" t="s">
        <v>105</v>
      </c>
      <c r="T1917" t="s">
        <v>108</v>
      </c>
      <c r="V1917">
        <v>17</v>
      </c>
      <c r="W1917">
        <v>16</v>
      </c>
      <c r="X1917">
        <f>IF(AND(OR('Country Prioritization'!$C$4 = 'Filter inputs'!$A$4,'Country Prioritization'!$C$4=$B1917),
OR('Country Prioritization'!$C$6='Filter inputs'!$C$4,'Country Prioritization'!$C$6=$S1917),
OR( 'Country Prioritization'!$C$7='Filter inputs'!$D$4, 'Country Prioritization'!$C$7=$T1917),
OR('Country Prioritization'!$C$8='Filter inputs'!$E$4, 'Country Prioritization'!$C$8=$F1917), OR(AND('Country Prioritization'!$C$5='Filter inputs'!$B$4,H1917&lt;=$X$1),AND('Country Prioritization'!$C$5='Filter inputs'!$B$5,M1917&lt;=$X$1))),1,0)</f>
        <v>1</v>
      </c>
      <c r="Y1917">
        <f>IF(OR('Vaccine Prioritization'!$C$5='Filter inputs'!$E$4, 'Vaccine Prioritization'!$C$5=$F1917),1,0)</f>
        <v>1</v>
      </c>
    </row>
    <row r="1918" spans="1:25" x14ac:dyDescent="0.3">
      <c r="A1918" t="str">
        <f t="shared" si="51"/>
        <v>AFRICACOMPCV32023</v>
      </c>
      <c r="B1918" t="s">
        <v>3</v>
      </c>
      <c r="C1918" t="s">
        <v>153</v>
      </c>
      <c r="D1918" t="s">
        <v>49</v>
      </c>
      <c r="E1918" t="s">
        <v>84</v>
      </c>
      <c r="F1918">
        <v>2023</v>
      </c>
      <c r="G1918" t="s">
        <v>199</v>
      </c>
      <c r="H1918" s="11" cm="1">
        <f t="array" ref="H1918">_xlfn.IFS(G1918="&gt;70%",1,G1918="60-70%",70%,G1918="50-60%",60%,G1918="&lt;50%",50%)</f>
        <v>0.5</v>
      </c>
      <c r="I1918" s="47">
        <v>3.5249819535412348E-2</v>
      </c>
      <c r="J1918">
        <v>7</v>
      </c>
      <c r="K1918">
        <v>2</v>
      </c>
      <c r="L1918" t="s">
        <v>199</v>
      </c>
      <c r="M1918" s="11" cm="1">
        <f t="array" ref="M1918">_xlfn.IFS(L1918="&gt;70%",1,L1918="60-70%",70%,L1918="50-60%",60%,L1918="&lt;50%",50%)</f>
        <v>0.5</v>
      </c>
      <c r="N1918" s="47">
        <v>9.0747544673548508E-2</v>
      </c>
      <c r="O1918">
        <v>9</v>
      </c>
      <c r="P1918">
        <v>2</v>
      </c>
      <c r="Q1918">
        <v>3</v>
      </c>
      <c r="R1918">
        <v>2</v>
      </c>
      <c r="S1918" t="s">
        <v>104</v>
      </c>
      <c r="T1918" t="s">
        <v>109</v>
      </c>
      <c r="V1918">
        <v>14</v>
      </c>
      <c r="W1918">
        <v>16</v>
      </c>
      <c r="X1918">
        <f>IF(AND(OR('Country Prioritization'!$C$4 = 'Filter inputs'!$A$4,'Country Prioritization'!$C$4=$B1918),
OR('Country Prioritization'!$C$6='Filter inputs'!$C$4,'Country Prioritization'!$C$6=$S1918),
OR( 'Country Prioritization'!$C$7='Filter inputs'!$D$4, 'Country Prioritization'!$C$7=$T1918),
OR('Country Prioritization'!$C$8='Filter inputs'!$E$4, 'Country Prioritization'!$C$8=$F1918), OR(AND('Country Prioritization'!$C$5='Filter inputs'!$B$4,H1918&lt;=$X$1),AND('Country Prioritization'!$C$5='Filter inputs'!$B$5,M1918&lt;=$X$1))),1,0)</f>
        <v>1</v>
      </c>
      <c r="Y1918">
        <f>IF(OR('Vaccine Prioritization'!$C$5='Filter inputs'!$E$4, 'Vaccine Prioritization'!$C$5=$F1918),1,0)</f>
        <v>1</v>
      </c>
    </row>
    <row r="1919" spans="1:25" x14ac:dyDescent="0.3">
      <c r="A1919" t="str">
        <f t="shared" si="51"/>
        <v>AFRICALSOPCV32023</v>
      </c>
      <c r="B1919" t="s">
        <v>3</v>
      </c>
      <c r="C1919" t="s">
        <v>178</v>
      </c>
      <c r="D1919" t="s">
        <v>74</v>
      </c>
      <c r="E1919" t="s">
        <v>84</v>
      </c>
      <c r="F1919">
        <v>2023</v>
      </c>
      <c r="G1919" t="s">
        <v>199</v>
      </c>
      <c r="H1919" s="11" cm="1">
        <f t="array" ref="H1919">_xlfn.IFS(G1919="&gt;70%",1,G1919="60-70%",70%,G1919="50-60%",60%,G1919="&lt;50%",50%)</f>
        <v>0.5</v>
      </c>
      <c r="I1919" s="47">
        <v>1.8465733139430479E-2</v>
      </c>
      <c r="J1919">
        <v>4</v>
      </c>
      <c r="K1919">
        <v>2</v>
      </c>
      <c r="L1919" t="s">
        <v>196</v>
      </c>
      <c r="M1919" s="11" cm="1">
        <f t="array" ref="M1919">_xlfn.IFS(L1919="&gt;70%",1,L1919="60-70%",70%,L1919="50-60%",60%,L1919="&lt;50%",50%)</f>
        <v>1</v>
      </c>
      <c r="N1919" s="47">
        <v>8.5998036238565584E-2</v>
      </c>
      <c r="O1919">
        <v>1</v>
      </c>
      <c r="P1919">
        <v>2</v>
      </c>
      <c r="Q1919">
        <v>9</v>
      </c>
      <c r="R1919">
        <v>2</v>
      </c>
      <c r="S1919" t="s">
        <v>104</v>
      </c>
      <c r="T1919" t="s">
        <v>109</v>
      </c>
      <c r="V1919">
        <v>17</v>
      </c>
      <c r="W1919">
        <v>14</v>
      </c>
      <c r="X1919">
        <f>IF(AND(OR('Country Prioritization'!$C$4 = 'Filter inputs'!$A$4,'Country Prioritization'!$C$4=$B1919),
OR('Country Prioritization'!$C$6='Filter inputs'!$C$4,'Country Prioritization'!$C$6=$S1919),
OR( 'Country Prioritization'!$C$7='Filter inputs'!$D$4, 'Country Prioritization'!$C$7=$T1919),
OR('Country Prioritization'!$C$8='Filter inputs'!$E$4, 'Country Prioritization'!$C$8=$F1919), OR(AND('Country Prioritization'!$C$5='Filter inputs'!$B$4,H1919&lt;=$X$1),AND('Country Prioritization'!$C$5='Filter inputs'!$B$5,M1919&lt;=$X$1))),1,0)</f>
        <v>1</v>
      </c>
      <c r="Y1919">
        <f>IF(OR('Vaccine Prioritization'!$C$5='Filter inputs'!$E$4, 'Vaccine Prioritization'!$C$5=$F1919),1,0)</f>
        <v>1</v>
      </c>
    </row>
    <row r="1920" spans="1:25" x14ac:dyDescent="0.3">
      <c r="A1920" t="str">
        <f t="shared" si="51"/>
        <v>ASIABTNPCV32023</v>
      </c>
      <c r="B1920" t="s">
        <v>13</v>
      </c>
      <c r="C1920" t="s">
        <v>184</v>
      </c>
      <c r="D1920" t="s">
        <v>80</v>
      </c>
      <c r="E1920" t="s">
        <v>84</v>
      </c>
      <c r="F1920">
        <v>2023</v>
      </c>
      <c r="G1920" t="s">
        <v>199</v>
      </c>
      <c r="H1920" s="11" cm="1">
        <f t="array" ref="H1920">_xlfn.IFS(G1920="&gt;70%",1,G1920="60-70%",70%,G1920="50-60%",60%,G1920="&lt;50%",50%)</f>
        <v>0.5</v>
      </c>
      <c r="I1920" s="47">
        <v>1.5154599814686361E-2</v>
      </c>
      <c r="J1920">
        <v>1</v>
      </c>
      <c r="K1920">
        <v>2</v>
      </c>
      <c r="L1920" t="s">
        <v>196</v>
      </c>
      <c r="M1920" s="11" cm="1">
        <f t="array" ref="M1920">_xlfn.IFS(L1920="&gt;70%",1,L1920="60-70%",70%,L1920="50-60%",60%,L1920="&lt;50%",50%)</f>
        <v>1</v>
      </c>
      <c r="N1920" s="47">
        <v>7.4519862913353441E-2</v>
      </c>
      <c r="O1920">
        <v>1</v>
      </c>
      <c r="P1920">
        <v>1</v>
      </c>
      <c r="Q1920">
        <v>4</v>
      </c>
      <c r="R1920">
        <v>11</v>
      </c>
      <c r="S1920" t="s">
        <v>104</v>
      </c>
      <c r="T1920" t="s">
        <v>108</v>
      </c>
      <c r="V1920">
        <v>18</v>
      </c>
      <c r="W1920">
        <v>17</v>
      </c>
      <c r="X1920">
        <f>IF(AND(OR('Country Prioritization'!$C$4 = 'Filter inputs'!$A$4,'Country Prioritization'!$C$4=$B1920),
OR('Country Prioritization'!$C$6='Filter inputs'!$C$4,'Country Prioritization'!$C$6=$S1920),
OR( 'Country Prioritization'!$C$7='Filter inputs'!$D$4, 'Country Prioritization'!$C$7=$T1920),
OR('Country Prioritization'!$C$8='Filter inputs'!$E$4, 'Country Prioritization'!$C$8=$F1920), OR(AND('Country Prioritization'!$C$5='Filter inputs'!$B$4,H1920&lt;=$X$1),AND('Country Prioritization'!$C$5='Filter inputs'!$B$5,M1920&lt;=$X$1))),1,0)</f>
        <v>1</v>
      </c>
      <c r="Y1920">
        <f>IF(OR('Vaccine Prioritization'!$C$5='Filter inputs'!$E$4, 'Vaccine Prioritization'!$C$5=$F1920),1,0)</f>
        <v>1</v>
      </c>
    </row>
    <row r="1921" spans="1:25" x14ac:dyDescent="0.3">
      <c r="A1921" t="str">
        <f t="shared" si="51"/>
        <v>ASIAGEOPCV32023</v>
      </c>
      <c r="B1921" t="s">
        <v>13</v>
      </c>
      <c r="C1921" t="s">
        <v>159</v>
      </c>
      <c r="D1921" t="s">
        <v>55</v>
      </c>
      <c r="E1921" t="s">
        <v>84</v>
      </c>
      <c r="F1921">
        <v>2023</v>
      </c>
      <c r="G1921" t="s">
        <v>199</v>
      </c>
      <c r="H1921" s="11" cm="1">
        <f t="array" ref="H1921">_xlfn.IFS(G1921="&gt;70%",1,G1921="60-70%",70%,G1921="50-60%",60%,G1921="&lt;50%",50%)</f>
        <v>0.5</v>
      </c>
      <c r="I1921" s="47">
        <v>1.5086144789550776E-2</v>
      </c>
      <c r="J1921">
        <v>5</v>
      </c>
      <c r="K1921">
        <v>1</v>
      </c>
      <c r="L1921" t="s">
        <v>196</v>
      </c>
      <c r="M1921" s="11" cm="1">
        <f t="array" ref="M1921">_xlfn.IFS(L1921="&gt;70%",1,L1921="60-70%",70%,L1921="50-60%",60%,L1921="&lt;50%",50%)</f>
        <v>1</v>
      </c>
      <c r="N1921" s="47">
        <v>6.6159912697685383E-2</v>
      </c>
      <c r="O1921">
        <v>4</v>
      </c>
      <c r="P1921">
        <v>1</v>
      </c>
      <c r="Q1921">
        <v>3</v>
      </c>
      <c r="R1921">
        <v>10</v>
      </c>
      <c r="S1921" t="s">
        <v>105</v>
      </c>
      <c r="T1921" t="s">
        <v>108</v>
      </c>
      <c r="V1921">
        <v>19</v>
      </c>
      <c r="W1921">
        <v>18</v>
      </c>
      <c r="X1921">
        <f>IF(AND(OR('Country Prioritization'!$C$4 = 'Filter inputs'!$A$4,'Country Prioritization'!$C$4=$B1921),
OR('Country Prioritization'!$C$6='Filter inputs'!$C$4,'Country Prioritization'!$C$6=$S1921),
OR( 'Country Prioritization'!$C$7='Filter inputs'!$D$4, 'Country Prioritization'!$C$7=$T1921),
OR('Country Prioritization'!$C$8='Filter inputs'!$E$4, 'Country Prioritization'!$C$8=$F1921), OR(AND('Country Prioritization'!$C$5='Filter inputs'!$B$4,H1921&lt;=$X$1),AND('Country Prioritization'!$C$5='Filter inputs'!$B$5,M1921&lt;=$X$1))),1,0)</f>
        <v>1</v>
      </c>
      <c r="Y1921">
        <f>IF(OR('Vaccine Prioritization'!$C$5='Filter inputs'!$E$4, 'Vaccine Prioritization'!$C$5=$F1921),1,0)</f>
        <v>1</v>
      </c>
    </row>
    <row r="1922" spans="1:25" x14ac:dyDescent="0.3">
      <c r="A1922" t="str">
        <f t="shared" si="51"/>
        <v>EUROPEMDAPCV32023</v>
      </c>
      <c r="B1922" t="s">
        <v>9</v>
      </c>
      <c r="C1922" t="s">
        <v>130</v>
      </c>
      <c r="D1922" t="s">
        <v>26</v>
      </c>
      <c r="E1922" t="s">
        <v>84</v>
      </c>
      <c r="F1922">
        <v>2023</v>
      </c>
      <c r="G1922" t="s">
        <v>199</v>
      </c>
      <c r="H1922" s="11" cm="1">
        <f t="array" ref="H1922">_xlfn.IFS(G1922="&gt;70%",1,G1922="60-70%",70%,G1922="50-60%",60%,G1922="&lt;50%",50%)</f>
        <v>0.5</v>
      </c>
      <c r="I1922" s="47">
        <v>1.4799688505635183E-2</v>
      </c>
      <c r="J1922">
        <v>6</v>
      </c>
      <c r="K1922">
        <v>1</v>
      </c>
      <c r="L1922" t="s">
        <v>197</v>
      </c>
      <c r="M1922" s="11" cm="1">
        <f t="array" ref="M1922">_xlfn.IFS(L1922="&gt;70%",1,L1922="60-70%",70%,L1922="50-60%",60%,L1922="&lt;50%",50%)</f>
        <v>0.7</v>
      </c>
      <c r="N1922" s="47">
        <v>5.3244006218154796E-2</v>
      </c>
      <c r="O1922">
        <v>7</v>
      </c>
      <c r="P1922">
        <v>1</v>
      </c>
      <c r="Q1922">
        <v>2</v>
      </c>
      <c r="R1922">
        <v>11</v>
      </c>
      <c r="S1922" t="s">
        <v>104</v>
      </c>
      <c r="T1922" t="s">
        <v>108</v>
      </c>
      <c r="V1922">
        <v>20</v>
      </c>
      <c r="W1922">
        <v>21</v>
      </c>
      <c r="X1922">
        <f>IF(AND(OR('Country Prioritization'!$C$4 = 'Filter inputs'!$A$4,'Country Prioritization'!$C$4=$B1922),
OR('Country Prioritization'!$C$6='Filter inputs'!$C$4,'Country Prioritization'!$C$6=$S1922),
OR( 'Country Prioritization'!$C$7='Filter inputs'!$D$4, 'Country Prioritization'!$C$7=$T1922),
OR('Country Prioritization'!$C$8='Filter inputs'!$E$4, 'Country Prioritization'!$C$8=$F1922), OR(AND('Country Prioritization'!$C$5='Filter inputs'!$B$4,H1922&lt;=$X$1),AND('Country Prioritization'!$C$5='Filter inputs'!$B$5,M1922&lt;=$X$1))),1,0)</f>
        <v>1</v>
      </c>
      <c r="Y1922">
        <f>IF(OR('Vaccine Prioritization'!$C$5='Filter inputs'!$E$4, 'Vaccine Prioritization'!$C$5=$F1922),1,0)</f>
        <v>1</v>
      </c>
    </row>
    <row r="1923" spans="1:25" x14ac:dyDescent="0.3">
      <c r="A1923" t="str">
        <f t="shared" si="51"/>
        <v>OCEANIASLBPCV32023</v>
      </c>
      <c r="B1923" t="s">
        <v>15</v>
      </c>
      <c r="C1923" t="s">
        <v>150</v>
      </c>
      <c r="D1923" t="s">
        <v>46</v>
      </c>
      <c r="E1923" t="s">
        <v>84</v>
      </c>
      <c r="F1923">
        <v>2023</v>
      </c>
      <c r="G1923" t="s">
        <v>199</v>
      </c>
      <c r="H1923" s="11" cm="1">
        <f t="array" ref="H1923">_xlfn.IFS(G1923="&gt;70%",1,G1923="60-70%",70%,G1923="50-60%",60%,G1923="&lt;50%",50%)</f>
        <v>0.5</v>
      </c>
      <c r="I1923" s="47">
        <v>1.3152547668231864E-2</v>
      </c>
      <c r="J1923">
        <v>2</v>
      </c>
      <c r="K1923">
        <v>1</v>
      </c>
      <c r="L1923" t="s">
        <v>196</v>
      </c>
      <c r="M1923" s="11" cm="1">
        <f t="array" ref="M1923">_xlfn.IFS(L1923="&gt;70%",1,L1923="60-70%",70%,L1923="50-60%",60%,L1923="&lt;50%",50%)</f>
        <v>1</v>
      </c>
      <c r="N1923" s="47">
        <v>4.9636645596829086E-2</v>
      </c>
      <c r="O1923">
        <v>5</v>
      </c>
      <c r="P1923">
        <v>1</v>
      </c>
      <c r="Q1923">
        <v>1</v>
      </c>
      <c r="R1923">
        <v>5</v>
      </c>
      <c r="S1923" t="s">
        <v>104</v>
      </c>
      <c r="T1923" t="s">
        <v>107</v>
      </c>
      <c r="V1923">
        <v>9</v>
      </c>
      <c r="W1923">
        <v>12</v>
      </c>
      <c r="X1923">
        <f>IF(AND(OR('Country Prioritization'!$C$4 = 'Filter inputs'!$A$4,'Country Prioritization'!$C$4=$B1923),
OR('Country Prioritization'!$C$6='Filter inputs'!$C$4,'Country Prioritization'!$C$6=$S1923),
OR( 'Country Prioritization'!$C$7='Filter inputs'!$D$4, 'Country Prioritization'!$C$7=$T1923),
OR('Country Prioritization'!$C$8='Filter inputs'!$E$4, 'Country Prioritization'!$C$8=$F1923), OR(AND('Country Prioritization'!$C$5='Filter inputs'!$B$4,H1923&lt;=$X$1),AND('Country Prioritization'!$C$5='Filter inputs'!$B$5,M1923&lt;=$X$1))),1,0)</f>
        <v>1</v>
      </c>
      <c r="Y1923">
        <f>IF(OR('Vaccine Prioritization'!$C$5='Filter inputs'!$E$4, 'Vaccine Prioritization'!$C$5=$F1923),1,0)</f>
        <v>1</v>
      </c>
    </row>
    <row r="1924" spans="1:25" x14ac:dyDescent="0.3">
      <c r="A1924" t="str">
        <f t="shared" ref="A1924:A1987" si="52">_xlfn.CONCAT(B1924,D1924,E1924,F1924)</f>
        <v>OCEANIAKIRPCV32023</v>
      </c>
      <c r="B1924" t="s">
        <v>15</v>
      </c>
      <c r="C1924" t="s">
        <v>129</v>
      </c>
      <c r="D1924" t="s">
        <v>25</v>
      </c>
      <c r="E1924" t="s">
        <v>84</v>
      </c>
      <c r="F1924">
        <v>2023</v>
      </c>
      <c r="G1924" t="s">
        <v>199</v>
      </c>
      <c r="H1924" s="11" cm="1">
        <f t="array" ref="H1924">_xlfn.IFS(G1924="&gt;70%",1,G1924="60-70%",70%,G1924="50-60%",60%,G1924="&lt;50%",50%)</f>
        <v>0.5</v>
      </c>
      <c r="I1924" s="47">
        <v>7.1706059247001698E-3</v>
      </c>
      <c r="J1924">
        <v>1</v>
      </c>
      <c r="K1924">
        <v>1</v>
      </c>
      <c r="L1924" t="s">
        <v>197</v>
      </c>
      <c r="M1924" s="11" cm="1">
        <f t="array" ref="M1924">_xlfn.IFS(L1924="&gt;70%",1,L1924="60-70%",70%,L1924="50-60%",60%,L1924="&lt;50%",50%)</f>
        <v>0.7</v>
      </c>
      <c r="N1924" s="47">
        <v>2.2027277207799557E-2</v>
      </c>
      <c r="O1924">
        <v>7</v>
      </c>
      <c r="P1924">
        <v>1</v>
      </c>
      <c r="Q1924">
        <v>5</v>
      </c>
      <c r="R1924">
        <v>11</v>
      </c>
      <c r="S1924" t="s">
        <v>104</v>
      </c>
      <c r="T1924" t="s">
        <v>108</v>
      </c>
      <c r="V1924">
        <v>18</v>
      </c>
      <c r="W1924">
        <v>24</v>
      </c>
      <c r="X1924">
        <f>IF(AND(OR('Country Prioritization'!$C$4 = 'Filter inputs'!$A$4,'Country Prioritization'!$C$4=$B1924),
OR('Country Prioritization'!$C$6='Filter inputs'!$C$4,'Country Prioritization'!$C$6=$S1924),
OR( 'Country Prioritization'!$C$7='Filter inputs'!$D$4, 'Country Prioritization'!$C$7=$T1924),
OR('Country Prioritization'!$C$8='Filter inputs'!$E$4, 'Country Prioritization'!$C$8=$F1924), OR(AND('Country Prioritization'!$C$5='Filter inputs'!$B$4,H1924&lt;=$X$1),AND('Country Prioritization'!$C$5='Filter inputs'!$B$5,M1924&lt;=$X$1))),1,0)</f>
        <v>1</v>
      </c>
      <c r="Y1924">
        <f>IF(OR('Vaccine Prioritization'!$C$5='Filter inputs'!$E$4, 'Vaccine Prioritization'!$C$5=$F1924),1,0)</f>
        <v>1</v>
      </c>
    </row>
    <row r="1925" spans="1:25" x14ac:dyDescent="0.3">
      <c r="A1925" t="str">
        <f t="shared" si="52"/>
        <v>AMERICAGUYPCV32023</v>
      </c>
      <c r="B1925" t="s">
        <v>22</v>
      </c>
      <c r="C1925" t="s">
        <v>170</v>
      </c>
      <c r="D1925" t="s">
        <v>66</v>
      </c>
      <c r="E1925" t="s">
        <v>84</v>
      </c>
      <c r="F1925">
        <v>2023</v>
      </c>
      <c r="G1925" t="s">
        <v>199</v>
      </c>
      <c r="H1925" s="11" cm="1">
        <f t="array" ref="H1925">_xlfn.IFS(G1925="&gt;70%",1,G1925="60-70%",70%,G1925="50-60%",60%,G1925="&lt;50%",50%)</f>
        <v>0.5</v>
      </c>
      <c r="I1925" s="47">
        <v>4.6317595227055898E-3</v>
      </c>
      <c r="J1925">
        <v>1</v>
      </c>
      <c r="K1925">
        <v>1</v>
      </c>
      <c r="L1925" t="s">
        <v>196</v>
      </c>
      <c r="M1925" s="11" cm="1">
        <f t="array" ref="M1925">_xlfn.IFS(L1925="&gt;70%",1,L1925="60-70%",70%,L1925="50-60%",60%,L1925="&lt;50%",50%)</f>
        <v>1</v>
      </c>
      <c r="N1925" s="47">
        <v>1.8169093321199651E-2</v>
      </c>
      <c r="O1925">
        <v>2</v>
      </c>
      <c r="P1925">
        <v>1</v>
      </c>
      <c r="Q1925">
        <v>4</v>
      </c>
      <c r="R1925">
        <v>10</v>
      </c>
      <c r="S1925" t="s">
        <v>105</v>
      </c>
      <c r="T1925" t="s">
        <v>108</v>
      </c>
      <c r="V1925">
        <v>16</v>
      </c>
      <c r="W1925">
        <v>17</v>
      </c>
      <c r="X1925">
        <f>IF(AND(OR('Country Prioritization'!$C$4 = 'Filter inputs'!$A$4,'Country Prioritization'!$C$4=$B1925),
OR('Country Prioritization'!$C$6='Filter inputs'!$C$4,'Country Prioritization'!$C$6=$S1925),
OR( 'Country Prioritization'!$C$7='Filter inputs'!$D$4, 'Country Prioritization'!$C$7=$T1925),
OR('Country Prioritization'!$C$8='Filter inputs'!$E$4, 'Country Prioritization'!$C$8=$F1925), OR(AND('Country Prioritization'!$C$5='Filter inputs'!$B$4,H1925&lt;=$X$1),AND('Country Prioritization'!$C$5='Filter inputs'!$B$5,M1925&lt;=$X$1))),1,0)</f>
        <v>1</v>
      </c>
      <c r="Y1925">
        <f>IF(OR('Vaccine Prioritization'!$C$5='Filter inputs'!$E$4, 'Vaccine Prioritization'!$C$5=$F1925),1,0)</f>
        <v>1</v>
      </c>
    </row>
    <row r="1926" spans="1:25" x14ac:dyDescent="0.3">
      <c r="A1926" t="str">
        <f t="shared" si="52"/>
        <v>AFRICASTPPCV32023</v>
      </c>
      <c r="B1926" t="s">
        <v>3</v>
      </c>
      <c r="C1926" t="s">
        <v>173</v>
      </c>
      <c r="D1926" t="s">
        <v>69</v>
      </c>
      <c r="E1926" t="s">
        <v>84</v>
      </c>
      <c r="F1926">
        <v>2023</v>
      </c>
      <c r="G1926" t="s">
        <v>199</v>
      </c>
      <c r="H1926" s="11" cm="1">
        <f t="array" ref="H1926">_xlfn.IFS(G1926="&gt;70%",1,G1926="60-70%",70%,G1926="50-60%",60%,G1926="&lt;50%",50%)</f>
        <v>0.5</v>
      </c>
      <c r="I1926" s="47">
        <v>2.649770760761774E-3</v>
      </c>
      <c r="J1926">
        <v>2</v>
      </c>
      <c r="K1926">
        <v>1</v>
      </c>
      <c r="L1926" t="s">
        <v>196</v>
      </c>
      <c r="M1926" s="11" cm="1">
        <f t="array" ref="M1926">_xlfn.IFS(L1926="&gt;70%",1,L1926="60-70%",70%,L1926="50-60%",60%,L1926="&lt;50%",50%)</f>
        <v>1</v>
      </c>
      <c r="N1926" s="47">
        <v>1.0636572994920327E-2</v>
      </c>
      <c r="O1926">
        <v>2</v>
      </c>
      <c r="P1926">
        <v>1</v>
      </c>
      <c r="Q1926">
        <v>4</v>
      </c>
      <c r="R1926">
        <v>5</v>
      </c>
      <c r="S1926" t="s">
        <v>104</v>
      </c>
      <c r="T1926" t="s">
        <v>107</v>
      </c>
      <c r="V1926">
        <v>12</v>
      </c>
      <c r="W1926">
        <v>12</v>
      </c>
      <c r="X1926">
        <f>IF(AND(OR('Country Prioritization'!$C$4 = 'Filter inputs'!$A$4,'Country Prioritization'!$C$4=$B1926),
OR('Country Prioritization'!$C$6='Filter inputs'!$C$4,'Country Prioritization'!$C$6=$S1926),
OR( 'Country Prioritization'!$C$7='Filter inputs'!$D$4, 'Country Prioritization'!$C$7=$T1926),
OR('Country Prioritization'!$C$8='Filter inputs'!$E$4, 'Country Prioritization'!$C$8=$F1926), OR(AND('Country Prioritization'!$C$5='Filter inputs'!$B$4,H1926&lt;=$X$1),AND('Country Prioritization'!$C$5='Filter inputs'!$B$5,M1926&lt;=$X$1))),1,0)</f>
        <v>1</v>
      </c>
      <c r="Y1926">
        <f>IF(OR('Vaccine Prioritization'!$C$5='Filter inputs'!$E$4, 'Vaccine Prioritization'!$C$5=$F1926),1,0)</f>
        <v>1</v>
      </c>
    </row>
    <row r="1927" spans="1:25" x14ac:dyDescent="0.3">
      <c r="A1927" t="str">
        <f t="shared" si="52"/>
        <v>ASIAINDPCV32024</v>
      </c>
      <c r="B1927" t="s">
        <v>13</v>
      </c>
      <c r="C1927" t="s">
        <v>146</v>
      </c>
      <c r="D1927" t="s">
        <v>42</v>
      </c>
      <c r="E1927" t="s">
        <v>84</v>
      </c>
      <c r="F1927">
        <v>2024</v>
      </c>
      <c r="G1927" t="s">
        <v>199</v>
      </c>
      <c r="H1927" s="11" cm="1">
        <f t="array" ref="H1927">_xlfn.IFS(G1927="&gt;70%",1,G1927="60-70%",70%,G1927="50-60%",60%,G1927="&lt;50%",50%)</f>
        <v>0.5</v>
      </c>
      <c r="I1927" s="47">
        <v>23.705675243356293</v>
      </c>
      <c r="J1927">
        <v>1</v>
      </c>
      <c r="K1927">
        <v>10</v>
      </c>
      <c r="L1927" t="s">
        <v>199</v>
      </c>
      <c r="M1927" s="11" cm="1">
        <f t="array" ref="M1927">_xlfn.IFS(L1927="&gt;70%",1,L1927="60-70%",70%,L1927="50-60%",60%,L1927="&lt;50%",50%)</f>
        <v>0.5</v>
      </c>
      <c r="N1927" s="47">
        <v>126.89900105488651</v>
      </c>
      <c r="O1927">
        <v>9</v>
      </c>
      <c r="P1927">
        <v>10</v>
      </c>
      <c r="Q1927">
        <v>3</v>
      </c>
      <c r="R1927">
        <v>5</v>
      </c>
      <c r="S1927" t="s">
        <v>104</v>
      </c>
      <c r="T1927" t="s">
        <v>107</v>
      </c>
      <c r="V1927">
        <v>19</v>
      </c>
      <c r="W1927">
        <v>27</v>
      </c>
      <c r="X1927">
        <f>IF(AND(OR('Country Prioritization'!$C$4 = 'Filter inputs'!$A$4,'Country Prioritization'!$C$4=$B1927),
OR('Country Prioritization'!$C$6='Filter inputs'!$C$4,'Country Prioritization'!$C$6=$S1927),
OR( 'Country Prioritization'!$C$7='Filter inputs'!$D$4, 'Country Prioritization'!$C$7=$T1927),
OR('Country Prioritization'!$C$8='Filter inputs'!$E$4, 'Country Prioritization'!$C$8=$F1927), OR(AND('Country Prioritization'!$C$5='Filter inputs'!$B$4,H1927&lt;=$X$1),AND('Country Prioritization'!$C$5='Filter inputs'!$B$5,M1927&lt;=$X$1))),1,0)</f>
        <v>1</v>
      </c>
      <c r="Y1927">
        <f>IF(OR('Vaccine Prioritization'!$C$5='Filter inputs'!$E$4, 'Vaccine Prioritization'!$C$5=$F1927),1,0)</f>
        <v>1</v>
      </c>
    </row>
    <row r="1928" spans="1:25" x14ac:dyDescent="0.3">
      <c r="A1928" t="str">
        <f t="shared" si="52"/>
        <v>ASIABGDPCV32024</v>
      </c>
      <c r="B1928" t="s">
        <v>13</v>
      </c>
      <c r="C1928" t="s">
        <v>169</v>
      </c>
      <c r="D1928" t="s">
        <v>65</v>
      </c>
      <c r="E1928" t="s">
        <v>84</v>
      </c>
      <c r="F1928">
        <v>2024</v>
      </c>
      <c r="G1928" t="s">
        <v>199</v>
      </c>
      <c r="H1928" s="11" cm="1">
        <f t="array" ref="H1928">_xlfn.IFS(G1928="&gt;70%",1,G1928="60-70%",70%,G1928="50-60%",60%,G1928="&lt;50%",50%)</f>
        <v>0.5</v>
      </c>
      <c r="I1928" s="47">
        <v>4.1397111967860463</v>
      </c>
      <c r="J1928">
        <v>2</v>
      </c>
      <c r="K1928">
        <v>10</v>
      </c>
      <c r="L1928" t="s">
        <v>196</v>
      </c>
      <c r="M1928" s="11" cm="1">
        <f t="array" ref="M1928">_xlfn.IFS(L1928="&gt;70%",1,L1928="60-70%",70%,L1928="50-60%",60%,L1928="&lt;50%",50%)</f>
        <v>1</v>
      </c>
      <c r="N1928" s="47">
        <v>26.593153468843393</v>
      </c>
      <c r="O1928">
        <v>2</v>
      </c>
      <c r="P1928">
        <v>10</v>
      </c>
      <c r="Q1928">
        <v>2</v>
      </c>
      <c r="R1928">
        <v>2</v>
      </c>
      <c r="S1928" t="s">
        <v>104</v>
      </c>
      <c r="T1928" t="s">
        <v>109</v>
      </c>
      <c r="V1928">
        <v>16</v>
      </c>
      <c r="W1928">
        <v>16</v>
      </c>
      <c r="X1928">
        <f>IF(AND(OR('Country Prioritization'!$C$4 = 'Filter inputs'!$A$4,'Country Prioritization'!$C$4=$B1928),
OR('Country Prioritization'!$C$6='Filter inputs'!$C$4,'Country Prioritization'!$C$6=$S1928),
OR( 'Country Prioritization'!$C$7='Filter inputs'!$D$4, 'Country Prioritization'!$C$7=$T1928),
OR('Country Prioritization'!$C$8='Filter inputs'!$E$4, 'Country Prioritization'!$C$8=$F1928), OR(AND('Country Prioritization'!$C$5='Filter inputs'!$B$4,H1928&lt;=$X$1),AND('Country Prioritization'!$C$5='Filter inputs'!$B$5,M1928&lt;=$X$1))),1,0)</f>
        <v>1</v>
      </c>
      <c r="Y1928">
        <f>IF(OR('Vaccine Prioritization'!$C$5='Filter inputs'!$E$4, 'Vaccine Prioritization'!$C$5=$F1928),1,0)</f>
        <v>1</v>
      </c>
    </row>
    <row r="1929" spans="1:25" x14ac:dyDescent="0.3">
      <c r="A1929" t="str">
        <f t="shared" si="52"/>
        <v>ASIAPAKPCV32024</v>
      </c>
      <c r="B1929" t="s">
        <v>13</v>
      </c>
      <c r="C1929" t="s">
        <v>141</v>
      </c>
      <c r="D1929" t="s">
        <v>37</v>
      </c>
      <c r="E1929" t="s">
        <v>84</v>
      </c>
      <c r="F1929">
        <v>2024</v>
      </c>
      <c r="G1929" t="s">
        <v>199</v>
      </c>
      <c r="H1929" s="11" cm="1">
        <f t="array" ref="H1929">_xlfn.IFS(G1929="&gt;70%",1,G1929="60-70%",70%,G1929="50-60%",60%,G1929="&lt;50%",50%)</f>
        <v>0.5</v>
      </c>
      <c r="I1929" s="47">
        <v>2.6735909908065798</v>
      </c>
      <c r="J1929">
        <v>7</v>
      </c>
      <c r="K1929">
        <v>10</v>
      </c>
      <c r="L1929" t="s">
        <v>196</v>
      </c>
      <c r="M1929" s="11" cm="1">
        <f t="array" ref="M1929">_xlfn.IFS(L1929="&gt;70%",1,L1929="60-70%",70%,L1929="50-60%",60%,L1929="&lt;50%",50%)</f>
        <v>1</v>
      </c>
      <c r="N1929" s="47">
        <v>25.239564045277202</v>
      </c>
      <c r="O1929">
        <v>5</v>
      </c>
      <c r="P1929">
        <v>10</v>
      </c>
      <c r="Q1929">
        <v>3</v>
      </c>
      <c r="R1929">
        <v>2</v>
      </c>
      <c r="S1929" t="s">
        <v>104</v>
      </c>
      <c r="T1929" t="s">
        <v>109</v>
      </c>
      <c r="V1929">
        <v>22</v>
      </c>
      <c r="W1929">
        <v>20</v>
      </c>
      <c r="X1929">
        <f>IF(AND(OR('Country Prioritization'!$C$4 = 'Filter inputs'!$A$4,'Country Prioritization'!$C$4=$B1929),
OR('Country Prioritization'!$C$6='Filter inputs'!$C$4,'Country Prioritization'!$C$6=$S1929),
OR( 'Country Prioritization'!$C$7='Filter inputs'!$D$4, 'Country Prioritization'!$C$7=$T1929),
OR('Country Prioritization'!$C$8='Filter inputs'!$E$4, 'Country Prioritization'!$C$8=$F1929), OR(AND('Country Prioritization'!$C$5='Filter inputs'!$B$4,H1929&lt;=$X$1),AND('Country Prioritization'!$C$5='Filter inputs'!$B$5,M1929&lt;=$X$1))),1,0)</f>
        <v>1</v>
      </c>
      <c r="Y1929">
        <f>IF(OR('Vaccine Prioritization'!$C$5='Filter inputs'!$E$4, 'Vaccine Prioritization'!$C$5=$F1929),1,0)</f>
        <v>1</v>
      </c>
    </row>
    <row r="1930" spans="1:25" x14ac:dyDescent="0.3">
      <c r="A1930" t="str">
        <f t="shared" si="52"/>
        <v>AFRICAETHPCV32024</v>
      </c>
      <c r="B1930" t="s">
        <v>3</v>
      </c>
      <c r="C1930" t="s">
        <v>125</v>
      </c>
      <c r="D1930" t="s">
        <v>20</v>
      </c>
      <c r="E1930" t="s">
        <v>84</v>
      </c>
      <c r="F1930">
        <v>2024</v>
      </c>
      <c r="G1930" t="s">
        <v>199</v>
      </c>
      <c r="H1930" s="11" cm="1">
        <f t="array" ref="H1930">_xlfn.IFS(G1930="&gt;70%",1,G1930="60-70%",70%,G1930="50-60%",60%,G1930="&lt;50%",50%)</f>
        <v>0.5</v>
      </c>
      <c r="I1930" s="47">
        <v>2.004039909230515</v>
      </c>
      <c r="J1930">
        <v>9</v>
      </c>
      <c r="K1930">
        <v>10</v>
      </c>
      <c r="L1930" t="s">
        <v>197</v>
      </c>
      <c r="M1930" s="11" cm="1">
        <f t="array" ref="M1930">_xlfn.IFS(L1930="&gt;70%",1,L1930="60-70%",70%,L1930="50-60%",60%,L1930="&lt;50%",50%)</f>
        <v>0.7</v>
      </c>
      <c r="N1930" s="47">
        <v>21.77702573938712</v>
      </c>
      <c r="O1930">
        <v>7</v>
      </c>
      <c r="P1930">
        <v>10</v>
      </c>
      <c r="Q1930">
        <v>9</v>
      </c>
      <c r="R1930">
        <v>9</v>
      </c>
      <c r="S1930" t="s">
        <v>103</v>
      </c>
      <c r="T1930" t="s">
        <v>106</v>
      </c>
      <c r="V1930">
        <v>37</v>
      </c>
      <c r="W1930">
        <v>35</v>
      </c>
      <c r="X1930">
        <f>IF(AND(OR('Country Prioritization'!$C$4 = 'Filter inputs'!$A$4,'Country Prioritization'!$C$4=$B1930),
OR('Country Prioritization'!$C$6='Filter inputs'!$C$4,'Country Prioritization'!$C$6=$S1930),
OR( 'Country Prioritization'!$C$7='Filter inputs'!$D$4, 'Country Prioritization'!$C$7=$T1930),
OR('Country Prioritization'!$C$8='Filter inputs'!$E$4, 'Country Prioritization'!$C$8=$F1930), OR(AND('Country Prioritization'!$C$5='Filter inputs'!$B$4,H1930&lt;=$X$1),AND('Country Prioritization'!$C$5='Filter inputs'!$B$5,M1930&lt;=$X$1))),1,0)</f>
        <v>1</v>
      </c>
      <c r="Y1930">
        <f>IF(OR('Vaccine Prioritization'!$C$5='Filter inputs'!$E$4, 'Vaccine Prioritization'!$C$5=$F1930),1,0)</f>
        <v>1</v>
      </c>
    </row>
    <row r="1931" spans="1:25" x14ac:dyDescent="0.3">
      <c r="A1931" t="str">
        <f t="shared" si="52"/>
        <v>AFRICANGAPCV32024</v>
      </c>
      <c r="B1931" t="s">
        <v>3</v>
      </c>
      <c r="C1931" t="s">
        <v>113</v>
      </c>
      <c r="D1931" t="s">
        <v>5</v>
      </c>
      <c r="E1931" t="s">
        <v>84</v>
      </c>
      <c r="F1931">
        <v>2024</v>
      </c>
      <c r="G1931" t="s">
        <v>199</v>
      </c>
      <c r="H1931" s="11" cm="1">
        <f t="array" ref="H1931">_xlfn.IFS(G1931="&gt;70%",1,G1931="60-70%",70%,G1931="50-60%",60%,G1931="&lt;50%",50%)</f>
        <v>0.5</v>
      </c>
      <c r="I1931" s="47">
        <v>1.6825233699832483</v>
      </c>
      <c r="J1931">
        <v>10</v>
      </c>
      <c r="K1931">
        <v>10</v>
      </c>
      <c r="L1931" t="s">
        <v>199</v>
      </c>
      <c r="M1931" s="11" cm="1">
        <f t="array" ref="M1931">_xlfn.IFS(L1931="&gt;70%",1,L1931="60-70%",70%,L1931="50-60%",60%,L1931="&lt;50%",50%)</f>
        <v>0.5</v>
      </c>
      <c r="N1931" s="47">
        <v>17.219566511776172</v>
      </c>
      <c r="O1931">
        <v>9</v>
      </c>
      <c r="P1931">
        <v>10</v>
      </c>
      <c r="Q1931">
        <v>10</v>
      </c>
      <c r="R1931">
        <v>5</v>
      </c>
      <c r="S1931" t="s">
        <v>104</v>
      </c>
      <c r="T1931" t="s">
        <v>107</v>
      </c>
      <c r="V1931">
        <v>35</v>
      </c>
      <c r="W1931">
        <v>34</v>
      </c>
      <c r="X1931">
        <f>IF(AND(OR('Country Prioritization'!$C$4 = 'Filter inputs'!$A$4,'Country Prioritization'!$C$4=$B1931),
OR('Country Prioritization'!$C$6='Filter inputs'!$C$4,'Country Prioritization'!$C$6=$S1931),
OR( 'Country Prioritization'!$C$7='Filter inputs'!$D$4, 'Country Prioritization'!$C$7=$T1931),
OR('Country Prioritization'!$C$8='Filter inputs'!$E$4, 'Country Prioritization'!$C$8=$F1931), OR(AND('Country Prioritization'!$C$5='Filter inputs'!$B$4,H1931&lt;=$X$1),AND('Country Prioritization'!$C$5='Filter inputs'!$B$5,M1931&lt;=$X$1))),1,0)</f>
        <v>1</v>
      </c>
      <c r="Y1931">
        <f>IF(OR('Vaccine Prioritization'!$C$5='Filter inputs'!$E$4, 'Vaccine Prioritization'!$C$5=$F1931),1,0)</f>
        <v>1</v>
      </c>
    </row>
    <row r="1932" spans="1:25" x14ac:dyDescent="0.3">
      <c r="A1932" t="str">
        <f t="shared" si="52"/>
        <v>AFRICACODPCV32024</v>
      </c>
      <c r="B1932" t="s">
        <v>3</v>
      </c>
      <c r="C1932" t="s">
        <v>134</v>
      </c>
      <c r="D1932" t="s">
        <v>30</v>
      </c>
      <c r="E1932" t="s">
        <v>84</v>
      </c>
      <c r="F1932">
        <v>2024</v>
      </c>
      <c r="G1932" t="s">
        <v>199</v>
      </c>
      <c r="H1932" s="11" cm="1">
        <f t="array" ref="H1932">_xlfn.IFS(G1932="&gt;70%",1,G1932="60-70%",70%,G1932="50-60%",60%,G1932="&lt;50%",50%)</f>
        <v>0.5</v>
      </c>
      <c r="I1932" s="47">
        <v>0.87856303793061508</v>
      </c>
      <c r="J1932">
        <v>10</v>
      </c>
      <c r="K1932">
        <v>10</v>
      </c>
      <c r="L1932" t="s">
        <v>196</v>
      </c>
      <c r="M1932" s="11" cm="1">
        <f t="array" ref="M1932">_xlfn.IFS(L1932="&gt;70%",1,L1932="60-70%",70%,L1932="50-60%",60%,L1932="&lt;50%",50%)</f>
        <v>1</v>
      </c>
      <c r="N1932" s="47">
        <v>13.875579835611031</v>
      </c>
      <c r="O1932">
        <v>6</v>
      </c>
      <c r="P1932">
        <v>10</v>
      </c>
      <c r="Q1932">
        <v>10</v>
      </c>
      <c r="R1932">
        <v>9</v>
      </c>
      <c r="S1932" t="s">
        <v>103</v>
      </c>
      <c r="T1932" t="s">
        <v>106</v>
      </c>
      <c r="V1932">
        <v>39</v>
      </c>
      <c r="W1932">
        <v>35</v>
      </c>
      <c r="X1932">
        <f>IF(AND(OR('Country Prioritization'!$C$4 = 'Filter inputs'!$A$4,'Country Prioritization'!$C$4=$B1932),
OR('Country Prioritization'!$C$6='Filter inputs'!$C$4,'Country Prioritization'!$C$6=$S1932),
OR( 'Country Prioritization'!$C$7='Filter inputs'!$D$4, 'Country Prioritization'!$C$7=$T1932),
OR('Country Prioritization'!$C$8='Filter inputs'!$E$4, 'Country Prioritization'!$C$8=$F1932), OR(AND('Country Prioritization'!$C$5='Filter inputs'!$B$4,H1932&lt;=$X$1),AND('Country Prioritization'!$C$5='Filter inputs'!$B$5,M1932&lt;=$X$1))),1,0)</f>
        <v>1</v>
      </c>
      <c r="Y1932">
        <f>IF(OR('Vaccine Prioritization'!$C$5='Filter inputs'!$E$4, 'Vaccine Prioritization'!$C$5=$F1932),1,0)</f>
        <v>1</v>
      </c>
    </row>
    <row r="1933" spans="1:25" x14ac:dyDescent="0.3">
      <c r="A1933" t="str">
        <f t="shared" si="52"/>
        <v>ASIAIDNPCV32024</v>
      </c>
      <c r="B1933" t="s">
        <v>13</v>
      </c>
      <c r="C1933" t="s">
        <v>133</v>
      </c>
      <c r="D1933" t="s">
        <v>29</v>
      </c>
      <c r="E1933" t="s">
        <v>84</v>
      </c>
      <c r="F1933">
        <v>2024</v>
      </c>
      <c r="G1933" t="s">
        <v>199</v>
      </c>
      <c r="H1933" s="11" cm="1">
        <f t="array" ref="H1933">_xlfn.IFS(G1933="&gt;70%",1,G1933="60-70%",70%,G1933="50-60%",60%,G1933="&lt;50%",50%)</f>
        <v>0.5</v>
      </c>
      <c r="I1933" s="47">
        <v>0.49058864277345232</v>
      </c>
      <c r="J1933">
        <v>10</v>
      </c>
      <c r="K1933">
        <v>9</v>
      </c>
      <c r="L1933" t="s">
        <v>196</v>
      </c>
      <c r="M1933" s="11" cm="1">
        <f t="array" ref="M1933">_xlfn.IFS(L1933="&gt;70%",1,L1933="60-70%",70%,L1933="50-60%",60%,L1933="&lt;50%",50%)</f>
        <v>1</v>
      </c>
      <c r="N1933" s="47">
        <v>11.381418869621138</v>
      </c>
      <c r="O1933">
        <v>7</v>
      </c>
      <c r="P1933">
        <v>10</v>
      </c>
      <c r="Q1933">
        <v>2</v>
      </c>
      <c r="R1933">
        <v>10</v>
      </c>
      <c r="S1933" t="s">
        <v>105</v>
      </c>
      <c r="T1933" t="s">
        <v>108</v>
      </c>
      <c r="V1933">
        <v>31</v>
      </c>
      <c r="W1933">
        <v>29</v>
      </c>
      <c r="X1933">
        <f>IF(AND(OR('Country Prioritization'!$C$4 = 'Filter inputs'!$A$4,'Country Prioritization'!$C$4=$B1933),
OR('Country Prioritization'!$C$6='Filter inputs'!$C$4,'Country Prioritization'!$C$6=$S1933),
OR( 'Country Prioritization'!$C$7='Filter inputs'!$D$4, 'Country Prioritization'!$C$7=$T1933),
OR('Country Prioritization'!$C$8='Filter inputs'!$E$4, 'Country Prioritization'!$C$8=$F1933), OR(AND('Country Prioritization'!$C$5='Filter inputs'!$B$4,H1933&lt;=$X$1),AND('Country Prioritization'!$C$5='Filter inputs'!$B$5,M1933&lt;=$X$1))),1,0)</f>
        <v>1</v>
      </c>
      <c r="Y1933">
        <f>IF(OR('Vaccine Prioritization'!$C$5='Filter inputs'!$E$4, 'Vaccine Prioritization'!$C$5=$F1933),1,0)</f>
        <v>1</v>
      </c>
    </row>
    <row r="1934" spans="1:25" x14ac:dyDescent="0.3">
      <c r="A1934" t="str">
        <f t="shared" si="52"/>
        <v>AFRICANERPCV32024</v>
      </c>
      <c r="B1934" t="s">
        <v>3</v>
      </c>
      <c r="C1934" t="s">
        <v>136</v>
      </c>
      <c r="D1934" t="s">
        <v>32</v>
      </c>
      <c r="E1934" t="s">
        <v>84</v>
      </c>
      <c r="F1934">
        <v>2024</v>
      </c>
      <c r="G1934" t="s">
        <v>199</v>
      </c>
      <c r="H1934" s="11" cm="1">
        <f t="array" ref="H1934">_xlfn.IFS(G1934="&gt;70%",1,G1934="60-70%",70%,G1934="50-60%",60%,G1934="&lt;50%",50%)</f>
        <v>0.5</v>
      </c>
      <c r="I1934" s="47">
        <v>1.250525277077625</v>
      </c>
      <c r="J1934">
        <v>6</v>
      </c>
      <c r="K1934">
        <v>10</v>
      </c>
      <c r="L1934" t="s">
        <v>196</v>
      </c>
      <c r="M1934" s="11" cm="1">
        <f t="array" ref="M1934">_xlfn.IFS(L1934="&gt;70%",1,L1934="60-70%",70%,L1934="50-60%",60%,L1934="&lt;50%",50%)</f>
        <v>1</v>
      </c>
      <c r="N1934" s="47">
        <v>9.3148006956908134</v>
      </c>
      <c r="O1934">
        <v>6</v>
      </c>
      <c r="P1934">
        <v>10</v>
      </c>
      <c r="Q1934">
        <v>8</v>
      </c>
      <c r="R1934">
        <v>9</v>
      </c>
      <c r="S1934" t="s">
        <v>103</v>
      </c>
      <c r="T1934" t="s">
        <v>106</v>
      </c>
      <c r="V1934">
        <v>33</v>
      </c>
      <c r="W1934">
        <v>33</v>
      </c>
      <c r="X1934">
        <f>IF(AND(OR('Country Prioritization'!$C$4 = 'Filter inputs'!$A$4,'Country Prioritization'!$C$4=$B1934),
OR('Country Prioritization'!$C$6='Filter inputs'!$C$4,'Country Prioritization'!$C$6=$S1934),
OR( 'Country Prioritization'!$C$7='Filter inputs'!$D$4, 'Country Prioritization'!$C$7=$T1934),
OR('Country Prioritization'!$C$8='Filter inputs'!$E$4, 'Country Prioritization'!$C$8=$F1934), OR(AND('Country Prioritization'!$C$5='Filter inputs'!$B$4,H1934&lt;=$X$1),AND('Country Prioritization'!$C$5='Filter inputs'!$B$5,M1934&lt;=$X$1))),1,0)</f>
        <v>1</v>
      </c>
      <c r="Y1934">
        <f>IF(OR('Vaccine Prioritization'!$C$5='Filter inputs'!$E$4, 'Vaccine Prioritization'!$C$5=$F1934),1,0)</f>
        <v>1</v>
      </c>
    </row>
    <row r="1935" spans="1:25" x14ac:dyDescent="0.3">
      <c r="A1935" t="str">
        <f t="shared" si="52"/>
        <v>ASIAVNMPCV32024</v>
      </c>
      <c r="B1935" t="s">
        <v>13</v>
      </c>
      <c r="C1935" t="s">
        <v>152</v>
      </c>
      <c r="D1935" t="s">
        <v>48</v>
      </c>
      <c r="E1935" t="s">
        <v>84</v>
      </c>
      <c r="F1935">
        <v>2024</v>
      </c>
      <c r="G1935" t="s">
        <v>199</v>
      </c>
      <c r="H1935" s="11" cm="1">
        <f t="array" ref="H1935">_xlfn.IFS(G1935="&gt;70%",1,G1935="60-70%",70%,G1935="50-60%",60%,G1935="&lt;50%",50%)</f>
        <v>0.5</v>
      </c>
      <c r="I1935" s="47">
        <v>8.9214404342189801E-2</v>
      </c>
      <c r="J1935">
        <v>8</v>
      </c>
      <c r="K1935">
        <v>5</v>
      </c>
      <c r="L1935" t="s">
        <v>199</v>
      </c>
      <c r="M1935" s="11" cm="1">
        <f t="array" ref="M1935">_xlfn.IFS(L1935="&gt;70%",1,L1935="60-70%",70%,L1935="50-60%",60%,L1935="&lt;50%",50%)</f>
        <v>0.5</v>
      </c>
      <c r="N1935" s="47">
        <v>8.7613442604347185</v>
      </c>
      <c r="O1935">
        <v>10</v>
      </c>
      <c r="P1935">
        <v>9</v>
      </c>
      <c r="Q1935">
        <v>7</v>
      </c>
      <c r="R1935">
        <v>11</v>
      </c>
      <c r="S1935" t="s">
        <v>104</v>
      </c>
      <c r="T1935" t="s">
        <v>108</v>
      </c>
      <c r="V1935">
        <v>31</v>
      </c>
      <c r="W1935">
        <v>37</v>
      </c>
      <c r="X1935">
        <f>IF(AND(OR('Country Prioritization'!$C$4 = 'Filter inputs'!$A$4,'Country Prioritization'!$C$4=$B1935),
OR('Country Prioritization'!$C$6='Filter inputs'!$C$4,'Country Prioritization'!$C$6=$S1935),
OR( 'Country Prioritization'!$C$7='Filter inputs'!$D$4, 'Country Prioritization'!$C$7=$T1935),
OR('Country Prioritization'!$C$8='Filter inputs'!$E$4, 'Country Prioritization'!$C$8=$F1935), OR(AND('Country Prioritization'!$C$5='Filter inputs'!$B$4,H1935&lt;=$X$1),AND('Country Prioritization'!$C$5='Filter inputs'!$B$5,M1935&lt;=$X$1))),1,0)</f>
        <v>1</v>
      </c>
      <c r="Y1935">
        <f>IF(OR('Vaccine Prioritization'!$C$5='Filter inputs'!$E$4, 'Vaccine Prioritization'!$C$5=$F1935),1,0)</f>
        <v>1</v>
      </c>
    </row>
    <row r="1936" spans="1:25" x14ac:dyDescent="0.3">
      <c r="A1936" t="str">
        <f t="shared" si="52"/>
        <v>AFRICASDNPCV32024</v>
      </c>
      <c r="B1936" t="s">
        <v>3</v>
      </c>
      <c r="C1936" t="s">
        <v>149</v>
      </c>
      <c r="D1936" t="s">
        <v>45</v>
      </c>
      <c r="E1936" t="s">
        <v>84</v>
      </c>
      <c r="F1936">
        <v>2024</v>
      </c>
      <c r="G1936" t="s">
        <v>199</v>
      </c>
      <c r="H1936" s="11" cm="1">
        <f t="array" ref="H1936">_xlfn.IFS(G1936="&gt;70%",1,G1936="60-70%",70%,G1936="50-60%",60%,G1936="&lt;50%",50%)</f>
        <v>0.5</v>
      </c>
      <c r="I1936" s="47">
        <v>1.2425216156410743</v>
      </c>
      <c r="J1936">
        <v>3</v>
      </c>
      <c r="K1936">
        <v>10</v>
      </c>
      <c r="L1936" t="s">
        <v>196</v>
      </c>
      <c r="M1936" s="11" cm="1">
        <f t="array" ref="M1936">_xlfn.IFS(L1936="&gt;70%",1,L1936="60-70%",70%,L1936="50-60%",60%,L1936="&lt;50%",50%)</f>
        <v>1</v>
      </c>
      <c r="N1936" s="47">
        <v>8.0327632991746931</v>
      </c>
      <c r="O1936">
        <v>4</v>
      </c>
      <c r="P1936">
        <v>9</v>
      </c>
      <c r="Q1936">
        <v>5</v>
      </c>
      <c r="R1936">
        <v>3</v>
      </c>
      <c r="S1936" t="s">
        <v>103</v>
      </c>
      <c r="T1936" t="s">
        <v>109</v>
      </c>
      <c r="V1936">
        <v>21</v>
      </c>
      <c r="W1936">
        <v>21</v>
      </c>
      <c r="X1936">
        <f>IF(AND(OR('Country Prioritization'!$C$4 = 'Filter inputs'!$A$4,'Country Prioritization'!$C$4=$B1936),
OR('Country Prioritization'!$C$6='Filter inputs'!$C$4,'Country Prioritization'!$C$6=$S1936),
OR( 'Country Prioritization'!$C$7='Filter inputs'!$D$4, 'Country Prioritization'!$C$7=$T1936),
OR('Country Prioritization'!$C$8='Filter inputs'!$E$4, 'Country Prioritization'!$C$8=$F1936), OR(AND('Country Prioritization'!$C$5='Filter inputs'!$B$4,H1936&lt;=$X$1),AND('Country Prioritization'!$C$5='Filter inputs'!$B$5,M1936&lt;=$X$1))),1,0)</f>
        <v>1</v>
      </c>
      <c r="Y1936">
        <f>IF(OR('Vaccine Prioritization'!$C$5='Filter inputs'!$E$4, 'Vaccine Prioritization'!$C$5=$F1936),1,0)</f>
        <v>1</v>
      </c>
    </row>
    <row r="1937" spans="1:25" x14ac:dyDescent="0.3">
      <c r="A1937" t="str">
        <f t="shared" si="52"/>
        <v>AFRICATZAPCV32024</v>
      </c>
      <c r="B1937" t="s">
        <v>3</v>
      </c>
      <c r="C1937" t="s">
        <v>161</v>
      </c>
      <c r="D1937" t="s">
        <v>57</v>
      </c>
      <c r="E1937" t="s">
        <v>84</v>
      </c>
      <c r="F1937">
        <v>2024</v>
      </c>
      <c r="G1937" t="s">
        <v>199</v>
      </c>
      <c r="H1937" s="11" cm="1">
        <f t="array" ref="H1937">_xlfn.IFS(G1937="&gt;70%",1,G1937="60-70%",70%,G1937="50-60%",60%,G1937="&lt;50%",50%)</f>
        <v>0.5</v>
      </c>
      <c r="I1937" s="47">
        <v>0.71716716454115648</v>
      </c>
      <c r="J1937">
        <v>6</v>
      </c>
      <c r="K1937">
        <v>9</v>
      </c>
      <c r="L1937" t="s">
        <v>196</v>
      </c>
      <c r="M1937" s="11" cm="1">
        <f t="array" ref="M1937">_xlfn.IFS(L1937="&gt;70%",1,L1937="60-70%",70%,L1937="50-60%",60%,L1937="&lt;50%",50%)</f>
        <v>1</v>
      </c>
      <c r="N1937" s="47">
        <v>6.0793424480919924</v>
      </c>
      <c r="O1937">
        <v>3</v>
      </c>
      <c r="P1937">
        <v>9</v>
      </c>
      <c r="Q1937">
        <v>7</v>
      </c>
      <c r="R1937">
        <v>8</v>
      </c>
      <c r="S1937" t="s">
        <v>104</v>
      </c>
      <c r="T1937" t="s">
        <v>106</v>
      </c>
      <c r="V1937">
        <v>30</v>
      </c>
      <c r="W1937">
        <v>27</v>
      </c>
      <c r="X1937">
        <f>IF(AND(OR('Country Prioritization'!$C$4 = 'Filter inputs'!$A$4,'Country Prioritization'!$C$4=$B1937),
OR('Country Prioritization'!$C$6='Filter inputs'!$C$4,'Country Prioritization'!$C$6=$S1937),
OR( 'Country Prioritization'!$C$7='Filter inputs'!$D$4, 'Country Prioritization'!$C$7=$T1937),
OR('Country Prioritization'!$C$8='Filter inputs'!$E$4, 'Country Prioritization'!$C$8=$F1937), OR(AND('Country Prioritization'!$C$5='Filter inputs'!$B$4,H1937&lt;=$X$1),AND('Country Prioritization'!$C$5='Filter inputs'!$B$5,M1937&lt;=$X$1))),1,0)</f>
        <v>1</v>
      </c>
      <c r="Y1937">
        <f>IF(OR('Vaccine Prioritization'!$C$5='Filter inputs'!$E$4, 'Vaccine Prioritization'!$C$5=$F1937),1,0)</f>
        <v>1</v>
      </c>
    </row>
    <row r="1938" spans="1:25" x14ac:dyDescent="0.3">
      <c r="A1938" t="str">
        <f t="shared" si="52"/>
        <v>AFRICAAGOPCV32024</v>
      </c>
      <c r="B1938" t="s">
        <v>3</v>
      </c>
      <c r="C1938" t="s">
        <v>116</v>
      </c>
      <c r="D1938" t="s">
        <v>8</v>
      </c>
      <c r="E1938" t="s">
        <v>84</v>
      </c>
      <c r="F1938">
        <v>2024</v>
      </c>
      <c r="G1938" t="s">
        <v>199</v>
      </c>
      <c r="H1938" s="11" cm="1">
        <f t="array" ref="H1938">_xlfn.IFS(G1938="&gt;70%",1,G1938="60-70%",70%,G1938="50-60%",60%,G1938="&lt;50%",50%)</f>
        <v>0.5</v>
      </c>
      <c r="I1938" s="47">
        <v>0.40832934338626531</v>
      </c>
      <c r="J1938">
        <v>10</v>
      </c>
      <c r="K1938">
        <v>7</v>
      </c>
      <c r="L1938" t="s">
        <v>199</v>
      </c>
      <c r="M1938" s="11" cm="1">
        <f t="array" ref="M1938">_xlfn.IFS(L1938="&gt;70%",1,L1938="60-70%",70%,L1938="50-60%",60%,L1938="&lt;50%",50%)</f>
        <v>0.5</v>
      </c>
      <c r="N1938" s="47">
        <v>5.4329770687403656</v>
      </c>
      <c r="O1938">
        <v>8</v>
      </c>
      <c r="P1938">
        <v>9</v>
      </c>
      <c r="Q1938">
        <v>9</v>
      </c>
      <c r="R1938">
        <v>11</v>
      </c>
      <c r="S1938" t="s">
        <v>104</v>
      </c>
      <c r="T1938" t="s">
        <v>108</v>
      </c>
      <c r="V1938">
        <v>37</v>
      </c>
      <c r="W1938">
        <v>37</v>
      </c>
      <c r="X1938">
        <f>IF(AND(OR('Country Prioritization'!$C$4 = 'Filter inputs'!$A$4,'Country Prioritization'!$C$4=$B1938),
OR('Country Prioritization'!$C$6='Filter inputs'!$C$4,'Country Prioritization'!$C$6=$S1938),
OR( 'Country Prioritization'!$C$7='Filter inputs'!$D$4, 'Country Prioritization'!$C$7=$T1938),
OR('Country Prioritization'!$C$8='Filter inputs'!$E$4, 'Country Prioritization'!$C$8=$F1938), OR(AND('Country Prioritization'!$C$5='Filter inputs'!$B$4,H1938&lt;=$X$1),AND('Country Prioritization'!$C$5='Filter inputs'!$B$5,M1938&lt;=$X$1))),1,0)</f>
        <v>1</v>
      </c>
      <c r="Y1938">
        <f>IF(OR('Vaccine Prioritization'!$C$5='Filter inputs'!$E$4, 'Vaccine Prioritization'!$C$5=$F1938),1,0)</f>
        <v>1</v>
      </c>
    </row>
    <row r="1939" spans="1:25" x14ac:dyDescent="0.3">
      <c r="A1939" t="str">
        <f t="shared" si="52"/>
        <v>ASIAAFGPCV32024</v>
      </c>
      <c r="B1939" t="s">
        <v>13</v>
      </c>
      <c r="C1939" t="s">
        <v>120</v>
      </c>
      <c r="D1939" t="s">
        <v>14</v>
      </c>
      <c r="E1939" t="s">
        <v>84</v>
      </c>
      <c r="F1939">
        <v>2024</v>
      </c>
      <c r="G1939" t="s">
        <v>199</v>
      </c>
      <c r="H1939" s="11" cm="1">
        <f t="array" ref="H1939">_xlfn.IFS(G1939="&gt;70%",1,G1939="60-70%",70%,G1939="50-60%",60%,G1939="&lt;50%",50%)</f>
        <v>0.5</v>
      </c>
      <c r="I1939" s="47">
        <v>0.57264549533538545</v>
      </c>
      <c r="J1939">
        <v>9</v>
      </c>
      <c r="K1939">
        <v>9</v>
      </c>
      <c r="L1939" t="s">
        <v>198</v>
      </c>
      <c r="M1939" s="11" cm="1">
        <f t="array" ref="M1939">_xlfn.IFS(L1939="&gt;70%",1,L1939="60-70%",70%,L1939="50-60%",60%,L1939="&lt;50%",50%)</f>
        <v>0.6</v>
      </c>
      <c r="N1939" s="47">
        <v>5.154189289081633</v>
      </c>
      <c r="O1939">
        <v>8</v>
      </c>
      <c r="P1939">
        <v>9</v>
      </c>
      <c r="Q1939">
        <v>8</v>
      </c>
      <c r="R1939">
        <v>9</v>
      </c>
      <c r="S1939" t="s">
        <v>103</v>
      </c>
      <c r="T1939" t="s">
        <v>106</v>
      </c>
      <c r="V1939">
        <v>35</v>
      </c>
      <c r="W1939">
        <v>34</v>
      </c>
      <c r="X1939">
        <f>IF(AND(OR('Country Prioritization'!$C$4 = 'Filter inputs'!$A$4,'Country Prioritization'!$C$4=$B1939),
OR('Country Prioritization'!$C$6='Filter inputs'!$C$4,'Country Prioritization'!$C$6=$S1939),
OR( 'Country Prioritization'!$C$7='Filter inputs'!$D$4, 'Country Prioritization'!$C$7=$T1939),
OR('Country Prioritization'!$C$8='Filter inputs'!$E$4, 'Country Prioritization'!$C$8=$F1939), OR(AND('Country Prioritization'!$C$5='Filter inputs'!$B$4,H1939&lt;=$X$1),AND('Country Prioritization'!$C$5='Filter inputs'!$B$5,M1939&lt;=$X$1))),1,0)</f>
        <v>1</v>
      </c>
      <c r="Y1939">
        <f>IF(OR('Vaccine Prioritization'!$C$5='Filter inputs'!$E$4, 'Vaccine Prioritization'!$C$5=$F1939),1,0)</f>
        <v>1</v>
      </c>
    </row>
    <row r="1940" spans="1:25" x14ac:dyDescent="0.3">
      <c r="A1940" t="str">
        <f t="shared" si="52"/>
        <v>AFRICAMLIPCV32024</v>
      </c>
      <c r="B1940" t="s">
        <v>3</v>
      </c>
      <c r="C1940" t="s">
        <v>126</v>
      </c>
      <c r="D1940" t="s">
        <v>21</v>
      </c>
      <c r="E1940" t="s">
        <v>84</v>
      </c>
      <c r="F1940">
        <v>2024</v>
      </c>
      <c r="G1940" t="s">
        <v>199</v>
      </c>
      <c r="H1940" s="11" cm="1">
        <f t="array" ref="H1940">_xlfn.IFS(G1940="&gt;70%",1,G1940="60-70%",70%,G1940="50-60%",60%,G1940="&lt;50%",50%)</f>
        <v>0.5</v>
      </c>
      <c r="I1940" s="47">
        <v>0.56010686870317095</v>
      </c>
      <c r="J1940">
        <v>8</v>
      </c>
      <c r="K1940">
        <v>9</v>
      </c>
      <c r="L1940" t="s">
        <v>197</v>
      </c>
      <c r="M1940" s="11" cm="1">
        <f t="array" ref="M1940">_xlfn.IFS(L1940="&gt;70%",1,L1940="60-70%",70%,L1940="50-60%",60%,L1940="&lt;50%",50%)</f>
        <v>0.7</v>
      </c>
      <c r="N1940" s="47">
        <v>4.7820783736480612</v>
      </c>
      <c r="O1940">
        <v>7</v>
      </c>
      <c r="P1940">
        <v>9</v>
      </c>
      <c r="Q1940">
        <v>8</v>
      </c>
      <c r="R1940">
        <v>9</v>
      </c>
      <c r="S1940" t="s">
        <v>103</v>
      </c>
      <c r="T1940" t="s">
        <v>106</v>
      </c>
      <c r="V1940">
        <v>34</v>
      </c>
      <c r="W1940">
        <v>33</v>
      </c>
      <c r="X1940">
        <f>IF(AND(OR('Country Prioritization'!$C$4 = 'Filter inputs'!$A$4,'Country Prioritization'!$C$4=$B1940),
OR('Country Prioritization'!$C$6='Filter inputs'!$C$4,'Country Prioritization'!$C$6=$S1940),
OR( 'Country Prioritization'!$C$7='Filter inputs'!$D$4, 'Country Prioritization'!$C$7=$T1940),
OR('Country Prioritization'!$C$8='Filter inputs'!$E$4, 'Country Prioritization'!$C$8=$F1940), OR(AND('Country Prioritization'!$C$5='Filter inputs'!$B$4,H1940&lt;=$X$1),AND('Country Prioritization'!$C$5='Filter inputs'!$B$5,M1940&lt;=$X$1))),1,0)</f>
        <v>1</v>
      </c>
      <c r="Y1940">
        <f>IF(OR('Vaccine Prioritization'!$C$5='Filter inputs'!$E$4, 'Vaccine Prioritization'!$C$5=$F1940),1,0)</f>
        <v>1</v>
      </c>
    </row>
    <row r="1941" spans="1:25" x14ac:dyDescent="0.3">
      <c r="A1941" t="str">
        <f t="shared" si="52"/>
        <v>AFRICACMRPCV32024</v>
      </c>
      <c r="B1941" t="s">
        <v>3</v>
      </c>
      <c r="C1941" t="s">
        <v>151</v>
      </c>
      <c r="D1941" t="s">
        <v>47</v>
      </c>
      <c r="E1941" t="s">
        <v>84</v>
      </c>
      <c r="F1941">
        <v>2024</v>
      </c>
      <c r="G1941" t="s">
        <v>199</v>
      </c>
      <c r="H1941" s="11" cm="1">
        <f t="array" ref="H1941">_xlfn.IFS(G1941="&gt;70%",1,G1941="60-70%",70%,G1941="50-60%",60%,G1941="&lt;50%",50%)</f>
        <v>0.5</v>
      </c>
      <c r="I1941" s="47">
        <v>0.33966345284725419</v>
      </c>
      <c r="J1941">
        <v>9</v>
      </c>
      <c r="K1941">
        <v>7</v>
      </c>
      <c r="L1941" t="s">
        <v>196</v>
      </c>
      <c r="M1941" s="11" cm="1">
        <f t="array" ref="M1941">_xlfn.IFS(L1941="&gt;70%",1,L1941="60-70%",70%,L1941="50-60%",60%,L1941="&lt;50%",50%)</f>
        <v>1</v>
      </c>
      <c r="N1941" s="47">
        <v>4.7444653981876348</v>
      </c>
      <c r="O1941">
        <v>4</v>
      </c>
      <c r="P1941">
        <v>9</v>
      </c>
      <c r="Q1941">
        <v>8</v>
      </c>
      <c r="R1941">
        <v>2</v>
      </c>
      <c r="S1941" t="s">
        <v>104</v>
      </c>
      <c r="T1941" t="s">
        <v>109</v>
      </c>
      <c r="V1941">
        <v>26</v>
      </c>
      <c r="W1941">
        <v>23</v>
      </c>
      <c r="X1941">
        <f>IF(AND(OR('Country Prioritization'!$C$4 = 'Filter inputs'!$A$4,'Country Prioritization'!$C$4=$B1941),
OR('Country Prioritization'!$C$6='Filter inputs'!$C$4,'Country Prioritization'!$C$6=$S1941),
OR( 'Country Prioritization'!$C$7='Filter inputs'!$D$4, 'Country Prioritization'!$C$7=$T1941),
OR('Country Prioritization'!$C$8='Filter inputs'!$E$4, 'Country Prioritization'!$C$8=$F1941), OR(AND('Country Prioritization'!$C$5='Filter inputs'!$B$4,H1941&lt;=$X$1),AND('Country Prioritization'!$C$5='Filter inputs'!$B$5,M1941&lt;=$X$1))),1,0)</f>
        <v>1</v>
      </c>
      <c r="Y1941">
        <f>IF(OR('Vaccine Prioritization'!$C$5='Filter inputs'!$E$4, 'Vaccine Prioritization'!$C$5=$F1941),1,0)</f>
        <v>1</v>
      </c>
    </row>
    <row r="1942" spans="1:25" x14ac:dyDescent="0.3">
      <c r="A1942" t="str">
        <f t="shared" si="52"/>
        <v>AFRICAMOZPCV32024</v>
      </c>
      <c r="B1942" t="s">
        <v>3</v>
      </c>
      <c r="C1942" t="s">
        <v>181</v>
      </c>
      <c r="D1942" t="s">
        <v>77</v>
      </c>
      <c r="E1942" t="s">
        <v>84</v>
      </c>
      <c r="F1942">
        <v>2024</v>
      </c>
      <c r="G1942" t="s">
        <v>199</v>
      </c>
      <c r="H1942" s="11" cm="1">
        <f t="array" ref="H1942">_xlfn.IFS(G1942="&gt;70%",1,G1942="60-70%",70%,G1942="50-60%",60%,G1942="&lt;50%",50%)</f>
        <v>0.5</v>
      </c>
      <c r="I1942" s="47">
        <v>0.44020227425332725</v>
      </c>
      <c r="J1942">
        <v>6</v>
      </c>
      <c r="K1942">
        <v>8</v>
      </c>
      <c r="L1942" t="s">
        <v>196</v>
      </c>
      <c r="M1942" s="11" cm="1">
        <f t="array" ref="M1942">_xlfn.IFS(L1942="&gt;70%",1,L1942="60-70%",70%,L1942="50-60%",60%,L1942="&lt;50%",50%)</f>
        <v>1</v>
      </c>
      <c r="N1942" s="47">
        <v>4.3043939911238605</v>
      </c>
      <c r="O1942">
        <v>1</v>
      </c>
      <c r="P1942">
        <v>8</v>
      </c>
      <c r="Q1942">
        <v>10</v>
      </c>
      <c r="R1942">
        <v>9</v>
      </c>
      <c r="S1942" t="s">
        <v>103</v>
      </c>
      <c r="T1942" t="s">
        <v>106</v>
      </c>
      <c r="V1942">
        <v>33</v>
      </c>
      <c r="W1942">
        <v>28</v>
      </c>
      <c r="X1942">
        <f>IF(AND(OR('Country Prioritization'!$C$4 = 'Filter inputs'!$A$4,'Country Prioritization'!$C$4=$B1942),
OR('Country Prioritization'!$C$6='Filter inputs'!$C$4,'Country Prioritization'!$C$6=$S1942),
OR( 'Country Prioritization'!$C$7='Filter inputs'!$D$4, 'Country Prioritization'!$C$7=$T1942),
OR('Country Prioritization'!$C$8='Filter inputs'!$E$4, 'Country Prioritization'!$C$8=$F1942), OR(AND('Country Prioritization'!$C$5='Filter inputs'!$B$4,H1942&lt;=$X$1),AND('Country Prioritization'!$C$5='Filter inputs'!$B$5,M1942&lt;=$X$1))),1,0)</f>
        <v>1</v>
      </c>
      <c r="Y1942">
        <f>IF(OR('Vaccine Prioritization'!$C$5='Filter inputs'!$E$4, 'Vaccine Prioritization'!$C$5=$F1942),1,0)</f>
        <v>1</v>
      </c>
    </row>
    <row r="1943" spans="1:25" x14ac:dyDescent="0.3">
      <c r="A1943" t="str">
        <f t="shared" si="52"/>
        <v>ASIAMMRPCV32024</v>
      </c>
      <c r="B1943" t="s">
        <v>13</v>
      </c>
      <c r="C1943" t="s">
        <v>131</v>
      </c>
      <c r="D1943" t="s">
        <v>27</v>
      </c>
      <c r="E1943" t="s">
        <v>84</v>
      </c>
      <c r="F1943">
        <v>2024</v>
      </c>
      <c r="G1943" t="s">
        <v>199</v>
      </c>
      <c r="H1943" s="11" cm="1">
        <f t="array" ref="H1943">_xlfn.IFS(G1943="&gt;70%",1,G1943="60-70%",70%,G1943="50-60%",60%,G1943="&lt;50%",50%)</f>
        <v>0.5</v>
      </c>
      <c r="I1943" s="47">
        <v>0.69269945657552412</v>
      </c>
      <c r="J1943">
        <v>4</v>
      </c>
      <c r="K1943">
        <v>9</v>
      </c>
      <c r="L1943" t="s">
        <v>196</v>
      </c>
      <c r="M1943" s="11" cm="1">
        <f t="array" ref="M1943">_xlfn.IFS(L1943="&gt;70%",1,L1943="60-70%",70%,L1943="50-60%",60%,L1943="&lt;50%",50%)</f>
        <v>1</v>
      </c>
      <c r="N1943" s="47">
        <v>4.0351838059245289</v>
      </c>
      <c r="O1943">
        <v>7</v>
      </c>
      <c r="P1943">
        <v>8</v>
      </c>
      <c r="Q1943">
        <v>10</v>
      </c>
      <c r="R1943">
        <v>2</v>
      </c>
      <c r="S1943" t="s">
        <v>104</v>
      </c>
      <c r="T1943" t="s">
        <v>109</v>
      </c>
      <c r="V1943">
        <v>25</v>
      </c>
      <c r="W1943">
        <v>27</v>
      </c>
      <c r="X1943">
        <f>IF(AND(OR('Country Prioritization'!$C$4 = 'Filter inputs'!$A$4,'Country Prioritization'!$C$4=$B1943),
OR('Country Prioritization'!$C$6='Filter inputs'!$C$4,'Country Prioritization'!$C$6=$S1943),
OR( 'Country Prioritization'!$C$7='Filter inputs'!$D$4, 'Country Prioritization'!$C$7=$T1943),
OR('Country Prioritization'!$C$8='Filter inputs'!$E$4, 'Country Prioritization'!$C$8=$F1943), OR(AND('Country Prioritization'!$C$5='Filter inputs'!$B$4,H1943&lt;=$X$1),AND('Country Prioritization'!$C$5='Filter inputs'!$B$5,M1943&lt;=$X$1))),1,0)</f>
        <v>1</v>
      </c>
      <c r="Y1943">
        <f>IF(OR('Vaccine Prioritization'!$C$5='Filter inputs'!$E$4, 'Vaccine Prioritization'!$C$5=$F1943),1,0)</f>
        <v>1</v>
      </c>
    </row>
    <row r="1944" spans="1:25" x14ac:dyDescent="0.3">
      <c r="A1944" t="str">
        <f t="shared" si="52"/>
        <v>ASIANPLPCV32024</v>
      </c>
      <c r="B1944" t="s">
        <v>13</v>
      </c>
      <c r="C1944" t="s">
        <v>157</v>
      </c>
      <c r="D1944" t="s">
        <v>53</v>
      </c>
      <c r="E1944" t="s">
        <v>84</v>
      </c>
      <c r="F1944">
        <v>2024</v>
      </c>
      <c r="G1944" t="s">
        <v>199</v>
      </c>
      <c r="H1944" s="11" cm="1">
        <f t="array" ref="H1944">_xlfn.IFS(G1944="&gt;70%",1,G1944="60-70%",70%,G1944="50-60%",60%,G1944="&lt;50%",50%)</f>
        <v>0.5</v>
      </c>
      <c r="I1944" s="47">
        <v>0.47584031777802199</v>
      </c>
      <c r="J1944">
        <v>6</v>
      </c>
      <c r="K1944">
        <v>8</v>
      </c>
      <c r="L1944" t="s">
        <v>196</v>
      </c>
      <c r="M1944" s="11" cm="1">
        <f t="array" ref="M1944">_xlfn.IFS(L1944="&gt;70%",1,L1944="60-70%",70%,L1944="50-60%",60%,L1944="&lt;50%",50%)</f>
        <v>1</v>
      </c>
      <c r="N1944" s="47">
        <v>4.0340017701079285</v>
      </c>
      <c r="O1944">
        <v>4</v>
      </c>
      <c r="P1944">
        <v>8</v>
      </c>
      <c r="Q1944">
        <v>6</v>
      </c>
      <c r="R1944">
        <v>8</v>
      </c>
      <c r="S1944" t="s">
        <v>104</v>
      </c>
      <c r="T1944" t="s">
        <v>106</v>
      </c>
      <c r="V1944">
        <v>28</v>
      </c>
      <c r="W1944">
        <v>26</v>
      </c>
      <c r="X1944">
        <f>IF(AND(OR('Country Prioritization'!$C$4 = 'Filter inputs'!$A$4,'Country Prioritization'!$C$4=$B1944),
OR('Country Prioritization'!$C$6='Filter inputs'!$C$4,'Country Prioritization'!$C$6=$S1944),
OR( 'Country Prioritization'!$C$7='Filter inputs'!$D$4, 'Country Prioritization'!$C$7=$T1944),
OR('Country Prioritization'!$C$8='Filter inputs'!$E$4, 'Country Prioritization'!$C$8=$F1944), OR(AND('Country Prioritization'!$C$5='Filter inputs'!$B$4,H1944&lt;=$X$1),AND('Country Prioritization'!$C$5='Filter inputs'!$B$5,M1944&lt;=$X$1))),1,0)</f>
        <v>1</v>
      </c>
      <c r="Y1944">
        <f>IF(OR('Vaccine Prioritization'!$C$5='Filter inputs'!$E$4, 'Vaccine Prioritization'!$C$5=$F1944),1,0)</f>
        <v>1</v>
      </c>
    </row>
    <row r="1945" spans="1:25" x14ac:dyDescent="0.3">
      <c r="A1945" t="str">
        <f t="shared" si="52"/>
        <v>AFRICAUGAPCV32024</v>
      </c>
      <c r="B1945" t="s">
        <v>3</v>
      </c>
      <c r="C1945" t="s">
        <v>147</v>
      </c>
      <c r="D1945" t="s">
        <v>43</v>
      </c>
      <c r="E1945" t="s">
        <v>84</v>
      </c>
      <c r="F1945">
        <v>2024</v>
      </c>
      <c r="G1945" t="s">
        <v>199</v>
      </c>
      <c r="H1945" s="11" cm="1">
        <f t="array" ref="H1945">_xlfn.IFS(G1945="&gt;70%",1,G1945="60-70%",70%,G1945="50-60%",60%,G1945="&lt;50%",50%)</f>
        <v>0.5</v>
      </c>
      <c r="I1945" s="47">
        <v>0.60105413023202758</v>
      </c>
      <c r="J1945">
        <v>4</v>
      </c>
      <c r="K1945">
        <v>9</v>
      </c>
      <c r="L1945" t="s">
        <v>196</v>
      </c>
      <c r="M1945" s="11" cm="1">
        <f t="array" ref="M1945">_xlfn.IFS(L1945="&gt;70%",1,L1945="60-70%",70%,L1945="50-60%",60%,L1945="&lt;50%",50%)</f>
        <v>1</v>
      </c>
      <c r="N1945" s="47">
        <v>3.8351124829621774</v>
      </c>
      <c r="O1945">
        <v>5</v>
      </c>
      <c r="P1945">
        <v>8</v>
      </c>
      <c r="Q1945">
        <v>6</v>
      </c>
      <c r="R1945">
        <v>9</v>
      </c>
      <c r="S1945" t="s">
        <v>103</v>
      </c>
      <c r="T1945" t="s">
        <v>106</v>
      </c>
      <c r="V1945">
        <v>28</v>
      </c>
      <c r="W1945">
        <v>28</v>
      </c>
      <c r="X1945">
        <f>IF(AND(OR('Country Prioritization'!$C$4 = 'Filter inputs'!$A$4,'Country Prioritization'!$C$4=$B1945),
OR('Country Prioritization'!$C$6='Filter inputs'!$C$4,'Country Prioritization'!$C$6=$S1945),
OR( 'Country Prioritization'!$C$7='Filter inputs'!$D$4, 'Country Prioritization'!$C$7=$T1945),
OR('Country Prioritization'!$C$8='Filter inputs'!$E$4, 'Country Prioritization'!$C$8=$F1945), OR(AND('Country Prioritization'!$C$5='Filter inputs'!$B$4,H1945&lt;=$X$1),AND('Country Prioritization'!$C$5='Filter inputs'!$B$5,M1945&lt;=$X$1))),1,0)</f>
        <v>1</v>
      </c>
      <c r="Y1945">
        <f>IF(OR('Vaccine Prioritization'!$C$5='Filter inputs'!$E$4, 'Vaccine Prioritization'!$C$5=$F1945),1,0)</f>
        <v>1</v>
      </c>
    </row>
    <row r="1946" spans="1:25" x14ac:dyDescent="0.3">
      <c r="A1946" t="str">
        <f t="shared" si="52"/>
        <v>AFRICABFAPCV32024</v>
      </c>
      <c r="B1946" t="s">
        <v>3</v>
      </c>
      <c r="C1946" t="s">
        <v>167</v>
      </c>
      <c r="D1946" t="s">
        <v>63</v>
      </c>
      <c r="E1946" t="s">
        <v>84</v>
      </c>
      <c r="F1946">
        <v>2024</v>
      </c>
      <c r="G1946" t="s">
        <v>199</v>
      </c>
      <c r="H1946" s="11" cm="1">
        <f t="array" ref="H1946">_xlfn.IFS(G1946="&gt;70%",1,G1946="60-70%",70%,G1946="50-60%",60%,G1946="&lt;50%",50%)</f>
        <v>0.5</v>
      </c>
      <c r="I1946" s="47">
        <v>0.46341263958803114</v>
      </c>
      <c r="J1946">
        <v>4</v>
      </c>
      <c r="K1946">
        <v>8</v>
      </c>
      <c r="L1946" t="s">
        <v>196</v>
      </c>
      <c r="M1946" s="11" cm="1">
        <f t="array" ref="M1946">_xlfn.IFS(L1946="&gt;70%",1,L1946="60-70%",70%,L1946="50-60%",60%,L1946="&lt;50%",50%)</f>
        <v>1</v>
      </c>
      <c r="N1946" s="47">
        <v>3.8086546578424763</v>
      </c>
      <c r="O1946">
        <v>2</v>
      </c>
      <c r="P1946">
        <v>8</v>
      </c>
      <c r="Q1946">
        <v>4</v>
      </c>
      <c r="R1946">
        <v>9</v>
      </c>
      <c r="S1946" t="s">
        <v>103</v>
      </c>
      <c r="T1946" t="s">
        <v>106</v>
      </c>
      <c r="V1946">
        <v>25</v>
      </c>
      <c r="W1946">
        <v>23</v>
      </c>
      <c r="X1946">
        <f>IF(AND(OR('Country Prioritization'!$C$4 = 'Filter inputs'!$A$4,'Country Prioritization'!$C$4=$B1946),
OR('Country Prioritization'!$C$6='Filter inputs'!$C$4,'Country Prioritization'!$C$6=$S1946),
OR( 'Country Prioritization'!$C$7='Filter inputs'!$D$4, 'Country Prioritization'!$C$7=$T1946),
OR('Country Prioritization'!$C$8='Filter inputs'!$E$4, 'Country Prioritization'!$C$8=$F1946), OR(AND('Country Prioritization'!$C$5='Filter inputs'!$B$4,H1946&lt;=$X$1),AND('Country Prioritization'!$C$5='Filter inputs'!$B$5,M1946&lt;=$X$1))),1,0)</f>
        <v>1</v>
      </c>
      <c r="Y1946">
        <f>IF(OR('Vaccine Prioritization'!$C$5='Filter inputs'!$E$4, 'Vaccine Prioritization'!$C$5=$F1946),1,0)</f>
        <v>1</v>
      </c>
    </row>
    <row r="1947" spans="1:25" x14ac:dyDescent="0.3">
      <c r="A1947" t="str">
        <f t="shared" si="52"/>
        <v>AFRICAMDGPCV32024</v>
      </c>
      <c r="B1947" t="s">
        <v>3</v>
      </c>
      <c r="C1947" t="s">
        <v>145</v>
      </c>
      <c r="D1947" t="s">
        <v>41</v>
      </c>
      <c r="E1947" t="s">
        <v>84</v>
      </c>
      <c r="F1947">
        <v>2024</v>
      </c>
      <c r="G1947" t="s">
        <v>199</v>
      </c>
      <c r="H1947" s="11" cm="1">
        <f t="array" ref="H1947">_xlfn.IFS(G1947="&gt;70%",1,G1947="60-70%",70%,G1947="50-60%",60%,G1947="&lt;50%",50%)</f>
        <v>0.5</v>
      </c>
      <c r="I1947" s="47">
        <v>0.42154317523192952</v>
      </c>
      <c r="J1947">
        <v>6</v>
      </c>
      <c r="K1947">
        <v>8</v>
      </c>
      <c r="L1947" t="s">
        <v>196</v>
      </c>
      <c r="M1947" s="11" cm="1">
        <f t="array" ref="M1947">_xlfn.IFS(L1947="&gt;70%",1,L1947="60-70%",70%,L1947="50-60%",60%,L1947="&lt;50%",50%)</f>
        <v>1</v>
      </c>
      <c r="N1947" s="47">
        <v>3.7974809161570882</v>
      </c>
      <c r="O1947">
        <v>5</v>
      </c>
      <c r="P1947">
        <v>8</v>
      </c>
      <c r="Q1947">
        <v>7</v>
      </c>
      <c r="R1947">
        <v>9</v>
      </c>
      <c r="S1947" t="s">
        <v>103</v>
      </c>
      <c r="T1947" t="s">
        <v>106</v>
      </c>
      <c r="V1947">
        <v>30</v>
      </c>
      <c r="W1947">
        <v>29</v>
      </c>
      <c r="X1947">
        <f>IF(AND(OR('Country Prioritization'!$C$4 = 'Filter inputs'!$A$4,'Country Prioritization'!$C$4=$B1947),
OR('Country Prioritization'!$C$6='Filter inputs'!$C$4,'Country Prioritization'!$C$6=$S1947),
OR( 'Country Prioritization'!$C$7='Filter inputs'!$D$4, 'Country Prioritization'!$C$7=$T1947),
OR('Country Prioritization'!$C$8='Filter inputs'!$E$4, 'Country Prioritization'!$C$8=$F1947), OR(AND('Country Prioritization'!$C$5='Filter inputs'!$B$4,H1947&lt;=$X$1),AND('Country Prioritization'!$C$5='Filter inputs'!$B$5,M1947&lt;=$X$1))),1,0)</f>
        <v>1</v>
      </c>
      <c r="Y1947">
        <f>IF(OR('Vaccine Prioritization'!$C$5='Filter inputs'!$E$4, 'Vaccine Prioritization'!$C$5=$F1947),1,0)</f>
        <v>1</v>
      </c>
    </row>
    <row r="1948" spans="1:25" x14ac:dyDescent="0.3">
      <c r="A1948" t="str">
        <f t="shared" si="52"/>
        <v>ASIAYEMPCV32024</v>
      </c>
      <c r="B1948" t="s">
        <v>13</v>
      </c>
      <c r="C1948" t="s">
        <v>123</v>
      </c>
      <c r="D1948" t="s">
        <v>18</v>
      </c>
      <c r="E1948" t="s">
        <v>84</v>
      </c>
      <c r="F1948">
        <v>2024</v>
      </c>
      <c r="G1948" t="s">
        <v>199</v>
      </c>
      <c r="H1948" s="11" cm="1">
        <f t="array" ref="H1948">_xlfn.IFS(G1948="&gt;70%",1,G1948="60-70%",70%,G1948="50-60%",60%,G1948="&lt;50%",50%)</f>
        <v>0.5</v>
      </c>
      <c r="I1948" s="47">
        <v>0.42547158773003335</v>
      </c>
      <c r="J1948">
        <v>8</v>
      </c>
      <c r="K1948">
        <v>8</v>
      </c>
      <c r="L1948" t="s">
        <v>197</v>
      </c>
      <c r="M1948" s="11" cm="1">
        <f t="array" ref="M1948">_xlfn.IFS(L1948="&gt;70%",1,L1948="60-70%",70%,L1948="50-60%",60%,L1948="&lt;50%",50%)</f>
        <v>0.7</v>
      </c>
      <c r="N1948" s="47">
        <v>3.5476578923626465</v>
      </c>
      <c r="O1948">
        <v>8</v>
      </c>
      <c r="P1948">
        <v>8</v>
      </c>
      <c r="Q1948">
        <v>3</v>
      </c>
      <c r="R1948">
        <v>9</v>
      </c>
      <c r="S1948" t="s">
        <v>103</v>
      </c>
      <c r="T1948" t="s">
        <v>106</v>
      </c>
      <c r="V1948">
        <v>28</v>
      </c>
      <c r="W1948">
        <v>28</v>
      </c>
      <c r="X1948">
        <f>IF(AND(OR('Country Prioritization'!$C$4 = 'Filter inputs'!$A$4,'Country Prioritization'!$C$4=$B1948),
OR('Country Prioritization'!$C$6='Filter inputs'!$C$4,'Country Prioritization'!$C$6=$S1948),
OR( 'Country Prioritization'!$C$7='Filter inputs'!$D$4, 'Country Prioritization'!$C$7=$T1948),
OR('Country Prioritization'!$C$8='Filter inputs'!$E$4, 'Country Prioritization'!$C$8=$F1948), OR(AND('Country Prioritization'!$C$5='Filter inputs'!$B$4,H1948&lt;=$X$1),AND('Country Prioritization'!$C$5='Filter inputs'!$B$5,M1948&lt;=$X$1))),1,0)</f>
        <v>1</v>
      </c>
      <c r="Y1948">
        <f>IF(OR('Vaccine Prioritization'!$C$5='Filter inputs'!$E$4, 'Vaccine Prioritization'!$C$5=$F1948),1,0)</f>
        <v>1</v>
      </c>
    </row>
    <row r="1949" spans="1:25" x14ac:dyDescent="0.3">
      <c r="A1949" t="str">
        <f t="shared" si="52"/>
        <v>AFRICAKENPCV32024</v>
      </c>
      <c r="B1949" t="s">
        <v>3</v>
      </c>
      <c r="C1949" t="s">
        <v>139</v>
      </c>
      <c r="D1949" t="s">
        <v>35</v>
      </c>
      <c r="E1949" t="s">
        <v>84</v>
      </c>
      <c r="F1949">
        <v>2024</v>
      </c>
      <c r="G1949" t="s">
        <v>199</v>
      </c>
      <c r="H1949" s="11" cm="1">
        <f t="array" ref="H1949">_xlfn.IFS(G1949="&gt;70%",1,G1949="60-70%",70%,G1949="50-60%",60%,G1949="&lt;50%",50%)</f>
        <v>0.5</v>
      </c>
      <c r="I1949" s="47">
        <v>0.4886420983885657</v>
      </c>
      <c r="J1949">
        <v>3</v>
      </c>
      <c r="K1949">
        <v>8</v>
      </c>
      <c r="L1949" t="s">
        <v>196</v>
      </c>
      <c r="M1949" s="11" cm="1">
        <f t="array" ref="M1949">_xlfn.IFS(L1949="&gt;70%",1,L1949="60-70%",70%,L1949="50-60%",60%,L1949="&lt;50%",50%)</f>
        <v>1</v>
      </c>
      <c r="N1949" s="47">
        <v>2.8892862852714334</v>
      </c>
      <c r="O1949">
        <v>6</v>
      </c>
      <c r="P1949">
        <v>7</v>
      </c>
      <c r="Q1949">
        <v>5</v>
      </c>
      <c r="R1949">
        <v>2</v>
      </c>
      <c r="S1949" t="s">
        <v>104</v>
      </c>
      <c r="T1949" t="s">
        <v>109</v>
      </c>
      <c r="V1949">
        <v>18</v>
      </c>
      <c r="W1949">
        <v>20</v>
      </c>
      <c r="X1949">
        <f>IF(AND(OR('Country Prioritization'!$C$4 = 'Filter inputs'!$A$4,'Country Prioritization'!$C$4=$B1949),
OR('Country Prioritization'!$C$6='Filter inputs'!$C$4,'Country Prioritization'!$C$6=$S1949),
OR( 'Country Prioritization'!$C$7='Filter inputs'!$D$4, 'Country Prioritization'!$C$7=$T1949),
OR('Country Prioritization'!$C$8='Filter inputs'!$E$4, 'Country Prioritization'!$C$8=$F1949), OR(AND('Country Prioritization'!$C$5='Filter inputs'!$B$4,H1949&lt;=$X$1),AND('Country Prioritization'!$C$5='Filter inputs'!$B$5,M1949&lt;=$X$1))),1,0)</f>
        <v>1</v>
      </c>
      <c r="Y1949">
        <f>IF(OR('Vaccine Prioritization'!$C$5='Filter inputs'!$E$4, 'Vaccine Prioritization'!$C$5=$F1949),1,0)</f>
        <v>1</v>
      </c>
    </row>
    <row r="1950" spans="1:25" x14ac:dyDescent="0.3">
      <c r="A1950" t="str">
        <f t="shared" si="52"/>
        <v>AFRICASENPCV32024</v>
      </c>
      <c r="B1950" t="s">
        <v>3</v>
      </c>
      <c r="C1950" t="s">
        <v>164</v>
      </c>
      <c r="D1950" t="s">
        <v>60</v>
      </c>
      <c r="E1950" t="s">
        <v>84</v>
      </c>
      <c r="F1950">
        <v>2024</v>
      </c>
      <c r="G1950" t="s">
        <v>199</v>
      </c>
      <c r="H1950" s="11" cm="1">
        <f t="array" ref="H1950">_xlfn.IFS(G1950="&gt;70%",1,G1950="60-70%",70%,G1950="50-60%",60%,G1950="&lt;50%",50%)</f>
        <v>0.5</v>
      </c>
      <c r="I1950" s="47">
        <v>0.39721462688338172</v>
      </c>
      <c r="J1950">
        <v>3</v>
      </c>
      <c r="K1950">
        <v>7</v>
      </c>
      <c r="L1950" t="s">
        <v>196</v>
      </c>
      <c r="M1950" s="11" cm="1">
        <f t="array" ref="M1950">_xlfn.IFS(L1950="&gt;70%",1,L1950="60-70%",70%,L1950="50-60%",60%,L1950="&lt;50%",50%)</f>
        <v>1</v>
      </c>
      <c r="N1950" s="47">
        <v>2.6572020350747407</v>
      </c>
      <c r="O1950">
        <v>3</v>
      </c>
      <c r="P1950">
        <v>7</v>
      </c>
      <c r="Q1950">
        <v>1</v>
      </c>
      <c r="R1950">
        <v>2</v>
      </c>
      <c r="S1950" t="s">
        <v>104</v>
      </c>
      <c r="T1950" t="s">
        <v>109</v>
      </c>
      <c r="V1950">
        <v>13</v>
      </c>
      <c r="W1950">
        <v>13</v>
      </c>
      <c r="X1950">
        <f>IF(AND(OR('Country Prioritization'!$C$4 = 'Filter inputs'!$A$4,'Country Prioritization'!$C$4=$B1950),
OR('Country Prioritization'!$C$6='Filter inputs'!$C$4,'Country Prioritization'!$C$6=$S1950),
OR( 'Country Prioritization'!$C$7='Filter inputs'!$D$4, 'Country Prioritization'!$C$7=$T1950),
OR('Country Prioritization'!$C$8='Filter inputs'!$E$4, 'Country Prioritization'!$C$8=$F1950), OR(AND('Country Prioritization'!$C$5='Filter inputs'!$B$4,H1950&lt;=$X$1),AND('Country Prioritization'!$C$5='Filter inputs'!$B$5,M1950&lt;=$X$1))),1,0)</f>
        <v>1</v>
      </c>
      <c r="Y1950">
        <f>IF(OR('Vaccine Prioritization'!$C$5='Filter inputs'!$E$4, 'Vaccine Prioritization'!$C$5=$F1950),1,0)</f>
        <v>1</v>
      </c>
    </row>
    <row r="1951" spans="1:25" x14ac:dyDescent="0.3">
      <c r="A1951" t="str">
        <f t="shared" si="52"/>
        <v>AMERICABOLPCV32024</v>
      </c>
      <c r="B1951" t="s">
        <v>22</v>
      </c>
      <c r="C1951" t="s">
        <v>162</v>
      </c>
      <c r="D1951" t="s">
        <v>58</v>
      </c>
      <c r="E1951" t="s">
        <v>84</v>
      </c>
      <c r="F1951">
        <v>2024</v>
      </c>
      <c r="G1951" t="s">
        <v>199</v>
      </c>
      <c r="H1951" s="11" cm="1">
        <f t="array" ref="H1951">_xlfn.IFS(G1951="&gt;70%",1,G1951="60-70%",70%,G1951="50-60%",60%,G1951="&lt;50%",50%)</f>
        <v>0.5</v>
      </c>
      <c r="I1951" s="47">
        <v>0.23023526659840815</v>
      </c>
      <c r="J1951">
        <v>7</v>
      </c>
      <c r="K1951">
        <v>6</v>
      </c>
      <c r="L1951" t="s">
        <v>196</v>
      </c>
      <c r="M1951" s="11" cm="1">
        <f t="array" ref="M1951">_xlfn.IFS(L1951="&gt;70%",1,L1951="60-70%",70%,L1951="50-60%",60%,L1951="&lt;50%",50%)</f>
        <v>1</v>
      </c>
      <c r="N1951" s="47">
        <v>2.5616298344311721</v>
      </c>
      <c r="O1951">
        <v>3</v>
      </c>
      <c r="P1951">
        <v>7</v>
      </c>
      <c r="Q1951">
        <v>4</v>
      </c>
      <c r="R1951">
        <v>11</v>
      </c>
      <c r="S1951" t="s">
        <v>104</v>
      </c>
      <c r="T1951" t="s">
        <v>108</v>
      </c>
      <c r="V1951">
        <v>28</v>
      </c>
      <c r="W1951">
        <v>25</v>
      </c>
      <c r="X1951">
        <f>IF(AND(OR('Country Prioritization'!$C$4 = 'Filter inputs'!$A$4,'Country Prioritization'!$C$4=$B1951),
OR('Country Prioritization'!$C$6='Filter inputs'!$C$4,'Country Prioritization'!$C$6=$S1951),
OR( 'Country Prioritization'!$C$7='Filter inputs'!$D$4, 'Country Prioritization'!$C$7=$T1951),
OR('Country Prioritization'!$C$8='Filter inputs'!$E$4, 'Country Prioritization'!$C$8=$F1951), OR(AND('Country Prioritization'!$C$5='Filter inputs'!$B$4,H1951&lt;=$X$1),AND('Country Prioritization'!$C$5='Filter inputs'!$B$5,M1951&lt;=$X$1))),1,0)</f>
        <v>1</v>
      </c>
      <c r="Y1951">
        <f>IF(OR('Vaccine Prioritization'!$C$5='Filter inputs'!$E$4, 'Vaccine Prioritization'!$C$5=$F1951),1,0)</f>
        <v>1</v>
      </c>
    </row>
    <row r="1952" spans="1:25" x14ac:dyDescent="0.3">
      <c r="A1952" t="str">
        <f t="shared" si="52"/>
        <v>AFRICASOMPCV32024</v>
      </c>
      <c r="B1952" t="s">
        <v>3</v>
      </c>
      <c r="C1952" t="s">
        <v>112</v>
      </c>
      <c r="D1952" t="s">
        <v>4</v>
      </c>
      <c r="E1952" t="s">
        <v>84</v>
      </c>
      <c r="F1952">
        <v>2024</v>
      </c>
      <c r="G1952" t="s">
        <v>199</v>
      </c>
      <c r="H1952" s="11" cm="1">
        <f t="array" ref="H1952">_xlfn.IFS(G1952="&gt;70%",1,G1952="60-70%",70%,G1952="50-60%",60%,G1952="&lt;50%",50%)</f>
        <v>0.5</v>
      </c>
      <c r="I1952" s="47">
        <v>0.46380376520762329</v>
      </c>
      <c r="J1952">
        <v>7</v>
      </c>
      <c r="K1952">
        <v>8</v>
      </c>
      <c r="L1952" t="s">
        <v>199</v>
      </c>
      <c r="M1952" s="11" cm="1">
        <f t="array" ref="M1952">_xlfn.IFS(L1952="&gt;70%",1,L1952="60-70%",70%,L1952="50-60%",60%,L1952="&lt;50%",50%)</f>
        <v>0.5</v>
      </c>
      <c r="N1952" s="47">
        <v>2.4211613000206733</v>
      </c>
      <c r="O1952">
        <v>9</v>
      </c>
      <c r="P1952">
        <v>7</v>
      </c>
      <c r="Q1952">
        <v>9</v>
      </c>
      <c r="R1952">
        <v>9</v>
      </c>
      <c r="S1952" t="s">
        <v>103</v>
      </c>
      <c r="T1952" t="s">
        <v>106</v>
      </c>
      <c r="V1952">
        <v>33</v>
      </c>
      <c r="W1952">
        <v>34</v>
      </c>
      <c r="X1952">
        <f>IF(AND(OR('Country Prioritization'!$C$4 = 'Filter inputs'!$A$4,'Country Prioritization'!$C$4=$B1952),
OR('Country Prioritization'!$C$6='Filter inputs'!$C$4,'Country Prioritization'!$C$6=$S1952),
OR( 'Country Prioritization'!$C$7='Filter inputs'!$D$4, 'Country Prioritization'!$C$7=$T1952),
OR('Country Prioritization'!$C$8='Filter inputs'!$E$4, 'Country Prioritization'!$C$8=$F1952), OR(AND('Country Prioritization'!$C$5='Filter inputs'!$B$4,H1952&lt;=$X$1),AND('Country Prioritization'!$C$5='Filter inputs'!$B$5,M1952&lt;=$X$1))),1,0)</f>
        <v>1</v>
      </c>
      <c r="Y1952">
        <f>IF(OR('Vaccine Prioritization'!$C$5='Filter inputs'!$E$4, 'Vaccine Prioritization'!$C$5=$F1952),1,0)</f>
        <v>1</v>
      </c>
    </row>
    <row r="1953" spans="1:25" x14ac:dyDescent="0.3">
      <c r="A1953" t="str">
        <f t="shared" si="52"/>
        <v>AFRICARWAPCV32024</v>
      </c>
      <c r="B1953" t="s">
        <v>3</v>
      </c>
      <c r="C1953" t="s">
        <v>179</v>
      </c>
      <c r="D1953" t="s">
        <v>75</v>
      </c>
      <c r="E1953" t="s">
        <v>84</v>
      </c>
      <c r="F1953">
        <v>2024</v>
      </c>
      <c r="G1953" t="s">
        <v>199</v>
      </c>
      <c r="H1953" s="11" cm="1">
        <f t="array" ref="H1953">_xlfn.IFS(G1953="&gt;70%",1,G1953="60-70%",70%,G1953="50-60%",60%,G1953="&lt;50%",50%)</f>
        <v>0.5</v>
      </c>
      <c r="I1953" s="47">
        <v>0.32944114712089689</v>
      </c>
      <c r="J1953">
        <v>1</v>
      </c>
      <c r="K1953">
        <v>7</v>
      </c>
      <c r="L1953" t="s">
        <v>196</v>
      </c>
      <c r="M1953" s="11" cm="1">
        <f t="array" ref="M1953">_xlfn.IFS(L1953="&gt;70%",1,L1953="60-70%",70%,L1953="50-60%",60%,L1953="&lt;50%",50%)</f>
        <v>1</v>
      </c>
      <c r="N1953" s="47">
        <v>2.3392614807279606</v>
      </c>
      <c r="O1953">
        <v>1</v>
      </c>
      <c r="P1953">
        <v>7</v>
      </c>
      <c r="Q1953">
        <v>8</v>
      </c>
      <c r="R1953">
        <v>9</v>
      </c>
      <c r="S1953" t="s">
        <v>103</v>
      </c>
      <c r="T1953" t="s">
        <v>106</v>
      </c>
      <c r="V1953">
        <v>25</v>
      </c>
      <c r="W1953">
        <v>25</v>
      </c>
      <c r="X1953">
        <f>IF(AND(OR('Country Prioritization'!$C$4 = 'Filter inputs'!$A$4,'Country Prioritization'!$C$4=$B1953),
OR('Country Prioritization'!$C$6='Filter inputs'!$C$4,'Country Prioritization'!$C$6=$S1953),
OR( 'Country Prioritization'!$C$7='Filter inputs'!$D$4, 'Country Prioritization'!$C$7=$T1953),
OR('Country Prioritization'!$C$8='Filter inputs'!$E$4, 'Country Prioritization'!$C$8=$F1953), OR(AND('Country Prioritization'!$C$5='Filter inputs'!$B$4,H1953&lt;=$X$1),AND('Country Prioritization'!$C$5='Filter inputs'!$B$5,M1953&lt;=$X$1))),1,0)</f>
        <v>1</v>
      </c>
      <c r="Y1953">
        <f>IF(OR('Vaccine Prioritization'!$C$5='Filter inputs'!$E$4, 'Vaccine Prioritization'!$C$5=$F1953),1,0)</f>
        <v>1</v>
      </c>
    </row>
    <row r="1954" spans="1:25" x14ac:dyDescent="0.3">
      <c r="A1954" t="str">
        <f t="shared" si="52"/>
        <v>AFRICAZMBPCV32024</v>
      </c>
      <c r="B1954" t="s">
        <v>3</v>
      </c>
      <c r="C1954" t="s">
        <v>182</v>
      </c>
      <c r="D1954" t="s">
        <v>78</v>
      </c>
      <c r="E1954" t="s">
        <v>84</v>
      </c>
      <c r="F1954">
        <v>2024</v>
      </c>
      <c r="G1954" t="s">
        <v>199</v>
      </c>
      <c r="H1954" s="11" cm="1">
        <f t="array" ref="H1954">_xlfn.IFS(G1954="&gt;70%",1,G1954="60-70%",70%,G1954="50-60%",60%,G1954="&lt;50%",50%)</f>
        <v>0.5</v>
      </c>
      <c r="I1954" s="47">
        <v>0.28222420456685238</v>
      </c>
      <c r="J1954">
        <v>4</v>
      </c>
      <c r="K1954">
        <v>7</v>
      </c>
      <c r="L1954" t="s">
        <v>196</v>
      </c>
      <c r="M1954" s="11" cm="1">
        <f t="array" ref="M1954">_xlfn.IFS(L1954="&gt;70%",1,L1954="60-70%",70%,L1954="50-60%",60%,L1954="&lt;50%",50%)</f>
        <v>1</v>
      </c>
      <c r="N1954" s="47">
        <v>2.3307687967560886</v>
      </c>
      <c r="O1954">
        <v>1</v>
      </c>
      <c r="P1954">
        <v>7</v>
      </c>
      <c r="Q1954">
        <v>9</v>
      </c>
      <c r="R1954">
        <v>2</v>
      </c>
      <c r="S1954" t="s">
        <v>104</v>
      </c>
      <c r="T1954" t="s">
        <v>109</v>
      </c>
      <c r="V1954">
        <v>22</v>
      </c>
      <c r="W1954">
        <v>19</v>
      </c>
      <c r="X1954">
        <f>IF(AND(OR('Country Prioritization'!$C$4 = 'Filter inputs'!$A$4,'Country Prioritization'!$C$4=$B1954),
OR('Country Prioritization'!$C$6='Filter inputs'!$C$4,'Country Prioritization'!$C$6=$S1954),
OR( 'Country Prioritization'!$C$7='Filter inputs'!$D$4, 'Country Prioritization'!$C$7=$T1954),
OR('Country Prioritization'!$C$8='Filter inputs'!$E$4, 'Country Prioritization'!$C$8=$F1954), OR(AND('Country Prioritization'!$C$5='Filter inputs'!$B$4,H1954&lt;=$X$1),AND('Country Prioritization'!$C$5='Filter inputs'!$B$5,M1954&lt;=$X$1))),1,0)</f>
        <v>1</v>
      </c>
      <c r="Y1954">
        <f>IF(OR('Vaccine Prioritization'!$C$5='Filter inputs'!$E$4, 'Vaccine Prioritization'!$C$5=$F1954),1,0)</f>
        <v>1</v>
      </c>
    </row>
    <row r="1955" spans="1:25" x14ac:dyDescent="0.3">
      <c r="A1955" t="str">
        <f t="shared" si="52"/>
        <v>AFRICATCDPCV32024</v>
      </c>
      <c r="B1955" t="s">
        <v>3</v>
      </c>
      <c r="C1955" t="s">
        <v>118</v>
      </c>
      <c r="D1955" t="s">
        <v>11</v>
      </c>
      <c r="E1955" t="s">
        <v>84</v>
      </c>
      <c r="F1955">
        <v>2024</v>
      </c>
      <c r="G1955" t="s">
        <v>199</v>
      </c>
      <c r="H1955" s="11" cm="1">
        <f t="array" ref="H1955">_xlfn.IFS(G1955="&gt;70%",1,G1955="60-70%",70%,G1955="50-60%",60%,G1955="&lt;50%",50%)</f>
        <v>0.5</v>
      </c>
      <c r="I1955" s="47">
        <v>0.62902456481351321</v>
      </c>
      <c r="J1955">
        <v>7</v>
      </c>
      <c r="K1955">
        <v>9</v>
      </c>
      <c r="L1955" t="s">
        <v>199</v>
      </c>
      <c r="M1955" s="11" cm="1">
        <f t="array" ref="M1955">_xlfn.IFS(L1955="&gt;70%",1,L1955="60-70%",70%,L1955="50-60%",60%,L1955="&lt;50%",50%)</f>
        <v>0.5</v>
      </c>
      <c r="N1955" s="47">
        <v>2.3207776196444772</v>
      </c>
      <c r="O1955">
        <v>10</v>
      </c>
      <c r="P1955">
        <v>7</v>
      </c>
      <c r="Q1955">
        <v>9</v>
      </c>
      <c r="R1955">
        <v>9</v>
      </c>
      <c r="S1955" t="s">
        <v>103</v>
      </c>
      <c r="T1955" t="s">
        <v>106</v>
      </c>
      <c r="V1955">
        <v>34</v>
      </c>
      <c r="W1955">
        <v>35</v>
      </c>
      <c r="X1955">
        <f>IF(AND(OR('Country Prioritization'!$C$4 = 'Filter inputs'!$A$4,'Country Prioritization'!$C$4=$B1955),
OR('Country Prioritization'!$C$6='Filter inputs'!$C$4,'Country Prioritization'!$C$6=$S1955),
OR( 'Country Prioritization'!$C$7='Filter inputs'!$D$4, 'Country Prioritization'!$C$7=$T1955),
OR('Country Prioritization'!$C$8='Filter inputs'!$E$4, 'Country Prioritization'!$C$8=$F1955), OR(AND('Country Prioritization'!$C$5='Filter inputs'!$B$4,H1955&lt;=$X$1),AND('Country Prioritization'!$C$5='Filter inputs'!$B$5,M1955&lt;=$X$1))),1,0)</f>
        <v>1</v>
      </c>
      <c r="Y1955">
        <f>IF(OR('Vaccine Prioritization'!$C$5='Filter inputs'!$E$4, 'Vaccine Prioritization'!$C$5=$F1955),1,0)</f>
        <v>1</v>
      </c>
    </row>
    <row r="1956" spans="1:25" x14ac:dyDescent="0.3">
      <c r="A1956" t="str">
        <f t="shared" si="52"/>
        <v>ASIAPRKPCV32024</v>
      </c>
      <c r="B1956" t="s">
        <v>13</v>
      </c>
      <c r="C1956" t="s">
        <v>177</v>
      </c>
      <c r="D1956" t="s">
        <v>73</v>
      </c>
      <c r="E1956" t="s">
        <v>84</v>
      </c>
      <c r="F1956">
        <v>2024</v>
      </c>
      <c r="G1956" t="s">
        <v>199</v>
      </c>
      <c r="H1956" s="11" cm="1">
        <f t="array" ref="H1956">_xlfn.IFS(G1956="&gt;70%",1,G1956="60-70%",70%,G1956="50-60%",60%,G1956="&lt;50%",50%)</f>
        <v>0.5</v>
      </c>
      <c r="I1956" s="47">
        <v>0.11860092769556968</v>
      </c>
      <c r="J1956">
        <v>9</v>
      </c>
      <c r="K1956">
        <v>5</v>
      </c>
      <c r="L1956" t="s">
        <v>199</v>
      </c>
      <c r="M1956" s="11" cm="1">
        <f t="array" ref="M1956">_xlfn.IFS(L1956="&gt;70%",1,L1956="60-70%",70%,L1956="50-60%",60%,L1956="&lt;50%",50%)</f>
        <v>0.5</v>
      </c>
      <c r="N1956" s="47">
        <v>2.2435110912753764</v>
      </c>
      <c r="O1956">
        <v>10</v>
      </c>
      <c r="P1956">
        <v>7</v>
      </c>
      <c r="Q1956">
        <v>1</v>
      </c>
      <c r="R1956">
        <v>9</v>
      </c>
      <c r="S1956" t="s">
        <v>103</v>
      </c>
      <c r="T1956" t="s">
        <v>106</v>
      </c>
      <c r="V1956">
        <v>24</v>
      </c>
      <c r="W1956">
        <v>27</v>
      </c>
      <c r="X1956">
        <f>IF(AND(OR('Country Prioritization'!$C$4 = 'Filter inputs'!$A$4,'Country Prioritization'!$C$4=$B1956),
OR('Country Prioritization'!$C$6='Filter inputs'!$C$4,'Country Prioritization'!$C$6=$S1956),
OR( 'Country Prioritization'!$C$7='Filter inputs'!$D$4, 'Country Prioritization'!$C$7=$T1956),
OR('Country Prioritization'!$C$8='Filter inputs'!$E$4, 'Country Prioritization'!$C$8=$F1956), OR(AND('Country Prioritization'!$C$5='Filter inputs'!$B$4,H1956&lt;=$X$1),AND('Country Prioritization'!$C$5='Filter inputs'!$B$5,M1956&lt;=$X$1))),1,0)</f>
        <v>1</v>
      </c>
      <c r="Y1956">
        <f>IF(OR('Vaccine Prioritization'!$C$5='Filter inputs'!$E$4, 'Vaccine Prioritization'!$C$5=$F1956),1,0)</f>
        <v>1</v>
      </c>
    </row>
    <row r="1957" spans="1:25" x14ac:dyDescent="0.3">
      <c r="A1957" t="str">
        <f t="shared" si="52"/>
        <v>ASIAKHMPCV32024</v>
      </c>
      <c r="B1957" t="s">
        <v>13</v>
      </c>
      <c r="C1957" t="s">
        <v>163</v>
      </c>
      <c r="D1957" t="s">
        <v>59</v>
      </c>
      <c r="E1957" t="s">
        <v>84</v>
      </c>
      <c r="F1957">
        <v>2024</v>
      </c>
      <c r="G1957" t="s">
        <v>199</v>
      </c>
      <c r="H1957" s="11" cm="1">
        <f t="array" ref="H1957">_xlfn.IFS(G1957="&gt;70%",1,G1957="60-70%",70%,G1957="50-60%",60%,G1957="&lt;50%",50%)</f>
        <v>0.5</v>
      </c>
      <c r="I1957" s="47">
        <v>0.28426854332750651</v>
      </c>
      <c r="J1957">
        <v>4</v>
      </c>
      <c r="K1957">
        <v>7</v>
      </c>
      <c r="L1957" t="s">
        <v>196</v>
      </c>
      <c r="M1957" s="11" cm="1">
        <f t="array" ref="M1957">_xlfn.IFS(L1957="&gt;70%",1,L1957="60-70%",70%,L1957="50-60%",60%,L1957="&lt;50%",50%)</f>
        <v>1</v>
      </c>
      <c r="N1957" s="47">
        <v>2.1369943669948337</v>
      </c>
      <c r="O1957">
        <v>3</v>
      </c>
      <c r="P1957">
        <v>6</v>
      </c>
      <c r="Q1957">
        <v>8</v>
      </c>
      <c r="R1957">
        <v>2</v>
      </c>
      <c r="S1957" t="s">
        <v>104</v>
      </c>
      <c r="T1957" t="s">
        <v>109</v>
      </c>
      <c r="V1957">
        <v>21</v>
      </c>
      <c r="W1957">
        <v>19</v>
      </c>
      <c r="X1957">
        <f>IF(AND(OR('Country Prioritization'!$C$4 = 'Filter inputs'!$A$4,'Country Prioritization'!$C$4=$B1957),
OR('Country Prioritization'!$C$6='Filter inputs'!$C$4,'Country Prioritization'!$C$6=$S1957),
OR( 'Country Prioritization'!$C$7='Filter inputs'!$D$4, 'Country Prioritization'!$C$7=$T1957),
OR('Country Prioritization'!$C$8='Filter inputs'!$E$4, 'Country Prioritization'!$C$8=$F1957), OR(AND('Country Prioritization'!$C$5='Filter inputs'!$B$4,H1957&lt;=$X$1),AND('Country Prioritization'!$C$5='Filter inputs'!$B$5,M1957&lt;=$X$1))),1,0)</f>
        <v>1</v>
      </c>
      <c r="Y1957">
        <f>IF(OR('Vaccine Prioritization'!$C$5='Filter inputs'!$E$4, 'Vaccine Prioritization'!$C$5=$F1957),1,0)</f>
        <v>1</v>
      </c>
    </row>
    <row r="1958" spans="1:25" x14ac:dyDescent="0.3">
      <c r="A1958" t="str">
        <f t="shared" si="52"/>
        <v>ASIALKAPCV32024</v>
      </c>
      <c r="B1958" t="s">
        <v>13</v>
      </c>
      <c r="C1958" t="s">
        <v>180</v>
      </c>
      <c r="D1958" t="s">
        <v>76</v>
      </c>
      <c r="E1958" t="s">
        <v>84</v>
      </c>
      <c r="F1958">
        <v>2024</v>
      </c>
      <c r="G1958" t="s">
        <v>199</v>
      </c>
      <c r="H1958" s="11" cm="1">
        <f t="array" ref="H1958">_xlfn.IFS(G1958="&gt;70%",1,G1958="60-70%",70%,G1958="50-60%",60%,G1958="&lt;50%",50%)</f>
        <v>0.5</v>
      </c>
      <c r="I1958" s="47">
        <v>2.3498336424712853E-2</v>
      </c>
      <c r="J1958">
        <v>8</v>
      </c>
      <c r="K1958">
        <v>3</v>
      </c>
      <c r="L1958" t="s">
        <v>199</v>
      </c>
      <c r="M1958" s="11" cm="1">
        <f t="array" ref="M1958">_xlfn.IFS(L1958="&gt;70%",1,L1958="60-70%",70%,L1958="50-60%",60%,L1958="&lt;50%",50%)</f>
        <v>0.5</v>
      </c>
      <c r="N1958" s="47">
        <v>1.9090037775843953</v>
      </c>
      <c r="O1958">
        <v>10</v>
      </c>
      <c r="P1958">
        <v>6</v>
      </c>
      <c r="Q1958">
        <v>1</v>
      </c>
      <c r="R1958">
        <v>11</v>
      </c>
      <c r="S1958" t="s">
        <v>104</v>
      </c>
      <c r="T1958" t="s">
        <v>108</v>
      </c>
      <c r="V1958">
        <v>23</v>
      </c>
      <c r="W1958">
        <v>28</v>
      </c>
      <c r="X1958">
        <f>IF(AND(OR('Country Prioritization'!$C$4 = 'Filter inputs'!$A$4,'Country Prioritization'!$C$4=$B1958),
OR('Country Prioritization'!$C$6='Filter inputs'!$C$4,'Country Prioritization'!$C$6=$S1958),
OR( 'Country Prioritization'!$C$7='Filter inputs'!$D$4, 'Country Prioritization'!$C$7=$T1958),
OR('Country Prioritization'!$C$8='Filter inputs'!$E$4, 'Country Prioritization'!$C$8=$F1958), OR(AND('Country Prioritization'!$C$5='Filter inputs'!$B$4,H1958&lt;=$X$1),AND('Country Prioritization'!$C$5='Filter inputs'!$B$5,M1958&lt;=$X$1))),1,0)</f>
        <v>1</v>
      </c>
      <c r="Y1958">
        <f>IF(OR('Vaccine Prioritization'!$C$5='Filter inputs'!$E$4, 'Vaccine Prioritization'!$C$5=$F1958),1,0)</f>
        <v>1</v>
      </c>
    </row>
    <row r="1959" spans="1:25" x14ac:dyDescent="0.3">
      <c r="A1959" t="str">
        <f t="shared" si="52"/>
        <v>AFRICABENPCV32024</v>
      </c>
      <c r="B1959" t="s">
        <v>3</v>
      </c>
      <c r="C1959" t="s">
        <v>132</v>
      </c>
      <c r="D1959" t="s">
        <v>28</v>
      </c>
      <c r="E1959" t="s">
        <v>84</v>
      </c>
      <c r="F1959">
        <v>2024</v>
      </c>
      <c r="G1959" t="s">
        <v>199</v>
      </c>
      <c r="H1959" s="11" cm="1">
        <f t="array" ref="H1959">_xlfn.IFS(G1959="&gt;70%",1,G1959="60-70%",70%,G1959="50-60%",60%,G1959="&lt;50%",50%)</f>
        <v>0.5</v>
      </c>
      <c r="I1959" s="47">
        <v>0.2051644714119803</v>
      </c>
      <c r="J1959">
        <v>8</v>
      </c>
      <c r="K1959">
        <v>5</v>
      </c>
      <c r="L1959" t="s">
        <v>196</v>
      </c>
      <c r="M1959" s="11" cm="1">
        <f t="array" ref="M1959">_xlfn.IFS(L1959="&gt;70%",1,L1959="60-70%",70%,L1959="50-60%",60%,L1959="&lt;50%",50%)</f>
        <v>1</v>
      </c>
      <c r="N1959" s="47">
        <v>1.9076720163267984</v>
      </c>
      <c r="O1959">
        <v>7</v>
      </c>
      <c r="P1959">
        <v>6</v>
      </c>
      <c r="Q1959">
        <v>2</v>
      </c>
      <c r="R1959">
        <v>8</v>
      </c>
      <c r="S1959" t="s">
        <v>104</v>
      </c>
      <c r="T1959" t="s">
        <v>106</v>
      </c>
      <c r="V1959">
        <v>23</v>
      </c>
      <c r="W1959">
        <v>23</v>
      </c>
      <c r="X1959">
        <f>IF(AND(OR('Country Prioritization'!$C$4 = 'Filter inputs'!$A$4,'Country Prioritization'!$C$4=$B1959),
OR('Country Prioritization'!$C$6='Filter inputs'!$C$4,'Country Prioritization'!$C$6=$S1959),
OR( 'Country Prioritization'!$C$7='Filter inputs'!$D$4, 'Country Prioritization'!$C$7=$T1959),
OR('Country Prioritization'!$C$8='Filter inputs'!$E$4, 'Country Prioritization'!$C$8=$F1959), OR(AND('Country Prioritization'!$C$5='Filter inputs'!$B$4,H1959&lt;=$X$1),AND('Country Prioritization'!$C$5='Filter inputs'!$B$5,M1959&lt;=$X$1))),1,0)</f>
        <v>1</v>
      </c>
      <c r="Y1959">
        <f>IF(OR('Vaccine Prioritization'!$C$5='Filter inputs'!$E$4, 'Vaccine Prioritization'!$C$5=$F1959),1,0)</f>
        <v>1</v>
      </c>
    </row>
    <row r="1960" spans="1:25" x14ac:dyDescent="0.3">
      <c r="A1960" t="str">
        <f t="shared" si="52"/>
        <v>AMERICAHTIPCV32024</v>
      </c>
      <c r="B1960" t="s">
        <v>22</v>
      </c>
      <c r="C1960" t="s">
        <v>127</v>
      </c>
      <c r="D1960" t="s">
        <v>23</v>
      </c>
      <c r="E1960" t="s">
        <v>84</v>
      </c>
      <c r="F1960">
        <v>2024</v>
      </c>
      <c r="G1960" t="s">
        <v>199</v>
      </c>
      <c r="H1960" s="11" cm="1">
        <f t="array" ref="H1960">_xlfn.IFS(G1960="&gt;70%",1,G1960="60-70%",70%,G1960="50-60%",60%,G1960="&lt;50%",50%)</f>
        <v>0.5</v>
      </c>
      <c r="I1960" s="47">
        <v>2.0909951995228791E-2</v>
      </c>
      <c r="J1960">
        <v>10</v>
      </c>
      <c r="K1960">
        <v>2</v>
      </c>
      <c r="L1960" t="s">
        <v>197</v>
      </c>
      <c r="M1960" s="11" cm="1">
        <f t="array" ref="M1960">_xlfn.IFS(L1960="&gt;70%",1,L1960="60-70%",70%,L1960="50-60%",60%,L1960="&lt;50%",50%)</f>
        <v>0.7</v>
      </c>
      <c r="N1960" s="47">
        <v>1.8349027881115565</v>
      </c>
      <c r="O1960">
        <v>8</v>
      </c>
      <c r="P1960">
        <v>6</v>
      </c>
      <c r="Q1960">
        <v>5</v>
      </c>
      <c r="R1960">
        <v>9</v>
      </c>
      <c r="S1960" t="s">
        <v>103</v>
      </c>
      <c r="T1960" t="s">
        <v>106</v>
      </c>
      <c r="V1960">
        <v>26</v>
      </c>
      <c r="W1960">
        <v>28</v>
      </c>
      <c r="X1960">
        <f>IF(AND(OR('Country Prioritization'!$C$4 = 'Filter inputs'!$A$4,'Country Prioritization'!$C$4=$B1960),
OR('Country Prioritization'!$C$6='Filter inputs'!$C$4,'Country Prioritization'!$C$6=$S1960),
OR( 'Country Prioritization'!$C$7='Filter inputs'!$D$4, 'Country Prioritization'!$C$7=$T1960),
OR('Country Prioritization'!$C$8='Filter inputs'!$E$4, 'Country Prioritization'!$C$8=$F1960), OR(AND('Country Prioritization'!$C$5='Filter inputs'!$B$4,H1960&lt;=$X$1),AND('Country Prioritization'!$C$5='Filter inputs'!$B$5,M1960&lt;=$X$1))),1,0)</f>
        <v>1</v>
      </c>
      <c r="Y1960">
        <f>IF(OR('Vaccine Prioritization'!$C$5='Filter inputs'!$E$4, 'Vaccine Prioritization'!$C$5=$F1960),1,0)</f>
        <v>1</v>
      </c>
    </row>
    <row r="1961" spans="1:25" x14ac:dyDescent="0.3">
      <c r="A1961" t="str">
        <f t="shared" si="52"/>
        <v>AFRICABDIPCV32024</v>
      </c>
      <c r="B1961" t="s">
        <v>3</v>
      </c>
      <c r="C1961" t="s">
        <v>171</v>
      </c>
      <c r="D1961" t="s">
        <v>67</v>
      </c>
      <c r="E1961" t="s">
        <v>84</v>
      </c>
      <c r="F1961">
        <v>2024</v>
      </c>
      <c r="G1961" t="s">
        <v>199</v>
      </c>
      <c r="H1961" s="11" cm="1">
        <f t="array" ref="H1961">_xlfn.IFS(G1961="&gt;70%",1,G1961="60-70%",70%,G1961="50-60%",60%,G1961="&lt;50%",50%)</f>
        <v>0.5</v>
      </c>
      <c r="I1961" s="47">
        <v>0.25298769352044032</v>
      </c>
      <c r="J1961">
        <v>3</v>
      </c>
      <c r="K1961">
        <v>6</v>
      </c>
      <c r="L1961" t="s">
        <v>196</v>
      </c>
      <c r="M1961" s="11" cm="1">
        <f t="array" ref="M1961">_xlfn.IFS(L1961="&gt;70%",1,L1961="60-70%",70%,L1961="50-60%",60%,L1961="&lt;50%",50%)</f>
        <v>1</v>
      </c>
      <c r="N1961" s="47">
        <v>1.820506578310775</v>
      </c>
      <c r="O1961">
        <v>2</v>
      </c>
      <c r="P1961">
        <v>6</v>
      </c>
      <c r="Q1961">
        <v>5</v>
      </c>
      <c r="R1961">
        <v>9</v>
      </c>
      <c r="S1961" t="s">
        <v>103</v>
      </c>
      <c r="T1961" t="s">
        <v>106</v>
      </c>
      <c r="V1961">
        <v>23</v>
      </c>
      <c r="W1961">
        <v>22</v>
      </c>
      <c r="X1961">
        <f>IF(AND(OR('Country Prioritization'!$C$4 = 'Filter inputs'!$A$4,'Country Prioritization'!$C$4=$B1961),
OR('Country Prioritization'!$C$6='Filter inputs'!$C$4,'Country Prioritization'!$C$6=$S1961),
OR( 'Country Prioritization'!$C$7='Filter inputs'!$D$4, 'Country Prioritization'!$C$7=$T1961),
OR('Country Prioritization'!$C$8='Filter inputs'!$E$4, 'Country Prioritization'!$C$8=$F1961), OR(AND('Country Prioritization'!$C$5='Filter inputs'!$B$4,H1961&lt;=$X$1),AND('Country Prioritization'!$C$5='Filter inputs'!$B$5,M1961&lt;=$X$1))),1,0)</f>
        <v>1</v>
      </c>
      <c r="Y1961">
        <f>IF(OR('Vaccine Prioritization'!$C$5='Filter inputs'!$E$4, 'Vaccine Prioritization'!$C$5=$F1961),1,0)</f>
        <v>1</v>
      </c>
    </row>
    <row r="1962" spans="1:25" x14ac:dyDescent="0.3">
      <c r="A1962" t="str">
        <f t="shared" si="52"/>
        <v>AFRICAGHAPCV32024</v>
      </c>
      <c r="B1962" t="s">
        <v>3</v>
      </c>
      <c r="C1962" t="s">
        <v>166</v>
      </c>
      <c r="D1962" t="s">
        <v>62</v>
      </c>
      <c r="E1962" t="s">
        <v>84</v>
      </c>
      <c r="F1962">
        <v>2024</v>
      </c>
      <c r="G1962" t="s">
        <v>199</v>
      </c>
      <c r="H1962" s="11" cm="1">
        <f t="array" ref="H1962">_xlfn.IFS(G1962="&gt;70%",1,G1962="60-70%",70%,G1962="50-60%",60%,G1962="&lt;50%",50%)</f>
        <v>0.5</v>
      </c>
      <c r="I1962" s="47">
        <v>0.25673300335432875</v>
      </c>
      <c r="J1962">
        <v>2</v>
      </c>
      <c r="K1962">
        <v>6</v>
      </c>
      <c r="L1962" t="s">
        <v>196</v>
      </c>
      <c r="M1962" s="11" cm="1">
        <f t="array" ref="M1962">_xlfn.IFS(L1962="&gt;70%",1,L1962="60-70%",70%,L1962="50-60%",60%,L1962="&lt;50%",50%)</f>
        <v>1</v>
      </c>
      <c r="N1962" s="47">
        <v>1.7282572251355091</v>
      </c>
      <c r="O1962">
        <v>3</v>
      </c>
      <c r="P1962">
        <v>6</v>
      </c>
      <c r="Q1962">
        <v>5</v>
      </c>
      <c r="R1962">
        <v>2</v>
      </c>
      <c r="S1962" t="s">
        <v>104</v>
      </c>
      <c r="T1962" t="s">
        <v>109</v>
      </c>
      <c r="V1962">
        <v>15</v>
      </c>
      <c r="W1962">
        <v>16</v>
      </c>
      <c r="X1962">
        <f>IF(AND(OR('Country Prioritization'!$C$4 = 'Filter inputs'!$A$4,'Country Prioritization'!$C$4=$B1962),
OR('Country Prioritization'!$C$6='Filter inputs'!$C$4,'Country Prioritization'!$C$6=$S1962),
OR( 'Country Prioritization'!$C$7='Filter inputs'!$D$4, 'Country Prioritization'!$C$7=$T1962),
OR('Country Prioritization'!$C$8='Filter inputs'!$E$4, 'Country Prioritization'!$C$8=$F1962), OR(AND('Country Prioritization'!$C$5='Filter inputs'!$B$4,H1962&lt;=$X$1),AND('Country Prioritization'!$C$5='Filter inputs'!$B$5,M1962&lt;=$X$1))),1,0)</f>
        <v>1</v>
      </c>
      <c r="Y1962">
        <f>IF(OR('Vaccine Prioritization'!$C$5='Filter inputs'!$E$4, 'Vaccine Prioritization'!$C$5=$F1962),1,0)</f>
        <v>1</v>
      </c>
    </row>
    <row r="1963" spans="1:25" x14ac:dyDescent="0.3">
      <c r="A1963" t="str">
        <f t="shared" si="52"/>
        <v>AFRICACIVPCV32024</v>
      </c>
      <c r="B1963" t="s">
        <v>3</v>
      </c>
      <c r="C1963" t="s">
        <v>142</v>
      </c>
      <c r="D1963" t="s">
        <v>38</v>
      </c>
      <c r="E1963" t="s">
        <v>84</v>
      </c>
      <c r="F1963">
        <v>2024</v>
      </c>
      <c r="G1963" t="s">
        <v>199</v>
      </c>
      <c r="H1963" s="11" cm="1">
        <f t="array" ref="H1963">_xlfn.IFS(G1963="&gt;70%",1,G1963="60-70%",70%,G1963="50-60%",60%,G1963="&lt;50%",50%)</f>
        <v>0.5</v>
      </c>
      <c r="I1963" s="47">
        <v>0.22546054279532196</v>
      </c>
      <c r="J1963">
        <v>5</v>
      </c>
      <c r="K1963">
        <v>6</v>
      </c>
      <c r="L1963" t="s">
        <v>196</v>
      </c>
      <c r="M1963" s="11" cm="1">
        <f t="array" ref="M1963">_xlfn.IFS(L1963="&gt;70%",1,L1963="60-70%",70%,L1963="50-60%",60%,L1963="&lt;50%",50%)</f>
        <v>1</v>
      </c>
      <c r="N1963" s="47">
        <v>1.7228703425837841</v>
      </c>
      <c r="O1963">
        <v>5</v>
      </c>
      <c r="P1963">
        <v>6</v>
      </c>
      <c r="Q1963">
        <v>5</v>
      </c>
      <c r="R1963">
        <v>2</v>
      </c>
      <c r="S1963" t="s">
        <v>104</v>
      </c>
      <c r="T1963" t="s">
        <v>109</v>
      </c>
      <c r="V1963">
        <v>18</v>
      </c>
      <c r="W1963">
        <v>18</v>
      </c>
      <c r="X1963">
        <f>IF(AND(OR('Country Prioritization'!$C$4 = 'Filter inputs'!$A$4,'Country Prioritization'!$C$4=$B1963),
OR('Country Prioritization'!$C$6='Filter inputs'!$C$4,'Country Prioritization'!$C$6=$S1963),
OR( 'Country Prioritization'!$C$7='Filter inputs'!$D$4, 'Country Prioritization'!$C$7=$T1963),
OR('Country Prioritization'!$C$8='Filter inputs'!$E$4, 'Country Prioritization'!$C$8=$F1963), OR(AND('Country Prioritization'!$C$5='Filter inputs'!$B$4,H1963&lt;=$X$1),AND('Country Prioritization'!$C$5='Filter inputs'!$B$5,M1963&lt;=$X$1))),1,0)</f>
        <v>1</v>
      </c>
      <c r="Y1963">
        <f>IF(OR('Vaccine Prioritization'!$C$5='Filter inputs'!$E$4, 'Vaccine Prioritization'!$C$5=$F1963),1,0)</f>
        <v>1</v>
      </c>
    </row>
    <row r="1964" spans="1:25" x14ac:dyDescent="0.3">
      <c r="A1964" t="str">
        <f t="shared" si="52"/>
        <v>AFRICAGINPCV32024</v>
      </c>
      <c r="B1964" t="s">
        <v>3</v>
      </c>
      <c r="C1964" t="s">
        <v>119</v>
      </c>
      <c r="D1964" t="s">
        <v>12</v>
      </c>
      <c r="E1964" t="s">
        <v>84</v>
      </c>
      <c r="F1964">
        <v>2024</v>
      </c>
      <c r="G1964" t="s">
        <v>199</v>
      </c>
      <c r="H1964" s="11" cm="1">
        <f t="array" ref="H1964">_xlfn.IFS(G1964="&gt;70%",1,G1964="60-70%",70%,G1964="50-60%",60%,G1964="&lt;50%",50%)</f>
        <v>0.5</v>
      </c>
      <c r="I1964" s="47">
        <v>0.23798406073150932</v>
      </c>
      <c r="J1964">
        <v>7</v>
      </c>
      <c r="K1964">
        <v>6</v>
      </c>
      <c r="L1964" t="s">
        <v>199</v>
      </c>
      <c r="M1964" s="11" cm="1">
        <f t="array" ref="M1964">_xlfn.IFS(L1964="&gt;70%",1,L1964="60-70%",70%,L1964="50-60%",60%,L1964="&lt;50%",50%)</f>
        <v>0.5</v>
      </c>
      <c r="N1964" s="47">
        <v>1.6509662791089386</v>
      </c>
      <c r="O1964">
        <v>9</v>
      </c>
      <c r="P1964">
        <v>5</v>
      </c>
      <c r="Q1964">
        <v>7</v>
      </c>
      <c r="R1964">
        <v>9</v>
      </c>
      <c r="S1964" t="s">
        <v>103</v>
      </c>
      <c r="T1964" t="s">
        <v>106</v>
      </c>
      <c r="V1964">
        <v>29</v>
      </c>
      <c r="W1964">
        <v>30</v>
      </c>
      <c r="X1964">
        <f>IF(AND(OR('Country Prioritization'!$C$4 = 'Filter inputs'!$A$4,'Country Prioritization'!$C$4=$B1964),
OR('Country Prioritization'!$C$6='Filter inputs'!$C$4,'Country Prioritization'!$C$6=$S1964),
OR( 'Country Prioritization'!$C$7='Filter inputs'!$D$4, 'Country Prioritization'!$C$7=$T1964),
OR('Country Prioritization'!$C$8='Filter inputs'!$E$4, 'Country Prioritization'!$C$8=$F1964), OR(AND('Country Prioritization'!$C$5='Filter inputs'!$B$4,H1964&lt;=$X$1),AND('Country Prioritization'!$C$5='Filter inputs'!$B$5,M1964&lt;=$X$1))),1,0)</f>
        <v>1</v>
      </c>
      <c r="Y1964">
        <f>IF(OR('Vaccine Prioritization'!$C$5='Filter inputs'!$E$4, 'Vaccine Prioritization'!$C$5=$F1964),1,0)</f>
        <v>1</v>
      </c>
    </row>
    <row r="1965" spans="1:25" x14ac:dyDescent="0.3">
      <c r="A1965" t="str">
        <f t="shared" si="52"/>
        <v>ASIASYRPCV32024</v>
      </c>
      <c r="B1965" t="s">
        <v>13</v>
      </c>
      <c r="C1965" t="s">
        <v>122</v>
      </c>
      <c r="D1965" t="s">
        <v>17</v>
      </c>
      <c r="E1965" t="s">
        <v>84</v>
      </c>
      <c r="F1965">
        <v>2024</v>
      </c>
      <c r="G1965" t="s">
        <v>199</v>
      </c>
      <c r="H1965" s="11" cm="1">
        <f t="array" ref="H1965">_xlfn.IFS(G1965="&gt;70%",1,G1965="60-70%",70%,G1965="50-60%",60%,G1965="&lt;50%",50%)</f>
        <v>0.5</v>
      </c>
      <c r="I1965" s="47">
        <v>0.26193245550709993</v>
      </c>
      <c r="J1965">
        <v>9</v>
      </c>
      <c r="K1965">
        <v>6</v>
      </c>
      <c r="L1965" t="s">
        <v>199</v>
      </c>
      <c r="M1965" s="11" cm="1">
        <f t="array" ref="M1965">_xlfn.IFS(L1965="&gt;70%",1,L1965="60-70%",70%,L1965="50-60%",60%,L1965="&lt;50%",50%)</f>
        <v>0.5</v>
      </c>
      <c r="N1965" s="47">
        <v>1.5892456893025531</v>
      </c>
      <c r="O1965">
        <v>10</v>
      </c>
      <c r="P1965">
        <v>5</v>
      </c>
      <c r="Q1965">
        <v>2</v>
      </c>
      <c r="R1965">
        <v>9</v>
      </c>
      <c r="S1965" t="s">
        <v>103</v>
      </c>
      <c r="T1965" t="s">
        <v>106</v>
      </c>
      <c r="V1965">
        <v>26</v>
      </c>
      <c r="W1965">
        <v>26</v>
      </c>
      <c r="X1965">
        <f>IF(AND(OR('Country Prioritization'!$C$4 = 'Filter inputs'!$A$4,'Country Prioritization'!$C$4=$B1965),
OR('Country Prioritization'!$C$6='Filter inputs'!$C$4,'Country Prioritization'!$C$6=$S1965),
OR( 'Country Prioritization'!$C$7='Filter inputs'!$D$4, 'Country Prioritization'!$C$7=$T1965),
OR('Country Prioritization'!$C$8='Filter inputs'!$E$4, 'Country Prioritization'!$C$8=$F1965), OR(AND('Country Prioritization'!$C$5='Filter inputs'!$B$4,H1965&lt;=$X$1),AND('Country Prioritization'!$C$5='Filter inputs'!$B$5,M1965&lt;=$X$1))),1,0)</f>
        <v>1</v>
      </c>
      <c r="Y1965">
        <f>IF(OR('Vaccine Prioritization'!$C$5='Filter inputs'!$E$4, 'Vaccine Prioritization'!$C$5=$F1965),1,0)</f>
        <v>1</v>
      </c>
    </row>
    <row r="1966" spans="1:25" x14ac:dyDescent="0.3">
      <c r="A1966" t="str">
        <f t="shared" si="52"/>
        <v>ASIAUZBPCV32024</v>
      </c>
      <c r="B1966" t="s">
        <v>13</v>
      </c>
      <c r="C1966" t="s">
        <v>176</v>
      </c>
      <c r="D1966" t="s">
        <v>72</v>
      </c>
      <c r="E1966" t="s">
        <v>84</v>
      </c>
      <c r="F1966">
        <v>2024</v>
      </c>
      <c r="G1966" t="s">
        <v>199</v>
      </c>
      <c r="H1966" s="11" cm="1">
        <f t="array" ref="H1966">_xlfn.IFS(G1966="&gt;70%",1,G1966="60-70%",70%,G1966="50-60%",60%,G1966="&lt;50%",50%)</f>
        <v>0.5</v>
      </c>
      <c r="I1966" s="47">
        <v>0.2349410771186044</v>
      </c>
      <c r="J1966">
        <v>1</v>
      </c>
      <c r="K1966">
        <v>6</v>
      </c>
      <c r="L1966" t="s">
        <v>196</v>
      </c>
      <c r="M1966" s="11" cm="1">
        <f t="array" ref="M1966">_xlfn.IFS(L1966="&gt;70%",1,L1966="60-70%",70%,L1966="50-60%",60%,L1966="&lt;50%",50%)</f>
        <v>1</v>
      </c>
      <c r="N1966" s="47">
        <v>1.5290807733660761</v>
      </c>
      <c r="O1966">
        <v>2</v>
      </c>
      <c r="P1966">
        <v>5</v>
      </c>
      <c r="Q1966">
        <v>3</v>
      </c>
      <c r="R1966">
        <v>5</v>
      </c>
      <c r="S1966" t="s">
        <v>104</v>
      </c>
      <c r="T1966" t="s">
        <v>107</v>
      </c>
      <c r="V1966">
        <v>15</v>
      </c>
      <c r="W1966">
        <v>15</v>
      </c>
      <c r="X1966">
        <f>IF(AND(OR('Country Prioritization'!$C$4 = 'Filter inputs'!$A$4,'Country Prioritization'!$C$4=$B1966),
OR('Country Prioritization'!$C$6='Filter inputs'!$C$4,'Country Prioritization'!$C$6=$S1966),
OR( 'Country Prioritization'!$C$7='Filter inputs'!$D$4, 'Country Prioritization'!$C$7=$T1966),
OR('Country Prioritization'!$C$8='Filter inputs'!$E$4, 'Country Prioritization'!$C$8=$F1966), OR(AND('Country Prioritization'!$C$5='Filter inputs'!$B$4,H1966&lt;=$X$1),AND('Country Prioritization'!$C$5='Filter inputs'!$B$5,M1966&lt;=$X$1))),1,0)</f>
        <v>1</v>
      </c>
      <c r="Y1966">
        <f>IF(OR('Vaccine Prioritization'!$C$5='Filter inputs'!$E$4, 'Vaccine Prioritization'!$C$5=$F1966),1,0)</f>
        <v>1</v>
      </c>
    </row>
    <row r="1967" spans="1:25" x14ac:dyDescent="0.3">
      <c r="A1967" t="str">
        <f t="shared" si="52"/>
        <v>AFRICASSDPCV32024</v>
      </c>
      <c r="B1967" t="s">
        <v>3</v>
      </c>
      <c r="C1967" t="s">
        <v>115</v>
      </c>
      <c r="D1967" t="s">
        <v>7</v>
      </c>
      <c r="E1967" t="s">
        <v>84</v>
      </c>
      <c r="F1967">
        <v>2024</v>
      </c>
      <c r="G1967" t="s">
        <v>199</v>
      </c>
      <c r="H1967" s="11" cm="1">
        <f t="array" ref="H1967">_xlfn.IFS(G1967="&gt;70%",1,G1967="60-70%",70%,G1967="50-60%",60%,G1967="&lt;50%",50%)</f>
        <v>0.5</v>
      </c>
      <c r="I1967" s="47">
        <v>0.29367694133356892</v>
      </c>
      <c r="J1967">
        <v>7</v>
      </c>
      <c r="K1967">
        <v>7</v>
      </c>
      <c r="L1967" t="s">
        <v>199</v>
      </c>
      <c r="M1967" s="11" cm="1">
        <f t="array" ref="M1967">_xlfn.IFS(L1967="&gt;70%",1,L1967="60-70%",70%,L1967="50-60%",60%,L1967="&lt;50%",50%)</f>
        <v>0.5</v>
      </c>
      <c r="N1967" s="47">
        <v>1.4675855300217986</v>
      </c>
      <c r="O1967">
        <v>9</v>
      </c>
      <c r="P1967">
        <v>5</v>
      </c>
      <c r="Q1967">
        <v>4</v>
      </c>
      <c r="R1967">
        <v>9</v>
      </c>
      <c r="S1967" t="s">
        <v>103</v>
      </c>
      <c r="T1967" t="s">
        <v>106</v>
      </c>
      <c r="V1967">
        <v>27</v>
      </c>
      <c r="W1967">
        <v>27</v>
      </c>
      <c r="X1967">
        <f>IF(AND(OR('Country Prioritization'!$C$4 = 'Filter inputs'!$A$4,'Country Prioritization'!$C$4=$B1967),
OR('Country Prioritization'!$C$6='Filter inputs'!$C$4,'Country Prioritization'!$C$6=$S1967),
OR( 'Country Prioritization'!$C$7='Filter inputs'!$D$4, 'Country Prioritization'!$C$7=$T1967),
OR('Country Prioritization'!$C$8='Filter inputs'!$E$4, 'Country Prioritization'!$C$8=$F1967), OR(AND('Country Prioritization'!$C$5='Filter inputs'!$B$4,H1967&lt;=$X$1),AND('Country Prioritization'!$C$5='Filter inputs'!$B$5,M1967&lt;=$X$1))),1,0)</f>
        <v>1</v>
      </c>
      <c r="Y1967">
        <f>IF(OR('Vaccine Prioritization'!$C$5='Filter inputs'!$E$4, 'Vaccine Prioritization'!$C$5=$F1967),1,0)</f>
        <v>1</v>
      </c>
    </row>
    <row r="1968" spans="1:25" x14ac:dyDescent="0.3">
      <c r="A1968" t="str">
        <f t="shared" si="52"/>
        <v>AFRICAERIPCV32024</v>
      </c>
      <c r="B1968" t="s">
        <v>3</v>
      </c>
      <c r="C1968" t="s">
        <v>183</v>
      </c>
      <c r="D1968" t="s">
        <v>79</v>
      </c>
      <c r="E1968" t="s">
        <v>84</v>
      </c>
      <c r="F1968">
        <v>2024</v>
      </c>
      <c r="G1968" t="s">
        <v>199</v>
      </c>
      <c r="H1968" s="11" cm="1">
        <f t="array" ref="H1968">_xlfn.IFS(G1968="&gt;70%",1,G1968="60-70%",70%,G1968="50-60%",60%,G1968="&lt;50%",50%)</f>
        <v>0.5</v>
      </c>
      <c r="I1968" s="47">
        <v>0.11162854384235654</v>
      </c>
      <c r="J1968">
        <v>2</v>
      </c>
      <c r="K1968">
        <v>5</v>
      </c>
      <c r="L1968" t="s">
        <v>196</v>
      </c>
      <c r="M1968" s="11" cm="1">
        <f t="array" ref="M1968">_xlfn.IFS(L1968="&gt;70%",1,L1968="60-70%",70%,L1968="50-60%",60%,L1968="&lt;50%",50%)</f>
        <v>1</v>
      </c>
      <c r="N1968" s="47">
        <v>1.4096204828707777</v>
      </c>
      <c r="O1968">
        <v>1</v>
      </c>
      <c r="P1968">
        <v>5</v>
      </c>
      <c r="Q1968">
        <v>7</v>
      </c>
      <c r="R1968">
        <v>9</v>
      </c>
      <c r="S1968" t="s">
        <v>103</v>
      </c>
      <c r="T1968" t="s">
        <v>106</v>
      </c>
      <c r="V1968">
        <v>23</v>
      </c>
      <c r="W1968">
        <v>22</v>
      </c>
      <c r="X1968">
        <f>IF(AND(OR('Country Prioritization'!$C$4 = 'Filter inputs'!$A$4,'Country Prioritization'!$C$4=$B1968),
OR('Country Prioritization'!$C$6='Filter inputs'!$C$4,'Country Prioritization'!$C$6=$S1968),
OR( 'Country Prioritization'!$C$7='Filter inputs'!$D$4, 'Country Prioritization'!$C$7=$T1968),
OR('Country Prioritization'!$C$8='Filter inputs'!$E$4, 'Country Prioritization'!$C$8=$F1968), OR(AND('Country Prioritization'!$C$5='Filter inputs'!$B$4,H1968&lt;=$X$1),AND('Country Prioritization'!$C$5='Filter inputs'!$B$5,M1968&lt;=$X$1))),1,0)</f>
        <v>1</v>
      </c>
      <c r="Y1968">
        <f>IF(OR('Vaccine Prioritization'!$C$5='Filter inputs'!$E$4, 'Vaccine Prioritization'!$C$5=$F1968),1,0)</f>
        <v>1</v>
      </c>
    </row>
    <row r="1969" spans="1:25" x14ac:dyDescent="0.3">
      <c r="A1969" t="str">
        <f t="shared" si="52"/>
        <v>AFRICASLEPCV32024</v>
      </c>
      <c r="B1969" t="s">
        <v>3</v>
      </c>
      <c r="C1969" t="s">
        <v>154</v>
      </c>
      <c r="D1969" t="s">
        <v>50</v>
      </c>
      <c r="E1969" t="s">
        <v>84</v>
      </c>
      <c r="F1969">
        <v>2024</v>
      </c>
      <c r="G1969" t="s">
        <v>199</v>
      </c>
      <c r="H1969" s="11" cm="1">
        <f t="array" ref="H1969">_xlfn.IFS(G1969="&gt;70%",1,G1969="60-70%",70%,G1969="50-60%",60%,G1969="&lt;50%",50%)</f>
        <v>0.5</v>
      </c>
      <c r="I1969" s="47">
        <v>0.17995442512100002</v>
      </c>
      <c r="J1969">
        <v>3</v>
      </c>
      <c r="K1969">
        <v>5</v>
      </c>
      <c r="L1969" t="s">
        <v>196</v>
      </c>
      <c r="M1969" s="11" cm="1">
        <f t="array" ref="M1969">_xlfn.IFS(L1969="&gt;70%",1,L1969="60-70%",70%,L1969="50-60%",60%,L1969="&lt;50%",50%)</f>
        <v>1</v>
      </c>
      <c r="N1969" s="47">
        <v>1.2603099529713171</v>
      </c>
      <c r="O1969">
        <v>4</v>
      </c>
      <c r="P1969">
        <v>5</v>
      </c>
      <c r="Q1969">
        <v>10</v>
      </c>
      <c r="R1969">
        <v>9</v>
      </c>
      <c r="S1969" t="s">
        <v>103</v>
      </c>
      <c r="T1969" t="s">
        <v>106</v>
      </c>
      <c r="V1969">
        <v>27</v>
      </c>
      <c r="W1969">
        <v>28</v>
      </c>
      <c r="X1969">
        <f>IF(AND(OR('Country Prioritization'!$C$4 = 'Filter inputs'!$A$4,'Country Prioritization'!$C$4=$B1969),
OR('Country Prioritization'!$C$6='Filter inputs'!$C$4,'Country Prioritization'!$C$6=$S1969),
OR( 'Country Prioritization'!$C$7='Filter inputs'!$D$4, 'Country Prioritization'!$C$7=$T1969),
OR('Country Prioritization'!$C$8='Filter inputs'!$E$4, 'Country Prioritization'!$C$8=$F1969), OR(AND('Country Prioritization'!$C$5='Filter inputs'!$B$4,H1969&lt;=$X$1),AND('Country Prioritization'!$C$5='Filter inputs'!$B$5,M1969&lt;=$X$1))),1,0)</f>
        <v>1</v>
      </c>
      <c r="Y1969">
        <f>IF(OR('Vaccine Prioritization'!$C$5='Filter inputs'!$E$4, 'Vaccine Prioritization'!$C$5=$F1969),1,0)</f>
        <v>1</v>
      </c>
    </row>
    <row r="1970" spans="1:25" x14ac:dyDescent="0.3">
      <c r="A1970" t="str">
        <f t="shared" si="52"/>
        <v>ASIALAOPCV32024</v>
      </c>
      <c r="B1970" t="s">
        <v>13</v>
      </c>
      <c r="C1970" t="s">
        <v>135</v>
      </c>
      <c r="D1970" t="s">
        <v>31</v>
      </c>
      <c r="E1970" t="s">
        <v>84</v>
      </c>
      <c r="F1970">
        <v>2024</v>
      </c>
      <c r="G1970" t="s">
        <v>199</v>
      </c>
      <c r="H1970" s="11" cm="1">
        <f t="array" ref="H1970">_xlfn.IFS(G1970="&gt;70%",1,G1970="60-70%",70%,G1970="50-60%",60%,G1970="&lt;50%",50%)</f>
        <v>0.5</v>
      </c>
      <c r="I1970" s="47">
        <v>6.6750699945465952E-2</v>
      </c>
      <c r="J1970">
        <v>10</v>
      </c>
      <c r="K1970">
        <v>4</v>
      </c>
      <c r="L1970" t="s">
        <v>196</v>
      </c>
      <c r="M1970" s="11" cm="1">
        <f t="array" ref="M1970">_xlfn.IFS(L1970="&gt;70%",1,L1970="60-70%",70%,L1970="50-60%",60%,L1970="&lt;50%",50%)</f>
        <v>1</v>
      </c>
      <c r="N1970" s="47">
        <v>1.2339383115298592</v>
      </c>
      <c r="O1970">
        <v>6</v>
      </c>
      <c r="P1970">
        <v>5</v>
      </c>
      <c r="Q1970">
        <v>2</v>
      </c>
      <c r="R1970">
        <v>5</v>
      </c>
      <c r="S1970" t="s">
        <v>104</v>
      </c>
      <c r="T1970" t="s">
        <v>107</v>
      </c>
      <c r="V1970">
        <v>21</v>
      </c>
      <c r="W1970">
        <v>18</v>
      </c>
      <c r="X1970">
        <f>IF(AND(OR('Country Prioritization'!$C$4 = 'Filter inputs'!$A$4,'Country Prioritization'!$C$4=$B1970),
OR('Country Prioritization'!$C$6='Filter inputs'!$C$4,'Country Prioritization'!$C$6=$S1970),
OR( 'Country Prioritization'!$C$7='Filter inputs'!$D$4, 'Country Prioritization'!$C$7=$T1970),
OR('Country Prioritization'!$C$8='Filter inputs'!$E$4, 'Country Prioritization'!$C$8=$F1970), OR(AND('Country Prioritization'!$C$5='Filter inputs'!$B$4,H1970&lt;=$X$1),AND('Country Prioritization'!$C$5='Filter inputs'!$B$5,M1970&lt;=$X$1))),1,0)</f>
        <v>1</v>
      </c>
      <c r="Y1970">
        <f>IF(OR('Vaccine Prioritization'!$C$5='Filter inputs'!$E$4, 'Vaccine Prioritization'!$C$5=$F1970),1,0)</f>
        <v>1</v>
      </c>
    </row>
    <row r="1971" spans="1:25" x14ac:dyDescent="0.3">
      <c r="A1971" t="str">
        <f t="shared" si="52"/>
        <v>AFRICAMWIPCV32024</v>
      </c>
      <c r="B1971" t="s">
        <v>3</v>
      </c>
      <c r="C1971" t="s">
        <v>158</v>
      </c>
      <c r="D1971" t="s">
        <v>54</v>
      </c>
      <c r="E1971" t="s">
        <v>84</v>
      </c>
      <c r="F1971">
        <v>2024</v>
      </c>
      <c r="G1971" t="s">
        <v>199</v>
      </c>
      <c r="H1971" s="11" cm="1">
        <f t="array" ref="H1971">_xlfn.IFS(G1971="&gt;70%",1,G1971="60-70%",70%,G1971="50-60%",60%,G1971="&lt;50%",50%)</f>
        <v>0.5</v>
      </c>
      <c r="I1971" s="47">
        <v>0.15487868131910904</v>
      </c>
      <c r="J1971">
        <v>2</v>
      </c>
      <c r="K1971">
        <v>5</v>
      </c>
      <c r="L1971" t="s">
        <v>196</v>
      </c>
      <c r="M1971" s="11" cm="1">
        <f t="array" ref="M1971">_xlfn.IFS(L1971="&gt;70%",1,L1971="60-70%",70%,L1971="50-60%",60%,L1971="&lt;50%",50%)</f>
        <v>1</v>
      </c>
      <c r="N1971" s="47">
        <v>0.99438518927729536</v>
      </c>
      <c r="O1971">
        <v>3</v>
      </c>
      <c r="P1971">
        <v>5</v>
      </c>
      <c r="Q1971">
        <v>10</v>
      </c>
      <c r="R1971">
        <v>9</v>
      </c>
      <c r="S1971" t="s">
        <v>103</v>
      </c>
      <c r="T1971" t="s">
        <v>106</v>
      </c>
      <c r="V1971">
        <v>26</v>
      </c>
      <c r="W1971">
        <v>27</v>
      </c>
      <c r="X1971">
        <f>IF(AND(OR('Country Prioritization'!$C$4 = 'Filter inputs'!$A$4,'Country Prioritization'!$C$4=$B1971),
OR('Country Prioritization'!$C$6='Filter inputs'!$C$4,'Country Prioritization'!$C$6=$S1971),
OR( 'Country Prioritization'!$C$7='Filter inputs'!$D$4, 'Country Prioritization'!$C$7=$T1971),
OR('Country Prioritization'!$C$8='Filter inputs'!$E$4, 'Country Prioritization'!$C$8=$F1971), OR(AND('Country Prioritization'!$C$5='Filter inputs'!$B$4,H1971&lt;=$X$1),AND('Country Prioritization'!$C$5='Filter inputs'!$B$5,M1971&lt;=$X$1))),1,0)</f>
        <v>1</v>
      </c>
      <c r="Y1971">
        <f>IF(OR('Vaccine Prioritization'!$C$5='Filter inputs'!$E$4, 'Vaccine Prioritization'!$C$5=$F1971),1,0)</f>
        <v>1</v>
      </c>
    </row>
    <row r="1972" spans="1:25" x14ac:dyDescent="0.3">
      <c r="A1972" t="str">
        <f t="shared" si="52"/>
        <v>AMERICACUBPCV32024</v>
      </c>
      <c r="B1972" t="s">
        <v>22</v>
      </c>
      <c r="C1972" t="s">
        <v>175</v>
      </c>
      <c r="D1972" t="s">
        <v>71</v>
      </c>
      <c r="E1972" t="s">
        <v>84</v>
      </c>
      <c r="F1972">
        <v>2024</v>
      </c>
      <c r="G1972" t="s">
        <v>199</v>
      </c>
      <c r="H1972" s="11" cm="1">
        <f t="array" ref="H1972">_xlfn.IFS(G1972="&gt;70%",1,G1972="60-70%",70%,G1972="50-60%",60%,G1972="&lt;50%",50%)</f>
        <v>0.5</v>
      </c>
      <c r="I1972" s="47">
        <v>1.3120995262536054E-2</v>
      </c>
      <c r="J1972">
        <v>5</v>
      </c>
      <c r="K1972">
        <v>2</v>
      </c>
      <c r="L1972" t="s">
        <v>199</v>
      </c>
      <c r="M1972" s="11" cm="1">
        <f t="array" ref="M1972">_xlfn.IFS(L1972="&gt;70%",1,L1972="60-70%",70%,L1972="50-60%",60%,L1972="&lt;50%",50%)</f>
        <v>0.5</v>
      </c>
      <c r="N1972" s="47">
        <v>0.9936921751819241</v>
      </c>
      <c r="O1972">
        <v>9</v>
      </c>
      <c r="P1972">
        <v>4</v>
      </c>
      <c r="Q1972">
        <v>1</v>
      </c>
      <c r="R1972">
        <v>10</v>
      </c>
      <c r="S1972" t="s">
        <v>105</v>
      </c>
      <c r="T1972" t="s">
        <v>108</v>
      </c>
      <c r="V1972">
        <v>18</v>
      </c>
      <c r="W1972">
        <v>24</v>
      </c>
      <c r="X1972">
        <f>IF(AND(OR('Country Prioritization'!$C$4 = 'Filter inputs'!$A$4,'Country Prioritization'!$C$4=$B1972),
OR('Country Prioritization'!$C$6='Filter inputs'!$C$4,'Country Prioritization'!$C$6=$S1972),
OR( 'Country Prioritization'!$C$7='Filter inputs'!$D$4, 'Country Prioritization'!$C$7=$T1972),
OR('Country Prioritization'!$C$8='Filter inputs'!$E$4, 'Country Prioritization'!$C$8=$F1972), OR(AND('Country Prioritization'!$C$5='Filter inputs'!$B$4,H1972&lt;=$X$1),AND('Country Prioritization'!$C$5='Filter inputs'!$B$5,M1972&lt;=$X$1))),1,0)</f>
        <v>1</v>
      </c>
      <c r="Y1972">
        <f>IF(OR('Vaccine Prioritization'!$C$5='Filter inputs'!$E$4, 'Vaccine Prioritization'!$C$5=$F1972),1,0)</f>
        <v>1</v>
      </c>
    </row>
    <row r="1973" spans="1:25" x14ac:dyDescent="0.3">
      <c r="A1973" t="str">
        <f t="shared" si="52"/>
        <v>ASIATJKPCV32024</v>
      </c>
      <c r="B1973" t="s">
        <v>13</v>
      </c>
      <c r="C1973" t="s">
        <v>172</v>
      </c>
      <c r="D1973" t="s">
        <v>68</v>
      </c>
      <c r="E1973" t="s">
        <v>84</v>
      </c>
      <c r="F1973">
        <v>2024</v>
      </c>
      <c r="G1973" t="s">
        <v>199</v>
      </c>
      <c r="H1973" s="11" cm="1">
        <f t="array" ref="H1973">_xlfn.IFS(G1973="&gt;70%",1,G1973="60-70%",70%,G1973="50-60%",60%,G1973="&lt;50%",50%)</f>
        <v>0.5</v>
      </c>
      <c r="I1973" s="47">
        <v>8.3072647142019715E-2</v>
      </c>
      <c r="J1973">
        <v>8</v>
      </c>
      <c r="K1973">
        <v>4</v>
      </c>
      <c r="L1973" t="s">
        <v>199</v>
      </c>
      <c r="M1973" s="11" cm="1">
        <f t="array" ref="M1973">_xlfn.IFS(L1973="&gt;70%",1,L1973="60-70%",70%,L1973="50-60%",60%,L1973="&lt;50%",50%)</f>
        <v>0.5</v>
      </c>
      <c r="N1973" s="47">
        <v>0.92168785515509777</v>
      </c>
      <c r="O1973">
        <v>10</v>
      </c>
      <c r="P1973">
        <v>4</v>
      </c>
      <c r="Q1973">
        <v>6</v>
      </c>
      <c r="R1973">
        <v>9</v>
      </c>
      <c r="S1973" t="s">
        <v>103</v>
      </c>
      <c r="T1973" t="s">
        <v>106</v>
      </c>
      <c r="V1973">
        <v>27</v>
      </c>
      <c r="W1973">
        <v>29</v>
      </c>
      <c r="X1973">
        <f>IF(AND(OR('Country Prioritization'!$C$4 = 'Filter inputs'!$A$4,'Country Prioritization'!$C$4=$B1973),
OR('Country Prioritization'!$C$6='Filter inputs'!$C$4,'Country Prioritization'!$C$6=$S1973),
OR( 'Country Prioritization'!$C$7='Filter inputs'!$D$4, 'Country Prioritization'!$C$7=$T1973),
OR('Country Prioritization'!$C$8='Filter inputs'!$E$4, 'Country Prioritization'!$C$8=$F1973), OR(AND('Country Prioritization'!$C$5='Filter inputs'!$B$4,H1973&lt;=$X$1),AND('Country Prioritization'!$C$5='Filter inputs'!$B$5,M1973&lt;=$X$1))),1,0)</f>
        <v>1</v>
      </c>
      <c r="Y1973">
        <f>IF(OR('Vaccine Prioritization'!$C$5='Filter inputs'!$E$4, 'Vaccine Prioritization'!$C$5=$F1973),1,0)</f>
        <v>1</v>
      </c>
    </row>
    <row r="1974" spans="1:25" x14ac:dyDescent="0.3">
      <c r="A1974" t="str">
        <f t="shared" si="52"/>
        <v>ASIAAZEPCV32024</v>
      </c>
      <c r="B1974" t="s">
        <v>13</v>
      </c>
      <c r="C1974" t="s">
        <v>144</v>
      </c>
      <c r="D1974" t="s">
        <v>40</v>
      </c>
      <c r="E1974" t="s">
        <v>84</v>
      </c>
      <c r="F1974">
        <v>2024</v>
      </c>
      <c r="G1974" t="s">
        <v>199</v>
      </c>
      <c r="H1974" s="11" cm="1">
        <f t="array" ref="H1974">_xlfn.IFS(G1974="&gt;70%",1,G1974="60-70%",70%,G1974="50-60%",60%,G1974="&lt;50%",50%)</f>
        <v>0.5</v>
      </c>
      <c r="I1974" s="47">
        <v>0.12437806838019146</v>
      </c>
      <c r="J1974">
        <v>2</v>
      </c>
      <c r="K1974">
        <v>5</v>
      </c>
      <c r="L1974" t="s">
        <v>196</v>
      </c>
      <c r="M1974" s="11" cm="1">
        <f t="array" ref="M1974">_xlfn.IFS(L1974="&gt;70%",1,L1974="60-70%",70%,L1974="50-60%",60%,L1974="&lt;50%",50%)</f>
        <v>1</v>
      </c>
      <c r="N1974" s="47">
        <v>0.77134915123168979</v>
      </c>
      <c r="O1974">
        <v>5</v>
      </c>
      <c r="P1974">
        <v>4</v>
      </c>
      <c r="Q1974">
        <v>3</v>
      </c>
      <c r="R1974">
        <v>10</v>
      </c>
      <c r="S1974" t="s">
        <v>105</v>
      </c>
      <c r="T1974" t="s">
        <v>108</v>
      </c>
      <c r="V1974">
        <v>20</v>
      </c>
      <c r="W1974">
        <v>22</v>
      </c>
      <c r="X1974">
        <f>IF(AND(OR('Country Prioritization'!$C$4 = 'Filter inputs'!$A$4,'Country Prioritization'!$C$4=$B1974),
OR('Country Prioritization'!$C$6='Filter inputs'!$C$4,'Country Prioritization'!$C$6=$S1974),
OR( 'Country Prioritization'!$C$7='Filter inputs'!$D$4, 'Country Prioritization'!$C$7=$T1974),
OR('Country Prioritization'!$C$8='Filter inputs'!$E$4, 'Country Prioritization'!$C$8=$F1974), OR(AND('Country Prioritization'!$C$5='Filter inputs'!$B$4,H1974&lt;=$X$1),AND('Country Prioritization'!$C$5='Filter inputs'!$B$5,M1974&lt;=$X$1))),1,0)</f>
        <v>1</v>
      </c>
      <c r="Y1974">
        <f>IF(OR('Vaccine Prioritization'!$C$5='Filter inputs'!$E$4, 'Vaccine Prioritization'!$C$5=$F1974),1,0)</f>
        <v>1</v>
      </c>
    </row>
    <row r="1975" spans="1:25" x14ac:dyDescent="0.3">
      <c r="A1975" t="str">
        <f t="shared" si="52"/>
        <v>AFRICALBRPCV32024</v>
      </c>
      <c r="B1975" t="s">
        <v>3</v>
      </c>
      <c r="C1975" t="s">
        <v>137</v>
      </c>
      <c r="D1975" t="s">
        <v>33</v>
      </c>
      <c r="E1975" t="s">
        <v>84</v>
      </c>
      <c r="F1975">
        <v>2024</v>
      </c>
      <c r="G1975" t="s">
        <v>199</v>
      </c>
      <c r="H1975" s="11" cm="1">
        <f t="array" ref="H1975">_xlfn.IFS(G1975="&gt;70%",1,G1975="60-70%",70%,G1975="50-60%",60%,G1975="&lt;50%",50%)</f>
        <v>0.5</v>
      </c>
      <c r="I1975" s="47">
        <v>7.844330639358367E-2</v>
      </c>
      <c r="J1975">
        <v>7</v>
      </c>
      <c r="K1975">
        <v>4</v>
      </c>
      <c r="L1975" t="s">
        <v>196</v>
      </c>
      <c r="M1975" s="11" cm="1">
        <f t="array" ref="M1975">_xlfn.IFS(L1975="&gt;70%",1,L1975="60-70%",70%,L1975="50-60%",60%,L1975="&lt;50%",50%)</f>
        <v>1</v>
      </c>
      <c r="N1975" s="47">
        <v>0.69634418226699413</v>
      </c>
      <c r="O1975">
        <v>6</v>
      </c>
      <c r="P1975">
        <v>4</v>
      </c>
      <c r="Q1975">
        <v>10</v>
      </c>
      <c r="R1975">
        <v>9</v>
      </c>
      <c r="S1975" t="s">
        <v>103</v>
      </c>
      <c r="T1975" t="s">
        <v>106</v>
      </c>
      <c r="V1975">
        <v>30</v>
      </c>
      <c r="W1975">
        <v>29</v>
      </c>
      <c r="X1975">
        <f>IF(AND(OR('Country Prioritization'!$C$4 = 'Filter inputs'!$A$4,'Country Prioritization'!$C$4=$B1975),
OR('Country Prioritization'!$C$6='Filter inputs'!$C$4,'Country Prioritization'!$C$6=$S1975),
OR( 'Country Prioritization'!$C$7='Filter inputs'!$D$4, 'Country Prioritization'!$C$7=$T1975),
OR('Country Prioritization'!$C$8='Filter inputs'!$E$4, 'Country Prioritization'!$C$8=$F1975), OR(AND('Country Prioritization'!$C$5='Filter inputs'!$B$4,H1975&lt;=$X$1),AND('Country Prioritization'!$C$5='Filter inputs'!$B$5,M1975&lt;=$X$1))),1,0)</f>
        <v>1</v>
      </c>
      <c r="Y1975">
        <f>IF(OR('Vaccine Prioritization'!$C$5='Filter inputs'!$E$4, 'Vaccine Prioritization'!$C$5=$F1975),1,0)</f>
        <v>1</v>
      </c>
    </row>
    <row r="1976" spans="1:25" x14ac:dyDescent="0.3">
      <c r="A1976" t="str">
        <f t="shared" si="52"/>
        <v>OCEANIAPNGPCV32024</v>
      </c>
      <c r="B1976" t="s">
        <v>15</v>
      </c>
      <c r="C1976" t="s">
        <v>121</v>
      </c>
      <c r="D1976" t="s">
        <v>16</v>
      </c>
      <c r="E1976" t="s">
        <v>84</v>
      </c>
      <c r="F1976">
        <v>2024</v>
      </c>
      <c r="G1976" t="s">
        <v>199</v>
      </c>
      <c r="H1976" s="11" cm="1">
        <f t="array" ref="H1976">_xlfn.IFS(G1976="&gt;70%",1,G1976="60-70%",70%,G1976="50-60%",60%,G1976="&lt;50%",50%)</f>
        <v>0.5</v>
      </c>
      <c r="I1976" s="47">
        <v>0.3778015175782492</v>
      </c>
      <c r="J1976">
        <v>1</v>
      </c>
      <c r="K1976">
        <v>7</v>
      </c>
      <c r="L1976" t="s">
        <v>198</v>
      </c>
      <c r="M1976" s="11" cm="1">
        <f t="array" ref="M1976">_xlfn.IFS(L1976="&gt;70%",1,L1976="60-70%",70%,L1976="50-60%",60%,L1976="&lt;50%",50%)</f>
        <v>0.6</v>
      </c>
      <c r="N1976" s="47">
        <v>0.69629893618778915</v>
      </c>
      <c r="O1976">
        <v>8</v>
      </c>
      <c r="P1976">
        <v>4</v>
      </c>
      <c r="Q1976">
        <v>6</v>
      </c>
      <c r="R1976">
        <v>5</v>
      </c>
      <c r="S1976" t="s">
        <v>104</v>
      </c>
      <c r="T1976" t="s">
        <v>107</v>
      </c>
      <c r="V1976">
        <v>19</v>
      </c>
      <c r="W1976">
        <v>23</v>
      </c>
      <c r="X1976">
        <f>IF(AND(OR('Country Prioritization'!$C$4 = 'Filter inputs'!$A$4,'Country Prioritization'!$C$4=$B1976),
OR('Country Prioritization'!$C$6='Filter inputs'!$C$4,'Country Prioritization'!$C$6=$S1976),
OR( 'Country Prioritization'!$C$7='Filter inputs'!$D$4, 'Country Prioritization'!$C$7=$T1976),
OR('Country Prioritization'!$C$8='Filter inputs'!$E$4, 'Country Prioritization'!$C$8=$F1976), OR(AND('Country Prioritization'!$C$5='Filter inputs'!$B$4,H1976&lt;=$X$1),AND('Country Prioritization'!$C$5='Filter inputs'!$B$5,M1976&lt;=$X$1))),1,0)</f>
        <v>1</v>
      </c>
      <c r="Y1976">
        <f>IF(OR('Vaccine Prioritization'!$C$5='Filter inputs'!$E$4, 'Vaccine Prioritization'!$C$5=$F1976),1,0)</f>
        <v>1</v>
      </c>
    </row>
    <row r="1977" spans="1:25" x14ac:dyDescent="0.3">
      <c r="A1977" t="str">
        <f t="shared" si="52"/>
        <v>AFRICATGOPCV32024</v>
      </c>
      <c r="B1977" t="s">
        <v>3</v>
      </c>
      <c r="C1977" t="s">
        <v>155</v>
      </c>
      <c r="D1977" t="s">
        <v>51</v>
      </c>
      <c r="E1977" t="s">
        <v>84</v>
      </c>
      <c r="F1977">
        <v>2024</v>
      </c>
      <c r="G1977" t="s">
        <v>199</v>
      </c>
      <c r="H1977" s="11" cm="1">
        <f t="array" ref="H1977">_xlfn.IFS(G1977="&gt;70%",1,G1977="60-70%",70%,G1977="50-60%",60%,G1977="&lt;50%",50%)</f>
        <v>0.5</v>
      </c>
      <c r="I1977" s="47">
        <v>8.2421385807193631E-2</v>
      </c>
      <c r="J1977">
        <v>5</v>
      </c>
      <c r="K1977">
        <v>4</v>
      </c>
      <c r="L1977" t="s">
        <v>196</v>
      </c>
      <c r="M1977" s="11" cm="1">
        <f t="array" ref="M1977">_xlfn.IFS(L1977="&gt;70%",1,L1977="60-70%",70%,L1977="50-60%",60%,L1977="&lt;50%",50%)</f>
        <v>1</v>
      </c>
      <c r="N1977" s="47">
        <v>0.64775558757253682</v>
      </c>
      <c r="O1977">
        <v>4</v>
      </c>
      <c r="P1977">
        <v>4</v>
      </c>
      <c r="Q1977">
        <v>6</v>
      </c>
      <c r="R1977">
        <v>9</v>
      </c>
      <c r="S1977" t="s">
        <v>103</v>
      </c>
      <c r="T1977" t="s">
        <v>106</v>
      </c>
      <c r="V1977">
        <v>24</v>
      </c>
      <c r="W1977">
        <v>23</v>
      </c>
      <c r="X1977">
        <f>IF(AND(OR('Country Prioritization'!$C$4 = 'Filter inputs'!$A$4,'Country Prioritization'!$C$4=$B1977),
OR('Country Prioritization'!$C$6='Filter inputs'!$C$4,'Country Prioritization'!$C$6=$S1977),
OR( 'Country Prioritization'!$C$7='Filter inputs'!$D$4, 'Country Prioritization'!$C$7=$T1977),
OR('Country Prioritization'!$C$8='Filter inputs'!$E$4, 'Country Prioritization'!$C$8=$F1977), OR(AND('Country Prioritization'!$C$5='Filter inputs'!$B$4,H1977&lt;=$X$1),AND('Country Prioritization'!$C$5='Filter inputs'!$B$5,M1977&lt;=$X$1))),1,0)</f>
        <v>1</v>
      </c>
      <c r="Y1977">
        <f>IF(OR('Vaccine Prioritization'!$C$5='Filter inputs'!$E$4, 'Vaccine Prioritization'!$C$5=$F1977),1,0)</f>
        <v>1</v>
      </c>
    </row>
    <row r="1978" spans="1:25" x14ac:dyDescent="0.3">
      <c r="A1978" t="str">
        <f t="shared" si="52"/>
        <v>EUROPEUKRPCV32024</v>
      </c>
      <c r="B1978" t="s">
        <v>9</v>
      </c>
      <c r="C1978" t="s">
        <v>117</v>
      </c>
      <c r="D1978" t="s">
        <v>10</v>
      </c>
      <c r="E1978" t="s">
        <v>84</v>
      </c>
      <c r="F1978">
        <v>2024</v>
      </c>
      <c r="G1978" t="s">
        <v>199</v>
      </c>
      <c r="H1978" s="11" cm="1">
        <f t="array" ref="H1978">_xlfn.IFS(G1978="&gt;70%",1,G1978="60-70%",70%,G1978="50-60%",60%,G1978="&lt;50%",50%)</f>
        <v>0.5</v>
      </c>
      <c r="I1978" s="47">
        <v>3.3774922828468466E-2</v>
      </c>
      <c r="J1978">
        <v>9</v>
      </c>
      <c r="K1978">
        <v>3</v>
      </c>
      <c r="L1978" t="s">
        <v>199</v>
      </c>
      <c r="M1978" s="11" cm="1">
        <f t="array" ref="M1978">_xlfn.IFS(L1978="&gt;70%",1,L1978="60-70%",70%,L1978="50-60%",60%,L1978="&lt;50%",50%)</f>
        <v>0.5</v>
      </c>
      <c r="N1978" s="47">
        <v>0.62644052049648336</v>
      </c>
      <c r="O1978">
        <v>10</v>
      </c>
      <c r="P1978">
        <v>4</v>
      </c>
      <c r="Q1978">
        <v>1</v>
      </c>
      <c r="R1978">
        <v>11</v>
      </c>
      <c r="S1978" t="s">
        <v>104</v>
      </c>
      <c r="T1978" t="s">
        <v>108</v>
      </c>
      <c r="V1978">
        <v>24</v>
      </c>
      <c r="W1978">
        <v>26</v>
      </c>
      <c r="X1978">
        <f>IF(AND(OR('Country Prioritization'!$C$4 = 'Filter inputs'!$A$4,'Country Prioritization'!$C$4=$B1978),
OR('Country Prioritization'!$C$6='Filter inputs'!$C$4,'Country Prioritization'!$C$6=$S1978),
OR( 'Country Prioritization'!$C$7='Filter inputs'!$D$4, 'Country Prioritization'!$C$7=$T1978),
OR('Country Prioritization'!$C$8='Filter inputs'!$E$4, 'Country Prioritization'!$C$8=$F1978), OR(AND('Country Prioritization'!$C$5='Filter inputs'!$B$4,H1978&lt;=$X$1),AND('Country Prioritization'!$C$5='Filter inputs'!$B$5,M1978&lt;=$X$1))),1,0)</f>
        <v>1</v>
      </c>
      <c r="Y1978">
        <f>IF(OR('Vaccine Prioritization'!$C$5='Filter inputs'!$E$4, 'Vaccine Prioritization'!$C$5=$F1978),1,0)</f>
        <v>1</v>
      </c>
    </row>
    <row r="1979" spans="1:25" x14ac:dyDescent="0.3">
      <c r="A1979" t="str">
        <f t="shared" si="52"/>
        <v>ASIAKGZPCV32024</v>
      </c>
      <c r="B1979" t="s">
        <v>13</v>
      </c>
      <c r="C1979" t="s">
        <v>143</v>
      </c>
      <c r="D1979" t="s">
        <v>39</v>
      </c>
      <c r="E1979" t="s">
        <v>84</v>
      </c>
      <c r="F1979">
        <v>2024</v>
      </c>
      <c r="G1979" t="s">
        <v>199</v>
      </c>
      <c r="H1979" s="11" cm="1">
        <f t="array" ref="H1979">_xlfn.IFS(G1979="&gt;70%",1,G1979="60-70%",70%,G1979="50-60%",60%,G1979="&lt;50%",50%)</f>
        <v>0.5</v>
      </c>
      <c r="I1979" s="47">
        <v>9.7114328443838521E-2</v>
      </c>
      <c r="J1979">
        <v>2</v>
      </c>
      <c r="K1979">
        <v>5</v>
      </c>
      <c r="L1979" t="s">
        <v>196</v>
      </c>
      <c r="M1979" s="11" cm="1">
        <f t="array" ref="M1979">_xlfn.IFS(L1979="&gt;70%",1,L1979="60-70%",70%,L1979="50-60%",60%,L1979="&lt;50%",50%)</f>
        <v>1</v>
      </c>
      <c r="N1979" s="47">
        <v>0.58098367028342168</v>
      </c>
      <c r="O1979">
        <v>5</v>
      </c>
      <c r="P1979">
        <v>3</v>
      </c>
      <c r="Q1979">
        <v>6</v>
      </c>
      <c r="R1979">
        <v>2</v>
      </c>
      <c r="S1979" t="s">
        <v>104</v>
      </c>
      <c r="T1979" t="s">
        <v>109</v>
      </c>
      <c r="V1979">
        <v>15</v>
      </c>
      <c r="W1979">
        <v>16</v>
      </c>
      <c r="X1979">
        <f>IF(AND(OR('Country Prioritization'!$C$4 = 'Filter inputs'!$A$4,'Country Prioritization'!$C$4=$B1979),
OR('Country Prioritization'!$C$6='Filter inputs'!$C$4,'Country Prioritization'!$C$6=$S1979),
OR( 'Country Prioritization'!$C$7='Filter inputs'!$D$4, 'Country Prioritization'!$C$7=$T1979),
OR('Country Prioritization'!$C$8='Filter inputs'!$E$4, 'Country Prioritization'!$C$8=$F1979), OR(AND('Country Prioritization'!$C$5='Filter inputs'!$B$4,H1979&lt;=$X$1),AND('Country Prioritization'!$C$5='Filter inputs'!$B$5,M1979&lt;=$X$1))),1,0)</f>
        <v>1</v>
      </c>
      <c r="Y1979">
        <f>IF(OR('Vaccine Prioritization'!$C$5='Filter inputs'!$E$4, 'Vaccine Prioritization'!$C$5=$F1979),1,0)</f>
        <v>1</v>
      </c>
    </row>
    <row r="1980" spans="1:25" x14ac:dyDescent="0.3">
      <c r="A1980" t="str">
        <f t="shared" si="52"/>
        <v>AFRICAMRTPCV32024</v>
      </c>
      <c r="B1980" t="s">
        <v>3</v>
      </c>
      <c r="C1980" t="s">
        <v>140</v>
      </c>
      <c r="D1980" t="s">
        <v>36</v>
      </c>
      <c r="E1980" t="s">
        <v>84</v>
      </c>
      <c r="F1980">
        <v>2024</v>
      </c>
      <c r="G1980" t="s">
        <v>199</v>
      </c>
      <c r="H1980" s="11" cm="1">
        <f t="array" ref="H1980">_xlfn.IFS(G1980="&gt;70%",1,G1980="60-70%",70%,G1980="50-60%",60%,G1980="&lt;50%",50%)</f>
        <v>0.5</v>
      </c>
      <c r="I1980" s="47">
        <v>7.2352049024256876E-2</v>
      </c>
      <c r="J1980">
        <v>6</v>
      </c>
      <c r="K1980">
        <v>4</v>
      </c>
      <c r="L1980" t="s">
        <v>196</v>
      </c>
      <c r="M1980" s="11" cm="1">
        <f t="array" ref="M1980">_xlfn.IFS(L1980="&gt;70%",1,L1980="60-70%",70%,L1980="50-60%",60%,L1980="&lt;50%",50%)</f>
        <v>1</v>
      </c>
      <c r="N1980" s="47">
        <v>0.56993590724384535</v>
      </c>
      <c r="O1980">
        <v>6</v>
      </c>
      <c r="P1980">
        <v>3</v>
      </c>
      <c r="Q1980">
        <v>7</v>
      </c>
      <c r="R1980">
        <v>2</v>
      </c>
      <c r="S1980" t="s">
        <v>104</v>
      </c>
      <c r="T1980" t="s">
        <v>109</v>
      </c>
      <c r="V1980">
        <v>19</v>
      </c>
      <c r="W1980">
        <v>18</v>
      </c>
      <c r="X1980">
        <f>IF(AND(OR('Country Prioritization'!$C$4 = 'Filter inputs'!$A$4,'Country Prioritization'!$C$4=$B1980),
OR('Country Prioritization'!$C$6='Filter inputs'!$C$4,'Country Prioritization'!$C$6=$S1980),
OR( 'Country Prioritization'!$C$7='Filter inputs'!$D$4, 'Country Prioritization'!$C$7=$T1980),
OR('Country Prioritization'!$C$8='Filter inputs'!$E$4, 'Country Prioritization'!$C$8=$F1980), OR(AND('Country Prioritization'!$C$5='Filter inputs'!$B$4,H1980&lt;=$X$1),AND('Country Prioritization'!$C$5='Filter inputs'!$B$5,M1980&lt;=$X$1))),1,0)</f>
        <v>1</v>
      </c>
      <c r="Y1980">
        <f>IF(OR('Vaccine Prioritization'!$C$5='Filter inputs'!$E$4, 'Vaccine Prioritization'!$C$5=$F1980),1,0)</f>
        <v>1</v>
      </c>
    </row>
    <row r="1981" spans="1:25" x14ac:dyDescent="0.3">
      <c r="A1981" t="str">
        <f t="shared" si="52"/>
        <v>AMERICAHNDPCV32024</v>
      </c>
      <c r="B1981" t="s">
        <v>22</v>
      </c>
      <c r="C1981" t="s">
        <v>165</v>
      </c>
      <c r="D1981" t="s">
        <v>61</v>
      </c>
      <c r="E1981" t="s">
        <v>84</v>
      </c>
      <c r="F1981">
        <v>2024</v>
      </c>
      <c r="G1981" t="s">
        <v>199</v>
      </c>
      <c r="H1981" s="11" cm="1">
        <f t="array" ref="H1981">_xlfn.IFS(G1981="&gt;70%",1,G1981="60-70%",70%,G1981="50-60%",60%,G1981="&lt;50%",50%)</f>
        <v>0.5</v>
      </c>
      <c r="I1981" s="47">
        <v>6.0777723944453063E-2</v>
      </c>
      <c r="J1981">
        <v>5</v>
      </c>
      <c r="K1981">
        <v>4</v>
      </c>
      <c r="L1981" t="s">
        <v>196</v>
      </c>
      <c r="M1981" s="11" cm="1">
        <f t="array" ref="M1981">_xlfn.IFS(L1981="&gt;70%",1,L1981="60-70%",70%,L1981="50-60%",60%,L1981="&lt;50%",50%)</f>
        <v>1</v>
      </c>
      <c r="N1981" s="47">
        <v>0.49200809179095129</v>
      </c>
      <c r="O1981">
        <v>3</v>
      </c>
      <c r="P1981">
        <v>3</v>
      </c>
      <c r="Q1981">
        <v>4</v>
      </c>
      <c r="R1981">
        <v>11</v>
      </c>
      <c r="S1981" t="s">
        <v>104</v>
      </c>
      <c r="T1981" t="s">
        <v>108</v>
      </c>
      <c r="V1981">
        <v>24</v>
      </c>
      <c r="W1981">
        <v>21</v>
      </c>
      <c r="X1981">
        <f>IF(AND(OR('Country Prioritization'!$C$4 = 'Filter inputs'!$A$4,'Country Prioritization'!$C$4=$B1981),
OR('Country Prioritization'!$C$6='Filter inputs'!$C$4,'Country Prioritization'!$C$6=$S1981),
OR( 'Country Prioritization'!$C$7='Filter inputs'!$D$4, 'Country Prioritization'!$C$7=$T1981),
OR('Country Prioritization'!$C$8='Filter inputs'!$E$4, 'Country Prioritization'!$C$8=$F1981), OR(AND('Country Prioritization'!$C$5='Filter inputs'!$B$4,H1981&lt;=$X$1),AND('Country Prioritization'!$C$5='Filter inputs'!$B$5,M1981&lt;=$X$1))),1,0)</f>
        <v>1</v>
      </c>
      <c r="Y1981">
        <f>IF(OR('Vaccine Prioritization'!$C$5='Filter inputs'!$E$4, 'Vaccine Prioritization'!$C$5=$F1981),1,0)</f>
        <v>1</v>
      </c>
    </row>
    <row r="1982" spans="1:25" x14ac:dyDescent="0.3">
      <c r="A1982" t="str">
        <f t="shared" si="52"/>
        <v>AFRICACOGPCV32024</v>
      </c>
      <c r="B1982" t="s">
        <v>3</v>
      </c>
      <c r="C1982" t="s">
        <v>128</v>
      </c>
      <c r="D1982" t="s">
        <v>24</v>
      </c>
      <c r="E1982" t="s">
        <v>84</v>
      </c>
      <c r="F1982">
        <v>2024</v>
      </c>
      <c r="G1982" t="s">
        <v>199</v>
      </c>
      <c r="H1982" s="11" cm="1">
        <f t="array" ref="H1982">_xlfn.IFS(G1982="&gt;70%",1,G1982="60-70%",70%,G1982="50-60%",60%,G1982="&lt;50%",50%)</f>
        <v>0.5</v>
      </c>
      <c r="I1982" s="47">
        <v>5.7103834470797941E-2</v>
      </c>
      <c r="J1982">
        <v>9</v>
      </c>
      <c r="K1982">
        <v>3</v>
      </c>
      <c r="L1982" t="s">
        <v>197</v>
      </c>
      <c r="M1982" s="11" cm="1">
        <f t="array" ref="M1982">_xlfn.IFS(L1982="&gt;70%",1,L1982="60-70%",70%,L1982="50-60%",60%,L1982="&lt;50%",50%)</f>
        <v>0.7</v>
      </c>
      <c r="N1982" s="47">
        <v>0.48228377791000593</v>
      </c>
      <c r="O1982">
        <v>7</v>
      </c>
      <c r="P1982">
        <v>3</v>
      </c>
      <c r="Q1982">
        <v>8</v>
      </c>
      <c r="R1982">
        <v>2</v>
      </c>
      <c r="S1982" t="s">
        <v>104</v>
      </c>
      <c r="T1982" t="s">
        <v>109</v>
      </c>
      <c r="V1982">
        <v>22</v>
      </c>
      <c r="W1982">
        <v>20</v>
      </c>
      <c r="X1982">
        <f>IF(AND(OR('Country Prioritization'!$C$4 = 'Filter inputs'!$A$4,'Country Prioritization'!$C$4=$B1982),
OR('Country Prioritization'!$C$6='Filter inputs'!$C$4,'Country Prioritization'!$C$6=$S1982),
OR( 'Country Prioritization'!$C$7='Filter inputs'!$D$4, 'Country Prioritization'!$C$7=$T1982),
OR('Country Prioritization'!$C$8='Filter inputs'!$E$4, 'Country Prioritization'!$C$8=$F1982), OR(AND('Country Prioritization'!$C$5='Filter inputs'!$B$4,H1982&lt;=$X$1),AND('Country Prioritization'!$C$5='Filter inputs'!$B$5,M1982&lt;=$X$1))),1,0)</f>
        <v>1</v>
      </c>
      <c r="Y1982">
        <f>IF(OR('Vaccine Prioritization'!$C$5='Filter inputs'!$E$4, 'Vaccine Prioritization'!$C$5=$F1982),1,0)</f>
        <v>1</v>
      </c>
    </row>
    <row r="1983" spans="1:25" x14ac:dyDescent="0.3">
      <c r="A1983" t="str">
        <f t="shared" si="52"/>
        <v>AFRICAZWEPCV32024</v>
      </c>
      <c r="B1983" t="s">
        <v>3</v>
      </c>
      <c r="C1983" t="s">
        <v>148</v>
      </c>
      <c r="D1983" t="s">
        <v>44</v>
      </c>
      <c r="E1983" t="s">
        <v>84</v>
      </c>
      <c r="F1983">
        <v>2024</v>
      </c>
      <c r="G1983" t="s">
        <v>199</v>
      </c>
      <c r="H1983" s="11" cm="1">
        <f t="array" ref="H1983">_xlfn.IFS(G1983="&gt;70%",1,G1983="60-70%",70%,G1983="50-60%",60%,G1983="&lt;50%",50%)</f>
        <v>0.5</v>
      </c>
      <c r="I1983" s="47">
        <v>6.442759042111959E-2</v>
      </c>
      <c r="J1983">
        <v>4</v>
      </c>
      <c r="K1983">
        <v>4</v>
      </c>
      <c r="L1983" t="s">
        <v>196</v>
      </c>
      <c r="M1983" s="11" cm="1">
        <f t="array" ref="M1983">_xlfn.IFS(L1983="&gt;70%",1,L1983="60-70%",70%,L1983="50-60%",60%,L1983="&lt;50%",50%)</f>
        <v>1</v>
      </c>
      <c r="N1983" s="47">
        <v>0.48074027974178374</v>
      </c>
      <c r="O1983">
        <v>5</v>
      </c>
      <c r="P1983">
        <v>3</v>
      </c>
      <c r="Q1983">
        <v>7</v>
      </c>
      <c r="R1983">
        <v>2</v>
      </c>
      <c r="S1983" t="s">
        <v>104</v>
      </c>
      <c r="T1983" t="s">
        <v>109</v>
      </c>
      <c r="V1983">
        <v>17</v>
      </c>
      <c r="W1983">
        <v>17</v>
      </c>
      <c r="X1983">
        <f>IF(AND(OR('Country Prioritization'!$C$4 = 'Filter inputs'!$A$4,'Country Prioritization'!$C$4=$B1983),
OR('Country Prioritization'!$C$6='Filter inputs'!$C$4,'Country Prioritization'!$C$6=$S1983),
OR( 'Country Prioritization'!$C$7='Filter inputs'!$D$4, 'Country Prioritization'!$C$7=$T1983),
OR('Country Prioritization'!$C$8='Filter inputs'!$E$4, 'Country Prioritization'!$C$8=$F1983), OR(AND('Country Prioritization'!$C$5='Filter inputs'!$B$4,H1983&lt;=$X$1),AND('Country Prioritization'!$C$5='Filter inputs'!$B$5,M1983&lt;=$X$1))),1,0)</f>
        <v>1</v>
      </c>
      <c r="Y1983">
        <f>IF(OR('Vaccine Prioritization'!$C$5='Filter inputs'!$E$4, 'Vaccine Prioritization'!$C$5=$F1983),1,0)</f>
        <v>1</v>
      </c>
    </row>
    <row r="1984" spans="1:25" x14ac:dyDescent="0.3">
      <c r="A1984" t="str">
        <f t="shared" si="52"/>
        <v>AFRICACAFPCV32024</v>
      </c>
      <c r="B1984" t="s">
        <v>3</v>
      </c>
      <c r="C1984" t="s">
        <v>114</v>
      </c>
      <c r="D1984" t="s">
        <v>6</v>
      </c>
      <c r="E1984" t="s">
        <v>84</v>
      </c>
      <c r="F1984">
        <v>2024</v>
      </c>
      <c r="G1984" t="s">
        <v>199</v>
      </c>
      <c r="H1984" s="11" cm="1">
        <f t="array" ref="H1984">_xlfn.IFS(G1984="&gt;70%",1,G1984="60-70%",70%,G1984="50-60%",60%,G1984="&lt;50%",50%)</f>
        <v>0.5</v>
      </c>
      <c r="I1984" s="47">
        <v>1.7080386289752177E-2</v>
      </c>
      <c r="J1984">
        <v>10</v>
      </c>
      <c r="K1984">
        <v>2</v>
      </c>
      <c r="L1984" t="s">
        <v>199</v>
      </c>
      <c r="M1984" s="11" cm="1">
        <f t="array" ref="M1984">_xlfn.IFS(L1984="&gt;70%",1,L1984="60-70%",70%,L1984="50-60%",60%,L1984="&lt;50%",50%)</f>
        <v>0.5</v>
      </c>
      <c r="N1984" s="47">
        <v>0.33381222679774225</v>
      </c>
      <c r="O1984">
        <v>8</v>
      </c>
      <c r="P1984">
        <v>3</v>
      </c>
      <c r="Q1984">
        <v>10</v>
      </c>
      <c r="R1984">
        <v>9</v>
      </c>
      <c r="S1984" t="s">
        <v>103</v>
      </c>
      <c r="T1984" t="s">
        <v>106</v>
      </c>
      <c r="V1984">
        <v>31</v>
      </c>
      <c r="W1984">
        <v>30</v>
      </c>
      <c r="X1984">
        <f>IF(AND(OR('Country Prioritization'!$C$4 = 'Filter inputs'!$A$4,'Country Prioritization'!$C$4=$B1984),
OR('Country Prioritization'!$C$6='Filter inputs'!$C$4,'Country Prioritization'!$C$6=$S1984),
OR( 'Country Prioritization'!$C$7='Filter inputs'!$D$4, 'Country Prioritization'!$C$7=$T1984),
OR('Country Prioritization'!$C$8='Filter inputs'!$E$4, 'Country Prioritization'!$C$8=$F1984), OR(AND('Country Prioritization'!$C$5='Filter inputs'!$B$4,H1984&lt;=$X$1),AND('Country Prioritization'!$C$5='Filter inputs'!$B$5,M1984&lt;=$X$1))),1,0)</f>
        <v>1</v>
      </c>
      <c r="Y1984">
        <f>IF(OR('Vaccine Prioritization'!$C$5='Filter inputs'!$E$4, 'Vaccine Prioritization'!$C$5=$F1984),1,0)</f>
        <v>1</v>
      </c>
    </row>
    <row r="1985" spans="1:25" x14ac:dyDescent="0.3">
      <c r="A1985" t="str">
        <f t="shared" si="52"/>
        <v>AFRICAGMBPCV32024</v>
      </c>
      <c r="B1985" t="s">
        <v>3</v>
      </c>
      <c r="C1985" t="s">
        <v>156</v>
      </c>
      <c r="D1985" t="s">
        <v>52</v>
      </c>
      <c r="E1985" t="s">
        <v>84</v>
      </c>
      <c r="F1985">
        <v>2024</v>
      </c>
      <c r="G1985" t="s">
        <v>199</v>
      </c>
      <c r="H1985" s="11" cm="1">
        <f t="array" ref="H1985">_xlfn.IFS(G1985="&gt;70%",1,G1985="60-70%",70%,G1985="50-60%",60%,G1985="&lt;50%",50%)</f>
        <v>0.5</v>
      </c>
      <c r="I1985" s="47">
        <v>4.6518178618356429E-2</v>
      </c>
      <c r="J1985">
        <v>5</v>
      </c>
      <c r="K1985">
        <v>3</v>
      </c>
      <c r="L1985" t="s">
        <v>196</v>
      </c>
      <c r="M1985" s="11" cm="1">
        <f t="array" ref="M1985">_xlfn.IFS(L1985="&gt;70%",1,L1985="60-70%",70%,L1985="50-60%",60%,L1985="&lt;50%",50%)</f>
        <v>1</v>
      </c>
      <c r="N1985" s="47">
        <v>0.32794169446461252</v>
      </c>
      <c r="O1985">
        <v>4</v>
      </c>
      <c r="P1985">
        <v>3</v>
      </c>
      <c r="Q1985">
        <v>6</v>
      </c>
      <c r="R1985">
        <v>9</v>
      </c>
      <c r="S1985" t="s">
        <v>103</v>
      </c>
      <c r="T1985" t="s">
        <v>106</v>
      </c>
      <c r="V1985">
        <v>23</v>
      </c>
      <c r="W1985">
        <v>22</v>
      </c>
      <c r="X1985">
        <f>IF(AND(OR('Country Prioritization'!$C$4 = 'Filter inputs'!$A$4,'Country Prioritization'!$C$4=$B1985),
OR('Country Prioritization'!$C$6='Filter inputs'!$C$4,'Country Prioritization'!$C$6=$S1985),
OR( 'Country Prioritization'!$C$7='Filter inputs'!$D$4, 'Country Prioritization'!$C$7=$T1985),
OR('Country Prioritization'!$C$8='Filter inputs'!$E$4, 'Country Prioritization'!$C$8=$F1985), OR(AND('Country Prioritization'!$C$5='Filter inputs'!$B$4,H1985&lt;=$X$1),AND('Country Prioritization'!$C$5='Filter inputs'!$B$5,M1985&lt;=$X$1))),1,0)</f>
        <v>1</v>
      </c>
      <c r="Y1985">
        <f>IF(OR('Vaccine Prioritization'!$C$5='Filter inputs'!$E$4, 'Vaccine Prioritization'!$C$5=$F1985),1,0)</f>
        <v>1</v>
      </c>
    </row>
    <row r="1986" spans="1:25" x14ac:dyDescent="0.3">
      <c r="A1986" t="str">
        <f t="shared" si="52"/>
        <v>AMERICANICPCV32024</v>
      </c>
      <c r="B1986" t="s">
        <v>22</v>
      </c>
      <c r="C1986" t="s">
        <v>185</v>
      </c>
      <c r="D1986" t="s">
        <v>81</v>
      </c>
      <c r="E1986" t="s">
        <v>84</v>
      </c>
      <c r="F1986">
        <v>2024</v>
      </c>
      <c r="G1986" t="s">
        <v>199</v>
      </c>
      <c r="H1986" s="11" cm="1">
        <f t="array" ref="H1986">_xlfn.IFS(G1986="&gt;70%",1,G1986="60-70%",70%,G1986="50-60%",60%,G1986="&lt;50%",50%)</f>
        <v>0.5</v>
      </c>
      <c r="I1986" s="47">
        <v>3.8547653209860477E-2</v>
      </c>
      <c r="J1986">
        <v>1</v>
      </c>
      <c r="K1986">
        <v>3</v>
      </c>
      <c r="L1986" t="s">
        <v>196</v>
      </c>
      <c r="M1986" s="11" cm="1">
        <f t="array" ref="M1986">_xlfn.IFS(L1986="&gt;70%",1,L1986="60-70%",70%,L1986="50-60%",60%,L1986="&lt;50%",50%)</f>
        <v>1</v>
      </c>
      <c r="N1986" s="47">
        <v>0.26457678931301304</v>
      </c>
      <c r="O1986">
        <v>1</v>
      </c>
      <c r="P1986">
        <v>2</v>
      </c>
      <c r="Q1986">
        <v>1</v>
      </c>
      <c r="R1986">
        <v>5</v>
      </c>
      <c r="S1986" t="s">
        <v>104</v>
      </c>
      <c r="T1986" t="s">
        <v>107</v>
      </c>
      <c r="V1986">
        <v>10</v>
      </c>
      <c r="W1986">
        <v>9</v>
      </c>
      <c r="X1986">
        <f>IF(AND(OR('Country Prioritization'!$C$4 = 'Filter inputs'!$A$4,'Country Prioritization'!$C$4=$B1986),
OR('Country Prioritization'!$C$6='Filter inputs'!$C$4,'Country Prioritization'!$C$6=$S1986),
OR( 'Country Prioritization'!$C$7='Filter inputs'!$D$4, 'Country Prioritization'!$C$7=$T1986),
OR('Country Prioritization'!$C$8='Filter inputs'!$E$4, 'Country Prioritization'!$C$8=$F1986), OR(AND('Country Prioritization'!$C$5='Filter inputs'!$B$4,H1986&lt;=$X$1),AND('Country Prioritization'!$C$5='Filter inputs'!$B$5,M1986&lt;=$X$1))),1,0)</f>
        <v>1</v>
      </c>
      <c r="Y1986">
        <f>IF(OR('Vaccine Prioritization'!$C$5='Filter inputs'!$E$4, 'Vaccine Prioritization'!$C$5=$F1986),1,0)</f>
        <v>1</v>
      </c>
    </row>
    <row r="1987" spans="1:25" x14ac:dyDescent="0.3">
      <c r="A1987" t="str">
        <f t="shared" si="52"/>
        <v>AFRICAGNBPCV32024</v>
      </c>
      <c r="B1987" t="s">
        <v>3</v>
      </c>
      <c r="C1987" t="s">
        <v>138</v>
      </c>
      <c r="D1987" t="s">
        <v>34</v>
      </c>
      <c r="E1987" t="s">
        <v>84</v>
      </c>
      <c r="F1987">
        <v>2024</v>
      </c>
      <c r="G1987" t="s">
        <v>199</v>
      </c>
      <c r="H1987" s="11" cm="1">
        <f t="array" ref="H1987">_xlfn.IFS(G1987="&gt;70%",1,G1987="60-70%",70%,G1987="50-60%",60%,G1987="&lt;50%",50%)</f>
        <v>0.5</v>
      </c>
      <c r="I1987" s="47">
        <v>2.7011277552005528E-2</v>
      </c>
      <c r="J1987">
        <v>5</v>
      </c>
      <c r="K1987">
        <v>3</v>
      </c>
      <c r="L1987" t="s">
        <v>196</v>
      </c>
      <c r="M1987" s="11" cm="1">
        <f t="array" ref="M1987">_xlfn.IFS(L1987="&gt;70%",1,L1987="60-70%",70%,L1987="50-60%",60%,L1987="&lt;50%",50%)</f>
        <v>1</v>
      </c>
      <c r="N1987" s="47">
        <v>0.20045399960515359</v>
      </c>
      <c r="O1987">
        <v>6</v>
      </c>
      <c r="P1987">
        <v>2</v>
      </c>
      <c r="Q1987">
        <v>9</v>
      </c>
      <c r="R1987">
        <v>9</v>
      </c>
      <c r="S1987" t="s">
        <v>103</v>
      </c>
      <c r="T1987" t="s">
        <v>106</v>
      </c>
      <c r="V1987">
        <v>26</v>
      </c>
      <c r="W1987">
        <v>26</v>
      </c>
      <c r="X1987">
        <f>IF(AND(OR('Country Prioritization'!$C$4 = 'Filter inputs'!$A$4,'Country Prioritization'!$C$4=$B1987),
OR('Country Prioritization'!$C$6='Filter inputs'!$C$4,'Country Prioritization'!$C$6=$S1987),
OR( 'Country Prioritization'!$C$7='Filter inputs'!$D$4, 'Country Prioritization'!$C$7=$T1987),
OR('Country Prioritization'!$C$8='Filter inputs'!$E$4, 'Country Prioritization'!$C$8=$F1987), OR(AND('Country Prioritization'!$C$5='Filter inputs'!$B$4,H1987&lt;=$X$1),AND('Country Prioritization'!$C$5='Filter inputs'!$B$5,M1987&lt;=$X$1))),1,0)</f>
        <v>1</v>
      </c>
      <c r="Y1987">
        <f>IF(OR('Vaccine Prioritization'!$C$5='Filter inputs'!$E$4, 'Vaccine Prioritization'!$C$5=$F1987),1,0)</f>
        <v>1</v>
      </c>
    </row>
    <row r="1988" spans="1:25" x14ac:dyDescent="0.3">
      <c r="A1988" t="str">
        <f t="shared" ref="A1988:A2051" si="53">_xlfn.CONCAT(B1988,D1988,E1988,F1988)</f>
        <v>ASIAMNGPCV32024</v>
      </c>
      <c r="B1988" t="s">
        <v>13</v>
      </c>
      <c r="C1988" t="s">
        <v>174</v>
      </c>
      <c r="D1988" t="s">
        <v>70</v>
      </c>
      <c r="E1988" t="s">
        <v>84</v>
      </c>
      <c r="F1988">
        <v>2024</v>
      </c>
      <c r="G1988" t="s">
        <v>199</v>
      </c>
      <c r="H1988" s="11" cm="1">
        <f t="array" ref="H1988">_xlfn.IFS(G1988="&gt;70%",1,G1988="60-70%",70%,G1988="50-60%",60%,G1988="&lt;50%",50%)</f>
        <v>0.5</v>
      </c>
      <c r="I1988" s="47">
        <v>4.0907123246499508E-3</v>
      </c>
      <c r="J1988">
        <v>10</v>
      </c>
      <c r="K1988">
        <v>1</v>
      </c>
      <c r="L1988" t="s">
        <v>196</v>
      </c>
      <c r="M1988" s="11" cm="1">
        <f t="array" ref="M1988">_xlfn.IFS(L1988="&gt;70%",1,L1988="60-70%",70%,L1988="50-60%",60%,L1988="&lt;50%",50%)</f>
        <v>1</v>
      </c>
      <c r="N1988" s="47">
        <v>0.16302861970535734</v>
      </c>
      <c r="O1988">
        <v>2</v>
      </c>
      <c r="P1988">
        <v>2</v>
      </c>
      <c r="Q1988">
        <v>5</v>
      </c>
      <c r="R1988">
        <v>11</v>
      </c>
      <c r="S1988" t="s">
        <v>104</v>
      </c>
      <c r="T1988" t="s">
        <v>108</v>
      </c>
      <c r="V1988">
        <v>27</v>
      </c>
      <c r="W1988">
        <v>20</v>
      </c>
      <c r="X1988">
        <f>IF(AND(OR('Country Prioritization'!$C$4 = 'Filter inputs'!$A$4,'Country Prioritization'!$C$4=$B1988),
OR('Country Prioritization'!$C$6='Filter inputs'!$C$4,'Country Prioritization'!$C$6=$S1988),
OR( 'Country Prioritization'!$C$7='Filter inputs'!$D$4, 'Country Prioritization'!$C$7=$T1988),
OR('Country Prioritization'!$C$8='Filter inputs'!$E$4, 'Country Prioritization'!$C$8=$F1988), OR(AND('Country Prioritization'!$C$5='Filter inputs'!$B$4,H1988&lt;=$X$1),AND('Country Prioritization'!$C$5='Filter inputs'!$B$5,M1988&lt;=$X$1))),1,0)</f>
        <v>1</v>
      </c>
      <c r="Y1988">
        <f>IF(OR('Vaccine Prioritization'!$C$5='Filter inputs'!$E$4, 'Vaccine Prioritization'!$C$5=$F1988),1,0)</f>
        <v>1</v>
      </c>
    </row>
    <row r="1989" spans="1:25" x14ac:dyDescent="0.3">
      <c r="A1989" t="str">
        <f t="shared" si="53"/>
        <v>AFRICADJIPCV32024</v>
      </c>
      <c r="B1989" t="s">
        <v>3</v>
      </c>
      <c r="C1989" t="s">
        <v>124</v>
      </c>
      <c r="D1989" t="s">
        <v>19</v>
      </c>
      <c r="E1989" t="s">
        <v>84</v>
      </c>
      <c r="F1989">
        <v>2024</v>
      </c>
      <c r="G1989" t="s">
        <v>199</v>
      </c>
      <c r="H1989" s="11" cm="1">
        <f t="array" ref="H1989">_xlfn.IFS(G1989="&gt;70%",1,G1989="60-70%",70%,G1989="50-60%",60%,G1989="&lt;50%",50%)</f>
        <v>0.5</v>
      </c>
      <c r="I1989" s="47">
        <v>2.0054616095264561E-2</v>
      </c>
      <c r="J1989">
        <v>5</v>
      </c>
      <c r="K1989">
        <v>2</v>
      </c>
      <c r="L1989" t="s">
        <v>197</v>
      </c>
      <c r="M1989" s="11" cm="1">
        <f t="array" ref="M1989">_xlfn.IFS(L1989="&gt;70%",1,L1989="60-70%",70%,L1989="50-60%",60%,L1989="&lt;50%",50%)</f>
        <v>0.7</v>
      </c>
      <c r="N1989" s="47">
        <v>0.13673009917060794</v>
      </c>
      <c r="O1989">
        <v>8</v>
      </c>
      <c r="P1989">
        <v>2</v>
      </c>
      <c r="Q1989">
        <v>7</v>
      </c>
      <c r="R1989">
        <v>2</v>
      </c>
      <c r="S1989" t="s">
        <v>104</v>
      </c>
      <c r="T1989" t="s">
        <v>109</v>
      </c>
      <c r="V1989">
        <v>16</v>
      </c>
      <c r="W1989">
        <v>19</v>
      </c>
      <c r="X1989">
        <f>IF(AND(OR('Country Prioritization'!$C$4 = 'Filter inputs'!$A$4,'Country Prioritization'!$C$4=$B1989),
OR('Country Prioritization'!$C$6='Filter inputs'!$C$4,'Country Prioritization'!$C$6=$S1989),
OR( 'Country Prioritization'!$C$7='Filter inputs'!$D$4, 'Country Prioritization'!$C$7=$T1989),
OR('Country Prioritization'!$C$8='Filter inputs'!$E$4, 'Country Prioritization'!$C$8=$F1989), OR(AND('Country Prioritization'!$C$5='Filter inputs'!$B$4,H1989&lt;=$X$1),AND('Country Prioritization'!$C$5='Filter inputs'!$B$5,M1989&lt;=$X$1))),1,0)</f>
        <v>1</v>
      </c>
      <c r="Y1989">
        <f>IF(OR('Vaccine Prioritization'!$C$5='Filter inputs'!$E$4, 'Vaccine Prioritization'!$C$5=$F1989),1,0)</f>
        <v>1</v>
      </c>
    </row>
    <row r="1990" spans="1:25" x14ac:dyDescent="0.3">
      <c r="A1990" t="str">
        <f t="shared" si="53"/>
        <v>ASIATLSPCV32024</v>
      </c>
      <c r="B1990" t="s">
        <v>13</v>
      </c>
      <c r="C1990" t="s">
        <v>160</v>
      </c>
      <c r="D1990" t="s">
        <v>56</v>
      </c>
      <c r="E1990" t="s">
        <v>84</v>
      </c>
      <c r="F1990">
        <v>2024</v>
      </c>
      <c r="G1990" t="s">
        <v>199</v>
      </c>
      <c r="H1990" s="11" cm="1">
        <f t="array" ref="H1990">_xlfn.IFS(G1990="&gt;70%",1,G1990="60-70%",70%,G1990="50-60%",60%,G1990="&lt;50%",50%)</f>
        <v>0.5</v>
      </c>
      <c r="I1990" s="47">
        <v>2.3355565319913563E-2</v>
      </c>
      <c r="J1990">
        <v>8</v>
      </c>
      <c r="K1990">
        <v>3</v>
      </c>
      <c r="L1990" t="s">
        <v>199</v>
      </c>
      <c r="M1990" s="11" cm="1">
        <f t="array" ref="M1990">_xlfn.IFS(L1990="&gt;70%",1,L1990="60-70%",70%,L1990="50-60%",60%,L1990="&lt;50%",50%)</f>
        <v>0.5</v>
      </c>
      <c r="N1990" s="47">
        <v>0.12687996756411599</v>
      </c>
      <c r="O1990">
        <v>10</v>
      </c>
      <c r="P1990">
        <v>2</v>
      </c>
      <c r="Q1990">
        <v>2</v>
      </c>
      <c r="R1990">
        <v>11</v>
      </c>
      <c r="S1990" t="s">
        <v>104</v>
      </c>
      <c r="T1990" t="s">
        <v>108</v>
      </c>
      <c r="V1990">
        <v>24</v>
      </c>
      <c r="W1990">
        <v>25</v>
      </c>
      <c r="X1990">
        <f>IF(AND(OR('Country Prioritization'!$C$4 = 'Filter inputs'!$A$4,'Country Prioritization'!$C$4=$B1990),
OR('Country Prioritization'!$C$6='Filter inputs'!$C$4,'Country Prioritization'!$C$6=$S1990),
OR( 'Country Prioritization'!$C$7='Filter inputs'!$D$4, 'Country Prioritization'!$C$7=$T1990),
OR('Country Prioritization'!$C$8='Filter inputs'!$E$4, 'Country Prioritization'!$C$8=$F1990), OR(AND('Country Prioritization'!$C$5='Filter inputs'!$B$4,H1990&lt;=$X$1),AND('Country Prioritization'!$C$5='Filter inputs'!$B$5,M1990&lt;=$X$1))),1,0)</f>
        <v>1</v>
      </c>
      <c r="Y1990">
        <f>IF(OR('Vaccine Prioritization'!$C$5='Filter inputs'!$E$4, 'Vaccine Prioritization'!$C$5=$F1990),1,0)</f>
        <v>1</v>
      </c>
    </row>
    <row r="1991" spans="1:25" x14ac:dyDescent="0.3">
      <c r="A1991" t="str">
        <f t="shared" si="53"/>
        <v>ASIAARMPCV32024</v>
      </c>
      <c r="B1991" t="s">
        <v>13</v>
      </c>
      <c r="C1991" t="s">
        <v>168</v>
      </c>
      <c r="D1991" t="s">
        <v>64</v>
      </c>
      <c r="E1991" t="s">
        <v>84</v>
      </c>
      <c r="F1991">
        <v>2024</v>
      </c>
      <c r="G1991" t="s">
        <v>199</v>
      </c>
      <c r="H1991" s="11" cm="1">
        <f t="array" ref="H1991">_xlfn.IFS(G1991="&gt;70%",1,G1991="60-70%",70%,G1991="50-60%",60%,G1991="&lt;50%",50%)</f>
        <v>0.5</v>
      </c>
      <c r="I1991" s="47">
        <v>1.5654455198393879E-2</v>
      </c>
      <c r="J1991">
        <v>3</v>
      </c>
      <c r="K1991">
        <v>2</v>
      </c>
      <c r="L1991" t="s">
        <v>196</v>
      </c>
      <c r="M1991" s="11" cm="1">
        <f t="array" ref="M1991">_xlfn.IFS(L1991="&gt;70%",1,L1991="60-70%",70%,L1991="50-60%",60%,L1991="&lt;50%",50%)</f>
        <v>1</v>
      </c>
      <c r="N1991" s="47">
        <v>0.11514262981430599</v>
      </c>
      <c r="O1991">
        <v>2</v>
      </c>
      <c r="P1991">
        <v>2</v>
      </c>
      <c r="Q1991">
        <v>2</v>
      </c>
      <c r="R1991">
        <v>10</v>
      </c>
      <c r="S1991" t="s">
        <v>105</v>
      </c>
      <c r="T1991" t="s">
        <v>108</v>
      </c>
      <c r="V1991">
        <v>17</v>
      </c>
      <c r="W1991">
        <v>16</v>
      </c>
      <c r="X1991">
        <f>IF(AND(OR('Country Prioritization'!$C$4 = 'Filter inputs'!$A$4,'Country Prioritization'!$C$4=$B1991),
OR('Country Prioritization'!$C$6='Filter inputs'!$C$4,'Country Prioritization'!$C$6=$S1991),
OR( 'Country Prioritization'!$C$7='Filter inputs'!$D$4, 'Country Prioritization'!$C$7=$T1991),
OR('Country Prioritization'!$C$8='Filter inputs'!$E$4, 'Country Prioritization'!$C$8=$F1991), OR(AND('Country Prioritization'!$C$5='Filter inputs'!$B$4,H1991&lt;=$X$1),AND('Country Prioritization'!$C$5='Filter inputs'!$B$5,M1991&lt;=$X$1))),1,0)</f>
        <v>1</v>
      </c>
      <c r="Y1991">
        <f>IF(OR('Vaccine Prioritization'!$C$5='Filter inputs'!$E$4, 'Vaccine Prioritization'!$C$5=$F1991),1,0)</f>
        <v>1</v>
      </c>
    </row>
    <row r="1992" spans="1:25" x14ac:dyDescent="0.3">
      <c r="A1992" t="str">
        <f t="shared" si="53"/>
        <v>AFRICACOMPCV32024</v>
      </c>
      <c r="B1992" t="s">
        <v>3</v>
      </c>
      <c r="C1992" t="s">
        <v>153</v>
      </c>
      <c r="D1992" t="s">
        <v>49</v>
      </c>
      <c r="E1992" t="s">
        <v>84</v>
      </c>
      <c r="F1992">
        <v>2024</v>
      </c>
      <c r="G1992" t="s">
        <v>199</v>
      </c>
      <c r="H1992" s="11" cm="1">
        <f t="array" ref="H1992">_xlfn.IFS(G1992="&gt;70%",1,G1992="60-70%",70%,G1992="50-60%",60%,G1992="&lt;50%",50%)</f>
        <v>0.5</v>
      </c>
      <c r="I1992" s="47">
        <v>2.0163700168346729E-2</v>
      </c>
      <c r="J1992">
        <v>7</v>
      </c>
      <c r="K1992">
        <v>2</v>
      </c>
      <c r="L1992" t="s">
        <v>199</v>
      </c>
      <c r="M1992" s="11" cm="1">
        <f t="array" ref="M1992">_xlfn.IFS(L1992="&gt;70%",1,L1992="60-70%",70%,L1992="50-60%",60%,L1992="&lt;50%",50%)</f>
        <v>0.5</v>
      </c>
      <c r="N1992" s="47">
        <v>9.2653018964963293E-2</v>
      </c>
      <c r="O1992">
        <v>9</v>
      </c>
      <c r="P1992">
        <v>2</v>
      </c>
      <c r="Q1992">
        <v>3</v>
      </c>
      <c r="R1992">
        <v>2</v>
      </c>
      <c r="S1992" t="s">
        <v>104</v>
      </c>
      <c r="T1992" t="s">
        <v>109</v>
      </c>
      <c r="V1992">
        <v>14</v>
      </c>
      <c r="W1992">
        <v>16</v>
      </c>
      <c r="X1992">
        <f>IF(AND(OR('Country Prioritization'!$C$4 = 'Filter inputs'!$A$4,'Country Prioritization'!$C$4=$B1992),
OR('Country Prioritization'!$C$6='Filter inputs'!$C$4,'Country Prioritization'!$C$6=$S1992),
OR( 'Country Prioritization'!$C$7='Filter inputs'!$D$4, 'Country Prioritization'!$C$7=$T1992),
OR('Country Prioritization'!$C$8='Filter inputs'!$E$4, 'Country Prioritization'!$C$8=$F1992), OR(AND('Country Prioritization'!$C$5='Filter inputs'!$B$4,H1992&lt;=$X$1),AND('Country Prioritization'!$C$5='Filter inputs'!$B$5,M1992&lt;=$X$1))),1,0)</f>
        <v>1</v>
      </c>
      <c r="Y1992">
        <f>IF(OR('Vaccine Prioritization'!$C$5='Filter inputs'!$E$4, 'Vaccine Prioritization'!$C$5=$F1992),1,0)</f>
        <v>1</v>
      </c>
    </row>
    <row r="1993" spans="1:25" x14ac:dyDescent="0.3">
      <c r="A1993" t="str">
        <f t="shared" si="53"/>
        <v>AFRICALSOPCV32024</v>
      </c>
      <c r="B1993" t="s">
        <v>3</v>
      </c>
      <c r="C1993" t="s">
        <v>178</v>
      </c>
      <c r="D1993" t="s">
        <v>74</v>
      </c>
      <c r="E1993" t="s">
        <v>84</v>
      </c>
      <c r="F1993">
        <v>2024</v>
      </c>
      <c r="G1993" t="s">
        <v>199</v>
      </c>
      <c r="H1993" s="11" cm="1">
        <f t="array" ref="H1993">_xlfn.IFS(G1993="&gt;70%",1,G1993="60-70%",70%,G1993="50-60%",60%,G1993="&lt;50%",50%)</f>
        <v>0.5</v>
      </c>
      <c r="I1993" s="47">
        <v>1.1153746616374725E-2</v>
      </c>
      <c r="J1993">
        <v>4</v>
      </c>
      <c r="K1993">
        <v>2</v>
      </c>
      <c r="L1993" t="s">
        <v>196</v>
      </c>
      <c r="M1993" s="11" cm="1">
        <f t="array" ref="M1993">_xlfn.IFS(L1993="&gt;70%",1,L1993="60-70%",70%,L1993="50-60%",60%,L1993="&lt;50%",50%)</f>
        <v>1</v>
      </c>
      <c r="N1993" s="47">
        <v>8.7066752297119035E-2</v>
      </c>
      <c r="O1993">
        <v>1</v>
      </c>
      <c r="P1993">
        <v>2</v>
      </c>
      <c r="Q1993">
        <v>9</v>
      </c>
      <c r="R1993">
        <v>2</v>
      </c>
      <c r="S1993" t="s">
        <v>104</v>
      </c>
      <c r="T1993" t="s">
        <v>109</v>
      </c>
      <c r="V1993">
        <v>17</v>
      </c>
      <c r="W1993">
        <v>14</v>
      </c>
      <c r="X1993">
        <f>IF(AND(OR('Country Prioritization'!$C$4 = 'Filter inputs'!$A$4,'Country Prioritization'!$C$4=$B1993),
OR('Country Prioritization'!$C$6='Filter inputs'!$C$4,'Country Prioritization'!$C$6=$S1993),
OR( 'Country Prioritization'!$C$7='Filter inputs'!$D$4, 'Country Prioritization'!$C$7=$T1993),
OR('Country Prioritization'!$C$8='Filter inputs'!$E$4, 'Country Prioritization'!$C$8=$F1993), OR(AND('Country Prioritization'!$C$5='Filter inputs'!$B$4,H1993&lt;=$X$1),AND('Country Prioritization'!$C$5='Filter inputs'!$B$5,M1993&lt;=$X$1))),1,0)</f>
        <v>1</v>
      </c>
      <c r="Y1993">
        <f>IF(OR('Vaccine Prioritization'!$C$5='Filter inputs'!$E$4, 'Vaccine Prioritization'!$C$5=$F1993),1,0)</f>
        <v>1</v>
      </c>
    </row>
    <row r="1994" spans="1:25" x14ac:dyDescent="0.3">
      <c r="A1994" t="str">
        <f t="shared" si="53"/>
        <v>ASIABTNPCV32024</v>
      </c>
      <c r="B1994" t="s">
        <v>13</v>
      </c>
      <c r="C1994" t="s">
        <v>184</v>
      </c>
      <c r="D1994" t="s">
        <v>80</v>
      </c>
      <c r="E1994" t="s">
        <v>84</v>
      </c>
      <c r="F1994">
        <v>2024</v>
      </c>
      <c r="G1994" t="s">
        <v>199</v>
      </c>
      <c r="H1994" s="11" cm="1">
        <f t="array" ref="H1994">_xlfn.IFS(G1994="&gt;70%",1,G1994="60-70%",70%,G1994="50-60%",60%,G1994="&lt;50%",50%)</f>
        <v>0.5</v>
      </c>
      <c r="I1994" s="47">
        <v>1.529816028545296E-2</v>
      </c>
      <c r="J1994">
        <v>1</v>
      </c>
      <c r="K1994">
        <v>2</v>
      </c>
      <c r="L1994" t="s">
        <v>196</v>
      </c>
      <c r="M1994" s="11" cm="1">
        <f t="array" ref="M1994">_xlfn.IFS(L1994="&gt;70%",1,L1994="60-70%",70%,L1994="50-60%",60%,L1994="&lt;50%",50%)</f>
        <v>1</v>
      </c>
      <c r="N1994" s="47">
        <v>7.5628450138624001E-2</v>
      </c>
      <c r="O1994">
        <v>1</v>
      </c>
      <c r="P1994">
        <v>1</v>
      </c>
      <c r="Q1994">
        <v>4</v>
      </c>
      <c r="R1994">
        <v>11</v>
      </c>
      <c r="S1994" t="s">
        <v>104</v>
      </c>
      <c r="T1994" t="s">
        <v>108</v>
      </c>
      <c r="V1994">
        <v>18</v>
      </c>
      <c r="W1994">
        <v>17</v>
      </c>
      <c r="X1994">
        <f>IF(AND(OR('Country Prioritization'!$C$4 = 'Filter inputs'!$A$4,'Country Prioritization'!$C$4=$B1994),
OR('Country Prioritization'!$C$6='Filter inputs'!$C$4,'Country Prioritization'!$C$6=$S1994),
OR( 'Country Prioritization'!$C$7='Filter inputs'!$D$4, 'Country Prioritization'!$C$7=$T1994),
OR('Country Prioritization'!$C$8='Filter inputs'!$E$4, 'Country Prioritization'!$C$8=$F1994), OR(AND('Country Prioritization'!$C$5='Filter inputs'!$B$4,H1994&lt;=$X$1),AND('Country Prioritization'!$C$5='Filter inputs'!$B$5,M1994&lt;=$X$1))),1,0)</f>
        <v>1</v>
      </c>
      <c r="Y1994">
        <f>IF(OR('Vaccine Prioritization'!$C$5='Filter inputs'!$E$4, 'Vaccine Prioritization'!$C$5=$F1994),1,0)</f>
        <v>1</v>
      </c>
    </row>
    <row r="1995" spans="1:25" x14ac:dyDescent="0.3">
      <c r="A1995" t="str">
        <f t="shared" si="53"/>
        <v>ASIAGEOPCV32024</v>
      </c>
      <c r="B1995" t="s">
        <v>13</v>
      </c>
      <c r="C1995" t="s">
        <v>159</v>
      </c>
      <c r="D1995" t="s">
        <v>55</v>
      </c>
      <c r="E1995" t="s">
        <v>84</v>
      </c>
      <c r="F1995">
        <v>2024</v>
      </c>
      <c r="G1995" t="s">
        <v>199</v>
      </c>
      <c r="H1995" s="11" cm="1">
        <f t="array" ref="H1995">_xlfn.IFS(G1995="&gt;70%",1,G1995="60-70%",70%,G1995="50-60%",60%,G1995="&lt;50%",50%)</f>
        <v>0.5</v>
      </c>
      <c r="I1995" s="47">
        <v>8.8881513844250148E-3</v>
      </c>
      <c r="J1995">
        <v>5</v>
      </c>
      <c r="K1995">
        <v>1</v>
      </c>
      <c r="L1995" t="s">
        <v>196</v>
      </c>
      <c r="M1995" s="11" cm="1">
        <f t="array" ref="M1995">_xlfn.IFS(L1995="&gt;70%",1,L1995="60-70%",70%,L1995="50-60%",60%,L1995="&lt;50%",50%)</f>
        <v>1</v>
      </c>
      <c r="N1995" s="47">
        <v>6.6279221045921197E-2</v>
      </c>
      <c r="O1995">
        <v>4</v>
      </c>
      <c r="P1995">
        <v>1</v>
      </c>
      <c r="Q1995">
        <v>3</v>
      </c>
      <c r="R1995">
        <v>10</v>
      </c>
      <c r="S1995" t="s">
        <v>105</v>
      </c>
      <c r="T1995" t="s">
        <v>108</v>
      </c>
      <c r="V1995">
        <v>19</v>
      </c>
      <c r="W1995">
        <v>18</v>
      </c>
      <c r="X1995">
        <f>IF(AND(OR('Country Prioritization'!$C$4 = 'Filter inputs'!$A$4,'Country Prioritization'!$C$4=$B1995),
OR('Country Prioritization'!$C$6='Filter inputs'!$C$4,'Country Prioritization'!$C$6=$S1995),
OR( 'Country Prioritization'!$C$7='Filter inputs'!$D$4, 'Country Prioritization'!$C$7=$T1995),
OR('Country Prioritization'!$C$8='Filter inputs'!$E$4, 'Country Prioritization'!$C$8=$F1995), OR(AND('Country Prioritization'!$C$5='Filter inputs'!$B$4,H1995&lt;=$X$1),AND('Country Prioritization'!$C$5='Filter inputs'!$B$5,M1995&lt;=$X$1))),1,0)</f>
        <v>1</v>
      </c>
      <c r="Y1995">
        <f>IF(OR('Vaccine Prioritization'!$C$5='Filter inputs'!$E$4, 'Vaccine Prioritization'!$C$5=$F1995),1,0)</f>
        <v>1</v>
      </c>
    </row>
    <row r="1996" spans="1:25" x14ac:dyDescent="0.3">
      <c r="A1996" t="str">
        <f t="shared" si="53"/>
        <v>EUROPEMDAPCV32024</v>
      </c>
      <c r="B1996" t="s">
        <v>9</v>
      </c>
      <c r="C1996" t="s">
        <v>130</v>
      </c>
      <c r="D1996" t="s">
        <v>26</v>
      </c>
      <c r="E1996" t="s">
        <v>84</v>
      </c>
      <c r="F1996">
        <v>2024</v>
      </c>
      <c r="G1996" t="s">
        <v>199</v>
      </c>
      <c r="H1996" s="11" cm="1">
        <f t="array" ref="H1996">_xlfn.IFS(G1996="&gt;70%",1,G1996="60-70%",70%,G1996="50-60%",60%,G1996="&lt;50%",50%)</f>
        <v>0.5</v>
      </c>
      <c r="I1996" s="47">
        <v>8.5386616304763772E-3</v>
      </c>
      <c r="J1996">
        <v>6</v>
      </c>
      <c r="K1996">
        <v>1</v>
      </c>
      <c r="L1996" t="s">
        <v>196</v>
      </c>
      <c r="M1996" s="11" cm="1">
        <f t="array" ref="M1996">_xlfn.IFS(L1996="&gt;70%",1,L1996="60-70%",70%,L1996="50-60%",60%,L1996="&lt;50%",50%)</f>
        <v>1</v>
      </c>
      <c r="N1996" s="47">
        <v>5.366184027115628E-2</v>
      </c>
      <c r="O1996">
        <v>7</v>
      </c>
      <c r="P1996">
        <v>1</v>
      </c>
      <c r="Q1996">
        <v>2</v>
      </c>
      <c r="R1996">
        <v>11</v>
      </c>
      <c r="S1996" t="s">
        <v>104</v>
      </c>
      <c r="T1996" t="s">
        <v>108</v>
      </c>
      <c r="V1996">
        <v>20</v>
      </c>
      <c r="W1996">
        <v>21</v>
      </c>
      <c r="X1996">
        <f>IF(AND(OR('Country Prioritization'!$C$4 = 'Filter inputs'!$A$4,'Country Prioritization'!$C$4=$B1996),
OR('Country Prioritization'!$C$6='Filter inputs'!$C$4,'Country Prioritization'!$C$6=$S1996),
OR( 'Country Prioritization'!$C$7='Filter inputs'!$D$4, 'Country Prioritization'!$C$7=$T1996),
OR('Country Prioritization'!$C$8='Filter inputs'!$E$4, 'Country Prioritization'!$C$8=$F1996), OR(AND('Country Prioritization'!$C$5='Filter inputs'!$B$4,H1996&lt;=$X$1),AND('Country Prioritization'!$C$5='Filter inputs'!$B$5,M1996&lt;=$X$1))),1,0)</f>
        <v>1</v>
      </c>
      <c r="Y1996">
        <f>IF(OR('Vaccine Prioritization'!$C$5='Filter inputs'!$E$4, 'Vaccine Prioritization'!$C$5=$F1996),1,0)</f>
        <v>1</v>
      </c>
    </row>
    <row r="1997" spans="1:25" x14ac:dyDescent="0.3">
      <c r="A1997" t="str">
        <f t="shared" si="53"/>
        <v>OCEANIASLBPCV32024</v>
      </c>
      <c r="B1997" t="s">
        <v>15</v>
      </c>
      <c r="C1997" t="s">
        <v>150</v>
      </c>
      <c r="D1997" t="s">
        <v>46</v>
      </c>
      <c r="E1997" t="s">
        <v>84</v>
      </c>
      <c r="F1997">
        <v>2024</v>
      </c>
      <c r="G1997" t="s">
        <v>199</v>
      </c>
      <c r="H1997" s="11" cm="1">
        <f t="array" ref="H1997">_xlfn.IFS(G1997="&gt;70%",1,G1997="60-70%",70%,G1997="50-60%",60%,G1997="&lt;50%",50%)</f>
        <v>0.5</v>
      </c>
      <c r="I1997" s="47">
        <v>8.2873351861776096E-3</v>
      </c>
      <c r="J1997">
        <v>3</v>
      </c>
      <c r="K1997">
        <v>1</v>
      </c>
      <c r="L1997" t="s">
        <v>196</v>
      </c>
      <c r="M1997" s="11" cm="1">
        <f t="array" ref="M1997">_xlfn.IFS(L1997="&gt;70%",1,L1997="60-70%",70%,L1997="50-60%",60%,L1997="&lt;50%",50%)</f>
        <v>1</v>
      </c>
      <c r="N1997" s="47">
        <v>5.0891102625583301E-2</v>
      </c>
      <c r="O1997">
        <v>5</v>
      </c>
      <c r="P1997">
        <v>1</v>
      </c>
      <c r="Q1997">
        <v>1</v>
      </c>
      <c r="R1997">
        <v>5</v>
      </c>
      <c r="S1997" t="s">
        <v>104</v>
      </c>
      <c r="T1997" t="s">
        <v>107</v>
      </c>
      <c r="V1997">
        <v>10</v>
      </c>
      <c r="W1997">
        <v>12</v>
      </c>
      <c r="X1997">
        <f>IF(AND(OR('Country Prioritization'!$C$4 = 'Filter inputs'!$A$4,'Country Prioritization'!$C$4=$B1997),
OR('Country Prioritization'!$C$6='Filter inputs'!$C$4,'Country Prioritization'!$C$6=$S1997),
OR( 'Country Prioritization'!$C$7='Filter inputs'!$D$4, 'Country Prioritization'!$C$7=$T1997),
OR('Country Prioritization'!$C$8='Filter inputs'!$E$4, 'Country Prioritization'!$C$8=$F1997), OR(AND('Country Prioritization'!$C$5='Filter inputs'!$B$4,H1997&lt;=$X$1),AND('Country Prioritization'!$C$5='Filter inputs'!$B$5,M1997&lt;=$X$1))),1,0)</f>
        <v>1</v>
      </c>
      <c r="Y1997">
        <f>IF(OR('Vaccine Prioritization'!$C$5='Filter inputs'!$E$4, 'Vaccine Prioritization'!$C$5=$F1997),1,0)</f>
        <v>1</v>
      </c>
    </row>
    <row r="1998" spans="1:25" x14ac:dyDescent="0.3">
      <c r="A1998" t="str">
        <f t="shared" si="53"/>
        <v>OCEANIAKIRPCV32024</v>
      </c>
      <c r="B1998" t="s">
        <v>15</v>
      </c>
      <c r="C1998" t="s">
        <v>129</v>
      </c>
      <c r="D1998" t="s">
        <v>25</v>
      </c>
      <c r="E1998" t="s">
        <v>84</v>
      </c>
      <c r="F1998">
        <v>2024</v>
      </c>
      <c r="G1998" t="s">
        <v>199</v>
      </c>
      <c r="H1998" s="11" cm="1">
        <f t="array" ref="H1998">_xlfn.IFS(G1998="&gt;70%",1,G1998="60-70%",70%,G1998="50-60%",60%,G1998="&lt;50%",50%)</f>
        <v>0.5</v>
      </c>
      <c r="I1998" s="47">
        <v>4.5308278399252156E-3</v>
      </c>
      <c r="J1998">
        <v>2</v>
      </c>
      <c r="K1998">
        <v>1</v>
      </c>
      <c r="L1998" t="s">
        <v>197</v>
      </c>
      <c r="M1998" s="11" cm="1">
        <f t="array" ref="M1998">_xlfn.IFS(L1998="&gt;70%",1,L1998="60-70%",70%,L1998="50-60%",60%,L1998="&lt;50%",50%)</f>
        <v>0.7</v>
      </c>
      <c r="N1998" s="47">
        <v>2.2677798708808643E-2</v>
      </c>
      <c r="O1998">
        <v>7</v>
      </c>
      <c r="P1998">
        <v>1</v>
      </c>
      <c r="Q1998">
        <v>5</v>
      </c>
      <c r="R1998">
        <v>11</v>
      </c>
      <c r="S1998" t="s">
        <v>104</v>
      </c>
      <c r="T1998" t="s">
        <v>108</v>
      </c>
      <c r="V1998">
        <v>19</v>
      </c>
      <c r="W1998">
        <v>24</v>
      </c>
      <c r="X1998">
        <f>IF(AND(OR('Country Prioritization'!$C$4 = 'Filter inputs'!$A$4,'Country Prioritization'!$C$4=$B1998),
OR('Country Prioritization'!$C$6='Filter inputs'!$C$4,'Country Prioritization'!$C$6=$S1998),
OR( 'Country Prioritization'!$C$7='Filter inputs'!$D$4, 'Country Prioritization'!$C$7=$T1998),
OR('Country Prioritization'!$C$8='Filter inputs'!$E$4, 'Country Prioritization'!$C$8=$F1998), OR(AND('Country Prioritization'!$C$5='Filter inputs'!$B$4,H1998&lt;=$X$1),AND('Country Prioritization'!$C$5='Filter inputs'!$B$5,M1998&lt;=$X$1))),1,0)</f>
        <v>1</v>
      </c>
      <c r="Y1998">
        <f>IF(OR('Vaccine Prioritization'!$C$5='Filter inputs'!$E$4, 'Vaccine Prioritization'!$C$5=$F1998),1,0)</f>
        <v>1</v>
      </c>
    </row>
    <row r="1999" spans="1:25" x14ac:dyDescent="0.3">
      <c r="A1999" t="str">
        <f t="shared" si="53"/>
        <v>AMERICAGUYPCV32024</v>
      </c>
      <c r="B1999" t="s">
        <v>22</v>
      </c>
      <c r="C1999" t="s">
        <v>170</v>
      </c>
      <c r="D1999" t="s">
        <v>66</v>
      </c>
      <c r="E1999" t="s">
        <v>84</v>
      </c>
      <c r="F1999">
        <v>2024</v>
      </c>
      <c r="G1999" t="s">
        <v>199</v>
      </c>
      <c r="H1999" s="11" cm="1">
        <f t="array" ref="H1999">_xlfn.IFS(G1999="&gt;70%",1,G1999="60-70%",70%,G1999="50-60%",60%,G1999="&lt;50%",50%)</f>
        <v>0.5</v>
      </c>
      <c r="I1999" s="47">
        <v>2.9008059671467626E-3</v>
      </c>
      <c r="J1999">
        <v>1</v>
      </c>
      <c r="K1999">
        <v>1</v>
      </c>
      <c r="L1999" t="s">
        <v>196</v>
      </c>
      <c r="M1999" s="11" cm="1">
        <f t="array" ref="M1999">_xlfn.IFS(L1999="&gt;70%",1,L1999="60-70%",70%,L1999="50-60%",60%,L1999="&lt;50%",50%)</f>
        <v>1</v>
      </c>
      <c r="N1999" s="47">
        <v>1.8307648838039755E-2</v>
      </c>
      <c r="O1999">
        <v>2</v>
      </c>
      <c r="P1999">
        <v>1</v>
      </c>
      <c r="Q1999">
        <v>4</v>
      </c>
      <c r="R1999">
        <v>10</v>
      </c>
      <c r="S1999" t="s">
        <v>105</v>
      </c>
      <c r="T1999" t="s">
        <v>108</v>
      </c>
      <c r="V1999">
        <v>16</v>
      </c>
      <c r="W1999">
        <v>17</v>
      </c>
      <c r="X1999">
        <f>IF(AND(OR('Country Prioritization'!$C$4 = 'Filter inputs'!$A$4,'Country Prioritization'!$C$4=$B1999),
OR('Country Prioritization'!$C$6='Filter inputs'!$C$4,'Country Prioritization'!$C$6=$S1999),
OR( 'Country Prioritization'!$C$7='Filter inputs'!$D$4, 'Country Prioritization'!$C$7=$T1999),
OR('Country Prioritization'!$C$8='Filter inputs'!$E$4, 'Country Prioritization'!$C$8=$F1999), OR(AND('Country Prioritization'!$C$5='Filter inputs'!$B$4,H1999&lt;=$X$1),AND('Country Prioritization'!$C$5='Filter inputs'!$B$5,M1999&lt;=$X$1))),1,0)</f>
        <v>1</v>
      </c>
      <c r="Y1999">
        <f>IF(OR('Vaccine Prioritization'!$C$5='Filter inputs'!$E$4, 'Vaccine Prioritization'!$C$5=$F1999),1,0)</f>
        <v>1</v>
      </c>
    </row>
    <row r="2000" spans="1:25" x14ac:dyDescent="0.3">
      <c r="A2000" t="str">
        <f t="shared" si="53"/>
        <v>AFRICASTPPCV32024</v>
      </c>
      <c r="B2000" t="s">
        <v>3</v>
      </c>
      <c r="C2000" t="s">
        <v>173</v>
      </c>
      <c r="D2000" t="s">
        <v>69</v>
      </c>
      <c r="E2000" t="s">
        <v>84</v>
      </c>
      <c r="F2000">
        <v>2024</v>
      </c>
      <c r="G2000" t="s">
        <v>199</v>
      </c>
      <c r="H2000" s="11" cm="1">
        <f t="array" ref="H2000">_xlfn.IFS(G2000="&gt;70%",1,G2000="60-70%",70%,G2000="50-60%",60%,G2000="&lt;50%",50%)</f>
        <v>0.5</v>
      </c>
      <c r="I2000" s="47">
        <v>1.6692180138881798E-3</v>
      </c>
      <c r="J2000">
        <v>2</v>
      </c>
      <c r="K2000">
        <v>1</v>
      </c>
      <c r="L2000" t="s">
        <v>196</v>
      </c>
      <c r="M2000" s="11" cm="1">
        <f t="array" ref="M2000">_xlfn.IFS(L2000="&gt;70%",1,L2000="60-70%",70%,L2000="50-60%",60%,L2000="&lt;50%",50%)</f>
        <v>1</v>
      </c>
      <c r="N2000" s="47">
        <v>1.0797823243318468E-2</v>
      </c>
      <c r="O2000">
        <v>2</v>
      </c>
      <c r="P2000">
        <v>1</v>
      </c>
      <c r="Q2000">
        <v>4</v>
      </c>
      <c r="R2000">
        <v>5</v>
      </c>
      <c r="S2000" t="s">
        <v>104</v>
      </c>
      <c r="T2000" t="s">
        <v>107</v>
      </c>
      <c r="V2000">
        <v>12</v>
      </c>
      <c r="W2000">
        <v>12</v>
      </c>
      <c r="X2000">
        <f>IF(AND(OR('Country Prioritization'!$C$4 = 'Filter inputs'!$A$4,'Country Prioritization'!$C$4=$B2000),
OR('Country Prioritization'!$C$6='Filter inputs'!$C$4,'Country Prioritization'!$C$6=$S2000),
OR( 'Country Prioritization'!$C$7='Filter inputs'!$D$4, 'Country Prioritization'!$C$7=$T2000),
OR('Country Prioritization'!$C$8='Filter inputs'!$E$4, 'Country Prioritization'!$C$8=$F2000), OR(AND('Country Prioritization'!$C$5='Filter inputs'!$B$4,H2000&lt;=$X$1),AND('Country Prioritization'!$C$5='Filter inputs'!$B$5,M2000&lt;=$X$1))),1,0)</f>
        <v>1</v>
      </c>
      <c r="Y2000">
        <f>IF(OR('Vaccine Prioritization'!$C$5='Filter inputs'!$E$4, 'Vaccine Prioritization'!$C$5=$F2000),1,0)</f>
        <v>1</v>
      </c>
    </row>
    <row r="2001" spans="1:25" x14ac:dyDescent="0.3">
      <c r="A2001" t="str">
        <f t="shared" si="53"/>
        <v>ASIAINDPCV32025</v>
      </c>
      <c r="B2001" t="s">
        <v>13</v>
      </c>
      <c r="C2001" t="s">
        <v>146</v>
      </c>
      <c r="D2001" t="s">
        <v>42</v>
      </c>
      <c r="E2001" t="s">
        <v>84</v>
      </c>
      <c r="F2001">
        <v>2025</v>
      </c>
      <c r="G2001" t="s">
        <v>199</v>
      </c>
      <c r="H2001" s="11" cm="1">
        <f t="array" ref="H2001">_xlfn.IFS(G2001="&gt;70%",1,G2001="60-70%",70%,G2001="50-60%",60%,G2001="&lt;50%",50%)</f>
        <v>0.5</v>
      </c>
      <c r="I2001" s="47">
        <v>23.913449943049489</v>
      </c>
      <c r="J2001">
        <v>1</v>
      </c>
      <c r="K2001">
        <v>10</v>
      </c>
      <c r="L2001" t="s">
        <v>199</v>
      </c>
      <c r="M2001" s="11" cm="1">
        <f t="array" ref="M2001">_xlfn.IFS(L2001="&gt;70%",1,L2001="60-70%",70%,L2001="50-60%",60%,L2001="&lt;50%",50%)</f>
        <v>0.5</v>
      </c>
      <c r="N2001" s="47">
        <v>128.96876265106482</v>
      </c>
      <c r="O2001">
        <v>9</v>
      </c>
      <c r="P2001">
        <v>10</v>
      </c>
      <c r="Q2001">
        <v>3</v>
      </c>
      <c r="R2001">
        <v>5</v>
      </c>
      <c r="S2001" t="s">
        <v>104</v>
      </c>
      <c r="T2001" t="s">
        <v>107</v>
      </c>
      <c r="V2001">
        <v>19</v>
      </c>
      <c r="W2001">
        <v>27</v>
      </c>
      <c r="X2001">
        <f>IF(AND(OR('Country Prioritization'!$C$4 = 'Filter inputs'!$A$4,'Country Prioritization'!$C$4=$B2001),
OR('Country Prioritization'!$C$6='Filter inputs'!$C$4,'Country Prioritization'!$C$6=$S2001),
OR( 'Country Prioritization'!$C$7='Filter inputs'!$D$4, 'Country Prioritization'!$C$7=$T2001),
OR('Country Prioritization'!$C$8='Filter inputs'!$E$4, 'Country Prioritization'!$C$8=$F2001), OR(AND('Country Prioritization'!$C$5='Filter inputs'!$B$4,H2001&lt;=$X$1),AND('Country Prioritization'!$C$5='Filter inputs'!$B$5,M2001&lt;=$X$1))),1,0)</f>
        <v>1</v>
      </c>
      <c r="Y2001">
        <f>IF(OR('Vaccine Prioritization'!$C$5='Filter inputs'!$E$4, 'Vaccine Prioritization'!$C$5=$F2001),1,0)</f>
        <v>1</v>
      </c>
    </row>
    <row r="2002" spans="1:25" x14ac:dyDescent="0.3">
      <c r="A2002" t="str">
        <f t="shared" si="53"/>
        <v>ASIABGDPCV32025</v>
      </c>
      <c r="B2002" t="s">
        <v>13</v>
      </c>
      <c r="C2002" t="s">
        <v>169</v>
      </c>
      <c r="D2002" t="s">
        <v>65</v>
      </c>
      <c r="E2002" t="s">
        <v>84</v>
      </c>
      <c r="F2002">
        <v>2025</v>
      </c>
      <c r="G2002" t="s">
        <v>199</v>
      </c>
      <c r="H2002" s="11" cm="1">
        <f t="array" ref="H2002">_xlfn.IFS(G2002="&gt;70%",1,G2002="60-70%",70%,G2002="50-60%",60%,G2002="&lt;50%",50%)</f>
        <v>0.5</v>
      </c>
      <c r="I2002" s="47">
        <v>2.2520952652287161</v>
      </c>
      <c r="J2002">
        <v>2</v>
      </c>
      <c r="K2002">
        <v>10</v>
      </c>
      <c r="L2002" t="s">
        <v>196</v>
      </c>
      <c r="M2002" s="11" cm="1">
        <f t="array" ref="M2002">_xlfn.IFS(L2002="&gt;70%",1,L2002="60-70%",70%,L2002="50-60%",60%,L2002="&lt;50%",50%)</f>
        <v>1</v>
      </c>
      <c r="N2002" s="47">
        <v>26.815522199057828</v>
      </c>
      <c r="O2002">
        <v>2</v>
      </c>
      <c r="P2002">
        <v>10</v>
      </c>
      <c r="Q2002">
        <v>2</v>
      </c>
      <c r="R2002">
        <v>2</v>
      </c>
      <c r="S2002" t="s">
        <v>104</v>
      </c>
      <c r="T2002" t="s">
        <v>109</v>
      </c>
      <c r="V2002">
        <v>16</v>
      </c>
      <c r="W2002">
        <v>16</v>
      </c>
      <c r="X2002">
        <f>IF(AND(OR('Country Prioritization'!$C$4 = 'Filter inputs'!$A$4,'Country Prioritization'!$C$4=$B2002),
OR('Country Prioritization'!$C$6='Filter inputs'!$C$4,'Country Prioritization'!$C$6=$S2002),
OR( 'Country Prioritization'!$C$7='Filter inputs'!$D$4, 'Country Prioritization'!$C$7=$T2002),
OR('Country Prioritization'!$C$8='Filter inputs'!$E$4, 'Country Prioritization'!$C$8=$F2002), OR(AND('Country Prioritization'!$C$5='Filter inputs'!$B$4,H2002&lt;=$X$1),AND('Country Prioritization'!$C$5='Filter inputs'!$B$5,M2002&lt;=$X$1))),1,0)</f>
        <v>1</v>
      </c>
      <c r="Y2002">
        <f>IF(OR('Vaccine Prioritization'!$C$5='Filter inputs'!$E$4, 'Vaccine Prioritization'!$C$5=$F2002),1,0)</f>
        <v>1</v>
      </c>
    </row>
    <row r="2003" spans="1:25" x14ac:dyDescent="0.3">
      <c r="A2003" t="str">
        <f t="shared" si="53"/>
        <v>ASIAPAKPCV32025</v>
      </c>
      <c r="B2003" t="s">
        <v>13</v>
      </c>
      <c r="C2003" t="s">
        <v>141</v>
      </c>
      <c r="D2003" t="s">
        <v>37</v>
      </c>
      <c r="E2003" t="s">
        <v>84</v>
      </c>
      <c r="F2003">
        <v>2025</v>
      </c>
      <c r="G2003" t="s">
        <v>199</v>
      </c>
      <c r="H2003" s="11" cm="1">
        <f t="array" ref="H2003">_xlfn.IFS(G2003="&gt;70%",1,G2003="60-70%",70%,G2003="50-60%",60%,G2003="&lt;50%",50%)</f>
        <v>0.5</v>
      </c>
      <c r="I2003" s="47">
        <v>1.1074014346848735</v>
      </c>
      <c r="J2003">
        <v>7</v>
      </c>
      <c r="K2003">
        <v>10</v>
      </c>
      <c r="L2003" t="s">
        <v>196</v>
      </c>
      <c r="M2003" s="11" cm="1">
        <f t="array" ref="M2003">_xlfn.IFS(L2003="&gt;70%",1,L2003="60-70%",70%,L2003="50-60%",60%,L2003="&lt;50%",50%)</f>
        <v>1</v>
      </c>
      <c r="N2003" s="47">
        <v>25.816526784943076</v>
      </c>
      <c r="O2003">
        <v>5</v>
      </c>
      <c r="P2003">
        <v>10</v>
      </c>
      <c r="Q2003">
        <v>3</v>
      </c>
      <c r="R2003">
        <v>2</v>
      </c>
      <c r="S2003" t="s">
        <v>104</v>
      </c>
      <c r="T2003" t="s">
        <v>109</v>
      </c>
      <c r="V2003">
        <v>22</v>
      </c>
      <c r="W2003">
        <v>20</v>
      </c>
      <c r="X2003">
        <f>IF(AND(OR('Country Prioritization'!$C$4 = 'Filter inputs'!$A$4,'Country Prioritization'!$C$4=$B2003),
OR('Country Prioritization'!$C$6='Filter inputs'!$C$4,'Country Prioritization'!$C$6=$S2003),
OR( 'Country Prioritization'!$C$7='Filter inputs'!$D$4, 'Country Prioritization'!$C$7=$T2003),
OR('Country Prioritization'!$C$8='Filter inputs'!$E$4, 'Country Prioritization'!$C$8=$F2003), OR(AND('Country Prioritization'!$C$5='Filter inputs'!$B$4,H2003&lt;=$X$1),AND('Country Prioritization'!$C$5='Filter inputs'!$B$5,M2003&lt;=$X$1))),1,0)</f>
        <v>1</v>
      </c>
      <c r="Y2003">
        <f>IF(OR('Vaccine Prioritization'!$C$5='Filter inputs'!$E$4, 'Vaccine Prioritization'!$C$5=$F2003),1,0)</f>
        <v>1</v>
      </c>
    </row>
    <row r="2004" spans="1:25" x14ac:dyDescent="0.3">
      <c r="A2004" t="str">
        <f t="shared" si="53"/>
        <v>AFRICAETHPCV32025</v>
      </c>
      <c r="B2004" t="s">
        <v>3</v>
      </c>
      <c r="C2004" t="s">
        <v>125</v>
      </c>
      <c r="D2004" t="s">
        <v>20</v>
      </c>
      <c r="E2004" t="s">
        <v>84</v>
      </c>
      <c r="F2004">
        <v>2025</v>
      </c>
      <c r="G2004" t="s">
        <v>199</v>
      </c>
      <c r="H2004" s="11" cm="1">
        <f t="array" ref="H2004">_xlfn.IFS(G2004="&gt;70%",1,G2004="60-70%",70%,G2004="50-60%",60%,G2004="&lt;50%",50%)</f>
        <v>0.5</v>
      </c>
      <c r="I2004" s="47">
        <v>0.47727108660319101</v>
      </c>
      <c r="J2004">
        <v>10</v>
      </c>
      <c r="K2004">
        <v>9</v>
      </c>
      <c r="L2004" t="s">
        <v>197</v>
      </c>
      <c r="M2004" s="11" cm="1">
        <f t="array" ref="M2004">_xlfn.IFS(L2004="&gt;70%",1,L2004="60-70%",70%,L2004="50-60%",60%,L2004="&lt;50%",50%)</f>
        <v>0.7</v>
      </c>
      <c r="N2004" s="47">
        <v>22.840203696279335</v>
      </c>
      <c r="O2004">
        <v>7</v>
      </c>
      <c r="P2004">
        <v>10</v>
      </c>
      <c r="Q2004">
        <v>9</v>
      </c>
      <c r="R2004">
        <v>9</v>
      </c>
      <c r="S2004" t="s">
        <v>103</v>
      </c>
      <c r="T2004" t="s">
        <v>106</v>
      </c>
      <c r="V2004">
        <v>37</v>
      </c>
      <c r="W2004">
        <v>35</v>
      </c>
      <c r="X2004">
        <f>IF(AND(OR('Country Prioritization'!$C$4 = 'Filter inputs'!$A$4,'Country Prioritization'!$C$4=$B2004),
OR('Country Prioritization'!$C$6='Filter inputs'!$C$4,'Country Prioritization'!$C$6=$S2004),
OR( 'Country Prioritization'!$C$7='Filter inputs'!$D$4, 'Country Prioritization'!$C$7=$T2004),
OR('Country Prioritization'!$C$8='Filter inputs'!$E$4, 'Country Prioritization'!$C$8=$F2004), OR(AND('Country Prioritization'!$C$5='Filter inputs'!$B$4,H2004&lt;=$X$1),AND('Country Prioritization'!$C$5='Filter inputs'!$B$5,M2004&lt;=$X$1))),1,0)</f>
        <v>1</v>
      </c>
      <c r="Y2004">
        <f>IF(OR('Vaccine Prioritization'!$C$5='Filter inputs'!$E$4, 'Vaccine Prioritization'!$C$5=$F2004),1,0)</f>
        <v>1</v>
      </c>
    </row>
    <row r="2005" spans="1:25" x14ac:dyDescent="0.3">
      <c r="A2005" t="str">
        <f t="shared" si="53"/>
        <v>AFRICANGAPCV32025</v>
      </c>
      <c r="B2005" t="s">
        <v>3</v>
      </c>
      <c r="C2005" t="s">
        <v>113</v>
      </c>
      <c r="D2005" t="s">
        <v>5</v>
      </c>
      <c r="E2005" t="s">
        <v>84</v>
      </c>
      <c r="F2005">
        <v>2025</v>
      </c>
      <c r="G2005" t="s">
        <v>199</v>
      </c>
      <c r="H2005" s="11" cm="1">
        <f t="array" ref="H2005">_xlfn.IFS(G2005="&gt;70%",1,G2005="60-70%",70%,G2005="50-60%",60%,G2005="&lt;50%",50%)</f>
        <v>0.5</v>
      </c>
      <c r="I2005" s="47">
        <v>0.10108143242803229</v>
      </c>
      <c r="J2005">
        <v>10</v>
      </c>
      <c r="K2005">
        <v>6</v>
      </c>
      <c r="L2005" t="s">
        <v>199</v>
      </c>
      <c r="M2005" s="11" cm="1">
        <f t="array" ref="M2005">_xlfn.IFS(L2005="&gt;70%",1,L2005="60-70%",70%,L2005="50-60%",60%,L2005="&lt;50%",50%)</f>
        <v>0.5</v>
      </c>
      <c r="N2005" s="47">
        <v>18.154610015354312</v>
      </c>
      <c r="O2005">
        <v>9</v>
      </c>
      <c r="P2005">
        <v>10</v>
      </c>
      <c r="Q2005">
        <v>10</v>
      </c>
      <c r="R2005">
        <v>5</v>
      </c>
      <c r="S2005" t="s">
        <v>104</v>
      </c>
      <c r="T2005" t="s">
        <v>107</v>
      </c>
      <c r="V2005">
        <v>31</v>
      </c>
      <c r="W2005">
        <v>34</v>
      </c>
      <c r="X2005">
        <f>IF(AND(OR('Country Prioritization'!$C$4 = 'Filter inputs'!$A$4,'Country Prioritization'!$C$4=$B2005),
OR('Country Prioritization'!$C$6='Filter inputs'!$C$4,'Country Prioritization'!$C$6=$S2005),
OR( 'Country Prioritization'!$C$7='Filter inputs'!$D$4, 'Country Prioritization'!$C$7=$T2005),
OR('Country Prioritization'!$C$8='Filter inputs'!$E$4, 'Country Prioritization'!$C$8=$F2005), OR(AND('Country Prioritization'!$C$5='Filter inputs'!$B$4,H2005&lt;=$X$1),AND('Country Prioritization'!$C$5='Filter inputs'!$B$5,M2005&lt;=$X$1))),1,0)</f>
        <v>1</v>
      </c>
      <c r="Y2005">
        <f>IF(OR('Vaccine Prioritization'!$C$5='Filter inputs'!$E$4, 'Vaccine Prioritization'!$C$5=$F2005),1,0)</f>
        <v>1</v>
      </c>
    </row>
    <row r="2006" spans="1:25" x14ac:dyDescent="0.3">
      <c r="A2006" t="str">
        <f t="shared" si="53"/>
        <v>AFRICACODPCV32025</v>
      </c>
      <c r="B2006" t="s">
        <v>3</v>
      </c>
      <c r="C2006" t="s">
        <v>134</v>
      </c>
      <c r="D2006" t="s">
        <v>30</v>
      </c>
      <c r="E2006" t="s">
        <v>84</v>
      </c>
      <c r="F2006">
        <v>2025</v>
      </c>
      <c r="G2006" t="s">
        <v>199</v>
      </c>
      <c r="H2006" s="11" cm="1">
        <f t="array" ref="H2006">_xlfn.IFS(G2006="&gt;70%",1,G2006="60-70%",70%,G2006="50-60%",60%,G2006="&lt;50%",50%)</f>
        <v>0.5</v>
      </c>
      <c r="I2006" s="47">
        <v>8.617161216238739E-2</v>
      </c>
      <c r="J2006">
        <v>10</v>
      </c>
      <c r="K2006">
        <v>5</v>
      </c>
      <c r="L2006" t="s">
        <v>196</v>
      </c>
      <c r="M2006" s="11" cm="1">
        <f t="array" ref="M2006">_xlfn.IFS(L2006="&gt;70%",1,L2006="60-70%",70%,L2006="50-60%",60%,L2006="&lt;50%",50%)</f>
        <v>1</v>
      </c>
      <c r="N2006" s="47">
        <v>14.361786634150485</v>
      </c>
      <c r="O2006">
        <v>6</v>
      </c>
      <c r="P2006">
        <v>10</v>
      </c>
      <c r="Q2006">
        <v>10</v>
      </c>
      <c r="R2006">
        <v>9</v>
      </c>
      <c r="S2006" t="s">
        <v>103</v>
      </c>
      <c r="T2006" t="s">
        <v>106</v>
      </c>
      <c r="V2006">
        <v>34</v>
      </c>
      <c r="W2006">
        <v>35</v>
      </c>
      <c r="X2006">
        <f>IF(AND(OR('Country Prioritization'!$C$4 = 'Filter inputs'!$A$4,'Country Prioritization'!$C$4=$B2006),
OR('Country Prioritization'!$C$6='Filter inputs'!$C$4,'Country Prioritization'!$C$6=$S2006),
OR( 'Country Prioritization'!$C$7='Filter inputs'!$D$4, 'Country Prioritization'!$C$7=$T2006),
OR('Country Prioritization'!$C$8='Filter inputs'!$E$4, 'Country Prioritization'!$C$8=$F2006), OR(AND('Country Prioritization'!$C$5='Filter inputs'!$B$4,H2006&lt;=$X$1),AND('Country Prioritization'!$C$5='Filter inputs'!$B$5,M2006&lt;=$X$1))),1,0)</f>
        <v>1</v>
      </c>
      <c r="Y2006">
        <f>IF(OR('Vaccine Prioritization'!$C$5='Filter inputs'!$E$4, 'Vaccine Prioritization'!$C$5=$F2006),1,0)</f>
        <v>1</v>
      </c>
    </row>
    <row r="2007" spans="1:25" x14ac:dyDescent="0.3">
      <c r="A2007" t="str">
        <f t="shared" si="53"/>
        <v>ASIAIDNPCV32025</v>
      </c>
      <c r="B2007" t="s">
        <v>13</v>
      </c>
      <c r="C2007" t="s">
        <v>133</v>
      </c>
      <c r="D2007" t="s">
        <v>29</v>
      </c>
      <c r="E2007" t="s">
        <v>84</v>
      </c>
      <c r="F2007">
        <v>2025</v>
      </c>
      <c r="G2007" t="s">
        <v>199</v>
      </c>
      <c r="H2007" s="11" cm="1">
        <f t="array" ref="H2007">_xlfn.IFS(G2007="&gt;70%",1,G2007="60-70%",70%,G2007="50-60%",60%,G2007="&lt;50%",50%)</f>
        <v>0.5</v>
      </c>
      <c r="I2007" s="47">
        <v>0.49506261662626128</v>
      </c>
      <c r="J2007">
        <v>9</v>
      </c>
      <c r="K2007">
        <v>10</v>
      </c>
      <c r="L2007" t="s">
        <v>196</v>
      </c>
      <c r="M2007" s="11" cm="1">
        <f t="array" ref="M2007">_xlfn.IFS(L2007="&gt;70%",1,L2007="60-70%",70%,L2007="50-60%",60%,L2007="&lt;50%",50%)</f>
        <v>1</v>
      </c>
      <c r="N2007" s="47">
        <v>11.778640683343513</v>
      </c>
      <c r="O2007">
        <v>7</v>
      </c>
      <c r="P2007">
        <v>10</v>
      </c>
      <c r="Q2007">
        <v>2</v>
      </c>
      <c r="R2007">
        <v>10</v>
      </c>
      <c r="S2007" t="s">
        <v>105</v>
      </c>
      <c r="T2007" t="s">
        <v>108</v>
      </c>
      <c r="V2007">
        <v>31</v>
      </c>
      <c r="W2007">
        <v>29</v>
      </c>
      <c r="X2007">
        <f>IF(AND(OR('Country Prioritization'!$C$4 = 'Filter inputs'!$A$4,'Country Prioritization'!$C$4=$B2007),
OR('Country Prioritization'!$C$6='Filter inputs'!$C$4,'Country Prioritization'!$C$6=$S2007),
OR( 'Country Prioritization'!$C$7='Filter inputs'!$D$4, 'Country Prioritization'!$C$7=$T2007),
OR('Country Prioritization'!$C$8='Filter inputs'!$E$4, 'Country Prioritization'!$C$8=$F2007), OR(AND('Country Prioritization'!$C$5='Filter inputs'!$B$4,H2007&lt;=$X$1),AND('Country Prioritization'!$C$5='Filter inputs'!$B$5,M2007&lt;=$X$1))),1,0)</f>
        <v>1</v>
      </c>
      <c r="Y2007">
        <f>IF(OR('Vaccine Prioritization'!$C$5='Filter inputs'!$E$4, 'Vaccine Prioritization'!$C$5=$F2007),1,0)</f>
        <v>1</v>
      </c>
    </row>
    <row r="2008" spans="1:25" x14ac:dyDescent="0.3">
      <c r="A2008" t="str">
        <f t="shared" si="53"/>
        <v>AFRICANERPCV32025</v>
      </c>
      <c r="B2008" t="s">
        <v>3</v>
      </c>
      <c r="C2008" t="s">
        <v>136</v>
      </c>
      <c r="D2008" t="s">
        <v>32</v>
      </c>
      <c r="E2008" t="s">
        <v>84</v>
      </c>
      <c r="F2008">
        <v>2025</v>
      </c>
      <c r="G2008" t="s">
        <v>199</v>
      </c>
      <c r="H2008" s="11" cm="1">
        <f t="array" ref="H2008">_xlfn.IFS(G2008="&gt;70%",1,G2008="60-70%",70%,G2008="50-60%",60%,G2008="&lt;50%",50%)</f>
        <v>0.5</v>
      </c>
      <c r="I2008" s="47">
        <v>0.59255124651952606</v>
      </c>
      <c r="J2008">
        <v>6</v>
      </c>
      <c r="K2008">
        <v>10</v>
      </c>
      <c r="L2008" t="s">
        <v>196</v>
      </c>
      <c r="M2008" s="11" cm="1">
        <f t="array" ref="M2008">_xlfn.IFS(L2008="&gt;70%",1,L2008="60-70%",70%,L2008="50-60%",60%,L2008="&lt;50%",50%)</f>
        <v>1</v>
      </c>
      <c r="N2008" s="47">
        <v>9.7866921576387362</v>
      </c>
      <c r="O2008">
        <v>6</v>
      </c>
      <c r="P2008">
        <v>10</v>
      </c>
      <c r="Q2008">
        <v>8</v>
      </c>
      <c r="R2008">
        <v>9</v>
      </c>
      <c r="S2008" t="s">
        <v>103</v>
      </c>
      <c r="T2008" t="s">
        <v>106</v>
      </c>
      <c r="V2008">
        <v>33</v>
      </c>
      <c r="W2008">
        <v>33</v>
      </c>
      <c r="X2008">
        <f>IF(AND(OR('Country Prioritization'!$C$4 = 'Filter inputs'!$A$4,'Country Prioritization'!$C$4=$B2008),
OR('Country Prioritization'!$C$6='Filter inputs'!$C$4,'Country Prioritization'!$C$6=$S2008),
OR( 'Country Prioritization'!$C$7='Filter inputs'!$D$4, 'Country Prioritization'!$C$7=$T2008),
OR('Country Prioritization'!$C$8='Filter inputs'!$E$4, 'Country Prioritization'!$C$8=$F2008), OR(AND('Country Prioritization'!$C$5='Filter inputs'!$B$4,H2008&lt;=$X$1),AND('Country Prioritization'!$C$5='Filter inputs'!$B$5,M2008&lt;=$X$1))),1,0)</f>
        <v>1</v>
      </c>
      <c r="Y2008">
        <f>IF(OR('Vaccine Prioritization'!$C$5='Filter inputs'!$E$4, 'Vaccine Prioritization'!$C$5=$F2008),1,0)</f>
        <v>1</v>
      </c>
    </row>
    <row r="2009" spans="1:25" x14ac:dyDescent="0.3">
      <c r="A2009" t="str">
        <f t="shared" si="53"/>
        <v>ASIAVNMPCV32025</v>
      </c>
      <c r="B2009" t="s">
        <v>13</v>
      </c>
      <c r="C2009" t="s">
        <v>152</v>
      </c>
      <c r="D2009" t="s">
        <v>48</v>
      </c>
      <c r="E2009" t="s">
        <v>84</v>
      </c>
      <c r="F2009">
        <v>2025</v>
      </c>
      <c r="G2009" t="s">
        <v>199</v>
      </c>
      <c r="H2009" s="11" cm="1">
        <f t="array" ref="H2009">_xlfn.IFS(G2009="&gt;70%",1,G2009="60-70%",70%,G2009="50-60%",60%,G2009="&lt;50%",50%)</f>
        <v>0.5</v>
      </c>
      <c r="I2009" s="47">
        <v>3.0420947830219904E-2</v>
      </c>
      <c r="J2009">
        <v>9</v>
      </c>
      <c r="K2009">
        <v>3</v>
      </c>
      <c r="L2009" t="s">
        <v>199</v>
      </c>
      <c r="M2009" s="11" cm="1">
        <f t="array" ref="M2009">_xlfn.IFS(L2009="&gt;70%",1,L2009="60-70%",70%,L2009="50-60%",60%,L2009="&lt;50%",50%)</f>
        <v>0.5</v>
      </c>
      <c r="N2009" s="47">
        <v>8.8909849073549285</v>
      </c>
      <c r="O2009">
        <v>10</v>
      </c>
      <c r="P2009">
        <v>9</v>
      </c>
      <c r="Q2009">
        <v>7</v>
      </c>
      <c r="R2009">
        <v>11</v>
      </c>
      <c r="S2009" t="s">
        <v>104</v>
      </c>
      <c r="T2009" t="s">
        <v>108</v>
      </c>
      <c r="V2009">
        <v>30</v>
      </c>
      <c r="W2009">
        <v>37</v>
      </c>
      <c r="X2009">
        <f>IF(AND(OR('Country Prioritization'!$C$4 = 'Filter inputs'!$A$4,'Country Prioritization'!$C$4=$B2009),
OR('Country Prioritization'!$C$6='Filter inputs'!$C$4,'Country Prioritization'!$C$6=$S2009),
OR( 'Country Prioritization'!$C$7='Filter inputs'!$D$4, 'Country Prioritization'!$C$7=$T2009),
OR('Country Prioritization'!$C$8='Filter inputs'!$E$4, 'Country Prioritization'!$C$8=$F2009), OR(AND('Country Prioritization'!$C$5='Filter inputs'!$B$4,H2009&lt;=$X$1),AND('Country Prioritization'!$C$5='Filter inputs'!$B$5,M2009&lt;=$X$1))),1,0)</f>
        <v>1</v>
      </c>
      <c r="Y2009">
        <f>IF(OR('Vaccine Prioritization'!$C$5='Filter inputs'!$E$4, 'Vaccine Prioritization'!$C$5=$F2009),1,0)</f>
        <v>1</v>
      </c>
    </row>
    <row r="2010" spans="1:25" x14ac:dyDescent="0.3">
      <c r="A2010" t="str">
        <f t="shared" si="53"/>
        <v>AFRICASDNPCV32025</v>
      </c>
      <c r="B2010" t="s">
        <v>3</v>
      </c>
      <c r="C2010" t="s">
        <v>149</v>
      </c>
      <c r="D2010" t="s">
        <v>45</v>
      </c>
      <c r="E2010" t="s">
        <v>84</v>
      </c>
      <c r="F2010">
        <v>2025</v>
      </c>
      <c r="G2010" t="s">
        <v>199</v>
      </c>
      <c r="H2010" s="11" cm="1">
        <f t="array" ref="H2010">_xlfn.IFS(G2010="&gt;70%",1,G2010="60-70%",70%,G2010="50-60%",60%,G2010="&lt;50%",50%)</f>
        <v>0.5</v>
      </c>
      <c r="I2010" s="47">
        <v>0.66560535547121535</v>
      </c>
      <c r="J2010">
        <v>4</v>
      </c>
      <c r="K2010">
        <v>10</v>
      </c>
      <c r="L2010" t="s">
        <v>196</v>
      </c>
      <c r="M2010" s="11" cm="1">
        <f t="array" ref="M2010">_xlfn.IFS(L2010="&gt;70%",1,L2010="60-70%",70%,L2010="50-60%",60%,L2010="&lt;50%",50%)</f>
        <v>1</v>
      </c>
      <c r="N2010" s="47">
        <v>8.2527219288344522</v>
      </c>
      <c r="O2010">
        <v>4</v>
      </c>
      <c r="P2010">
        <v>9</v>
      </c>
      <c r="Q2010">
        <v>5</v>
      </c>
      <c r="R2010">
        <v>3</v>
      </c>
      <c r="S2010" t="s">
        <v>103</v>
      </c>
      <c r="T2010" t="s">
        <v>109</v>
      </c>
      <c r="V2010">
        <v>22</v>
      </c>
      <c r="W2010">
        <v>21</v>
      </c>
      <c r="X2010">
        <f>IF(AND(OR('Country Prioritization'!$C$4 = 'Filter inputs'!$A$4,'Country Prioritization'!$C$4=$B2010),
OR('Country Prioritization'!$C$6='Filter inputs'!$C$4,'Country Prioritization'!$C$6=$S2010),
OR( 'Country Prioritization'!$C$7='Filter inputs'!$D$4, 'Country Prioritization'!$C$7=$T2010),
OR('Country Prioritization'!$C$8='Filter inputs'!$E$4, 'Country Prioritization'!$C$8=$F2010), OR(AND('Country Prioritization'!$C$5='Filter inputs'!$B$4,H2010&lt;=$X$1),AND('Country Prioritization'!$C$5='Filter inputs'!$B$5,M2010&lt;=$X$1))),1,0)</f>
        <v>1</v>
      </c>
      <c r="Y2010">
        <f>IF(OR('Vaccine Prioritization'!$C$5='Filter inputs'!$E$4, 'Vaccine Prioritization'!$C$5=$F2010),1,0)</f>
        <v>1</v>
      </c>
    </row>
    <row r="2011" spans="1:25" x14ac:dyDescent="0.3">
      <c r="A2011" t="str">
        <f t="shared" si="53"/>
        <v>AFRICATZAPCV32025</v>
      </c>
      <c r="B2011" t="s">
        <v>3</v>
      </c>
      <c r="C2011" t="s">
        <v>161</v>
      </c>
      <c r="D2011" t="s">
        <v>57</v>
      </c>
      <c r="E2011" t="s">
        <v>84</v>
      </c>
      <c r="F2011">
        <v>2025</v>
      </c>
      <c r="G2011" t="s">
        <v>199</v>
      </c>
      <c r="H2011" s="11" cm="1">
        <f t="array" ref="H2011">_xlfn.IFS(G2011="&gt;70%",1,G2011="60-70%",70%,G2011="50-60%",60%,G2011="&lt;50%",50%)</f>
        <v>0.5</v>
      </c>
      <c r="I2011" s="47">
        <v>0.34704475437012061</v>
      </c>
      <c r="J2011">
        <v>6</v>
      </c>
      <c r="K2011">
        <v>9</v>
      </c>
      <c r="L2011" t="s">
        <v>196</v>
      </c>
      <c r="M2011" s="11" cm="1">
        <f t="array" ref="M2011">_xlfn.IFS(L2011="&gt;70%",1,L2011="60-70%",70%,L2011="50-60%",60%,L2011="&lt;50%",50%)</f>
        <v>1</v>
      </c>
      <c r="N2011" s="47">
        <v>6.2791128800289977</v>
      </c>
      <c r="O2011">
        <v>3</v>
      </c>
      <c r="P2011">
        <v>9</v>
      </c>
      <c r="Q2011">
        <v>7</v>
      </c>
      <c r="R2011">
        <v>8</v>
      </c>
      <c r="S2011" t="s">
        <v>104</v>
      </c>
      <c r="T2011" t="s">
        <v>106</v>
      </c>
      <c r="V2011">
        <v>30</v>
      </c>
      <c r="W2011">
        <v>27</v>
      </c>
      <c r="X2011">
        <f>IF(AND(OR('Country Prioritization'!$C$4 = 'Filter inputs'!$A$4,'Country Prioritization'!$C$4=$B2011),
OR('Country Prioritization'!$C$6='Filter inputs'!$C$4,'Country Prioritization'!$C$6=$S2011),
OR( 'Country Prioritization'!$C$7='Filter inputs'!$D$4, 'Country Prioritization'!$C$7=$T2011),
OR('Country Prioritization'!$C$8='Filter inputs'!$E$4, 'Country Prioritization'!$C$8=$F2011), OR(AND('Country Prioritization'!$C$5='Filter inputs'!$B$4,H2011&lt;=$X$1),AND('Country Prioritization'!$C$5='Filter inputs'!$B$5,M2011&lt;=$X$1))),1,0)</f>
        <v>1</v>
      </c>
      <c r="Y2011">
        <f>IF(OR('Vaccine Prioritization'!$C$5='Filter inputs'!$E$4, 'Vaccine Prioritization'!$C$5=$F2011),1,0)</f>
        <v>1</v>
      </c>
    </row>
    <row r="2012" spans="1:25" x14ac:dyDescent="0.3">
      <c r="A2012" t="str">
        <f t="shared" si="53"/>
        <v>AFRICAAGOPCV32025</v>
      </c>
      <c r="B2012" t="s">
        <v>3</v>
      </c>
      <c r="C2012" t="s">
        <v>116</v>
      </c>
      <c r="D2012" t="s">
        <v>8</v>
      </c>
      <c r="E2012" t="s">
        <v>84</v>
      </c>
      <c r="F2012">
        <v>2025</v>
      </c>
      <c r="G2012" t="s">
        <v>198</v>
      </c>
      <c r="H2012" s="11" cm="1">
        <f t="array" ref="H2012">_xlfn.IFS(G2012="&gt;70%",1,G2012="60-70%",70%,G2012="50-60%",60%,G2012="&lt;50%",50%)</f>
        <v>0.6</v>
      </c>
      <c r="I2012" s="47">
        <v>6.4081908746929219</v>
      </c>
      <c r="J2012">
        <v>1</v>
      </c>
      <c r="K2012">
        <v>10</v>
      </c>
      <c r="L2012" t="s">
        <v>198</v>
      </c>
      <c r="M2012" s="11" cm="1">
        <f t="array" ref="M2012">_xlfn.IFS(L2012="&gt;70%",1,L2012="60-70%",70%,L2012="50-60%",60%,L2012="&lt;50%",50%)</f>
        <v>0.6</v>
      </c>
      <c r="N2012" s="47">
        <v>5.7695706456618732</v>
      </c>
      <c r="O2012">
        <v>8</v>
      </c>
      <c r="P2012">
        <v>9</v>
      </c>
      <c r="Q2012">
        <v>9</v>
      </c>
      <c r="R2012">
        <v>11</v>
      </c>
      <c r="S2012" t="s">
        <v>104</v>
      </c>
      <c r="T2012" t="s">
        <v>108</v>
      </c>
      <c r="V2012">
        <v>31</v>
      </c>
      <c r="W2012">
        <v>37</v>
      </c>
      <c r="X2012">
        <f>IF(AND(OR('Country Prioritization'!$C$4 = 'Filter inputs'!$A$4,'Country Prioritization'!$C$4=$B2012),
OR('Country Prioritization'!$C$6='Filter inputs'!$C$4,'Country Prioritization'!$C$6=$S2012),
OR( 'Country Prioritization'!$C$7='Filter inputs'!$D$4, 'Country Prioritization'!$C$7=$T2012),
OR('Country Prioritization'!$C$8='Filter inputs'!$E$4, 'Country Prioritization'!$C$8=$F2012), OR(AND('Country Prioritization'!$C$5='Filter inputs'!$B$4,H2012&lt;=$X$1),AND('Country Prioritization'!$C$5='Filter inputs'!$B$5,M2012&lt;=$X$1))),1,0)</f>
        <v>1</v>
      </c>
      <c r="Y2012">
        <f>IF(OR('Vaccine Prioritization'!$C$5='Filter inputs'!$E$4, 'Vaccine Prioritization'!$C$5=$F2012),1,0)</f>
        <v>1</v>
      </c>
    </row>
    <row r="2013" spans="1:25" x14ac:dyDescent="0.3">
      <c r="A2013" t="str">
        <f t="shared" si="53"/>
        <v>ASIAAFGPCV32025</v>
      </c>
      <c r="B2013" t="s">
        <v>13</v>
      </c>
      <c r="C2013" t="s">
        <v>120</v>
      </c>
      <c r="D2013" t="s">
        <v>14</v>
      </c>
      <c r="E2013" t="s">
        <v>84</v>
      </c>
      <c r="F2013">
        <v>2025</v>
      </c>
      <c r="G2013" t="s">
        <v>199</v>
      </c>
      <c r="H2013" s="11" cm="1">
        <f t="array" ref="H2013">_xlfn.IFS(G2013="&gt;70%",1,G2013="60-70%",70%,G2013="50-60%",60%,G2013="&lt;50%",50%)</f>
        <v>0.5</v>
      </c>
      <c r="I2013" s="47">
        <v>0.15963130728100372</v>
      </c>
      <c r="J2013">
        <v>10</v>
      </c>
      <c r="K2013">
        <v>7</v>
      </c>
      <c r="L2013" t="s">
        <v>197</v>
      </c>
      <c r="M2013" s="11" cm="1">
        <f t="array" ref="M2013">_xlfn.IFS(L2013="&gt;70%",1,L2013="60-70%",70%,L2013="50-60%",60%,L2013="&lt;50%",50%)</f>
        <v>0.7</v>
      </c>
      <c r="N2013" s="47">
        <v>5.421289965459434</v>
      </c>
      <c r="O2013">
        <v>8</v>
      </c>
      <c r="P2013">
        <v>9</v>
      </c>
      <c r="Q2013">
        <v>8</v>
      </c>
      <c r="R2013">
        <v>9</v>
      </c>
      <c r="S2013" t="s">
        <v>103</v>
      </c>
      <c r="T2013" t="s">
        <v>106</v>
      </c>
      <c r="V2013">
        <v>34</v>
      </c>
      <c r="W2013">
        <v>34</v>
      </c>
      <c r="X2013">
        <f>IF(AND(OR('Country Prioritization'!$C$4 = 'Filter inputs'!$A$4,'Country Prioritization'!$C$4=$B2013),
OR('Country Prioritization'!$C$6='Filter inputs'!$C$4,'Country Prioritization'!$C$6=$S2013),
OR( 'Country Prioritization'!$C$7='Filter inputs'!$D$4, 'Country Prioritization'!$C$7=$T2013),
OR('Country Prioritization'!$C$8='Filter inputs'!$E$4, 'Country Prioritization'!$C$8=$F2013), OR(AND('Country Prioritization'!$C$5='Filter inputs'!$B$4,H2013&lt;=$X$1),AND('Country Prioritization'!$C$5='Filter inputs'!$B$5,M2013&lt;=$X$1))),1,0)</f>
        <v>1</v>
      </c>
      <c r="Y2013">
        <f>IF(OR('Vaccine Prioritization'!$C$5='Filter inputs'!$E$4, 'Vaccine Prioritization'!$C$5=$F2013),1,0)</f>
        <v>1</v>
      </c>
    </row>
    <row r="2014" spans="1:25" x14ac:dyDescent="0.3">
      <c r="A2014" t="str">
        <f t="shared" si="53"/>
        <v>AFRICAMLIPCV32025</v>
      </c>
      <c r="B2014" t="s">
        <v>3</v>
      </c>
      <c r="C2014" t="s">
        <v>126</v>
      </c>
      <c r="D2014" t="s">
        <v>21</v>
      </c>
      <c r="E2014" t="s">
        <v>84</v>
      </c>
      <c r="F2014">
        <v>2025</v>
      </c>
      <c r="G2014" t="s">
        <v>199</v>
      </c>
      <c r="H2014" s="11" cm="1">
        <f t="array" ref="H2014">_xlfn.IFS(G2014="&gt;70%",1,G2014="60-70%",70%,G2014="50-60%",60%,G2014="&lt;50%",50%)</f>
        <v>0.5</v>
      </c>
      <c r="I2014" s="47">
        <v>0.22884279096612534</v>
      </c>
      <c r="J2014">
        <v>8</v>
      </c>
      <c r="K2014">
        <v>8</v>
      </c>
      <c r="L2014" t="s">
        <v>197</v>
      </c>
      <c r="M2014" s="11" cm="1">
        <f t="array" ref="M2014">_xlfn.IFS(L2014="&gt;70%",1,L2014="60-70%",70%,L2014="50-60%",60%,L2014="&lt;50%",50%)</f>
        <v>0.7</v>
      </c>
      <c r="N2014" s="47">
        <v>5.0216070457158626</v>
      </c>
      <c r="O2014">
        <v>7</v>
      </c>
      <c r="P2014">
        <v>9</v>
      </c>
      <c r="Q2014">
        <v>8</v>
      </c>
      <c r="R2014">
        <v>9</v>
      </c>
      <c r="S2014" t="s">
        <v>103</v>
      </c>
      <c r="T2014" t="s">
        <v>106</v>
      </c>
      <c r="V2014">
        <v>33</v>
      </c>
      <c r="W2014">
        <v>33</v>
      </c>
      <c r="X2014">
        <f>IF(AND(OR('Country Prioritization'!$C$4 = 'Filter inputs'!$A$4,'Country Prioritization'!$C$4=$B2014),
OR('Country Prioritization'!$C$6='Filter inputs'!$C$4,'Country Prioritization'!$C$6=$S2014),
OR( 'Country Prioritization'!$C$7='Filter inputs'!$D$4, 'Country Prioritization'!$C$7=$T2014),
OR('Country Prioritization'!$C$8='Filter inputs'!$E$4, 'Country Prioritization'!$C$8=$F2014), OR(AND('Country Prioritization'!$C$5='Filter inputs'!$B$4,H2014&lt;=$X$1),AND('Country Prioritization'!$C$5='Filter inputs'!$B$5,M2014&lt;=$X$1))),1,0)</f>
        <v>1</v>
      </c>
      <c r="Y2014">
        <f>IF(OR('Vaccine Prioritization'!$C$5='Filter inputs'!$E$4, 'Vaccine Prioritization'!$C$5=$F2014),1,0)</f>
        <v>1</v>
      </c>
    </row>
    <row r="2015" spans="1:25" x14ac:dyDescent="0.3">
      <c r="A2015" t="str">
        <f t="shared" si="53"/>
        <v>AFRICACMRPCV32025</v>
      </c>
      <c r="B2015" t="s">
        <v>3</v>
      </c>
      <c r="C2015" t="s">
        <v>151</v>
      </c>
      <c r="D2015" t="s">
        <v>47</v>
      </c>
      <c r="E2015" t="s">
        <v>84</v>
      </c>
      <c r="F2015">
        <v>2025</v>
      </c>
      <c r="G2015" t="s">
        <v>199</v>
      </c>
      <c r="H2015" s="11" cm="1">
        <f t="array" ref="H2015">_xlfn.IFS(G2015="&gt;70%",1,G2015="60-70%",70%,G2015="50-60%",60%,G2015="&lt;50%",50%)</f>
        <v>0.5</v>
      </c>
      <c r="I2015" s="47">
        <v>0.10693932961530181</v>
      </c>
      <c r="J2015">
        <v>10</v>
      </c>
      <c r="K2015">
        <v>6</v>
      </c>
      <c r="L2015" t="s">
        <v>196</v>
      </c>
      <c r="M2015" s="11" cm="1">
        <f t="array" ref="M2015">_xlfn.IFS(L2015="&gt;70%",1,L2015="60-70%",70%,L2015="50-60%",60%,L2015="&lt;50%",50%)</f>
        <v>1</v>
      </c>
      <c r="N2015" s="47">
        <v>4.8681276286506323</v>
      </c>
      <c r="O2015">
        <v>4</v>
      </c>
      <c r="P2015">
        <v>9</v>
      </c>
      <c r="Q2015">
        <v>8</v>
      </c>
      <c r="R2015">
        <v>2</v>
      </c>
      <c r="S2015" t="s">
        <v>104</v>
      </c>
      <c r="T2015" t="s">
        <v>109</v>
      </c>
      <c r="V2015">
        <v>26</v>
      </c>
      <c r="W2015">
        <v>23</v>
      </c>
      <c r="X2015">
        <f>IF(AND(OR('Country Prioritization'!$C$4 = 'Filter inputs'!$A$4,'Country Prioritization'!$C$4=$B2015),
OR('Country Prioritization'!$C$6='Filter inputs'!$C$4,'Country Prioritization'!$C$6=$S2015),
OR( 'Country Prioritization'!$C$7='Filter inputs'!$D$4, 'Country Prioritization'!$C$7=$T2015),
OR('Country Prioritization'!$C$8='Filter inputs'!$E$4, 'Country Prioritization'!$C$8=$F2015), OR(AND('Country Prioritization'!$C$5='Filter inputs'!$B$4,H2015&lt;=$X$1),AND('Country Prioritization'!$C$5='Filter inputs'!$B$5,M2015&lt;=$X$1))),1,0)</f>
        <v>1</v>
      </c>
      <c r="Y2015">
        <f>IF(OR('Vaccine Prioritization'!$C$5='Filter inputs'!$E$4, 'Vaccine Prioritization'!$C$5=$F2015),1,0)</f>
        <v>1</v>
      </c>
    </row>
    <row r="2016" spans="1:25" x14ac:dyDescent="0.3">
      <c r="A2016" t="str">
        <f t="shared" si="53"/>
        <v>AFRICAMOZPCV32025</v>
      </c>
      <c r="B2016" t="s">
        <v>3</v>
      </c>
      <c r="C2016" t="s">
        <v>181</v>
      </c>
      <c r="D2016" t="s">
        <v>77</v>
      </c>
      <c r="E2016" t="s">
        <v>84</v>
      </c>
      <c r="F2016">
        <v>2025</v>
      </c>
      <c r="G2016" t="s">
        <v>199</v>
      </c>
      <c r="H2016" s="11" cm="1">
        <f t="array" ref="H2016">_xlfn.IFS(G2016="&gt;70%",1,G2016="60-70%",70%,G2016="50-60%",60%,G2016="&lt;50%",50%)</f>
        <v>0.5</v>
      </c>
      <c r="I2016" s="47">
        <v>0.20345314220655003</v>
      </c>
      <c r="J2016">
        <v>7</v>
      </c>
      <c r="K2016">
        <v>8</v>
      </c>
      <c r="L2016" t="s">
        <v>196</v>
      </c>
      <c r="M2016" s="11" cm="1">
        <f t="array" ref="M2016">_xlfn.IFS(L2016="&gt;70%",1,L2016="60-70%",70%,L2016="50-60%",60%,L2016="&lt;50%",50%)</f>
        <v>1</v>
      </c>
      <c r="N2016" s="47">
        <v>4.3993898393488733</v>
      </c>
      <c r="O2016">
        <v>1</v>
      </c>
      <c r="P2016">
        <v>8</v>
      </c>
      <c r="Q2016">
        <v>10</v>
      </c>
      <c r="R2016">
        <v>9</v>
      </c>
      <c r="S2016" t="s">
        <v>103</v>
      </c>
      <c r="T2016" t="s">
        <v>106</v>
      </c>
      <c r="V2016">
        <v>34</v>
      </c>
      <c r="W2016">
        <v>28</v>
      </c>
      <c r="X2016">
        <f>IF(AND(OR('Country Prioritization'!$C$4 = 'Filter inputs'!$A$4,'Country Prioritization'!$C$4=$B2016),
OR('Country Prioritization'!$C$6='Filter inputs'!$C$4,'Country Prioritization'!$C$6=$S2016),
OR( 'Country Prioritization'!$C$7='Filter inputs'!$D$4, 'Country Prioritization'!$C$7=$T2016),
OR('Country Prioritization'!$C$8='Filter inputs'!$E$4, 'Country Prioritization'!$C$8=$F2016), OR(AND('Country Prioritization'!$C$5='Filter inputs'!$B$4,H2016&lt;=$X$1),AND('Country Prioritization'!$C$5='Filter inputs'!$B$5,M2016&lt;=$X$1))),1,0)</f>
        <v>1</v>
      </c>
      <c r="Y2016">
        <f>IF(OR('Vaccine Prioritization'!$C$5='Filter inputs'!$E$4, 'Vaccine Prioritization'!$C$5=$F2016),1,0)</f>
        <v>1</v>
      </c>
    </row>
    <row r="2017" spans="1:25" x14ac:dyDescent="0.3">
      <c r="A2017" t="str">
        <f t="shared" si="53"/>
        <v>ASIAMMRPCV32025</v>
      </c>
      <c r="B2017" t="s">
        <v>13</v>
      </c>
      <c r="C2017" t="s">
        <v>131</v>
      </c>
      <c r="D2017" t="s">
        <v>27</v>
      </c>
      <c r="E2017" t="s">
        <v>84</v>
      </c>
      <c r="F2017">
        <v>2025</v>
      </c>
      <c r="G2017" t="s">
        <v>199</v>
      </c>
      <c r="H2017" s="11" cm="1">
        <f t="array" ref="H2017">_xlfn.IFS(G2017="&gt;70%",1,G2017="60-70%",70%,G2017="50-60%",60%,G2017="&lt;50%",50%)</f>
        <v>0.5</v>
      </c>
      <c r="I2017" s="47">
        <v>0.35572303504786085</v>
      </c>
      <c r="J2017">
        <v>5</v>
      </c>
      <c r="K2017">
        <v>9</v>
      </c>
      <c r="L2017" t="s">
        <v>196</v>
      </c>
      <c r="M2017" s="11" cm="1">
        <f t="array" ref="M2017">_xlfn.IFS(L2017="&gt;70%",1,L2017="60-70%",70%,L2017="50-60%",60%,L2017="&lt;50%",50%)</f>
        <v>1</v>
      </c>
      <c r="N2017" s="47">
        <v>4.1264813666026967</v>
      </c>
      <c r="O2017">
        <v>7</v>
      </c>
      <c r="P2017">
        <v>8</v>
      </c>
      <c r="Q2017">
        <v>10</v>
      </c>
      <c r="R2017">
        <v>2</v>
      </c>
      <c r="S2017" t="s">
        <v>104</v>
      </c>
      <c r="T2017" t="s">
        <v>109</v>
      </c>
      <c r="V2017">
        <v>26</v>
      </c>
      <c r="W2017">
        <v>27</v>
      </c>
      <c r="X2017">
        <f>IF(AND(OR('Country Prioritization'!$C$4 = 'Filter inputs'!$A$4,'Country Prioritization'!$C$4=$B2017),
OR('Country Prioritization'!$C$6='Filter inputs'!$C$4,'Country Prioritization'!$C$6=$S2017),
OR( 'Country Prioritization'!$C$7='Filter inputs'!$D$4, 'Country Prioritization'!$C$7=$T2017),
OR('Country Prioritization'!$C$8='Filter inputs'!$E$4, 'Country Prioritization'!$C$8=$F2017), OR(AND('Country Prioritization'!$C$5='Filter inputs'!$B$4,H2017&lt;=$X$1),AND('Country Prioritization'!$C$5='Filter inputs'!$B$5,M2017&lt;=$X$1))),1,0)</f>
        <v>1</v>
      </c>
      <c r="Y2017">
        <f>IF(OR('Vaccine Prioritization'!$C$5='Filter inputs'!$E$4, 'Vaccine Prioritization'!$C$5=$F2017),1,0)</f>
        <v>1</v>
      </c>
    </row>
    <row r="2018" spans="1:25" x14ac:dyDescent="0.3">
      <c r="A2018" t="str">
        <f t="shared" si="53"/>
        <v>ASIANPLPCV32025</v>
      </c>
      <c r="B2018" t="s">
        <v>13</v>
      </c>
      <c r="C2018" t="s">
        <v>157</v>
      </c>
      <c r="D2018" t="s">
        <v>53</v>
      </c>
      <c r="E2018" t="s">
        <v>84</v>
      </c>
      <c r="F2018">
        <v>2025</v>
      </c>
      <c r="G2018" t="s">
        <v>199</v>
      </c>
      <c r="H2018" s="11" cm="1">
        <f t="array" ref="H2018">_xlfn.IFS(G2018="&gt;70%",1,G2018="60-70%",70%,G2018="50-60%",60%,G2018="&lt;50%",50%)</f>
        <v>0.5</v>
      </c>
      <c r="I2018" s="47">
        <v>0.22722604603405255</v>
      </c>
      <c r="J2018">
        <v>6</v>
      </c>
      <c r="K2018">
        <v>8</v>
      </c>
      <c r="L2018" t="s">
        <v>196</v>
      </c>
      <c r="M2018" s="11" cm="1">
        <f t="array" ref="M2018">_xlfn.IFS(L2018="&gt;70%",1,L2018="60-70%",70%,L2018="50-60%",60%,L2018="&lt;50%",50%)</f>
        <v>1</v>
      </c>
      <c r="N2018" s="47">
        <v>4.1060506211086905</v>
      </c>
      <c r="O2018">
        <v>4</v>
      </c>
      <c r="P2018">
        <v>8</v>
      </c>
      <c r="Q2018">
        <v>6</v>
      </c>
      <c r="R2018">
        <v>8</v>
      </c>
      <c r="S2018" t="s">
        <v>104</v>
      </c>
      <c r="T2018" t="s">
        <v>106</v>
      </c>
      <c r="V2018">
        <v>28</v>
      </c>
      <c r="W2018">
        <v>26</v>
      </c>
      <c r="X2018">
        <f>IF(AND(OR('Country Prioritization'!$C$4 = 'Filter inputs'!$A$4,'Country Prioritization'!$C$4=$B2018),
OR('Country Prioritization'!$C$6='Filter inputs'!$C$4,'Country Prioritization'!$C$6=$S2018),
OR( 'Country Prioritization'!$C$7='Filter inputs'!$D$4, 'Country Prioritization'!$C$7=$T2018),
OR('Country Prioritization'!$C$8='Filter inputs'!$E$4, 'Country Prioritization'!$C$8=$F2018), OR(AND('Country Prioritization'!$C$5='Filter inputs'!$B$4,H2018&lt;=$X$1),AND('Country Prioritization'!$C$5='Filter inputs'!$B$5,M2018&lt;=$X$1))),1,0)</f>
        <v>1</v>
      </c>
      <c r="Y2018">
        <f>IF(OR('Vaccine Prioritization'!$C$5='Filter inputs'!$E$4, 'Vaccine Prioritization'!$C$5=$F2018),1,0)</f>
        <v>1</v>
      </c>
    </row>
    <row r="2019" spans="1:25" x14ac:dyDescent="0.3">
      <c r="A2019" t="str">
        <f t="shared" si="53"/>
        <v>AFRICAUGAPCV32025</v>
      </c>
      <c r="B2019" t="s">
        <v>3</v>
      </c>
      <c r="C2019" t="s">
        <v>147</v>
      </c>
      <c r="D2019" t="s">
        <v>43</v>
      </c>
      <c r="E2019" t="s">
        <v>84</v>
      </c>
      <c r="F2019">
        <v>2025</v>
      </c>
      <c r="G2019" t="s">
        <v>199</v>
      </c>
      <c r="H2019" s="11" cm="1">
        <f t="array" ref="H2019">_xlfn.IFS(G2019="&gt;70%",1,G2019="60-70%",70%,G2019="50-60%",60%,G2019="&lt;50%",50%)</f>
        <v>0.5</v>
      </c>
      <c r="I2019" s="47">
        <v>0.31998544932762368</v>
      </c>
      <c r="J2019">
        <v>4</v>
      </c>
      <c r="K2019">
        <v>9</v>
      </c>
      <c r="L2019" t="s">
        <v>196</v>
      </c>
      <c r="M2019" s="11" cm="1">
        <f t="array" ref="M2019">_xlfn.IFS(L2019="&gt;70%",1,L2019="60-70%",70%,L2019="50-60%",60%,L2019="&lt;50%",50%)</f>
        <v>1</v>
      </c>
      <c r="N2019" s="47">
        <v>3.9828260708213019</v>
      </c>
      <c r="O2019">
        <v>5</v>
      </c>
      <c r="P2019">
        <v>8</v>
      </c>
      <c r="Q2019">
        <v>6</v>
      </c>
      <c r="R2019">
        <v>9</v>
      </c>
      <c r="S2019" t="s">
        <v>103</v>
      </c>
      <c r="T2019" t="s">
        <v>106</v>
      </c>
      <c r="V2019">
        <v>28</v>
      </c>
      <c r="W2019">
        <v>28</v>
      </c>
      <c r="X2019">
        <f>IF(AND(OR('Country Prioritization'!$C$4 = 'Filter inputs'!$A$4,'Country Prioritization'!$C$4=$B2019),
OR('Country Prioritization'!$C$6='Filter inputs'!$C$4,'Country Prioritization'!$C$6=$S2019),
OR( 'Country Prioritization'!$C$7='Filter inputs'!$D$4, 'Country Prioritization'!$C$7=$T2019),
OR('Country Prioritization'!$C$8='Filter inputs'!$E$4, 'Country Prioritization'!$C$8=$F2019), OR(AND('Country Prioritization'!$C$5='Filter inputs'!$B$4,H2019&lt;=$X$1),AND('Country Prioritization'!$C$5='Filter inputs'!$B$5,M2019&lt;=$X$1))),1,0)</f>
        <v>1</v>
      </c>
      <c r="Y2019">
        <f>IF(OR('Vaccine Prioritization'!$C$5='Filter inputs'!$E$4, 'Vaccine Prioritization'!$C$5=$F2019),1,0)</f>
        <v>1</v>
      </c>
    </row>
    <row r="2020" spans="1:25" x14ac:dyDescent="0.3">
      <c r="A2020" t="str">
        <f t="shared" si="53"/>
        <v>AFRICABFAPCV32025</v>
      </c>
      <c r="B2020" t="s">
        <v>3</v>
      </c>
      <c r="C2020" t="s">
        <v>167</v>
      </c>
      <c r="D2020" t="s">
        <v>63</v>
      </c>
      <c r="E2020" t="s">
        <v>84</v>
      </c>
      <c r="F2020">
        <v>2025</v>
      </c>
      <c r="G2020" t="s">
        <v>199</v>
      </c>
      <c r="H2020" s="11" cm="1">
        <f t="array" ref="H2020">_xlfn.IFS(G2020="&gt;70%",1,G2020="60-70%",70%,G2020="50-60%",60%,G2020="&lt;50%",50%)</f>
        <v>0.5</v>
      </c>
      <c r="I2020" s="47">
        <v>0.24494547480632153</v>
      </c>
      <c r="J2020">
        <v>4</v>
      </c>
      <c r="K2020">
        <v>8</v>
      </c>
      <c r="L2020" t="s">
        <v>196</v>
      </c>
      <c r="M2020" s="11" cm="1">
        <f t="array" ref="M2020">_xlfn.IFS(L2020="&gt;70%",1,L2020="60-70%",70%,L2020="50-60%",60%,L2020="&lt;50%",50%)</f>
        <v>1</v>
      </c>
      <c r="N2020" s="47">
        <v>3.9336095114538066</v>
      </c>
      <c r="O2020">
        <v>2</v>
      </c>
      <c r="P2020">
        <v>8</v>
      </c>
      <c r="Q2020">
        <v>4</v>
      </c>
      <c r="R2020">
        <v>9</v>
      </c>
      <c r="S2020" t="s">
        <v>103</v>
      </c>
      <c r="T2020" t="s">
        <v>106</v>
      </c>
      <c r="V2020">
        <v>25</v>
      </c>
      <c r="W2020">
        <v>23</v>
      </c>
      <c r="X2020">
        <f>IF(AND(OR('Country Prioritization'!$C$4 = 'Filter inputs'!$A$4,'Country Prioritization'!$C$4=$B2020),
OR('Country Prioritization'!$C$6='Filter inputs'!$C$4,'Country Prioritization'!$C$6=$S2020),
OR( 'Country Prioritization'!$C$7='Filter inputs'!$D$4, 'Country Prioritization'!$C$7=$T2020),
OR('Country Prioritization'!$C$8='Filter inputs'!$E$4, 'Country Prioritization'!$C$8=$F2020), OR(AND('Country Prioritization'!$C$5='Filter inputs'!$B$4,H2020&lt;=$X$1),AND('Country Prioritization'!$C$5='Filter inputs'!$B$5,M2020&lt;=$X$1))),1,0)</f>
        <v>1</v>
      </c>
      <c r="Y2020">
        <f>IF(OR('Vaccine Prioritization'!$C$5='Filter inputs'!$E$4, 'Vaccine Prioritization'!$C$5=$F2020),1,0)</f>
        <v>1</v>
      </c>
    </row>
    <row r="2021" spans="1:25" x14ac:dyDescent="0.3">
      <c r="A2021" t="str">
        <f t="shared" si="53"/>
        <v>AFRICAMDGPCV32025</v>
      </c>
      <c r="B2021" t="s">
        <v>3</v>
      </c>
      <c r="C2021" t="s">
        <v>145</v>
      </c>
      <c r="D2021" t="s">
        <v>41</v>
      </c>
      <c r="E2021" t="s">
        <v>84</v>
      </c>
      <c r="F2021">
        <v>2025</v>
      </c>
      <c r="G2021" t="s">
        <v>199</v>
      </c>
      <c r="H2021" s="11" cm="1">
        <f t="array" ref="H2021">_xlfn.IFS(G2021="&gt;70%",1,G2021="60-70%",70%,G2021="50-60%",60%,G2021="&lt;50%",50%)</f>
        <v>0.5</v>
      </c>
      <c r="I2021" s="47">
        <v>0.19105529292416232</v>
      </c>
      <c r="J2021">
        <v>7</v>
      </c>
      <c r="K2021">
        <v>7</v>
      </c>
      <c r="L2021" t="s">
        <v>196</v>
      </c>
      <c r="M2021" s="11" cm="1">
        <f t="array" ref="M2021">_xlfn.IFS(L2021="&gt;70%",1,L2021="60-70%",70%,L2021="50-60%",60%,L2021="&lt;50%",50%)</f>
        <v>1</v>
      </c>
      <c r="N2021" s="47">
        <v>3.9306217414681353</v>
      </c>
      <c r="O2021">
        <v>5</v>
      </c>
      <c r="P2021">
        <v>8</v>
      </c>
      <c r="Q2021">
        <v>7</v>
      </c>
      <c r="R2021">
        <v>9</v>
      </c>
      <c r="S2021" t="s">
        <v>103</v>
      </c>
      <c r="T2021" t="s">
        <v>106</v>
      </c>
      <c r="V2021">
        <v>30</v>
      </c>
      <c r="W2021">
        <v>29</v>
      </c>
      <c r="X2021">
        <f>IF(AND(OR('Country Prioritization'!$C$4 = 'Filter inputs'!$A$4,'Country Prioritization'!$C$4=$B2021),
OR('Country Prioritization'!$C$6='Filter inputs'!$C$4,'Country Prioritization'!$C$6=$S2021),
OR( 'Country Prioritization'!$C$7='Filter inputs'!$D$4, 'Country Prioritization'!$C$7=$T2021),
OR('Country Prioritization'!$C$8='Filter inputs'!$E$4, 'Country Prioritization'!$C$8=$F2021), OR(AND('Country Prioritization'!$C$5='Filter inputs'!$B$4,H2021&lt;=$X$1),AND('Country Prioritization'!$C$5='Filter inputs'!$B$5,M2021&lt;=$X$1))),1,0)</f>
        <v>1</v>
      </c>
      <c r="Y2021">
        <f>IF(OR('Vaccine Prioritization'!$C$5='Filter inputs'!$E$4, 'Vaccine Prioritization'!$C$5=$F2021),1,0)</f>
        <v>1</v>
      </c>
    </row>
    <row r="2022" spans="1:25" x14ac:dyDescent="0.3">
      <c r="A2022" t="str">
        <f t="shared" si="53"/>
        <v>ASIAYEMPCV32025</v>
      </c>
      <c r="B2022" t="s">
        <v>13</v>
      </c>
      <c r="C2022" t="s">
        <v>123</v>
      </c>
      <c r="D2022" t="s">
        <v>18</v>
      </c>
      <c r="E2022" t="s">
        <v>84</v>
      </c>
      <c r="F2022">
        <v>2025</v>
      </c>
      <c r="G2022" t="s">
        <v>199</v>
      </c>
      <c r="H2022" s="11" cm="1">
        <f t="array" ref="H2022">_xlfn.IFS(G2022="&gt;70%",1,G2022="60-70%",70%,G2022="50-60%",60%,G2022="&lt;50%",50%)</f>
        <v>0.5</v>
      </c>
      <c r="I2022" s="47">
        <v>0.16290441835946928</v>
      </c>
      <c r="J2022">
        <v>8</v>
      </c>
      <c r="K2022">
        <v>7</v>
      </c>
      <c r="L2022" t="s">
        <v>197</v>
      </c>
      <c r="M2022" s="11" cm="1">
        <f t="array" ref="M2022">_xlfn.IFS(L2022="&gt;70%",1,L2022="60-70%",70%,L2022="50-60%",60%,L2022="&lt;50%",50%)</f>
        <v>0.7</v>
      </c>
      <c r="N2022" s="47">
        <v>3.6844220457286356</v>
      </c>
      <c r="O2022">
        <v>8</v>
      </c>
      <c r="P2022">
        <v>8</v>
      </c>
      <c r="Q2022">
        <v>3</v>
      </c>
      <c r="R2022">
        <v>9</v>
      </c>
      <c r="S2022" t="s">
        <v>103</v>
      </c>
      <c r="T2022" t="s">
        <v>106</v>
      </c>
      <c r="V2022">
        <v>27</v>
      </c>
      <c r="W2022">
        <v>28</v>
      </c>
      <c r="X2022">
        <f>IF(AND(OR('Country Prioritization'!$C$4 = 'Filter inputs'!$A$4,'Country Prioritization'!$C$4=$B2022),
OR('Country Prioritization'!$C$6='Filter inputs'!$C$4,'Country Prioritization'!$C$6=$S2022),
OR( 'Country Prioritization'!$C$7='Filter inputs'!$D$4, 'Country Prioritization'!$C$7=$T2022),
OR('Country Prioritization'!$C$8='Filter inputs'!$E$4, 'Country Prioritization'!$C$8=$F2022), OR(AND('Country Prioritization'!$C$5='Filter inputs'!$B$4,H2022&lt;=$X$1),AND('Country Prioritization'!$C$5='Filter inputs'!$B$5,M2022&lt;=$X$1))),1,0)</f>
        <v>1</v>
      </c>
      <c r="Y2022">
        <f>IF(OR('Vaccine Prioritization'!$C$5='Filter inputs'!$E$4, 'Vaccine Prioritization'!$C$5=$F2022),1,0)</f>
        <v>1</v>
      </c>
    </row>
    <row r="2023" spans="1:25" x14ac:dyDescent="0.3">
      <c r="A2023" t="str">
        <f t="shared" si="53"/>
        <v>AFRICAKENPCV32025</v>
      </c>
      <c r="B2023" t="s">
        <v>3</v>
      </c>
      <c r="C2023" t="s">
        <v>139</v>
      </c>
      <c r="D2023" t="s">
        <v>35</v>
      </c>
      <c r="E2023" t="s">
        <v>84</v>
      </c>
      <c r="F2023">
        <v>2025</v>
      </c>
      <c r="G2023" t="s">
        <v>199</v>
      </c>
      <c r="H2023" s="11" cm="1">
        <f t="array" ref="H2023">_xlfn.IFS(G2023="&gt;70%",1,G2023="60-70%",70%,G2023="50-60%",60%,G2023="&lt;50%",50%)</f>
        <v>0.5</v>
      </c>
      <c r="I2023" s="47">
        <v>0.2590524285502076</v>
      </c>
      <c r="J2023">
        <v>4</v>
      </c>
      <c r="K2023">
        <v>8</v>
      </c>
      <c r="L2023" t="s">
        <v>196</v>
      </c>
      <c r="M2023" s="11" cm="1">
        <f t="array" ref="M2023">_xlfn.IFS(L2023="&gt;70%",1,L2023="60-70%",70%,L2023="50-60%",60%,L2023="&lt;50%",50%)</f>
        <v>1</v>
      </c>
      <c r="N2023" s="47">
        <v>2.9647849784849378</v>
      </c>
      <c r="O2023">
        <v>6</v>
      </c>
      <c r="P2023">
        <v>7</v>
      </c>
      <c r="Q2023">
        <v>5</v>
      </c>
      <c r="R2023">
        <v>2</v>
      </c>
      <c r="S2023" t="s">
        <v>104</v>
      </c>
      <c r="T2023" t="s">
        <v>109</v>
      </c>
      <c r="V2023">
        <v>19</v>
      </c>
      <c r="W2023">
        <v>20</v>
      </c>
      <c r="X2023">
        <f>IF(AND(OR('Country Prioritization'!$C$4 = 'Filter inputs'!$A$4,'Country Prioritization'!$C$4=$B2023),
OR('Country Prioritization'!$C$6='Filter inputs'!$C$4,'Country Prioritization'!$C$6=$S2023),
OR( 'Country Prioritization'!$C$7='Filter inputs'!$D$4, 'Country Prioritization'!$C$7=$T2023),
OR('Country Prioritization'!$C$8='Filter inputs'!$E$4, 'Country Prioritization'!$C$8=$F2023), OR(AND('Country Prioritization'!$C$5='Filter inputs'!$B$4,H2023&lt;=$X$1),AND('Country Prioritization'!$C$5='Filter inputs'!$B$5,M2023&lt;=$X$1))),1,0)</f>
        <v>1</v>
      </c>
      <c r="Y2023">
        <f>IF(OR('Vaccine Prioritization'!$C$5='Filter inputs'!$E$4, 'Vaccine Prioritization'!$C$5=$F2023),1,0)</f>
        <v>1</v>
      </c>
    </row>
    <row r="2024" spans="1:25" x14ac:dyDescent="0.3">
      <c r="A2024" t="str">
        <f t="shared" si="53"/>
        <v>AFRICASENPCV32025</v>
      </c>
      <c r="B2024" t="s">
        <v>3</v>
      </c>
      <c r="C2024" t="s">
        <v>164</v>
      </c>
      <c r="D2024" t="s">
        <v>60</v>
      </c>
      <c r="E2024" t="s">
        <v>84</v>
      </c>
      <c r="F2024">
        <v>2025</v>
      </c>
      <c r="G2024" t="s">
        <v>199</v>
      </c>
      <c r="H2024" s="11" cm="1">
        <f t="array" ref="H2024">_xlfn.IFS(G2024="&gt;70%",1,G2024="60-70%",70%,G2024="50-60%",60%,G2024="&lt;50%",50%)</f>
        <v>0.5</v>
      </c>
      <c r="I2024" s="47">
        <v>0.21142002510801319</v>
      </c>
      <c r="J2024">
        <v>4</v>
      </c>
      <c r="K2024">
        <v>8</v>
      </c>
      <c r="L2024" t="s">
        <v>196</v>
      </c>
      <c r="M2024" s="11" cm="1">
        <f t="array" ref="M2024">_xlfn.IFS(L2024="&gt;70%",1,L2024="60-70%",70%,L2024="50-60%",60%,L2024="&lt;50%",50%)</f>
        <v>1</v>
      </c>
      <c r="N2024" s="47">
        <v>2.7290893632261857</v>
      </c>
      <c r="O2024">
        <v>3</v>
      </c>
      <c r="P2024">
        <v>7</v>
      </c>
      <c r="Q2024">
        <v>1</v>
      </c>
      <c r="R2024">
        <v>2</v>
      </c>
      <c r="S2024" t="s">
        <v>104</v>
      </c>
      <c r="T2024" t="s">
        <v>109</v>
      </c>
      <c r="V2024">
        <v>15</v>
      </c>
      <c r="W2024">
        <v>13</v>
      </c>
      <c r="X2024">
        <f>IF(AND(OR('Country Prioritization'!$C$4 = 'Filter inputs'!$A$4,'Country Prioritization'!$C$4=$B2024),
OR('Country Prioritization'!$C$6='Filter inputs'!$C$4,'Country Prioritization'!$C$6=$S2024),
OR( 'Country Prioritization'!$C$7='Filter inputs'!$D$4, 'Country Prioritization'!$C$7=$T2024),
OR('Country Prioritization'!$C$8='Filter inputs'!$E$4, 'Country Prioritization'!$C$8=$F2024), OR(AND('Country Prioritization'!$C$5='Filter inputs'!$B$4,H2024&lt;=$X$1),AND('Country Prioritization'!$C$5='Filter inputs'!$B$5,M2024&lt;=$X$1))),1,0)</f>
        <v>1</v>
      </c>
      <c r="Y2024">
        <f>IF(OR('Vaccine Prioritization'!$C$5='Filter inputs'!$E$4, 'Vaccine Prioritization'!$C$5=$F2024),1,0)</f>
        <v>1</v>
      </c>
    </row>
    <row r="2025" spans="1:25" x14ac:dyDescent="0.3">
      <c r="A2025" t="str">
        <f t="shared" si="53"/>
        <v>AMERICABOLPCV32025</v>
      </c>
      <c r="B2025" t="s">
        <v>22</v>
      </c>
      <c r="C2025" t="s">
        <v>162</v>
      </c>
      <c r="D2025" t="s">
        <v>58</v>
      </c>
      <c r="E2025" t="s">
        <v>84</v>
      </c>
      <c r="F2025">
        <v>2025</v>
      </c>
      <c r="G2025" t="s">
        <v>199</v>
      </c>
      <c r="H2025" s="11" cm="1">
        <f t="array" ref="H2025">_xlfn.IFS(G2025="&gt;70%",1,G2025="60-70%",70%,G2025="50-60%",60%,G2025="&lt;50%",50%)</f>
        <v>0.5</v>
      </c>
      <c r="I2025" s="47">
        <v>9.4899851497126195E-2</v>
      </c>
      <c r="J2025">
        <v>7</v>
      </c>
      <c r="K2025">
        <v>5</v>
      </c>
      <c r="L2025" t="s">
        <v>196</v>
      </c>
      <c r="M2025" s="11" cm="1">
        <f t="array" ref="M2025">_xlfn.IFS(L2025="&gt;70%",1,L2025="60-70%",70%,L2025="50-60%",60%,L2025="&lt;50%",50%)</f>
        <v>1</v>
      </c>
      <c r="N2025" s="47">
        <v>2.6146549888525557</v>
      </c>
      <c r="O2025">
        <v>3</v>
      </c>
      <c r="P2025">
        <v>7</v>
      </c>
      <c r="Q2025">
        <v>4</v>
      </c>
      <c r="R2025">
        <v>11</v>
      </c>
      <c r="S2025" t="s">
        <v>104</v>
      </c>
      <c r="T2025" t="s">
        <v>108</v>
      </c>
      <c r="V2025">
        <v>27</v>
      </c>
      <c r="W2025">
        <v>25</v>
      </c>
      <c r="X2025">
        <f>IF(AND(OR('Country Prioritization'!$C$4 = 'Filter inputs'!$A$4,'Country Prioritization'!$C$4=$B2025),
OR('Country Prioritization'!$C$6='Filter inputs'!$C$4,'Country Prioritization'!$C$6=$S2025),
OR( 'Country Prioritization'!$C$7='Filter inputs'!$D$4, 'Country Prioritization'!$C$7=$T2025),
OR('Country Prioritization'!$C$8='Filter inputs'!$E$4, 'Country Prioritization'!$C$8=$F2025), OR(AND('Country Prioritization'!$C$5='Filter inputs'!$B$4,H2025&lt;=$X$1),AND('Country Prioritization'!$C$5='Filter inputs'!$B$5,M2025&lt;=$X$1))),1,0)</f>
        <v>1</v>
      </c>
      <c r="Y2025">
        <f>IF(OR('Vaccine Prioritization'!$C$5='Filter inputs'!$E$4, 'Vaccine Prioritization'!$C$5=$F2025),1,0)</f>
        <v>1</v>
      </c>
    </row>
    <row r="2026" spans="1:25" x14ac:dyDescent="0.3">
      <c r="A2026" t="str">
        <f t="shared" si="53"/>
        <v>AFRICASOMPCV32025</v>
      </c>
      <c r="B2026" t="s">
        <v>3</v>
      </c>
      <c r="C2026" t="s">
        <v>112</v>
      </c>
      <c r="D2026" t="s">
        <v>4</v>
      </c>
      <c r="E2026" t="s">
        <v>84</v>
      </c>
      <c r="F2026">
        <v>2025</v>
      </c>
      <c r="G2026" t="s">
        <v>199</v>
      </c>
      <c r="H2026" s="11" cm="1">
        <f t="array" ref="H2026">_xlfn.IFS(G2026="&gt;70%",1,G2026="60-70%",70%,G2026="50-60%",60%,G2026="&lt;50%",50%)</f>
        <v>0.5</v>
      </c>
      <c r="I2026" s="47">
        <v>0.19412714415581761</v>
      </c>
      <c r="J2026">
        <v>8</v>
      </c>
      <c r="K2026">
        <v>8</v>
      </c>
      <c r="L2026" t="s">
        <v>199</v>
      </c>
      <c r="M2026" s="11" cm="1">
        <f t="array" ref="M2026">_xlfn.IFS(L2026="&gt;70%",1,L2026="60-70%",70%,L2026="50-60%",60%,L2026="&lt;50%",50%)</f>
        <v>0.5</v>
      </c>
      <c r="N2026" s="47">
        <v>2.5115291783737166</v>
      </c>
      <c r="O2026">
        <v>10</v>
      </c>
      <c r="P2026">
        <v>7</v>
      </c>
      <c r="Q2026">
        <v>9</v>
      </c>
      <c r="R2026">
        <v>9</v>
      </c>
      <c r="S2026" t="s">
        <v>103</v>
      </c>
      <c r="T2026" t="s">
        <v>106</v>
      </c>
      <c r="V2026">
        <v>34</v>
      </c>
      <c r="W2026">
        <v>35</v>
      </c>
      <c r="X2026">
        <f>IF(AND(OR('Country Prioritization'!$C$4 = 'Filter inputs'!$A$4,'Country Prioritization'!$C$4=$B2026),
OR('Country Prioritization'!$C$6='Filter inputs'!$C$4,'Country Prioritization'!$C$6=$S2026),
OR( 'Country Prioritization'!$C$7='Filter inputs'!$D$4, 'Country Prioritization'!$C$7=$T2026),
OR('Country Prioritization'!$C$8='Filter inputs'!$E$4, 'Country Prioritization'!$C$8=$F2026), OR(AND('Country Prioritization'!$C$5='Filter inputs'!$B$4,H2026&lt;=$X$1),AND('Country Prioritization'!$C$5='Filter inputs'!$B$5,M2026&lt;=$X$1))),1,0)</f>
        <v>1</v>
      </c>
      <c r="Y2026">
        <f>IF(OR('Vaccine Prioritization'!$C$5='Filter inputs'!$E$4, 'Vaccine Prioritization'!$C$5=$F2026),1,0)</f>
        <v>1</v>
      </c>
    </row>
    <row r="2027" spans="1:25" x14ac:dyDescent="0.3">
      <c r="A2027" t="str">
        <f t="shared" si="53"/>
        <v>AFRICATCDPCV32025</v>
      </c>
      <c r="B2027" t="s">
        <v>3</v>
      </c>
      <c r="C2027" t="s">
        <v>118</v>
      </c>
      <c r="D2027" t="s">
        <v>11</v>
      </c>
      <c r="E2027" t="s">
        <v>84</v>
      </c>
      <c r="F2027">
        <v>2025</v>
      </c>
      <c r="G2027" t="s">
        <v>199</v>
      </c>
      <c r="H2027" s="11" cm="1">
        <f t="array" ref="H2027">_xlfn.IFS(G2027="&gt;70%",1,G2027="60-70%",70%,G2027="50-60%",60%,G2027="&lt;50%",50%)</f>
        <v>0.5</v>
      </c>
      <c r="I2027" s="47">
        <v>0.26301751301357412</v>
      </c>
      <c r="J2027">
        <v>8</v>
      </c>
      <c r="K2027">
        <v>9</v>
      </c>
      <c r="L2027" t="s">
        <v>199</v>
      </c>
      <c r="M2027" s="11" cm="1">
        <f t="array" ref="M2027">_xlfn.IFS(L2027="&gt;70%",1,L2027="60-70%",70%,L2027="50-60%",60%,L2027="&lt;50%",50%)</f>
        <v>0.5</v>
      </c>
      <c r="N2027" s="47">
        <v>2.4301801233870464</v>
      </c>
      <c r="O2027">
        <v>10</v>
      </c>
      <c r="P2027">
        <v>7</v>
      </c>
      <c r="Q2027">
        <v>9</v>
      </c>
      <c r="R2027">
        <v>9</v>
      </c>
      <c r="S2027" t="s">
        <v>103</v>
      </c>
      <c r="T2027" t="s">
        <v>106</v>
      </c>
      <c r="V2027">
        <v>35</v>
      </c>
      <c r="W2027">
        <v>35</v>
      </c>
      <c r="X2027">
        <f>IF(AND(OR('Country Prioritization'!$C$4 = 'Filter inputs'!$A$4,'Country Prioritization'!$C$4=$B2027),
OR('Country Prioritization'!$C$6='Filter inputs'!$C$4,'Country Prioritization'!$C$6=$S2027),
OR( 'Country Prioritization'!$C$7='Filter inputs'!$D$4, 'Country Prioritization'!$C$7=$T2027),
OR('Country Prioritization'!$C$8='Filter inputs'!$E$4, 'Country Prioritization'!$C$8=$F2027), OR(AND('Country Prioritization'!$C$5='Filter inputs'!$B$4,H2027&lt;=$X$1),AND('Country Prioritization'!$C$5='Filter inputs'!$B$5,M2027&lt;=$X$1))),1,0)</f>
        <v>1</v>
      </c>
      <c r="Y2027">
        <f>IF(OR('Vaccine Prioritization'!$C$5='Filter inputs'!$E$4, 'Vaccine Prioritization'!$C$5=$F2027),1,0)</f>
        <v>1</v>
      </c>
    </row>
    <row r="2028" spans="1:25" x14ac:dyDescent="0.3">
      <c r="A2028" t="str">
        <f t="shared" si="53"/>
        <v>AFRICARWAPCV32025</v>
      </c>
      <c r="B2028" t="s">
        <v>3</v>
      </c>
      <c r="C2028" t="s">
        <v>179</v>
      </c>
      <c r="D2028" t="s">
        <v>75</v>
      </c>
      <c r="E2028" t="s">
        <v>84</v>
      </c>
      <c r="F2028">
        <v>2025</v>
      </c>
      <c r="G2028" t="s">
        <v>199</v>
      </c>
      <c r="H2028" s="11" cm="1">
        <f t="array" ref="H2028">_xlfn.IFS(G2028="&gt;70%",1,G2028="60-70%",70%,G2028="50-60%",60%,G2028="&lt;50%",50%)</f>
        <v>0.5</v>
      </c>
      <c r="I2028" s="47">
        <v>0.18302349778307189</v>
      </c>
      <c r="J2028">
        <v>2</v>
      </c>
      <c r="K2028">
        <v>7</v>
      </c>
      <c r="L2028" t="s">
        <v>196</v>
      </c>
      <c r="M2028" s="11" cm="1">
        <f t="array" ref="M2028">_xlfn.IFS(L2028="&gt;70%",1,L2028="60-70%",70%,L2028="50-60%",60%,L2028="&lt;50%",50%)</f>
        <v>1</v>
      </c>
      <c r="N2028" s="47">
        <v>2.4010736874788479</v>
      </c>
      <c r="O2028">
        <v>1</v>
      </c>
      <c r="P2028">
        <v>7</v>
      </c>
      <c r="Q2028">
        <v>8</v>
      </c>
      <c r="R2028">
        <v>9</v>
      </c>
      <c r="S2028" t="s">
        <v>103</v>
      </c>
      <c r="T2028" t="s">
        <v>106</v>
      </c>
      <c r="V2028">
        <v>26</v>
      </c>
      <c r="W2028">
        <v>25</v>
      </c>
      <c r="X2028">
        <f>IF(AND(OR('Country Prioritization'!$C$4 = 'Filter inputs'!$A$4,'Country Prioritization'!$C$4=$B2028),
OR('Country Prioritization'!$C$6='Filter inputs'!$C$4,'Country Prioritization'!$C$6=$S2028),
OR( 'Country Prioritization'!$C$7='Filter inputs'!$D$4, 'Country Prioritization'!$C$7=$T2028),
OR('Country Prioritization'!$C$8='Filter inputs'!$E$4, 'Country Prioritization'!$C$8=$F2028), OR(AND('Country Prioritization'!$C$5='Filter inputs'!$B$4,H2028&lt;=$X$1),AND('Country Prioritization'!$C$5='Filter inputs'!$B$5,M2028&lt;=$X$1))),1,0)</f>
        <v>1</v>
      </c>
      <c r="Y2028">
        <f>IF(OR('Vaccine Prioritization'!$C$5='Filter inputs'!$E$4, 'Vaccine Prioritization'!$C$5=$F2028),1,0)</f>
        <v>1</v>
      </c>
    </row>
    <row r="2029" spans="1:25" x14ac:dyDescent="0.3">
      <c r="A2029" t="str">
        <f t="shared" si="53"/>
        <v>AFRICAZMBPCV32025</v>
      </c>
      <c r="B2029" t="s">
        <v>3</v>
      </c>
      <c r="C2029" t="s">
        <v>182</v>
      </c>
      <c r="D2029" t="s">
        <v>78</v>
      </c>
      <c r="E2029" t="s">
        <v>84</v>
      </c>
      <c r="F2029">
        <v>2025</v>
      </c>
      <c r="G2029" t="s">
        <v>199</v>
      </c>
      <c r="H2029" s="11" cm="1">
        <f t="array" ref="H2029">_xlfn.IFS(G2029="&gt;70%",1,G2029="60-70%",70%,G2029="50-60%",60%,G2029="&lt;50%",50%)</f>
        <v>0.5</v>
      </c>
      <c r="I2029" s="47">
        <v>0.14651093235928747</v>
      </c>
      <c r="J2029">
        <v>5</v>
      </c>
      <c r="K2029">
        <v>7</v>
      </c>
      <c r="L2029" t="s">
        <v>196</v>
      </c>
      <c r="M2029" s="11" cm="1">
        <f t="array" ref="M2029">_xlfn.IFS(L2029="&gt;70%",1,L2029="60-70%",70%,L2029="50-60%",60%,L2029="&lt;50%",50%)</f>
        <v>1</v>
      </c>
      <c r="N2029" s="47">
        <v>2.3951453766341002</v>
      </c>
      <c r="O2029">
        <v>1</v>
      </c>
      <c r="P2029">
        <v>7</v>
      </c>
      <c r="Q2029">
        <v>9</v>
      </c>
      <c r="R2029">
        <v>2</v>
      </c>
      <c r="S2029" t="s">
        <v>104</v>
      </c>
      <c r="T2029" t="s">
        <v>109</v>
      </c>
      <c r="V2029">
        <v>23</v>
      </c>
      <c r="W2029">
        <v>19</v>
      </c>
      <c r="X2029">
        <f>IF(AND(OR('Country Prioritization'!$C$4 = 'Filter inputs'!$A$4,'Country Prioritization'!$C$4=$B2029),
OR('Country Prioritization'!$C$6='Filter inputs'!$C$4,'Country Prioritization'!$C$6=$S2029),
OR( 'Country Prioritization'!$C$7='Filter inputs'!$D$4, 'Country Prioritization'!$C$7=$T2029),
OR('Country Prioritization'!$C$8='Filter inputs'!$E$4, 'Country Prioritization'!$C$8=$F2029), OR(AND('Country Prioritization'!$C$5='Filter inputs'!$B$4,H2029&lt;=$X$1),AND('Country Prioritization'!$C$5='Filter inputs'!$B$5,M2029&lt;=$X$1))),1,0)</f>
        <v>1</v>
      </c>
      <c r="Y2029">
        <f>IF(OR('Vaccine Prioritization'!$C$5='Filter inputs'!$E$4, 'Vaccine Prioritization'!$C$5=$F2029),1,0)</f>
        <v>1</v>
      </c>
    </row>
    <row r="2030" spans="1:25" x14ac:dyDescent="0.3">
      <c r="A2030" t="str">
        <f t="shared" si="53"/>
        <v>ASIAPRKPCV32025</v>
      </c>
      <c r="B2030" t="s">
        <v>13</v>
      </c>
      <c r="C2030" t="s">
        <v>177</v>
      </c>
      <c r="D2030" t="s">
        <v>73</v>
      </c>
      <c r="E2030" t="s">
        <v>84</v>
      </c>
      <c r="F2030">
        <v>2025</v>
      </c>
      <c r="G2030" t="s">
        <v>199</v>
      </c>
      <c r="H2030" s="11" cm="1">
        <f t="array" ref="H2030">_xlfn.IFS(G2030="&gt;70%",1,G2030="60-70%",70%,G2030="50-60%",60%,G2030="&lt;50%",50%)</f>
        <v>0.5</v>
      </c>
      <c r="I2030" s="47">
        <v>4.0303516491420596E-2</v>
      </c>
      <c r="J2030">
        <v>9</v>
      </c>
      <c r="K2030">
        <v>4</v>
      </c>
      <c r="L2030" t="s">
        <v>199</v>
      </c>
      <c r="M2030" s="11" cm="1">
        <f t="array" ref="M2030">_xlfn.IFS(L2030="&gt;70%",1,L2030="60-70%",70%,L2030="50-60%",60%,L2030="&lt;50%",50%)</f>
        <v>0.5</v>
      </c>
      <c r="N2030" s="47">
        <v>2.2653556790331972</v>
      </c>
      <c r="O2030">
        <v>10</v>
      </c>
      <c r="P2030">
        <v>7</v>
      </c>
      <c r="Q2030">
        <v>1</v>
      </c>
      <c r="R2030">
        <v>9</v>
      </c>
      <c r="S2030" t="s">
        <v>103</v>
      </c>
      <c r="T2030" t="s">
        <v>106</v>
      </c>
      <c r="V2030">
        <v>23</v>
      </c>
      <c r="W2030">
        <v>27</v>
      </c>
      <c r="X2030">
        <f>IF(AND(OR('Country Prioritization'!$C$4 = 'Filter inputs'!$A$4,'Country Prioritization'!$C$4=$B2030),
OR('Country Prioritization'!$C$6='Filter inputs'!$C$4,'Country Prioritization'!$C$6=$S2030),
OR( 'Country Prioritization'!$C$7='Filter inputs'!$D$4, 'Country Prioritization'!$C$7=$T2030),
OR('Country Prioritization'!$C$8='Filter inputs'!$E$4, 'Country Prioritization'!$C$8=$F2030), OR(AND('Country Prioritization'!$C$5='Filter inputs'!$B$4,H2030&lt;=$X$1),AND('Country Prioritization'!$C$5='Filter inputs'!$B$5,M2030&lt;=$X$1))),1,0)</f>
        <v>1</v>
      </c>
      <c r="Y2030">
        <f>IF(OR('Vaccine Prioritization'!$C$5='Filter inputs'!$E$4, 'Vaccine Prioritization'!$C$5=$F2030),1,0)</f>
        <v>1</v>
      </c>
    </row>
    <row r="2031" spans="1:25" x14ac:dyDescent="0.3">
      <c r="A2031" t="str">
        <f t="shared" si="53"/>
        <v>ASIAKHMPCV32025</v>
      </c>
      <c r="B2031" t="s">
        <v>13</v>
      </c>
      <c r="C2031" t="s">
        <v>163</v>
      </c>
      <c r="D2031" t="s">
        <v>59</v>
      </c>
      <c r="E2031" t="s">
        <v>84</v>
      </c>
      <c r="F2031">
        <v>2025</v>
      </c>
      <c r="G2031" t="s">
        <v>199</v>
      </c>
      <c r="H2031" s="11" cm="1">
        <f t="array" ref="H2031">_xlfn.IFS(G2031="&gt;70%",1,G2031="60-70%",70%,G2031="50-60%",60%,G2031="&lt;50%",50%)</f>
        <v>0.5</v>
      </c>
      <c r="I2031" s="47">
        <v>0.14516882034330286</v>
      </c>
      <c r="J2031">
        <v>5</v>
      </c>
      <c r="K2031">
        <v>7</v>
      </c>
      <c r="L2031" t="s">
        <v>196</v>
      </c>
      <c r="M2031" s="11" cm="1">
        <f t="array" ref="M2031">_xlfn.IFS(L2031="&gt;70%",1,L2031="60-70%",70%,L2031="50-60%",60%,L2031="&lt;50%",50%)</f>
        <v>1</v>
      </c>
      <c r="N2031" s="47">
        <v>2.1698464196726208</v>
      </c>
      <c r="O2031">
        <v>3</v>
      </c>
      <c r="P2031">
        <v>6</v>
      </c>
      <c r="Q2031">
        <v>8</v>
      </c>
      <c r="R2031">
        <v>2</v>
      </c>
      <c r="S2031" t="s">
        <v>104</v>
      </c>
      <c r="T2031" t="s">
        <v>109</v>
      </c>
      <c r="V2031">
        <v>22</v>
      </c>
      <c r="W2031">
        <v>19</v>
      </c>
      <c r="X2031">
        <f>IF(AND(OR('Country Prioritization'!$C$4 = 'Filter inputs'!$A$4,'Country Prioritization'!$C$4=$B2031),
OR('Country Prioritization'!$C$6='Filter inputs'!$C$4,'Country Prioritization'!$C$6=$S2031),
OR( 'Country Prioritization'!$C$7='Filter inputs'!$D$4, 'Country Prioritization'!$C$7=$T2031),
OR('Country Prioritization'!$C$8='Filter inputs'!$E$4, 'Country Prioritization'!$C$8=$F2031), OR(AND('Country Prioritization'!$C$5='Filter inputs'!$B$4,H2031&lt;=$X$1),AND('Country Prioritization'!$C$5='Filter inputs'!$B$5,M2031&lt;=$X$1))),1,0)</f>
        <v>1</v>
      </c>
      <c r="Y2031">
        <f>IF(OR('Vaccine Prioritization'!$C$5='Filter inputs'!$E$4, 'Vaccine Prioritization'!$C$5=$F2031),1,0)</f>
        <v>1</v>
      </c>
    </row>
    <row r="2032" spans="1:25" x14ac:dyDescent="0.3">
      <c r="A2032" t="str">
        <f t="shared" si="53"/>
        <v>AFRICABENPCV32025</v>
      </c>
      <c r="B2032" t="s">
        <v>3</v>
      </c>
      <c r="C2032" t="s">
        <v>132</v>
      </c>
      <c r="D2032" t="s">
        <v>28</v>
      </c>
      <c r="E2032" t="s">
        <v>84</v>
      </c>
      <c r="F2032">
        <v>2025</v>
      </c>
      <c r="G2032" t="s">
        <v>199</v>
      </c>
      <c r="H2032" s="11" cm="1">
        <f t="array" ref="H2032">_xlfn.IFS(G2032="&gt;70%",1,G2032="60-70%",70%,G2032="50-60%",60%,G2032="&lt;50%",50%)</f>
        <v>0.5</v>
      </c>
      <c r="I2032" s="47">
        <v>8.1356696049127139E-2</v>
      </c>
      <c r="J2032">
        <v>8</v>
      </c>
      <c r="K2032">
        <v>5</v>
      </c>
      <c r="L2032" t="s">
        <v>196</v>
      </c>
      <c r="M2032" s="11" cm="1">
        <f t="array" ref="M2032">_xlfn.IFS(L2032="&gt;70%",1,L2032="60-70%",70%,L2032="50-60%",60%,L2032="&lt;50%",50%)</f>
        <v>1</v>
      </c>
      <c r="N2032" s="47">
        <v>1.984518921196134</v>
      </c>
      <c r="O2032">
        <v>7</v>
      </c>
      <c r="P2032">
        <v>6</v>
      </c>
      <c r="Q2032">
        <v>2</v>
      </c>
      <c r="R2032">
        <v>8</v>
      </c>
      <c r="S2032" t="s">
        <v>104</v>
      </c>
      <c r="T2032" t="s">
        <v>106</v>
      </c>
      <c r="V2032">
        <v>23</v>
      </c>
      <c r="W2032">
        <v>23</v>
      </c>
      <c r="X2032">
        <f>IF(AND(OR('Country Prioritization'!$C$4 = 'Filter inputs'!$A$4,'Country Prioritization'!$C$4=$B2032),
OR('Country Prioritization'!$C$6='Filter inputs'!$C$4,'Country Prioritization'!$C$6=$S2032),
OR( 'Country Prioritization'!$C$7='Filter inputs'!$D$4, 'Country Prioritization'!$C$7=$T2032),
OR('Country Prioritization'!$C$8='Filter inputs'!$E$4, 'Country Prioritization'!$C$8=$F2032), OR(AND('Country Prioritization'!$C$5='Filter inputs'!$B$4,H2032&lt;=$X$1),AND('Country Prioritization'!$C$5='Filter inputs'!$B$5,M2032&lt;=$X$1))),1,0)</f>
        <v>1</v>
      </c>
      <c r="Y2032">
        <f>IF(OR('Vaccine Prioritization'!$C$5='Filter inputs'!$E$4, 'Vaccine Prioritization'!$C$5=$F2032),1,0)</f>
        <v>1</v>
      </c>
    </row>
    <row r="2033" spans="1:25" x14ac:dyDescent="0.3">
      <c r="A2033" t="str">
        <f t="shared" si="53"/>
        <v>ASIALKAPCV32025</v>
      </c>
      <c r="B2033" t="s">
        <v>13</v>
      </c>
      <c r="C2033" t="s">
        <v>180</v>
      </c>
      <c r="D2033" t="s">
        <v>76</v>
      </c>
      <c r="E2033" t="s">
        <v>84</v>
      </c>
      <c r="F2033">
        <v>2025</v>
      </c>
      <c r="G2033" t="s">
        <v>199</v>
      </c>
      <c r="H2033" s="11" cm="1">
        <f t="array" ref="H2033">_xlfn.IFS(G2033="&gt;70%",1,G2033="60-70%",70%,G2033="50-60%",60%,G2033="&lt;50%",50%)</f>
        <v>0.5</v>
      </c>
      <c r="I2033" s="47">
        <v>7.9807424955968091E-3</v>
      </c>
      <c r="J2033">
        <v>9</v>
      </c>
      <c r="K2033">
        <v>2</v>
      </c>
      <c r="L2033" t="s">
        <v>199</v>
      </c>
      <c r="M2033" s="11" cm="1">
        <f t="array" ref="M2033">_xlfn.IFS(L2033="&gt;70%",1,L2033="60-70%",70%,L2033="50-60%",60%,L2033="&lt;50%",50%)</f>
        <v>0.5</v>
      </c>
      <c r="N2033" s="47">
        <v>1.9300386485182355</v>
      </c>
      <c r="O2033">
        <v>10</v>
      </c>
      <c r="P2033">
        <v>6</v>
      </c>
      <c r="Q2033">
        <v>1</v>
      </c>
      <c r="R2033">
        <v>11</v>
      </c>
      <c r="S2033" t="s">
        <v>104</v>
      </c>
      <c r="T2033" t="s">
        <v>108</v>
      </c>
      <c r="V2033">
        <v>23</v>
      </c>
      <c r="W2033">
        <v>28</v>
      </c>
      <c r="X2033">
        <f>IF(AND(OR('Country Prioritization'!$C$4 = 'Filter inputs'!$A$4,'Country Prioritization'!$C$4=$B2033),
OR('Country Prioritization'!$C$6='Filter inputs'!$C$4,'Country Prioritization'!$C$6=$S2033),
OR( 'Country Prioritization'!$C$7='Filter inputs'!$D$4, 'Country Prioritization'!$C$7=$T2033),
OR('Country Prioritization'!$C$8='Filter inputs'!$E$4, 'Country Prioritization'!$C$8=$F2033), OR(AND('Country Prioritization'!$C$5='Filter inputs'!$B$4,H2033&lt;=$X$1),AND('Country Prioritization'!$C$5='Filter inputs'!$B$5,M2033&lt;=$X$1))),1,0)</f>
        <v>1</v>
      </c>
      <c r="Y2033">
        <f>IF(OR('Vaccine Prioritization'!$C$5='Filter inputs'!$E$4, 'Vaccine Prioritization'!$C$5=$F2033),1,0)</f>
        <v>1</v>
      </c>
    </row>
    <row r="2034" spans="1:25" x14ac:dyDescent="0.3">
      <c r="A2034" t="str">
        <f t="shared" si="53"/>
        <v>AMERICAHTIPCV32025</v>
      </c>
      <c r="B2034" t="s">
        <v>22</v>
      </c>
      <c r="C2034" t="s">
        <v>127</v>
      </c>
      <c r="D2034" t="s">
        <v>23</v>
      </c>
      <c r="E2034" t="s">
        <v>84</v>
      </c>
      <c r="F2034">
        <v>2025</v>
      </c>
      <c r="G2034" t="s">
        <v>199</v>
      </c>
      <c r="H2034" s="11" cm="1">
        <f t="array" ref="H2034">_xlfn.IFS(G2034="&gt;70%",1,G2034="60-70%",70%,G2034="50-60%",60%,G2034="&lt;50%",50%)</f>
        <v>0.5</v>
      </c>
      <c r="I2034" s="47">
        <v>1.1708247297849679</v>
      </c>
      <c r="J2034">
        <v>1</v>
      </c>
      <c r="K2034">
        <v>10</v>
      </c>
      <c r="L2034" t="s">
        <v>197</v>
      </c>
      <c r="M2034" s="11" cm="1">
        <f t="array" ref="M2034">_xlfn.IFS(L2034="&gt;70%",1,L2034="60-70%",70%,L2034="50-60%",60%,L2034="&lt;50%",50%)</f>
        <v>0.7</v>
      </c>
      <c r="N2034" s="47">
        <v>1.9267662097320322</v>
      </c>
      <c r="O2034">
        <v>8</v>
      </c>
      <c r="P2034">
        <v>6</v>
      </c>
      <c r="Q2034">
        <v>5</v>
      </c>
      <c r="R2034">
        <v>9</v>
      </c>
      <c r="S2034" t="s">
        <v>103</v>
      </c>
      <c r="T2034" t="s">
        <v>106</v>
      </c>
      <c r="V2034">
        <v>25</v>
      </c>
      <c r="W2034">
        <v>28</v>
      </c>
      <c r="X2034">
        <f>IF(AND(OR('Country Prioritization'!$C$4 = 'Filter inputs'!$A$4,'Country Prioritization'!$C$4=$B2034),
OR('Country Prioritization'!$C$6='Filter inputs'!$C$4,'Country Prioritization'!$C$6=$S2034),
OR( 'Country Prioritization'!$C$7='Filter inputs'!$D$4, 'Country Prioritization'!$C$7=$T2034),
OR('Country Prioritization'!$C$8='Filter inputs'!$E$4, 'Country Prioritization'!$C$8=$F2034), OR(AND('Country Prioritization'!$C$5='Filter inputs'!$B$4,H2034&lt;=$X$1),AND('Country Prioritization'!$C$5='Filter inputs'!$B$5,M2034&lt;=$X$1))),1,0)</f>
        <v>1</v>
      </c>
      <c r="Y2034">
        <f>IF(OR('Vaccine Prioritization'!$C$5='Filter inputs'!$E$4, 'Vaccine Prioritization'!$C$5=$F2034),1,0)</f>
        <v>1</v>
      </c>
    </row>
    <row r="2035" spans="1:25" x14ac:dyDescent="0.3">
      <c r="A2035" t="str">
        <f t="shared" si="53"/>
        <v>AFRICABDIPCV32025</v>
      </c>
      <c r="B2035" t="s">
        <v>3</v>
      </c>
      <c r="C2035" t="s">
        <v>171</v>
      </c>
      <c r="D2035" t="s">
        <v>67</v>
      </c>
      <c r="E2035" t="s">
        <v>84</v>
      </c>
      <c r="F2035">
        <v>2025</v>
      </c>
      <c r="G2035" t="s">
        <v>199</v>
      </c>
      <c r="H2035" s="11" cm="1">
        <f t="array" ref="H2035">_xlfn.IFS(G2035="&gt;70%",1,G2035="60-70%",70%,G2035="50-60%",60%,G2035="&lt;50%",50%)</f>
        <v>0.5</v>
      </c>
      <c r="I2035" s="47">
        <v>0.13621248255932725</v>
      </c>
      <c r="J2035">
        <v>3</v>
      </c>
      <c r="K2035">
        <v>7</v>
      </c>
      <c r="L2035" t="s">
        <v>196</v>
      </c>
      <c r="M2035" s="11" cm="1">
        <f t="array" ref="M2035">_xlfn.IFS(L2035="&gt;70%",1,L2035="60-70%",70%,L2035="50-60%",60%,L2035="&lt;50%",50%)</f>
        <v>1</v>
      </c>
      <c r="N2035" s="47">
        <v>1.8790405298000783</v>
      </c>
      <c r="O2035">
        <v>2</v>
      </c>
      <c r="P2035">
        <v>6</v>
      </c>
      <c r="Q2035">
        <v>5</v>
      </c>
      <c r="R2035">
        <v>9</v>
      </c>
      <c r="S2035" t="s">
        <v>103</v>
      </c>
      <c r="T2035" t="s">
        <v>106</v>
      </c>
      <c r="V2035">
        <v>24</v>
      </c>
      <c r="W2035">
        <v>22</v>
      </c>
      <c r="X2035">
        <f>IF(AND(OR('Country Prioritization'!$C$4 = 'Filter inputs'!$A$4,'Country Prioritization'!$C$4=$B2035),
OR('Country Prioritization'!$C$6='Filter inputs'!$C$4,'Country Prioritization'!$C$6=$S2035),
OR( 'Country Prioritization'!$C$7='Filter inputs'!$D$4, 'Country Prioritization'!$C$7=$T2035),
OR('Country Prioritization'!$C$8='Filter inputs'!$E$4, 'Country Prioritization'!$C$8=$F2035), OR(AND('Country Prioritization'!$C$5='Filter inputs'!$B$4,H2035&lt;=$X$1),AND('Country Prioritization'!$C$5='Filter inputs'!$B$5,M2035&lt;=$X$1))),1,0)</f>
        <v>1</v>
      </c>
      <c r="Y2035">
        <f>IF(OR('Vaccine Prioritization'!$C$5='Filter inputs'!$E$4, 'Vaccine Prioritization'!$C$5=$F2035),1,0)</f>
        <v>1</v>
      </c>
    </row>
    <row r="2036" spans="1:25" x14ac:dyDescent="0.3">
      <c r="A2036" t="str">
        <f t="shared" si="53"/>
        <v>AFRICACIVPCV32025</v>
      </c>
      <c r="B2036" t="s">
        <v>3</v>
      </c>
      <c r="C2036" t="s">
        <v>142</v>
      </c>
      <c r="D2036" t="s">
        <v>38</v>
      </c>
      <c r="E2036" t="s">
        <v>84</v>
      </c>
      <c r="F2036">
        <v>2025</v>
      </c>
      <c r="G2036" t="s">
        <v>199</v>
      </c>
      <c r="H2036" s="11" cm="1">
        <f t="array" ref="H2036">_xlfn.IFS(G2036="&gt;70%",1,G2036="60-70%",70%,G2036="50-60%",60%,G2036="&lt;50%",50%)</f>
        <v>0.5</v>
      </c>
      <c r="I2036" s="47">
        <v>0.11018140200971478</v>
      </c>
      <c r="J2036">
        <v>6</v>
      </c>
      <c r="K2036">
        <v>6</v>
      </c>
      <c r="L2036" t="s">
        <v>196</v>
      </c>
      <c r="M2036" s="11" cm="1">
        <f t="array" ref="M2036">_xlfn.IFS(L2036="&gt;70%",1,L2036="60-70%",70%,L2036="50-60%",60%,L2036="&lt;50%",50%)</f>
        <v>1</v>
      </c>
      <c r="N2036" s="47">
        <v>1.7781822344432374</v>
      </c>
      <c r="O2036">
        <v>5</v>
      </c>
      <c r="P2036">
        <v>6</v>
      </c>
      <c r="Q2036">
        <v>5</v>
      </c>
      <c r="R2036">
        <v>2</v>
      </c>
      <c r="S2036" t="s">
        <v>104</v>
      </c>
      <c r="T2036" t="s">
        <v>109</v>
      </c>
      <c r="V2036">
        <v>19</v>
      </c>
      <c r="W2036">
        <v>18</v>
      </c>
      <c r="X2036">
        <f>IF(AND(OR('Country Prioritization'!$C$4 = 'Filter inputs'!$A$4,'Country Prioritization'!$C$4=$B2036),
OR('Country Prioritization'!$C$6='Filter inputs'!$C$4,'Country Prioritization'!$C$6=$S2036),
OR( 'Country Prioritization'!$C$7='Filter inputs'!$D$4, 'Country Prioritization'!$C$7=$T2036),
OR('Country Prioritization'!$C$8='Filter inputs'!$E$4, 'Country Prioritization'!$C$8=$F2036), OR(AND('Country Prioritization'!$C$5='Filter inputs'!$B$4,H2036&lt;=$X$1),AND('Country Prioritization'!$C$5='Filter inputs'!$B$5,M2036&lt;=$X$1))),1,0)</f>
        <v>1</v>
      </c>
      <c r="Y2036">
        <f>IF(OR('Vaccine Prioritization'!$C$5='Filter inputs'!$E$4, 'Vaccine Prioritization'!$C$5=$F2036),1,0)</f>
        <v>1</v>
      </c>
    </row>
    <row r="2037" spans="1:25" x14ac:dyDescent="0.3">
      <c r="A2037" t="str">
        <f t="shared" si="53"/>
        <v>AFRICAGHAPCV32025</v>
      </c>
      <c r="B2037" t="s">
        <v>3</v>
      </c>
      <c r="C2037" t="s">
        <v>166</v>
      </c>
      <c r="D2037" t="s">
        <v>62</v>
      </c>
      <c r="E2037" t="s">
        <v>84</v>
      </c>
      <c r="F2037">
        <v>2025</v>
      </c>
      <c r="G2037" t="s">
        <v>199</v>
      </c>
      <c r="H2037" s="11" cm="1">
        <f t="array" ref="H2037">_xlfn.IFS(G2037="&gt;70%",1,G2037="60-70%",70%,G2037="50-60%",60%,G2037="&lt;50%",50%)</f>
        <v>0.5</v>
      </c>
      <c r="I2037" s="47">
        <v>0.14125478241052628</v>
      </c>
      <c r="J2037">
        <v>2</v>
      </c>
      <c r="K2037">
        <v>7</v>
      </c>
      <c r="L2037" t="s">
        <v>196</v>
      </c>
      <c r="M2037" s="11" cm="1">
        <f t="array" ref="M2037">_xlfn.IFS(L2037="&gt;70%",1,L2037="60-70%",70%,L2037="50-60%",60%,L2037="&lt;50%",50%)</f>
        <v>1</v>
      </c>
      <c r="N2037" s="47">
        <v>1.763403933532772</v>
      </c>
      <c r="O2037">
        <v>3</v>
      </c>
      <c r="P2037">
        <v>6</v>
      </c>
      <c r="Q2037">
        <v>5</v>
      </c>
      <c r="R2037">
        <v>2</v>
      </c>
      <c r="S2037" t="s">
        <v>104</v>
      </c>
      <c r="T2037" t="s">
        <v>109</v>
      </c>
      <c r="V2037">
        <v>16</v>
      </c>
      <c r="W2037">
        <v>16</v>
      </c>
      <c r="X2037">
        <f>IF(AND(OR('Country Prioritization'!$C$4 = 'Filter inputs'!$A$4,'Country Prioritization'!$C$4=$B2037),
OR('Country Prioritization'!$C$6='Filter inputs'!$C$4,'Country Prioritization'!$C$6=$S2037),
OR( 'Country Prioritization'!$C$7='Filter inputs'!$D$4, 'Country Prioritization'!$C$7=$T2037),
OR('Country Prioritization'!$C$8='Filter inputs'!$E$4, 'Country Prioritization'!$C$8=$F2037), OR(AND('Country Prioritization'!$C$5='Filter inputs'!$B$4,H2037&lt;=$X$1),AND('Country Prioritization'!$C$5='Filter inputs'!$B$5,M2037&lt;=$X$1))),1,0)</f>
        <v>1</v>
      </c>
      <c r="Y2037">
        <f>IF(OR('Vaccine Prioritization'!$C$5='Filter inputs'!$E$4, 'Vaccine Prioritization'!$C$5=$F2037),1,0)</f>
        <v>1</v>
      </c>
    </row>
    <row r="2038" spans="1:25" x14ac:dyDescent="0.3">
      <c r="A2038" t="str">
        <f t="shared" si="53"/>
        <v>AFRICAGINPCV32025</v>
      </c>
      <c r="B2038" t="s">
        <v>3</v>
      </c>
      <c r="C2038" t="s">
        <v>119</v>
      </c>
      <c r="D2038" t="s">
        <v>12</v>
      </c>
      <c r="E2038" t="s">
        <v>84</v>
      </c>
      <c r="F2038">
        <v>2025</v>
      </c>
      <c r="G2038" t="s">
        <v>199</v>
      </c>
      <c r="H2038" s="11" cm="1">
        <f t="array" ref="H2038">_xlfn.IFS(G2038="&gt;70%",1,G2038="60-70%",70%,G2038="50-60%",60%,G2038="&lt;50%",50%)</f>
        <v>0.5</v>
      </c>
      <c r="I2038" s="47">
        <v>9.9317663282580196E-2</v>
      </c>
      <c r="J2038">
        <v>7</v>
      </c>
      <c r="K2038">
        <v>6</v>
      </c>
      <c r="L2038" t="s">
        <v>199</v>
      </c>
      <c r="M2038" s="11" cm="1">
        <f t="array" ref="M2038">_xlfn.IFS(L2038="&gt;70%",1,L2038="60-70%",70%,L2038="50-60%",60%,L2038="&lt;50%",50%)</f>
        <v>0.5</v>
      </c>
      <c r="N2038" s="47">
        <v>1.7046535306561732</v>
      </c>
      <c r="O2038">
        <v>9</v>
      </c>
      <c r="P2038">
        <v>5</v>
      </c>
      <c r="Q2038">
        <v>7</v>
      </c>
      <c r="R2038">
        <v>9</v>
      </c>
      <c r="S2038" t="s">
        <v>103</v>
      </c>
      <c r="T2038" t="s">
        <v>106</v>
      </c>
      <c r="V2038">
        <v>29</v>
      </c>
      <c r="W2038">
        <v>30</v>
      </c>
      <c r="X2038">
        <f>IF(AND(OR('Country Prioritization'!$C$4 = 'Filter inputs'!$A$4,'Country Prioritization'!$C$4=$B2038),
OR('Country Prioritization'!$C$6='Filter inputs'!$C$4,'Country Prioritization'!$C$6=$S2038),
OR( 'Country Prioritization'!$C$7='Filter inputs'!$D$4, 'Country Prioritization'!$C$7=$T2038),
OR('Country Prioritization'!$C$8='Filter inputs'!$E$4, 'Country Prioritization'!$C$8=$F2038), OR(AND('Country Prioritization'!$C$5='Filter inputs'!$B$4,H2038&lt;=$X$1),AND('Country Prioritization'!$C$5='Filter inputs'!$B$5,M2038&lt;=$X$1))),1,0)</f>
        <v>1</v>
      </c>
      <c r="Y2038">
        <f>IF(OR('Vaccine Prioritization'!$C$5='Filter inputs'!$E$4, 'Vaccine Prioritization'!$C$5=$F2038),1,0)</f>
        <v>1</v>
      </c>
    </row>
    <row r="2039" spans="1:25" x14ac:dyDescent="0.3">
      <c r="A2039" t="str">
        <f t="shared" si="53"/>
        <v>ASIASYRPCV32025</v>
      </c>
      <c r="B2039" t="s">
        <v>13</v>
      </c>
      <c r="C2039" t="s">
        <v>122</v>
      </c>
      <c r="D2039" t="s">
        <v>17</v>
      </c>
      <c r="E2039" t="s">
        <v>84</v>
      </c>
      <c r="F2039">
        <v>2025</v>
      </c>
      <c r="G2039" t="s">
        <v>199</v>
      </c>
      <c r="H2039" s="11" cm="1">
        <f t="array" ref="H2039">_xlfn.IFS(G2039="&gt;70%",1,G2039="60-70%",70%,G2039="50-60%",60%,G2039="&lt;50%",50%)</f>
        <v>0.5</v>
      </c>
      <c r="I2039" s="47">
        <v>9.3344059105855262E-2</v>
      </c>
      <c r="J2039">
        <v>9</v>
      </c>
      <c r="K2039">
        <v>5</v>
      </c>
      <c r="L2039" t="s">
        <v>199</v>
      </c>
      <c r="M2039" s="11" cm="1">
        <f t="array" ref="M2039">_xlfn.IFS(L2039="&gt;70%",1,L2039="60-70%",70%,L2039="50-60%",60%,L2039="&lt;50%",50%)</f>
        <v>0.5</v>
      </c>
      <c r="N2039" s="47">
        <v>1.6103804495872043</v>
      </c>
      <c r="O2039">
        <v>10</v>
      </c>
      <c r="P2039">
        <v>5</v>
      </c>
      <c r="Q2039">
        <v>2</v>
      </c>
      <c r="R2039">
        <v>9</v>
      </c>
      <c r="S2039" t="s">
        <v>103</v>
      </c>
      <c r="T2039" t="s">
        <v>106</v>
      </c>
      <c r="V2039">
        <v>25</v>
      </c>
      <c r="W2039">
        <v>26</v>
      </c>
      <c r="X2039">
        <f>IF(AND(OR('Country Prioritization'!$C$4 = 'Filter inputs'!$A$4,'Country Prioritization'!$C$4=$B2039),
OR('Country Prioritization'!$C$6='Filter inputs'!$C$4,'Country Prioritization'!$C$6=$S2039),
OR( 'Country Prioritization'!$C$7='Filter inputs'!$D$4, 'Country Prioritization'!$C$7=$T2039),
OR('Country Prioritization'!$C$8='Filter inputs'!$E$4, 'Country Prioritization'!$C$8=$F2039), OR(AND('Country Prioritization'!$C$5='Filter inputs'!$B$4,H2039&lt;=$X$1),AND('Country Prioritization'!$C$5='Filter inputs'!$B$5,M2039&lt;=$X$1))),1,0)</f>
        <v>1</v>
      </c>
      <c r="Y2039">
        <f>IF(OR('Vaccine Prioritization'!$C$5='Filter inputs'!$E$4, 'Vaccine Prioritization'!$C$5=$F2039),1,0)</f>
        <v>1</v>
      </c>
    </row>
    <row r="2040" spans="1:25" x14ac:dyDescent="0.3">
      <c r="A2040" t="str">
        <f t="shared" si="53"/>
        <v>ASIAUZBPCV32025</v>
      </c>
      <c r="B2040" t="s">
        <v>13</v>
      </c>
      <c r="C2040" t="s">
        <v>176</v>
      </c>
      <c r="D2040" t="s">
        <v>72</v>
      </c>
      <c r="E2040" t="s">
        <v>84</v>
      </c>
      <c r="F2040">
        <v>2025</v>
      </c>
      <c r="G2040" t="s">
        <v>199</v>
      </c>
      <c r="H2040" s="11" cm="1">
        <f t="array" ref="H2040">_xlfn.IFS(G2040="&gt;70%",1,G2040="60-70%",70%,G2040="50-60%",60%,G2040="&lt;50%",50%)</f>
        <v>0.5</v>
      </c>
      <c r="I2040" s="47">
        <v>0.12987640694829097</v>
      </c>
      <c r="J2040">
        <v>2</v>
      </c>
      <c r="K2040">
        <v>6</v>
      </c>
      <c r="L2040" t="s">
        <v>196</v>
      </c>
      <c r="M2040" s="11" cm="1">
        <f t="array" ref="M2040">_xlfn.IFS(L2040="&gt;70%",1,L2040="60-70%",70%,L2040="50-60%",60%,L2040="&lt;50%",50%)</f>
        <v>1</v>
      </c>
      <c r="N2040" s="47">
        <v>1.547890654343641</v>
      </c>
      <c r="O2040">
        <v>2</v>
      </c>
      <c r="P2040">
        <v>5</v>
      </c>
      <c r="Q2040">
        <v>3</v>
      </c>
      <c r="R2040">
        <v>5</v>
      </c>
      <c r="S2040" t="s">
        <v>104</v>
      </c>
      <c r="T2040" t="s">
        <v>107</v>
      </c>
      <c r="V2040">
        <v>16</v>
      </c>
      <c r="W2040">
        <v>15</v>
      </c>
      <c r="X2040">
        <f>IF(AND(OR('Country Prioritization'!$C$4 = 'Filter inputs'!$A$4,'Country Prioritization'!$C$4=$B2040),
OR('Country Prioritization'!$C$6='Filter inputs'!$C$4,'Country Prioritization'!$C$6=$S2040),
OR( 'Country Prioritization'!$C$7='Filter inputs'!$D$4, 'Country Prioritization'!$C$7=$T2040),
OR('Country Prioritization'!$C$8='Filter inputs'!$E$4, 'Country Prioritization'!$C$8=$F2040), OR(AND('Country Prioritization'!$C$5='Filter inputs'!$B$4,H2040&lt;=$X$1),AND('Country Prioritization'!$C$5='Filter inputs'!$B$5,M2040&lt;=$X$1))),1,0)</f>
        <v>1</v>
      </c>
      <c r="Y2040">
        <f>IF(OR('Vaccine Prioritization'!$C$5='Filter inputs'!$E$4, 'Vaccine Prioritization'!$C$5=$F2040),1,0)</f>
        <v>1</v>
      </c>
    </row>
    <row r="2041" spans="1:25" x14ac:dyDescent="0.3">
      <c r="A2041" t="str">
        <f t="shared" si="53"/>
        <v>AFRICASSDPCV32025</v>
      </c>
      <c r="B2041" t="s">
        <v>3</v>
      </c>
      <c r="C2041" t="s">
        <v>115</v>
      </c>
      <c r="D2041" t="s">
        <v>7</v>
      </c>
      <c r="E2041" t="s">
        <v>84</v>
      </c>
      <c r="F2041">
        <v>2025</v>
      </c>
      <c r="G2041" t="s">
        <v>199</v>
      </c>
      <c r="H2041" s="11" cm="1">
        <f t="array" ref="H2041">_xlfn.IFS(G2041="&gt;70%",1,G2041="60-70%",70%,G2041="50-60%",60%,G2041="&lt;50%",50%)</f>
        <v>0.5</v>
      </c>
      <c r="I2041" s="47">
        <v>0.12216999799291975</v>
      </c>
      <c r="J2041">
        <v>8</v>
      </c>
      <c r="K2041">
        <v>6</v>
      </c>
      <c r="L2041" t="s">
        <v>199</v>
      </c>
      <c r="M2041" s="11" cm="1">
        <f t="array" ref="M2041">_xlfn.IFS(L2041="&gt;70%",1,L2041="60-70%",70%,L2041="50-60%",60%,L2041="&lt;50%",50%)</f>
        <v>0.5</v>
      </c>
      <c r="N2041" s="47">
        <v>1.5289889147541886</v>
      </c>
      <c r="O2041">
        <v>9</v>
      </c>
      <c r="P2041">
        <v>5</v>
      </c>
      <c r="Q2041">
        <v>4</v>
      </c>
      <c r="R2041">
        <v>9</v>
      </c>
      <c r="S2041" t="s">
        <v>103</v>
      </c>
      <c r="T2041" t="s">
        <v>106</v>
      </c>
      <c r="V2041">
        <v>27</v>
      </c>
      <c r="W2041">
        <v>27</v>
      </c>
      <c r="X2041">
        <f>IF(AND(OR('Country Prioritization'!$C$4 = 'Filter inputs'!$A$4,'Country Prioritization'!$C$4=$B2041),
OR('Country Prioritization'!$C$6='Filter inputs'!$C$4,'Country Prioritization'!$C$6=$S2041),
OR( 'Country Prioritization'!$C$7='Filter inputs'!$D$4, 'Country Prioritization'!$C$7=$T2041),
OR('Country Prioritization'!$C$8='Filter inputs'!$E$4, 'Country Prioritization'!$C$8=$F2041), OR(AND('Country Prioritization'!$C$5='Filter inputs'!$B$4,H2041&lt;=$X$1),AND('Country Prioritization'!$C$5='Filter inputs'!$B$5,M2041&lt;=$X$1))),1,0)</f>
        <v>1</v>
      </c>
      <c r="Y2041">
        <f>IF(OR('Vaccine Prioritization'!$C$5='Filter inputs'!$E$4, 'Vaccine Prioritization'!$C$5=$F2041),1,0)</f>
        <v>1</v>
      </c>
    </row>
    <row r="2042" spans="1:25" x14ac:dyDescent="0.3">
      <c r="A2042" t="str">
        <f t="shared" si="53"/>
        <v>AFRICAERIPCV32025</v>
      </c>
      <c r="B2042" t="s">
        <v>3</v>
      </c>
      <c r="C2042" t="s">
        <v>183</v>
      </c>
      <c r="D2042" t="s">
        <v>79</v>
      </c>
      <c r="E2042" t="s">
        <v>84</v>
      </c>
      <c r="F2042">
        <v>2025</v>
      </c>
      <c r="G2042" t="s">
        <v>199</v>
      </c>
      <c r="H2042" s="11" cm="1">
        <f t="array" ref="H2042">_xlfn.IFS(G2042="&gt;70%",1,G2042="60-70%",70%,G2042="50-60%",60%,G2042="&lt;50%",50%)</f>
        <v>0.5</v>
      </c>
      <c r="I2042" s="47">
        <v>6.0443135633439053E-2</v>
      </c>
      <c r="J2042">
        <v>3</v>
      </c>
      <c r="K2042">
        <v>5</v>
      </c>
      <c r="L2042" t="s">
        <v>196</v>
      </c>
      <c r="M2042" s="11" cm="1">
        <f t="array" ref="M2042">_xlfn.IFS(L2042="&gt;70%",1,L2042="60-70%",70%,L2042="50-60%",60%,L2042="&lt;50%",50%)</f>
        <v>1</v>
      </c>
      <c r="N2042" s="47">
        <v>1.4336590240847356</v>
      </c>
      <c r="O2042">
        <v>1</v>
      </c>
      <c r="P2042">
        <v>5</v>
      </c>
      <c r="Q2042">
        <v>7</v>
      </c>
      <c r="R2042">
        <v>9</v>
      </c>
      <c r="S2042" t="s">
        <v>103</v>
      </c>
      <c r="T2042" t="s">
        <v>106</v>
      </c>
      <c r="V2042">
        <v>24</v>
      </c>
      <c r="W2042">
        <v>22</v>
      </c>
      <c r="X2042">
        <f>IF(AND(OR('Country Prioritization'!$C$4 = 'Filter inputs'!$A$4,'Country Prioritization'!$C$4=$B2042),
OR('Country Prioritization'!$C$6='Filter inputs'!$C$4,'Country Prioritization'!$C$6=$S2042),
OR( 'Country Prioritization'!$C$7='Filter inputs'!$D$4, 'Country Prioritization'!$C$7=$T2042),
OR('Country Prioritization'!$C$8='Filter inputs'!$E$4, 'Country Prioritization'!$C$8=$F2042), OR(AND('Country Prioritization'!$C$5='Filter inputs'!$B$4,H2042&lt;=$X$1),AND('Country Prioritization'!$C$5='Filter inputs'!$B$5,M2042&lt;=$X$1))),1,0)</f>
        <v>1</v>
      </c>
      <c r="Y2042">
        <f>IF(OR('Vaccine Prioritization'!$C$5='Filter inputs'!$E$4, 'Vaccine Prioritization'!$C$5=$F2042),1,0)</f>
        <v>1</v>
      </c>
    </row>
    <row r="2043" spans="1:25" x14ac:dyDescent="0.3">
      <c r="A2043" t="str">
        <f t="shared" si="53"/>
        <v>AFRICASLEPCV32025</v>
      </c>
      <c r="B2043" t="s">
        <v>3</v>
      </c>
      <c r="C2043" t="s">
        <v>154</v>
      </c>
      <c r="D2043" t="s">
        <v>50</v>
      </c>
      <c r="E2043" t="s">
        <v>84</v>
      </c>
      <c r="F2043">
        <v>2025</v>
      </c>
      <c r="G2043" t="s">
        <v>199</v>
      </c>
      <c r="H2043" s="11" cm="1">
        <f t="array" ref="H2043">_xlfn.IFS(G2043="&gt;70%",1,G2043="60-70%",70%,G2043="50-60%",60%,G2043="&lt;50%",50%)</f>
        <v>0.5</v>
      </c>
      <c r="I2043" s="47">
        <v>9.6777601574055155E-2</v>
      </c>
      <c r="J2043">
        <v>3</v>
      </c>
      <c r="K2043">
        <v>6</v>
      </c>
      <c r="L2043" t="s">
        <v>196</v>
      </c>
      <c r="M2043" s="11" cm="1">
        <f t="array" ref="M2043">_xlfn.IFS(L2043="&gt;70%",1,L2043="60-70%",70%,L2043="50-60%",60%,L2043="&lt;50%",50%)</f>
        <v>1</v>
      </c>
      <c r="N2043" s="47">
        <v>1.2926157697879168</v>
      </c>
      <c r="O2043">
        <v>4</v>
      </c>
      <c r="P2043">
        <v>5</v>
      </c>
      <c r="Q2043">
        <v>10</v>
      </c>
      <c r="R2043">
        <v>9</v>
      </c>
      <c r="S2043" t="s">
        <v>103</v>
      </c>
      <c r="T2043" t="s">
        <v>106</v>
      </c>
      <c r="V2043">
        <v>28</v>
      </c>
      <c r="W2043">
        <v>28</v>
      </c>
      <c r="X2043">
        <f>IF(AND(OR('Country Prioritization'!$C$4 = 'Filter inputs'!$A$4,'Country Prioritization'!$C$4=$B2043),
OR('Country Prioritization'!$C$6='Filter inputs'!$C$4,'Country Prioritization'!$C$6=$S2043),
OR( 'Country Prioritization'!$C$7='Filter inputs'!$D$4, 'Country Prioritization'!$C$7=$T2043),
OR('Country Prioritization'!$C$8='Filter inputs'!$E$4, 'Country Prioritization'!$C$8=$F2043), OR(AND('Country Prioritization'!$C$5='Filter inputs'!$B$4,H2043&lt;=$X$1),AND('Country Prioritization'!$C$5='Filter inputs'!$B$5,M2043&lt;=$X$1))),1,0)</f>
        <v>1</v>
      </c>
      <c r="Y2043">
        <f>IF(OR('Vaccine Prioritization'!$C$5='Filter inputs'!$E$4, 'Vaccine Prioritization'!$C$5=$F2043),1,0)</f>
        <v>1</v>
      </c>
    </row>
    <row r="2044" spans="1:25" x14ac:dyDescent="0.3">
      <c r="A2044" t="str">
        <f t="shared" si="53"/>
        <v>ASIALAOPCV32025</v>
      </c>
      <c r="B2044" t="s">
        <v>13</v>
      </c>
      <c r="C2044" t="s">
        <v>135</v>
      </c>
      <c r="D2044" t="s">
        <v>31</v>
      </c>
      <c r="E2044" t="s">
        <v>84</v>
      </c>
      <c r="F2044">
        <v>2025</v>
      </c>
      <c r="G2044" t="s">
        <v>199</v>
      </c>
      <c r="H2044" s="11" cm="1">
        <f t="array" ref="H2044">_xlfn.IFS(G2044="&gt;70%",1,G2044="60-70%",70%,G2044="50-60%",60%,G2044="&lt;50%",50%)</f>
        <v>0.5</v>
      </c>
      <c r="I2044" s="47">
        <v>1.1979122398226452E-3</v>
      </c>
      <c r="J2044">
        <v>10</v>
      </c>
      <c r="K2044">
        <v>1</v>
      </c>
      <c r="L2044" t="s">
        <v>196</v>
      </c>
      <c r="M2044" s="11" cm="1">
        <f t="array" ref="M2044">_xlfn.IFS(L2044="&gt;70%",1,L2044="60-70%",70%,L2044="50-60%",60%,L2044="&lt;50%",50%)</f>
        <v>1</v>
      </c>
      <c r="N2044" s="47">
        <v>1.2636840187636982</v>
      </c>
      <c r="O2044">
        <v>6</v>
      </c>
      <c r="P2044">
        <v>5</v>
      </c>
      <c r="Q2044">
        <v>2</v>
      </c>
      <c r="R2044">
        <v>5</v>
      </c>
      <c r="S2044" t="s">
        <v>104</v>
      </c>
      <c r="T2044" t="s">
        <v>107</v>
      </c>
      <c r="V2044">
        <v>18</v>
      </c>
      <c r="W2044">
        <v>18</v>
      </c>
      <c r="X2044">
        <f>IF(AND(OR('Country Prioritization'!$C$4 = 'Filter inputs'!$A$4,'Country Prioritization'!$C$4=$B2044),
OR('Country Prioritization'!$C$6='Filter inputs'!$C$4,'Country Prioritization'!$C$6=$S2044),
OR( 'Country Prioritization'!$C$7='Filter inputs'!$D$4, 'Country Prioritization'!$C$7=$T2044),
OR('Country Prioritization'!$C$8='Filter inputs'!$E$4, 'Country Prioritization'!$C$8=$F2044), OR(AND('Country Prioritization'!$C$5='Filter inputs'!$B$4,H2044&lt;=$X$1),AND('Country Prioritization'!$C$5='Filter inputs'!$B$5,M2044&lt;=$X$1))),1,0)</f>
        <v>1</v>
      </c>
      <c r="Y2044">
        <f>IF(OR('Vaccine Prioritization'!$C$5='Filter inputs'!$E$4, 'Vaccine Prioritization'!$C$5=$F2044),1,0)</f>
        <v>1</v>
      </c>
    </row>
    <row r="2045" spans="1:25" x14ac:dyDescent="0.3">
      <c r="A2045" t="str">
        <f t="shared" si="53"/>
        <v>AFRICAMWIPCV32025</v>
      </c>
      <c r="B2045" t="s">
        <v>3</v>
      </c>
      <c r="C2045" t="s">
        <v>158</v>
      </c>
      <c r="D2045" t="s">
        <v>54</v>
      </c>
      <c r="E2045" t="s">
        <v>84</v>
      </c>
      <c r="F2045">
        <v>2025</v>
      </c>
      <c r="G2045" t="s">
        <v>199</v>
      </c>
      <c r="H2045" s="11" cm="1">
        <f t="array" ref="H2045">_xlfn.IFS(G2045="&gt;70%",1,G2045="60-70%",70%,G2045="50-60%",60%,G2045="&lt;50%",50%)</f>
        <v>0.5</v>
      </c>
      <c r="I2045" s="47">
        <v>8.4548018070037506E-2</v>
      </c>
      <c r="J2045">
        <v>3</v>
      </c>
      <c r="K2045">
        <v>5</v>
      </c>
      <c r="L2045" t="s">
        <v>196</v>
      </c>
      <c r="M2045" s="11" cm="1">
        <f t="array" ref="M2045">_xlfn.IFS(L2045="&gt;70%",1,L2045="60-70%",70%,L2045="50-60%",60%,L2045="&lt;50%",50%)</f>
        <v>1</v>
      </c>
      <c r="N2045" s="47">
        <v>1.0231818987714199</v>
      </c>
      <c r="O2045">
        <v>3</v>
      </c>
      <c r="P2045">
        <v>5</v>
      </c>
      <c r="Q2045">
        <v>10</v>
      </c>
      <c r="R2045">
        <v>9</v>
      </c>
      <c r="S2045" t="s">
        <v>103</v>
      </c>
      <c r="T2045" t="s">
        <v>106</v>
      </c>
      <c r="V2045">
        <v>27</v>
      </c>
      <c r="W2045">
        <v>27</v>
      </c>
      <c r="X2045">
        <f>IF(AND(OR('Country Prioritization'!$C$4 = 'Filter inputs'!$A$4,'Country Prioritization'!$C$4=$B2045),
OR('Country Prioritization'!$C$6='Filter inputs'!$C$4,'Country Prioritization'!$C$6=$S2045),
OR( 'Country Prioritization'!$C$7='Filter inputs'!$D$4, 'Country Prioritization'!$C$7=$T2045),
OR('Country Prioritization'!$C$8='Filter inputs'!$E$4, 'Country Prioritization'!$C$8=$F2045), OR(AND('Country Prioritization'!$C$5='Filter inputs'!$B$4,H2045&lt;=$X$1),AND('Country Prioritization'!$C$5='Filter inputs'!$B$5,M2045&lt;=$X$1))),1,0)</f>
        <v>1</v>
      </c>
      <c r="Y2045">
        <f>IF(OR('Vaccine Prioritization'!$C$5='Filter inputs'!$E$4, 'Vaccine Prioritization'!$C$5=$F2045),1,0)</f>
        <v>1</v>
      </c>
    </row>
    <row r="2046" spans="1:25" x14ac:dyDescent="0.3">
      <c r="A2046" t="str">
        <f t="shared" si="53"/>
        <v>AMERICACUBPCV32025</v>
      </c>
      <c r="B2046" t="s">
        <v>22</v>
      </c>
      <c r="C2046" t="s">
        <v>175</v>
      </c>
      <c r="D2046" t="s">
        <v>71</v>
      </c>
      <c r="E2046" t="s">
        <v>84</v>
      </c>
      <c r="F2046">
        <v>2025</v>
      </c>
      <c r="G2046" t="s">
        <v>199</v>
      </c>
      <c r="H2046" s="11" cm="1">
        <f t="array" ref="H2046">_xlfn.IFS(G2046="&gt;70%",1,G2046="60-70%",70%,G2046="50-60%",60%,G2046="&lt;50%",50%)</f>
        <v>0.5</v>
      </c>
      <c r="I2046" s="47">
        <v>6.3693028834365204E-3</v>
      </c>
      <c r="J2046">
        <v>5</v>
      </c>
      <c r="K2046">
        <v>2</v>
      </c>
      <c r="L2046" t="s">
        <v>199</v>
      </c>
      <c r="M2046" s="11" cm="1">
        <f t="array" ref="M2046">_xlfn.IFS(L2046="&gt;70%",1,L2046="60-70%",70%,L2046="50-60%",60%,L2046="&lt;50%",50%)</f>
        <v>0.5</v>
      </c>
      <c r="N2046" s="47">
        <v>1.0041604605294958</v>
      </c>
      <c r="O2046">
        <v>9</v>
      </c>
      <c r="P2046">
        <v>4</v>
      </c>
      <c r="Q2046">
        <v>1</v>
      </c>
      <c r="R2046">
        <v>10</v>
      </c>
      <c r="S2046" t="s">
        <v>105</v>
      </c>
      <c r="T2046" t="s">
        <v>108</v>
      </c>
      <c r="V2046">
        <v>18</v>
      </c>
      <c r="W2046">
        <v>24</v>
      </c>
      <c r="X2046">
        <f>IF(AND(OR('Country Prioritization'!$C$4 = 'Filter inputs'!$A$4,'Country Prioritization'!$C$4=$B2046),
OR('Country Prioritization'!$C$6='Filter inputs'!$C$4,'Country Prioritization'!$C$6=$S2046),
OR( 'Country Prioritization'!$C$7='Filter inputs'!$D$4, 'Country Prioritization'!$C$7=$T2046),
OR('Country Prioritization'!$C$8='Filter inputs'!$E$4, 'Country Prioritization'!$C$8=$F2046), OR(AND('Country Prioritization'!$C$5='Filter inputs'!$B$4,H2046&lt;=$X$1),AND('Country Prioritization'!$C$5='Filter inputs'!$B$5,M2046&lt;=$X$1))),1,0)</f>
        <v>1</v>
      </c>
      <c r="Y2046">
        <f>IF(OR('Vaccine Prioritization'!$C$5='Filter inputs'!$E$4, 'Vaccine Prioritization'!$C$5=$F2046),1,0)</f>
        <v>1</v>
      </c>
    </row>
    <row r="2047" spans="1:25" x14ac:dyDescent="0.3">
      <c r="A2047" t="str">
        <f t="shared" si="53"/>
        <v>ASIATJKPCV32025</v>
      </c>
      <c r="B2047" t="s">
        <v>13</v>
      </c>
      <c r="C2047" t="s">
        <v>172</v>
      </c>
      <c r="D2047" t="s">
        <v>68</v>
      </c>
      <c r="E2047" t="s">
        <v>84</v>
      </c>
      <c r="F2047">
        <v>2025</v>
      </c>
      <c r="G2047" t="s">
        <v>199</v>
      </c>
      <c r="H2047" s="11" cm="1">
        <f t="array" ref="H2047">_xlfn.IFS(G2047="&gt;70%",1,G2047="60-70%",70%,G2047="50-60%",60%,G2047="&lt;50%",50%)</f>
        <v>0.5</v>
      </c>
      <c r="I2047" s="47">
        <v>2.8675489853368971E-2</v>
      </c>
      <c r="J2047">
        <v>9</v>
      </c>
      <c r="K2047">
        <v>3</v>
      </c>
      <c r="L2047" t="s">
        <v>199</v>
      </c>
      <c r="M2047" s="11" cm="1">
        <f t="array" ref="M2047">_xlfn.IFS(L2047="&gt;70%",1,L2047="60-70%",70%,L2047="50-60%",60%,L2047="&lt;50%",50%)</f>
        <v>0.5</v>
      </c>
      <c r="N2047" s="47">
        <v>0.94694847308920049</v>
      </c>
      <c r="O2047">
        <v>10</v>
      </c>
      <c r="P2047">
        <v>4</v>
      </c>
      <c r="Q2047">
        <v>6</v>
      </c>
      <c r="R2047">
        <v>9</v>
      </c>
      <c r="S2047" t="s">
        <v>103</v>
      </c>
      <c r="T2047" t="s">
        <v>106</v>
      </c>
      <c r="V2047">
        <v>27</v>
      </c>
      <c r="W2047">
        <v>29</v>
      </c>
      <c r="X2047">
        <f>IF(AND(OR('Country Prioritization'!$C$4 = 'Filter inputs'!$A$4,'Country Prioritization'!$C$4=$B2047),
OR('Country Prioritization'!$C$6='Filter inputs'!$C$4,'Country Prioritization'!$C$6=$S2047),
OR( 'Country Prioritization'!$C$7='Filter inputs'!$D$4, 'Country Prioritization'!$C$7=$T2047),
OR('Country Prioritization'!$C$8='Filter inputs'!$E$4, 'Country Prioritization'!$C$8=$F2047), OR(AND('Country Prioritization'!$C$5='Filter inputs'!$B$4,H2047&lt;=$X$1),AND('Country Prioritization'!$C$5='Filter inputs'!$B$5,M2047&lt;=$X$1))),1,0)</f>
        <v>1</v>
      </c>
      <c r="Y2047">
        <f>IF(OR('Vaccine Prioritization'!$C$5='Filter inputs'!$E$4, 'Vaccine Prioritization'!$C$5=$F2047),1,0)</f>
        <v>1</v>
      </c>
    </row>
    <row r="2048" spans="1:25" x14ac:dyDescent="0.3">
      <c r="A2048" t="str">
        <f t="shared" si="53"/>
        <v>ASIAAZEPCV32025</v>
      </c>
      <c r="B2048" t="s">
        <v>13</v>
      </c>
      <c r="C2048" t="s">
        <v>144</v>
      </c>
      <c r="D2048" t="s">
        <v>40</v>
      </c>
      <c r="E2048" t="s">
        <v>84</v>
      </c>
      <c r="F2048">
        <v>2025</v>
      </c>
      <c r="G2048" t="s">
        <v>199</v>
      </c>
      <c r="H2048" s="11" cm="1">
        <f t="array" ref="H2048">_xlfn.IFS(G2048="&gt;70%",1,G2048="60-70%",70%,G2048="50-60%",60%,G2048="&lt;50%",50%)</f>
        <v>0.5</v>
      </c>
      <c r="I2048" s="47">
        <v>6.6509905084917817E-2</v>
      </c>
      <c r="J2048">
        <v>3</v>
      </c>
      <c r="K2048">
        <v>5</v>
      </c>
      <c r="L2048" t="s">
        <v>196</v>
      </c>
      <c r="M2048" s="11" cm="1">
        <f t="array" ref="M2048">_xlfn.IFS(L2048="&gt;70%",1,L2048="60-70%",70%,L2048="50-60%",60%,L2048="&lt;50%",50%)</f>
        <v>1</v>
      </c>
      <c r="N2048" s="47">
        <v>0.77848552000873339</v>
      </c>
      <c r="O2048">
        <v>5</v>
      </c>
      <c r="P2048">
        <v>4</v>
      </c>
      <c r="Q2048">
        <v>3</v>
      </c>
      <c r="R2048">
        <v>10</v>
      </c>
      <c r="S2048" t="s">
        <v>105</v>
      </c>
      <c r="T2048" t="s">
        <v>108</v>
      </c>
      <c r="V2048">
        <v>21</v>
      </c>
      <c r="W2048">
        <v>22</v>
      </c>
      <c r="X2048">
        <f>IF(AND(OR('Country Prioritization'!$C$4 = 'Filter inputs'!$A$4,'Country Prioritization'!$C$4=$B2048),
OR('Country Prioritization'!$C$6='Filter inputs'!$C$4,'Country Prioritization'!$C$6=$S2048),
OR( 'Country Prioritization'!$C$7='Filter inputs'!$D$4, 'Country Prioritization'!$C$7=$T2048),
OR('Country Prioritization'!$C$8='Filter inputs'!$E$4, 'Country Prioritization'!$C$8=$F2048), OR(AND('Country Prioritization'!$C$5='Filter inputs'!$B$4,H2048&lt;=$X$1),AND('Country Prioritization'!$C$5='Filter inputs'!$B$5,M2048&lt;=$X$1))),1,0)</f>
        <v>1</v>
      </c>
      <c r="Y2048">
        <f>IF(OR('Vaccine Prioritization'!$C$5='Filter inputs'!$E$4, 'Vaccine Prioritization'!$C$5=$F2048),1,0)</f>
        <v>1</v>
      </c>
    </row>
    <row r="2049" spans="1:25" x14ac:dyDescent="0.3">
      <c r="A2049" t="str">
        <f t="shared" si="53"/>
        <v>OCEANIAPNGPCV32025</v>
      </c>
      <c r="B2049" t="s">
        <v>15</v>
      </c>
      <c r="C2049" t="s">
        <v>121</v>
      </c>
      <c r="D2049" t="s">
        <v>16</v>
      </c>
      <c r="E2049" t="s">
        <v>84</v>
      </c>
      <c r="F2049">
        <v>2025</v>
      </c>
      <c r="G2049" t="s">
        <v>199</v>
      </c>
      <c r="H2049" s="11" cm="1">
        <f t="array" ref="H2049">_xlfn.IFS(G2049="&gt;70%",1,G2049="60-70%",70%,G2049="50-60%",60%,G2049="&lt;50%",50%)</f>
        <v>0.5</v>
      </c>
      <c r="I2049" s="47">
        <v>0.38470614684328419</v>
      </c>
      <c r="J2049">
        <v>1</v>
      </c>
      <c r="K2049">
        <v>9</v>
      </c>
      <c r="L2049" t="s">
        <v>198</v>
      </c>
      <c r="M2049" s="11" cm="1">
        <f t="array" ref="M2049">_xlfn.IFS(L2049="&gt;70%",1,L2049="60-70%",70%,L2049="50-60%",60%,L2049="&lt;50%",50%)</f>
        <v>0.6</v>
      </c>
      <c r="N2049" s="47">
        <v>0.72695521222957649</v>
      </c>
      <c r="O2049">
        <v>8</v>
      </c>
      <c r="P2049">
        <v>4</v>
      </c>
      <c r="Q2049">
        <v>6</v>
      </c>
      <c r="R2049">
        <v>5</v>
      </c>
      <c r="S2049" t="s">
        <v>104</v>
      </c>
      <c r="T2049" t="s">
        <v>107</v>
      </c>
      <c r="V2049">
        <v>21</v>
      </c>
      <c r="W2049">
        <v>23</v>
      </c>
      <c r="X2049">
        <f>IF(AND(OR('Country Prioritization'!$C$4 = 'Filter inputs'!$A$4,'Country Prioritization'!$C$4=$B2049),
OR('Country Prioritization'!$C$6='Filter inputs'!$C$4,'Country Prioritization'!$C$6=$S2049),
OR( 'Country Prioritization'!$C$7='Filter inputs'!$D$4, 'Country Prioritization'!$C$7=$T2049),
OR('Country Prioritization'!$C$8='Filter inputs'!$E$4, 'Country Prioritization'!$C$8=$F2049), OR(AND('Country Prioritization'!$C$5='Filter inputs'!$B$4,H2049&lt;=$X$1),AND('Country Prioritization'!$C$5='Filter inputs'!$B$5,M2049&lt;=$X$1))),1,0)</f>
        <v>1</v>
      </c>
      <c r="Y2049">
        <f>IF(OR('Vaccine Prioritization'!$C$5='Filter inputs'!$E$4, 'Vaccine Prioritization'!$C$5=$F2049),1,0)</f>
        <v>1</v>
      </c>
    </row>
    <row r="2050" spans="1:25" x14ac:dyDescent="0.3">
      <c r="A2050" t="str">
        <f t="shared" si="53"/>
        <v>AFRICALBRPCV32025</v>
      </c>
      <c r="B2050" t="s">
        <v>3</v>
      </c>
      <c r="C2050" t="s">
        <v>137</v>
      </c>
      <c r="D2050" t="s">
        <v>33</v>
      </c>
      <c r="E2050" t="s">
        <v>84</v>
      </c>
      <c r="F2050">
        <v>2025</v>
      </c>
      <c r="G2050" t="s">
        <v>199</v>
      </c>
      <c r="H2050" s="11" cm="1">
        <f t="array" ref="H2050">_xlfn.IFS(G2050="&gt;70%",1,G2050="60-70%",70%,G2050="50-60%",60%,G2050="&lt;50%",50%)</f>
        <v>0.5</v>
      </c>
      <c r="I2050" s="47">
        <v>3.1874581633111652E-2</v>
      </c>
      <c r="J2050">
        <v>8</v>
      </c>
      <c r="K2050">
        <v>4</v>
      </c>
      <c r="L2050" t="s">
        <v>196</v>
      </c>
      <c r="M2050" s="11" cm="1">
        <f t="array" ref="M2050">_xlfn.IFS(L2050="&gt;70%",1,L2050="60-70%",70%,L2050="50-60%",60%,L2050="&lt;50%",50%)</f>
        <v>1</v>
      </c>
      <c r="N2050" s="47">
        <v>0.71704618125953545</v>
      </c>
      <c r="O2050">
        <v>6</v>
      </c>
      <c r="P2050">
        <v>4</v>
      </c>
      <c r="Q2050">
        <v>10</v>
      </c>
      <c r="R2050">
        <v>9</v>
      </c>
      <c r="S2050" t="s">
        <v>103</v>
      </c>
      <c r="T2050" t="s">
        <v>106</v>
      </c>
      <c r="V2050">
        <v>31</v>
      </c>
      <c r="W2050">
        <v>29</v>
      </c>
      <c r="X2050">
        <f>IF(AND(OR('Country Prioritization'!$C$4 = 'Filter inputs'!$A$4,'Country Prioritization'!$C$4=$B2050),
OR('Country Prioritization'!$C$6='Filter inputs'!$C$4,'Country Prioritization'!$C$6=$S2050),
OR( 'Country Prioritization'!$C$7='Filter inputs'!$D$4, 'Country Prioritization'!$C$7=$T2050),
OR('Country Prioritization'!$C$8='Filter inputs'!$E$4, 'Country Prioritization'!$C$8=$F2050), OR(AND('Country Prioritization'!$C$5='Filter inputs'!$B$4,H2050&lt;=$X$1),AND('Country Prioritization'!$C$5='Filter inputs'!$B$5,M2050&lt;=$X$1))),1,0)</f>
        <v>1</v>
      </c>
      <c r="Y2050">
        <f>IF(OR('Vaccine Prioritization'!$C$5='Filter inputs'!$E$4, 'Vaccine Prioritization'!$C$5=$F2050),1,0)</f>
        <v>1</v>
      </c>
    </row>
    <row r="2051" spans="1:25" x14ac:dyDescent="0.3">
      <c r="A2051" t="str">
        <f t="shared" si="53"/>
        <v>AFRICATGOPCV32025</v>
      </c>
      <c r="B2051" t="s">
        <v>3</v>
      </c>
      <c r="C2051" t="s">
        <v>155</v>
      </c>
      <c r="D2051" t="s">
        <v>51</v>
      </c>
      <c r="E2051" t="s">
        <v>84</v>
      </c>
      <c r="F2051">
        <v>2025</v>
      </c>
      <c r="G2051" t="s">
        <v>199</v>
      </c>
      <c r="H2051" s="11" cm="1">
        <f t="array" ref="H2051">_xlfn.IFS(G2051="&gt;70%",1,G2051="60-70%",70%,G2051="50-60%",60%,G2051="&lt;50%",50%)</f>
        <v>0.5</v>
      </c>
      <c r="I2051" s="47">
        <v>3.9679958261420921E-2</v>
      </c>
      <c r="J2051">
        <v>6</v>
      </c>
      <c r="K2051">
        <v>4</v>
      </c>
      <c r="L2051" t="s">
        <v>196</v>
      </c>
      <c r="M2051" s="11" cm="1">
        <f t="array" ref="M2051">_xlfn.IFS(L2051="&gt;70%",1,L2051="60-70%",70%,L2051="50-60%",60%,L2051="&lt;50%",50%)</f>
        <v>1</v>
      </c>
      <c r="N2051" s="47">
        <v>0.66231732055554582</v>
      </c>
      <c r="O2051">
        <v>4</v>
      </c>
      <c r="P2051">
        <v>4</v>
      </c>
      <c r="Q2051">
        <v>6</v>
      </c>
      <c r="R2051">
        <v>9</v>
      </c>
      <c r="S2051" t="s">
        <v>103</v>
      </c>
      <c r="T2051" t="s">
        <v>106</v>
      </c>
      <c r="V2051">
        <v>25</v>
      </c>
      <c r="W2051">
        <v>23</v>
      </c>
      <c r="X2051">
        <f>IF(AND(OR('Country Prioritization'!$C$4 = 'Filter inputs'!$A$4,'Country Prioritization'!$C$4=$B2051),
OR('Country Prioritization'!$C$6='Filter inputs'!$C$4,'Country Prioritization'!$C$6=$S2051),
OR( 'Country Prioritization'!$C$7='Filter inputs'!$D$4, 'Country Prioritization'!$C$7=$T2051),
OR('Country Prioritization'!$C$8='Filter inputs'!$E$4, 'Country Prioritization'!$C$8=$F2051), OR(AND('Country Prioritization'!$C$5='Filter inputs'!$B$4,H2051&lt;=$X$1),AND('Country Prioritization'!$C$5='Filter inputs'!$B$5,M2051&lt;=$X$1))),1,0)</f>
        <v>1</v>
      </c>
      <c r="Y2051">
        <f>IF(OR('Vaccine Prioritization'!$C$5='Filter inputs'!$E$4, 'Vaccine Prioritization'!$C$5=$F2051),1,0)</f>
        <v>1</v>
      </c>
    </row>
    <row r="2052" spans="1:25" x14ac:dyDescent="0.3">
      <c r="A2052" t="str">
        <f t="shared" ref="A2052:A2115" si="54">_xlfn.CONCAT(B2052,D2052,E2052,F2052)</f>
        <v>ASIAKGZPCV32025</v>
      </c>
      <c r="B2052" t="s">
        <v>13</v>
      </c>
      <c r="C2052" t="s">
        <v>143</v>
      </c>
      <c r="D2052" t="s">
        <v>39</v>
      </c>
      <c r="E2052" t="s">
        <v>84</v>
      </c>
      <c r="F2052">
        <v>2025</v>
      </c>
      <c r="G2052" t="s">
        <v>199</v>
      </c>
      <c r="H2052" s="11" cm="1">
        <f t="array" ref="H2052">_xlfn.IFS(G2052="&gt;70%",1,G2052="60-70%",70%,G2052="50-60%",60%,G2052="&lt;50%",50%)</f>
        <v>0.5</v>
      </c>
      <c r="I2052" s="47">
        <v>5.2704664308334405E-2</v>
      </c>
      <c r="J2052">
        <v>2</v>
      </c>
      <c r="K2052">
        <v>4</v>
      </c>
      <c r="L2052" t="s">
        <v>196</v>
      </c>
      <c r="M2052" s="11" cm="1">
        <f t="array" ref="M2052">_xlfn.IFS(L2052="&gt;70%",1,L2052="60-70%",70%,L2052="50-60%",60%,L2052="&lt;50%",50%)</f>
        <v>1</v>
      </c>
      <c r="N2052" s="47">
        <v>0.591451795812314</v>
      </c>
      <c r="O2052">
        <v>5</v>
      </c>
      <c r="P2052">
        <v>4</v>
      </c>
      <c r="Q2052">
        <v>6</v>
      </c>
      <c r="R2052">
        <v>2</v>
      </c>
      <c r="S2052" t="s">
        <v>104</v>
      </c>
      <c r="T2052" t="s">
        <v>109</v>
      </c>
      <c r="V2052">
        <v>14</v>
      </c>
      <c r="W2052">
        <v>17</v>
      </c>
      <c r="X2052">
        <f>IF(AND(OR('Country Prioritization'!$C$4 = 'Filter inputs'!$A$4,'Country Prioritization'!$C$4=$B2052),
OR('Country Prioritization'!$C$6='Filter inputs'!$C$4,'Country Prioritization'!$C$6=$S2052),
OR( 'Country Prioritization'!$C$7='Filter inputs'!$D$4, 'Country Prioritization'!$C$7=$T2052),
OR('Country Prioritization'!$C$8='Filter inputs'!$E$4, 'Country Prioritization'!$C$8=$F2052), OR(AND('Country Prioritization'!$C$5='Filter inputs'!$B$4,H2052&lt;=$X$1),AND('Country Prioritization'!$C$5='Filter inputs'!$B$5,M2052&lt;=$X$1))),1,0)</f>
        <v>1</v>
      </c>
      <c r="Y2052">
        <f>IF(OR('Vaccine Prioritization'!$C$5='Filter inputs'!$E$4, 'Vaccine Prioritization'!$C$5=$F2052),1,0)</f>
        <v>1</v>
      </c>
    </row>
    <row r="2053" spans="1:25" x14ac:dyDescent="0.3">
      <c r="A2053" t="str">
        <f t="shared" si="54"/>
        <v>AFRICAMRTPCV32025</v>
      </c>
      <c r="B2053" t="s">
        <v>3</v>
      </c>
      <c r="C2053" t="s">
        <v>140</v>
      </c>
      <c r="D2053" t="s">
        <v>36</v>
      </c>
      <c r="E2053" t="s">
        <v>84</v>
      </c>
      <c r="F2053">
        <v>2025</v>
      </c>
      <c r="G2053" t="s">
        <v>199</v>
      </c>
      <c r="H2053" s="11" cm="1">
        <f t="array" ref="H2053">_xlfn.IFS(G2053="&gt;70%",1,G2053="60-70%",70%,G2053="50-60%",60%,G2053="&lt;50%",50%)</f>
        <v>0.5</v>
      </c>
      <c r="I2053" s="47">
        <v>3.1555630049414876E-2</v>
      </c>
      <c r="J2053">
        <v>7</v>
      </c>
      <c r="K2053">
        <v>4</v>
      </c>
      <c r="L2053" t="s">
        <v>196</v>
      </c>
      <c r="M2053" s="11" cm="1">
        <f t="array" ref="M2053">_xlfn.IFS(L2053="&gt;70%",1,L2053="60-70%",70%,L2053="50-60%",60%,L2053="&lt;50%",50%)</f>
        <v>1</v>
      </c>
      <c r="N2053" s="47">
        <v>0.58830882738475299</v>
      </c>
      <c r="O2053">
        <v>6</v>
      </c>
      <c r="P2053">
        <v>3</v>
      </c>
      <c r="Q2053">
        <v>7</v>
      </c>
      <c r="R2053">
        <v>2</v>
      </c>
      <c r="S2053" t="s">
        <v>104</v>
      </c>
      <c r="T2053" t="s">
        <v>109</v>
      </c>
      <c r="V2053">
        <v>20</v>
      </c>
      <c r="W2053">
        <v>18</v>
      </c>
      <c r="X2053">
        <f>IF(AND(OR('Country Prioritization'!$C$4 = 'Filter inputs'!$A$4,'Country Prioritization'!$C$4=$B2053),
OR('Country Prioritization'!$C$6='Filter inputs'!$C$4,'Country Prioritization'!$C$6=$S2053),
OR( 'Country Prioritization'!$C$7='Filter inputs'!$D$4, 'Country Prioritization'!$C$7=$T2053),
OR('Country Prioritization'!$C$8='Filter inputs'!$E$4, 'Country Prioritization'!$C$8=$F2053), OR(AND('Country Prioritization'!$C$5='Filter inputs'!$B$4,H2053&lt;=$X$1),AND('Country Prioritization'!$C$5='Filter inputs'!$B$5,M2053&lt;=$X$1))),1,0)</f>
        <v>1</v>
      </c>
      <c r="Y2053">
        <f>IF(OR('Vaccine Prioritization'!$C$5='Filter inputs'!$E$4, 'Vaccine Prioritization'!$C$5=$F2053),1,0)</f>
        <v>1</v>
      </c>
    </row>
    <row r="2054" spans="1:25" x14ac:dyDescent="0.3">
      <c r="A2054" t="str">
        <f t="shared" si="54"/>
        <v>AMERICAHNDPCV32025</v>
      </c>
      <c r="B2054" t="s">
        <v>22</v>
      </c>
      <c r="C2054" t="s">
        <v>165</v>
      </c>
      <c r="D2054" t="s">
        <v>61</v>
      </c>
      <c r="E2054" t="s">
        <v>84</v>
      </c>
      <c r="F2054">
        <v>2025</v>
      </c>
      <c r="G2054" t="s">
        <v>199</v>
      </c>
      <c r="H2054" s="11" cm="1">
        <f t="array" ref="H2054">_xlfn.IFS(G2054="&gt;70%",1,G2054="60-70%",70%,G2054="50-60%",60%,G2054="&lt;50%",50%)</f>
        <v>0.5</v>
      </c>
      <c r="I2054" s="47">
        <v>3.0483616493200687E-2</v>
      </c>
      <c r="J2054">
        <v>5</v>
      </c>
      <c r="K2054">
        <v>4</v>
      </c>
      <c r="L2054" t="s">
        <v>196</v>
      </c>
      <c r="M2054" s="11" cm="1">
        <f t="array" ref="M2054">_xlfn.IFS(L2054="&gt;70%",1,L2054="60-70%",70%,L2054="50-60%",60%,L2054="&lt;50%",50%)</f>
        <v>1</v>
      </c>
      <c r="N2054" s="47">
        <v>0.5014202418524496</v>
      </c>
      <c r="O2054">
        <v>3</v>
      </c>
      <c r="P2054">
        <v>3</v>
      </c>
      <c r="Q2054">
        <v>4</v>
      </c>
      <c r="R2054">
        <v>11</v>
      </c>
      <c r="S2054" t="s">
        <v>104</v>
      </c>
      <c r="T2054" t="s">
        <v>108</v>
      </c>
      <c r="V2054">
        <v>24</v>
      </c>
      <c r="W2054">
        <v>21</v>
      </c>
      <c r="X2054">
        <f>IF(AND(OR('Country Prioritization'!$C$4 = 'Filter inputs'!$A$4,'Country Prioritization'!$C$4=$B2054),
OR('Country Prioritization'!$C$6='Filter inputs'!$C$4,'Country Prioritization'!$C$6=$S2054),
OR( 'Country Prioritization'!$C$7='Filter inputs'!$D$4, 'Country Prioritization'!$C$7=$T2054),
OR('Country Prioritization'!$C$8='Filter inputs'!$E$4, 'Country Prioritization'!$C$8=$F2054), OR(AND('Country Prioritization'!$C$5='Filter inputs'!$B$4,H2054&lt;=$X$1),AND('Country Prioritization'!$C$5='Filter inputs'!$B$5,M2054&lt;=$X$1))),1,0)</f>
        <v>1</v>
      </c>
      <c r="Y2054">
        <f>IF(OR('Vaccine Prioritization'!$C$5='Filter inputs'!$E$4, 'Vaccine Prioritization'!$C$5=$F2054),1,0)</f>
        <v>1</v>
      </c>
    </row>
    <row r="2055" spans="1:25" x14ac:dyDescent="0.3">
      <c r="A2055" t="str">
        <f t="shared" si="54"/>
        <v>AFRICACOGPCV32025</v>
      </c>
      <c r="B2055" t="s">
        <v>3</v>
      </c>
      <c r="C2055" t="s">
        <v>128</v>
      </c>
      <c r="D2055" t="s">
        <v>24</v>
      </c>
      <c r="E2055" t="s">
        <v>84</v>
      </c>
      <c r="F2055">
        <v>2025</v>
      </c>
      <c r="G2055" t="s">
        <v>199</v>
      </c>
      <c r="H2055" s="11" cm="1">
        <f t="array" ref="H2055">_xlfn.IFS(G2055="&gt;70%",1,G2055="60-70%",70%,G2055="50-60%",60%,G2055="&lt;50%",50%)</f>
        <v>0.5</v>
      </c>
      <c r="I2055" s="47">
        <v>1.8881442254701987E-2</v>
      </c>
      <c r="J2055">
        <v>10</v>
      </c>
      <c r="K2055">
        <v>3</v>
      </c>
      <c r="L2055" t="s">
        <v>197</v>
      </c>
      <c r="M2055" s="11" cm="1">
        <f t="array" ref="M2055">_xlfn.IFS(L2055="&gt;70%",1,L2055="60-70%",70%,L2055="50-60%",60%,L2055="&lt;50%",50%)</f>
        <v>0.7</v>
      </c>
      <c r="N2055" s="47">
        <v>0.49396860789252223</v>
      </c>
      <c r="O2055">
        <v>7</v>
      </c>
      <c r="P2055">
        <v>3</v>
      </c>
      <c r="Q2055">
        <v>8</v>
      </c>
      <c r="R2055">
        <v>2</v>
      </c>
      <c r="S2055" t="s">
        <v>104</v>
      </c>
      <c r="T2055" t="s">
        <v>109</v>
      </c>
      <c r="V2055">
        <v>23</v>
      </c>
      <c r="W2055">
        <v>20</v>
      </c>
      <c r="X2055">
        <f>IF(AND(OR('Country Prioritization'!$C$4 = 'Filter inputs'!$A$4,'Country Prioritization'!$C$4=$B2055),
OR('Country Prioritization'!$C$6='Filter inputs'!$C$4,'Country Prioritization'!$C$6=$S2055),
OR( 'Country Prioritization'!$C$7='Filter inputs'!$D$4, 'Country Prioritization'!$C$7=$T2055),
OR('Country Prioritization'!$C$8='Filter inputs'!$E$4, 'Country Prioritization'!$C$8=$F2055), OR(AND('Country Prioritization'!$C$5='Filter inputs'!$B$4,H2055&lt;=$X$1),AND('Country Prioritization'!$C$5='Filter inputs'!$B$5,M2055&lt;=$X$1))),1,0)</f>
        <v>1</v>
      </c>
      <c r="Y2055">
        <f>IF(OR('Vaccine Prioritization'!$C$5='Filter inputs'!$E$4, 'Vaccine Prioritization'!$C$5=$F2055),1,0)</f>
        <v>1</v>
      </c>
    </row>
    <row r="2056" spans="1:25" x14ac:dyDescent="0.3">
      <c r="A2056" t="str">
        <f t="shared" si="54"/>
        <v>AFRICAZWEPCV32025</v>
      </c>
      <c r="B2056" t="s">
        <v>3</v>
      </c>
      <c r="C2056" t="s">
        <v>148</v>
      </c>
      <c r="D2056" t="s">
        <v>44</v>
      </c>
      <c r="E2056" t="s">
        <v>84</v>
      </c>
      <c r="F2056">
        <v>2025</v>
      </c>
      <c r="G2056" t="s">
        <v>199</v>
      </c>
      <c r="H2056" s="11" cm="1">
        <f t="array" ref="H2056">_xlfn.IFS(G2056="&gt;70%",1,G2056="60-70%",70%,G2056="50-60%",60%,G2056="&lt;50%",50%)</f>
        <v>0.5</v>
      </c>
      <c r="I2056" s="47">
        <v>3.3394477261786112E-2</v>
      </c>
      <c r="J2056">
        <v>4</v>
      </c>
      <c r="K2056">
        <v>4</v>
      </c>
      <c r="L2056" t="s">
        <v>196</v>
      </c>
      <c r="M2056" s="11" cm="1">
        <f t="array" ref="M2056">_xlfn.IFS(L2056="&gt;70%",1,L2056="60-70%",70%,L2056="50-60%",60%,L2056="&lt;50%",50%)</f>
        <v>1</v>
      </c>
      <c r="N2056" s="47">
        <v>0.49303105069463299</v>
      </c>
      <c r="O2056">
        <v>5</v>
      </c>
      <c r="P2056">
        <v>3</v>
      </c>
      <c r="Q2056">
        <v>7</v>
      </c>
      <c r="R2056">
        <v>2</v>
      </c>
      <c r="S2056" t="s">
        <v>104</v>
      </c>
      <c r="T2056" t="s">
        <v>109</v>
      </c>
      <c r="V2056">
        <v>17</v>
      </c>
      <c r="W2056">
        <v>17</v>
      </c>
      <c r="X2056">
        <f>IF(AND(OR('Country Prioritization'!$C$4 = 'Filter inputs'!$A$4,'Country Prioritization'!$C$4=$B2056),
OR('Country Prioritization'!$C$6='Filter inputs'!$C$4,'Country Prioritization'!$C$6=$S2056),
OR( 'Country Prioritization'!$C$7='Filter inputs'!$D$4, 'Country Prioritization'!$C$7=$T2056),
OR('Country Prioritization'!$C$8='Filter inputs'!$E$4, 'Country Prioritization'!$C$8=$F2056), OR(AND('Country Prioritization'!$C$5='Filter inputs'!$B$4,H2056&lt;=$X$1),AND('Country Prioritization'!$C$5='Filter inputs'!$B$5,M2056&lt;=$X$1))),1,0)</f>
        <v>1</v>
      </c>
      <c r="Y2056">
        <f>IF(OR('Vaccine Prioritization'!$C$5='Filter inputs'!$E$4, 'Vaccine Prioritization'!$C$5=$F2056),1,0)</f>
        <v>1</v>
      </c>
    </row>
    <row r="2057" spans="1:25" x14ac:dyDescent="0.3">
      <c r="A2057" t="str">
        <f t="shared" si="54"/>
        <v>AFRICACAFPCV32025</v>
      </c>
      <c r="B2057" t="s">
        <v>3</v>
      </c>
      <c r="C2057" t="s">
        <v>114</v>
      </c>
      <c r="D2057" t="s">
        <v>6</v>
      </c>
      <c r="E2057" t="s">
        <v>84</v>
      </c>
      <c r="F2057">
        <v>2025</v>
      </c>
      <c r="G2057" t="s">
        <v>199</v>
      </c>
      <c r="H2057" s="11" cm="1">
        <f t="array" ref="H2057">_xlfn.IFS(G2057="&gt;70%",1,G2057="60-70%",70%,G2057="50-60%",60%,G2057="&lt;50%",50%)</f>
        <v>0.5</v>
      </c>
      <c r="I2057" s="47">
        <v>0.41050984369603155</v>
      </c>
      <c r="J2057">
        <v>1</v>
      </c>
      <c r="K2057">
        <v>9</v>
      </c>
      <c r="L2057" t="s">
        <v>199</v>
      </c>
      <c r="M2057" s="11" cm="1">
        <f t="array" ref="M2057">_xlfn.IFS(L2057="&gt;70%",1,L2057="60-70%",70%,L2057="50-60%",60%,L2057="&lt;50%",50%)</f>
        <v>0.5</v>
      </c>
      <c r="N2057" s="47">
        <v>0.34240635922620244</v>
      </c>
      <c r="O2057">
        <v>9</v>
      </c>
      <c r="P2057">
        <v>3</v>
      </c>
      <c r="Q2057">
        <v>10</v>
      </c>
      <c r="R2057">
        <v>9</v>
      </c>
      <c r="S2057" t="s">
        <v>103</v>
      </c>
      <c r="T2057" t="s">
        <v>106</v>
      </c>
      <c r="V2057">
        <v>29</v>
      </c>
      <c r="W2057">
        <v>31</v>
      </c>
      <c r="X2057">
        <f>IF(AND(OR('Country Prioritization'!$C$4 = 'Filter inputs'!$A$4,'Country Prioritization'!$C$4=$B2057),
OR('Country Prioritization'!$C$6='Filter inputs'!$C$4,'Country Prioritization'!$C$6=$S2057),
OR( 'Country Prioritization'!$C$7='Filter inputs'!$D$4, 'Country Prioritization'!$C$7=$T2057),
OR('Country Prioritization'!$C$8='Filter inputs'!$E$4, 'Country Prioritization'!$C$8=$F2057), OR(AND('Country Prioritization'!$C$5='Filter inputs'!$B$4,H2057&lt;=$X$1),AND('Country Prioritization'!$C$5='Filter inputs'!$B$5,M2057&lt;=$X$1))),1,0)</f>
        <v>1</v>
      </c>
      <c r="Y2057">
        <f>IF(OR('Vaccine Prioritization'!$C$5='Filter inputs'!$E$4, 'Vaccine Prioritization'!$C$5=$F2057),1,0)</f>
        <v>1</v>
      </c>
    </row>
    <row r="2058" spans="1:25" x14ac:dyDescent="0.3">
      <c r="A2058" t="str">
        <f t="shared" si="54"/>
        <v>AFRICAGMBPCV32025</v>
      </c>
      <c r="B2058" t="s">
        <v>3</v>
      </c>
      <c r="C2058" t="s">
        <v>156</v>
      </c>
      <c r="D2058" t="s">
        <v>52</v>
      </c>
      <c r="E2058" t="s">
        <v>84</v>
      </c>
      <c r="F2058">
        <v>2025</v>
      </c>
      <c r="G2058" t="s">
        <v>199</v>
      </c>
      <c r="H2058" s="11" cm="1">
        <f t="array" ref="H2058">_xlfn.IFS(G2058="&gt;70%",1,G2058="60-70%",70%,G2058="50-60%",60%,G2058="&lt;50%",50%)</f>
        <v>0.5</v>
      </c>
      <c r="I2058" s="47">
        <v>2.3629104241430273E-2</v>
      </c>
      <c r="J2058">
        <v>5</v>
      </c>
      <c r="K2058">
        <v>3</v>
      </c>
      <c r="L2058" t="s">
        <v>196</v>
      </c>
      <c r="M2058" s="11" cm="1">
        <f t="array" ref="M2058">_xlfn.IFS(L2058="&gt;70%",1,L2058="60-70%",70%,L2058="50-60%",60%,L2058="&lt;50%",50%)</f>
        <v>1</v>
      </c>
      <c r="N2058" s="47">
        <v>0.33591735205940265</v>
      </c>
      <c r="O2058">
        <v>4</v>
      </c>
      <c r="P2058">
        <v>3</v>
      </c>
      <c r="Q2058">
        <v>6</v>
      </c>
      <c r="R2058">
        <v>9</v>
      </c>
      <c r="S2058" t="s">
        <v>103</v>
      </c>
      <c r="T2058" t="s">
        <v>106</v>
      </c>
      <c r="V2058">
        <v>23</v>
      </c>
      <c r="W2058">
        <v>22</v>
      </c>
      <c r="X2058">
        <f>IF(AND(OR('Country Prioritization'!$C$4 = 'Filter inputs'!$A$4,'Country Prioritization'!$C$4=$B2058),
OR('Country Prioritization'!$C$6='Filter inputs'!$C$4,'Country Prioritization'!$C$6=$S2058),
OR( 'Country Prioritization'!$C$7='Filter inputs'!$D$4, 'Country Prioritization'!$C$7=$T2058),
OR('Country Prioritization'!$C$8='Filter inputs'!$E$4, 'Country Prioritization'!$C$8=$F2058), OR(AND('Country Prioritization'!$C$5='Filter inputs'!$B$4,H2058&lt;=$X$1),AND('Country Prioritization'!$C$5='Filter inputs'!$B$5,M2058&lt;=$X$1))),1,0)</f>
        <v>1</v>
      </c>
      <c r="Y2058">
        <f>IF(OR('Vaccine Prioritization'!$C$5='Filter inputs'!$E$4, 'Vaccine Prioritization'!$C$5=$F2058),1,0)</f>
        <v>1</v>
      </c>
    </row>
    <row r="2059" spans="1:25" x14ac:dyDescent="0.3">
      <c r="A2059" t="str">
        <f t="shared" si="54"/>
        <v>EUROPEUKRPCV32025</v>
      </c>
      <c r="B2059" t="s">
        <v>9</v>
      </c>
      <c r="C2059" t="s">
        <v>117</v>
      </c>
      <c r="D2059" t="s">
        <v>10</v>
      </c>
      <c r="E2059" t="s">
        <v>84</v>
      </c>
      <c r="F2059">
        <v>2025</v>
      </c>
      <c r="G2059" t="s">
        <v>199</v>
      </c>
      <c r="H2059" s="11" cm="1">
        <f t="array" ref="H2059">_xlfn.IFS(G2059="&gt;70%",1,G2059="60-70%",70%,G2059="50-60%",60%,G2059="&lt;50%",50%)</f>
        <v>0.5</v>
      </c>
      <c r="I2059" s="47">
        <v>5.5702462245025598E-3</v>
      </c>
      <c r="J2059">
        <v>10</v>
      </c>
      <c r="K2059">
        <v>2</v>
      </c>
      <c r="L2059" t="s">
        <v>199</v>
      </c>
      <c r="M2059" s="11" cm="1">
        <f t="array" ref="M2059">_xlfn.IFS(L2059="&gt;70%",1,L2059="60-70%",70%,L2059="50-60%",60%,L2059="&lt;50%",50%)</f>
        <v>0.5</v>
      </c>
      <c r="N2059" s="47">
        <v>0.27215671019852244</v>
      </c>
      <c r="O2059">
        <v>8</v>
      </c>
      <c r="P2059">
        <v>3</v>
      </c>
      <c r="Q2059">
        <v>1</v>
      </c>
      <c r="R2059">
        <v>11</v>
      </c>
      <c r="S2059" t="s">
        <v>104</v>
      </c>
      <c r="T2059" t="s">
        <v>108</v>
      </c>
      <c r="V2059">
        <v>24</v>
      </c>
      <c r="W2059">
        <v>23</v>
      </c>
      <c r="X2059">
        <f>IF(AND(OR('Country Prioritization'!$C$4 = 'Filter inputs'!$A$4,'Country Prioritization'!$C$4=$B2059),
OR('Country Prioritization'!$C$6='Filter inputs'!$C$4,'Country Prioritization'!$C$6=$S2059),
OR( 'Country Prioritization'!$C$7='Filter inputs'!$D$4, 'Country Prioritization'!$C$7=$T2059),
OR('Country Prioritization'!$C$8='Filter inputs'!$E$4, 'Country Prioritization'!$C$8=$F2059), OR(AND('Country Prioritization'!$C$5='Filter inputs'!$B$4,H2059&lt;=$X$1),AND('Country Prioritization'!$C$5='Filter inputs'!$B$5,M2059&lt;=$X$1))),1,0)</f>
        <v>1</v>
      </c>
      <c r="Y2059">
        <f>IF(OR('Vaccine Prioritization'!$C$5='Filter inputs'!$E$4, 'Vaccine Prioritization'!$C$5=$F2059),1,0)</f>
        <v>1</v>
      </c>
    </row>
    <row r="2060" spans="1:25" x14ac:dyDescent="0.3">
      <c r="A2060" t="str">
        <f t="shared" si="54"/>
        <v>AMERICANICPCV32025</v>
      </c>
      <c r="B2060" t="s">
        <v>22</v>
      </c>
      <c r="C2060" t="s">
        <v>185</v>
      </c>
      <c r="D2060" t="s">
        <v>81</v>
      </c>
      <c r="E2060" t="s">
        <v>84</v>
      </c>
      <c r="F2060">
        <v>2025</v>
      </c>
      <c r="G2060" t="s">
        <v>199</v>
      </c>
      <c r="H2060" s="11" cm="1">
        <f t="array" ref="H2060">_xlfn.IFS(G2060="&gt;70%",1,G2060="60-70%",70%,G2060="50-60%",60%,G2060="&lt;50%",50%)</f>
        <v>0.5</v>
      </c>
      <c r="I2060" s="47">
        <v>2.1166274426337735E-2</v>
      </c>
      <c r="J2060">
        <v>2</v>
      </c>
      <c r="K2060">
        <v>3</v>
      </c>
      <c r="L2060" t="s">
        <v>196</v>
      </c>
      <c r="M2060" s="11" cm="1">
        <f t="array" ref="M2060">_xlfn.IFS(L2060="&gt;70%",1,L2060="60-70%",70%,L2060="50-60%",60%,L2060="&lt;50%",50%)</f>
        <v>1</v>
      </c>
      <c r="N2060" s="47">
        <v>0.2673301547796495</v>
      </c>
      <c r="O2060">
        <v>1</v>
      </c>
      <c r="P2060">
        <v>2</v>
      </c>
      <c r="Q2060">
        <v>1</v>
      </c>
      <c r="R2060">
        <v>5</v>
      </c>
      <c r="S2060" t="s">
        <v>104</v>
      </c>
      <c r="T2060" t="s">
        <v>107</v>
      </c>
      <c r="V2060">
        <v>11</v>
      </c>
      <c r="W2060">
        <v>9</v>
      </c>
      <c r="X2060">
        <f>IF(AND(OR('Country Prioritization'!$C$4 = 'Filter inputs'!$A$4,'Country Prioritization'!$C$4=$B2060),
OR('Country Prioritization'!$C$6='Filter inputs'!$C$4,'Country Prioritization'!$C$6=$S2060),
OR( 'Country Prioritization'!$C$7='Filter inputs'!$D$4, 'Country Prioritization'!$C$7=$T2060),
OR('Country Prioritization'!$C$8='Filter inputs'!$E$4, 'Country Prioritization'!$C$8=$F2060), OR(AND('Country Prioritization'!$C$5='Filter inputs'!$B$4,H2060&lt;=$X$1),AND('Country Prioritization'!$C$5='Filter inputs'!$B$5,M2060&lt;=$X$1))),1,0)</f>
        <v>1</v>
      </c>
      <c r="Y2060">
        <f>IF(OR('Vaccine Prioritization'!$C$5='Filter inputs'!$E$4, 'Vaccine Prioritization'!$C$5=$F2060),1,0)</f>
        <v>1</v>
      </c>
    </row>
    <row r="2061" spans="1:25" x14ac:dyDescent="0.3">
      <c r="A2061" t="str">
        <f t="shared" si="54"/>
        <v>AFRICAGNBPCV32025</v>
      </c>
      <c r="B2061" t="s">
        <v>3</v>
      </c>
      <c r="C2061" t="s">
        <v>138</v>
      </c>
      <c r="D2061" t="s">
        <v>34</v>
      </c>
      <c r="E2061" t="s">
        <v>84</v>
      </c>
      <c r="F2061">
        <v>2025</v>
      </c>
      <c r="G2061" t="s">
        <v>199</v>
      </c>
      <c r="H2061" s="11" cm="1">
        <f t="array" ref="H2061">_xlfn.IFS(G2061="&gt;70%",1,G2061="60-70%",70%,G2061="50-60%",60%,G2061="&lt;50%",50%)</f>
        <v>0.5</v>
      </c>
      <c r="I2061" s="47">
        <v>1.3171154679105694E-2</v>
      </c>
      <c r="J2061">
        <v>6</v>
      </c>
      <c r="K2061">
        <v>3</v>
      </c>
      <c r="L2061" t="s">
        <v>196</v>
      </c>
      <c r="M2061" s="11" cm="1">
        <f t="array" ref="M2061">_xlfn.IFS(L2061="&gt;70%",1,L2061="60-70%",70%,L2061="50-60%",60%,L2061="&lt;50%",50%)</f>
        <v>1</v>
      </c>
      <c r="N2061" s="47">
        <v>0.20691544500207054</v>
      </c>
      <c r="O2061">
        <v>6</v>
      </c>
      <c r="P2061">
        <v>2</v>
      </c>
      <c r="Q2061">
        <v>9</v>
      </c>
      <c r="R2061">
        <v>9</v>
      </c>
      <c r="S2061" t="s">
        <v>103</v>
      </c>
      <c r="T2061" t="s">
        <v>106</v>
      </c>
      <c r="V2061">
        <v>27</v>
      </c>
      <c r="W2061">
        <v>26</v>
      </c>
      <c r="X2061">
        <f>IF(AND(OR('Country Prioritization'!$C$4 = 'Filter inputs'!$A$4,'Country Prioritization'!$C$4=$B2061),
OR('Country Prioritization'!$C$6='Filter inputs'!$C$4,'Country Prioritization'!$C$6=$S2061),
OR( 'Country Prioritization'!$C$7='Filter inputs'!$D$4, 'Country Prioritization'!$C$7=$T2061),
OR('Country Prioritization'!$C$8='Filter inputs'!$E$4, 'Country Prioritization'!$C$8=$F2061), OR(AND('Country Prioritization'!$C$5='Filter inputs'!$B$4,H2061&lt;=$X$1),AND('Country Prioritization'!$C$5='Filter inputs'!$B$5,M2061&lt;=$X$1))),1,0)</f>
        <v>1</v>
      </c>
      <c r="Y2061">
        <f>IF(OR('Vaccine Prioritization'!$C$5='Filter inputs'!$E$4, 'Vaccine Prioritization'!$C$5=$F2061),1,0)</f>
        <v>1</v>
      </c>
    </row>
    <row r="2062" spans="1:25" x14ac:dyDescent="0.3">
      <c r="A2062" t="str">
        <f t="shared" si="54"/>
        <v>ASIAMNGPCV32025</v>
      </c>
      <c r="B2062" t="s">
        <v>13</v>
      </c>
      <c r="C2062" t="s">
        <v>174</v>
      </c>
      <c r="D2062" t="s">
        <v>70</v>
      </c>
      <c r="E2062" t="s">
        <v>84</v>
      </c>
      <c r="F2062">
        <v>2025</v>
      </c>
      <c r="G2062" t="s">
        <v>199</v>
      </c>
      <c r="H2062" s="11" cm="1">
        <f t="array" ref="H2062">_xlfn.IFS(G2062="&gt;70%",1,G2062="60-70%",70%,G2062="50-60%",60%,G2062="&lt;50%",50%)</f>
        <v>0.5</v>
      </c>
      <c r="I2062" s="47">
        <v>8.1423195305894772E-2</v>
      </c>
      <c r="J2062">
        <v>1</v>
      </c>
      <c r="K2062">
        <v>5</v>
      </c>
      <c r="L2062" t="s">
        <v>196</v>
      </c>
      <c r="M2062" s="11" cm="1">
        <f t="array" ref="M2062">_xlfn.IFS(L2062="&gt;70%",1,L2062="60-70%",70%,L2062="50-60%",60%,L2062="&lt;50%",50%)</f>
        <v>1</v>
      </c>
      <c r="N2062" s="47">
        <v>0.16516245171466276</v>
      </c>
      <c r="O2062">
        <v>2</v>
      </c>
      <c r="P2062">
        <v>2</v>
      </c>
      <c r="Q2062">
        <v>5</v>
      </c>
      <c r="R2062">
        <v>11</v>
      </c>
      <c r="S2062" t="s">
        <v>104</v>
      </c>
      <c r="T2062" t="s">
        <v>108</v>
      </c>
      <c r="V2062">
        <v>22</v>
      </c>
      <c r="W2062">
        <v>20</v>
      </c>
      <c r="X2062">
        <f>IF(AND(OR('Country Prioritization'!$C$4 = 'Filter inputs'!$A$4,'Country Prioritization'!$C$4=$B2062),
OR('Country Prioritization'!$C$6='Filter inputs'!$C$4,'Country Prioritization'!$C$6=$S2062),
OR( 'Country Prioritization'!$C$7='Filter inputs'!$D$4, 'Country Prioritization'!$C$7=$T2062),
OR('Country Prioritization'!$C$8='Filter inputs'!$E$4, 'Country Prioritization'!$C$8=$F2062), OR(AND('Country Prioritization'!$C$5='Filter inputs'!$B$4,H2062&lt;=$X$1),AND('Country Prioritization'!$C$5='Filter inputs'!$B$5,M2062&lt;=$X$1))),1,0)</f>
        <v>1</v>
      </c>
      <c r="Y2062">
        <f>IF(OR('Vaccine Prioritization'!$C$5='Filter inputs'!$E$4, 'Vaccine Prioritization'!$C$5=$F2062),1,0)</f>
        <v>1</v>
      </c>
    </row>
    <row r="2063" spans="1:25" x14ac:dyDescent="0.3">
      <c r="A2063" t="str">
        <f t="shared" si="54"/>
        <v>AFRICADJIPCV32025</v>
      </c>
      <c r="B2063" t="s">
        <v>3</v>
      </c>
      <c r="C2063" t="s">
        <v>124</v>
      </c>
      <c r="D2063" t="s">
        <v>19</v>
      </c>
      <c r="E2063" t="s">
        <v>84</v>
      </c>
      <c r="F2063">
        <v>2025</v>
      </c>
      <c r="G2063" t="s">
        <v>199</v>
      </c>
      <c r="H2063" s="11" cm="1">
        <f t="array" ref="H2063">_xlfn.IFS(G2063="&gt;70%",1,G2063="60-70%",70%,G2063="50-60%",60%,G2063="&lt;50%",50%)</f>
        <v>0.5</v>
      </c>
      <c r="I2063" s="47">
        <v>9.8045206775938636E-3</v>
      </c>
      <c r="J2063">
        <v>5</v>
      </c>
      <c r="K2063">
        <v>2</v>
      </c>
      <c r="L2063" t="s">
        <v>197</v>
      </c>
      <c r="M2063" s="11" cm="1">
        <f t="array" ref="M2063">_xlfn.IFS(L2063="&gt;70%",1,L2063="60-70%",70%,L2063="50-60%",60%,L2063="&lt;50%",50%)</f>
        <v>0.7</v>
      </c>
      <c r="N2063" s="47">
        <v>0.14087925268499799</v>
      </c>
      <c r="O2063">
        <v>8</v>
      </c>
      <c r="P2063">
        <v>2</v>
      </c>
      <c r="Q2063">
        <v>7</v>
      </c>
      <c r="R2063">
        <v>2</v>
      </c>
      <c r="S2063" t="s">
        <v>104</v>
      </c>
      <c r="T2063" t="s">
        <v>109</v>
      </c>
      <c r="V2063">
        <v>16</v>
      </c>
      <c r="W2063">
        <v>19</v>
      </c>
      <c r="X2063">
        <f>IF(AND(OR('Country Prioritization'!$C$4 = 'Filter inputs'!$A$4,'Country Prioritization'!$C$4=$B2063),
OR('Country Prioritization'!$C$6='Filter inputs'!$C$4,'Country Prioritization'!$C$6=$S2063),
OR( 'Country Prioritization'!$C$7='Filter inputs'!$D$4, 'Country Prioritization'!$C$7=$T2063),
OR('Country Prioritization'!$C$8='Filter inputs'!$E$4, 'Country Prioritization'!$C$8=$F2063), OR(AND('Country Prioritization'!$C$5='Filter inputs'!$B$4,H2063&lt;=$X$1),AND('Country Prioritization'!$C$5='Filter inputs'!$B$5,M2063&lt;=$X$1))),1,0)</f>
        <v>1</v>
      </c>
      <c r="Y2063">
        <f>IF(OR('Vaccine Prioritization'!$C$5='Filter inputs'!$E$4, 'Vaccine Prioritization'!$C$5=$F2063),1,0)</f>
        <v>1</v>
      </c>
    </row>
    <row r="2064" spans="1:25" x14ac:dyDescent="0.3">
      <c r="A2064" t="str">
        <f t="shared" si="54"/>
        <v>ASIATLSPCV32025</v>
      </c>
      <c r="B2064" t="s">
        <v>13</v>
      </c>
      <c r="C2064" t="s">
        <v>160</v>
      </c>
      <c r="D2064" t="s">
        <v>56</v>
      </c>
      <c r="E2064" t="s">
        <v>84</v>
      </c>
      <c r="F2064">
        <v>2025</v>
      </c>
      <c r="G2064" t="s">
        <v>199</v>
      </c>
      <c r="H2064" s="11" cm="1">
        <f t="array" ref="H2064">_xlfn.IFS(G2064="&gt;70%",1,G2064="60-70%",70%,G2064="50-60%",60%,G2064="&lt;50%",50%)</f>
        <v>0.5</v>
      </c>
      <c r="I2064" s="47">
        <v>8.0527162196881389E-3</v>
      </c>
      <c r="J2064">
        <v>9</v>
      </c>
      <c r="K2064">
        <v>2</v>
      </c>
      <c r="L2064" t="s">
        <v>199</v>
      </c>
      <c r="M2064" s="11" cm="1">
        <f t="array" ref="M2064">_xlfn.IFS(L2064="&gt;70%",1,L2064="60-70%",70%,L2064="50-60%",60%,L2064="&lt;50%",50%)</f>
        <v>0.5</v>
      </c>
      <c r="N2064" s="47">
        <v>0.13049723436070082</v>
      </c>
      <c r="O2064">
        <v>10</v>
      </c>
      <c r="P2064">
        <v>2</v>
      </c>
      <c r="Q2064">
        <v>2</v>
      </c>
      <c r="R2064">
        <v>11</v>
      </c>
      <c r="S2064" t="s">
        <v>104</v>
      </c>
      <c r="T2064" t="s">
        <v>108</v>
      </c>
      <c r="V2064">
        <v>24</v>
      </c>
      <c r="W2064">
        <v>25</v>
      </c>
      <c r="X2064">
        <f>IF(AND(OR('Country Prioritization'!$C$4 = 'Filter inputs'!$A$4,'Country Prioritization'!$C$4=$B2064),
OR('Country Prioritization'!$C$6='Filter inputs'!$C$4,'Country Prioritization'!$C$6=$S2064),
OR( 'Country Prioritization'!$C$7='Filter inputs'!$D$4, 'Country Prioritization'!$C$7=$T2064),
OR('Country Prioritization'!$C$8='Filter inputs'!$E$4, 'Country Prioritization'!$C$8=$F2064), OR(AND('Country Prioritization'!$C$5='Filter inputs'!$B$4,H2064&lt;=$X$1),AND('Country Prioritization'!$C$5='Filter inputs'!$B$5,M2064&lt;=$X$1))),1,0)</f>
        <v>1</v>
      </c>
      <c r="Y2064">
        <f>IF(OR('Vaccine Prioritization'!$C$5='Filter inputs'!$E$4, 'Vaccine Prioritization'!$C$5=$F2064),1,0)</f>
        <v>1</v>
      </c>
    </row>
    <row r="2065" spans="1:25" x14ac:dyDescent="0.3">
      <c r="A2065" t="str">
        <f t="shared" si="54"/>
        <v>ASIAARMPCV32025</v>
      </c>
      <c r="B2065" t="s">
        <v>13</v>
      </c>
      <c r="C2065" t="s">
        <v>168</v>
      </c>
      <c r="D2065" t="s">
        <v>64</v>
      </c>
      <c r="E2065" t="s">
        <v>84</v>
      </c>
      <c r="F2065">
        <v>2025</v>
      </c>
      <c r="G2065" t="s">
        <v>199</v>
      </c>
      <c r="H2065" s="11" cm="1">
        <f t="array" ref="H2065">_xlfn.IFS(G2065="&gt;70%",1,G2065="60-70%",70%,G2065="50-60%",60%,G2065="&lt;50%",50%)</f>
        <v>0.5</v>
      </c>
      <c r="I2065" s="47">
        <v>8.1260114337621085E-3</v>
      </c>
      <c r="J2065">
        <v>4</v>
      </c>
      <c r="K2065">
        <v>2</v>
      </c>
      <c r="L2065" t="s">
        <v>196</v>
      </c>
      <c r="M2065" s="11" cm="1">
        <f t="array" ref="M2065">_xlfn.IFS(L2065="&gt;70%",1,L2065="60-70%",70%,L2065="50-60%",60%,L2065="&lt;50%",50%)</f>
        <v>1</v>
      </c>
      <c r="N2065" s="47">
        <v>0.11525489207114727</v>
      </c>
      <c r="O2065">
        <v>2</v>
      </c>
      <c r="P2065">
        <v>2</v>
      </c>
      <c r="Q2065">
        <v>2</v>
      </c>
      <c r="R2065">
        <v>10</v>
      </c>
      <c r="S2065" t="s">
        <v>105</v>
      </c>
      <c r="T2065" t="s">
        <v>108</v>
      </c>
      <c r="V2065">
        <v>18</v>
      </c>
      <c r="W2065">
        <v>16</v>
      </c>
      <c r="X2065">
        <f>IF(AND(OR('Country Prioritization'!$C$4 = 'Filter inputs'!$A$4,'Country Prioritization'!$C$4=$B2065),
OR('Country Prioritization'!$C$6='Filter inputs'!$C$4,'Country Prioritization'!$C$6=$S2065),
OR( 'Country Prioritization'!$C$7='Filter inputs'!$D$4, 'Country Prioritization'!$C$7=$T2065),
OR('Country Prioritization'!$C$8='Filter inputs'!$E$4, 'Country Prioritization'!$C$8=$F2065), OR(AND('Country Prioritization'!$C$5='Filter inputs'!$B$4,H2065&lt;=$X$1),AND('Country Prioritization'!$C$5='Filter inputs'!$B$5,M2065&lt;=$X$1))),1,0)</f>
        <v>1</v>
      </c>
      <c r="Y2065">
        <f>IF(OR('Vaccine Prioritization'!$C$5='Filter inputs'!$E$4, 'Vaccine Prioritization'!$C$5=$F2065),1,0)</f>
        <v>1</v>
      </c>
    </row>
    <row r="2066" spans="1:25" x14ac:dyDescent="0.3">
      <c r="A2066" t="str">
        <f t="shared" si="54"/>
        <v>AFRICACOMPCV32025</v>
      </c>
      <c r="B2066" t="s">
        <v>3</v>
      </c>
      <c r="C2066" t="s">
        <v>153</v>
      </c>
      <c r="D2066" t="s">
        <v>49</v>
      </c>
      <c r="E2066" t="s">
        <v>84</v>
      </c>
      <c r="F2066">
        <v>2025</v>
      </c>
      <c r="G2066" t="s">
        <v>199</v>
      </c>
      <c r="H2066" s="11" cm="1">
        <f t="array" ref="H2066">_xlfn.IFS(G2066="&gt;70%",1,G2066="60-70%",70%,G2066="50-60%",60%,G2066="&lt;50%",50%)</f>
        <v>0.5</v>
      </c>
      <c r="I2066" s="47">
        <v>8.3657755086137004E-3</v>
      </c>
      <c r="J2066">
        <v>7</v>
      </c>
      <c r="K2066">
        <v>2</v>
      </c>
      <c r="L2066" t="s">
        <v>199</v>
      </c>
      <c r="M2066" s="11" cm="1">
        <f t="array" ref="M2066">_xlfn.IFS(L2066="&gt;70%",1,L2066="60-70%",70%,L2066="50-60%",60%,L2066="&lt;50%",50%)</f>
        <v>0.5</v>
      </c>
      <c r="N2066" s="47">
        <v>9.4523252892128817E-2</v>
      </c>
      <c r="O2066">
        <v>9</v>
      </c>
      <c r="P2066">
        <v>2</v>
      </c>
      <c r="Q2066">
        <v>3</v>
      </c>
      <c r="R2066">
        <v>2</v>
      </c>
      <c r="S2066" t="s">
        <v>104</v>
      </c>
      <c r="T2066" t="s">
        <v>109</v>
      </c>
      <c r="V2066">
        <v>14</v>
      </c>
      <c r="W2066">
        <v>16</v>
      </c>
      <c r="X2066">
        <f>IF(AND(OR('Country Prioritization'!$C$4 = 'Filter inputs'!$A$4,'Country Prioritization'!$C$4=$B2066),
OR('Country Prioritization'!$C$6='Filter inputs'!$C$4,'Country Prioritization'!$C$6=$S2066),
OR( 'Country Prioritization'!$C$7='Filter inputs'!$D$4, 'Country Prioritization'!$C$7=$T2066),
OR('Country Prioritization'!$C$8='Filter inputs'!$E$4, 'Country Prioritization'!$C$8=$F2066), OR(AND('Country Prioritization'!$C$5='Filter inputs'!$B$4,H2066&lt;=$X$1),AND('Country Prioritization'!$C$5='Filter inputs'!$B$5,M2066&lt;=$X$1))),1,0)</f>
        <v>1</v>
      </c>
      <c r="Y2066">
        <f>IF(OR('Vaccine Prioritization'!$C$5='Filter inputs'!$E$4, 'Vaccine Prioritization'!$C$5=$F2066),1,0)</f>
        <v>1</v>
      </c>
    </row>
    <row r="2067" spans="1:25" x14ac:dyDescent="0.3">
      <c r="A2067" t="str">
        <f t="shared" si="54"/>
        <v>AFRICALSOPCV32025</v>
      </c>
      <c r="B2067" t="s">
        <v>3</v>
      </c>
      <c r="C2067" t="s">
        <v>178</v>
      </c>
      <c r="D2067" t="s">
        <v>74</v>
      </c>
      <c r="E2067" t="s">
        <v>84</v>
      </c>
      <c r="F2067">
        <v>2025</v>
      </c>
      <c r="G2067" t="s">
        <v>199</v>
      </c>
      <c r="H2067" s="11" cm="1">
        <f t="array" ref="H2067">_xlfn.IFS(G2067="&gt;70%",1,G2067="60-70%",70%,G2067="50-60%",60%,G2067="&lt;50%",50%)</f>
        <v>0.5</v>
      </c>
      <c r="I2067" s="47">
        <v>5.5574655280808873E-3</v>
      </c>
      <c r="J2067">
        <v>5</v>
      </c>
      <c r="K2067">
        <v>2</v>
      </c>
      <c r="L2067" t="s">
        <v>196</v>
      </c>
      <c r="M2067" s="11" cm="1">
        <f t="array" ref="M2067">_xlfn.IFS(L2067="&gt;70%",1,L2067="60-70%",70%,L2067="50-60%",60%,L2067="&lt;50%",50%)</f>
        <v>1</v>
      </c>
      <c r="N2067" s="47">
        <v>8.8077834877868924E-2</v>
      </c>
      <c r="O2067">
        <v>1</v>
      </c>
      <c r="P2067">
        <v>2</v>
      </c>
      <c r="Q2067">
        <v>9</v>
      </c>
      <c r="R2067">
        <v>2</v>
      </c>
      <c r="S2067" t="s">
        <v>104</v>
      </c>
      <c r="T2067" t="s">
        <v>109</v>
      </c>
      <c r="V2067">
        <v>18</v>
      </c>
      <c r="W2067">
        <v>14</v>
      </c>
      <c r="X2067">
        <f>IF(AND(OR('Country Prioritization'!$C$4 = 'Filter inputs'!$A$4,'Country Prioritization'!$C$4=$B2067),
OR('Country Prioritization'!$C$6='Filter inputs'!$C$4,'Country Prioritization'!$C$6=$S2067),
OR( 'Country Prioritization'!$C$7='Filter inputs'!$D$4, 'Country Prioritization'!$C$7=$T2067),
OR('Country Prioritization'!$C$8='Filter inputs'!$E$4, 'Country Prioritization'!$C$8=$F2067), OR(AND('Country Prioritization'!$C$5='Filter inputs'!$B$4,H2067&lt;=$X$1),AND('Country Prioritization'!$C$5='Filter inputs'!$B$5,M2067&lt;=$X$1))),1,0)</f>
        <v>1</v>
      </c>
      <c r="Y2067">
        <f>IF(OR('Vaccine Prioritization'!$C$5='Filter inputs'!$E$4, 'Vaccine Prioritization'!$C$5=$F2067),1,0)</f>
        <v>1</v>
      </c>
    </row>
    <row r="2068" spans="1:25" x14ac:dyDescent="0.3">
      <c r="A2068" t="str">
        <f t="shared" si="54"/>
        <v>ASIABTNPCV32025</v>
      </c>
      <c r="B2068" t="s">
        <v>13</v>
      </c>
      <c r="C2068" t="s">
        <v>184</v>
      </c>
      <c r="D2068" t="s">
        <v>80</v>
      </c>
      <c r="E2068" t="s">
        <v>84</v>
      </c>
      <c r="F2068">
        <v>2025</v>
      </c>
      <c r="G2068" t="s">
        <v>199</v>
      </c>
      <c r="H2068" s="11" cm="1">
        <f t="array" ref="H2068">_xlfn.IFS(G2068="&gt;70%",1,G2068="60-70%",70%,G2068="50-60%",60%,G2068="&lt;50%",50%)</f>
        <v>0.5</v>
      </c>
      <c r="I2068" s="47">
        <v>1.5436730991913266E-2</v>
      </c>
      <c r="J2068">
        <v>1</v>
      </c>
      <c r="K2068">
        <v>3</v>
      </c>
      <c r="L2068" t="s">
        <v>196</v>
      </c>
      <c r="M2068" s="11" cm="1">
        <f t="array" ref="M2068">_xlfn.IFS(L2068="&gt;70%",1,L2068="60-70%",70%,L2068="50-60%",60%,L2068="&lt;50%",50%)</f>
        <v>1</v>
      </c>
      <c r="N2068" s="47">
        <v>7.6585315118810393E-2</v>
      </c>
      <c r="O2068">
        <v>1</v>
      </c>
      <c r="P2068">
        <v>1</v>
      </c>
      <c r="Q2068">
        <v>4</v>
      </c>
      <c r="R2068">
        <v>11</v>
      </c>
      <c r="S2068" t="s">
        <v>104</v>
      </c>
      <c r="T2068" t="s">
        <v>108</v>
      </c>
      <c r="V2068">
        <v>19</v>
      </c>
      <c r="W2068">
        <v>17</v>
      </c>
      <c r="X2068">
        <f>IF(AND(OR('Country Prioritization'!$C$4 = 'Filter inputs'!$A$4,'Country Prioritization'!$C$4=$B2068),
OR('Country Prioritization'!$C$6='Filter inputs'!$C$4,'Country Prioritization'!$C$6=$S2068),
OR( 'Country Prioritization'!$C$7='Filter inputs'!$D$4, 'Country Prioritization'!$C$7=$T2068),
OR('Country Prioritization'!$C$8='Filter inputs'!$E$4, 'Country Prioritization'!$C$8=$F2068), OR(AND('Country Prioritization'!$C$5='Filter inputs'!$B$4,H2068&lt;=$X$1),AND('Country Prioritization'!$C$5='Filter inputs'!$B$5,M2068&lt;=$X$1))),1,0)</f>
        <v>1</v>
      </c>
      <c r="Y2068">
        <f>IF(OR('Vaccine Prioritization'!$C$5='Filter inputs'!$E$4, 'Vaccine Prioritization'!$C$5=$F2068),1,0)</f>
        <v>1</v>
      </c>
    </row>
    <row r="2069" spans="1:25" x14ac:dyDescent="0.3">
      <c r="A2069" t="str">
        <f t="shared" si="54"/>
        <v>ASIAGEOPCV32025</v>
      </c>
      <c r="B2069" t="s">
        <v>13</v>
      </c>
      <c r="C2069" t="s">
        <v>159</v>
      </c>
      <c r="D2069" t="s">
        <v>55</v>
      </c>
      <c r="E2069" t="s">
        <v>84</v>
      </c>
      <c r="F2069">
        <v>2025</v>
      </c>
      <c r="G2069" t="s">
        <v>199</v>
      </c>
      <c r="H2069" s="11" cm="1">
        <f t="array" ref="H2069">_xlfn.IFS(G2069="&gt;70%",1,G2069="60-70%",70%,G2069="50-60%",60%,G2069="&lt;50%",50%)</f>
        <v>0.5</v>
      </c>
      <c r="I2069" s="47">
        <v>4.2229074113075476E-3</v>
      </c>
      <c r="J2069">
        <v>6</v>
      </c>
      <c r="K2069">
        <v>1</v>
      </c>
      <c r="L2069" t="s">
        <v>196</v>
      </c>
      <c r="M2069" s="11" cm="1">
        <f t="array" ref="M2069">_xlfn.IFS(L2069="&gt;70%",1,L2069="60-70%",70%,L2069="50-60%",60%,L2069="&lt;50%",50%)</f>
        <v>1</v>
      </c>
      <c r="N2069" s="47">
        <v>6.6344310316550165E-2</v>
      </c>
      <c r="O2069">
        <v>4</v>
      </c>
      <c r="P2069">
        <v>1</v>
      </c>
      <c r="Q2069">
        <v>3</v>
      </c>
      <c r="R2069">
        <v>10</v>
      </c>
      <c r="S2069" t="s">
        <v>105</v>
      </c>
      <c r="T2069" t="s">
        <v>108</v>
      </c>
      <c r="V2069">
        <v>20</v>
      </c>
      <c r="W2069">
        <v>18</v>
      </c>
      <c r="X2069">
        <f>IF(AND(OR('Country Prioritization'!$C$4 = 'Filter inputs'!$A$4,'Country Prioritization'!$C$4=$B2069),
OR('Country Prioritization'!$C$6='Filter inputs'!$C$4,'Country Prioritization'!$C$6=$S2069),
OR( 'Country Prioritization'!$C$7='Filter inputs'!$D$4, 'Country Prioritization'!$C$7=$T2069),
OR('Country Prioritization'!$C$8='Filter inputs'!$E$4, 'Country Prioritization'!$C$8=$F2069), OR(AND('Country Prioritization'!$C$5='Filter inputs'!$B$4,H2069&lt;=$X$1),AND('Country Prioritization'!$C$5='Filter inputs'!$B$5,M2069&lt;=$X$1))),1,0)</f>
        <v>1</v>
      </c>
      <c r="Y2069">
        <f>IF(OR('Vaccine Prioritization'!$C$5='Filter inputs'!$E$4, 'Vaccine Prioritization'!$C$5=$F2069),1,0)</f>
        <v>1</v>
      </c>
    </row>
    <row r="2070" spans="1:25" x14ac:dyDescent="0.3">
      <c r="A2070" t="str">
        <f t="shared" si="54"/>
        <v>EUROPEMDAPCV32025</v>
      </c>
      <c r="B2070" t="s">
        <v>9</v>
      </c>
      <c r="C2070" t="s">
        <v>130</v>
      </c>
      <c r="D2070" t="s">
        <v>26</v>
      </c>
      <c r="E2070" t="s">
        <v>84</v>
      </c>
      <c r="F2070">
        <v>2025</v>
      </c>
      <c r="G2070" t="s">
        <v>199</v>
      </c>
      <c r="H2070" s="11" cm="1">
        <f t="array" ref="H2070">_xlfn.IFS(G2070="&gt;70%",1,G2070="60-70%",70%,G2070="50-60%",60%,G2070="&lt;50%",50%)</f>
        <v>0.5</v>
      </c>
      <c r="I2070" s="47">
        <v>3.8247809646613931E-3</v>
      </c>
      <c r="J2070">
        <v>7</v>
      </c>
      <c r="K2070">
        <v>1</v>
      </c>
      <c r="L2070" t="s">
        <v>196</v>
      </c>
      <c r="M2070" s="11" cm="1">
        <f t="array" ref="M2070">_xlfn.IFS(L2070="&gt;70%",1,L2070="60-70%",70%,L2070="50-60%",60%,L2070="&lt;50%",50%)</f>
        <v>1</v>
      </c>
      <c r="N2070" s="47">
        <v>5.3967328318898361E-2</v>
      </c>
      <c r="O2070">
        <v>7</v>
      </c>
      <c r="P2070">
        <v>1</v>
      </c>
      <c r="Q2070">
        <v>2</v>
      </c>
      <c r="R2070">
        <v>11</v>
      </c>
      <c r="S2070" t="s">
        <v>104</v>
      </c>
      <c r="T2070" t="s">
        <v>108</v>
      </c>
      <c r="V2070">
        <v>21</v>
      </c>
      <c r="W2070">
        <v>21</v>
      </c>
      <c r="X2070">
        <f>IF(AND(OR('Country Prioritization'!$C$4 = 'Filter inputs'!$A$4,'Country Prioritization'!$C$4=$B2070),
OR('Country Prioritization'!$C$6='Filter inputs'!$C$4,'Country Prioritization'!$C$6=$S2070),
OR( 'Country Prioritization'!$C$7='Filter inputs'!$D$4, 'Country Prioritization'!$C$7=$T2070),
OR('Country Prioritization'!$C$8='Filter inputs'!$E$4, 'Country Prioritization'!$C$8=$F2070), OR(AND('Country Prioritization'!$C$5='Filter inputs'!$B$4,H2070&lt;=$X$1),AND('Country Prioritization'!$C$5='Filter inputs'!$B$5,M2070&lt;=$X$1))),1,0)</f>
        <v>1</v>
      </c>
      <c r="Y2070">
        <f>IF(OR('Vaccine Prioritization'!$C$5='Filter inputs'!$E$4, 'Vaccine Prioritization'!$C$5=$F2070),1,0)</f>
        <v>1</v>
      </c>
    </row>
    <row r="2071" spans="1:25" x14ac:dyDescent="0.3">
      <c r="A2071" t="str">
        <f t="shared" si="54"/>
        <v>OCEANIASLBPCV32025</v>
      </c>
      <c r="B2071" t="s">
        <v>15</v>
      </c>
      <c r="C2071" t="s">
        <v>150</v>
      </c>
      <c r="D2071" t="s">
        <v>46</v>
      </c>
      <c r="E2071" t="s">
        <v>84</v>
      </c>
      <c r="F2071">
        <v>2025</v>
      </c>
      <c r="G2071" t="s">
        <v>199</v>
      </c>
      <c r="H2071" s="11" cm="1">
        <f t="array" ref="H2071">_xlfn.IFS(G2071="&gt;70%",1,G2071="60-70%",70%,G2071="50-60%",60%,G2071="&lt;50%",50%)</f>
        <v>0.5</v>
      </c>
      <c r="I2071" s="47">
        <v>4.4740600337559123E-3</v>
      </c>
      <c r="J2071">
        <v>3</v>
      </c>
      <c r="K2071">
        <v>1</v>
      </c>
      <c r="L2071" t="s">
        <v>196</v>
      </c>
      <c r="M2071" s="11" cm="1">
        <f t="array" ref="M2071">_xlfn.IFS(L2071="&gt;70%",1,L2071="60-70%",70%,L2071="50-60%",60%,L2071="&lt;50%",50%)</f>
        <v>1</v>
      </c>
      <c r="N2071" s="47">
        <v>5.2085641691925054E-2</v>
      </c>
      <c r="O2071">
        <v>5</v>
      </c>
      <c r="P2071">
        <v>1</v>
      </c>
      <c r="Q2071">
        <v>1</v>
      </c>
      <c r="R2071">
        <v>5</v>
      </c>
      <c r="S2071" t="s">
        <v>104</v>
      </c>
      <c r="T2071" t="s">
        <v>107</v>
      </c>
      <c r="V2071">
        <v>10</v>
      </c>
      <c r="W2071">
        <v>12</v>
      </c>
      <c r="X2071">
        <f>IF(AND(OR('Country Prioritization'!$C$4 = 'Filter inputs'!$A$4,'Country Prioritization'!$C$4=$B2071),
OR('Country Prioritization'!$C$6='Filter inputs'!$C$4,'Country Prioritization'!$C$6=$S2071),
OR( 'Country Prioritization'!$C$7='Filter inputs'!$D$4, 'Country Prioritization'!$C$7=$T2071),
OR('Country Prioritization'!$C$8='Filter inputs'!$E$4, 'Country Prioritization'!$C$8=$F2071), OR(AND('Country Prioritization'!$C$5='Filter inputs'!$B$4,H2071&lt;=$X$1),AND('Country Prioritization'!$C$5='Filter inputs'!$B$5,M2071&lt;=$X$1))),1,0)</f>
        <v>1</v>
      </c>
      <c r="Y2071">
        <f>IF(OR('Vaccine Prioritization'!$C$5='Filter inputs'!$E$4, 'Vaccine Prioritization'!$C$5=$F2071),1,0)</f>
        <v>1</v>
      </c>
    </row>
    <row r="2072" spans="1:25" x14ac:dyDescent="0.3">
      <c r="A2072" t="str">
        <f t="shared" si="54"/>
        <v>OCEANIAKIRPCV32025</v>
      </c>
      <c r="B2072" t="s">
        <v>15</v>
      </c>
      <c r="C2072" t="s">
        <v>129</v>
      </c>
      <c r="D2072" t="s">
        <v>25</v>
      </c>
      <c r="E2072" t="s">
        <v>84</v>
      </c>
      <c r="F2072">
        <v>2025</v>
      </c>
      <c r="G2072" t="s">
        <v>199</v>
      </c>
      <c r="H2072" s="11" cm="1">
        <f t="array" ref="H2072">_xlfn.IFS(G2072="&gt;70%",1,G2072="60-70%",70%,G2072="50-60%",60%,G2072="&lt;50%",50%)</f>
        <v>0.5</v>
      </c>
      <c r="I2072" s="47">
        <v>2.4829957258959219E-3</v>
      </c>
      <c r="J2072">
        <v>2</v>
      </c>
      <c r="K2072">
        <v>1</v>
      </c>
      <c r="L2072" t="s">
        <v>197</v>
      </c>
      <c r="M2072" s="11" cm="1">
        <f t="array" ref="M2072">_xlfn.IFS(L2072="&gt;70%",1,L2072="60-70%",70%,L2072="50-60%",60%,L2072="&lt;50%",50%)</f>
        <v>0.7</v>
      </c>
      <c r="N2072" s="47">
        <v>2.3323714722398432E-2</v>
      </c>
      <c r="O2072">
        <v>7</v>
      </c>
      <c r="P2072">
        <v>1</v>
      </c>
      <c r="Q2072">
        <v>5</v>
      </c>
      <c r="R2072">
        <v>11</v>
      </c>
      <c r="S2072" t="s">
        <v>104</v>
      </c>
      <c r="T2072" t="s">
        <v>108</v>
      </c>
      <c r="V2072">
        <v>19</v>
      </c>
      <c r="W2072">
        <v>24</v>
      </c>
      <c r="X2072">
        <f>IF(AND(OR('Country Prioritization'!$C$4 = 'Filter inputs'!$A$4,'Country Prioritization'!$C$4=$B2072),
OR('Country Prioritization'!$C$6='Filter inputs'!$C$4,'Country Prioritization'!$C$6=$S2072),
OR( 'Country Prioritization'!$C$7='Filter inputs'!$D$4, 'Country Prioritization'!$C$7=$T2072),
OR('Country Prioritization'!$C$8='Filter inputs'!$E$4, 'Country Prioritization'!$C$8=$F2072), OR(AND('Country Prioritization'!$C$5='Filter inputs'!$B$4,H2072&lt;=$X$1),AND('Country Prioritization'!$C$5='Filter inputs'!$B$5,M2072&lt;=$X$1))),1,0)</f>
        <v>1</v>
      </c>
      <c r="Y2072">
        <f>IF(OR('Vaccine Prioritization'!$C$5='Filter inputs'!$E$4, 'Vaccine Prioritization'!$C$5=$F2072),1,0)</f>
        <v>1</v>
      </c>
    </row>
    <row r="2073" spans="1:25" x14ac:dyDescent="0.3">
      <c r="A2073" t="str">
        <f t="shared" si="54"/>
        <v>AMERICAGUYPCV32025</v>
      </c>
      <c r="B2073" t="s">
        <v>22</v>
      </c>
      <c r="C2073" t="s">
        <v>170</v>
      </c>
      <c r="D2073" t="s">
        <v>66</v>
      </c>
      <c r="E2073" t="s">
        <v>84</v>
      </c>
      <c r="F2073">
        <v>2025</v>
      </c>
      <c r="G2073" t="s">
        <v>199</v>
      </c>
      <c r="H2073" s="11" cm="1">
        <f t="array" ref="H2073">_xlfn.IFS(G2073="&gt;70%",1,G2073="60-70%",70%,G2073="50-60%",60%,G2073="&lt;50%",50%)</f>
        <v>0.5</v>
      </c>
      <c r="I2073" s="47">
        <v>1.5824733172380469E-3</v>
      </c>
      <c r="J2073">
        <v>2</v>
      </c>
      <c r="K2073">
        <v>1</v>
      </c>
      <c r="L2073" t="s">
        <v>196</v>
      </c>
      <c r="M2073" s="11" cm="1">
        <f t="array" ref="M2073">_xlfn.IFS(L2073="&gt;70%",1,L2073="60-70%",70%,L2073="50-60%",60%,L2073="&lt;50%",50%)</f>
        <v>1</v>
      </c>
      <c r="N2073" s="47">
        <v>1.844108044067555E-2</v>
      </c>
      <c r="O2073">
        <v>2</v>
      </c>
      <c r="P2073">
        <v>1</v>
      </c>
      <c r="Q2073">
        <v>4</v>
      </c>
      <c r="R2073">
        <v>10</v>
      </c>
      <c r="S2073" t="s">
        <v>105</v>
      </c>
      <c r="T2073" t="s">
        <v>108</v>
      </c>
      <c r="V2073">
        <v>17</v>
      </c>
      <c r="W2073">
        <v>17</v>
      </c>
      <c r="X2073">
        <f>IF(AND(OR('Country Prioritization'!$C$4 = 'Filter inputs'!$A$4,'Country Prioritization'!$C$4=$B2073),
OR('Country Prioritization'!$C$6='Filter inputs'!$C$4,'Country Prioritization'!$C$6=$S2073),
OR( 'Country Prioritization'!$C$7='Filter inputs'!$D$4, 'Country Prioritization'!$C$7=$T2073),
OR('Country Prioritization'!$C$8='Filter inputs'!$E$4, 'Country Prioritization'!$C$8=$F2073), OR(AND('Country Prioritization'!$C$5='Filter inputs'!$B$4,H2073&lt;=$X$1),AND('Country Prioritization'!$C$5='Filter inputs'!$B$5,M2073&lt;=$X$1))),1,0)</f>
        <v>1</v>
      </c>
      <c r="Y2073">
        <f>IF(OR('Vaccine Prioritization'!$C$5='Filter inputs'!$E$4, 'Vaccine Prioritization'!$C$5=$F2073),1,0)</f>
        <v>1</v>
      </c>
    </row>
    <row r="2074" spans="1:25" x14ac:dyDescent="0.3">
      <c r="A2074" t="str">
        <f t="shared" si="54"/>
        <v>AFRICASTPPCV32025</v>
      </c>
      <c r="B2074" t="s">
        <v>3</v>
      </c>
      <c r="C2074" t="s">
        <v>173</v>
      </c>
      <c r="D2074" t="s">
        <v>69</v>
      </c>
      <c r="E2074" t="s">
        <v>84</v>
      </c>
      <c r="F2074">
        <v>2025</v>
      </c>
      <c r="G2074" t="s">
        <v>199</v>
      </c>
      <c r="H2074" s="11" cm="1">
        <f t="array" ref="H2074">_xlfn.IFS(G2074="&gt;70%",1,G2074="60-70%",70%,G2074="50-60%",60%,G2074="&lt;50%",50%)</f>
        <v>0.5</v>
      </c>
      <c r="I2074" s="47">
        <v>9.0551742517957221E-4</v>
      </c>
      <c r="J2074">
        <v>3</v>
      </c>
      <c r="K2074">
        <v>1</v>
      </c>
      <c r="L2074" t="s">
        <v>196</v>
      </c>
      <c r="M2074" s="11" cm="1">
        <f t="array" ref="M2074">_xlfn.IFS(L2074="&gt;70%",1,L2074="60-70%",70%,L2074="50-60%",60%,L2074="&lt;50%",50%)</f>
        <v>1</v>
      </c>
      <c r="N2074" s="47">
        <v>1.0959383580179777E-2</v>
      </c>
      <c r="O2074">
        <v>2</v>
      </c>
      <c r="P2074">
        <v>1</v>
      </c>
      <c r="Q2074">
        <v>4</v>
      </c>
      <c r="R2074">
        <v>5</v>
      </c>
      <c r="S2074" t="s">
        <v>104</v>
      </c>
      <c r="T2074" t="s">
        <v>107</v>
      </c>
      <c r="V2074">
        <v>13</v>
      </c>
      <c r="W2074">
        <v>12</v>
      </c>
      <c r="X2074">
        <f>IF(AND(OR('Country Prioritization'!$C$4 = 'Filter inputs'!$A$4,'Country Prioritization'!$C$4=$B2074),
OR('Country Prioritization'!$C$6='Filter inputs'!$C$4,'Country Prioritization'!$C$6=$S2074),
OR( 'Country Prioritization'!$C$7='Filter inputs'!$D$4, 'Country Prioritization'!$C$7=$T2074),
OR('Country Prioritization'!$C$8='Filter inputs'!$E$4, 'Country Prioritization'!$C$8=$F2074), OR(AND('Country Prioritization'!$C$5='Filter inputs'!$B$4,H2074&lt;=$X$1),AND('Country Prioritization'!$C$5='Filter inputs'!$B$5,M2074&lt;=$X$1))),1,0)</f>
        <v>1</v>
      </c>
      <c r="Y2074">
        <f>IF(OR('Vaccine Prioritization'!$C$5='Filter inputs'!$E$4, 'Vaccine Prioritization'!$C$5=$F2074),1,0)</f>
        <v>1</v>
      </c>
    </row>
    <row r="2075" spans="1:25" x14ac:dyDescent="0.3">
      <c r="A2075" t="str">
        <f t="shared" si="54"/>
        <v>ASIAINDPCV32026</v>
      </c>
      <c r="B2075" t="s">
        <v>13</v>
      </c>
      <c r="C2075" t="s">
        <v>146</v>
      </c>
      <c r="D2075" t="s">
        <v>42</v>
      </c>
      <c r="E2075" t="s">
        <v>84</v>
      </c>
      <c r="F2075">
        <v>2026</v>
      </c>
      <c r="G2075" t="s">
        <v>199</v>
      </c>
      <c r="H2075" s="11" cm="1">
        <f t="array" ref="H2075">_xlfn.IFS(G2075="&gt;70%",1,G2075="60-70%",70%,G2075="50-60%",60%,G2075="&lt;50%",50%)</f>
        <v>0.5</v>
      </c>
      <c r="I2075" s="47">
        <v>24.116956382762211</v>
      </c>
      <c r="J2075">
        <v>5</v>
      </c>
      <c r="K2075">
        <v>10</v>
      </c>
      <c r="L2075" t="s">
        <v>199</v>
      </c>
      <c r="M2075" s="11" cm="1">
        <f t="array" ref="M2075">_xlfn.IFS(L2075="&gt;70%",1,L2075="60-70%",70%,L2075="50-60%",60%,L2075="&lt;50%",50%)</f>
        <v>0.5</v>
      </c>
      <c r="N2075" s="47">
        <v>128.32324830941832</v>
      </c>
      <c r="O2075">
        <v>10</v>
      </c>
      <c r="P2075">
        <v>10</v>
      </c>
      <c r="Q2075">
        <v>3</v>
      </c>
      <c r="R2075">
        <v>5</v>
      </c>
      <c r="S2075" t="s">
        <v>104</v>
      </c>
      <c r="T2075" t="s">
        <v>107</v>
      </c>
      <c r="V2075">
        <v>23</v>
      </c>
      <c r="W2075">
        <v>28</v>
      </c>
      <c r="X2075">
        <f>IF(AND(OR('Country Prioritization'!$C$4 = 'Filter inputs'!$A$4,'Country Prioritization'!$C$4=$B2075),
OR('Country Prioritization'!$C$6='Filter inputs'!$C$4,'Country Prioritization'!$C$6=$S2075),
OR( 'Country Prioritization'!$C$7='Filter inputs'!$D$4, 'Country Prioritization'!$C$7=$T2075),
OR('Country Prioritization'!$C$8='Filter inputs'!$E$4, 'Country Prioritization'!$C$8=$F2075), OR(AND('Country Prioritization'!$C$5='Filter inputs'!$B$4,H2075&lt;=$X$1),AND('Country Prioritization'!$C$5='Filter inputs'!$B$5,M2075&lt;=$X$1))),1,0)</f>
        <v>1</v>
      </c>
      <c r="Y2075">
        <f>IF(OR('Vaccine Prioritization'!$C$5='Filter inputs'!$E$4, 'Vaccine Prioritization'!$C$5=$F2075),1,0)</f>
        <v>1</v>
      </c>
    </row>
    <row r="2076" spans="1:25" x14ac:dyDescent="0.3">
      <c r="A2076" t="str">
        <f t="shared" si="54"/>
        <v>ASIABGDPCV32026</v>
      </c>
      <c r="B2076" t="s">
        <v>13</v>
      </c>
      <c r="C2076" t="s">
        <v>169</v>
      </c>
      <c r="D2076" t="s">
        <v>65</v>
      </c>
      <c r="E2076" t="s">
        <v>84</v>
      </c>
      <c r="F2076">
        <v>2026</v>
      </c>
      <c r="G2076" t="s">
        <v>199</v>
      </c>
      <c r="H2076" s="11" cm="1">
        <f t="array" ref="H2076">_xlfn.IFS(G2076="&gt;70%",1,G2076="60-70%",70%,G2076="50-60%",60%,G2076="&lt;50%",50%)</f>
        <v>0.5</v>
      </c>
      <c r="I2076" s="47">
        <v>0.80387861036019326</v>
      </c>
      <c r="J2076">
        <v>6</v>
      </c>
      <c r="K2076">
        <v>8</v>
      </c>
      <c r="L2076" t="s">
        <v>196</v>
      </c>
      <c r="M2076" s="11" cm="1">
        <f t="array" ref="M2076">_xlfn.IFS(L2076="&gt;70%",1,L2076="60-70%",70%,L2076="50-60%",60%,L2076="&lt;50%",50%)</f>
        <v>1</v>
      </c>
      <c r="N2076" s="47">
        <v>27.022160568061839</v>
      </c>
      <c r="O2076">
        <v>2</v>
      </c>
      <c r="P2076">
        <v>10</v>
      </c>
      <c r="Q2076">
        <v>2</v>
      </c>
      <c r="R2076">
        <v>2</v>
      </c>
      <c r="S2076" t="s">
        <v>104</v>
      </c>
      <c r="T2076" t="s">
        <v>109</v>
      </c>
      <c r="V2076">
        <v>18</v>
      </c>
      <c r="W2076">
        <v>16</v>
      </c>
      <c r="X2076">
        <f>IF(AND(OR('Country Prioritization'!$C$4 = 'Filter inputs'!$A$4,'Country Prioritization'!$C$4=$B2076),
OR('Country Prioritization'!$C$6='Filter inputs'!$C$4,'Country Prioritization'!$C$6=$S2076),
OR( 'Country Prioritization'!$C$7='Filter inputs'!$D$4, 'Country Prioritization'!$C$7=$T2076),
OR('Country Prioritization'!$C$8='Filter inputs'!$E$4, 'Country Prioritization'!$C$8=$F2076), OR(AND('Country Prioritization'!$C$5='Filter inputs'!$B$4,H2076&lt;=$X$1),AND('Country Prioritization'!$C$5='Filter inputs'!$B$5,M2076&lt;=$X$1))),1,0)</f>
        <v>1</v>
      </c>
      <c r="Y2076">
        <f>IF(OR('Vaccine Prioritization'!$C$5='Filter inputs'!$E$4, 'Vaccine Prioritization'!$C$5=$F2076),1,0)</f>
        <v>1</v>
      </c>
    </row>
    <row r="2077" spans="1:25" x14ac:dyDescent="0.3">
      <c r="A2077" t="str">
        <f t="shared" si="54"/>
        <v>ASIAPAKPCV32026</v>
      </c>
      <c r="B2077" t="s">
        <v>13</v>
      </c>
      <c r="C2077" t="s">
        <v>141</v>
      </c>
      <c r="D2077" t="s">
        <v>37</v>
      </c>
      <c r="E2077" t="s">
        <v>84</v>
      </c>
      <c r="F2077">
        <v>2026</v>
      </c>
      <c r="G2077" t="s">
        <v>196</v>
      </c>
      <c r="H2077" s="11" cm="1">
        <f t="array" ref="H2077">_xlfn.IFS(G2077="&gt;70%",1,G2077="60-70%",70%,G2077="50-60%",60%,G2077="&lt;50%",50%)</f>
        <v>1</v>
      </c>
      <c r="I2077" s="47">
        <v>23.237623290972056</v>
      </c>
      <c r="J2077">
        <v>1</v>
      </c>
      <c r="K2077">
        <v>10</v>
      </c>
      <c r="L2077" t="s">
        <v>196</v>
      </c>
      <c r="M2077" s="11" cm="1">
        <f t="array" ref="M2077">_xlfn.IFS(L2077="&gt;70%",1,L2077="60-70%",70%,L2077="50-60%",60%,L2077="&lt;50%",50%)</f>
        <v>1</v>
      </c>
      <c r="N2077" s="47">
        <v>26.383790875406088</v>
      </c>
      <c r="O2077">
        <v>5</v>
      </c>
      <c r="P2077">
        <v>10</v>
      </c>
      <c r="Q2077">
        <v>3</v>
      </c>
      <c r="R2077">
        <v>2</v>
      </c>
      <c r="S2077" t="s">
        <v>104</v>
      </c>
      <c r="T2077" t="s">
        <v>109</v>
      </c>
      <c r="V2077">
        <v>16</v>
      </c>
      <c r="W2077">
        <v>20</v>
      </c>
      <c r="X2077">
        <f>IF(AND(OR('Country Prioritization'!$C$4 = 'Filter inputs'!$A$4,'Country Prioritization'!$C$4=$B2077),
OR('Country Prioritization'!$C$6='Filter inputs'!$C$4,'Country Prioritization'!$C$6=$S2077),
OR( 'Country Prioritization'!$C$7='Filter inputs'!$D$4, 'Country Prioritization'!$C$7=$T2077),
OR('Country Prioritization'!$C$8='Filter inputs'!$E$4, 'Country Prioritization'!$C$8=$F2077), OR(AND('Country Prioritization'!$C$5='Filter inputs'!$B$4,H2077&lt;=$X$1),AND('Country Prioritization'!$C$5='Filter inputs'!$B$5,M2077&lt;=$X$1))),1,0)</f>
        <v>1</v>
      </c>
      <c r="Y2077">
        <f>IF(OR('Vaccine Prioritization'!$C$5='Filter inputs'!$E$4, 'Vaccine Prioritization'!$C$5=$F2077),1,0)</f>
        <v>1</v>
      </c>
    </row>
    <row r="2078" spans="1:25" x14ac:dyDescent="0.3">
      <c r="A2078" t="str">
        <f t="shared" si="54"/>
        <v>AFRICAETHPCV32026</v>
      </c>
      <c r="B2078" t="s">
        <v>3</v>
      </c>
      <c r="C2078" t="s">
        <v>125</v>
      </c>
      <c r="D2078" t="s">
        <v>20</v>
      </c>
      <c r="E2078" t="s">
        <v>84</v>
      </c>
      <c r="F2078">
        <v>2026</v>
      </c>
      <c r="G2078" t="s">
        <v>197</v>
      </c>
      <c r="H2078" s="11" cm="1">
        <f t="array" ref="H2078">_xlfn.IFS(G2078="&gt;70%",1,G2078="60-70%",70%,G2078="50-60%",60%,G2078="&lt;50%",50%)</f>
        <v>0.7</v>
      </c>
      <c r="I2078" s="47">
        <v>22.182768324241877</v>
      </c>
      <c r="J2078">
        <v>3</v>
      </c>
      <c r="K2078">
        <v>10</v>
      </c>
      <c r="L2078" t="s">
        <v>197</v>
      </c>
      <c r="M2078" s="11" cm="1">
        <f t="array" ref="M2078">_xlfn.IFS(L2078="&gt;70%",1,L2078="60-70%",70%,L2078="50-60%",60%,L2078="&lt;50%",50%)</f>
        <v>0.7</v>
      </c>
      <c r="N2078" s="47">
        <v>23.926192403175897</v>
      </c>
      <c r="O2078">
        <v>8</v>
      </c>
      <c r="P2078">
        <v>10</v>
      </c>
      <c r="Q2078">
        <v>9</v>
      </c>
      <c r="R2078">
        <v>9</v>
      </c>
      <c r="S2078" t="s">
        <v>103</v>
      </c>
      <c r="T2078" t="s">
        <v>106</v>
      </c>
      <c r="V2078">
        <v>31</v>
      </c>
      <c r="W2078">
        <v>36</v>
      </c>
      <c r="X2078">
        <f>IF(AND(OR('Country Prioritization'!$C$4 = 'Filter inputs'!$A$4,'Country Prioritization'!$C$4=$B2078),
OR('Country Prioritization'!$C$6='Filter inputs'!$C$4,'Country Prioritization'!$C$6=$S2078),
OR( 'Country Prioritization'!$C$7='Filter inputs'!$D$4, 'Country Prioritization'!$C$7=$T2078),
OR('Country Prioritization'!$C$8='Filter inputs'!$E$4, 'Country Prioritization'!$C$8=$F2078), OR(AND('Country Prioritization'!$C$5='Filter inputs'!$B$4,H2078&lt;=$X$1),AND('Country Prioritization'!$C$5='Filter inputs'!$B$5,M2078&lt;=$X$1))),1,0)</f>
        <v>1</v>
      </c>
      <c r="Y2078">
        <f>IF(OR('Vaccine Prioritization'!$C$5='Filter inputs'!$E$4, 'Vaccine Prioritization'!$C$5=$F2078),1,0)</f>
        <v>1</v>
      </c>
    </row>
    <row r="2079" spans="1:25" x14ac:dyDescent="0.3">
      <c r="A2079" t="str">
        <f t="shared" si="54"/>
        <v>AFRICANGAPCV32026</v>
      </c>
      <c r="B2079" t="s">
        <v>3</v>
      </c>
      <c r="C2079" t="s">
        <v>113</v>
      </c>
      <c r="D2079" t="s">
        <v>5</v>
      </c>
      <c r="E2079" t="s">
        <v>84</v>
      </c>
      <c r="F2079">
        <v>2026</v>
      </c>
      <c r="G2079" t="s">
        <v>198</v>
      </c>
      <c r="H2079" s="11" cm="1">
        <f t="array" ref="H2079">_xlfn.IFS(G2079="&gt;70%",1,G2079="60-70%",70%,G2079="50-60%",60%,G2079="&lt;50%",50%)</f>
        <v>0.6</v>
      </c>
      <c r="I2079" s="47">
        <v>22.500030443093028</v>
      </c>
      <c r="J2079">
        <v>4</v>
      </c>
      <c r="K2079">
        <v>10</v>
      </c>
      <c r="L2079" t="s">
        <v>199</v>
      </c>
      <c r="M2079" s="11" cm="1">
        <f t="array" ref="M2079">_xlfn.IFS(L2079="&gt;70%",1,L2079="60-70%",70%,L2079="50-60%",60%,L2079="&lt;50%",50%)</f>
        <v>0.5</v>
      </c>
      <c r="N2079" s="47">
        <v>19.115769038966029</v>
      </c>
      <c r="O2079">
        <v>9</v>
      </c>
      <c r="P2079">
        <v>10</v>
      </c>
      <c r="Q2079">
        <v>10</v>
      </c>
      <c r="R2079">
        <v>5</v>
      </c>
      <c r="S2079" t="s">
        <v>104</v>
      </c>
      <c r="T2079" t="s">
        <v>107</v>
      </c>
      <c r="V2079">
        <v>29</v>
      </c>
      <c r="W2079">
        <v>34</v>
      </c>
      <c r="X2079">
        <f>IF(AND(OR('Country Prioritization'!$C$4 = 'Filter inputs'!$A$4,'Country Prioritization'!$C$4=$B2079),
OR('Country Prioritization'!$C$6='Filter inputs'!$C$4,'Country Prioritization'!$C$6=$S2079),
OR( 'Country Prioritization'!$C$7='Filter inputs'!$D$4, 'Country Prioritization'!$C$7=$T2079),
OR('Country Prioritization'!$C$8='Filter inputs'!$E$4, 'Country Prioritization'!$C$8=$F2079), OR(AND('Country Prioritization'!$C$5='Filter inputs'!$B$4,H2079&lt;=$X$1),AND('Country Prioritization'!$C$5='Filter inputs'!$B$5,M2079&lt;=$X$1))),1,0)</f>
        <v>1</v>
      </c>
      <c r="Y2079">
        <f>IF(OR('Vaccine Prioritization'!$C$5='Filter inputs'!$E$4, 'Vaccine Prioritization'!$C$5=$F2079),1,0)</f>
        <v>1</v>
      </c>
    </row>
    <row r="2080" spans="1:25" x14ac:dyDescent="0.3">
      <c r="A2080" t="str">
        <f t="shared" si="54"/>
        <v>AFRICACODPCV32026</v>
      </c>
      <c r="B2080" t="s">
        <v>3</v>
      </c>
      <c r="C2080" t="s">
        <v>134</v>
      </c>
      <c r="D2080" t="s">
        <v>30</v>
      </c>
      <c r="E2080" t="s">
        <v>84</v>
      </c>
      <c r="F2080">
        <v>2026</v>
      </c>
      <c r="G2080" t="s">
        <v>198</v>
      </c>
      <c r="H2080" s="11" cm="1">
        <f t="array" ref="H2080">_xlfn.IFS(G2080="&gt;70%",1,G2080="60-70%",70%,G2080="50-60%",60%,G2080="&lt;50%",50%)</f>
        <v>0.6</v>
      </c>
      <c r="I2080" s="47">
        <v>11.439452197924307</v>
      </c>
      <c r="J2080">
        <v>4</v>
      </c>
      <c r="K2080">
        <v>10</v>
      </c>
      <c r="L2080" t="s">
        <v>196</v>
      </c>
      <c r="M2080" s="11" cm="1">
        <f t="array" ref="M2080">_xlfn.IFS(L2080="&gt;70%",1,L2080="60-70%",70%,L2080="50-60%",60%,L2080="&lt;50%",50%)</f>
        <v>1</v>
      </c>
      <c r="N2080" s="47">
        <v>14.850414293906004</v>
      </c>
      <c r="O2080">
        <v>7</v>
      </c>
      <c r="P2080">
        <v>10</v>
      </c>
      <c r="Q2080">
        <v>10</v>
      </c>
      <c r="R2080">
        <v>9</v>
      </c>
      <c r="S2080" t="s">
        <v>103</v>
      </c>
      <c r="T2080" t="s">
        <v>106</v>
      </c>
      <c r="V2080">
        <v>33</v>
      </c>
      <c r="W2080">
        <v>36</v>
      </c>
      <c r="X2080">
        <f>IF(AND(OR('Country Prioritization'!$C$4 = 'Filter inputs'!$A$4,'Country Prioritization'!$C$4=$B2080),
OR('Country Prioritization'!$C$6='Filter inputs'!$C$4,'Country Prioritization'!$C$6=$S2080),
OR( 'Country Prioritization'!$C$7='Filter inputs'!$D$4, 'Country Prioritization'!$C$7=$T2080),
OR('Country Prioritization'!$C$8='Filter inputs'!$E$4, 'Country Prioritization'!$C$8=$F2080), OR(AND('Country Prioritization'!$C$5='Filter inputs'!$B$4,H2080&lt;=$X$1),AND('Country Prioritization'!$C$5='Filter inputs'!$B$5,M2080&lt;=$X$1))),1,0)</f>
        <v>1</v>
      </c>
      <c r="Y2080">
        <f>IF(OR('Vaccine Prioritization'!$C$5='Filter inputs'!$E$4, 'Vaccine Prioritization'!$C$5=$F2080),1,0)</f>
        <v>1</v>
      </c>
    </row>
    <row r="2081" spans="1:25" x14ac:dyDescent="0.3">
      <c r="A2081" t="str">
        <f t="shared" si="54"/>
        <v>ASIAIDNPCV32026</v>
      </c>
      <c r="B2081" t="s">
        <v>13</v>
      </c>
      <c r="C2081" t="s">
        <v>133</v>
      </c>
      <c r="D2081" t="s">
        <v>29</v>
      </c>
      <c r="E2081" t="s">
        <v>84</v>
      </c>
      <c r="F2081">
        <v>2026</v>
      </c>
      <c r="G2081" t="s">
        <v>199</v>
      </c>
      <c r="H2081" s="11" cm="1">
        <f t="array" ref="H2081">_xlfn.IFS(G2081="&gt;70%",1,G2081="60-70%",70%,G2081="50-60%",60%,G2081="&lt;50%",50%)</f>
        <v>0.5</v>
      </c>
      <c r="I2081" s="47">
        <v>0.49944008341131441</v>
      </c>
      <c r="J2081">
        <v>5</v>
      </c>
      <c r="K2081">
        <v>7</v>
      </c>
      <c r="L2081" t="s">
        <v>196</v>
      </c>
      <c r="M2081" s="11" cm="1">
        <f t="array" ref="M2081">_xlfn.IFS(L2081="&gt;70%",1,L2081="60-70%",70%,L2081="50-60%",60%,L2081="&lt;50%",50%)</f>
        <v>1</v>
      </c>
      <c r="N2081" s="47">
        <v>12.119955340900338</v>
      </c>
      <c r="O2081">
        <v>7</v>
      </c>
      <c r="P2081">
        <v>10</v>
      </c>
      <c r="Q2081">
        <v>2</v>
      </c>
      <c r="R2081">
        <v>10</v>
      </c>
      <c r="S2081" t="s">
        <v>105</v>
      </c>
      <c r="T2081" t="s">
        <v>108</v>
      </c>
      <c r="V2081">
        <v>24</v>
      </c>
      <c r="W2081">
        <v>29</v>
      </c>
      <c r="X2081">
        <f>IF(AND(OR('Country Prioritization'!$C$4 = 'Filter inputs'!$A$4,'Country Prioritization'!$C$4=$B2081),
OR('Country Prioritization'!$C$6='Filter inputs'!$C$4,'Country Prioritization'!$C$6=$S2081),
OR( 'Country Prioritization'!$C$7='Filter inputs'!$D$4, 'Country Prioritization'!$C$7=$T2081),
OR('Country Prioritization'!$C$8='Filter inputs'!$E$4, 'Country Prioritization'!$C$8=$F2081), OR(AND('Country Prioritization'!$C$5='Filter inputs'!$B$4,H2081&lt;=$X$1),AND('Country Prioritization'!$C$5='Filter inputs'!$B$5,M2081&lt;=$X$1))),1,0)</f>
        <v>1</v>
      </c>
      <c r="Y2081">
        <f>IF(OR('Vaccine Prioritization'!$C$5='Filter inputs'!$E$4, 'Vaccine Prioritization'!$C$5=$F2081),1,0)</f>
        <v>1</v>
      </c>
    </row>
    <row r="2082" spans="1:25" x14ac:dyDescent="0.3">
      <c r="A2082" t="str">
        <f t="shared" si="54"/>
        <v>AFRICANERPCV32026</v>
      </c>
      <c r="B2082" t="s">
        <v>3</v>
      </c>
      <c r="C2082" t="s">
        <v>136</v>
      </c>
      <c r="D2082" t="s">
        <v>32</v>
      </c>
      <c r="E2082" t="s">
        <v>84</v>
      </c>
      <c r="F2082">
        <v>2026</v>
      </c>
      <c r="G2082" t="s">
        <v>199</v>
      </c>
      <c r="H2082" s="11" cm="1">
        <f t="array" ref="H2082">_xlfn.IFS(G2082="&gt;70%",1,G2082="60-70%",70%,G2082="50-60%",60%,G2082="&lt;50%",50%)</f>
        <v>0.5</v>
      </c>
      <c r="I2082" s="47">
        <v>6.1769553294128095E-2</v>
      </c>
      <c r="J2082">
        <v>10</v>
      </c>
      <c r="K2082">
        <v>5</v>
      </c>
      <c r="L2082" t="s">
        <v>196</v>
      </c>
      <c r="M2082" s="11" cm="1">
        <f t="array" ref="M2082">_xlfn.IFS(L2082="&gt;70%",1,L2082="60-70%",70%,L2082="50-60%",60%,L2082="&lt;50%",50%)</f>
        <v>1</v>
      </c>
      <c r="N2082" s="47">
        <v>10.280231636448011</v>
      </c>
      <c r="O2082">
        <v>7</v>
      </c>
      <c r="P2082">
        <v>10</v>
      </c>
      <c r="Q2082">
        <v>8</v>
      </c>
      <c r="R2082">
        <v>9</v>
      </c>
      <c r="S2082" t="s">
        <v>103</v>
      </c>
      <c r="T2082" t="s">
        <v>106</v>
      </c>
      <c r="V2082">
        <v>32</v>
      </c>
      <c r="W2082">
        <v>34</v>
      </c>
      <c r="X2082">
        <f>IF(AND(OR('Country Prioritization'!$C$4 = 'Filter inputs'!$A$4,'Country Prioritization'!$C$4=$B2082),
OR('Country Prioritization'!$C$6='Filter inputs'!$C$4,'Country Prioritization'!$C$6=$S2082),
OR( 'Country Prioritization'!$C$7='Filter inputs'!$D$4, 'Country Prioritization'!$C$7=$T2082),
OR('Country Prioritization'!$C$8='Filter inputs'!$E$4, 'Country Prioritization'!$C$8=$F2082), OR(AND('Country Prioritization'!$C$5='Filter inputs'!$B$4,H2082&lt;=$X$1),AND('Country Prioritization'!$C$5='Filter inputs'!$B$5,M2082&lt;=$X$1))),1,0)</f>
        <v>1</v>
      </c>
      <c r="Y2082">
        <f>IF(OR('Vaccine Prioritization'!$C$5='Filter inputs'!$E$4, 'Vaccine Prioritization'!$C$5=$F2082),1,0)</f>
        <v>1</v>
      </c>
    </row>
    <row r="2083" spans="1:25" x14ac:dyDescent="0.3">
      <c r="A2083" t="str">
        <f t="shared" si="54"/>
        <v>ASIAVNMPCV32026</v>
      </c>
      <c r="B2083" t="s">
        <v>13</v>
      </c>
      <c r="C2083" t="s">
        <v>152</v>
      </c>
      <c r="D2083" t="s">
        <v>48</v>
      </c>
      <c r="E2083" t="s">
        <v>84</v>
      </c>
      <c r="F2083">
        <v>2026</v>
      </c>
      <c r="G2083" t="s">
        <v>197</v>
      </c>
      <c r="H2083" s="11" cm="1">
        <f t="array" ref="H2083">_xlfn.IFS(G2083="&gt;70%",1,G2083="60-70%",70%,G2083="50-60%",60%,G2083="&lt;50%",50%)</f>
        <v>0.7</v>
      </c>
      <c r="I2083" s="47">
        <v>0.83607896746916532</v>
      </c>
      <c r="J2083">
        <v>3</v>
      </c>
      <c r="K2083">
        <v>8</v>
      </c>
      <c r="L2083" t="s">
        <v>199</v>
      </c>
      <c r="M2083" s="11" cm="1">
        <f t="array" ref="M2083">_xlfn.IFS(L2083="&gt;70%",1,L2083="60-70%",70%,L2083="50-60%",60%,L2083="&lt;50%",50%)</f>
        <v>0.5</v>
      </c>
      <c r="N2083" s="47">
        <v>8.8328901330500713</v>
      </c>
      <c r="O2083">
        <v>10</v>
      </c>
      <c r="P2083">
        <v>9</v>
      </c>
      <c r="Q2083">
        <v>7</v>
      </c>
      <c r="R2083">
        <v>11</v>
      </c>
      <c r="S2083" t="s">
        <v>104</v>
      </c>
      <c r="T2083" t="s">
        <v>108</v>
      </c>
      <c r="V2083">
        <v>29</v>
      </c>
      <c r="W2083">
        <v>37</v>
      </c>
      <c r="X2083">
        <f>IF(AND(OR('Country Prioritization'!$C$4 = 'Filter inputs'!$A$4,'Country Prioritization'!$C$4=$B2083),
OR('Country Prioritization'!$C$6='Filter inputs'!$C$4,'Country Prioritization'!$C$6=$S2083),
OR( 'Country Prioritization'!$C$7='Filter inputs'!$D$4, 'Country Prioritization'!$C$7=$T2083),
OR('Country Prioritization'!$C$8='Filter inputs'!$E$4, 'Country Prioritization'!$C$8=$F2083), OR(AND('Country Prioritization'!$C$5='Filter inputs'!$B$4,H2083&lt;=$X$1),AND('Country Prioritization'!$C$5='Filter inputs'!$B$5,M2083&lt;=$X$1))),1,0)</f>
        <v>1</v>
      </c>
      <c r="Y2083">
        <f>IF(OR('Vaccine Prioritization'!$C$5='Filter inputs'!$E$4, 'Vaccine Prioritization'!$C$5=$F2083),1,0)</f>
        <v>1</v>
      </c>
    </row>
    <row r="2084" spans="1:25" x14ac:dyDescent="0.3">
      <c r="A2084" t="str">
        <f t="shared" si="54"/>
        <v>AFRICASDNPCV32026</v>
      </c>
      <c r="B2084" t="s">
        <v>3</v>
      </c>
      <c r="C2084" t="s">
        <v>149</v>
      </c>
      <c r="D2084" t="s">
        <v>45</v>
      </c>
      <c r="E2084" t="s">
        <v>84</v>
      </c>
      <c r="F2084">
        <v>2026</v>
      </c>
      <c r="G2084" t="s">
        <v>199</v>
      </c>
      <c r="H2084" s="11" cm="1">
        <f t="array" ref="H2084">_xlfn.IFS(G2084="&gt;70%",1,G2084="60-70%",70%,G2084="50-60%",60%,G2084="&lt;50%",50%)</f>
        <v>0.5</v>
      </c>
      <c r="I2084" s="47">
        <v>0.21183252136241121</v>
      </c>
      <c r="J2084">
        <v>7</v>
      </c>
      <c r="K2084">
        <v>6</v>
      </c>
      <c r="L2084" t="s">
        <v>196</v>
      </c>
      <c r="M2084" s="11" cm="1">
        <f t="array" ref="M2084">_xlfn.IFS(L2084="&gt;70%",1,L2084="60-70%",70%,L2084="50-60%",60%,L2084="&lt;50%",50%)</f>
        <v>1</v>
      </c>
      <c r="N2084" s="47">
        <v>8.4699519119807114</v>
      </c>
      <c r="O2084">
        <v>5</v>
      </c>
      <c r="P2084">
        <v>9</v>
      </c>
      <c r="Q2084">
        <v>5</v>
      </c>
      <c r="R2084">
        <v>3</v>
      </c>
      <c r="S2084" t="s">
        <v>103</v>
      </c>
      <c r="T2084" t="s">
        <v>109</v>
      </c>
      <c r="V2084">
        <v>21</v>
      </c>
      <c r="W2084">
        <v>22</v>
      </c>
      <c r="X2084">
        <f>IF(AND(OR('Country Prioritization'!$C$4 = 'Filter inputs'!$A$4,'Country Prioritization'!$C$4=$B2084),
OR('Country Prioritization'!$C$6='Filter inputs'!$C$4,'Country Prioritization'!$C$6=$S2084),
OR( 'Country Prioritization'!$C$7='Filter inputs'!$D$4, 'Country Prioritization'!$C$7=$T2084),
OR('Country Prioritization'!$C$8='Filter inputs'!$E$4, 'Country Prioritization'!$C$8=$F2084), OR(AND('Country Prioritization'!$C$5='Filter inputs'!$B$4,H2084&lt;=$X$1),AND('Country Prioritization'!$C$5='Filter inputs'!$B$5,M2084&lt;=$X$1))),1,0)</f>
        <v>1</v>
      </c>
      <c r="Y2084">
        <f>IF(OR('Vaccine Prioritization'!$C$5='Filter inputs'!$E$4, 'Vaccine Prioritization'!$C$5=$F2084),1,0)</f>
        <v>1</v>
      </c>
    </row>
    <row r="2085" spans="1:25" x14ac:dyDescent="0.3">
      <c r="A2085" t="str">
        <f t="shared" si="54"/>
        <v>AFRICATZAPCV32026</v>
      </c>
      <c r="B2085" t="s">
        <v>3</v>
      </c>
      <c r="C2085" t="s">
        <v>161</v>
      </c>
      <c r="D2085" t="s">
        <v>57</v>
      </c>
      <c r="E2085" t="s">
        <v>84</v>
      </c>
      <c r="F2085">
        <v>2026</v>
      </c>
      <c r="G2085" t="s">
        <v>199</v>
      </c>
      <c r="H2085" s="11" cm="1">
        <f t="array" ref="H2085">_xlfn.IFS(G2085="&gt;70%",1,G2085="60-70%",70%,G2085="50-60%",60%,G2085="&lt;50%",50%)</f>
        <v>0.5</v>
      </c>
      <c r="I2085" s="47">
        <v>5.2968977358337187E-2</v>
      </c>
      <c r="J2085">
        <v>10</v>
      </c>
      <c r="K2085">
        <v>5</v>
      </c>
      <c r="L2085" t="s">
        <v>196</v>
      </c>
      <c r="M2085" s="11" cm="1">
        <f t="array" ref="M2085">_xlfn.IFS(L2085="&gt;70%",1,L2085="60-70%",70%,L2085="50-60%",60%,L2085="&lt;50%",50%)</f>
        <v>1</v>
      </c>
      <c r="N2085" s="47">
        <v>6.4806300562705719</v>
      </c>
      <c r="O2085">
        <v>3</v>
      </c>
      <c r="P2085">
        <v>9</v>
      </c>
      <c r="Q2085">
        <v>7</v>
      </c>
      <c r="R2085">
        <v>8</v>
      </c>
      <c r="S2085" t="s">
        <v>104</v>
      </c>
      <c r="T2085" t="s">
        <v>106</v>
      </c>
      <c r="V2085">
        <v>30</v>
      </c>
      <c r="W2085">
        <v>27</v>
      </c>
      <c r="X2085">
        <f>IF(AND(OR('Country Prioritization'!$C$4 = 'Filter inputs'!$A$4,'Country Prioritization'!$C$4=$B2085),
OR('Country Prioritization'!$C$6='Filter inputs'!$C$4,'Country Prioritization'!$C$6=$S2085),
OR( 'Country Prioritization'!$C$7='Filter inputs'!$D$4, 'Country Prioritization'!$C$7=$T2085),
OR('Country Prioritization'!$C$8='Filter inputs'!$E$4, 'Country Prioritization'!$C$8=$F2085), OR(AND('Country Prioritization'!$C$5='Filter inputs'!$B$4,H2085&lt;=$X$1),AND('Country Prioritization'!$C$5='Filter inputs'!$B$5,M2085&lt;=$X$1))),1,0)</f>
        <v>1</v>
      </c>
      <c r="Y2085">
        <f>IF(OR('Vaccine Prioritization'!$C$5='Filter inputs'!$E$4, 'Vaccine Prioritization'!$C$5=$F2085),1,0)</f>
        <v>1</v>
      </c>
    </row>
    <row r="2086" spans="1:25" x14ac:dyDescent="0.3">
      <c r="A2086" t="str">
        <f t="shared" si="54"/>
        <v>AFRICAAGOPCV32026</v>
      </c>
      <c r="B2086" t="s">
        <v>3</v>
      </c>
      <c r="C2086" t="s">
        <v>116</v>
      </c>
      <c r="D2086" t="s">
        <v>8</v>
      </c>
      <c r="E2086" t="s">
        <v>84</v>
      </c>
      <c r="F2086">
        <v>2026</v>
      </c>
      <c r="G2086" t="s">
        <v>198</v>
      </c>
      <c r="H2086" s="11" cm="1">
        <f t="array" ref="H2086">_xlfn.IFS(G2086="&gt;70%",1,G2086="60-70%",70%,G2086="50-60%",60%,G2086="&lt;50%",50%)</f>
        <v>0.6</v>
      </c>
      <c r="I2086" s="47">
        <v>6.6096838311488213</v>
      </c>
      <c r="J2086">
        <v>4</v>
      </c>
      <c r="K2086">
        <v>10</v>
      </c>
      <c r="L2086" t="s">
        <v>198</v>
      </c>
      <c r="M2086" s="11" cm="1">
        <f t="array" ref="M2086">_xlfn.IFS(L2086="&gt;70%",1,L2086="60-70%",70%,L2086="50-60%",60%,L2086="&lt;50%",50%)</f>
        <v>0.6</v>
      </c>
      <c r="N2086" s="47">
        <v>6.1146937647952004</v>
      </c>
      <c r="O2086">
        <v>9</v>
      </c>
      <c r="P2086">
        <v>9</v>
      </c>
      <c r="Q2086">
        <v>9</v>
      </c>
      <c r="R2086">
        <v>11</v>
      </c>
      <c r="S2086" t="s">
        <v>104</v>
      </c>
      <c r="T2086" t="s">
        <v>108</v>
      </c>
      <c r="V2086">
        <v>34</v>
      </c>
      <c r="W2086">
        <v>38</v>
      </c>
      <c r="X2086">
        <f>IF(AND(OR('Country Prioritization'!$C$4 = 'Filter inputs'!$A$4,'Country Prioritization'!$C$4=$B2086),
OR('Country Prioritization'!$C$6='Filter inputs'!$C$4,'Country Prioritization'!$C$6=$S2086),
OR( 'Country Prioritization'!$C$7='Filter inputs'!$D$4, 'Country Prioritization'!$C$7=$T2086),
OR('Country Prioritization'!$C$8='Filter inputs'!$E$4, 'Country Prioritization'!$C$8=$F2086), OR(AND('Country Prioritization'!$C$5='Filter inputs'!$B$4,H2086&lt;=$X$1),AND('Country Prioritization'!$C$5='Filter inputs'!$B$5,M2086&lt;=$X$1))),1,0)</f>
        <v>1</v>
      </c>
      <c r="Y2086">
        <f>IF(OR('Vaccine Prioritization'!$C$5='Filter inputs'!$E$4, 'Vaccine Prioritization'!$C$5=$F2086),1,0)</f>
        <v>1</v>
      </c>
    </row>
    <row r="2087" spans="1:25" x14ac:dyDescent="0.3">
      <c r="A2087" t="str">
        <f t="shared" si="54"/>
        <v>ASIAAFGPCV32026</v>
      </c>
      <c r="B2087" t="s">
        <v>13</v>
      </c>
      <c r="C2087" t="s">
        <v>120</v>
      </c>
      <c r="D2087" t="s">
        <v>14</v>
      </c>
      <c r="E2087" t="s">
        <v>84</v>
      </c>
      <c r="F2087">
        <v>2026</v>
      </c>
      <c r="G2087" t="s">
        <v>197</v>
      </c>
      <c r="H2087" s="11" cm="1">
        <f t="array" ref="H2087">_xlfn.IFS(G2087="&gt;70%",1,G2087="60-70%",70%,G2087="50-60%",60%,G2087="&lt;50%",50%)</f>
        <v>0.7</v>
      </c>
      <c r="I2087" s="47">
        <v>6.0134182547949546</v>
      </c>
      <c r="J2087">
        <v>3</v>
      </c>
      <c r="K2087">
        <v>10</v>
      </c>
      <c r="L2087" t="s">
        <v>197</v>
      </c>
      <c r="M2087" s="11" cm="1">
        <f t="array" ref="M2087">_xlfn.IFS(L2087="&gt;70%",1,L2087="60-70%",70%,L2087="50-60%",60%,L2087="&lt;50%",50%)</f>
        <v>0.7</v>
      </c>
      <c r="N2087" s="47">
        <v>5.7070996378003356</v>
      </c>
      <c r="O2087">
        <v>8</v>
      </c>
      <c r="P2087">
        <v>9</v>
      </c>
      <c r="Q2087">
        <v>8</v>
      </c>
      <c r="R2087">
        <v>9</v>
      </c>
      <c r="S2087" t="s">
        <v>103</v>
      </c>
      <c r="T2087" t="s">
        <v>106</v>
      </c>
      <c r="V2087">
        <v>30</v>
      </c>
      <c r="W2087">
        <v>34</v>
      </c>
      <c r="X2087">
        <f>IF(AND(OR('Country Prioritization'!$C$4 = 'Filter inputs'!$A$4,'Country Prioritization'!$C$4=$B2087),
OR('Country Prioritization'!$C$6='Filter inputs'!$C$4,'Country Prioritization'!$C$6=$S2087),
OR( 'Country Prioritization'!$C$7='Filter inputs'!$D$4, 'Country Prioritization'!$C$7=$T2087),
OR('Country Prioritization'!$C$8='Filter inputs'!$E$4, 'Country Prioritization'!$C$8=$F2087), OR(AND('Country Prioritization'!$C$5='Filter inputs'!$B$4,H2087&lt;=$X$1),AND('Country Prioritization'!$C$5='Filter inputs'!$B$5,M2087&lt;=$X$1))),1,0)</f>
        <v>1</v>
      </c>
      <c r="Y2087">
        <f>IF(OR('Vaccine Prioritization'!$C$5='Filter inputs'!$E$4, 'Vaccine Prioritization'!$C$5=$F2087),1,0)</f>
        <v>1</v>
      </c>
    </row>
    <row r="2088" spans="1:25" x14ac:dyDescent="0.3">
      <c r="A2088" t="str">
        <f t="shared" si="54"/>
        <v>AFRICAMLIPCV32026</v>
      </c>
      <c r="B2088" t="s">
        <v>3</v>
      </c>
      <c r="C2088" t="s">
        <v>126</v>
      </c>
      <c r="D2088" t="s">
        <v>21</v>
      </c>
      <c r="E2088" t="s">
        <v>84</v>
      </c>
      <c r="F2088">
        <v>2026</v>
      </c>
      <c r="G2088" t="s">
        <v>196</v>
      </c>
      <c r="H2088" s="11" cm="1">
        <f t="array" ref="H2088">_xlfn.IFS(G2088="&gt;70%",1,G2088="60-70%",70%,G2088="50-60%",60%,G2088="&lt;50%",50%)</f>
        <v>1</v>
      </c>
      <c r="I2088" s="47">
        <v>5.0526418938998514</v>
      </c>
      <c r="J2088">
        <v>2</v>
      </c>
      <c r="K2088">
        <v>9</v>
      </c>
      <c r="L2088" t="s">
        <v>197</v>
      </c>
      <c r="M2088" s="11" cm="1">
        <f t="array" ref="M2088">_xlfn.IFS(L2088="&gt;70%",1,L2088="60-70%",70%,L2088="50-60%",60%,L2088="&lt;50%",50%)</f>
        <v>0.7</v>
      </c>
      <c r="N2088" s="47">
        <v>5.268849140447518</v>
      </c>
      <c r="O2088">
        <v>7</v>
      </c>
      <c r="P2088">
        <v>9</v>
      </c>
      <c r="Q2088">
        <v>8</v>
      </c>
      <c r="R2088">
        <v>9</v>
      </c>
      <c r="S2088" t="s">
        <v>103</v>
      </c>
      <c r="T2088" t="s">
        <v>106</v>
      </c>
      <c r="V2088">
        <v>28</v>
      </c>
      <c r="W2088">
        <v>33</v>
      </c>
      <c r="X2088">
        <f>IF(AND(OR('Country Prioritization'!$C$4 = 'Filter inputs'!$A$4,'Country Prioritization'!$C$4=$B2088),
OR('Country Prioritization'!$C$6='Filter inputs'!$C$4,'Country Prioritization'!$C$6=$S2088),
OR( 'Country Prioritization'!$C$7='Filter inputs'!$D$4, 'Country Prioritization'!$C$7=$T2088),
OR('Country Prioritization'!$C$8='Filter inputs'!$E$4, 'Country Prioritization'!$C$8=$F2088), OR(AND('Country Prioritization'!$C$5='Filter inputs'!$B$4,H2088&lt;=$X$1),AND('Country Prioritization'!$C$5='Filter inputs'!$B$5,M2088&lt;=$X$1))),1,0)</f>
        <v>1</v>
      </c>
      <c r="Y2088">
        <f>IF(OR('Vaccine Prioritization'!$C$5='Filter inputs'!$E$4, 'Vaccine Prioritization'!$C$5=$F2088),1,0)</f>
        <v>1</v>
      </c>
    </row>
    <row r="2089" spans="1:25" x14ac:dyDescent="0.3">
      <c r="A2089" t="str">
        <f t="shared" si="54"/>
        <v>AFRICACMRPCV32026</v>
      </c>
      <c r="B2089" t="s">
        <v>3</v>
      </c>
      <c r="C2089" t="s">
        <v>151</v>
      </c>
      <c r="D2089" t="s">
        <v>47</v>
      </c>
      <c r="E2089" t="s">
        <v>84</v>
      </c>
      <c r="F2089">
        <v>2026</v>
      </c>
      <c r="G2089" t="s">
        <v>197</v>
      </c>
      <c r="H2089" s="11" cm="1">
        <f t="array" ref="H2089">_xlfn.IFS(G2089="&gt;70%",1,G2089="60-70%",70%,G2089="50-60%",60%,G2089="&lt;50%",50%)</f>
        <v>0.7</v>
      </c>
      <c r="I2089" s="47">
        <v>3.4344559152375425</v>
      </c>
      <c r="J2089">
        <v>3</v>
      </c>
      <c r="K2089">
        <v>9</v>
      </c>
      <c r="L2089" t="s">
        <v>196</v>
      </c>
      <c r="M2089" s="11" cm="1">
        <f t="array" ref="M2089">_xlfn.IFS(L2089="&gt;70%",1,L2089="60-70%",70%,L2089="50-60%",60%,L2089="&lt;50%",50%)</f>
        <v>1</v>
      </c>
      <c r="N2089" s="47">
        <v>4.9910852929916887</v>
      </c>
      <c r="O2089">
        <v>5</v>
      </c>
      <c r="P2089">
        <v>9</v>
      </c>
      <c r="Q2089">
        <v>8</v>
      </c>
      <c r="R2089">
        <v>2</v>
      </c>
      <c r="S2089" t="s">
        <v>104</v>
      </c>
      <c r="T2089" t="s">
        <v>109</v>
      </c>
      <c r="V2089">
        <v>22</v>
      </c>
      <c r="W2089">
        <v>24</v>
      </c>
      <c r="X2089">
        <f>IF(AND(OR('Country Prioritization'!$C$4 = 'Filter inputs'!$A$4,'Country Prioritization'!$C$4=$B2089),
OR('Country Prioritization'!$C$6='Filter inputs'!$C$4,'Country Prioritization'!$C$6=$S2089),
OR( 'Country Prioritization'!$C$7='Filter inputs'!$D$4, 'Country Prioritization'!$C$7=$T2089),
OR('Country Prioritization'!$C$8='Filter inputs'!$E$4, 'Country Prioritization'!$C$8=$F2089), OR(AND('Country Prioritization'!$C$5='Filter inputs'!$B$4,H2089&lt;=$X$1),AND('Country Prioritization'!$C$5='Filter inputs'!$B$5,M2089&lt;=$X$1))),1,0)</f>
        <v>1</v>
      </c>
      <c r="Y2089">
        <f>IF(OR('Vaccine Prioritization'!$C$5='Filter inputs'!$E$4, 'Vaccine Prioritization'!$C$5=$F2089),1,0)</f>
        <v>1</v>
      </c>
    </row>
    <row r="2090" spans="1:25" x14ac:dyDescent="0.3">
      <c r="A2090" t="str">
        <f t="shared" si="54"/>
        <v>AFRICAMOZPCV32026</v>
      </c>
      <c r="B2090" t="s">
        <v>3</v>
      </c>
      <c r="C2090" t="s">
        <v>181</v>
      </c>
      <c r="D2090" t="s">
        <v>77</v>
      </c>
      <c r="E2090" t="s">
        <v>84</v>
      </c>
      <c r="F2090">
        <v>2026</v>
      </c>
      <c r="G2090" t="s">
        <v>199</v>
      </c>
      <c r="H2090" s="11" cm="1">
        <f t="array" ref="H2090">_xlfn.IFS(G2090="&gt;70%",1,G2090="60-70%",70%,G2090="50-60%",60%,G2090="&lt;50%",50%)</f>
        <v>0.5</v>
      </c>
      <c r="I2090" s="47">
        <v>1.5399912297708918E-2</v>
      </c>
      <c r="J2090">
        <v>10</v>
      </c>
      <c r="K2090">
        <v>3</v>
      </c>
      <c r="L2090" t="s">
        <v>196</v>
      </c>
      <c r="M2090" s="11" cm="1">
        <f t="array" ref="M2090">_xlfn.IFS(L2090="&gt;70%",1,L2090="60-70%",70%,L2090="50-60%",60%,L2090="&lt;50%",50%)</f>
        <v>1</v>
      </c>
      <c r="N2090" s="47">
        <v>4.4946513812032949</v>
      </c>
      <c r="O2090">
        <v>1</v>
      </c>
      <c r="P2090">
        <v>8</v>
      </c>
      <c r="Q2090">
        <v>10</v>
      </c>
      <c r="R2090">
        <v>9</v>
      </c>
      <c r="S2090" t="s">
        <v>103</v>
      </c>
      <c r="T2090" t="s">
        <v>106</v>
      </c>
      <c r="V2090">
        <v>32</v>
      </c>
      <c r="W2090">
        <v>28</v>
      </c>
      <c r="X2090">
        <f>IF(AND(OR('Country Prioritization'!$C$4 = 'Filter inputs'!$A$4,'Country Prioritization'!$C$4=$B2090),
OR('Country Prioritization'!$C$6='Filter inputs'!$C$4,'Country Prioritization'!$C$6=$S2090),
OR( 'Country Prioritization'!$C$7='Filter inputs'!$D$4, 'Country Prioritization'!$C$7=$T2090),
OR('Country Prioritization'!$C$8='Filter inputs'!$E$4, 'Country Prioritization'!$C$8=$F2090), OR(AND('Country Prioritization'!$C$5='Filter inputs'!$B$4,H2090&lt;=$X$1),AND('Country Prioritization'!$C$5='Filter inputs'!$B$5,M2090&lt;=$X$1))),1,0)</f>
        <v>1</v>
      </c>
      <c r="Y2090">
        <f>IF(OR('Vaccine Prioritization'!$C$5='Filter inputs'!$E$4, 'Vaccine Prioritization'!$C$5=$F2090),1,0)</f>
        <v>1</v>
      </c>
    </row>
    <row r="2091" spans="1:25" x14ac:dyDescent="0.3">
      <c r="A2091" t="str">
        <f t="shared" si="54"/>
        <v>ASIAMMRPCV32026</v>
      </c>
      <c r="B2091" t="s">
        <v>13</v>
      </c>
      <c r="C2091" t="s">
        <v>131</v>
      </c>
      <c r="D2091" t="s">
        <v>27</v>
      </c>
      <c r="E2091" t="s">
        <v>84</v>
      </c>
      <c r="F2091">
        <v>2026</v>
      </c>
      <c r="G2091" t="s">
        <v>199</v>
      </c>
      <c r="H2091" s="11" cm="1">
        <f t="array" ref="H2091">_xlfn.IFS(G2091="&gt;70%",1,G2091="60-70%",70%,G2091="50-60%",60%,G2091="&lt;50%",50%)</f>
        <v>0.5</v>
      </c>
      <c r="I2091" s="47">
        <v>9.7517921263531593E-2</v>
      </c>
      <c r="J2091">
        <v>8</v>
      </c>
      <c r="K2091">
        <v>6</v>
      </c>
      <c r="L2091" t="s">
        <v>196</v>
      </c>
      <c r="M2091" s="11" cm="1">
        <f t="array" ref="M2091">_xlfn.IFS(L2091="&gt;70%",1,L2091="60-70%",70%,L2091="50-60%",60%,L2091="&lt;50%",50%)</f>
        <v>1</v>
      </c>
      <c r="N2091" s="47">
        <v>4.2102928827655086</v>
      </c>
      <c r="O2091">
        <v>7</v>
      </c>
      <c r="P2091">
        <v>8</v>
      </c>
      <c r="Q2091">
        <v>10</v>
      </c>
      <c r="R2091">
        <v>2</v>
      </c>
      <c r="S2091" t="s">
        <v>104</v>
      </c>
      <c r="T2091" t="s">
        <v>109</v>
      </c>
      <c r="V2091">
        <v>26</v>
      </c>
      <c r="W2091">
        <v>27</v>
      </c>
      <c r="X2091">
        <f>IF(AND(OR('Country Prioritization'!$C$4 = 'Filter inputs'!$A$4,'Country Prioritization'!$C$4=$B2091),
OR('Country Prioritization'!$C$6='Filter inputs'!$C$4,'Country Prioritization'!$C$6=$S2091),
OR( 'Country Prioritization'!$C$7='Filter inputs'!$D$4, 'Country Prioritization'!$C$7=$T2091),
OR('Country Prioritization'!$C$8='Filter inputs'!$E$4, 'Country Prioritization'!$C$8=$F2091), OR(AND('Country Prioritization'!$C$5='Filter inputs'!$B$4,H2091&lt;=$X$1),AND('Country Prioritization'!$C$5='Filter inputs'!$B$5,M2091&lt;=$X$1))),1,0)</f>
        <v>1</v>
      </c>
      <c r="Y2091">
        <f>IF(OR('Vaccine Prioritization'!$C$5='Filter inputs'!$E$4, 'Vaccine Prioritization'!$C$5=$F2091),1,0)</f>
        <v>1</v>
      </c>
    </row>
    <row r="2092" spans="1:25" x14ac:dyDescent="0.3">
      <c r="A2092" t="str">
        <f t="shared" si="54"/>
        <v>ASIANPLPCV32026</v>
      </c>
      <c r="B2092" t="s">
        <v>13</v>
      </c>
      <c r="C2092" t="s">
        <v>157</v>
      </c>
      <c r="D2092" t="s">
        <v>53</v>
      </c>
      <c r="E2092" t="s">
        <v>84</v>
      </c>
      <c r="F2092">
        <v>2026</v>
      </c>
      <c r="G2092" t="s">
        <v>199</v>
      </c>
      <c r="H2092" s="11" cm="1">
        <f t="array" ref="H2092">_xlfn.IFS(G2092="&gt;70%",1,G2092="60-70%",70%,G2092="50-60%",60%,G2092="&lt;50%",50%)</f>
        <v>0.5</v>
      </c>
      <c r="I2092" s="47">
        <v>3.4164998316204828E-2</v>
      </c>
      <c r="J2092">
        <v>10</v>
      </c>
      <c r="K2092">
        <v>4</v>
      </c>
      <c r="L2092" t="s">
        <v>196</v>
      </c>
      <c r="M2092" s="11" cm="1">
        <f t="array" ref="M2092">_xlfn.IFS(L2092="&gt;70%",1,L2092="60-70%",70%,L2092="50-60%",60%,L2092="&lt;50%",50%)</f>
        <v>1</v>
      </c>
      <c r="N2092" s="47">
        <v>4.1685190050815573</v>
      </c>
      <c r="O2092">
        <v>4</v>
      </c>
      <c r="P2092">
        <v>8</v>
      </c>
      <c r="Q2092">
        <v>6</v>
      </c>
      <c r="R2092">
        <v>8</v>
      </c>
      <c r="S2092" t="s">
        <v>104</v>
      </c>
      <c r="T2092" t="s">
        <v>106</v>
      </c>
      <c r="V2092">
        <v>28</v>
      </c>
      <c r="W2092">
        <v>26</v>
      </c>
      <c r="X2092">
        <f>IF(AND(OR('Country Prioritization'!$C$4 = 'Filter inputs'!$A$4,'Country Prioritization'!$C$4=$B2092),
OR('Country Prioritization'!$C$6='Filter inputs'!$C$4,'Country Prioritization'!$C$6=$S2092),
OR( 'Country Prioritization'!$C$7='Filter inputs'!$D$4, 'Country Prioritization'!$C$7=$T2092),
OR('Country Prioritization'!$C$8='Filter inputs'!$E$4, 'Country Prioritization'!$C$8=$F2092), OR(AND('Country Prioritization'!$C$5='Filter inputs'!$B$4,H2092&lt;=$X$1),AND('Country Prioritization'!$C$5='Filter inputs'!$B$5,M2092&lt;=$X$1))),1,0)</f>
        <v>1</v>
      </c>
      <c r="Y2092">
        <f>IF(OR('Vaccine Prioritization'!$C$5='Filter inputs'!$E$4, 'Vaccine Prioritization'!$C$5=$F2092),1,0)</f>
        <v>1</v>
      </c>
    </row>
    <row r="2093" spans="1:25" x14ac:dyDescent="0.3">
      <c r="A2093" t="str">
        <f t="shared" si="54"/>
        <v>AFRICAUGAPCV32026</v>
      </c>
      <c r="B2093" t="s">
        <v>3</v>
      </c>
      <c r="C2093" t="s">
        <v>147</v>
      </c>
      <c r="D2093" t="s">
        <v>43</v>
      </c>
      <c r="E2093" t="s">
        <v>84</v>
      </c>
      <c r="F2093">
        <v>2026</v>
      </c>
      <c r="G2093" t="s">
        <v>199</v>
      </c>
      <c r="H2093" s="11" cm="1">
        <f t="array" ref="H2093">_xlfn.IFS(G2093="&gt;70%",1,G2093="60-70%",70%,G2093="50-60%",60%,G2093="&lt;50%",50%)</f>
        <v>0.5</v>
      </c>
      <c r="I2093" s="47">
        <v>9.8101648205459968E-2</v>
      </c>
      <c r="J2093">
        <v>8</v>
      </c>
      <c r="K2093">
        <v>6</v>
      </c>
      <c r="L2093" t="s">
        <v>196</v>
      </c>
      <c r="M2093" s="11" cm="1">
        <f t="array" ref="M2093">_xlfn.IFS(L2093="&gt;70%",1,L2093="60-70%",70%,L2093="50-60%",60%,L2093="&lt;50%",50%)</f>
        <v>1</v>
      </c>
      <c r="N2093" s="47">
        <v>4.1314663949875401</v>
      </c>
      <c r="O2093">
        <v>5</v>
      </c>
      <c r="P2093">
        <v>8</v>
      </c>
      <c r="Q2093">
        <v>6</v>
      </c>
      <c r="R2093">
        <v>9</v>
      </c>
      <c r="S2093" t="s">
        <v>103</v>
      </c>
      <c r="T2093" t="s">
        <v>106</v>
      </c>
      <c r="V2093">
        <v>29</v>
      </c>
      <c r="W2093">
        <v>28</v>
      </c>
      <c r="X2093">
        <f>IF(AND(OR('Country Prioritization'!$C$4 = 'Filter inputs'!$A$4,'Country Prioritization'!$C$4=$B2093),
OR('Country Prioritization'!$C$6='Filter inputs'!$C$4,'Country Prioritization'!$C$6=$S2093),
OR( 'Country Prioritization'!$C$7='Filter inputs'!$D$4, 'Country Prioritization'!$C$7=$T2093),
OR('Country Prioritization'!$C$8='Filter inputs'!$E$4, 'Country Prioritization'!$C$8=$F2093), OR(AND('Country Prioritization'!$C$5='Filter inputs'!$B$4,H2093&lt;=$X$1),AND('Country Prioritization'!$C$5='Filter inputs'!$B$5,M2093&lt;=$X$1))),1,0)</f>
        <v>1</v>
      </c>
      <c r="Y2093">
        <f>IF(OR('Vaccine Prioritization'!$C$5='Filter inputs'!$E$4, 'Vaccine Prioritization'!$C$5=$F2093),1,0)</f>
        <v>1</v>
      </c>
    </row>
    <row r="2094" spans="1:25" x14ac:dyDescent="0.3">
      <c r="A2094" t="str">
        <f t="shared" si="54"/>
        <v>AFRICAMDGPCV32026</v>
      </c>
      <c r="B2094" t="s">
        <v>3</v>
      </c>
      <c r="C2094" t="s">
        <v>145</v>
      </c>
      <c r="D2094" t="s">
        <v>41</v>
      </c>
      <c r="E2094" t="s">
        <v>84</v>
      </c>
      <c r="F2094">
        <v>2026</v>
      </c>
      <c r="G2094" t="s">
        <v>199</v>
      </c>
      <c r="H2094" s="11" cm="1">
        <f t="array" ref="H2094">_xlfn.IFS(G2094="&gt;70%",1,G2094="60-70%",70%,G2094="50-60%",60%,G2094="&lt;50%",50%)</f>
        <v>0.5</v>
      </c>
      <c r="I2094" s="47">
        <v>8.7094214715569222E-3</v>
      </c>
      <c r="J2094">
        <v>10</v>
      </c>
      <c r="K2094">
        <v>3</v>
      </c>
      <c r="L2094" t="s">
        <v>196</v>
      </c>
      <c r="M2094" s="11" cm="1">
        <f t="array" ref="M2094">_xlfn.IFS(L2094="&gt;70%",1,L2094="60-70%",70%,L2094="50-60%",60%,L2094="&lt;50%",50%)</f>
        <v>1</v>
      </c>
      <c r="N2094" s="47">
        <v>4.0668419465825005</v>
      </c>
      <c r="O2094">
        <v>5</v>
      </c>
      <c r="P2094">
        <v>8</v>
      </c>
      <c r="Q2094">
        <v>7</v>
      </c>
      <c r="R2094">
        <v>9</v>
      </c>
      <c r="S2094" t="s">
        <v>103</v>
      </c>
      <c r="T2094" t="s">
        <v>106</v>
      </c>
      <c r="V2094">
        <v>29</v>
      </c>
      <c r="W2094">
        <v>29</v>
      </c>
      <c r="X2094">
        <f>IF(AND(OR('Country Prioritization'!$C$4 = 'Filter inputs'!$A$4,'Country Prioritization'!$C$4=$B2094),
OR('Country Prioritization'!$C$6='Filter inputs'!$C$4,'Country Prioritization'!$C$6=$S2094),
OR( 'Country Prioritization'!$C$7='Filter inputs'!$D$4, 'Country Prioritization'!$C$7=$T2094),
OR('Country Prioritization'!$C$8='Filter inputs'!$E$4, 'Country Prioritization'!$C$8=$F2094), OR(AND('Country Prioritization'!$C$5='Filter inputs'!$B$4,H2094&lt;=$X$1),AND('Country Prioritization'!$C$5='Filter inputs'!$B$5,M2094&lt;=$X$1))),1,0)</f>
        <v>1</v>
      </c>
      <c r="Y2094">
        <f>IF(OR('Vaccine Prioritization'!$C$5='Filter inputs'!$E$4, 'Vaccine Prioritization'!$C$5=$F2094),1,0)</f>
        <v>1</v>
      </c>
    </row>
    <row r="2095" spans="1:25" x14ac:dyDescent="0.3">
      <c r="A2095" t="str">
        <f t="shared" si="54"/>
        <v>AFRICABFAPCV32026</v>
      </c>
      <c r="B2095" t="s">
        <v>3</v>
      </c>
      <c r="C2095" t="s">
        <v>167</v>
      </c>
      <c r="D2095" t="s">
        <v>63</v>
      </c>
      <c r="E2095" t="s">
        <v>84</v>
      </c>
      <c r="F2095">
        <v>2026</v>
      </c>
      <c r="G2095" t="s">
        <v>199</v>
      </c>
      <c r="H2095" s="11" cm="1">
        <f t="array" ref="H2095">_xlfn.IFS(G2095="&gt;70%",1,G2095="60-70%",70%,G2095="50-60%",60%,G2095="&lt;50%",50%)</f>
        <v>0.5</v>
      </c>
      <c r="I2095" s="47">
        <v>7.1928147985924021E-2</v>
      </c>
      <c r="J2095">
        <v>8</v>
      </c>
      <c r="K2095">
        <v>5</v>
      </c>
      <c r="L2095" t="s">
        <v>196</v>
      </c>
      <c r="M2095" s="11" cm="1">
        <f t="array" ref="M2095">_xlfn.IFS(L2095="&gt;70%",1,L2095="60-70%",70%,L2095="50-60%",60%,L2095="&lt;50%",50%)</f>
        <v>1</v>
      </c>
      <c r="N2095" s="47">
        <v>4.0612809883402585</v>
      </c>
      <c r="O2095">
        <v>2</v>
      </c>
      <c r="P2095">
        <v>8</v>
      </c>
      <c r="Q2095">
        <v>4</v>
      </c>
      <c r="R2095">
        <v>9</v>
      </c>
      <c r="S2095" t="s">
        <v>103</v>
      </c>
      <c r="T2095" t="s">
        <v>106</v>
      </c>
      <c r="V2095">
        <v>26</v>
      </c>
      <c r="W2095">
        <v>23</v>
      </c>
      <c r="X2095">
        <f>IF(AND(OR('Country Prioritization'!$C$4 = 'Filter inputs'!$A$4,'Country Prioritization'!$C$4=$B2095),
OR('Country Prioritization'!$C$6='Filter inputs'!$C$4,'Country Prioritization'!$C$6=$S2095),
OR( 'Country Prioritization'!$C$7='Filter inputs'!$D$4, 'Country Prioritization'!$C$7=$T2095),
OR('Country Prioritization'!$C$8='Filter inputs'!$E$4, 'Country Prioritization'!$C$8=$F2095), OR(AND('Country Prioritization'!$C$5='Filter inputs'!$B$4,H2095&lt;=$X$1),AND('Country Prioritization'!$C$5='Filter inputs'!$B$5,M2095&lt;=$X$1))),1,0)</f>
        <v>1</v>
      </c>
      <c r="Y2095">
        <f>IF(OR('Vaccine Prioritization'!$C$5='Filter inputs'!$E$4, 'Vaccine Prioritization'!$C$5=$F2095),1,0)</f>
        <v>1</v>
      </c>
    </row>
    <row r="2096" spans="1:25" x14ac:dyDescent="0.3">
      <c r="A2096" t="str">
        <f t="shared" si="54"/>
        <v>ASIAYEMPCV32026</v>
      </c>
      <c r="B2096" t="s">
        <v>13</v>
      </c>
      <c r="C2096" t="s">
        <v>123</v>
      </c>
      <c r="D2096" t="s">
        <v>18</v>
      </c>
      <c r="E2096" t="s">
        <v>84</v>
      </c>
      <c r="F2096">
        <v>2026</v>
      </c>
      <c r="G2096" t="s">
        <v>196</v>
      </c>
      <c r="H2096" s="11" cm="1">
        <f t="array" ref="H2096">_xlfn.IFS(G2096="&gt;70%",1,G2096="60-70%",70%,G2096="50-60%",60%,G2096="&lt;50%",50%)</f>
        <v>1</v>
      </c>
      <c r="I2096" s="47">
        <v>3.8914561450855492</v>
      </c>
      <c r="J2096">
        <v>2</v>
      </c>
      <c r="K2096">
        <v>9</v>
      </c>
      <c r="L2096" t="s">
        <v>197</v>
      </c>
      <c r="M2096" s="11" cm="1">
        <f t="array" ref="M2096">_xlfn.IFS(L2096="&gt;70%",1,L2096="60-70%",70%,L2096="50-60%",60%,L2096="&lt;50%",50%)</f>
        <v>0.7</v>
      </c>
      <c r="N2096" s="47">
        <v>3.8211595331015498</v>
      </c>
      <c r="O2096">
        <v>8</v>
      </c>
      <c r="P2096">
        <v>8</v>
      </c>
      <c r="Q2096">
        <v>3</v>
      </c>
      <c r="R2096">
        <v>9</v>
      </c>
      <c r="S2096" t="s">
        <v>103</v>
      </c>
      <c r="T2096" t="s">
        <v>106</v>
      </c>
      <c r="V2096">
        <v>23</v>
      </c>
      <c r="W2096">
        <v>28</v>
      </c>
      <c r="X2096">
        <f>IF(AND(OR('Country Prioritization'!$C$4 = 'Filter inputs'!$A$4,'Country Prioritization'!$C$4=$B2096),
OR('Country Prioritization'!$C$6='Filter inputs'!$C$4,'Country Prioritization'!$C$6=$S2096),
OR( 'Country Prioritization'!$C$7='Filter inputs'!$D$4, 'Country Prioritization'!$C$7=$T2096),
OR('Country Prioritization'!$C$8='Filter inputs'!$E$4, 'Country Prioritization'!$C$8=$F2096), OR(AND('Country Prioritization'!$C$5='Filter inputs'!$B$4,H2096&lt;=$X$1),AND('Country Prioritization'!$C$5='Filter inputs'!$B$5,M2096&lt;=$X$1))),1,0)</f>
        <v>1</v>
      </c>
      <c r="Y2096">
        <f>IF(OR('Vaccine Prioritization'!$C$5='Filter inputs'!$E$4, 'Vaccine Prioritization'!$C$5=$F2096),1,0)</f>
        <v>1</v>
      </c>
    </row>
    <row r="2097" spans="1:25" x14ac:dyDescent="0.3">
      <c r="A2097" t="str">
        <f t="shared" si="54"/>
        <v>AFRICAKENPCV32026</v>
      </c>
      <c r="B2097" t="s">
        <v>3</v>
      </c>
      <c r="C2097" t="s">
        <v>139</v>
      </c>
      <c r="D2097" t="s">
        <v>35</v>
      </c>
      <c r="E2097" t="s">
        <v>84</v>
      </c>
      <c r="F2097">
        <v>2026</v>
      </c>
      <c r="G2097" t="s">
        <v>199</v>
      </c>
      <c r="H2097" s="11" cm="1">
        <f t="array" ref="H2097">_xlfn.IFS(G2097="&gt;70%",1,G2097="60-70%",70%,G2097="50-60%",60%,G2097="&lt;50%",50%)</f>
        <v>0.5</v>
      </c>
      <c r="I2097" s="47">
        <v>7.9041203591093914E-2</v>
      </c>
      <c r="J2097">
        <v>8</v>
      </c>
      <c r="K2097">
        <v>5</v>
      </c>
      <c r="L2097" t="s">
        <v>196</v>
      </c>
      <c r="M2097" s="11" cm="1">
        <f t="array" ref="M2097">_xlfn.IFS(L2097="&gt;70%",1,L2097="60-70%",70%,L2097="50-60%",60%,L2097="&lt;50%",50%)</f>
        <v>1</v>
      </c>
      <c r="N2097" s="47">
        <v>3.0393836345160379</v>
      </c>
      <c r="O2097">
        <v>6</v>
      </c>
      <c r="P2097">
        <v>7</v>
      </c>
      <c r="Q2097">
        <v>5</v>
      </c>
      <c r="R2097">
        <v>2</v>
      </c>
      <c r="S2097" t="s">
        <v>104</v>
      </c>
      <c r="T2097" t="s">
        <v>109</v>
      </c>
      <c r="V2097">
        <v>20</v>
      </c>
      <c r="W2097">
        <v>20</v>
      </c>
      <c r="X2097">
        <f>IF(AND(OR('Country Prioritization'!$C$4 = 'Filter inputs'!$A$4,'Country Prioritization'!$C$4=$B2097),
OR('Country Prioritization'!$C$6='Filter inputs'!$C$4,'Country Prioritization'!$C$6=$S2097),
OR( 'Country Prioritization'!$C$7='Filter inputs'!$D$4, 'Country Prioritization'!$C$7=$T2097),
OR('Country Prioritization'!$C$8='Filter inputs'!$E$4, 'Country Prioritization'!$C$8=$F2097), OR(AND('Country Prioritization'!$C$5='Filter inputs'!$B$4,H2097&lt;=$X$1),AND('Country Prioritization'!$C$5='Filter inputs'!$B$5,M2097&lt;=$X$1))),1,0)</f>
        <v>1</v>
      </c>
      <c r="Y2097">
        <f>IF(OR('Vaccine Prioritization'!$C$5='Filter inputs'!$E$4, 'Vaccine Prioritization'!$C$5=$F2097),1,0)</f>
        <v>1</v>
      </c>
    </row>
    <row r="2098" spans="1:25" x14ac:dyDescent="0.3">
      <c r="A2098" t="str">
        <f t="shared" si="54"/>
        <v>AFRICASENPCV32026</v>
      </c>
      <c r="B2098" t="s">
        <v>3</v>
      </c>
      <c r="C2098" t="s">
        <v>164</v>
      </c>
      <c r="D2098" t="s">
        <v>60</v>
      </c>
      <c r="E2098" t="s">
        <v>84</v>
      </c>
      <c r="F2098">
        <v>2026</v>
      </c>
      <c r="G2098" t="s">
        <v>199</v>
      </c>
      <c r="H2098" s="11" cm="1">
        <f t="array" ref="H2098">_xlfn.IFS(G2098="&gt;70%",1,G2098="60-70%",70%,G2098="50-60%",60%,G2098="&lt;50%",50%)</f>
        <v>0.5</v>
      </c>
      <c r="I2098" s="47">
        <v>6.4765917502809994E-2</v>
      </c>
      <c r="J2098">
        <v>7</v>
      </c>
      <c r="K2098">
        <v>5</v>
      </c>
      <c r="L2098" t="s">
        <v>196</v>
      </c>
      <c r="M2098" s="11" cm="1">
        <f t="array" ref="M2098">_xlfn.IFS(L2098="&gt;70%",1,L2098="60-70%",70%,L2098="50-60%",60%,L2098="&lt;50%",50%)</f>
        <v>1</v>
      </c>
      <c r="N2098" s="47">
        <v>2.8012129129769918</v>
      </c>
      <c r="O2098">
        <v>3</v>
      </c>
      <c r="P2098">
        <v>7</v>
      </c>
      <c r="Q2098">
        <v>1</v>
      </c>
      <c r="R2098">
        <v>2</v>
      </c>
      <c r="S2098" t="s">
        <v>104</v>
      </c>
      <c r="T2098" t="s">
        <v>109</v>
      </c>
      <c r="V2098">
        <v>15</v>
      </c>
      <c r="W2098">
        <v>13</v>
      </c>
      <c r="X2098">
        <f>IF(AND(OR('Country Prioritization'!$C$4 = 'Filter inputs'!$A$4,'Country Prioritization'!$C$4=$B2098),
OR('Country Prioritization'!$C$6='Filter inputs'!$C$4,'Country Prioritization'!$C$6=$S2098),
OR( 'Country Prioritization'!$C$7='Filter inputs'!$D$4, 'Country Prioritization'!$C$7=$T2098),
OR('Country Prioritization'!$C$8='Filter inputs'!$E$4, 'Country Prioritization'!$C$8=$F2098), OR(AND('Country Prioritization'!$C$5='Filter inputs'!$B$4,H2098&lt;=$X$1),AND('Country Prioritization'!$C$5='Filter inputs'!$B$5,M2098&lt;=$X$1))),1,0)</f>
        <v>1</v>
      </c>
      <c r="Y2098">
        <f>IF(OR('Vaccine Prioritization'!$C$5='Filter inputs'!$E$4, 'Vaccine Prioritization'!$C$5=$F2098),1,0)</f>
        <v>1</v>
      </c>
    </row>
    <row r="2099" spans="1:25" x14ac:dyDescent="0.3">
      <c r="A2099" t="str">
        <f t="shared" si="54"/>
        <v>AMERICABOLPCV32026</v>
      </c>
      <c r="B2099" t="s">
        <v>22</v>
      </c>
      <c r="C2099" t="s">
        <v>162</v>
      </c>
      <c r="D2099" t="s">
        <v>58</v>
      </c>
      <c r="E2099" t="s">
        <v>84</v>
      </c>
      <c r="F2099">
        <v>2026</v>
      </c>
      <c r="G2099" t="s">
        <v>196</v>
      </c>
      <c r="H2099" s="11" cm="1">
        <f t="array" ref="H2099">_xlfn.IFS(G2099="&gt;70%",1,G2099="60-70%",70%,G2099="50-60%",60%,G2099="&lt;50%",50%)</f>
        <v>1</v>
      </c>
      <c r="I2099" s="47">
        <v>1.9820141365987067</v>
      </c>
      <c r="J2099">
        <v>1</v>
      </c>
      <c r="K2099">
        <v>8</v>
      </c>
      <c r="L2099" t="s">
        <v>196</v>
      </c>
      <c r="M2099" s="11" cm="1">
        <f t="array" ref="M2099">_xlfn.IFS(L2099="&gt;70%",1,L2099="60-70%",70%,L2099="50-60%",60%,L2099="&lt;50%",50%)</f>
        <v>1</v>
      </c>
      <c r="N2099" s="47">
        <v>2.6669469901342859</v>
      </c>
      <c r="O2099">
        <v>4</v>
      </c>
      <c r="P2099">
        <v>7</v>
      </c>
      <c r="Q2099">
        <v>4</v>
      </c>
      <c r="R2099">
        <v>11</v>
      </c>
      <c r="S2099" t="s">
        <v>104</v>
      </c>
      <c r="T2099" t="s">
        <v>108</v>
      </c>
      <c r="V2099">
        <v>24</v>
      </c>
      <c r="W2099">
        <v>26</v>
      </c>
      <c r="X2099">
        <f>IF(AND(OR('Country Prioritization'!$C$4 = 'Filter inputs'!$A$4,'Country Prioritization'!$C$4=$B2099),
OR('Country Prioritization'!$C$6='Filter inputs'!$C$4,'Country Prioritization'!$C$6=$S2099),
OR( 'Country Prioritization'!$C$7='Filter inputs'!$D$4, 'Country Prioritization'!$C$7=$T2099),
OR('Country Prioritization'!$C$8='Filter inputs'!$E$4, 'Country Prioritization'!$C$8=$F2099), OR(AND('Country Prioritization'!$C$5='Filter inputs'!$B$4,H2099&lt;=$X$1),AND('Country Prioritization'!$C$5='Filter inputs'!$B$5,M2099&lt;=$X$1))),1,0)</f>
        <v>1</v>
      </c>
      <c r="Y2099">
        <f>IF(OR('Vaccine Prioritization'!$C$5='Filter inputs'!$E$4, 'Vaccine Prioritization'!$C$5=$F2099),1,0)</f>
        <v>1</v>
      </c>
    </row>
    <row r="2100" spans="1:25" x14ac:dyDescent="0.3">
      <c r="A2100" t="str">
        <f t="shared" si="54"/>
        <v>AFRICASOMPCV32026</v>
      </c>
      <c r="B2100" t="s">
        <v>3</v>
      </c>
      <c r="C2100" t="s">
        <v>112</v>
      </c>
      <c r="D2100" t="s">
        <v>4</v>
      </c>
      <c r="E2100" t="s">
        <v>84</v>
      </c>
      <c r="F2100">
        <v>2026</v>
      </c>
      <c r="G2100" t="s">
        <v>196</v>
      </c>
      <c r="H2100" s="11" cm="1">
        <f t="array" ref="H2100">_xlfn.IFS(G2100="&gt;70%",1,G2100="60-70%",70%,G2100="50-60%",60%,G2100="&lt;50%",50%)</f>
        <v>1</v>
      </c>
      <c r="I2100" s="47">
        <v>4.1274926960680736</v>
      </c>
      <c r="J2100">
        <v>1</v>
      </c>
      <c r="K2100">
        <v>9</v>
      </c>
      <c r="L2100" t="s">
        <v>199</v>
      </c>
      <c r="M2100" s="11" cm="1">
        <f t="array" ref="M2100">_xlfn.IFS(L2100="&gt;70%",1,L2100="60-70%",70%,L2100="50-60%",60%,L2100="&lt;50%",50%)</f>
        <v>0.5</v>
      </c>
      <c r="N2100" s="47">
        <v>2.603990943504324</v>
      </c>
      <c r="O2100">
        <v>10</v>
      </c>
      <c r="P2100">
        <v>7</v>
      </c>
      <c r="Q2100">
        <v>9</v>
      </c>
      <c r="R2100">
        <v>9</v>
      </c>
      <c r="S2100" t="s">
        <v>103</v>
      </c>
      <c r="T2100" t="s">
        <v>106</v>
      </c>
      <c r="V2100">
        <v>28</v>
      </c>
      <c r="W2100">
        <v>35</v>
      </c>
      <c r="X2100">
        <f>IF(AND(OR('Country Prioritization'!$C$4 = 'Filter inputs'!$A$4,'Country Prioritization'!$C$4=$B2100),
OR('Country Prioritization'!$C$6='Filter inputs'!$C$4,'Country Prioritization'!$C$6=$S2100),
OR( 'Country Prioritization'!$C$7='Filter inputs'!$D$4, 'Country Prioritization'!$C$7=$T2100),
OR('Country Prioritization'!$C$8='Filter inputs'!$E$4, 'Country Prioritization'!$C$8=$F2100), OR(AND('Country Prioritization'!$C$5='Filter inputs'!$B$4,H2100&lt;=$X$1),AND('Country Prioritization'!$C$5='Filter inputs'!$B$5,M2100&lt;=$X$1))),1,0)</f>
        <v>1</v>
      </c>
      <c r="Y2100">
        <f>IF(OR('Vaccine Prioritization'!$C$5='Filter inputs'!$E$4, 'Vaccine Prioritization'!$C$5=$F2100),1,0)</f>
        <v>1</v>
      </c>
    </row>
    <row r="2101" spans="1:25" x14ac:dyDescent="0.3">
      <c r="A2101" t="str">
        <f t="shared" si="54"/>
        <v>AFRICATCDPCV32026</v>
      </c>
      <c r="B2101" t="s">
        <v>3</v>
      </c>
      <c r="C2101" t="s">
        <v>118</v>
      </c>
      <c r="D2101" t="s">
        <v>11</v>
      </c>
      <c r="E2101" t="s">
        <v>84</v>
      </c>
      <c r="F2101">
        <v>2026</v>
      </c>
      <c r="G2101" t="s">
        <v>196</v>
      </c>
      <c r="H2101" s="11" cm="1">
        <f t="array" ref="H2101">_xlfn.IFS(G2101="&gt;70%",1,G2101="60-70%",70%,G2101="50-60%",60%,G2101="&lt;50%",50%)</f>
        <v>1</v>
      </c>
      <c r="I2101" s="47">
        <v>5.5852224139866484</v>
      </c>
      <c r="J2101">
        <v>2</v>
      </c>
      <c r="K2101">
        <v>10</v>
      </c>
      <c r="L2101" t="s">
        <v>199</v>
      </c>
      <c r="M2101" s="11" cm="1">
        <f t="array" ref="M2101">_xlfn.IFS(L2101="&gt;70%",1,L2101="60-70%",70%,L2101="50-60%",60%,L2101="&lt;50%",50%)</f>
        <v>0.5</v>
      </c>
      <c r="N2101" s="47">
        <v>2.5439077047458953</v>
      </c>
      <c r="O2101">
        <v>10</v>
      </c>
      <c r="P2101">
        <v>7</v>
      </c>
      <c r="Q2101">
        <v>9</v>
      </c>
      <c r="R2101">
        <v>9</v>
      </c>
      <c r="S2101" t="s">
        <v>103</v>
      </c>
      <c r="T2101" t="s">
        <v>106</v>
      </c>
      <c r="V2101">
        <v>30</v>
      </c>
      <c r="W2101">
        <v>35</v>
      </c>
      <c r="X2101">
        <f>IF(AND(OR('Country Prioritization'!$C$4 = 'Filter inputs'!$A$4,'Country Prioritization'!$C$4=$B2101),
OR('Country Prioritization'!$C$6='Filter inputs'!$C$4,'Country Prioritization'!$C$6=$S2101),
OR( 'Country Prioritization'!$C$7='Filter inputs'!$D$4, 'Country Prioritization'!$C$7=$T2101),
OR('Country Prioritization'!$C$8='Filter inputs'!$E$4, 'Country Prioritization'!$C$8=$F2101), OR(AND('Country Prioritization'!$C$5='Filter inputs'!$B$4,H2101&lt;=$X$1),AND('Country Prioritization'!$C$5='Filter inputs'!$B$5,M2101&lt;=$X$1))),1,0)</f>
        <v>1</v>
      </c>
      <c r="Y2101">
        <f>IF(OR('Vaccine Prioritization'!$C$5='Filter inputs'!$E$4, 'Vaccine Prioritization'!$C$5=$F2101),1,0)</f>
        <v>1</v>
      </c>
    </row>
    <row r="2102" spans="1:25" x14ac:dyDescent="0.3">
      <c r="A2102" t="str">
        <f t="shared" si="54"/>
        <v>AFRICARWAPCV32026</v>
      </c>
      <c r="B2102" t="s">
        <v>3</v>
      </c>
      <c r="C2102" t="s">
        <v>179</v>
      </c>
      <c r="D2102" t="s">
        <v>75</v>
      </c>
      <c r="E2102" t="s">
        <v>84</v>
      </c>
      <c r="F2102">
        <v>2026</v>
      </c>
      <c r="G2102" t="s">
        <v>199</v>
      </c>
      <c r="H2102" s="11" cm="1">
        <f t="array" ref="H2102">_xlfn.IFS(G2102="&gt;70%",1,G2102="60-70%",70%,G2102="50-60%",60%,G2102="&lt;50%",50%)</f>
        <v>0.5</v>
      </c>
      <c r="I2102" s="47">
        <v>6.8037047370318154E-2</v>
      </c>
      <c r="J2102">
        <v>6</v>
      </c>
      <c r="K2102">
        <v>5</v>
      </c>
      <c r="L2102" t="s">
        <v>196</v>
      </c>
      <c r="M2102" s="11" cm="1">
        <f t="array" ref="M2102">_xlfn.IFS(L2102="&gt;70%",1,L2102="60-70%",70%,L2102="50-60%",60%,L2102="&lt;50%",50%)</f>
        <v>1</v>
      </c>
      <c r="N2102" s="47">
        <v>2.4641502888055262</v>
      </c>
      <c r="O2102">
        <v>1</v>
      </c>
      <c r="P2102">
        <v>7</v>
      </c>
      <c r="Q2102">
        <v>8</v>
      </c>
      <c r="R2102">
        <v>9</v>
      </c>
      <c r="S2102" t="s">
        <v>103</v>
      </c>
      <c r="T2102" t="s">
        <v>106</v>
      </c>
      <c r="V2102">
        <v>28</v>
      </c>
      <c r="W2102">
        <v>25</v>
      </c>
      <c r="X2102">
        <f>IF(AND(OR('Country Prioritization'!$C$4 = 'Filter inputs'!$A$4,'Country Prioritization'!$C$4=$B2102),
OR('Country Prioritization'!$C$6='Filter inputs'!$C$4,'Country Prioritization'!$C$6=$S2102),
OR( 'Country Prioritization'!$C$7='Filter inputs'!$D$4, 'Country Prioritization'!$C$7=$T2102),
OR('Country Prioritization'!$C$8='Filter inputs'!$E$4, 'Country Prioritization'!$C$8=$F2102), OR(AND('Country Prioritization'!$C$5='Filter inputs'!$B$4,H2102&lt;=$X$1),AND('Country Prioritization'!$C$5='Filter inputs'!$B$5,M2102&lt;=$X$1))),1,0)</f>
        <v>1</v>
      </c>
      <c r="Y2102">
        <f>IF(OR('Vaccine Prioritization'!$C$5='Filter inputs'!$E$4, 'Vaccine Prioritization'!$C$5=$F2102),1,0)</f>
        <v>1</v>
      </c>
    </row>
    <row r="2103" spans="1:25" x14ac:dyDescent="0.3">
      <c r="A2103" t="str">
        <f t="shared" si="54"/>
        <v>AFRICAZMBPCV32026</v>
      </c>
      <c r="B2103" t="s">
        <v>3</v>
      </c>
      <c r="C2103" t="s">
        <v>182</v>
      </c>
      <c r="D2103" t="s">
        <v>78</v>
      </c>
      <c r="E2103" t="s">
        <v>84</v>
      </c>
      <c r="F2103">
        <v>2026</v>
      </c>
      <c r="G2103" t="s">
        <v>199</v>
      </c>
      <c r="H2103" s="11" cm="1">
        <f t="array" ref="H2103">_xlfn.IFS(G2103="&gt;70%",1,G2103="60-70%",70%,G2103="50-60%",60%,G2103="&lt;50%",50%)</f>
        <v>0.5</v>
      </c>
      <c r="I2103" s="47">
        <v>3.8818556369811158E-2</v>
      </c>
      <c r="J2103">
        <v>8</v>
      </c>
      <c r="K2103">
        <v>4</v>
      </c>
      <c r="L2103" t="s">
        <v>196</v>
      </c>
      <c r="M2103" s="11" cm="1">
        <f t="array" ref="M2103">_xlfn.IFS(L2103="&gt;70%",1,L2103="60-70%",70%,L2103="50-60%",60%,L2103="&lt;50%",50%)</f>
        <v>1</v>
      </c>
      <c r="N2103" s="47">
        <v>2.4596939481648725</v>
      </c>
      <c r="O2103">
        <v>1</v>
      </c>
      <c r="P2103">
        <v>7</v>
      </c>
      <c r="Q2103">
        <v>9</v>
      </c>
      <c r="R2103">
        <v>2</v>
      </c>
      <c r="S2103" t="s">
        <v>104</v>
      </c>
      <c r="T2103" t="s">
        <v>109</v>
      </c>
      <c r="V2103">
        <v>23</v>
      </c>
      <c r="W2103">
        <v>19</v>
      </c>
      <c r="X2103">
        <f>IF(AND(OR('Country Prioritization'!$C$4 = 'Filter inputs'!$A$4,'Country Prioritization'!$C$4=$B2103),
OR('Country Prioritization'!$C$6='Filter inputs'!$C$4,'Country Prioritization'!$C$6=$S2103),
OR( 'Country Prioritization'!$C$7='Filter inputs'!$D$4, 'Country Prioritization'!$C$7=$T2103),
OR('Country Prioritization'!$C$8='Filter inputs'!$E$4, 'Country Prioritization'!$C$8=$F2103), OR(AND('Country Prioritization'!$C$5='Filter inputs'!$B$4,H2103&lt;=$X$1),AND('Country Prioritization'!$C$5='Filter inputs'!$B$5,M2103&lt;=$X$1))),1,0)</f>
        <v>1</v>
      </c>
      <c r="Y2103">
        <f>IF(OR('Vaccine Prioritization'!$C$5='Filter inputs'!$E$4, 'Vaccine Prioritization'!$C$5=$F2103),1,0)</f>
        <v>1</v>
      </c>
    </row>
    <row r="2104" spans="1:25" x14ac:dyDescent="0.3">
      <c r="A2104" t="str">
        <f t="shared" si="54"/>
        <v>ASIAKHMPCV32026</v>
      </c>
      <c r="B2104" t="s">
        <v>13</v>
      </c>
      <c r="C2104" t="s">
        <v>163</v>
      </c>
      <c r="D2104" t="s">
        <v>59</v>
      </c>
      <c r="E2104" t="s">
        <v>84</v>
      </c>
      <c r="F2104">
        <v>2026</v>
      </c>
      <c r="G2104" t="s">
        <v>199</v>
      </c>
      <c r="H2104" s="11" cm="1">
        <f t="array" ref="H2104">_xlfn.IFS(G2104="&gt;70%",1,G2104="60-70%",70%,G2104="50-60%",60%,G2104="&lt;50%",50%)</f>
        <v>0.5</v>
      </c>
      <c r="I2104" s="47">
        <v>3.7828446745084461E-2</v>
      </c>
      <c r="J2104">
        <v>8</v>
      </c>
      <c r="K2104">
        <v>4</v>
      </c>
      <c r="L2104" t="s">
        <v>196</v>
      </c>
      <c r="M2104" s="11" cm="1">
        <f t="array" ref="M2104">_xlfn.IFS(L2104="&gt;70%",1,L2104="60-70%",70%,L2104="50-60%",60%,L2104="&lt;50%",50%)</f>
        <v>1</v>
      </c>
      <c r="N2104" s="47">
        <v>2.2011367790836038</v>
      </c>
      <c r="O2104">
        <v>3</v>
      </c>
      <c r="P2104">
        <v>7</v>
      </c>
      <c r="Q2104">
        <v>8</v>
      </c>
      <c r="R2104">
        <v>2</v>
      </c>
      <c r="S2104" t="s">
        <v>104</v>
      </c>
      <c r="T2104" t="s">
        <v>109</v>
      </c>
      <c r="V2104">
        <v>22</v>
      </c>
      <c r="W2104">
        <v>20</v>
      </c>
      <c r="X2104">
        <f>IF(AND(OR('Country Prioritization'!$C$4 = 'Filter inputs'!$A$4,'Country Prioritization'!$C$4=$B2104),
OR('Country Prioritization'!$C$6='Filter inputs'!$C$4,'Country Prioritization'!$C$6=$S2104),
OR( 'Country Prioritization'!$C$7='Filter inputs'!$D$4, 'Country Prioritization'!$C$7=$T2104),
OR('Country Prioritization'!$C$8='Filter inputs'!$E$4, 'Country Prioritization'!$C$8=$F2104), OR(AND('Country Prioritization'!$C$5='Filter inputs'!$B$4,H2104&lt;=$X$1),AND('Country Prioritization'!$C$5='Filter inputs'!$B$5,M2104&lt;=$X$1))),1,0)</f>
        <v>1</v>
      </c>
      <c r="Y2104">
        <f>IF(OR('Vaccine Prioritization'!$C$5='Filter inputs'!$E$4, 'Vaccine Prioritization'!$C$5=$F2104),1,0)</f>
        <v>1</v>
      </c>
    </row>
    <row r="2105" spans="1:25" x14ac:dyDescent="0.3">
      <c r="A2105" t="str">
        <f t="shared" si="54"/>
        <v>AFRICABENPCV32026</v>
      </c>
      <c r="B2105" t="s">
        <v>3</v>
      </c>
      <c r="C2105" t="s">
        <v>132</v>
      </c>
      <c r="D2105" t="s">
        <v>28</v>
      </c>
      <c r="E2105" t="s">
        <v>84</v>
      </c>
      <c r="F2105">
        <v>2026</v>
      </c>
      <c r="G2105" t="s">
        <v>196</v>
      </c>
      <c r="H2105" s="11" cm="1">
        <f t="array" ref="H2105">_xlfn.IFS(G2105="&gt;70%",1,G2105="60-70%",70%,G2105="50-60%",60%,G2105="&lt;50%",50%)</f>
        <v>1</v>
      </c>
      <c r="I2105" s="47">
        <v>1.8682287508050883</v>
      </c>
      <c r="J2105">
        <v>2</v>
      </c>
      <c r="K2105">
        <v>8</v>
      </c>
      <c r="L2105" t="s">
        <v>196</v>
      </c>
      <c r="M2105" s="11" cm="1">
        <f t="array" ref="M2105">_xlfn.IFS(L2105="&gt;70%",1,L2105="60-70%",70%,L2105="50-60%",60%,L2105="&lt;50%",50%)</f>
        <v>1</v>
      </c>
      <c r="N2105" s="47">
        <v>2.0627072826974144</v>
      </c>
      <c r="O2105">
        <v>7</v>
      </c>
      <c r="P2105">
        <v>6</v>
      </c>
      <c r="Q2105">
        <v>2</v>
      </c>
      <c r="R2105">
        <v>8</v>
      </c>
      <c r="S2105" t="s">
        <v>104</v>
      </c>
      <c r="T2105" t="s">
        <v>106</v>
      </c>
      <c r="V2105">
        <v>20</v>
      </c>
      <c r="W2105">
        <v>23</v>
      </c>
      <c r="X2105">
        <f>IF(AND(OR('Country Prioritization'!$C$4 = 'Filter inputs'!$A$4,'Country Prioritization'!$C$4=$B2105),
OR('Country Prioritization'!$C$6='Filter inputs'!$C$4,'Country Prioritization'!$C$6=$S2105),
OR( 'Country Prioritization'!$C$7='Filter inputs'!$D$4, 'Country Prioritization'!$C$7=$T2105),
OR('Country Prioritization'!$C$8='Filter inputs'!$E$4, 'Country Prioritization'!$C$8=$F2105), OR(AND('Country Prioritization'!$C$5='Filter inputs'!$B$4,H2105&lt;=$X$1),AND('Country Prioritization'!$C$5='Filter inputs'!$B$5,M2105&lt;=$X$1))),1,0)</f>
        <v>1</v>
      </c>
      <c r="Y2105">
        <f>IF(OR('Vaccine Prioritization'!$C$5='Filter inputs'!$E$4, 'Vaccine Prioritization'!$C$5=$F2105),1,0)</f>
        <v>1</v>
      </c>
    </row>
    <row r="2106" spans="1:25" x14ac:dyDescent="0.3">
      <c r="A2106" t="str">
        <f t="shared" si="54"/>
        <v>AMERICAHTIPCV32026</v>
      </c>
      <c r="B2106" t="s">
        <v>22</v>
      </c>
      <c r="C2106" t="s">
        <v>127</v>
      </c>
      <c r="D2106" t="s">
        <v>23</v>
      </c>
      <c r="E2106" t="s">
        <v>84</v>
      </c>
      <c r="F2106">
        <v>2026</v>
      </c>
      <c r="G2106" t="s">
        <v>199</v>
      </c>
      <c r="H2106" s="11" cm="1">
        <f t="array" ref="H2106">_xlfn.IFS(G2106="&gt;70%",1,G2106="60-70%",70%,G2106="50-60%",60%,G2106="&lt;50%",50%)</f>
        <v>0.5</v>
      </c>
      <c r="I2106" s="47">
        <v>1.183649165995154</v>
      </c>
      <c r="J2106">
        <v>5</v>
      </c>
      <c r="K2106">
        <v>8</v>
      </c>
      <c r="L2106" t="s">
        <v>197</v>
      </c>
      <c r="M2106" s="11" cm="1">
        <f t="array" ref="M2106">_xlfn.IFS(L2106="&gt;70%",1,L2106="60-70%",70%,L2106="50-60%",60%,L2106="&lt;50%",50%)</f>
        <v>0.7</v>
      </c>
      <c r="N2106" s="47">
        <v>2.0024362947977443</v>
      </c>
      <c r="O2106">
        <v>8</v>
      </c>
      <c r="P2106">
        <v>6</v>
      </c>
      <c r="Q2106">
        <v>5</v>
      </c>
      <c r="R2106">
        <v>9</v>
      </c>
      <c r="S2106" t="s">
        <v>103</v>
      </c>
      <c r="T2106" t="s">
        <v>106</v>
      </c>
      <c r="V2106">
        <v>27</v>
      </c>
      <c r="W2106">
        <v>28</v>
      </c>
      <c r="X2106">
        <f>IF(AND(OR('Country Prioritization'!$C$4 = 'Filter inputs'!$A$4,'Country Prioritization'!$C$4=$B2106),
OR('Country Prioritization'!$C$6='Filter inputs'!$C$4,'Country Prioritization'!$C$6=$S2106),
OR( 'Country Prioritization'!$C$7='Filter inputs'!$D$4, 'Country Prioritization'!$C$7=$T2106),
OR('Country Prioritization'!$C$8='Filter inputs'!$E$4, 'Country Prioritization'!$C$8=$F2106), OR(AND('Country Prioritization'!$C$5='Filter inputs'!$B$4,H2106&lt;=$X$1),AND('Country Prioritization'!$C$5='Filter inputs'!$B$5,M2106&lt;=$X$1))),1,0)</f>
        <v>1</v>
      </c>
      <c r="Y2106">
        <f>IF(OR('Vaccine Prioritization'!$C$5='Filter inputs'!$E$4, 'Vaccine Prioritization'!$C$5=$F2106),1,0)</f>
        <v>1</v>
      </c>
    </row>
    <row r="2107" spans="1:25" x14ac:dyDescent="0.3">
      <c r="A2107" t="str">
        <f t="shared" si="54"/>
        <v>AFRICABDIPCV32026</v>
      </c>
      <c r="B2107" t="s">
        <v>3</v>
      </c>
      <c r="C2107" t="s">
        <v>171</v>
      </c>
      <c r="D2107" t="s">
        <v>67</v>
      </c>
      <c r="E2107" t="s">
        <v>84</v>
      </c>
      <c r="F2107">
        <v>2026</v>
      </c>
      <c r="G2107" t="s">
        <v>199</v>
      </c>
      <c r="H2107" s="11" cm="1">
        <f t="array" ref="H2107">_xlfn.IFS(G2107="&gt;70%",1,G2107="60-70%",70%,G2107="50-60%",60%,G2107="&lt;50%",50%)</f>
        <v>0.5</v>
      </c>
      <c r="I2107" s="47">
        <v>4.3564221830511264E-2</v>
      </c>
      <c r="J2107">
        <v>7</v>
      </c>
      <c r="K2107">
        <v>4</v>
      </c>
      <c r="L2107" t="s">
        <v>196</v>
      </c>
      <c r="M2107" s="11" cm="1">
        <f t="array" ref="M2107">_xlfn.IFS(L2107="&gt;70%",1,L2107="60-70%",70%,L2107="50-60%",60%,L2107="&lt;50%",50%)</f>
        <v>1</v>
      </c>
      <c r="N2107" s="47">
        <v>1.9391830693986734</v>
      </c>
      <c r="O2107">
        <v>2</v>
      </c>
      <c r="P2107">
        <v>6</v>
      </c>
      <c r="Q2107">
        <v>5</v>
      </c>
      <c r="R2107">
        <v>9</v>
      </c>
      <c r="S2107" t="s">
        <v>103</v>
      </c>
      <c r="T2107" t="s">
        <v>106</v>
      </c>
      <c r="V2107">
        <v>25</v>
      </c>
      <c r="W2107">
        <v>22</v>
      </c>
      <c r="X2107">
        <f>IF(AND(OR('Country Prioritization'!$C$4 = 'Filter inputs'!$A$4,'Country Prioritization'!$C$4=$B2107),
OR('Country Prioritization'!$C$6='Filter inputs'!$C$4,'Country Prioritization'!$C$6=$S2107),
OR( 'Country Prioritization'!$C$7='Filter inputs'!$D$4, 'Country Prioritization'!$C$7=$T2107),
OR('Country Prioritization'!$C$8='Filter inputs'!$E$4, 'Country Prioritization'!$C$8=$F2107), OR(AND('Country Prioritization'!$C$5='Filter inputs'!$B$4,H2107&lt;=$X$1),AND('Country Prioritization'!$C$5='Filter inputs'!$B$5,M2107&lt;=$X$1))),1,0)</f>
        <v>1</v>
      </c>
      <c r="Y2107">
        <f>IF(OR('Vaccine Prioritization'!$C$5='Filter inputs'!$E$4, 'Vaccine Prioritization'!$C$5=$F2107),1,0)</f>
        <v>1</v>
      </c>
    </row>
    <row r="2108" spans="1:25" x14ac:dyDescent="0.3">
      <c r="A2108" t="str">
        <f t="shared" si="54"/>
        <v>ASIALKAPCV32026</v>
      </c>
      <c r="B2108" t="s">
        <v>13</v>
      </c>
      <c r="C2108" t="s">
        <v>180</v>
      </c>
      <c r="D2108" t="s">
        <v>76</v>
      </c>
      <c r="E2108" t="s">
        <v>84</v>
      </c>
      <c r="F2108">
        <v>2026</v>
      </c>
      <c r="G2108" t="s">
        <v>197</v>
      </c>
      <c r="H2108" s="11" cm="1">
        <f t="array" ref="H2108">_xlfn.IFS(G2108="&gt;70%",1,G2108="60-70%",70%,G2108="50-60%",60%,G2108="&lt;50%",50%)</f>
        <v>0.7</v>
      </c>
      <c r="I2108" s="47">
        <v>0.21846976768361881</v>
      </c>
      <c r="J2108">
        <v>2</v>
      </c>
      <c r="K2108">
        <v>6</v>
      </c>
      <c r="L2108" t="s">
        <v>199</v>
      </c>
      <c r="M2108" s="11" cm="1">
        <f t="array" ref="M2108">_xlfn.IFS(L2108="&gt;70%",1,L2108="60-70%",70%,L2108="50-60%",60%,L2108="&lt;50%",50%)</f>
        <v>0.5</v>
      </c>
      <c r="N2108" s="47">
        <v>1.9106827910419868</v>
      </c>
      <c r="O2108">
        <v>10</v>
      </c>
      <c r="P2108">
        <v>6</v>
      </c>
      <c r="Q2108">
        <v>1</v>
      </c>
      <c r="R2108">
        <v>11</v>
      </c>
      <c r="S2108" t="s">
        <v>104</v>
      </c>
      <c r="T2108" t="s">
        <v>108</v>
      </c>
      <c r="V2108">
        <v>20</v>
      </c>
      <c r="W2108">
        <v>28</v>
      </c>
      <c r="X2108">
        <f>IF(AND(OR('Country Prioritization'!$C$4 = 'Filter inputs'!$A$4,'Country Prioritization'!$C$4=$B2108),
OR('Country Prioritization'!$C$6='Filter inputs'!$C$4,'Country Prioritization'!$C$6=$S2108),
OR( 'Country Prioritization'!$C$7='Filter inputs'!$D$4, 'Country Prioritization'!$C$7=$T2108),
OR('Country Prioritization'!$C$8='Filter inputs'!$E$4, 'Country Prioritization'!$C$8=$F2108), OR(AND('Country Prioritization'!$C$5='Filter inputs'!$B$4,H2108&lt;=$X$1),AND('Country Prioritization'!$C$5='Filter inputs'!$B$5,M2108&lt;=$X$1))),1,0)</f>
        <v>1</v>
      </c>
      <c r="Y2108">
        <f>IF(OR('Vaccine Prioritization'!$C$5='Filter inputs'!$E$4, 'Vaccine Prioritization'!$C$5=$F2108),1,0)</f>
        <v>1</v>
      </c>
    </row>
    <row r="2109" spans="1:25" x14ac:dyDescent="0.3">
      <c r="A2109" t="str">
        <f t="shared" si="54"/>
        <v>AFRICACIVPCV32026</v>
      </c>
      <c r="B2109" t="s">
        <v>3</v>
      </c>
      <c r="C2109" t="s">
        <v>142</v>
      </c>
      <c r="D2109" t="s">
        <v>38</v>
      </c>
      <c r="E2109" t="s">
        <v>84</v>
      </c>
      <c r="F2109">
        <v>2026</v>
      </c>
      <c r="G2109" t="s">
        <v>199</v>
      </c>
      <c r="H2109" s="11" cm="1">
        <f t="array" ref="H2109">_xlfn.IFS(G2109="&gt;70%",1,G2109="60-70%",70%,G2109="50-60%",60%,G2109="&lt;50%",50%)</f>
        <v>0.5</v>
      </c>
      <c r="I2109" s="47">
        <v>1.917494352087451E-2</v>
      </c>
      <c r="J2109">
        <v>10</v>
      </c>
      <c r="K2109">
        <v>3</v>
      </c>
      <c r="L2109" t="s">
        <v>196</v>
      </c>
      <c r="M2109" s="11" cm="1">
        <f t="array" ref="M2109">_xlfn.IFS(L2109="&gt;70%",1,L2109="60-70%",70%,L2109="50-60%",60%,L2109="&lt;50%",50%)</f>
        <v>1</v>
      </c>
      <c r="N2109" s="47">
        <v>1.832805207729953</v>
      </c>
      <c r="O2109">
        <v>5</v>
      </c>
      <c r="P2109">
        <v>6</v>
      </c>
      <c r="Q2109">
        <v>5</v>
      </c>
      <c r="R2109">
        <v>2</v>
      </c>
      <c r="S2109" t="s">
        <v>104</v>
      </c>
      <c r="T2109" t="s">
        <v>109</v>
      </c>
      <c r="V2109">
        <v>20</v>
      </c>
      <c r="W2109">
        <v>18</v>
      </c>
      <c r="X2109">
        <f>IF(AND(OR('Country Prioritization'!$C$4 = 'Filter inputs'!$A$4,'Country Prioritization'!$C$4=$B2109),
OR('Country Prioritization'!$C$6='Filter inputs'!$C$4,'Country Prioritization'!$C$6=$S2109),
OR( 'Country Prioritization'!$C$7='Filter inputs'!$D$4, 'Country Prioritization'!$C$7=$T2109),
OR('Country Prioritization'!$C$8='Filter inputs'!$E$4, 'Country Prioritization'!$C$8=$F2109), OR(AND('Country Prioritization'!$C$5='Filter inputs'!$B$4,H2109&lt;=$X$1),AND('Country Prioritization'!$C$5='Filter inputs'!$B$5,M2109&lt;=$X$1))),1,0)</f>
        <v>1</v>
      </c>
      <c r="Y2109">
        <f>IF(OR('Vaccine Prioritization'!$C$5='Filter inputs'!$E$4, 'Vaccine Prioritization'!$C$5=$F2109),1,0)</f>
        <v>1</v>
      </c>
    </row>
    <row r="2110" spans="1:25" x14ac:dyDescent="0.3">
      <c r="A2110" t="str">
        <f t="shared" si="54"/>
        <v>AFRICAGHAPCV32026</v>
      </c>
      <c r="B2110" t="s">
        <v>3</v>
      </c>
      <c r="C2110" t="s">
        <v>166</v>
      </c>
      <c r="D2110" t="s">
        <v>62</v>
      </c>
      <c r="E2110" t="s">
        <v>84</v>
      </c>
      <c r="F2110">
        <v>2026</v>
      </c>
      <c r="G2110" t="s">
        <v>199</v>
      </c>
      <c r="H2110" s="11" cm="1">
        <f t="array" ref="H2110">_xlfn.IFS(G2110="&gt;70%",1,G2110="60-70%",70%,G2110="50-60%",60%,G2110="&lt;50%",50%)</f>
        <v>0.5</v>
      </c>
      <c r="I2110" s="47">
        <v>5.0996081679422697E-2</v>
      </c>
      <c r="J2110">
        <v>6</v>
      </c>
      <c r="K2110">
        <v>5</v>
      </c>
      <c r="L2110" t="s">
        <v>196</v>
      </c>
      <c r="M2110" s="11" cm="1">
        <f t="array" ref="M2110">_xlfn.IFS(L2110="&gt;70%",1,L2110="60-70%",70%,L2110="50-60%",60%,L2110="&lt;50%",50%)</f>
        <v>1</v>
      </c>
      <c r="N2110" s="47">
        <v>1.798260146529528</v>
      </c>
      <c r="O2110">
        <v>3</v>
      </c>
      <c r="P2110">
        <v>6</v>
      </c>
      <c r="Q2110">
        <v>5</v>
      </c>
      <c r="R2110">
        <v>2</v>
      </c>
      <c r="S2110" t="s">
        <v>104</v>
      </c>
      <c r="T2110" t="s">
        <v>109</v>
      </c>
      <c r="V2110">
        <v>18</v>
      </c>
      <c r="W2110">
        <v>16</v>
      </c>
      <c r="X2110">
        <f>IF(AND(OR('Country Prioritization'!$C$4 = 'Filter inputs'!$A$4,'Country Prioritization'!$C$4=$B2110),
OR('Country Prioritization'!$C$6='Filter inputs'!$C$4,'Country Prioritization'!$C$6=$S2110),
OR( 'Country Prioritization'!$C$7='Filter inputs'!$D$4, 'Country Prioritization'!$C$7=$T2110),
OR('Country Prioritization'!$C$8='Filter inputs'!$E$4, 'Country Prioritization'!$C$8=$F2110), OR(AND('Country Prioritization'!$C$5='Filter inputs'!$B$4,H2110&lt;=$X$1),AND('Country Prioritization'!$C$5='Filter inputs'!$B$5,M2110&lt;=$X$1))),1,0)</f>
        <v>1</v>
      </c>
      <c r="Y2110">
        <f>IF(OR('Vaccine Prioritization'!$C$5='Filter inputs'!$E$4, 'Vaccine Prioritization'!$C$5=$F2110),1,0)</f>
        <v>1</v>
      </c>
    </row>
    <row r="2111" spans="1:25" x14ac:dyDescent="0.3">
      <c r="A2111" t="str">
        <f t="shared" si="54"/>
        <v>AFRICAGINPCV32026</v>
      </c>
      <c r="B2111" t="s">
        <v>3</v>
      </c>
      <c r="C2111" t="s">
        <v>119</v>
      </c>
      <c r="D2111" t="s">
        <v>12</v>
      </c>
      <c r="E2111" t="s">
        <v>84</v>
      </c>
      <c r="F2111">
        <v>2026</v>
      </c>
      <c r="G2111" t="s">
        <v>196</v>
      </c>
      <c r="H2111" s="11" cm="1">
        <f t="array" ref="H2111">_xlfn.IFS(G2111="&gt;70%",1,G2111="60-70%",70%,G2111="50-60%",60%,G2111="&lt;50%",50%)</f>
        <v>1</v>
      </c>
      <c r="I2111" s="47">
        <v>2.1052748837036916</v>
      </c>
      <c r="J2111">
        <v>1</v>
      </c>
      <c r="K2111">
        <v>9</v>
      </c>
      <c r="L2111" t="s">
        <v>199</v>
      </c>
      <c r="M2111" s="11" cm="1">
        <f t="array" ref="M2111">_xlfn.IFS(L2111="&gt;70%",1,L2111="60-70%",70%,L2111="50-60%",60%,L2111="&lt;50%",50%)</f>
        <v>0.5</v>
      </c>
      <c r="N2111" s="47">
        <v>1.7592198351742825</v>
      </c>
      <c r="O2111">
        <v>9</v>
      </c>
      <c r="P2111">
        <v>6</v>
      </c>
      <c r="Q2111">
        <v>7</v>
      </c>
      <c r="R2111">
        <v>9</v>
      </c>
      <c r="S2111" t="s">
        <v>103</v>
      </c>
      <c r="T2111" t="s">
        <v>106</v>
      </c>
      <c r="V2111">
        <v>26</v>
      </c>
      <c r="W2111">
        <v>31</v>
      </c>
      <c r="X2111">
        <f>IF(AND(OR('Country Prioritization'!$C$4 = 'Filter inputs'!$A$4,'Country Prioritization'!$C$4=$B2111),
OR('Country Prioritization'!$C$6='Filter inputs'!$C$4,'Country Prioritization'!$C$6=$S2111),
OR( 'Country Prioritization'!$C$7='Filter inputs'!$D$4, 'Country Prioritization'!$C$7=$T2111),
OR('Country Prioritization'!$C$8='Filter inputs'!$E$4, 'Country Prioritization'!$C$8=$F2111), OR(AND('Country Prioritization'!$C$5='Filter inputs'!$B$4,H2111&lt;=$X$1),AND('Country Prioritization'!$C$5='Filter inputs'!$B$5,M2111&lt;=$X$1))),1,0)</f>
        <v>1</v>
      </c>
      <c r="Y2111">
        <f>IF(OR('Vaccine Prioritization'!$C$5='Filter inputs'!$E$4, 'Vaccine Prioritization'!$C$5=$F2111),1,0)</f>
        <v>1</v>
      </c>
    </row>
    <row r="2112" spans="1:25" x14ac:dyDescent="0.3">
      <c r="A2112" t="str">
        <f t="shared" si="54"/>
        <v>ASIASYRPCV32026</v>
      </c>
      <c r="B2112" t="s">
        <v>13</v>
      </c>
      <c r="C2112" t="s">
        <v>122</v>
      </c>
      <c r="D2112" t="s">
        <v>17</v>
      </c>
      <c r="E2112" t="s">
        <v>84</v>
      </c>
      <c r="F2112">
        <v>2026</v>
      </c>
      <c r="G2112" t="s">
        <v>197</v>
      </c>
      <c r="H2112" s="11" cm="1">
        <f t="array" ref="H2112">_xlfn.IFS(G2112="&gt;70%",1,G2112="60-70%",70%,G2112="50-60%",60%,G2112="&lt;50%",50%)</f>
        <v>0.7</v>
      </c>
      <c r="I2112" s="47">
        <v>2.655764133024543</v>
      </c>
      <c r="J2112">
        <v>3</v>
      </c>
      <c r="K2112">
        <v>9</v>
      </c>
      <c r="L2112" t="s">
        <v>199</v>
      </c>
      <c r="M2112" s="11" cm="1">
        <f t="array" ref="M2112">_xlfn.IFS(L2112="&gt;70%",1,L2112="60-70%",70%,L2112="50-60%",60%,L2112="&lt;50%",50%)</f>
        <v>0.5</v>
      </c>
      <c r="N2112" s="47">
        <v>1.5995697854034374</v>
      </c>
      <c r="O2112">
        <v>10</v>
      </c>
      <c r="P2112">
        <v>5</v>
      </c>
      <c r="Q2112">
        <v>2</v>
      </c>
      <c r="R2112">
        <v>9</v>
      </c>
      <c r="S2112" t="s">
        <v>103</v>
      </c>
      <c r="T2112" t="s">
        <v>106</v>
      </c>
      <c r="V2112">
        <v>23</v>
      </c>
      <c r="W2112">
        <v>26</v>
      </c>
      <c r="X2112">
        <f>IF(AND(OR('Country Prioritization'!$C$4 = 'Filter inputs'!$A$4,'Country Prioritization'!$C$4=$B2112),
OR('Country Prioritization'!$C$6='Filter inputs'!$C$4,'Country Prioritization'!$C$6=$S2112),
OR( 'Country Prioritization'!$C$7='Filter inputs'!$D$4, 'Country Prioritization'!$C$7=$T2112),
OR('Country Prioritization'!$C$8='Filter inputs'!$E$4, 'Country Prioritization'!$C$8=$F2112), OR(AND('Country Prioritization'!$C$5='Filter inputs'!$B$4,H2112&lt;=$X$1),AND('Country Prioritization'!$C$5='Filter inputs'!$B$5,M2112&lt;=$X$1))),1,0)</f>
        <v>1</v>
      </c>
      <c r="Y2112">
        <f>IF(OR('Vaccine Prioritization'!$C$5='Filter inputs'!$E$4, 'Vaccine Prioritization'!$C$5=$F2112),1,0)</f>
        <v>1</v>
      </c>
    </row>
    <row r="2113" spans="1:25" x14ac:dyDescent="0.3">
      <c r="A2113" t="str">
        <f t="shared" si="54"/>
        <v>AFRICASSDPCV32026</v>
      </c>
      <c r="B2113" t="s">
        <v>3</v>
      </c>
      <c r="C2113" t="s">
        <v>115</v>
      </c>
      <c r="D2113" t="s">
        <v>7</v>
      </c>
      <c r="E2113" t="s">
        <v>84</v>
      </c>
      <c r="F2113">
        <v>2026</v>
      </c>
      <c r="G2113" t="s">
        <v>196</v>
      </c>
      <c r="H2113" s="11" cm="1">
        <f t="array" ref="H2113">_xlfn.IFS(G2113="&gt;70%",1,G2113="60-70%",70%,G2113="50-60%",60%,G2113="&lt;50%",50%)</f>
        <v>1</v>
      </c>
      <c r="I2113" s="47">
        <v>2.5792819013234549</v>
      </c>
      <c r="J2113">
        <v>1</v>
      </c>
      <c r="K2113">
        <v>9</v>
      </c>
      <c r="L2113" t="s">
        <v>199</v>
      </c>
      <c r="M2113" s="11" cm="1">
        <f t="array" ref="M2113">_xlfn.IFS(L2113="&gt;70%",1,L2113="60-70%",70%,L2113="50-60%",60%,L2113="&lt;50%",50%)</f>
        <v>0.5</v>
      </c>
      <c r="N2113" s="47">
        <v>1.5926375008359199</v>
      </c>
      <c r="O2113">
        <v>9</v>
      </c>
      <c r="P2113">
        <v>5</v>
      </c>
      <c r="Q2113">
        <v>4</v>
      </c>
      <c r="R2113">
        <v>9</v>
      </c>
      <c r="S2113" t="s">
        <v>103</v>
      </c>
      <c r="T2113" t="s">
        <v>106</v>
      </c>
      <c r="V2113">
        <v>23</v>
      </c>
      <c r="W2113">
        <v>27</v>
      </c>
      <c r="X2113">
        <f>IF(AND(OR('Country Prioritization'!$C$4 = 'Filter inputs'!$A$4,'Country Prioritization'!$C$4=$B2113),
OR('Country Prioritization'!$C$6='Filter inputs'!$C$4,'Country Prioritization'!$C$6=$S2113),
OR( 'Country Prioritization'!$C$7='Filter inputs'!$D$4, 'Country Prioritization'!$C$7=$T2113),
OR('Country Prioritization'!$C$8='Filter inputs'!$E$4, 'Country Prioritization'!$C$8=$F2113), OR(AND('Country Prioritization'!$C$5='Filter inputs'!$B$4,H2113&lt;=$X$1),AND('Country Prioritization'!$C$5='Filter inputs'!$B$5,M2113&lt;=$X$1))),1,0)</f>
        <v>1</v>
      </c>
      <c r="Y2113">
        <f>IF(OR('Vaccine Prioritization'!$C$5='Filter inputs'!$E$4, 'Vaccine Prioritization'!$C$5=$F2113),1,0)</f>
        <v>1</v>
      </c>
    </row>
    <row r="2114" spans="1:25" x14ac:dyDescent="0.3">
      <c r="A2114" t="str">
        <f t="shared" si="54"/>
        <v>ASIAUZBPCV32026</v>
      </c>
      <c r="B2114" t="s">
        <v>13</v>
      </c>
      <c r="C2114" t="s">
        <v>176</v>
      </c>
      <c r="D2114" t="s">
        <v>72</v>
      </c>
      <c r="E2114" t="s">
        <v>84</v>
      </c>
      <c r="F2114">
        <v>2026</v>
      </c>
      <c r="G2114" t="s">
        <v>199</v>
      </c>
      <c r="H2114" s="11" cm="1">
        <f t="array" ref="H2114">_xlfn.IFS(G2114="&gt;70%",1,G2114="60-70%",70%,G2114="50-60%",60%,G2114="&lt;50%",50%)</f>
        <v>0.5</v>
      </c>
      <c r="I2114" s="47">
        <v>4.8911026621615721E-2</v>
      </c>
      <c r="J2114">
        <v>5</v>
      </c>
      <c r="K2114">
        <v>5</v>
      </c>
      <c r="L2114" t="s">
        <v>196</v>
      </c>
      <c r="M2114" s="11" cm="1">
        <f t="array" ref="M2114">_xlfn.IFS(L2114="&gt;70%",1,L2114="60-70%",70%,L2114="50-60%",60%,L2114="&lt;50%",50%)</f>
        <v>1</v>
      </c>
      <c r="N2114" s="47">
        <v>1.5658620394411751</v>
      </c>
      <c r="O2114">
        <v>2</v>
      </c>
      <c r="P2114">
        <v>5</v>
      </c>
      <c r="Q2114">
        <v>3</v>
      </c>
      <c r="R2114">
        <v>5</v>
      </c>
      <c r="S2114" t="s">
        <v>104</v>
      </c>
      <c r="T2114" t="s">
        <v>107</v>
      </c>
      <c r="V2114">
        <v>18</v>
      </c>
      <c r="W2114">
        <v>15</v>
      </c>
      <c r="X2114">
        <f>IF(AND(OR('Country Prioritization'!$C$4 = 'Filter inputs'!$A$4,'Country Prioritization'!$C$4=$B2114),
OR('Country Prioritization'!$C$6='Filter inputs'!$C$4,'Country Prioritization'!$C$6=$S2114),
OR( 'Country Prioritization'!$C$7='Filter inputs'!$D$4, 'Country Prioritization'!$C$7=$T2114),
OR('Country Prioritization'!$C$8='Filter inputs'!$E$4, 'Country Prioritization'!$C$8=$F2114), OR(AND('Country Prioritization'!$C$5='Filter inputs'!$B$4,H2114&lt;=$X$1),AND('Country Prioritization'!$C$5='Filter inputs'!$B$5,M2114&lt;=$X$1))),1,0)</f>
        <v>1</v>
      </c>
      <c r="Y2114">
        <f>IF(OR('Vaccine Prioritization'!$C$5='Filter inputs'!$E$4, 'Vaccine Prioritization'!$C$5=$F2114),1,0)</f>
        <v>1</v>
      </c>
    </row>
    <row r="2115" spans="1:25" x14ac:dyDescent="0.3">
      <c r="A2115" t="str">
        <f t="shared" si="54"/>
        <v>ASIAPRKPCV32026</v>
      </c>
      <c r="B2115" t="s">
        <v>13</v>
      </c>
      <c r="C2115" t="s">
        <v>177</v>
      </c>
      <c r="D2115" t="s">
        <v>73</v>
      </c>
      <c r="E2115" t="s">
        <v>84</v>
      </c>
      <c r="F2115">
        <v>2026</v>
      </c>
      <c r="G2115" t="s">
        <v>197</v>
      </c>
      <c r="H2115" s="11" cm="1">
        <f t="array" ref="H2115">_xlfn.IFS(G2115="&gt;70%",1,G2115="60-70%",70%,G2115="50-60%",60%,G2115="&lt;50%",50%)</f>
        <v>0.7</v>
      </c>
      <c r="I2115" s="47">
        <v>1.1040016959560746</v>
      </c>
      <c r="J2115">
        <v>3</v>
      </c>
      <c r="K2115">
        <v>8</v>
      </c>
      <c r="L2115" t="s">
        <v>196</v>
      </c>
      <c r="M2115" s="11" cm="1">
        <f t="array" ref="M2115">_xlfn.IFS(L2115="&gt;70%",1,L2115="60-70%",70%,L2115="50-60%",60%,L2115="&lt;50%",50%)</f>
        <v>1</v>
      </c>
      <c r="N2115" s="47">
        <v>1.5181001868196169</v>
      </c>
      <c r="O2115">
        <v>2</v>
      </c>
      <c r="P2115">
        <v>5</v>
      </c>
      <c r="Q2115">
        <v>1</v>
      </c>
      <c r="R2115">
        <v>9</v>
      </c>
      <c r="S2115" t="s">
        <v>103</v>
      </c>
      <c r="T2115" t="s">
        <v>106</v>
      </c>
      <c r="V2115">
        <v>21</v>
      </c>
      <c r="W2115">
        <v>17</v>
      </c>
      <c r="X2115">
        <f>IF(AND(OR('Country Prioritization'!$C$4 = 'Filter inputs'!$A$4,'Country Prioritization'!$C$4=$B2115),
OR('Country Prioritization'!$C$6='Filter inputs'!$C$4,'Country Prioritization'!$C$6=$S2115),
OR( 'Country Prioritization'!$C$7='Filter inputs'!$D$4, 'Country Prioritization'!$C$7=$T2115),
OR('Country Prioritization'!$C$8='Filter inputs'!$E$4, 'Country Prioritization'!$C$8=$F2115), OR(AND('Country Prioritization'!$C$5='Filter inputs'!$B$4,H2115&lt;=$X$1),AND('Country Prioritization'!$C$5='Filter inputs'!$B$5,M2115&lt;=$X$1))),1,0)</f>
        <v>1</v>
      </c>
      <c r="Y2115">
        <f>IF(OR('Vaccine Prioritization'!$C$5='Filter inputs'!$E$4, 'Vaccine Prioritization'!$C$5=$F2115),1,0)</f>
        <v>1</v>
      </c>
    </row>
    <row r="2116" spans="1:25" x14ac:dyDescent="0.3">
      <c r="A2116" t="str">
        <f t="shared" ref="A2116:A2179" si="55">_xlfn.CONCAT(B2116,D2116,E2116,F2116)</f>
        <v>AFRICAERIPCV32026</v>
      </c>
      <c r="B2116" t="s">
        <v>3</v>
      </c>
      <c r="C2116" t="s">
        <v>183</v>
      </c>
      <c r="D2116" t="s">
        <v>79</v>
      </c>
      <c r="E2116" t="s">
        <v>84</v>
      </c>
      <c r="F2116">
        <v>2026</v>
      </c>
      <c r="G2116" t="s">
        <v>199</v>
      </c>
      <c r="H2116" s="11" cm="1">
        <f t="array" ref="H2116">_xlfn.IFS(G2116="&gt;70%",1,G2116="60-70%",70%,G2116="50-60%",60%,G2116="&lt;50%",50%)</f>
        <v>0.5</v>
      </c>
      <c r="I2116" s="47">
        <v>2.0536111610691601E-2</v>
      </c>
      <c r="J2116">
        <v>6</v>
      </c>
      <c r="K2116">
        <v>3</v>
      </c>
      <c r="L2116" t="s">
        <v>196</v>
      </c>
      <c r="M2116" s="11" cm="1">
        <f t="array" ref="M2116">_xlfn.IFS(L2116="&gt;70%",1,L2116="60-70%",70%,L2116="50-60%",60%,L2116="&lt;50%",50%)</f>
        <v>1</v>
      </c>
      <c r="N2116" s="47">
        <v>1.4574977364163049</v>
      </c>
      <c r="O2116">
        <v>1</v>
      </c>
      <c r="P2116">
        <v>5</v>
      </c>
      <c r="Q2116">
        <v>7</v>
      </c>
      <c r="R2116">
        <v>9</v>
      </c>
      <c r="S2116" t="s">
        <v>103</v>
      </c>
      <c r="T2116" t="s">
        <v>106</v>
      </c>
      <c r="V2116">
        <v>25</v>
      </c>
      <c r="W2116">
        <v>22</v>
      </c>
      <c r="X2116">
        <f>IF(AND(OR('Country Prioritization'!$C$4 = 'Filter inputs'!$A$4,'Country Prioritization'!$C$4=$B2116),
OR('Country Prioritization'!$C$6='Filter inputs'!$C$4,'Country Prioritization'!$C$6=$S2116),
OR( 'Country Prioritization'!$C$7='Filter inputs'!$D$4, 'Country Prioritization'!$C$7=$T2116),
OR('Country Prioritization'!$C$8='Filter inputs'!$E$4, 'Country Prioritization'!$C$8=$F2116), OR(AND('Country Prioritization'!$C$5='Filter inputs'!$B$4,H2116&lt;=$X$1),AND('Country Prioritization'!$C$5='Filter inputs'!$B$5,M2116&lt;=$X$1))),1,0)</f>
        <v>1</v>
      </c>
      <c r="Y2116">
        <f>IF(OR('Vaccine Prioritization'!$C$5='Filter inputs'!$E$4, 'Vaccine Prioritization'!$C$5=$F2116),1,0)</f>
        <v>1</v>
      </c>
    </row>
    <row r="2117" spans="1:25" x14ac:dyDescent="0.3">
      <c r="A2117" t="str">
        <f t="shared" si="55"/>
        <v>AFRICASLEPCV32026</v>
      </c>
      <c r="B2117" t="s">
        <v>3</v>
      </c>
      <c r="C2117" t="s">
        <v>154</v>
      </c>
      <c r="D2117" t="s">
        <v>50</v>
      </c>
      <c r="E2117" t="s">
        <v>84</v>
      </c>
      <c r="F2117">
        <v>2026</v>
      </c>
      <c r="G2117" t="s">
        <v>199</v>
      </c>
      <c r="H2117" s="11" cm="1">
        <f t="array" ref="H2117">_xlfn.IFS(G2117="&gt;70%",1,G2117="60-70%",70%,G2117="50-60%",60%,G2117="&lt;50%",50%)</f>
        <v>0.5</v>
      </c>
      <c r="I2117" s="47">
        <v>3.1815025305021331E-2</v>
      </c>
      <c r="J2117">
        <v>7</v>
      </c>
      <c r="K2117">
        <v>4</v>
      </c>
      <c r="L2117" t="s">
        <v>196</v>
      </c>
      <c r="M2117" s="11" cm="1">
        <f t="array" ref="M2117">_xlfn.IFS(L2117="&gt;70%",1,L2117="60-70%",70%,L2117="50-60%",60%,L2117="&lt;50%",50%)</f>
        <v>1</v>
      </c>
      <c r="N2117" s="47">
        <v>1.3245107840958719</v>
      </c>
      <c r="O2117">
        <v>4</v>
      </c>
      <c r="P2117">
        <v>5</v>
      </c>
      <c r="Q2117">
        <v>10</v>
      </c>
      <c r="R2117">
        <v>9</v>
      </c>
      <c r="S2117" t="s">
        <v>103</v>
      </c>
      <c r="T2117" t="s">
        <v>106</v>
      </c>
      <c r="V2117">
        <v>30</v>
      </c>
      <c r="W2117">
        <v>28</v>
      </c>
      <c r="X2117">
        <f>IF(AND(OR('Country Prioritization'!$C$4 = 'Filter inputs'!$A$4,'Country Prioritization'!$C$4=$B2117),
OR('Country Prioritization'!$C$6='Filter inputs'!$C$4,'Country Prioritization'!$C$6=$S2117),
OR( 'Country Prioritization'!$C$7='Filter inputs'!$D$4, 'Country Prioritization'!$C$7=$T2117),
OR('Country Prioritization'!$C$8='Filter inputs'!$E$4, 'Country Prioritization'!$C$8=$F2117), OR(AND('Country Prioritization'!$C$5='Filter inputs'!$B$4,H2117&lt;=$X$1),AND('Country Prioritization'!$C$5='Filter inputs'!$B$5,M2117&lt;=$X$1))),1,0)</f>
        <v>1</v>
      </c>
      <c r="Y2117">
        <f>IF(OR('Vaccine Prioritization'!$C$5='Filter inputs'!$E$4, 'Vaccine Prioritization'!$C$5=$F2117),1,0)</f>
        <v>1</v>
      </c>
    </row>
    <row r="2118" spans="1:25" x14ac:dyDescent="0.3">
      <c r="A2118" t="str">
        <f t="shared" si="55"/>
        <v>ASIALAOPCV32026</v>
      </c>
      <c r="B2118" t="s">
        <v>13</v>
      </c>
      <c r="C2118" t="s">
        <v>135</v>
      </c>
      <c r="D2118" t="s">
        <v>31</v>
      </c>
      <c r="E2118" t="s">
        <v>84</v>
      </c>
      <c r="F2118">
        <v>2026</v>
      </c>
      <c r="G2118" t="s">
        <v>198</v>
      </c>
      <c r="H2118" s="11" cm="1">
        <f t="array" ref="H2118">_xlfn.IFS(G2118="&gt;70%",1,G2118="60-70%",70%,G2118="50-60%",60%,G2118="&lt;50%",50%)</f>
        <v>0.6</v>
      </c>
      <c r="I2118" s="47">
        <v>0.90620963573968472</v>
      </c>
      <c r="J2118">
        <v>4</v>
      </c>
      <c r="K2118">
        <v>8</v>
      </c>
      <c r="L2118" t="s">
        <v>196</v>
      </c>
      <c r="M2118" s="11" cm="1">
        <f t="array" ref="M2118">_xlfn.IFS(L2118="&gt;70%",1,L2118="60-70%",70%,L2118="50-60%",60%,L2118="&lt;50%",50%)</f>
        <v>1</v>
      </c>
      <c r="N2118" s="47">
        <v>1.2922195437024349</v>
      </c>
      <c r="O2118">
        <v>6</v>
      </c>
      <c r="P2118">
        <v>5</v>
      </c>
      <c r="Q2118">
        <v>2</v>
      </c>
      <c r="R2118">
        <v>5</v>
      </c>
      <c r="S2118" t="s">
        <v>104</v>
      </c>
      <c r="T2118" t="s">
        <v>107</v>
      </c>
      <c r="V2118">
        <v>19</v>
      </c>
      <c r="W2118">
        <v>18</v>
      </c>
      <c r="X2118">
        <f>IF(AND(OR('Country Prioritization'!$C$4 = 'Filter inputs'!$A$4,'Country Prioritization'!$C$4=$B2118),
OR('Country Prioritization'!$C$6='Filter inputs'!$C$4,'Country Prioritization'!$C$6=$S2118),
OR( 'Country Prioritization'!$C$7='Filter inputs'!$D$4, 'Country Prioritization'!$C$7=$T2118),
OR('Country Prioritization'!$C$8='Filter inputs'!$E$4, 'Country Prioritization'!$C$8=$F2118), OR(AND('Country Prioritization'!$C$5='Filter inputs'!$B$4,H2118&lt;=$X$1),AND('Country Prioritization'!$C$5='Filter inputs'!$B$5,M2118&lt;=$X$1))),1,0)</f>
        <v>1</v>
      </c>
      <c r="Y2118">
        <f>IF(OR('Vaccine Prioritization'!$C$5='Filter inputs'!$E$4, 'Vaccine Prioritization'!$C$5=$F2118),1,0)</f>
        <v>1</v>
      </c>
    </row>
    <row r="2119" spans="1:25" x14ac:dyDescent="0.3">
      <c r="A2119" t="str">
        <f t="shared" si="55"/>
        <v>AFRICAMWIPCV32026</v>
      </c>
      <c r="B2119" t="s">
        <v>3</v>
      </c>
      <c r="C2119" t="s">
        <v>158</v>
      </c>
      <c r="D2119" t="s">
        <v>54</v>
      </c>
      <c r="E2119" t="s">
        <v>84</v>
      </c>
      <c r="F2119">
        <v>2026</v>
      </c>
      <c r="G2119" t="s">
        <v>199</v>
      </c>
      <c r="H2119" s="11" cm="1">
        <f t="array" ref="H2119">_xlfn.IFS(G2119="&gt;70%",1,G2119="60-70%",70%,G2119="50-60%",60%,G2119="&lt;50%",50%)</f>
        <v>0.5</v>
      </c>
      <c r="I2119" s="47">
        <v>2.8954620446781508E-2</v>
      </c>
      <c r="J2119">
        <v>7</v>
      </c>
      <c r="K2119">
        <v>4</v>
      </c>
      <c r="L2119" t="s">
        <v>196</v>
      </c>
      <c r="M2119" s="11" cm="1">
        <f t="array" ref="M2119">_xlfn.IFS(L2119="&gt;70%",1,L2119="60-70%",70%,L2119="50-60%",60%,L2119="&lt;50%",50%)</f>
        <v>1</v>
      </c>
      <c r="N2119" s="47">
        <v>1.0520461541176651</v>
      </c>
      <c r="O2119">
        <v>4</v>
      </c>
      <c r="P2119">
        <v>5</v>
      </c>
      <c r="Q2119">
        <v>10</v>
      </c>
      <c r="R2119">
        <v>9</v>
      </c>
      <c r="S2119" t="s">
        <v>103</v>
      </c>
      <c r="T2119" t="s">
        <v>106</v>
      </c>
      <c r="V2119">
        <v>30</v>
      </c>
      <c r="W2119">
        <v>28</v>
      </c>
      <c r="X2119">
        <f>IF(AND(OR('Country Prioritization'!$C$4 = 'Filter inputs'!$A$4,'Country Prioritization'!$C$4=$B2119),
OR('Country Prioritization'!$C$6='Filter inputs'!$C$4,'Country Prioritization'!$C$6=$S2119),
OR( 'Country Prioritization'!$C$7='Filter inputs'!$D$4, 'Country Prioritization'!$C$7=$T2119),
OR('Country Prioritization'!$C$8='Filter inputs'!$E$4, 'Country Prioritization'!$C$8=$F2119), OR(AND('Country Prioritization'!$C$5='Filter inputs'!$B$4,H2119&lt;=$X$1),AND('Country Prioritization'!$C$5='Filter inputs'!$B$5,M2119&lt;=$X$1))),1,0)</f>
        <v>1</v>
      </c>
      <c r="Y2119">
        <f>IF(OR('Vaccine Prioritization'!$C$5='Filter inputs'!$E$4, 'Vaccine Prioritization'!$C$5=$F2119),1,0)</f>
        <v>1</v>
      </c>
    </row>
    <row r="2120" spans="1:25" x14ac:dyDescent="0.3">
      <c r="A2120" t="str">
        <f t="shared" si="55"/>
        <v>ASIATJKPCV32026</v>
      </c>
      <c r="B2120" t="s">
        <v>13</v>
      </c>
      <c r="C2120" t="s">
        <v>172</v>
      </c>
      <c r="D2120" t="s">
        <v>68</v>
      </c>
      <c r="E2120" t="s">
        <v>84</v>
      </c>
      <c r="F2120">
        <v>2026</v>
      </c>
      <c r="G2120" t="s">
        <v>197</v>
      </c>
      <c r="H2120" s="11" cm="1">
        <f t="array" ref="H2120">_xlfn.IFS(G2120="&gt;70%",1,G2120="60-70%",70%,G2120="50-60%",60%,G2120="&lt;50%",50%)</f>
        <v>0.7</v>
      </c>
      <c r="I2120" s="47">
        <v>0.79760181243241668</v>
      </c>
      <c r="J2120">
        <v>2</v>
      </c>
      <c r="K2120">
        <v>7</v>
      </c>
      <c r="L2120" t="s">
        <v>199</v>
      </c>
      <c r="M2120" s="11" cm="1">
        <f t="array" ref="M2120">_xlfn.IFS(L2120="&gt;70%",1,L2120="60-70%",70%,L2120="50-60%",60%,L2120="&lt;50%",50%)</f>
        <v>0.5</v>
      </c>
      <c r="N2120" s="47">
        <v>0.95252293250339659</v>
      </c>
      <c r="O2120">
        <v>10</v>
      </c>
      <c r="P2120">
        <v>4</v>
      </c>
      <c r="Q2120">
        <v>6</v>
      </c>
      <c r="R2120">
        <v>9</v>
      </c>
      <c r="S2120" t="s">
        <v>103</v>
      </c>
      <c r="T2120" t="s">
        <v>106</v>
      </c>
      <c r="V2120">
        <v>24</v>
      </c>
      <c r="W2120">
        <v>29</v>
      </c>
      <c r="X2120">
        <f>IF(AND(OR('Country Prioritization'!$C$4 = 'Filter inputs'!$A$4,'Country Prioritization'!$C$4=$B2120),
OR('Country Prioritization'!$C$6='Filter inputs'!$C$4,'Country Prioritization'!$C$6=$S2120),
OR( 'Country Prioritization'!$C$7='Filter inputs'!$D$4, 'Country Prioritization'!$C$7=$T2120),
OR('Country Prioritization'!$C$8='Filter inputs'!$E$4, 'Country Prioritization'!$C$8=$F2120), OR(AND('Country Prioritization'!$C$5='Filter inputs'!$B$4,H2120&lt;=$X$1),AND('Country Prioritization'!$C$5='Filter inputs'!$B$5,M2120&lt;=$X$1))),1,0)</f>
        <v>1</v>
      </c>
      <c r="Y2120">
        <f>IF(OR('Vaccine Prioritization'!$C$5='Filter inputs'!$E$4, 'Vaccine Prioritization'!$C$5=$F2120),1,0)</f>
        <v>1</v>
      </c>
    </row>
    <row r="2121" spans="1:25" x14ac:dyDescent="0.3">
      <c r="A2121" t="str">
        <f t="shared" si="55"/>
        <v>ASIAAZEPCV32026</v>
      </c>
      <c r="B2121" t="s">
        <v>13</v>
      </c>
      <c r="C2121" t="s">
        <v>144</v>
      </c>
      <c r="D2121" t="s">
        <v>40</v>
      </c>
      <c r="E2121" t="s">
        <v>84</v>
      </c>
      <c r="F2121">
        <v>2026</v>
      </c>
      <c r="G2121" t="s">
        <v>199</v>
      </c>
      <c r="H2121" s="11" cm="1">
        <f t="array" ref="H2121">_xlfn.IFS(G2121="&gt;70%",1,G2121="60-70%",70%,G2121="50-60%",60%,G2121="&lt;50%",50%)</f>
        <v>0.5</v>
      </c>
      <c r="I2121" s="47">
        <v>2.2306879561627233E-2</v>
      </c>
      <c r="J2121">
        <v>7</v>
      </c>
      <c r="K2121">
        <v>4</v>
      </c>
      <c r="L2121" t="s">
        <v>196</v>
      </c>
      <c r="M2121" s="11" cm="1">
        <f t="array" ref="M2121">_xlfn.IFS(L2121="&gt;70%",1,L2121="60-70%",70%,L2121="50-60%",60%,L2121="&lt;50%",50%)</f>
        <v>1</v>
      </c>
      <c r="N2121" s="47">
        <v>0.78516336929219832</v>
      </c>
      <c r="O2121">
        <v>6</v>
      </c>
      <c r="P2121">
        <v>4</v>
      </c>
      <c r="Q2121">
        <v>3</v>
      </c>
      <c r="R2121">
        <v>10</v>
      </c>
      <c r="S2121" t="s">
        <v>105</v>
      </c>
      <c r="T2121" t="s">
        <v>108</v>
      </c>
      <c r="V2121">
        <v>24</v>
      </c>
      <c r="W2121">
        <v>23</v>
      </c>
      <c r="X2121">
        <f>IF(AND(OR('Country Prioritization'!$C$4 = 'Filter inputs'!$A$4,'Country Prioritization'!$C$4=$B2121),
OR('Country Prioritization'!$C$6='Filter inputs'!$C$4,'Country Prioritization'!$C$6=$S2121),
OR( 'Country Prioritization'!$C$7='Filter inputs'!$D$4, 'Country Prioritization'!$C$7=$T2121),
OR('Country Prioritization'!$C$8='Filter inputs'!$E$4, 'Country Prioritization'!$C$8=$F2121), OR(AND('Country Prioritization'!$C$5='Filter inputs'!$B$4,H2121&lt;=$X$1),AND('Country Prioritization'!$C$5='Filter inputs'!$B$5,M2121&lt;=$X$1))),1,0)</f>
        <v>1</v>
      </c>
      <c r="Y2121">
        <f>IF(OR('Vaccine Prioritization'!$C$5='Filter inputs'!$E$4, 'Vaccine Prioritization'!$C$5=$F2121),1,0)</f>
        <v>1</v>
      </c>
    </row>
    <row r="2122" spans="1:25" x14ac:dyDescent="0.3">
      <c r="A2122" t="str">
        <f t="shared" si="55"/>
        <v>OCEANIAPNGPCV32026</v>
      </c>
      <c r="B2122" t="s">
        <v>15</v>
      </c>
      <c r="C2122" t="s">
        <v>121</v>
      </c>
      <c r="D2122" t="s">
        <v>16</v>
      </c>
      <c r="E2122" t="s">
        <v>84</v>
      </c>
      <c r="F2122">
        <v>2026</v>
      </c>
      <c r="G2122" t="s">
        <v>199</v>
      </c>
      <c r="H2122" s="11" cm="1">
        <f t="array" ref="H2122">_xlfn.IFS(G2122="&gt;70%",1,G2122="60-70%",70%,G2122="50-60%",60%,G2122="&lt;50%",50%)</f>
        <v>0.5</v>
      </c>
      <c r="I2122" s="47">
        <v>0.39164369074757133</v>
      </c>
      <c r="J2122">
        <v>5</v>
      </c>
      <c r="K2122">
        <v>7</v>
      </c>
      <c r="L2122" t="s">
        <v>198</v>
      </c>
      <c r="M2122" s="11" cm="1">
        <f t="array" ref="M2122">_xlfn.IFS(L2122="&gt;70%",1,L2122="60-70%",70%,L2122="50-60%",60%,L2122="&lt;50%",50%)</f>
        <v>0.6</v>
      </c>
      <c r="N2122" s="47">
        <v>0.75565984703578504</v>
      </c>
      <c r="O2122">
        <v>8</v>
      </c>
      <c r="P2122">
        <v>4</v>
      </c>
      <c r="Q2122">
        <v>6</v>
      </c>
      <c r="R2122">
        <v>5</v>
      </c>
      <c r="S2122" t="s">
        <v>104</v>
      </c>
      <c r="T2122" t="s">
        <v>107</v>
      </c>
      <c r="V2122">
        <v>23</v>
      </c>
      <c r="W2122">
        <v>23</v>
      </c>
      <c r="X2122">
        <f>IF(AND(OR('Country Prioritization'!$C$4 = 'Filter inputs'!$A$4,'Country Prioritization'!$C$4=$B2122),
OR('Country Prioritization'!$C$6='Filter inputs'!$C$4,'Country Prioritization'!$C$6=$S2122),
OR( 'Country Prioritization'!$C$7='Filter inputs'!$D$4, 'Country Prioritization'!$C$7=$T2122),
OR('Country Prioritization'!$C$8='Filter inputs'!$E$4, 'Country Prioritization'!$C$8=$F2122), OR(AND('Country Prioritization'!$C$5='Filter inputs'!$B$4,H2122&lt;=$X$1),AND('Country Prioritization'!$C$5='Filter inputs'!$B$5,M2122&lt;=$X$1))),1,0)</f>
        <v>1</v>
      </c>
      <c r="Y2122">
        <f>IF(OR('Vaccine Prioritization'!$C$5='Filter inputs'!$E$4, 'Vaccine Prioritization'!$C$5=$F2122),1,0)</f>
        <v>1</v>
      </c>
    </row>
    <row r="2123" spans="1:25" x14ac:dyDescent="0.3">
      <c r="A2123" t="str">
        <f t="shared" si="55"/>
        <v>AFRICALBRPCV32026</v>
      </c>
      <c r="B2123" t="s">
        <v>3</v>
      </c>
      <c r="C2123" t="s">
        <v>137</v>
      </c>
      <c r="D2123" t="s">
        <v>33</v>
      </c>
      <c r="E2123" t="s">
        <v>84</v>
      </c>
      <c r="F2123">
        <v>2026</v>
      </c>
      <c r="G2123" t="s">
        <v>196</v>
      </c>
      <c r="H2123" s="11" cm="1">
        <f t="array" ref="H2123">_xlfn.IFS(G2123="&gt;70%",1,G2123="60-70%",70%,G2123="50-60%",60%,G2123="&lt;50%",50%)</f>
        <v>1</v>
      </c>
      <c r="I2123" s="47">
        <v>0.6998530748036037</v>
      </c>
      <c r="J2123">
        <v>2</v>
      </c>
      <c r="K2123">
        <v>7</v>
      </c>
      <c r="L2123" t="s">
        <v>196</v>
      </c>
      <c r="M2123" s="11" cm="1">
        <f t="array" ref="M2123">_xlfn.IFS(L2123="&gt;70%",1,L2123="60-70%",70%,L2123="50-60%",60%,L2123="&lt;50%",50%)</f>
        <v>1</v>
      </c>
      <c r="N2123" s="47">
        <v>0.7376989375647981</v>
      </c>
      <c r="O2123">
        <v>6</v>
      </c>
      <c r="P2123">
        <v>4</v>
      </c>
      <c r="Q2123">
        <v>10</v>
      </c>
      <c r="R2123">
        <v>9</v>
      </c>
      <c r="S2123" t="s">
        <v>103</v>
      </c>
      <c r="T2123" t="s">
        <v>106</v>
      </c>
      <c r="V2123">
        <v>28</v>
      </c>
      <c r="W2123">
        <v>29</v>
      </c>
      <c r="X2123">
        <f>IF(AND(OR('Country Prioritization'!$C$4 = 'Filter inputs'!$A$4,'Country Prioritization'!$C$4=$B2123),
OR('Country Prioritization'!$C$6='Filter inputs'!$C$4,'Country Prioritization'!$C$6=$S2123),
OR( 'Country Prioritization'!$C$7='Filter inputs'!$D$4, 'Country Prioritization'!$C$7=$T2123),
OR('Country Prioritization'!$C$8='Filter inputs'!$E$4, 'Country Prioritization'!$C$8=$F2123), OR(AND('Country Prioritization'!$C$5='Filter inputs'!$B$4,H2123&lt;=$X$1),AND('Country Prioritization'!$C$5='Filter inputs'!$B$5,M2123&lt;=$X$1))),1,0)</f>
        <v>1</v>
      </c>
      <c r="Y2123">
        <f>IF(OR('Vaccine Prioritization'!$C$5='Filter inputs'!$E$4, 'Vaccine Prioritization'!$C$5=$F2123),1,0)</f>
        <v>1</v>
      </c>
    </row>
    <row r="2124" spans="1:25" x14ac:dyDescent="0.3">
      <c r="A2124" t="str">
        <f t="shared" si="55"/>
        <v>AFRICATGOPCV32026</v>
      </c>
      <c r="B2124" t="s">
        <v>3</v>
      </c>
      <c r="C2124" t="s">
        <v>155</v>
      </c>
      <c r="D2124" t="s">
        <v>51</v>
      </c>
      <c r="E2124" t="s">
        <v>84</v>
      </c>
      <c r="F2124">
        <v>2026</v>
      </c>
      <c r="G2124" t="s">
        <v>199</v>
      </c>
      <c r="H2124" s="11" cm="1">
        <f t="array" ref="H2124">_xlfn.IFS(G2124="&gt;70%",1,G2124="60-70%",70%,G2124="50-60%",60%,G2124="&lt;50%",50%)</f>
        <v>0.5</v>
      </c>
      <c r="I2124" s="47">
        <v>6.0253575853207453E-3</v>
      </c>
      <c r="J2124">
        <v>10</v>
      </c>
      <c r="K2124">
        <v>2</v>
      </c>
      <c r="L2124" t="s">
        <v>196</v>
      </c>
      <c r="M2124" s="11" cm="1">
        <f t="array" ref="M2124">_xlfn.IFS(L2124="&gt;70%",1,L2124="60-70%",70%,L2124="50-60%",60%,L2124="&lt;50%",50%)</f>
        <v>1</v>
      </c>
      <c r="N2124" s="47">
        <v>0.67669719549469431</v>
      </c>
      <c r="O2124">
        <v>4</v>
      </c>
      <c r="P2124">
        <v>4</v>
      </c>
      <c r="Q2124">
        <v>6</v>
      </c>
      <c r="R2124">
        <v>9</v>
      </c>
      <c r="S2124" t="s">
        <v>103</v>
      </c>
      <c r="T2124" t="s">
        <v>106</v>
      </c>
      <c r="V2124">
        <v>27</v>
      </c>
      <c r="W2124">
        <v>23</v>
      </c>
      <c r="X2124">
        <f>IF(AND(OR('Country Prioritization'!$C$4 = 'Filter inputs'!$A$4,'Country Prioritization'!$C$4=$B2124),
OR('Country Prioritization'!$C$6='Filter inputs'!$C$4,'Country Prioritization'!$C$6=$S2124),
OR( 'Country Prioritization'!$C$7='Filter inputs'!$D$4, 'Country Prioritization'!$C$7=$T2124),
OR('Country Prioritization'!$C$8='Filter inputs'!$E$4, 'Country Prioritization'!$C$8=$F2124), OR(AND('Country Prioritization'!$C$5='Filter inputs'!$B$4,H2124&lt;=$X$1),AND('Country Prioritization'!$C$5='Filter inputs'!$B$5,M2124&lt;=$X$1))),1,0)</f>
        <v>1</v>
      </c>
      <c r="Y2124">
        <f>IF(OR('Vaccine Prioritization'!$C$5='Filter inputs'!$E$4, 'Vaccine Prioritization'!$C$5=$F2124),1,0)</f>
        <v>1</v>
      </c>
    </row>
    <row r="2125" spans="1:25" x14ac:dyDescent="0.3">
      <c r="A2125" t="str">
        <f t="shared" si="55"/>
        <v>AFRICAMRTPCV32026</v>
      </c>
      <c r="B2125" t="s">
        <v>3</v>
      </c>
      <c r="C2125" t="s">
        <v>140</v>
      </c>
      <c r="D2125" t="s">
        <v>36</v>
      </c>
      <c r="E2125" t="s">
        <v>84</v>
      </c>
      <c r="F2125">
        <v>2026</v>
      </c>
      <c r="G2125" t="s">
        <v>196</v>
      </c>
      <c r="H2125" s="11" cm="1">
        <f t="array" ref="H2125">_xlfn.IFS(G2125="&gt;70%",1,G2125="60-70%",70%,G2125="50-60%",60%,G2125="&lt;50%",50%)</f>
        <v>1</v>
      </c>
      <c r="I2125" s="47">
        <v>0.62092754979368581</v>
      </c>
      <c r="J2125">
        <v>1</v>
      </c>
      <c r="K2125">
        <v>7</v>
      </c>
      <c r="L2125" t="s">
        <v>196</v>
      </c>
      <c r="M2125" s="11" cm="1">
        <f t="array" ref="M2125">_xlfn.IFS(L2125="&gt;70%",1,L2125="60-70%",70%,L2125="50-60%",60%,L2125="&lt;50%",50%)</f>
        <v>1</v>
      </c>
      <c r="N2125" s="47">
        <v>0.60667853683798501</v>
      </c>
      <c r="O2125">
        <v>6</v>
      </c>
      <c r="P2125">
        <v>4</v>
      </c>
      <c r="Q2125">
        <v>7</v>
      </c>
      <c r="R2125">
        <v>2</v>
      </c>
      <c r="S2125" t="s">
        <v>104</v>
      </c>
      <c r="T2125" t="s">
        <v>109</v>
      </c>
      <c r="V2125">
        <v>17</v>
      </c>
      <c r="W2125">
        <v>19</v>
      </c>
      <c r="X2125">
        <f>IF(AND(OR('Country Prioritization'!$C$4 = 'Filter inputs'!$A$4,'Country Prioritization'!$C$4=$B2125),
OR('Country Prioritization'!$C$6='Filter inputs'!$C$4,'Country Prioritization'!$C$6=$S2125),
OR( 'Country Prioritization'!$C$7='Filter inputs'!$D$4, 'Country Prioritization'!$C$7=$T2125),
OR('Country Prioritization'!$C$8='Filter inputs'!$E$4, 'Country Prioritization'!$C$8=$F2125), OR(AND('Country Prioritization'!$C$5='Filter inputs'!$B$4,H2125&lt;=$X$1),AND('Country Prioritization'!$C$5='Filter inputs'!$B$5,M2125&lt;=$X$1))),1,0)</f>
        <v>1</v>
      </c>
      <c r="Y2125">
        <f>IF(OR('Vaccine Prioritization'!$C$5='Filter inputs'!$E$4, 'Vaccine Prioritization'!$C$5=$F2125),1,0)</f>
        <v>1</v>
      </c>
    </row>
    <row r="2126" spans="1:25" x14ac:dyDescent="0.3">
      <c r="A2126" t="str">
        <f t="shared" si="55"/>
        <v>ASIAKGZPCV32026</v>
      </c>
      <c r="B2126" t="s">
        <v>13</v>
      </c>
      <c r="C2126" t="s">
        <v>143</v>
      </c>
      <c r="D2126" t="s">
        <v>39</v>
      </c>
      <c r="E2126" t="s">
        <v>84</v>
      </c>
      <c r="F2126">
        <v>2026</v>
      </c>
      <c r="G2126" t="s">
        <v>199</v>
      </c>
      <c r="H2126" s="11" cm="1">
        <f t="array" ref="H2126">_xlfn.IFS(G2126="&gt;70%",1,G2126="60-70%",70%,G2126="50-60%",60%,G2126="&lt;50%",50%)</f>
        <v>0.5</v>
      </c>
      <c r="I2126" s="47">
        <v>1.8367393386518462E-2</v>
      </c>
      <c r="J2126">
        <v>6</v>
      </c>
      <c r="K2126">
        <v>3</v>
      </c>
      <c r="L2126" t="s">
        <v>196</v>
      </c>
      <c r="M2126" s="11" cm="1">
        <f t="array" ref="M2126">_xlfn.IFS(L2126="&gt;70%",1,L2126="60-70%",70%,L2126="50-60%",60%,L2126="&lt;50%",50%)</f>
        <v>1</v>
      </c>
      <c r="N2126" s="47">
        <v>0.6013553835452774</v>
      </c>
      <c r="O2126">
        <v>6</v>
      </c>
      <c r="P2126">
        <v>4</v>
      </c>
      <c r="Q2126">
        <v>6</v>
      </c>
      <c r="R2126">
        <v>2</v>
      </c>
      <c r="S2126" t="s">
        <v>104</v>
      </c>
      <c r="T2126" t="s">
        <v>109</v>
      </c>
      <c r="V2126">
        <v>17</v>
      </c>
      <c r="W2126">
        <v>18</v>
      </c>
      <c r="X2126">
        <f>IF(AND(OR('Country Prioritization'!$C$4 = 'Filter inputs'!$A$4,'Country Prioritization'!$C$4=$B2126),
OR('Country Prioritization'!$C$6='Filter inputs'!$C$4,'Country Prioritization'!$C$6=$S2126),
OR( 'Country Prioritization'!$C$7='Filter inputs'!$D$4, 'Country Prioritization'!$C$7=$T2126),
OR('Country Prioritization'!$C$8='Filter inputs'!$E$4, 'Country Prioritization'!$C$8=$F2126), OR(AND('Country Prioritization'!$C$5='Filter inputs'!$B$4,H2126&lt;=$X$1),AND('Country Prioritization'!$C$5='Filter inputs'!$B$5,M2126&lt;=$X$1))),1,0)</f>
        <v>1</v>
      </c>
      <c r="Y2126">
        <f>IF(OR('Vaccine Prioritization'!$C$5='Filter inputs'!$E$4, 'Vaccine Prioritization'!$C$5=$F2126),1,0)</f>
        <v>1</v>
      </c>
    </row>
    <row r="2127" spans="1:25" x14ac:dyDescent="0.3">
      <c r="A2127" t="str">
        <f t="shared" si="55"/>
        <v>AMERICAHNDPCV32026</v>
      </c>
      <c r="B2127" t="s">
        <v>22</v>
      </c>
      <c r="C2127" t="s">
        <v>165</v>
      </c>
      <c r="D2127" t="s">
        <v>61</v>
      </c>
      <c r="E2127" t="s">
        <v>84</v>
      </c>
      <c r="F2127">
        <v>2026</v>
      </c>
      <c r="G2127" t="s">
        <v>199</v>
      </c>
      <c r="H2127" s="11" cm="1">
        <f t="array" ref="H2127">_xlfn.IFS(G2127="&gt;70%",1,G2127="60-70%",70%,G2127="50-60%",60%,G2127="&lt;50%",50%)</f>
        <v>0.5</v>
      </c>
      <c r="I2127" s="47">
        <v>6.9849682283618531E-3</v>
      </c>
      <c r="J2127">
        <v>9</v>
      </c>
      <c r="K2127">
        <v>2</v>
      </c>
      <c r="L2127" t="s">
        <v>196</v>
      </c>
      <c r="M2127" s="11" cm="1">
        <f t="array" ref="M2127">_xlfn.IFS(L2127="&gt;70%",1,L2127="60-70%",70%,L2127="50-60%",60%,L2127="&lt;50%",50%)</f>
        <v>1</v>
      </c>
      <c r="N2127" s="47">
        <v>0.51074118433427274</v>
      </c>
      <c r="O2127">
        <v>3</v>
      </c>
      <c r="P2127">
        <v>3</v>
      </c>
      <c r="Q2127">
        <v>4</v>
      </c>
      <c r="R2127">
        <v>11</v>
      </c>
      <c r="S2127" t="s">
        <v>104</v>
      </c>
      <c r="T2127" t="s">
        <v>108</v>
      </c>
      <c r="V2127">
        <v>26</v>
      </c>
      <c r="W2127">
        <v>21</v>
      </c>
      <c r="X2127">
        <f>IF(AND(OR('Country Prioritization'!$C$4 = 'Filter inputs'!$A$4,'Country Prioritization'!$C$4=$B2127),
OR('Country Prioritization'!$C$6='Filter inputs'!$C$4,'Country Prioritization'!$C$6=$S2127),
OR( 'Country Prioritization'!$C$7='Filter inputs'!$D$4, 'Country Prioritization'!$C$7=$T2127),
OR('Country Prioritization'!$C$8='Filter inputs'!$E$4, 'Country Prioritization'!$C$8=$F2127), OR(AND('Country Prioritization'!$C$5='Filter inputs'!$B$4,H2127&lt;=$X$1),AND('Country Prioritization'!$C$5='Filter inputs'!$B$5,M2127&lt;=$X$1))),1,0)</f>
        <v>1</v>
      </c>
      <c r="Y2127">
        <f>IF(OR('Vaccine Prioritization'!$C$5='Filter inputs'!$E$4, 'Vaccine Prioritization'!$C$5=$F2127),1,0)</f>
        <v>1</v>
      </c>
    </row>
    <row r="2128" spans="1:25" x14ac:dyDescent="0.3">
      <c r="A2128" t="str">
        <f t="shared" si="55"/>
        <v>AFRICACOGPCV32026</v>
      </c>
      <c r="B2128" t="s">
        <v>3</v>
      </c>
      <c r="C2128" t="s">
        <v>128</v>
      </c>
      <c r="D2128" t="s">
        <v>24</v>
      </c>
      <c r="E2128" t="s">
        <v>84</v>
      </c>
      <c r="F2128">
        <v>2026</v>
      </c>
      <c r="G2128" t="s">
        <v>197</v>
      </c>
      <c r="H2128" s="11" cm="1">
        <f t="array" ref="H2128">_xlfn.IFS(G2128="&gt;70%",1,G2128="60-70%",70%,G2128="50-60%",60%,G2128="&lt;50%",50%)</f>
        <v>0.7</v>
      </c>
      <c r="I2128" s="47">
        <v>0.56584649621224614</v>
      </c>
      <c r="J2128">
        <v>3</v>
      </c>
      <c r="K2128">
        <v>7</v>
      </c>
      <c r="L2128" t="s">
        <v>197</v>
      </c>
      <c r="M2128" s="11" cm="1">
        <f t="array" ref="M2128">_xlfn.IFS(L2128="&gt;70%",1,L2128="60-70%",70%,L2128="50-60%",60%,L2128="&lt;50%",50%)</f>
        <v>0.7</v>
      </c>
      <c r="N2128" s="47">
        <v>0.50540259674609245</v>
      </c>
      <c r="O2128">
        <v>7</v>
      </c>
      <c r="P2128">
        <v>3</v>
      </c>
      <c r="Q2128">
        <v>8</v>
      </c>
      <c r="R2128">
        <v>2</v>
      </c>
      <c r="S2128" t="s">
        <v>104</v>
      </c>
      <c r="T2128" t="s">
        <v>109</v>
      </c>
      <c r="V2128">
        <v>20</v>
      </c>
      <c r="W2128">
        <v>20</v>
      </c>
      <c r="X2128">
        <f>IF(AND(OR('Country Prioritization'!$C$4 = 'Filter inputs'!$A$4,'Country Prioritization'!$C$4=$B2128),
OR('Country Prioritization'!$C$6='Filter inputs'!$C$4,'Country Prioritization'!$C$6=$S2128),
OR( 'Country Prioritization'!$C$7='Filter inputs'!$D$4, 'Country Prioritization'!$C$7=$T2128),
OR('Country Prioritization'!$C$8='Filter inputs'!$E$4, 'Country Prioritization'!$C$8=$F2128), OR(AND('Country Prioritization'!$C$5='Filter inputs'!$B$4,H2128&lt;=$X$1),AND('Country Prioritization'!$C$5='Filter inputs'!$B$5,M2128&lt;=$X$1))),1,0)</f>
        <v>1</v>
      </c>
      <c r="Y2128">
        <f>IF(OR('Vaccine Prioritization'!$C$5='Filter inputs'!$E$4, 'Vaccine Prioritization'!$C$5=$F2128),1,0)</f>
        <v>1</v>
      </c>
    </row>
    <row r="2129" spans="1:25" x14ac:dyDescent="0.3">
      <c r="A2129" t="str">
        <f t="shared" si="55"/>
        <v>AFRICAZWEPCV32026</v>
      </c>
      <c r="B2129" t="s">
        <v>3</v>
      </c>
      <c r="C2129" t="s">
        <v>148</v>
      </c>
      <c r="D2129" t="s">
        <v>44</v>
      </c>
      <c r="E2129" t="s">
        <v>84</v>
      </c>
      <c r="F2129">
        <v>2026</v>
      </c>
      <c r="G2129" t="s">
        <v>199</v>
      </c>
      <c r="H2129" s="11" cm="1">
        <f t="array" ref="H2129">_xlfn.IFS(G2129="&gt;70%",1,G2129="60-70%",70%,G2129="50-60%",60%,G2129="&lt;50%",50%)</f>
        <v>0.5</v>
      </c>
      <c r="I2129" s="47">
        <v>9.2460554563347785E-3</v>
      </c>
      <c r="J2129">
        <v>8</v>
      </c>
      <c r="K2129">
        <v>3</v>
      </c>
      <c r="L2129" t="s">
        <v>196</v>
      </c>
      <c r="M2129" s="11" cm="1">
        <f t="array" ref="M2129">_xlfn.IFS(L2129="&gt;70%",1,L2129="60-70%",70%,L2129="50-60%",60%,L2129="&lt;50%",50%)</f>
        <v>1</v>
      </c>
      <c r="N2129" s="47">
        <v>0.50524973835598752</v>
      </c>
      <c r="O2129">
        <v>5</v>
      </c>
      <c r="P2129">
        <v>3</v>
      </c>
      <c r="Q2129">
        <v>7</v>
      </c>
      <c r="R2129">
        <v>2</v>
      </c>
      <c r="S2129" t="s">
        <v>104</v>
      </c>
      <c r="T2129" t="s">
        <v>109</v>
      </c>
      <c r="V2129">
        <v>20</v>
      </c>
      <c r="W2129">
        <v>17</v>
      </c>
      <c r="X2129">
        <f>IF(AND(OR('Country Prioritization'!$C$4 = 'Filter inputs'!$A$4,'Country Prioritization'!$C$4=$B2129),
OR('Country Prioritization'!$C$6='Filter inputs'!$C$4,'Country Prioritization'!$C$6=$S2129),
OR( 'Country Prioritization'!$C$7='Filter inputs'!$D$4, 'Country Prioritization'!$C$7=$T2129),
OR('Country Prioritization'!$C$8='Filter inputs'!$E$4, 'Country Prioritization'!$C$8=$F2129), OR(AND('Country Prioritization'!$C$5='Filter inputs'!$B$4,H2129&lt;=$X$1),AND('Country Prioritization'!$C$5='Filter inputs'!$B$5,M2129&lt;=$X$1))),1,0)</f>
        <v>1</v>
      </c>
      <c r="Y2129">
        <f>IF(OR('Vaccine Prioritization'!$C$5='Filter inputs'!$E$4, 'Vaccine Prioritization'!$C$5=$F2129),1,0)</f>
        <v>1</v>
      </c>
    </row>
    <row r="2130" spans="1:25" x14ac:dyDescent="0.3">
      <c r="A2130" t="str">
        <f t="shared" si="55"/>
        <v>AFRICACAFPCV32026</v>
      </c>
      <c r="B2130" t="s">
        <v>3</v>
      </c>
      <c r="C2130" t="s">
        <v>114</v>
      </c>
      <c r="D2130" t="s">
        <v>6</v>
      </c>
      <c r="E2130" t="s">
        <v>84</v>
      </c>
      <c r="F2130">
        <v>2026</v>
      </c>
      <c r="G2130" t="s">
        <v>199</v>
      </c>
      <c r="H2130" s="11" cm="1">
        <f t="array" ref="H2130">_xlfn.IFS(G2130="&gt;70%",1,G2130="60-70%",70%,G2130="50-60%",60%,G2130="&lt;50%",50%)</f>
        <v>0.5</v>
      </c>
      <c r="I2130" s="47">
        <v>0.41938643012331889</v>
      </c>
      <c r="J2130">
        <v>4</v>
      </c>
      <c r="K2130">
        <v>7</v>
      </c>
      <c r="L2130" t="s">
        <v>199</v>
      </c>
      <c r="M2130" s="11" cm="1">
        <f t="array" ref="M2130">_xlfn.IFS(L2130="&gt;70%",1,L2130="60-70%",70%,L2130="50-60%",60%,L2130="&lt;50%",50%)</f>
        <v>0.5</v>
      </c>
      <c r="N2130" s="47">
        <v>0.35085005263889962</v>
      </c>
      <c r="O2130">
        <v>9</v>
      </c>
      <c r="P2130">
        <v>3</v>
      </c>
      <c r="Q2130">
        <v>10</v>
      </c>
      <c r="R2130">
        <v>9</v>
      </c>
      <c r="S2130" t="s">
        <v>103</v>
      </c>
      <c r="T2130" t="s">
        <v>106</v>
      </c>
      <c r="V2130">
        <v>30</v>
      </c>
      <c r="W2130">
        <v>31</v>
      </c>
      <c r="X2130">
        <f>IF(AND(OR('Country Prioritization'!$C$4 = 'Filter inputs'!$A$4,'Country Prioritization'!$C$4=$B2130),
OR('Country Prioritization'!$C$6='Filter inputs'!$C$4,'Country Prioritization'!$C$6=$S2130),
OR( 'Country Prioritization'!$C$7='Filter inputs'!$D$4, 'Country Prioritization'!$C$7=$T2130),
OR('Country Prioritization'!$C$8='Filter inputs'!$E$4, 'Country Prioritization'!$C$8=$F2130), OR(AND('Country Prioritization'!$C$5='Filter inputs'!$B$4,H2130&lt;=$X$1),AND('Country Prioritization'!$C$5='Filter inputs'!$B$5,M2130&lt;=$X$1))),1,0)</f>
        <v>1</v>
      </c>
      <c r="Y2130">
        <f>IF(OR('Vaccine Prioritization'!$C$5='Filter inputs'!$E$4, 'Vaccine Prioritization'!$C$5=$F2130),1,0)</f>
        <v>1</v>
      </c>
    </row>
    <row r="2131" spans="1:25" x14ac:dyDescent="0.3">
      <c r="A2131" t="str">
        <f t="shared" si="55"/>
        <v>AFRICAGMBPCV32026</v>
      </c>
      <c r="B2131" t="s">
        <v>3</v>
      </c>
      <c r="C2131" t="s">
        <v>156</v>
      </c>
      <c r="D2131" t="s">
        <v>52</v>
      </c>
      <c r="E2131" t="s">
        <v>84</v>
      </c>
      <c r="F2131">
        <v>2026</v>
      </c>
      <c r="G2131" t="s">
        <v>199</v>
      </c>
      <c r="H2131" s="11" cm="1">
        <f t="array" ref="H2131">_xlfn.IFS(G2131="&gt;70%",1,G2131="60-70%",70%,G2131="50-60%",60%,G2131="&lt;50%",50%)</f>
        <v>0.5</v>
      </c>
      <c r="I2131" s="47">
        <v>5.4832685997614761E-3</v>
      </c>
      <c r="J2131">
        <v>9</v>
      </c>
      <c r="K2131">
        <v>2</v>
      </c>
      <c r="L2131" t="s">
        <v>196</v>
      </c>
      <c r="M2131" s="11" cm="1">
        <f t="array" ref="M2131">_xlfn.IFS(L2131="&gt;70%",1,L2131="60-70%",70%,L2131="50-60%",60%,L2131="&lt;50%",50%)</f>
        <v>1</v>
      </c>
      <c r="N2131" s="47">
        <v>0.34393483489556514</v>
      </c>
      <c r="O2131">
        <v>4</v>
      </c>
      <c r="P2131">
        <v>3</v>
      </c>
      <c r="Q2131">
        <v>6</v>
      </c>
      <c r="R2131">
        <v>9</v>
      </c>
      <c r="S2131" t="s">
        <v>103</v>
      </c>
      <c r="T2131" t="s">
        <v>106</v>
      </c>
      <c r="V2131">
        <v>26</v>
      </c>
      <c r="W2131">
        <v>22</v>
      </c>
      <c r="X2131">
        <f>IF(AND(OR('Country Prioritization'!$C$4 = 'Filter inputs'!$A$4,'Country Prioritization'!$C$4=$B2131),
OR('Country Prioritization'!$C$6='Filter inputs'!$C$4,'Country Prioritization'!$C$6=$S2131),
OR( 'Country Prioritization'!$C$7='Filter inputs'!$D$4, 'Country Prioritization'!$C$7=$T2131),
OR('Country Prioritization'!$C$8='Filter inputs'!$E$4, 'Country Prioritization'!$C$8=$F2131), OR(AND('Country Prioritization'!$C$5='Filter inputs'!$B$4,H2131&lt;=$X$1),AND('Country Prioritization'!$C$5='Filter inputs'!$B$5,M2131&lt;=$X$1))),1,0)</f>
        <v>1</v>
      </c>
      <c r="Y2131">
        <f>IF(OR('Vaccine Prioritization'!$C$5='Filter inputs'!$E$4, 'Vaccine Prioritization'!$C$5=$F2131),1,0)</f>
        <v>1</v>
      </c>
    </row>
    <row r="2132" spans="1:25" x14ac:dyDescent="0.3">
      <c r="A2132" t="str">
        <f t="shared" si="55"/>
        <v>EUROPEUKRPCV32026</v>
      </c>
      <c r="B2132" t="s">
        <v>9</v>
      </c>
      <c r="C2132" t="s">
        <v>117</v>
      </c>
      <c r="D2132" t="s">
        <v>10</v>
      </c>
      <c r="E2132" t="s">
        <v>84</v>
      </c>
      <c r="F2132">
        <v>2026</v>
      </c>
      <c r="G2132" t="s">
        <v>197</v>
      </c>
      <c r="H2132" s="11" cm="1">
        <f t="array" ref="H2132">_xlfn.IFS(G2132="&gt;70%",1,G2132="60-70%",70%,G2132="50-60%",60%,G2132="&lt;50%",50%)</f>
        <v>0.7</v>
      </c>
      <c r="I2132" s="47">
        <v>0.37975678356298159</v>
      </c>
      <c r="J2132">
        <v>4</v>
      </c>
      <c r="K2132">
        <v>7</v>
      </c>
      <c r="L2132" t="s">
        <v>199</v>
      </c>
      <c r="M2132" s="11" cm="1">
        <f t="array" ref="M2132">_xlfn.IFS(L2132="&gt;70%",1,L2132="60-70%",70%,L2132="50-60%",60%,L2132="&lt;50%",50%)</f>
        <v>0.5</v>
      </c>
      <c r="N2132" s="47">
        <v>0.28283036566412101</v>
      </c>
      <c r="O2132">
        <v>9</v>
      </c>
      <c r="P2132">
        <v>3</v>
      </c>
      <c r="Q2132">
        <v>1</v>
      </c>
      <c r="R2132">
        <v>11</v>
      </c>
      <c r="S2132" t="s">
        <v>104</v>
      </c>
      <c r="T2132" t="s">
        <v>108</v>
      </c>
      <c r="V2132">
        <v>23</v>
      </c>
      <c r="W2132">
        <v>24</v>
      </c>
      <c r="X2132">
        <f>IF(AND(OR('Country Prioritization'!$C$4 = 'Filter inputs'!$A$4,'Country Prioritization'!$C$4=$B2132),
OR('Country Prioritization'!$C$6='Filter inputs'!$C$4,'Country Prioritization'!$C$6=$S2132),
OR( 'Country Prioritization'!$C$7='Filter inputs'!$D$4, 'Country Prioritization'!$C$7=$T2132),
OR('Country Prioritization'!$C$8='Filter inputs'!$E$4, 'Country Prioritization'!$C$8=$F2132), OR(AND('Country Prioritization'!$C$5='Filter inputs'!$B$4,H2132&lt;=$X$1),AND('Country Prioritization'!$C$5='Filter inputs'!$B$5,M2132&lt;=$X$1))),1,0)</f>
        <v>1</v>
      </c>
      <c r="Y2132">
        <f>IF(OR('Vaccine Prioritization'!$C$5='Filter inputs'!$E$4, 'Vaccine Prioritization'!$C$5=$F2132),1,0)</f>
        <v>1</v>
      </c>
    </row>
    <row r="2133" spans="1:25" x14ac:dyDescent="0.3">
      <c r="A2133" t="str">
        <f t="shared" si="55"/>
        <v>AMERICANICPCV32026</v>
      </c>
      <c r="B2133" t="s">
        <v>22</v>
      </c>
      <c r="C2133" t="s">
        <v>185</v>
      </c>
      <c r="D2133" t="s">
        <v>81</v>
      </c>
      <c r="E2133" t="s">
        <v>84</v>
      </c>
      <c r="F2133">
        <v>2026</v>
      </c>
      <c r="G2133" t="s">
        <v>199</v>
      </c>
      <c r="H2133" s="11" cm="1">
        <f t="array" ref="H2133">_xlfn.IFS(G2133="&gt;70%",1,G2133="60-70%",70%,G2133="50-60%",60%,G2133="&lt;50%",50%)</f>
        <v>0.5</v>
      </c>
      <c r="I2133" s="47">
        <v>7.779586114649485E-3</v>
      </c>
      <c r="J2133">
        <v>5</v>
      </c>
      <c r="K2133">
        <v>2</v>
      </c>
      <c r="L2133" t="s">
        <v>196</v>
      </c>
      <c r="M2133" s="11" cm="1">
        <f t="array" ref="M2133">_xlfn.IFS(L2133="&gt;70%",1,L2133="60-70%",70%,L2133="50-60%",60%,L2133="&lt;50%",50%)</f>
        <v>1</v>
      </c>
      <c r="N2133" s="47">
        <v>0.26998756202829788</v>
      </c>
      <c r="O2133">
        <v>1</v>
      </c>
      <c r="P2133">
        <v>3</v>
      </c>
      <c r="Q2133">
        <v>1</v>
      </c>
      <c r="R2133">
        <v>5</v>
      </c>
      <c r="S2133" t="s">
        <v>104</v>
      </c>
      <c r="T2133" t="s">
        <v>107</v>
      </c>
      <c r="V2133">
        <v>13</v>
      </c>
      <c r="W2133">
        <v>10</v>
      </c>
      <c r="X2133">
        <f>IF(AND(OR('Country Prioritization'!$C$4 = 'Filter inputs'!$A$4,'Country Prioritization'!$C$4=$B2133),
OR('Country Prioritization'!$C$6='Filter inputs'!$C$4,'Country Prioritization'!$C$6=$S2133),
OR( 'Country Prioritization'!$C$7='Filter inputs'!$D$4, 'Country Prioritization'!$C$7=$T2133),
OR('Country Prioritization'!$C$8='Filter inputs'!$E$4, 'Country Prioritization'!$C$8=$F2133), OR(AND('Country Prioritization'!$C$5='Filter inputs'!$B$4,H2133&lt;=$X$1),AND('Country Prioritization'!$C$5='Filter inputs'!$B$5,M2133&lt;=$X$1))),1,0)</f>
        <v>1</v>
      </c>
      <c r="Y2133">
        <f>IF(OR('Vaccine Prioritization'!$C$5='Filter inputs'!$E$4, 'Vaccine Prioritization'!$C$5=$F2133),1,0)</f>
        <v>1</v>
      </c>
    </row>
    <row r="2134" spans="1:25" x14ac:dyDescent="0.3">
      <c r="A2134" t="str">
        <f t="shared" si="55"/>
        <v>AFRICAGNBPCV32026</v>
      </c>
      <c r="B2134" t="s">
        <v>3</v>
      </c>
      <c r="C2134" t="s">
        <v>138</v>
      </c>
      <c r="D2134" t="s">
        <v>34</v>
      </c>
      <c r="E2134" t="s">
        <v>84</v>
      </c>
      <c r="F2134">
        <v>2026</v>
      </c>
      <c r="G2134" t="s">
        <v>199</v>
      </c>
      <c r="H2134" s="11" cm="1">
        <f t="array" ref="H2134">_xlfn.IFS(G2134="&gt;70%",1,G2134="60-70%",70%,G2134="50-60%",60%,G2134="&lt;50%",50%)</f>
        <v>0.5</v>
      </c>
      <c r="I2134" s="47">
        <v>2.2868039631082091E-3</v>
      </c>
      <c r="J2134">
        <v>9</v>
      </c>
      <c r="K2134">
        <v>2</v>
      </c>
      <c r="L2134" t="s">
        <v>196</v>
      </c>
      <c r="M2134" s="11" cm="1">
        <f t="array" ref="M2134">_xlfn.IFS(L2134="&gt;70%",1,L2134="60-70%",70%,L2134="50-60%",60%,L2134="&lt;50%",50%)</f>
        <v>1</v>
      </c>
      <c r="N2134" s="47">
        <v>0.21330976951938821</v>
      </c>
      <c r="O2134">
        <v>6</v>
      </c>
      <c r="P2134">
        <v>2</v>
      </c>
      <c r="Q2134">
        <v>9</v>
      </c>
      <c r="R2134">
        <v>9</v>
      </c>
      <c r="S2134" t="s">
        <v>103</v>
      </c>
      <c r="T2134" t="s">
        <v>106</v>
      </c>
      <c r="V2134">
        <v>29</v>
      </c>
      <c r="W2134">
        <v>26</v>
      </c>
      <c r="X2134">
        <f>IF(AND(OR('Country Prioritization'!$C$4 = 'Filter inputs'!$A$4,'Country Prioritization'!$C$4=$B2134),
OR('Country Prioritization'!$C$6='Filter inputs'!$C$4,'Country Prioritization'!$C$6=$S2134),
OR( 'Country Prioritization'!$C$7='Filter inputs'!$D$4, 'Country Prioritization'!$C$7=$T2134),
OR('Country Prioritization'!$C$8='Filter inputs'!$E$4, 'Country Prioritization'!$C$8=$F2134), OR(AND('Country Prioritization'!$C$5='Filter inputs'!$B$4,H2134&lt;=$X$1),AND('Country Prioritization'!$C$5='Filter inputs'!$B$5,M2134&lt;=$X$1))),1,0)</f>
        <v>1</v>
      </c>
      <c r="Y2134">
        <f>IF(OR('Vaccine Prioritization'!$C$5='Filter inputs'!$E$4, 'Vaccine Prioritization'!$C$5=$F2134),1,0)</f>
        <v>1</v>
      </c>
    </row>
    <row r="2135" spans="1:25" x14ac:dyDescent="0.3">
      <c r="A2135" t="str">
        <f t="shared" si="55"/>
        <v>ASIAMNGPCV32026</v>
      </c>
      <c r="B2135" t="s">
        <v>13</v>
      </c>
      <c r="C2135" t="s">
        <v>174</v>
      </c>
      <c r="D2135" t="s">
        <v>70</v>
      </c>
      <c r="E2135" t="s">
        <v>84</v>
      </c>
      <c r="F2135">
        <v>2026</v>
      </c>
      <c r="G2135" t="s">
        <v>199</v>
      </c>
      <c r="H2135" s="11" cm="1">
        <f t="array" ref="H2135">_xlfn.IFS(G2135="&gt;70%",1,G2135="60-70%",70%,G2135="50-60%",60%,G2135="&lt;50%",50%)</f>
        <v>0.5</v>
      </c>
      <c r="I2135" s="47">
        <v>8.2410077966158124E-2</v>
      </c>
      <c r="J2135">
        <v>4</v>
      </c>
      <c r="K2135">
        <v>6</v>
      </c>
      <c r="L2135" t="s">
        <v>196</v>
      </c>
      <c r="M2135" s="11" cm="1">
        <f t="array" ref="M2135">_xlfn.IFS(L2135="&gt;70%",1,L2135="60-70%",70%,L2135="50-60%",60%,L2135="&lt;50%",50%)</f>
        <v>1</v>
      </c>
      <c r="N2135" s="47">
        <v>0.16717783640900363</v>
      </c>
      <c r="O2135">
        <v>2</v>
      </c>
      <c r="P2135">
        <v>2</v>
      </c>
      <c r="Q2135">
        <v>5</v>
      </c>
      <c r="R2135">
        <v>11</v>
      </c>
      <c r="S2135" t="s">
        <v>104</v>
      </c>
      <c r="T2135" t="s">
        <v>108</v>
      </c>
      <c r="V2135">
        <v>26</v>
      </c>
      <c r="W2135">
        <v>20</v>
      </c>
      <c r="X2135">
        <f>IF(AND(OR('Country Prioritization'!$C$4 = 'Filter inputs'!$A$4,'Country Prioritization'!$C$4=$B2135),
OR('Country Prioritization'!$C$6='Filter inputs'!$C$4,'Country Prioritization'!$C$6=$S2135),
OR( 'Country Prioritization'!$C$7='Filter inputs'!$D$4, 'Country Prioritization'!$C$7=$T2135),
OR('Country Prioritization'!$C$8='Filter inputs'!$E$4, 'Country Prioritization'!$C$8=$F2135), OR(AND('Country Prioritization'!$C$5='Filter inputs'!$B$4,H2135&lt;=$X$1),AND('Country Prioritization'!$C$5='Filter inputs'!$B$5,M2135&lt;=$X$1))),1,0)</f>
        <v>1</v>
      </c>
      <c r="Y2135">
        <f>IF(OR('Vaccine Prioritization'!$C$5='Filter inputs'!$E$4, 'Vaccine Prioritization'!$C$5=$F2135),1,0)</f>
        <v>1</v>
      </c>
    </row>
    <row r="2136" spans="1:25" x14ac:dyDescent="0.3">
      <c r="A2136" t="str">
        <f t="shared" si="55"/>
        <v>AFRICADJIPCV32026</v>
      </c>
      <c r="B2136" t="s">
        <v>3</v>
      </c>
      <c r="C2136" t="s">
        <v>124</v>
      </c>
      <c r="D2136" t="s">
        <v>19</v>
      </c>
      <c r="E2136" t="s">
        <v>84</v>
      </c>
      <c r="F2136">
        <v>2026</v>
      </c>
      <c r="G2136" t="s">
        <v>199</v>
      </c>
      <c r="H2136" s="11" cm="1">
        <f t="array" ref="H2136">_xlfn.IFS(G2136="&gt;70%",1,G2136="60-70%",70%,G2136="50-60%",60%,G2136="&lt;50%",50%)</f>
        <v>0.5</v>
      </c>
      <c r="I2136" s="47">
        <v>1.8830707836605687E-3</v>
      </c>
      <c r="J2136">
        <v>9</v>
      </c>
      <c r="K2136">
        <v>2</v>
      </c>
      <c r="L2136" t="s">
        <v>197</v>
      </c>
      <c r="M2136" s="11" cm="1">
        <f t="array" ref="M2136">_xlfn.IFS(L2136="&gt;70%",1,L2136="60-70%",70%,L2136="50-60%",60%,L2136="&lt;50%",50%)</f>
        <v>0.7</v>
      </c>
      <c r="N2136" s="47">
        <v>0.14496020934622156</v>
      </c>
      <c r="O2136">
        <v>8</v>
      </c>
      <c r="P2136">
        <v>2</v>
      </c>
      <c r="Q2136">
        <v>7</v>
      </c>
      <c r="R2136">
        <v>2</v>
      </c>
      <c r="S2136" t="s">
        <v>104</v>
      </c>
      <c r="T2136" t="s">
        <v>109</v>
      </c>
      <c r="V2136">
        <v>20</v>
      </c>
      <c r="W2136">
        <v>19</v>
      </c>
      <c r="X2136">
        <f>IF(AND(OR('Country Prioritization'!$C$4 = 'Filter inputs'!$A$4,'Country Prioritization'!$C$4=$B2136),
OR('Country Prioritization'!$C$6='Filter inputs'!$C$4,'Country Prioritization'!$C$6=$S2136),
OR( 'Country Prioritization'!$C$7='Filter inputs'!$D$4, 'Country Prioritization'!$C$7=$T2136),
OR('Country Prioritization'!$C$8='Filter inputs'!$E$4, 'Country Prioritization'!$C$8=$F2136), OR(AND('Country Prioritization'!$C$5='Filter inputs'!$B$4,H2136&lt;=$X$1),AND('Country Prioritization'!$C$5='Filter inputs'!$B$5,M2136&lt;=$X$1))),1,0)</f>
        <v>1</v>
      </c>
      <c r="Y2136">
        <f>IF(OR('Vaccine Prioritization'!$C$5='Filter inputs'!$E$4, 'Vaccine Prioritization'!$C$5=$F2136),1,0)</f>
        <v>1</v>
      </c>
    </row>
    <row r="2137" spans="1:25" x14ac:dyDescent="0.3">
      <c r="A2137" t="str">
        <f t="shared" si="55"/>
        <v>ASIATLSPCV32026</v>
      </c>
      <c r="B2137" t="s">
        <v>13</v>
      </c>
      <c r="C2137" t="s">
        <v>160</v>
      </c>
      <c r="D2137" t="s">
        <v>56</v>
      </c>
      <c r="E2137" t="s">
        <v>84</v>
      </c>
      <c r="F2137">
        <v>2026</v>
      </c>
      <c r="G2137" t="s">
        <v>197</v>
      </c>
      <c r="H2137" s="11" cm="1">
        <f t="array" ref="H2137">_xlfn.IFS(G2137="&gt;70%",1,G2137="60-70%",70%,G2137="50-60%",60%,G2137="&lt;50%",50%)</f>
        <v>0.7</v>
      </c>
      <c r="I2137" s="47">
        <v>0.22376981751339656</v>
      </c>
      <c r="J2137">
        <v>2</v>
      </c>
      <c r="K2137">
        <v>6</v>
      </c>
      <c r="L2137" t="s">
        <v>199</v>
      </c>
      <c r="M2137" s="11" cm="1">
        <f t="array" ref="M2137">_xlfn.IFS(L2137="&gt;70%",1,L2137="60-70%",70%,L2137="50-60%",60%,L2137="&lt;50%",50%)</f>
        <v>0.5</v>
      </c>
      <c r="N2137" s="47">
        <v>0.13146500814608172</v>
      </c>
      <c r="O2137">
        <v>10</v>
      </c>
      <c r="P2137">
        <v>2</v>
      </c>
      <c r="Q2137">
        <v>2</v>
      </c>
      <c r="R2137">
        <v>11</v>
      </c>
      <c r="S2137" t="s">
        <v>104</v>
      </c>
      <c r="T2137" t="s">
        <v>108</v>
      </c>
      <c r="V2137">
        <v>21</v>
      </c>
      <c r="W2137">
        <v>25</v>
      </c>
      <c r="X2137">
        <f>IF(AND(OR('Country Prioritization'!$C$4 = 'Filter inputs'!$A$4,'Country Prioritization'!$C$4=$B2137),
OR('Country Prioritization'!$C$6='Filter inputs'!$C$4,'Country Prioritization'!$C$6=$S2137),
OR( 'Country Prioritization'!$C$7='Filter inputs'!$D$4, 'Country Prioritization'!$C$7=$T2137),
OR('Country Prioritization'!$C$8='Filter inputs'!$E$4, 'Country Prioritization'!$C$8=$F2137), OR(AND('Country Prioritization'!$C$5='Filter inputs'!$B$4,H2137&lt;=$X$1),AND('Country Prioritization'!$C$5='Filter inputs'!$B$5,M2137&lt;=$X$1))),1,0)</f>
        <v>1</v>
      </c>
      <c r="Y2137">
        <f>IF(OR('Vaccine Prioritization'!$C$5='Filter inputs'!$E$4, 'Vaccine Prioritization'!$C$5=$F2137),1,0)</f>
        <v>1</v>
      </c>
    </row>
    <row r="2138" spans="1:25" x14ac:dyDescent="0.3">
      <c r="A2138" t="str">
        <f t="shared" si="55"/>
        <v>ASIAARMPCV32026</v>
      </c>
      <c r="B2138" t="s">
        <v>13</v>
      </c>
      <c r="C2138" t="s">
        <v>168</v>
      </c>
      <c r="D2138" t="s">
        <v>64</v>
      </c>
      <c r="E2138" t="s">
        <v>84</v>
      </c>
      <c r="F2138">
        <v>2026</v>
      </c>
      <c r="G2138" t="s">
        <v>199</v>
      </c>
      <c r="H2138" s="11" cm="1">
        <f t="array" ref="H2138">_xlfn.IFS(G2138="&gt;70%",1,G2138="60-70%",70%,G2138="50-60%",60%,G2138="&lt;50%",50%)</f>
        <v>0.5</v>
      </c>
      <c r="I2138" s="47">
        <v>2.4275006810154679E-3</v>
      </c>
      <c r="J2138">
        <v>7</v>
      </c>
      <c r="K2138">
        <v>2</v>
      </c>
      <c r="L2138" t="s">
        <v>196</v>
      </c>
      <c r="M2138" s="11" cm="1">
        <f t="array" ref="M2138">_xlfn.IFS(L2138="&gt;70%",1,L2138="60-70%",70%,L2138="50-60%",60%,L2138="&lt;50%",50%)</f>
        <v>1</v>
      </c>
      <c r="N2138" s="47">
        <v>0.11531907253228334</v>
      </c>
      <c r="O2138">
        <v>3</v>
      </c>
      <c r="P2138">
        <v>2</v>
      </c>
      <c r="Q2138">
        <v>2</v>
      </c>
      <c r="R2138">
        <v>10</v>
      </c>
      <c r="S2138" t="s">
        <v>105</v>
      </c>
      <c r="T2138" t="s">
        <v>108</v>
      </c>
      <c r="V2138">
        <v>21</v>
      </c>
      <c r="W2138">
        <v>17</v>
      </c>
      <c r="X2138">
        <f>IF(AND(OR('Country Prioritization'!$C$4 = 'Filter inputs'!$A$4,'Country Prioritization'!$C$4=$B2138),
OR('Country Prioritization'!$C$6='Filter inputs'!$C$4,'Country Prioritization'!$C$6=$S2138),
OR( 'Country Prioritization'!$C$7='Filter inputs'!$D$4, 'Country Prioritization'!$C$7=$T2138),
OR('Country Prioritization'!$C$8='Filter inputs'!$E$4, 'Country Prioritization'!$C$8=$F2138), OR(AND('Country Prioritization'!$C$5='Filter inputs'!$B$4,H2138&lt;=$X$1),AND('Country Prioritization'!$C$5='Filter inputs'!$B$5,M2138&lt;=$X$1))),1,0)</f>
        <v>1</v>
      </c>
      <c r="Y2138">
        <f>IF(OR('Vaccine Prioritization'!$C$5='Filter inputs'!$E$4, 'Vaccine Prioritization'!$C$5=$F2138),1,0)</f>
        <v>1</v>
      </c>
    </row>
    <row r="2139" spans="1:25" x14ac:dyDescent="0.3">
      <c r="A2139" t="str">
        <f t="shared" si="55"/>
        <v>AMERICACUBPCV32026</v>
      </c>
      <c r="B2139" t="s">
        <v>22</v>
      </c>
      <c r="C2139" t="s">
        <v>175</v>
      </c>
      <c r="D2139" t="s">
        <v>71</v>
      </c>
      <c r="E2139" t="s">
        <v>84</v>
      </c>
      <c r="F2139">
        <v>2026</v>
      </c>
      <c r="G2139" t="s">
        <v>199</v>
      </c>
      <c r="H2139" s="11" cm="1">
        <f t="array" ref="H2139">_xlfn.IFS(G2139="&gt;70%",1,G2139="60-70%",70%,G2139="50-60%",60%,G2139="&lt;50%",50%)</f>
        <v>0.5</v>
      </c>
      <c r="I2139" s="47">
        <v>1.2753061992323792E-3</v>
      </c>
      <c r="J2139">
        <v>9</v>
      </c>
      <c r="K2139">
        <v>1</v>
      </c>
      <c r="L2139" t="s">
        <v>196</v>
      </c>
      <c r="M2139" s="11" cm="1">
        <f t="array" ref="M2139">_xlfn.IFS(L2139="&gt;70%",1,L2139="60-70%",70%,L2139="50-60%",60%,L2139="&lt;50%",50%)</f>
        <v>1</v>
      </c>
      <c r="N2139" s="47">
        <v>0.10728181991429661</v>
      </c>
      <c r="O2139">
        <v>3</v>
      </c>
      <c r="P2139">
        <v>2</v>
      </c>
      <c r="Q2139">
        <v>1</v>
      </c>
      <c r="R2139">
        <v>10</v>
      </c>
      <c r="S2139" t="s">
        <v>105</v>
      </c>
      <c r="T2139" t="s">
        <v>108</v>
      </c>
      <c r="V2139">
        <v>21</v>
      </c>
      <c r="W2139">
        <v>16</v>
      </c>
      <c r="X2139">
        <f>IF(AND(OR('Country Prioritization'!$C$4 = 'Filter inputs'!$A$4,'Country Prioritization'!$C$4=$B2139),
OR('Country Prioritization'!$C$6='Filter inputs'!$C$4,'Country Prioritization'!$C$6=$S2139),
OR( 'Country Prioritization'!$C$7='Filter inputs'!$D$4, 'Country Prioritization'!$C$7=$T2139),
OR('Country Prioritization'!$C$8='Filter inputs'!$E$4, 'Country Prioritization'!$C$8=$F2139), OR(AND('Country Prioritization'!$C$5='Filter inputs'!$B$4,H2139&lt;=$X$1),AND('Country Prioritization'!$C$5='Filter inputs'!$B$5,M2139&lt;=$X$1))),1,0)</f>
        <v>1</v>
      </c>
      <c r="Y2139">
        <f>IF(OR('Vaccine Prioritization'!$C$5='Filter inputs'!$E$4, 'Vaccine Prioritization'!$C$5=$F2139),1,0)</f>
        <v>1</v>
      </c>
    </row>
    <row r="2140" spans="1:25" x14ac:dyDescent="0.3">
      <c r="A2140" t="str">
        <f t="shared" si="55"/>
        <v>AFRICACOMPCV32026</v>
      </c>
      <c r="B2140" t="s">
        <v>3</v>
      </c>
      <c r="C2140" t="s">
        <v>153</v>
      </c>
      <c r="D2140" t="s">
        <v>49</v>
      </c>
      <c r="E2140" t="s">
        <v>84</v>
      </c>
      <c r="F2140">
        <v>2026</v>
      </c>
      <c r="G2140" t="s">
        <v>196</v>
      </c>
      <c r="H2140" s="11" cm="1">
        <f t="array" ref="H2140">_xlfn.IFS(G2140="&gt;70%",1,G2140="60-70%",70%,G2140="50-60%",60%,G2140="&lt;50%",50%)</f>
        <v>1</v>
      </c>
      <c r="I2140" s="47">
        <v>0.17628574960834431</v>
      </c>
      <c r="J2140">
        <v>1</v>
      </c>
      <c r="K2140">
        <v>6</v>
      </c>
      <c r="L2140" t="s">
        <v>199</v>
      </c>
      <c r="M2140" s="11" cm="1">
        <f t="array" ref="M2140">_xlfn.IFS(L2140="&gt;70%",1,L2140="60-70%",70%,L2140="50-60%",60%,L2140="&lt;50%",50%)</f>
        <v>0.5</v>
      </c>
      <c r="N2140" s="47">
        <v>9.6369406260741586E-2</v>
      </c>
      <c r="O2140">
        <v>9</v>
      </c>
      <c r="P2140">
        <v>2</v>
      </c>
      <c r="Q2140">
        <v>3</v>
      </c>
      <c r="R2140">
        <v>2</v>
      </c>
      <c r="S2140" t="s">
        <v>104</v>
      </c>
      <c r="T2140" t="s">
        <v>109</v>
      </c>
      <c r="V2140">
        <v>12</v>
      </c>
      <c r="W2140">
        <v>16</v>
      </c>
      <c r="X2140">
        <f>IF(AND(OR('Country Prioritization'!$C$4 = 'Filter inputs'!$A$4,'Country Prioritization'!$C$4=$B2140),
OR('Country Prioritization'!$C$6='Filter inputs'!$C$4,'Country Prioritization'!$C$6=$S2140),
OR( 'Country Prioritization'!$C$7='Filter inputs'!$D$4, 'Country Prioritization'!$C$7=$T2140),
OR('Country Prioritization'!$C$8='Filter inputs'!$E$4, 'Country Prioritization'!$C$8=$F2140), OR(AND('Country Prioritization'!$C$5='Filter inputs'!$B$4,H2140&lt;=$X$1),AND('Country Prioritization'!$C$5='Filter inputs'!$B$5,M2140&lt;=$X$1))),1,0)</f>
        <v>1</v>
      </c>
      <c r="Y2140">
        <f>IF(OR('Vaccine Prioritization'!$C$5='Filter inputs'!$E$4, 'Vaccine Prioritization'!$C$5=$F2140),1,0)</f>
        <v>1</v>
      </c>
    </row>
    <row r="2141" spans="1:25" x14ac:dyDescent="0.3">
      <c r="A2141" t="str">
        <f t="shared" si="55"/>
        <v>AFRICALSOPCV32026</v>
      </c>
      <c r="B2141" t="s">
        <v>3</v>
      </c>
      <c r="C2141" t="s">
        <v>178</v>
      </c>
      <c r="D2141" t="s">
        <v>74</v>
      </c>
      <c r="E2141" t="s">
        <v>84</v>
      </c>
      <c r="F2141">
        <v>2026</v>
      </c>
      <c r="G2141" t="s">
        <v>199</v>
      </c>
      <c r="H2141" s="11" cm="1">
        <f t="array" ref="H2141">_xlfn.IFS(G2141="&gt;70%",1,G2141="60-70%",70%,G2141="50-60%",60%,G2141="&lt;50%",50%)</f>
        <v>0.5</v>
      </c>
      <c r="I2141" s="47">
        <v>1.2658551365980581E-3</v>
      </c>
      <c r="J2141">
        <v>9</v>
      </c>
      <c r="K2141">
        <v>1</v>
      </c>
      <c r="L2141" t="s">
        <v>196</v>
      </c>
      <c r="M2141" s="11" cm="1">
        <f t="array" ref="M2141">_xlfn.IFS(L2141="&gt;70%",1,L2141="60-70%",70%,L2141="50-60%",60%,L2141="&lt;50%",50%)</f>
        <v>1</v>
      </c>
      <c r="N2141" s="47">
        <v>8.9042917855703382E-2</v>
      </c>
      <c r="O2141">
        <v>1</v>
      </c>
      <c r="P2141">
        <v>2</v>
      </c>
      <c r="Q2141">
        <v>9</v>
      </c>
      <c r="R2141">
        <v>2</v>
      </c>
      <c r="S2141" t="s">
        <v>104</v>
      </c>
      <c r="T2141" t="s">
        <v>109</v>
      </c>
      <c r="V2141">
        <v>21</v>
      </c>
      <c r="W2141">
        <v>14</v>
      </c>
      <c r="X2141">
        <f>IF(AND(OR('Country Prioritization'!$C$4 = 'Filter inputs'!$A$4,'Country Prioritization'!$C$4=$B2141),
OR('Country Prioritization'!$C$6='Filter inputs'!$C$4,'Country Prioritization'!$C$6=$S2141),
OR( 'Country Prioritization'!$C$7='Filter inputs'!$D$4, 'Country Prioritization'!$C$7=$T2141),
OR('Country Prioritization'!$C$8='Filter inputs'!$E$4, 'Country Prioritization'!$C$8=$F2141), OR(AND('Country Prioritization'!$C$5='Filter inputs'!$B$4,H2141&lt;=$X$1),AND('Country Prioritization'!$C$5='Filter inputs'!$B$5,M2141&lt;=$X$1))),1,0)</f>
        <v>1</v>
      </c>
      <c r="Y2141">
        <f>IF(OR('Vaccine Prioritization'!$C$5='Filter inputs'!$E$4, 'Vaccine Prioritization'!$C$5=$F2141),1,0)</f>
        <v>1</v>
      </c>
    </row>
    <row r="2142" spans="1:25" x14ac:dyDescent="0.3">
      <c r="A2142" t="str">
        <f t="shared" si="55"/>
        <v>ASIABTNPCV32026</v>
      </c>
      <c r="B2142" t="s">
        <v>13</v>
      </c>
      <c r="C2142" t="s">
        <v>184</v>
      </c>
      <c r="D2142" t="s">
        <v>80</v>
      </c>
      <c r="E2142" t="s">
        <v>84</v>
      </c>
      <c r="F2142">
        <v>2026</v>
      </c>
      <c r="G2142" t="s">
        <v>199</v>
      </c>
      <c r="H2142" s="11" cm="1">
        <f t="array" ref="H2142">_xlfn.IFS(G2142="&gt;70%",1,G2142="60-70%",70%,G2142="50-60%",60%,G2142="&lt;50%",50%)</f>
        <v>0.5</v>
      </c>
      <c r="I2142" s="47">
        <v>1.5570178619753747E-2</v>
      </c>
      <c r="J2142">
        <v>5</v>
      </c>
      <c r="K2142">
        <v>3</v>
      </c>
      <c r="L2142" t="s">
        <v>196</v>
      </c>
      <c r="M2142" s="11" cm="1">
        <f t="array" ref="M2142">_xlfn.IFS(L2142="&gt;70%",1,L2142="60-70%",70%,L2142="50-60%",60%,L2142="&lt;50%",50%)</f>
        <v>1</v>
      </c>
      <c r="N2142" s="47">
        <v>7.7447273233824512E-2</v>
      </c>
      <c r="O2142">
        <v>1</v>
      </c>
      <c r="P2142">
        <v>1</v>
      </c>
      <c r="Q2142">
        <v>4</v>
      </c>
      <c r="R2142">
        <v>11</v>
      </c>
      <c r="S2142" t="s">
        <v>104</v>
      </c>
      <c r="T2142" t="s">
        <v>108</v>
      </c>
      <c r="V2142">
        <v>23</v>
      </c>
      <c r="W2142">
        <v>17</v>
      </c>
      <c r="X2142">
        <f>IF(AND(OR('Country Prioritization'!$C$4 = 'Filter inputs'!$A$4,'Country Prioritization'!$C$4=$B2142),
OR('Country Prioritization'!$C$6='Filter inputs'!$C$4,'Country Prioritization'!$C$6=$S2142),
OR( 'Country Prioritization'!$C$7='Filter inputs'!$D$4, 'Country Prioritization'!$C$7=$T2142),
OR('Country Prioritization'!$C$8='Filter inputs'!$E$4, 'Country Prioritization'!$C$8=$F2142), OR(AND('Country Prioritization'!$C$5='Filter inputs'!$B$4,H2142&lt;=$X$1),AND('Country Prioritization'!$C$5='Filter inputs'!$B$5,M2142&lt;=$X$1))),1,0)</f>
        <v>1</v>
      </c>
      <c r="Y2142">
        <f>IF(OR('Vaccine Prioritization'!$C$5='Filter inputs'!$E$4, 'Vaccine Prioritization'!$C$5=$F2142),1,0)</f>
        <v>1</v>
      </c>
    </row>
    <row r="2143" spans="1:25" x14ac:dyDescent="0.3">
      <c r="A2143" t="str">
        <f t="shared" si="55"/>
        <v>ASIAGEOPCV32026</v>
      </c>
      <c r="B2143" t="s">
        <v>13</v>
      </c>
      <c r="C2143" t="s">
        <v>159</v>
      </c>
      <c r="D2143" t="s">
        <v>55</v>
      </c>
      <c r="E2143" t="s">
        <v>84</v>
      </c>
      <c r="F2143">
        <v>2026</v>
      </c>
      <c r="G2143" t="s">
        <v>199</v>
      </c>
      <c r="H2143" s="11" cm="1">
        <f t="array" ref="H2143">_xlfn.IFS(G2143="&gt;70%",1,G2143="60-70%",70%,G2143="50-60%",60%,G2143="&lt;50%",50%)</f>
        <v>0.5</v>
      </c>
      <c r="I2143" s="47">
        <v>7.145196623125022E-4</v>
      </c>
      <c r="J2143">
        <v>9</v>
      </c>
      <c r="K2143">
        <v>1</v>
      </c>
      <c r="L2143" t="s">
        <v>196</v>
      </c>
      <c r="M2143" s="11" cm="1">
        <f t="array" ref="M2143">_xlfn.IFS(L2143="&gt;70%",1,L2143="60-70%",70%,L2143="50-60%",60%,L2143="&lt;50%",50%)</f>
        <v>1</v>
      </c>
      <c r="N2143" s="47">
        <v>6.6363121742889289E-2</v>
      </c>
      <c r="O2143">
        <v>4</v>
      </c>
      <c r="P2143">
        <v>1</v>
      </c>
      <c r="Q2143">
        <v>3</v>
      </c>
      <c r="R2143">
        <v>10</v>
      </c>
      <c r="S2143" t="s">
        <v>105</v>
      </c>
      <c r="T2143" t="s">
        <v>108</v>
      </c>
      <c r="V2143">
        <v>23</v>
      </c>
      <c r="W2143">
        <v>18</v>
      </c>
      <c r="X2143">
        <f>IF(AND(OR('Country Prioritization'!$C$4 = 'Filter inputs'!$A$4,'Country Prioritization'!$C$4=$B2143),
OR('Country Prioritization'!$C$6='Filter inputs'!$C$4,'Country Prioritization'!$C$6=$S2143),
OR( 'Country Prioritization'!$C$7='Filter inputs'!$D$4, 'Country Prioritization'!$C$7=$T2143),
OR('Country Prioritization'!$C$8='Filter inputs'!$E$4, 'Country Prioritization'!$C$8=$F2143), OR(AND('Country Prioritization'!$C$5='Filter inputs'!$B$4,H2143&lt;=$X$1),AND('Country Prioritization'!$C$5='Filter inputs'!$B$5,M2143&lt;=$X$1))),1,0)</f>
        <v>1</v>
      </c>
      <c r="Y2143">
        <f>IF(OR('Vaccine Prioritization'!$C$5='Filter inputs'!$E$4, 'Vaccine Prioritization'!$C$5=$F2143),1,0)</f>
        <v>1</v>
      </c>
    </row>
    <row r="2144" spans="1:25" x14ac:dyDescent="0.3">
      <c r="A2144" t="str">
        <f t="shared" si="55"/>
        <v>EUROPEMDAPCV32026</v>
      </c>
      <c r="B2144" t="s">
        <v>9</v>
      </c>
      <c r="C2144" t="s">
        <v>130</v>
      </c>
      <c r="D2144" t="s">
        <v>26</v>
      </c>
      <c r="E2144" t="s">
        <v>84</v>
      </c>
      <c r="F2144">
        <v>2026</v>
      </c>
      <c r="G2144" t="s">
        <v>199</v>
      </c>
      <c r="H2144" s="11" cm="1">
        <f t="array" ref="H2144">_xlfn.IFS(G2144="&gt;70%",1,G2144="60-70%",70%,G2144="50-60%",60%,G2144="&lt;50%",50%)</f>
        <v>0.5</v>
      </c>
      <c r="I2144" s="47">
        <v>2.8055846555764E-4</v>
      </c>
      <c r="J2144">
        <v>10</v>
      </c>
      <c r="K2144">
        <v>1</v>
      </c>
      <c r="L2144" t="s">
        <v>196</v>
      </c>
      <c r="M2144" s="11" cm="1">
        <f t="array" ref="M2144">_xlfn.IFS(L2144="&gt;70%",1,L2144="60-70%",70%,L2144="50-60%",60%,L2144="&lt;50%",50%)</f>
        <v>1</v>
      </c>
      <c r="N2144" s="47">
        <v>5.41656420679806E-2</v>
      </c>
      <c r="O2144">
        <v>7</v>
      </c>
      <c r="P2144">
        <v>1</v>
      </c>
      <c r="Q2144">
        <v>2</v>
      </c>
      <c r="R2144">
        <v>11</v>
      </c>
      <c r="S2144" t="s">
        <v>104</v>
      </c>
      <c r="T2144" t="s">
        <v>108</v>
      </c>
      <c r="V2144">
        <v>24</v>
      </c>
      <c r="W2144">
        <v>21</v>
      </c>
      <c r="X2144">
        <f>IF(AND(OR('Country Prioritization'!$C$4 = 'Filter inputs'!$A$4,'Country Prioritization'!$C$4=$B2144),
OR('Country Prioritization'!$C$6='Filter inputs'!$C$4,'Country Prioritization'!$C$6=$S2144),
OR( 'Country Prioritization'!$C$7='Filter inputs'!$D$4, 'Country Prioritization'!$C$7=$T2144),
OR('Country Prioritization'!$C$8='Filter inputs'!$E$4, 'Country Prioritization'!$C$8=$F2144), OR(AND('Country Prioritization'!$C$5='Filter inputs'!$B$4,H2144&lt;=$X$1),AND('Country Prioritization'!$C$5='Filter inputs'!$B$5,M2144&lt;=$X$1))),1,0)</f>
        <v>1</v>
      </c>
      <c r="Y2144">
        <f>IF(OR('Vaccine Prioritization'!$C$5='Filter inputs'!$E$4, 'Vaccine Prioritization'!$C$5=$F2144),1,0)</f>
        <v>1</v>
      </c>
    </row>
    <row r="2145" spans="1:25" x14ac:dyDescent="0.3">
      <c r="A2145" t="str">
        <f t="shared" si="55"/>
        <v>OCEANIASLBPCV32026</v>
      </c>
      <c r="B2145" t="s">
        <v>15</v>
      </c>
      <c r="C2145" t="s">
        <v>150</v>
      </c>
      <c r="D2145" t="s">
        <v>46</v>
      </c>
      <c r="E2145" t="s">
        <v>84</v>
      </c>
      <c r="F2145">
        <v>2026</v>
      </c>
      <c r="G2145" t="s">
        <v>199</v>
      </c>
      <c r="H2145" s="11" cm="1">
        <f t="array" ref="H2145">_xlfn.IFS(G2145="&gt;70%",1,G2145="60-70%",70%,G2145="50-60%",60%,G2145="&lt;50%",50%)</f>
        <v>0.5</v>
      </c>
      <c r="I2145" s="47">
        <v>1.4765247021838567E-3</v>
      </c>
      <c r="J2145">
        <v>7</v>
      </c>
      <c r="K2145">
        <v>2</v>
      </c>
      <c r="L2145" t="s">
        <v>196</v>
      </c>
      <c r="M2145" s="11" cm="1">
        <f t="array" ref="M2145">_xlfn.IFS(L2145="&gt;70%",1,L2145="60-70%",70%,L2145="50-60%",60%,L2145="&lt;50%",50%)</f>
        <v>1</v>
      </c>
      <c r="N2145" s="47">
        <v>5.3251387661226939E-2</v>
      </c>
      <c r="O2145">
        <v>5</v>
      </c>
      <c r="P2145">
        <v>1</v>
      </c>
      <c r="Q2145">
        <v>1</v>
      </c>
      <c r="R2145">
        <v>5</v>
      </c>
      <c r="S2145" t="s">
        <v>104</v>
      </c>
      <c r="T2145" t="s">
        <v>107</v>
      </c>
      <c r="V2145">
        <v>15</v>
      </c>
      <c r="W2145">
        <v>12</v>
      </c>
      <c r="X2145">
        <f>IF(AND(OR('Country Prioritization'!$C$4 = 'Filter inputs'!$A$4,'Country Prioritization'!$C$4=$B2145),
OR('Country Prioritization'!$C$6='Filter inputs'!$C$4,'Country Prioritization'!$C$6=$S2145),
OR( 'Country Prioritization'!$C$7='Filter inputs'!$D$4, 'Country Prioritization'!$C$7=$T2145),
OR('Country Prioritization'!$C$8='Filter inputs'!$E$4, 'Country Prioritization'!$C$8=$F2145), OR(AND('Country Prioritization'!$C$5='Filter inputs'!$B$4,H2145&lt;=$X$1),AND('Country Prioritization'!$C$5='Filter inputs'!$B$5,M2145&lt;=$X$1))),1,0)</f>
        <v>1</v>
      </c>
      <c r="Y2145">
        <f>IF(OR('Vaccine Prioritization'!$C$5='Filter inputs'!$E$4, 'Vaccine Prioritization'!$C$5=$F2145),1,0)</f>
        <v>1</v>
      </c>
    </row>
    <row r="2146" spans="1:25" x14ac:dyDescent="0.3">
      <c r="A2146" t="str">
        <f t="shared" si="55"/>
        <v>OCEANIAKIRPCV32026</v>
      </c>
      <c r="B2146" t="s">
        <v>15</v>
      </c>
      <c r="C2146" t="s">
        <v>129</v>
      </c>
      <c r="D2146" t="s">
        <v>25</v>
      </c>
      <c r="E2146" t="s">
        <v>84</v>
      </c>
      <c r="F2146">
        <v>2026</v>
      </c>
      <c r="G2146" t="s">
        <v>199</v>
      </c>
      <c r="H2146" s="11" cm="1">
        <f t="array" ref="H2146">_xlfn.IFS(G2146="&gt;70%",1,G2146="60-70%",70%,G2146="50-60%",60%,G2146="&lt;50%",50%)</f>
        <v>0.5</v>
      </c>
      <c r="I2146" s="47">
        <v>8.9257398359191367E-4</v>
      </c>
      <c r="J2146">
        <v>6</v>
      </c>
      <c r="K2146">
        <v>1</v>
      </c>
      <c r="L2146" t="s">
        <v>197</v>
      </c>
      <c r="M2146" s="11" cm="1">
        <f t="array" ref="M2146">_xlfn.IFS(L2146="&gt;70%",1,L2146="60-70%",70%,L2146="50-60%",60%,L2146="&lt;50%",50%)</f>
        <v>0.7</v>
      </c>
      <c r="N2146" s="47">
        <v>2.3963537502839468E-2</v>
      </c>
      <c r="O2146">
        <v>8</v>
      </c>
      <c r="P2146">
        <v>1</v>
      </c>
      <c r="Q2146">
        <v>5</v>
      </c>
      <c r="R2146">
        <v>11</v>
      </c>
      <c r="S2146" t="s">
        <v>104</v>
      </c>
      <c r="T2146" t="s">
        <v>108</v>
      </c>
      <c r="V2146">
        <v>23</v>
      </c>
      <c r="W2146">
        <v>25</v>
      </c>
      <c r="X2146">
        <f>IF(AND(OR('Country Prioritization'!$C$4 = 'Filter inputs'!$A$4,'Country Prioritization'!$C$4=$B2146),
OR('Country Prioritization'!$C$6='Filter inputs'!$C$4,'Country Prioritization'!$C$6=$S2146),
OR( 'Country Prioritization'!$C$7='Filter inputs'!$D$4, 'Country Prioritization'!$C$7=$T2146),
OR('Country Prioritization'!$C$8='Filter inputs'!$E$4, 'Country Prioritization'!$C$8=$F2146), OR(AND('Country Prioritization'!$C$5='Filter inputs'!$B$4,H2146&lt;=$X$1),AND('Country Prioritization'!$C$5='Filter inputs'!$B$5,M2146&lt;=$X$1))),1,0)</f>
        <v>1</v>
      </c>
      <c r="Y2146">
        <f>IF(OR('Vaccine Prioritization'!$C$5='Filter inputs'!$E$4, 'Vaccine Prioritization'!$C$5=$F2146),1,0)</f>
        <v>1</v>
      </c>
    </row>
    <row r="2147" spans="1:25" x14ac:dyDescent="0.3">
      <c r="A2147" t="str">
        <f t="shared" si="55"/>
        <v>AMERICAGUYPCV32026</v>
      </c>
      <c r="B2147" t="s">
        <v>22</v>
      </c>
      <c r="C2147" t="s">
        <v>170</v>
      </c>
      <c r="D2147" t="s">
        <v>66</v>
      </c>
      <c r="E2147" t="s">
        <v>84</v>
      </c>
      <c r="F2147">
        <v>2026</v>
      </c>
      <c r="G2147" t="s">
        <v>199</v>
      </c>
      <c r="H2147" s="11" cm="1">
        <f t="array" ref="H2147">_xlfn.IFS(G2147="&gt;70%",1,G2147="60-70%",70%,G2147="50-60%",60%,G2147="&lt;50%",50%)</f>
        <v>0.5</v>
      </c>
      <c r="I2147" s="47">
        <v>5.7784816756988847E-4</v>
      </c>
      <c r="J2147">
        <v>5</v>
      </c>
      <c r="K2147">
        <v>1</v>
      </c>
      <c r="L2147" t="s">
        <v>196</v>
      </c>
      <c r="M2147" s="11" cm="1">
        <f t="array" ref="M2147">_xlfn.IFS(L2147="&gt;70%",1,L2147="60-70%",70%,L2147="50-60%",60%,L2147="&lt;50%",50%)</f>
        <v>1</v>
      </c>
      <c r="N2147" s="47">
        <v>1.8570224652507544E-2</v>
      </c>
      <c r="O2147">
        <v>2</v>
      </c>
      <c r="P2147">
        <v>1</v>
      </c>
      <c r="Q2147">
        <v>4</v>
      </c>
      <c r="R2147">
        <v>10</v>
      </c>
      <c r="S2147" t="s">
        <v>105</v>
      </c>
      <c r="T2147" t="s">
        <v>108</v>
      </c>
      <c r="V2147">
        <v>20</v>
      </c>
      <c r="W2147">
        <v>17</v>
      </c>
      <c r="X2147">
        <f>IF(AND(OR('Country Prioritization'!$C$4 = 'Filter inputs'!$A$4,'Country Prioritization'!$C$4=$B2147),
OR('Country Prioritization'!$C$6='Filter inputs'!$C$4,'Country Prioritization'!$C$6=$S2147),
OR( 'Country Prioritization'!$C$7='Filter inputs'!$D$4, 'Country Prioritization'!$C$7=$T2147),
OR('Country Prioritization'!$C$8='Filter inputs'!$E$4, 'Country Prioritization'!$C$8=$F2147), OR(AND('Country Prioritization'!$C$5='Filter inputs'!$B$4,H2147&lt;=$X$1),AND('Country Prioritization'!$C$5='Filter inputs'!$B$5,M2147&lt;=$X$1))),1,0)</f>
        <v>1</v>
      </c>
      <c r="Y2147">
        <f>IF(OR('Vaccine Prioritization'!$C$5='Filter inputs'!$E$4, 'Vaccine Prioritization'!$C$5=$F2147),1,0)</f>
        <v>1</v>
      </c>
    </row>
    <row r="2148" spans="1:25" x14ac:dyDescent="0.3">
      <c r="A2148" t="str">
        <f t="shared" si="55"/>
        <v>AFRICASTPPCV32026</v>
      </c>
      <c r="B2148" t="s">
        <v>3</v>
      </c>
      <c r="C2148" t="s">
        <v>173</v>
      </c>
      <c r="D2148" t="s">
        <v>69</v>
      </c>
      <c r="E2148" t="s">
        <v>84</v>
      </c>
      <c r="F2148">
        <v>2026</v>
      </c>
      <c r="G2148" t="s">
        <v>199</v>
      </c>
      <c r="H2148" s="11" cm="1">
        <f t="array" ref="H2148">_xlfn.IFS(G2148="&gt;70%",1,G2148="60-70%",70%,G2148="50-60%",60%,G2148="&lt;50%",50%)</f>
        <v>0.5</v>
      </c>
      <c r="I2148" s="47">
        <v>3.0835548679938488E-4</v>
      </c>
      <c r="J2148">
        <v>6</v>
      </c>
      <c r="K2148">
        <v>1</v>
      </c>
      <c r="L2148" t="s">
        <v>196</v>
      </c>
      <c r="M2148" s="11" cm="1">
        <f t="array" ref="M2148">_xlfn.IFS(L2148="&gt;70%",1,L2148="60-70%",70%,L2148="50-60%",60%,L2148="&lt;50%",50%)</f>
        <v>1</v>
      </c>
      <c r="N2148" s="47">
        <v>1.1121228842112489E-2</v>
      </c>
      <c r="O2148">
        <v>2</v>
      </c>
      <c r="P2148">
        <v>1</v>
      </c>
      <c r="Q2148">
        <v>4</v>
      </c>
      <c r="R2148">
        <v>5</v>
      </c>
      <c r="S2148" t="s">
        <v>104</v>
      </c>
      <c r="T2148" t="s">
        <v>107</v>
      </c>
      <c r="V2148">
        <v>16</v>
      </c>
      <c r="W2148">
        <v>12</v>
      </c>
      <c r="X2148">
        <f>IF(AND(OR('Country Prioritization'!$C$4 = 'Filter inputs'!$A$4,'Country Prioritization'!$C$4=$B2148),
OR('Country Prioritization'!$C$6='Filter inputs'!$C$4,'Country Prioritization'!$C$6=$S2148),
OR( 'Country Prioritization'!$C$7='Filter inputs'!$D$4, 'Country Prioritization'!$C$7=$T2148),
OR('Country Prioritization'!$C$8='Filter inputs'!$E$4, 'Country Prioritization'!$C$8=$F2148), OR(AND('Country Prioritization'!$C$5='Filter inputs'!$B$4,H2148&lt;=$X$1),AND('Country Prioritization'!$C$5='Filter inputs'!$B$5,M2148&lt;=$X$1))),1,0)</f>
        <v>1</v>
      </c>
      <c r="Y2148">
        <f>IF(OR('Vaccine Prioritization'!$C$5='Filter inputs'!$E$4, 'Vaccine Prioritization'!$C$5=$F2148),1,0)</f>
        <v>1</v>
      </c>
    </row>
    <row r="2149" spans="1:25" x14ac:dyDescent="0.3">
      <c r="A2149" t="str">
        <f t="shared" si="55"/>
        <v>ASIAINDPCV32027</v>
      </c>
      <c r="B2149" t="s">
        <v>13</v>
      </c>
      <c r="C2149" t="s">
        <v>146</v>
      </c>
      <c r="D2149" t="s">
        <v>42</v>
      </c>
      <c r="E2149" t="s">
        <v>84</v>
      </c>
      <c r="F2149">
        <v>2027</v>
      </c>
      <c r="G2149" t="s">
        <v>199</v>
      </c>
      <c r="H2149" s="11" cm="1">
        <f t="array" ref="H2149">_xlfn.IFS(G2149="&gt;70%",1,G2149="60-70%",70%,G2149="50-60%",60%,G2149="&lt;50%",50%)</f>
        <v>0.5</v>
      </c>
      <c r="I2149" s="47">
        <v>24.316035708958044</v>
      </c>
      <c r="J2149">
        <v>10</v>
      </c>
      <c r="K2149">
        <v>10</v>
      </c>
      <c r="L2149" t="s">
        <v>199</v>
      </c>
      <c r="M2149" s="11" cm="1">
        <f t="array" ref="M2149">_xlfn.IFS(L2149="&gt;70%",1,L2149="60-70%",70%,L2149="50-60%",60%,L2149="&lt;50%",50%)</f>
        <v>0.5</v>
      </c>
      <c r="N2149" s="47">
        <v>125.60348428075783</v>
      </c>
      <c r="O2149">
        <v>10</v>
      </c>
      <c r="P2149">
        <v>10</v>
      </c>
      <c r="Q2149">
        <v>3</v>
      </c>
      <c r="R2149">
        <v>5</v>
      </c>
      <c r="S2149" t="s">
        <v>104</v>
      </c>
      <c r="T2149" t="s">
        <v>107</v>
      </c>
      <c r="V2149">
        <v>28</v>
      </c>
      <c r="W2149">
        <v>28</v>
      </c>
      <c r="X2149">
        <f>IF(AND(OR('Country Prioritization'!$C$4 = 'Filter inputs'!$A$4,'Country Prioritization'!$C$4=$B2149),
OR('Country Prioritization'!$C$6='Filter inputs'!$C$4,'Country Prioritization'!$C$6=$S2149),
OR( 'Country Prioritization'!$C$7='Filter inputs'!$D$4, 'Country Prioritization'!$C$7=$T2149),
OR('Country Prioritization'!$C$8='Filter inputs'!$E$4, 'Country Prioritization'!$C$8=$F2149), OR(AND('Country Prioritization'!$C$5='Filter inputs'!$B$4,H2149&lt;=$X$1),AND('Country Prioritization'!$C$5='Filter inputs'!$B$5,M2149&lt;=$X$1))),1,0)</f>
        <v>1</v>
      </c>
      <c r="Y2149">
        <f>IF(OR('Vaccine Prioritization'!$C$5='Filter inputs'!$E$4, 'Vaccine Prioritization'!$C$5=$F2149),1,0)</f>
        <v>1</v>
      </c>
    </row>
    <row r="2150" spans="1:25" x14ac:dyDescent="0.3">
      <c r="A2150" t="str">
        <f t="shared" si="55"/>
        <v>ASIABGDPCV32027</v>
      </c>
      <c r="B2150" t="s">
        <v>13</v>
      </c>
      <c r="C2150" t="s">
        <v>169</v>
      </c>
      <c r="D2150" t="s">
        <v>65</v>
      </c>
      <c r="E2150" t="s">
        <v>84</v>
      </c>
      <c r="F2150">
        <v>2027</v>
      </c>
      <c r="G2150" t="s">
        <v>196</v>
      </c>
      <c r="H2150" s="11" cm="1">
        <f t="array" ref="H2150">_xlfn.IFS(G2150="&gt;70%",1,G2150="60-70%",70%,G2150="50-60%",60%,G2150="&lt;50%",50%)</f>
        <v>1</v>
      </c>
      <c r="I2150" s="47">
        <v>28.606013747943887</v>
      </c>
      <c r="J2150">
        <v>1</v>
      </c>
      <c r="K2150">
        <v>10</v>
      </c>
      <c r="L2150" t="s">
        <v>196</v>
      </c>
      <c r="M2150" s="11" cm="1">
        <f t="array" ref="M2150">_xlfn.IFS(L2150="&gt;70%",1,L2150="60-70%",70%,L2150="50-60%",60%,L2150="&lt;50%",50%)</f>
        <v>1</v>
      </c>
      <c r="N2150" s="47">
        <v>27.213762348389114</v>
      </c>
      <c r="O2150">
        <v>2</v>
      </c>
      <c r="P2150">
        <v>10</v>
      </c>
      <c r="Q2150">
        <v>2</v>
      </c>
      <c r="R2150">
        <v>2</v>
      </c>
      <c r="S2150" t="s">
        <v>104</v>
      </c>
      <c r="T2150" t="s">
        <v>109</v>
      </c>
      <c r="V2150">
        <v>15</v>
      </c>
      <c r="W2150">
        <v>16</v>
      </c>
      <c r="X2150">
        <f>IF(AND(OR('Country Prioritization'!$C$4 = 'Filter inputs'!$A$4,'Country Prioritization'!$C$4=$B2150),
OR('Country Prioritization'!$C$6='Filter inputs'!$C$4,'Country Prioritization'!$C$6=$S2150),
OR( 'Country Prioritization'!$C$7='Filter inputs'!$D$4, 'Country Prioritization'!$C$7=$T2150),
OR('Country Prioritization'!$C$8='Filter inputs'!$E$4, 'Country Prioritization'!$C$8=$F2150), OR(AND('Country Prioritization'!$C$5='Filter inputs'!$B$4,H2150&lt;=$X$1),AND('Country Prioritization'!$C$5='Filter inputs'!$B$5,M2150&lt;=$X$1))),1,0)</f>
        <v>1</v>
      </c>
      <c r="Y2150">
        <f>IF(OR('Vaccine Prioritization'!$C$5='Filter inputs'!$E$4, 'Vaccine Prioritization'!$C$5=$F2150),1,0)</f>
        <v>1</v>
      </c>
    </row>
    <row r="2151" spans="1:25" x14ac:dyDescent="0.3">
      <c r="A2151" t="str">
        <f t="shared" si="55"/>
        <v>ASIAPAKPCV32027</v>
      </c>
      <c r="B2151" t="s">
        <v>13</v>
      </c>
      <c r="C2151" t="s">
        <v>141</v>
      </c>
      <c r="D2151" t="s">
        <v>37</v>
      </c>
      <c r="E2151" t="s">
        <v>84</v>
      </c>
      <c r="F2151">
        <v>2027</v>
      </c>
      <c r="G2151" t="s">
        <v>196</v>
      </c>
      <c r="H2151" s="11" cm="1">
        <f t="array" ref="H2151">_xlfn.IFS(G2151="&gt;70%",1,G2151="60-70%",70%,G2151="50-60%",60%,G2151="&lt;50%",50%)</f>
        <v>1</v>
      </c>
      <c r="I2151" s="47">
        <v>23.631524401787107</v>
      </c>
      <c r="J2151">
        <v>6</v>
      </c>
      <c r="K2151">
        <v>10</v>
      </c>
      <c r="L2151" t="s">
        <v>196</v>
      </c>
      <c r="M2151" s="11" cm="1">
        <f t="array" ref="M2151">_xlfn.IFS(L2151="&gt;70%",1,L2151="60-70%",70%,L2151="50-60%",60%,L2151="&lt;50%",50%)</f>
        <v>1</v>
      </c>
      <c r="N2151" s="47">
        <v>26.945654677757926</v>
      </c>
      <c r="O2151">
        <v>6</v>
      </c>
      <c r="P2151">
        <v>10</v>
      </c>
      <c r="Q2151">
        <v>3</v>
      </c>
      <c r="R2151">
        <v>2</v>
      </c>
      <c r="S2151" t="s">
        <v>104</v>
      </c>
      <c r="T2151" t="s">
        <v>109</v>
      </c>
      <c r="V2151">
        <v>21</v>
      </c>
      <c r="W2151">
        <v>21</v>
      </c>
      <c r="X2151">
        <f>IF(AND(OR('Country Prioritization'!$C$4 = 'Filter inputs'!$A$4,'Country Prioritization'!$C$4=$B2151),
OR('Country Prioritization'!$C$6='Filter inputs'!$C$4,'Country Prioritization'!$C$6=$S2151),
OR( 'Country Prioritization'!$C$7='Filter inputs'!$D$4, 'Country Prioritization'!$C$7=$T2151),
OR('Country Prioritization'!$C$8='Filter inputs'!$E$4, 'Country Prioritization'!$C$8=$F2151), OR(AND('Country Prioritization'!$C$5='Filter inputs'!$B$4,H2151&lt;=$X$1),AND('Country Prioritization'!$C$5='Filter inputs'!$B$5,M2151&lt;=$X$1))),1,0)</f>
        <v>1</v>
      </c>
      <c r="Y2151">
        <f>IF(OR('Vaccine Prioritization'!$C$5='Filter inputs'!$E$4, 'Vaccine Prioritization'!$C$5=$F2151),1,0)</f>
        <v>1</v>
      </c>
    </row>
    <row r="2152" spans="1:25" x14ac:dyDescent="0.3">
      <c r="A2152" t="str">
        <f t="shared" si="55"/>
        <v>AFRICAETHPCV32027</v>
      </c>
      <c r="B2152" t="s">
        <v>3</v>
      </c>
      <c r="C2152" t="s">
        <v>125</v>
      </c>
      <c r="D2152" t="s">
        <v>20</v>
      </c>
      <c r="E2152" t="s">
        <v>84</v>
      </c>
      <c r="F2152">
        <v>2027</v>
      </c>
      <c r="G2152" t="s">
        <v>197</v>
      </c>
      <c r="H2152" s="11" cm="1">
        <f t="array" ref="H2152">_xlfn.IFS(G2152="&gt;70%",1,G2152="60-70%",70%,G2152="50-60%",60%,G2152="&lt;50%",50%)</f>
        <v>0.7</v>
      </c>
      <c r="I2152" s="47">
        <v>22.689216322648715</v>
      </c>
      <c r="J2152">
        <v>9</v>
      </c>
      <c r="K2152">
        <v>10</v>
      </c>
      <c r="L2152" t="s">
        <v>197</v>
      </c>
      <c r="M2152" s="11" cm="1">
        <f t="array" ref="M2152">_xlfn.IFS(L2152="&gt;70%",1,L2152="60-70%",70%,L2152="50-60%",60%,L2152="&lt;50%",50%)</f>
        <v>0.7</v>
      </c>
      <c r="N2152" s="47">
        <v>25.021427890326549</v>
      </c>
      <c r="O2152">
        <v>8</v>
      </c>
      <c r="P2152">
        <v>10</v>
      </c>
      <c r="Q2152">
        <v>9</v>
      </c>
      <c r="R2152">
        <v>9</v>
      </c>
      <c r="S2152" t="s">
        <v>103</v>
      </c>
      <c r="T2152" t="s">
        <v>106</v>
      </c>
      <c r="V2152">
        <v>37</v>
      </c>
      <c r="W2152">
        <v>36</v>
      </c>
      <c r="X2152">
        <f>IF(AND(OR('Country Prioritization'!$C$4 = 'Filter inputs'!$A$4,'Country Prioritization'!$C$4=$B2152),
OR('Country Prioritization'!$C$6='Filter inputs'!$C$4,'Country Prioritization'!$C$6=$S2152),
OR( 'Country Prioritization'!$C$7='Filter inputs'!$D$4, 'Country Prioritization'!$C$7=$T2152),
OR('Country Prioritization'!$C$8='Filter inputs'!$E$4, 'Country Prioritization'!$C$8=$F2152), OR(AND('Country Prioritization'!$C$5='Filter inputs'!$B$4,H2152&lt;=$X$1),AND('Country Prioritization'!$C$5='Filter inputs'!$B$5,M2152&lt;=$X$1))),1,0)</f>
        <v>1</v>
      </c>
      <c r="Y2152">
        <f>IF(OR('Vaccine Prioritization'!$C$5='Filter inputs'!$E$4, 'Vaccine Prioritization'!$C$5=$F2152),1,0)</f>
        <v>1</v>
      </c>
    </row>
    <row r="2153" spans="1:25" x14ac:dyDescent="0.3">
      <c r="A2153" t="str">
        <f t="shared" si="55"/>
        <v>AFRICANGAPCV32027</v>
      </c>
      <c r="B2153" t="s">
        <v>3</v>
      </c>
      <c r="C2153" t="s">
        <v>113</v>
      </c>
      <c r="D2153" t="s">
        <v>5</v>
      </c>
      <c r="E2153" t="s">
        <v>84</v>
      </c>
      <c r="F2153">
        <v>2027</v>
      </c>
      <c r="G2153" t="s">
        <v>198</v>
      </c>
      <c r="H2153" s="11" cm="1">
        <f t="array" ref="H2153">_xlfn.IFS(G2153="&gt;70%",1,G2153="60-70%",70%,G2153="50-60%",60%,G2153="&lt;50%",50%)</f>
        <v>0.6</v>
      </c>
      <c r="I2153" s="47">
        <v>23.04860989172175</v>
      </c>
      <c r="J2153">
        <v>9</v>
      </c>
      <c r="K2153">
        <v>10</v>
      </c>
      <c r="L2153" t="s">
        <v>199</v>
      </c>
      <c r="M2153" s="11" cm="1">
        <f t="array" ref="M2153">_xlfn.IFS(L2153="&gt;70%",1,L2153="60-70%",70%,L2153="50-60%",60%,L2153="&lt;50%",50%)</f>
        <v>0.5</v>
      </c>
      <c r="N2153" s="47">
        <v>20.108912206544847</v>
      </c>
      <c r="O2153">
        <v>9</v>
      </c>
      <c r="P2153">
        <v>10</v>
      </c>
      <c r="Q2153">
        <v>10</v>
      </c>
      <c r="R2153">
        <v>5</v>
      </c>
      <c r="S2153" t="s">
        <v>104</v>
      </c>
      <c r="T2153" t="s">
        <v>107</v>
      </c>
      <c r="V2153">
        <v>34</v>
      </c>
      <c r="W2153">
        <v>34</v>
      </c>
      <c r="X2153">
        <f>IF(AND(OR('Country Prioritization'!$C$4 = 'Filter inputs'!$A$4,'Country Prioritization'!$C$4=$B2153),
OR('Country Prioritization'!$C$6='Filter inputs'!$C$4,'Country Prioritization'!$C$6=$S2153),
OR( 'Country Prioritization'!$C$7='Filter inputs'!$D$4, 'Country Prioritization'!$C$7=$T2153),
OR('Country Prioritization'!$C$8='Filter inputs'!$E$4, 'Country Prioritization'!$C$8=$F2153), OR(AND('Country Prioritization'!$C$5='Filter inputs'!$B$4,H2153&lt;=$X$1),AND('Country Prioritization'!$C$5='Filter inputs'!$B$5,M2153&lt;=$X$1))),1,0)</f>
        <v>1</v>
      </c>
      <c r="Y2153">
        <f>IF(OR('Vaccine Prioritization'!$C$5='Filter inputs'!$E$4, 'Vaccine Prioritization'!$C$5=$F2153),1,0)</f>
        <v>1</v>
      </c>
    </row>
    <row r="2154" spans="1:25" x14ac:dyDescent="0.3">
      <c r="A2154" t="str">
        <f t="shared" si="55"/>
        <v>AFRICACODPCV32027</v>
      </c>
      <c r="B2154" t="s">
        <v>3</v>
      </c>
      <c r="C2154" t="s">
        <v>134</v>
      </c>
      <c r="D2154" t="s">
        <v>30</v>
      </c>
      <c r="E2154" t="s">
        <v>84</v>
      </c>
      <c r="F2154">
        <v>2027</v>
      </c>
      <c r="G2154" t="s">
        <v>198</v>
      </c>
      <c r="H2154" s="11" cm="1">
        <f t="array" ref="H2154">_xlfn.IFS(G2154="&gt;70%",1,G2154="60-70%",70%,G2154="50-60%",60%,G2154="&lt;50%",50%)</f>
        <v>0.6</v>
      </c>
      <c r="I2154" s="47">
        <v>11.773028347809415</v>
      </c>
      <c r="J2154">
        <v>9</v>
      </c>
      <c r="K2154">
        <v>10</v>
      </c>
      <c r="L2154" t="s">
        <v>196</v>
      </c>
      <c r="M2154" s="11" cm="1">
        <f t="array" ref="M2154">_xlfn.IFS(L2154="&gt;70%",1,L2154="60-70%",70%,L2154="50-60%",60%,L2154="&lt;50%",50%)</f>
        <v>1</v>
      </c>
      <c r="N2154" s="47">
        <v>15.342149007784085</v>
      </c>
      <c r="O2154">
        <v>7</v>
      </c>
      <c r="P2154">
        <v>10</v>
      </c>
      <c r="Q2154">
        <v>10</v>
      </c>
      <c r="R2154">
        <v>9</v>
      </c>
      <c r="S2154" t="s">
        <v>103</v>
      </c>
      <c r="T2154" t="s">
        <v>106</v>
      </c>
      <c r="V2154">
        <v>38</v>
      </c>
      <c r="W2154">
        <v>36</v>
      </c>
      <c r="X2154">
        <f>IF(AND(OR('Country Prioritization'!$C$4 = 'Filter inputs'!$A$4,'Country Prioritization'!$C$4=$B2154),
OR('Country Prioritization'!$C$6='Filter inputs'!$C$4,'Country Prioritization'!$C$6=$S2154),
OR( 'Country Prioritization'!$C$7='Filter inputs'!$D$4, 'Country Prioritization'!$C$7=$T2154),
OR('Country Prioritization'!$C$8='Filter inputs'!$E$4, 'Country Prioritization'!$C$8=$F2154), OR(AND('Country Prioritization'!$C$5='Filter inputs'!$B$4,H2154&lt;=$X$1),AND('Country Prioritization'!$C$5='Filter inputs'!$B$5,M2154&lt;=$X$1))),1,0)</f>
        <v>1</v>
      </c>
      <c r="Y2154">
        <f>IF(OR('Vaccine Prioritization'!$C$5='Filter inputs'!$E$4, 'Vaccine Prioritization'!$C$5=$F2154),1,0)</f>
        <v>1</v>
      </c>
    </row>
    <row r="2155" spans="1:25" x14ac:dyDescent="0.3">
      <c r="A2155" t="str">
        <f t="shared" si="55"/>
        <v>ASIAIDNPCV32027</v>
      </c>
      <c r="B2155" t="s">
        <v>13</v>
      </c>
      <c r="C2155" t="s">
        <v>133</v>
      </c>
      <c r="D2155" t="s">
        <v>29</v>
      </c>
      <c r="E2155" t="s">
        <v>84</v>
      </c>
      <c r="F2155">
        <v>2027</v>
      </c>
      <c r="G2155" t="s">
        <v>199</v>
      </c>
      <c r="H2155" s="11" cm="1">
        <f t="array" ref="H2155">_xlfn.IFS(G2155="&gt;70%",1,G2155="60-70%",70%,G2155="50-60%",60%,G2155="&lt;50%",50%)</f>
        <v>0.5</v>
      </c>
      <c r="I2155" s="47">
        <v>0.50371885484184353</v>
      </c>
      <c r="J2155">
        <v>10</v>
      </c>
      <c r="K2155">
        <v>4</v>
      </c>
      <c r="L2155" t="s">
        <v>196</v>
      </c>
      <c r="M2155" s="11" cm="1">
        <f t="array" ref="M2155">_xlfn.IFS(L2155="&gt;70%",1,L2155="60-70%",70%,L2155="50-60%",60%,L2155="&lt;50%",50%)</f>
        <v>1</v>
      </c>
      <c r="N2155" s="47">
        <v>12.414223422726318</v>
      </c>
      <c r="O2155">
        <v>7</v>
      </c>
      <c r="P2155">
        <v>10</v>
      </c>
      <c r="Q2155">
        <v>2</v>
      </c>
      <c r="R2155">
        <v>10</v>
      </c>
      <c r="S2155" t="s">
        <v>105</v>
      </c>
      <c r="T2155" t="s">
        <v>108</v>
      </c>
      <c r="V2155">
        <v>26</v>
      </c>
      <c r="W2155">
        <v>29</v>
      </c>
      <c r="X2155">
        <f>IF(AND(OR('Country Prioritization'!$C$4 = 'Filter inputs'!$A$4,'Country Prioritization'!$C$4=$B2155),
OR('Country Prioritization'!$C$6='Filter inputs'!$C$4,'Country Prioritization'!$C$6=$S2155),
OR( 'Country Prioritization'!$C$7='Filter inputs'!$D$4, 'Country Prioritization'!$C$7=$T2155),
OR('Country Prioritization'!$C$8='Filter inputs'!$E$4, 'Country Prioritization'!$C$8=$F2155), OR(AND('Country Prioritization'!$C$5='Filter inputs'!$B$4,H2155&lt;=$X$1),AND('Country Prioritization'!$C$5='Filter inputs'!$B$5,M2155&lt;=$X$1))),1,0)</f>
        <v>1</v>
      </c>
      <c r="Y2155">
        <f>IF(OR('Vaccine Prioritization'!$C$5='Filter inputs'!$E$4, 'Vaccine Prioritization'!$C$5=$F2155),1,0)</f>
        <v>1</v>
      </c>
    </row>
    <row r="2156" spans="1:25" x14ac:dyDescent="0.3">
      <c r="A2156" t="str">
        <f t="shared" si="55"/>
        <v>AFRICANERPCV32027</v>
      </c>
      <c r="B2156" t="s">
        <v>3</v>
      </c>
      <c r="C2156" t="s">
        <v>136</v>
      </c>
      <c r="D2156" t="s">
        <v>32</v>
      </c>
      <c r="E2156" t="s">
        <v>84</v>
      </c>
      <c r="F2156">
        <v>2027</v>
      </c>
      <c r="G2156" t="s">
        <v>196</v>
      </c>
      <c r="H2156" s="11" cm="1">
        <f t="array" ref="H2156">_xlfn.IFS(G2156="&gt;70%",1,G2156="60-70%",70%,G2156="50-60%",60%,G2156="&lt;50%",50%)</f>
        <v>1</v>
      </c>
      <c r="I2156" s="47">
        <v>10.839309569078205</v>
      </c>
      <c r="J2156">
        <v>5</v>
      </c>
      <c r="K2156">
        <v>10</v>
      </c>
      <c r="L2156" t="s">
        <v>196</v>
      </c>
      <c r="M2156" s="11" cm="1">
        <f t="array" ref="M2156">_xlfn.IFS(L2156="&gt;70%",1,L2156="60-70%",70%,L2156="50-60%",60%,L2156="&lt;50%",50%)</f>
        <v>1</v>
      </c>
      <c r="N2156" s="47">
        <v>10.798265880106378</v>
      </c>
      <c r="O2156">
        <v>7</v>
      </c>
      <c r="P2156">
        <v>10</v>
      </c>
      <c r="Q2156">
        <v>8</v>
      </c>
      <c r="R2156">
        <v>9</v>
      </c>
      <c r="S2156" t="s">
        <v>103</v>
      </c>
      <c r="T2156" t="s">
        <v>106</v>
      </c>
      <c r="V2156">
        <v>32</v>
      </c>
      <c r="W2156">
        <v>34</v>
      </c>
      <c r="X2156">
        <f>IF(AND(OR('Country Prioritization'!$C$4 = 'Filter inputs'!$A$4,'Country Prioritization'!$C$4=$B2156),
OR('Country Prioritization'!$C$6='Filter inputs'!$C$4,'Country Prioritization'!$C$6=$S2156),
OR( 'Country Prioritization'!$C$7='Filter inputs'!$D$4, 'Country Prioritization'!$C$7=$T2156),
OR('Country Prioritization'!$C$8='Filter inputs'!$E$4, 'Country Prioritization'!$C$8=$F2156), OR(AND('Country Prioritization'!$C$5='Filter inputs'!$B$4,H2156&lt;=$X$1),AND('Country Prioritization'!$C$5='Filter inputs'!$B$5,M2156&lt;=$X$1))),1,0)</f>
        <v>1</v>
      </c>
      <c r="Y2156">
        <f>IF(OR('Vaccine Prioritization'!$C$5='Filter inputs'!$E$4, 'Vaccine Prioritization'!$C$5=$F2156),1,0)</f>
        <v>1</v>
      </c>
    </row>
    <row r="2157" spans="1:25" x14ac:dyDescent="0.3">
      <c r="A2157" t="str">
        <f t="shared" si="55"/>
        <v>AFRICASDNPCV32027</v>
      </c>
      <c r="B2157" t="s">
        <v>3</v>
      </c>
      <c r="C2157" t="s">
        <v>149</v>
      </c>
      <c r="D2157" t="s">
        <v>45</v>
      </c>
      <c r="E2157" t="s">
        <v>84</v>
      </c>
      <c r="F2157">
        <v>2027</v>
      </c>
      <c r="G2157" t="s">
        <v>196</v>
      </c>
      <c r="H2157" s="11" cm="1">
        <f t="array" ref="H2157">_xlfn.IFS(G2157="&gt;70%",1,G2157="60-70%",70%,G2157="50-60%",60%,G2157="&lt;50%",50%)</f>
        <v>1</v>
      </c>
      <c r="I2157" s="47">
        <v>9.2450521092908939</v>
      </c>
      <c r="J2157">
        <v>3</v>
      </c>
      <c r="K2157">
        <v>10</v>
      </c>
      <c r="L2157" t="s">
        <v>196</v>
      </c>
      <c r="M2157" s="11" cm="1">
        <f t="array" ref="M2157">_xlfn.IFS(L2157="&gt;70%",1,L2157="60-70%",70%,L2157="50-60%",60%,L2157="&lt;50%",50%)</f>
        <v>1</v>
      </c>
      <c r="N2157" s="47">
        <v>8.6855373621495069</v>
      </c>
      <c r="O2157">
        <v>5</v>
      </c>
      <c r="P2157">
        <v>9</v>
      </c>
      <c r="Q2157">
        <v>5</v>
      </c>
      <c r="R2157">
        <v>3</v>
      </c>
      <c r="S2157" t="s">
        <v>103</v>
      </c>
      <c r="T2157" t="s">
        <v>109</v>
      </c>
      <c r="V2157">
        <v>21</v>
      </c>
      <c r="W2157">
        <v>22</v>
      </c>
      <c r="X2157">
        <f>IF(AND(OR('Country Prioritization'!$C$4 = 'Filter inputs'!$A$4,'Country Prioritization'!$C$4=$B2157),
OR('Country Prioritization'!$C$6='Filter inputs'!$C$4,'Country Prioritization'!$C$6=$S2157),
OR( 'Country Prioritization'!$C$7='Filter inputs'!$D$4, 'Country Prioritization'!$C$7=$T2157),
OR('Country Prioritization'!$C$8='Filter inputs'!$E$4, 'Country Prioritization'!$C$8=$F2157), OR(AND('Country Prioritization'!$C$5='Filter inputs'!$B$4,H2157&lt;=$X$1),AND('Country Prioritization'!$C$5='Filter inputs'!$B$5,M2157&lt;=$X$1))),1,0)</f>
        <v>1</v>
      </c>
      <c r="Y2157">
        <f>IF(OR('Vaccine Prioritization'!$C$5='Filter inputs'!$E$4, 'Vaccine Prioritization'!$C$5=$F2157),1,0)</f>
        <v>1</v>
      </c>
    </row>
    <row r="2158" spans="1:25" x14ac:dyDescent="0.3">
      <c r="A2158" t="str">
        <f t="shared" si="55"/>
        <v>ASIAVNMPCV32027</v>
      </c>
      <c r="B2158" t="s">
        <v>13</v>
      </c>
      <c r="C2158" t="s">
        <v>152</v>
      </c>
      <c r="D2158" t="s">
        <v>48</v>
      </c>
      <c r="E2158" t="s">
        <v>84</v>
      </c>
      <c r="F2158">
        <v>2027</v>
      </c>
      <c r="G2158" t="s">
        <v>197</v>
      </c>
      <c r="H2158" s="11" cm="1">
        <f t="array" ref="H2158">_xlfn.IFS(G2158="&gt;70%",1,G2158="60-70%",70%,G2158="50-60%",60%,G2158="&lt;50%",50%)</f>
        <v>0.7</v>
      </c>
      <c r="I2158" s="47">
        <v>0.84139500701373771</v>
      </c>
      <c r="J2158">
        <v>8</v>
      </c>
      <c r="K2158">
        <v>5</v>
      </c>
      <c r="L2158" t="s">
        <v>199</v>
      </c>
      <c r="M2158" s="11" cm="1">
        <f t="array" ref="M2158">_xlfn.IFS(L2158="&gt;70%",1,L2158="60-70%",70%,L2158="50-60%",60%,L2158="&lt;50%",50%)</f>
        <v>0.5</v>
      </c>
      <c r="N2158" s="47">
        <v>8.6321001324879738</v>
      </c>
      <c r="O2158">
        <v>10</v>
      </c>
      <c r="P2158">
        <v>9</v>
      </c>
      <c r="Q2158">
        <v>7</v>
      </c>
      <c r="R2158">
        <v>11</v>
      </c>
      <c r="S2158" t="s">
        <v>104</v>
      </c>
      <c r="T2158" t="s">
        <v>108</v>
      </c>
      <c r="V2158">
        <v>31</v>
      </c>
      <c r="W2158">
        <v>37</v>
      </c>
      <c r="X2158">
        <f>IF(AND(OR('Country Prioritization'!$C$4 = 'Filter inputs'!$A$4,'Country Prioritization'!$C$4=$B2158),
OR('Country Prioritization'!$C$6='Filter inputs'!$C$4,'Country Prioritization'!$C$6=$S2158),
OR( 'Country Prioritization'!$C$7='Filter inputs'!$D$4, 'Country Prioritization'!$C$7=$T2158),
OR('Country Prioritization'!$C$8='Filter inputs'!$E$4, 'Country Prioritization'!$C$8=$F2158), OR(AND('Country Prioritization'!$C$5='Filter inputs'!$B$4,H2158&lt;=$X$1),AND('Country Prioritization'!$C$5='Filter inputs'!$B$5,M2158&lt;=$X$1))),1,0)</f>
        <v>1</v>
      </c>
      <c r="Y2158">
        <f>IF(OR('Vaccine Prioritization'!$C$5='Filter inputs'!$E$4, 'Vaccine Prioritization'!$C$5=$F2158),1,0)</f>
        <v>1</v>
      </c>
    </row>
    <row r="2159" spans="1:25" x14ac:dyDescent="0.3">
      <c r="A2159" t="str">
        <f t="shared" si="55"/>
        <v>AFRICATZAPCV32027</v>
      </c>
      <c r="B2159" t="s">
        <v>3</v>
      </c>
      <c r="C2159" t="s">
        <v>161</v>
      </c>
      <c r="D2159" t="s">
        <v>57</v>
      </c>
      <c r="E2159" t="s">
        <v>84</v>
      </c>
      <c r="F2159">
        <v>2027</v>
      </c>
      <c r="G2159" t="s">
        <v>196</v>
      </c>
      <c r="H2159" s="11" cm="1">
        <f t="array" ref="H2159">_xlfn.IFS(G2159="&gt;70%",1,G2159="60-70%",70%,G2159="50-60%",60%,G2159="&lt;50%",50%)</f>
        <v>1</v>
      </c>
      <c r="I2159" s="47">
        <v>5.9314209304033954</v>
      </c>
      <c r="J2159">
        <v>5</v>
      </c>
      <c r="K2159">
        <v>9</v>
      </c>
      <c r="L2159" t="s">
        <v>196</v>
      </c>
      <c r="M2159" s="11" cm="1">
        <f t="array" ref="M2159">_xlfn.IFS(L2159="&gt;70%",1,L2159="60-70%",70%,L2159="50-60%",60%,L2159="&lt;50%",50%)</f>
        <v>1</v>
      </c>
      <c r="N2159" s="47">
        <v>6.6843042166832607</v>
      </c>
      <c r="O2159">
        <v>4</v>
      </c>
      <c r="P2159">
        <v>9</v>
      </c>
      <c r="Q2159">
        <v>7</v>
      </c>
      <c r="R2159">
        <v>8</v>
      </c>
      <c r="S2159" t="s">
        <v>104</v>
      </c>
      <c r="T2159" t="s">
        <v>106</v>
      </c>
      <c r="V2159">
        <v>29</v>
      </c>
      <c r="W2159">
        <v>28</v>
      </c>
      <c r="X2159">
        <f>IF(AND(OR('Country Prioritization'!$C$4 = 'Filter inputs'!$A$4,'Country Prioritization'!$C$4=$B2159),
OR('Country Prioritization'!$C$6='Filter inputs'!$C$4,'Country Prioritization'!$C$6=$S2159),
OR( 'Country Prioritization'!$C$7='Filter inputs'!$D$4, 'Country Prioritization'!$C$7=$T2159),
OR('Country Prioritization'!$C$8='Filter inputs'!$E$4, 'Country Prioritization'!$C$8=$F2159), OR(AND('Country Prioritization'!$C$5='Filter inputs'!$B$4,H2159&lt;=$X$1),AND('Country Prioritization'!$C$5='Filter inputs'!$B$5,M2159&lt;=$X$1))),1,0)</f>
        <v>1</v>
      </c>
      <c r="Y2159">
        <f>IF(OR('Vaccine Prioritization'!$C$5='Filter inputs'!$E$4, 'Vaccine Prioritization'!$C$5=$F2159),1,0)</f>
        <v>1</v>
      </c>
    </row>
    <row r="2160" spans="1:25" x14ac:dyDescent="0.3">
      <c r="A2160" t="str">
        <f t="shared" si="55"/>
        <v>AFRICAAGOPCV32027</v>
      </c>
      <c r="B2160" t="s">
        <v>3</v>
      </c>
      <c r="C2160" t="s">
        <v>116</v>
      </c>
      <c r="D2160" t="s">
        <v>8</v>
      </c>
      <c r="E2160" t="s">
        <v>84</v>
      </c>
      <c r="F2160">
        <v>2027</v>
      </c>
      <c r="G2160" t="s">
        <v>198</v>
      </c>
      <c r="H2160" s="11" cm="1">
        <f t="array" ref="H2160">_xlfn.IFS(G2160="&gt;70%",1,G2160="60-70%",70%,G2160="50-60%",60%,G2160="&lt;50%",50%)</f>
        <v>0.6</v>
      </c>
      <c r="I2160" s="47">
        <v>6.8162804280316349</v>
      </c>
      <c r="J2160">
        <v>10</v>
      </c>
      <c r="K2160">
        <v>9</v>
      </c>
      <c r="L2160" t="s">
        <v>198</v>
      </c>
      <c r="M2160" s="11" cm="1">
        <f t="array" ref="M2160">_xlfn.IFS(L2160="&gt;70%",1,L2160="60-70%",70%,L2160="50-60%",60%,L2160="&lt;50%",50%)</f>
        <v>0.6</v>
      </c>
      <c r="N2160" s="47">
        <v>6.4636175326653822</v>
      </c>
      <c r="O2160">
        <v>9</v>
      </c>
      <c r="P2160">
        <v>9</v>
      </c>
      <c r="Q2160">
        <v>9</v>
      </c>
      <c r="R2160">
        <v>11</v>
      </c>
      <c r="S2160" t="s">
        <v>104</v>
      </c>
      <c r="T2160" t="s">
        <v>108</v>
      </c>
      <c r="V2160">
        <v>39</v>
      </c>
      <c r="W2160">
        <v>38</v>
      </c>
      <c r="X2160">
        <f>IF(AND(OR('Country Prioritization'!$C$4 = 'Filter inputs'!$A$4,'Country Prioritization'!$C$4=$B2160),
OR('Country Prioritization'!$C$6='Filter inputs'!$C$4,'Country Prioritization'!$C$6=$S2160),
OR( 'Country Prioritization'!$C$7='Filter inputs'!$D$4, 'Country Prioritization'!$C$7=$T2160),
OR('Country Prioritization'!$C$8='Filter inputs'!$E$4, 'Country Prioritization'!$C$8=$F2160), OR(AND('Country Prioritization'!$C$5='Filter inputs'!$B$4,H2160&lt;=$X$1),AND('Country Prioritization'!$C$5='Filter inputs'!$B$5,M2160&lt;=$X$1))),1,0)</f>
        <v>1</v>
      </c>
      <c r="Y2160">
        <f>IF(OR('Vaccine Prioritization'!$C$5='Filter inputs'!$E$4, 'Vaccine Prioritization'!$C$5=$F2160),1,0)</f>
        <v>1</v>
      </c>
    </row>
    <row r="2161" spans="1:25" x14ac:dyDescent="0.3">
      <c r="A2161" t="str">
        <f t="shared" si="55"/>
        <v>ASIAAFGPCV32027</v>
      </c>
      <c r="B2161" t="s">
        <v>13</v>
      </c>
      <c r="C2161" t="s">
        <v>120</v>
      </c>
      <c r="D2161" t="s">
        <v>14</v>
      </c>
      <c r="E2161" t="s">
        <v>84</v>
      </c>
      <c r="F2161">
        <v>2027</v>
      </c>
      <c r="G2161" t="s">
        <v>197</v>
      </c>
      <c r="H2161" s="11" cm="1">
        <f t="array" ref="H2161">_xlfn.IFS(G2161="&gt;70%",1,G2161="60-70%",70%,G2161="50-60%",60%,G2161="&lt;50%",50%)</f>
        <v>0.7</v>
      </c>
      <c r="I2161" s="47">
        <v>6.137132790558689</v>
      </c>
      <c r="J2161">
        <v>9</v>
      </c>
      <c r="K2161">
        <v>9</v>
      </c>
      <c r="L2161" t="s">
        <v>197</v>
      </c>
      <c r="M2161" s="11" cm="1">
        <f t="array" ref="M2161">_xlfn.IFS(L2161="&gt;70%",1,L2161="60-70%",70%,L2161="50-60%",60%,L2161="&lt;50%",50%)</f>
        <v>0.7</v>
      </c>
      <c r="N2161" s="47">
        <v>5.9998933151480278</v>
      </c>
      <c r="O2161">
        <v>9</v>
      </c>
      <c r="P2161">
        <v>9</v>
      </c>
      <c r="Q2161">
        <v>8</v>
      </c>
      <c r="R2161">
        <v>9</v>
      </c>
      <c r="S2161" t="s">
        <v>103</v>
      </c>
      <c r="T2161" t="s">
        <v>106</v>
      </c>
      <c r="V2161">
        <v>35</v>
      </c>
      <c r="W2161">
        <v>35</v>
      </c>
      <c r="X2161">
        <f>IF(AND(OR('Country Prioritization'!$C$4 = 'Filter inputs'!$A$4,'Country Prioritization'!$C$4=$B2161),
OR('Country Prioritization'!$C$6='Filter inputs'!$C$4,'Country Prioritization'!$C$6=$S2161),
OR( 'Country Prioritization'!$C$7='Filter inputs'!$D$4, 'Country Prioritization'!$C$7=$T2161),
OR('Country Prioritization'!$C$8='Filter inputs'!$E$4, 'Country Prioritization'!$C$8=$F2161), OR(AND('Country Prioritization'!$C$5='Filter inputs'!$B$4,H2161&lt;=$X$1),AND('Country Prioritization'!$C$5='Filter inputs'!$B$5,M2161&lt;=$X$1))),1,0)</f>
        <v>1</v>
      </c>
      <c r="Y2161">
        <f>IF(OR('Vaccine Prioritization'!$C$5='Filter inputs'!$E$4, 'Vaccine Prioritization'!$C$5=$F2161),1,0)</f>
        <v>1</v>
      </c>
    </row>
    <row r="2162" spans="1:25" x14ac:dyDescent="0.3">
      <c r="A2162" t="str">
        <f t="shared" si="55"/>
        <v>AFRICAMLIPCV32027</v>
      </c>
      <c r="B2162" t="s">
        <v>3</v>
      </c>
      <c r="C2162" t="s">
        <v>126</v>
      </c>
      <c r="D2162" t="s">
        <v>21</v>
      </c>
      <c r="E2162" t="s">
        <v>84</v>
      </c>
      <c r="F2162">
        <v>2027</v>
      </c>
      <c r="G2162" t="s">
        <v>196</v>
      </c>
      <c r="H2162" s="11" cm="1">
        <f t="array" ref="H2162">_xlfn.IFS(G2162="&gt;70%",1,G2162="60-70%",70%,G2162="50-60%",60%,G2162="&lt;50%",50%)</f>
        <v>1</v>
      </c>
      <c r="I2162" s="47">
        <v>5.1982530612838511</v>
      </c>
      <c r="J2162">
        <v>7</v>
      </c>
      <c r="K2162">
        <v>9</v>
      </c>
      <c r="L2162" t="s">
        <v>197</v>
      </c>
      <c r="M2162" s="11" cm="1">
        <f t="array" ref="M2162">_xlfn.IFS(L2162="&gt;70%",1,L2162="60-70%",70%,L2162="50-60%",60%,L2162="&lt;50%",50%)</f>
        <v>0.7</v>
      </c>
      <c r="N2162" s="47">
        <v>5.5260808362625555</v>
      </c>
      <c r="O2162">
        <v>8</v>
      </c>
      <c r="P2162">
        <v>9</v>
      </c>
      <c r="Q2162">
        <v>8</v>
      </c>
      <c r="R2162">
        <v>9</v>
      </c>
      <c r="S2162" t="s">
        <v>103</v>
      </c>
      <c r="T2162" t="s">
        <v>106</v>
      </c>
      <c r="V2162">
        <v>33</v>
      </c>
      <c r="W2162">
        <v>34</v>
      </c>
      <c r="X2162">
        <f>IF(AND(OR('Country Prioritization'!$C$4 = 'Filter inputs'!$A$4,'Country Prioritization'!$C$4=$B2162),
OR('Country Prioritization'!$C$6='Filter inputs'!$C$4,'Country Prioritization'!$C$6=$S2162),
OR( 'Country Prioritization'!$C$7='Filter inputs'!$D$4, 'Country Prioritization'!$C$7=$T2162),
OR('Country Prioritization'!$C$8='Filter inputs'!$E$4, 'Country Prioritization'!$C$8=$F2162), OR(AND('Country Prioritization'!$C$5='Filter inputs'!$B$4,H2162&lt;=$X$1),AND('Country Prioritization'!$C$5='Filter inputs'!$B$5,M2162&lt;=$X$1))),1,0)</f>
        <v>1</v>
      </c>
      <c r="Y2162">
        <f>IF(OR('Vaccine Prioritization'!$C$5='Filter inputs'!$E$4, 'Vaccine Prioritization'!$C$5=$F2162),1,0)</f>
        <v>1</v>
      </c>
    </row>
    <row r="2163" spans="1:25" x14ac:dyDescent="0.3">
      <c r="A2163" t="str">
        <f t="shared" si="55"/>
        <v>AFRICACMRPCV32027</v>
      </c>
      <c r="B2163" t="s">
        <v>3</v>
      </c>
      <c r="C2163" t="s">
        <v>151</v>
      </c>
      <c r="D2163" t="s">
        <v>47</v>
      </c>
      <c r="E2163" t="s">
        <v>84</v>
      </c>
      <c r="F2163">
        <v>2027</v>
      </c>
      <c r="G2163" t="s">
        <v>197</v>
      </c>
      <c r="H2163" s="11" cm="1">
        <f t="array" ref="H2163">_xlfn.IFS(G2163="&gt;70%",1,G2163="60-70%",70%,G2163="50-60%",60%,G2163="&lt;50%",50%)</f>
        <v>0.7</v>
      </c>
      <c r="I2163" s="47">
        <v>3.5168024251571719</v>
      </c>
      <c r="J2163">
        <v>9</v>
      </c>
      <c r="K2163">
        <v>7</v>
      </c>
      <c r="L2163" t="s">
        <v>196</v>
      </c>
      <c r="M2163" s="11" cm="1">
        <f t="array" ref="M2163">_xlfn.IFS(L2163="&gt;70%",1,L2163="60-70%",70%,L2163="50-60%",60%,L2163="&lt;50%",50%)</f>
        <v>1</v>
      </c>
      <c r="N2163" s="47">
        <v>5.1124459027640494</v>
      </c>
      <c r="O2163">
        <v>5</v>
      </c>
      <c r="P2163">
        <v>9</v>
      </c>
      <c r="Q2163">
        <v>8</v>
      </c>
      <c r="R2163">
        <v>2</v>
      </c>
      <c r="S2163" t="s">
        <v>104</v>
      </c>
      <c r="T2163" t="s">
        <v>109</v>
      </c>
      <c r="V2163">
        <v>26</v>
      </c>
      <c r="W2163">
        <v>24</v>
      </c>
      <c r="X2163">
        <f>IF(AND(OR('Country Prioritization'!$C$4 = 'Filter inputs'!$A$4,'Country Prioritization'!$C$4=$B2163),
OR('Country Prioritization'!$C$6='Filter inputs'!$C$4,'Country Prioritization'!$C$6=$S2163),
OR( 'Country Prioritization'!$C$7='Filter inputs'!$D$4, 'Country Prioritization'!$C$7=$T2163),
OR('Country Prioritization'!$C$8='Filter inputs'!$E$4, 'Country Prioritization'!$C$8=$F2163), OR(AND('Country Prioritization'!$C$5='Filter inputs'!$B$4,H2163&lt;=$X$1),AND('Country Prioritization'!$C$5='Filter inputs'!$B$5,M2163&lt;=$X$1))),1,0)</f>
        <v>1</v>
      </c>
      <c r="Y2163">
        <f>IF(OR('Vaccine Prioritization'!$C$5='Filter inputs'!$E$4, 'Vaccine Prioritization'!$C$5=$F2163),1,0)</f>
        <v>1</v>
      </c>
    </row>
    <row r="2164" spans="1:25" x14ac:dyDescent="0.3">
      <c r="A2164" t="str">
        <f t="shared" si="55"/>
        <v>AFRICAMOZPCV32027</v>
      </c>
      <c r="B2164" t="s">
        <v>3</v>
      </c>
      <c r="C2164" t="s">
        <v>181</v>
      </c>
      <c r="D2164" t="s">
        <v>77</v>
      </c>
      <c r="E2164" t="s">
        <v>84</v>
      </c>
      <c r="F2164">
        <v>2027</v>
      </c>
      <c r="G2164" t="s">
        <v>196</v>
      </c>
      <c r="H2164" s="11" cm="1">
        <f t="array" ref="H2164">_xlfn.IFS(G2164="&gt;70%",1,G2164="60-70%",70%,G2164="50-60%",60%,G2164="&lt;50%",50%)</f>
        <v>1</v>
      </c>
      <c r="I2164" s="47">
        <v>3.7593922145410419</v>
      </c>
      <c r="J2164">
        <v>6</v>
      </c>
      <c r="K2164">
        <v>8</v>
      </c>
      <c r="L2164" t="s">
        <v>196</v>
      </c>
      <c r="M2164" s="11" cm="1">
        <f t="array" ref="M2164">_xlfn.IFS(L2164="&gt;70%",1,L2164="60-70%",70%,L2164="50-60%",60%,L2164="&lt;50%",50%)</f>
        <v>1</v>
      </c>
      <c r="N2164" s="47">
        <v>4.5891395803616444</v>
      </c>
      <c r="O2164">
        <v>1</v>
      </c>
      <c r="P2164">
        <v>8</v>
      </c>
      <c r="Q2164">
        <v>10</v>
      </c>
      <c r="R2164">
        <v>9</v>
      </c>
      <c r="S2164" t="s">
        <v>103</v>
      </c>
      <c r="T2164" t="s">
        <v>106</v>
      </c>
      <c r="V2164">
        <v>33</v>
      </c>
      <c r="W2164">
        <v>28</v>
      </c>
      <c r="X2164">
        <f>IF(AND(OR('Country Prioritization'!$C$4 = 'Filter inputs'!$A$4,'Country Prioritization'!$C$4=$B2164),
OR('Country Prioritization'!$C$6='Filter inputs'!$C$4,'Country Prioritization'!$C$6=$S2164),
OR( 'Country Prioritization'!$C$7='Filter inputs'!$D$4, 'Country Prioritization'!$C$7=$T2164),
OR('Country Prioritization'!$C$8='Filter inputs'!$E$4, 'Country Prioritization'!$C$8=$F2164), OR(AND('Country Prioritization'!$C$5='Filter inputs'!$B$4,H2164&lt;=$X$1),AND('Country Prioritization'!$C$5='Filter inputs'!$B$5,M2164&lt;=$X$1))),1,0)</f>
        <v>1</v>
      </c>
      <c r="Y2164">
        <f>IF(OR('Vaccine Prioritization'!$C$5='Filter inputs'!$E$4, 'Vaccine Prioritization'!$C$5=$F2164),1,0)</f>
        <v>1</v>
      </c>
    </row>
    <row r="2165" spans="1:25" x14ac:dyDescent="0.3">
      <c r="A2165" t="str">
        <f t="shared" si="55"/>
        <v>ASIAMMRPCV32027</v>
      </c>
      <c r="B2165" t="s">
        <v>13</v>
      </c>
      <c r="C2165" t="s">
        <v>131</v>
      </c>
      <c r="D2165" t="s">
        <v>27</v>
      </c>
      <c r="E2165" t="s">
        <v>84</v>
      </c>
      <c r="F2165">
        <v>2027</v>
      </c>
      <c r="G2165" t="s">
        <v>196</v>
      </c>
      <c r="H2165" s="11" cm="1">
        <f t="array" ref="H2165">_xlfn.IFS(G2165="&gt;70%",1,G2165="60-70%",70%,G2165="50-60%",60%,G2165="&lt;50%",50%)</f>
        <v>1</v>
      </c>
      <c r="I2165" s="47">
        <v>5.0370748588054681</v>
      </c>
      <c r="J2165">
        <v>4</v>
      </c>
      <c r="K2165">
        <v>9</v>
      </c>
      <c r="L2165" t="s">
        <v>196</v>
      </c>
      <c r="M2165" s="11" cm="1">
        <f t="array" ref="M2165">_xlfn.IFS(L2165="&gt;70%",1,L2165="60-70%",70%,L2165="50-60%",60%,L2165="&lt;50%",50%)</f>
        <v>1</v>
      </c>
      <c r="N2165" s="47">
        <v>4.2890208594321377</v>
      </c>
      <c r="O2165">
        <v>7</v>
      </c>
      <c r="P2165">
        <v>8</v>
      </c>
      <c r="Q2165">
        <v>10</v>
      </c>
      <c r="R2165">
        <v>2</v>
      </c>
      <c r="S2165" t="s">
        <v>104</v>
      </c>
      <c r="T2165" t="s">
        <v>109</v>
      </c>
      <c r="V2165">
        <v>25</v>
      </c>
      <c r="W2165">
        <v>27</v>
      </c>
      <c r="X2165">
        <f>IF(AND(OR('Country Prioritization'!$C$4 = 'Filter inputs'!$A$4,'Country Prioritization'!$C$4=$B2165),
OR('Country Prioritization'!$C$6='Filter inputs'!$C$4,'Country Prioritization'!$C$6=$S2165),
OR( 'Country Prioritization'!$C$7='Filter inputs'!$D$4, 'Country Prioritization'!$C$7=$T2165),
OR('Country Prioritization'!$C$8='Filter inputs'!$E$4, 'Country Prioritization'!$C$8=$F2165), OR(AND('Country Prioritization'!$C$5='Filter inputs'!$B$4,H2165&lt;=$X$1),AND('Country Prioritization'!$C$5='Filter inputs'!$B$5,M2165&lt;=$X$1))),1,0)</f>
        <v>1</v>
      </c>
      <c r="Y2165">
        <f>IF(OR('Vaccine Prioritization'!$C$5='Filter inputs'!$E$4, 'Vaccine Prioritization'!$C$5=$F2165),1,0)</f>
        <v>1</v>
      </c>
    </row>
    <row r="2166" spans="1:25" x14ac:dyDescent="0.3">
      <c r="A2166" t="str">
        <f t="shared" si="55"/>
        <v>AFRICAUGAPCV32027</v>
      </c>
      <c r="B2166" t="s">
        <v>3</v>
      </c>
      <c r="C2166" t="s">
        <v>147</v>
      </c>
      <c r="D2166" t="s">
        <v>43</v>
      </c>
      <c r="E2166" t="s">
        <v>84</v>
      </c>
      <c r="F2166">
        <v>2027</v>
      </c>
      <c r="G2166" t="s">
        <v>196</v>
      </c>
      <c r="H2166" s="11" cm="1">
        <f t="array" ref="H2166">_xlfn.IFS(G2166="&gt;70%",1,G2166="60-70%",70%,G2166="50-60%",60%,G2166="&lt;50%",50%)</f>
        <v>1</v>
      </c>
      <c r="I2166" s="47">
        <v>4.5440796626499278</v>
      </c>
      <c r="J2166">
        <v>3</v>
      </c>
      <c r="K2166">
        <v>9</v>
      </c>
      <c r="L2166" t="s">
        <v>196</v>
      </c>
      <c r="M2166" s="11" cm="1">
        <f t="array" ref="M2166">_xlfn.IFS(L2166="&gt;70%",1,L2166="60-70%",70%,L2166="50-60%",60%,L2166="&lt;50%",50%)</f>
        <v>1</v>
      </c>
      <c r="N2166" s="47">
        <v>4.2802970812926437</v>
      </c>
      <c r="O2166">
        <v>5</v>
      </c>
      <c r="P2166">
        <v>8</v>
      </c>
      <c r="Q2166">
        <v>6</v>
      </c>
      <c r="R2166">
        <v>9</v>
      </c>
      <c r="S2166" t="s">
        <v>103</v>
      </c>
      <c r="T2166" t="s">
        <v>106</v>
      </c>
      <c r="V2166">
        <v>27</v>
      </c>
      <c r="W2166">
        <v>28</v>
      </c>
      <c r="X2166">
        <f>IF(AND(OR('Country Prioritization'!$C$4 = 'Filter inputs'!$A$4,'Country Prioritization'!$C$4=$B2166),
OR('Country Prioritization'!$C$6='Filter inputs'!$C$4,'Country Prioritization'!$C$6=$S2166),
OR( 'Country Prioritization'!$C$7='Filter inputs'!$D$4, 'Country Prioritization'!$C$7=$T2166),
OR('Country Prioritization'!$C$8='Filter inputs'!$E$4, 'Country Prioritization'!$C$8=$F2166), OR(AND('Country Prioritization'!$C$5='Filter inputs'!$B$4,H2166&lt;=$X$1),AND('Country Prioritization'!$C$5='Filter inputs'!$B$5,M2166&lt;=$X$1))),1,0)</f>
        <v>1</v>
      </c>
      <c r="Y2166">
        <f>IF(OR('Vaccine Prioritization'!$C$5='Filter inputs'!$E$4, 'Vaccine Prioritization'!$C$5=$F2166),1,0)</f>
        <v>1</v>
      </c>
    </row>
    <row r="2167" spans="1:25" x14ac:dyDescent="0.3">
      <c r="A2167" t="str">
        <f t="shared" si="55"/>
        <v>ASIANPLPCV32027</v>
      </c>
      <c r="B2167" t="s">
        <v>13</v>
      </c>
      <c r="C2167" t="s">
        <v>157</v>
      </c>
      <c r="D2167" t="s">
        <v>53</v>
      </c>
      <c r="E2167" t="s">
        <v>84</v>
      </c>
      <c r="F2167">
        <v>2027</v>
      </c>
      <c r="G2167" t="s">
        <v>196</v>
      </c>
      <c r="H2167" s="11" cm="1">
        <f t="array" ref="H2167">_xlfn.IFS(G2167="&gt;70%",1,G2167="60-70%",70%,G2167="50-60%",60%,G2167="&lt;50%",50%)</f>
        <v>1</v>
      </c>
      <c r="I2167" s="47">
        <v>3.7626814662700365</v>
      </c>
      <c r="J2167">
        <v>5</v>
      </c>
      <c r="K2167">
        <v>8</v>
      </c>
      <c r="L2167" t="s">
        <v>196</v>
      </c>
      <c r="M2167" s="11" cm="1">
        <f t="array" ref="M2167">_xlfn.IFS(L2167="&gt;70%",1,L2167="60-70%",70%,L2167="50-60%",60%,L2167="&lt;50%",50%)</f>
        <v>1</v>
      </c>
      <c r="N2167" s="47">
        <v>4.2236666527731126</v>
      </c>
      <c r="O2167">
        <v>4</v>
      </c>
      <c r="P2167">
        <v>8</v>
      </c>
      <c r="Q2167">
        <v>6</v>
      </c>
      <c r="R2167">
        <v>8</v>
      </c>
      <c r="S2167" t="s">
        <v>104</v>
      </c>
      <c r="T2167" t="s">
        <v>106</v>
      </c>
      <c r="V2167">
        <v>27</v>
      </c>
      <c r="W2167">
        <v>26</v>
      </c>
      <c r="X2167">
        <f>IF(AND(OR('Country Prioritization'!$C$4 = 'Filter inputs'!$A$4,'Country Prioritization'!$C$4=$B2167),
OR('Country Prioritization'!$C$6='Filter inputs'!$C$4,'Country Prioritization'!$C$6=$S2167),
OR( 'Country Prioritization'!$C$7='Filter inputs'!$D$4, 'Country Prioritization'!$C$7=$T2167),
OR('Country Prioritization'!$C$8='Filter inputs'!$E$4, 'Country Prioritization'!$C$8=$F2167), OR(AND('Country Prioritization'!$C$5='Filter inputs'!$B$4,H2167&lt;=$X$1),AND('Country Prioritization'!$C$5='Filter inputs'!$B$5,M2167&lt;=$X$1))),1,0)</f>
        <v>1</v>
      </c>
      <c r="Y2167">
        <f>IF(OR('Vaccine Prioritization'!$C$5='Filter inputs'!$E$4, 'Vaccine Prioritization'!$C$5=$F2167),1,0)</f>
        <v>1</v>
      </c>
    </row>
    <row r="2168" spans="1:25" x14ac:dyDescent="0.3">
      <c r="A2168" t="str">
        <f t="shared" si="55"/>
        <v>AFRICAMDGPCV32027</v>
      </c>
      <c r="B2168" t="s">
        <v>3</v>
      </c>
      <c r="C2168" t="s">
        <v>145</v>
      </c>
      <c r="D2168" t="s">
        <v>41</v>
      </c>
      <c r="E2168" t="s">
        <v>84</v>
      </c>
      <c r="F2168">
        <v>2027</v>
      </c>
      <c r="G2168" t="s">
        <v>196</v>
      </c>
      <c r="H2168" s="11" cm="1">
        <f t="array" ref="H2168">_xlfn.IFS(G2168="&gt;70%",1,G2168="60-70%",70%,G2168="50-60%",60%,G2168="&lt;50%",50%)</f>
        <v>1</v>
      </c>
      <c r="I2168" s="47">
        <v>3.6176299315491649</v>
      </c>
      <c r="J2168">
        <v>6</v>
      </c>
      <c r="K2168">
        <v>8</v>
      </c>
      <c r="L2168" t="s">
        <v>196</v>
      </c>
      <c r="M2168" s="11" cm="1">
        <f t="array" ref="M2168">_xlfn.IFS(L2168="&gt;70%",1,L2168="60-70%",70%,L2168="50-60%",60%,L2168="&lt;50%",50%)</f>
        <v>1</v>
      </c>
      <c r="N2168" s="47">
        <v>4.2056271105851941</v>
      </c>
      <c r="O2168">
        <v>5</v>
      </c>
      <c r="P2168">
        <v>8</v>
      </c>
      <c r="Q2168">
        <v>7</v>
      </c>
      <c r="R2168">
        <v>9</v>
      </c>
      <c r="S2168" t="s">
        <v>103</v>
      </c>
      <c r="T2168" t="s">
        <v>106</v>
      </c>
      <c r="V2168">
        <v>30</v>
      </c>
      <c r="W2168">
        <v>29</v>
      </c>
      <c r="X2168">
        <f>IF(AND(OR('Country Prioritization'!$C$4 = 'Filter inputs'!$A$4,'Country Prioritization'!$C$4=$B2168),
OR('Country Prioritization'!$C$6='Filter inputs'!$C$4,'Country Prioritization'!$C$6=$S2168),
OR( 'Country Prioritization'!$C$7='Filter inputs'!$D$4, 'Country Prioritization'!$C$7=$T2168),
OR('Country Prioritization'!$C$8='Filter inputs'!$E$4, 'Country Prioritization'!$C$8=$F2168), OR(AND('Country Prioritization'!$C$5='Filter inputs'!$B$4,H2168&lt;=$X$1),AND('Country Prioritization'!$C$5='Filter inputs'!$B$5,M2168&lt;=$X$1))),1,0)</f>
        <v>1</v>
      </c>
      <c r="Y2168">
        <f>IF(OR('Vaccine Prioritization'!$C$5='Filter inputs'!$E$4, 'Vaccine Prioritization'!$C$5=$F2168),1,0)</f>
        <v>1</v>
      </c>
    </row>
    <row r="2169" spans="1:25" x14ac:dyDescent="0.3">
      <c r="A2169" t="str">
        <f t="shared" si="55"/>
        <v>AFRICABFAPCV32027</v>
      </c>
      <c r="B2169" t="s">
        <v>3</v>
      </c>
      <c r="C2169" t="s">
        <v>167</v>
      </c>
      <c r="D2169" t="s">
        <v>63</v>
      </c>
      <c r="E2169" t="s">
        <v>84</v>
      </c>
      <c r="F2169">
        <v>2027</v>
      </c>
      <c r="G2169" t="s">
        <v>196</v>
      </c>
      <c r="H2169" s="11" cm="1">
        <f t="array" ref="H2169">_xlfn.IFS(G2169="&gt;70%",1,G2169="60-70%",70%,G2169="50-60%",60%,G2169="&lt;50%",50%)</f>
        <v>1</v>
      </c>
      <c r="I2169" s="47">
        <v>3.5450136438404849</v>
      </c>
      <c r="J2169">
        <v>3</v>
      </c>
      <c r="K2169">
        <v>8</v>
      </c>
      <c r="L2169" t="s">
        <v>196</v>
      </c>
      <c r="M2169" s="11" cm="1">
        <f t="array" ref="M2169">_xlfn.IFS(L2169="&gt;70%",1,L2169="60-70%",70%,L2169="50-60%",60%,L2169="&lt;50%",50%)</f>
        <v>1</v>
      </c>
      <c r="N2169" s="47">
        <v>4.1919219080701016</v>
      </c>
      <c r="O2169">
        <v>3</v>
      </c>
      <c r="P2169">
        <v>8</v>
      </c>
      <c r="Q2169">
        <v>4</v>
      </c>
      <c r="R2169">
        <v>9</v>
      </c>
      <c r="S2169" t="s">
        <v>103</v>
      </c>
      <c r="T2169" t="s">
        <v>106</v>
      </c>
      <c r="V2169">
        <v>24</v>
      </c>
      <c r="W2169">
        <v>24</v>
      </c>
      <c r="X2169">
        <f>IF(AND(OR('Country Prioritization'!$C$4 = 'Filter inputs'!$A$4,'Country Prioritization'!$C$4=$B2169),
OR('Country Prioritization'!$C$6='Filter inputs'!$C$4,'Country Prioritization'!$C$6=$S2169),
OR( 'Country Prioritization'!$C$7='Filter inputs'!$D$4, 'Country Prioritization'!$C$7=$T2169),
OR('Country Prioritization'!$C$8='Filter inputs'!$E$4, 'Country Prioritization'!$C$8=$F2169), OR(AND('Country Prioritization'!$C$5='Filter inputs'!$B$4,H2169&lt;=$X$1),AND('Country Prioritization'!$C$5='Filter inputs'!$B$5,M2169&lt;=$X$1))),1,0)</f>
        <v>1</v>
      </c>
      <c r="Y2169">
        <f>IF(OR('Vaccine Prioritization'!$C$5='Filter inputs'!$E$4, 'Vaccine Prioritization'!$C$5=$F2169),1,0)</f>
        <v>1</v>
      </c>
    </row>
    <row r="2170" spans="1:25" x14ac:dyDescent="0.3">
      <c r="A2170" t="str">
        <f t="shared" si="55"/>
        <v>ASIAYEMPCV32027</v>
      </c>
      <c r="B2170" t="s">
        <v>13</v>
      </c>
      <c r="C2170" t="s">
        <v>123</v>
      </c>
      <c r="D2170" t="s">
        <v>18</v>
      </c>
      <c r="E2170" t="s">
        <v>84</v>
      </c>
      <c r="F2170">
        <v>2027</v>
      </c>
      <c r="G2170" t="s">
        <v>196</v>
      </c>
      <c r="H2170" s="11" cm="1">
        <f t="array" ref="H2170">_xlfn.IFS(G2170="&gt;70%",1,G2170="60-70%",70%,G2170="50-60%",60%,G2170="&lt;50%",50%)</f>
        <v>1</v>
      </c>
      <c r="I2170" s="47">
        <v>3.9669411695847461</v>
      </c>
      <c r="J2170">
        <v>7</v>
      </c>
      <c r="K2170">
        <v>8</v>
      </c>
      <c r="L2170" t="s">
        <v>197</v>
      </c>
      <c r="M2170" s="11" cm="1">
        <f t="array" ref="M2170">_xlfn.IFS(L2170="&gt;70%",1,L2170="60-70%",70%,L2170="50-60%",60%,L2170="&lt;50%",50%)</f>
        <v>0.7</v>
      </c>
      <c r="N2170" s="47">
        <v>3.9602877344589142</v>
      </c>
      <c r="O2170">
        <v>8</v>
      </c>
      <c r="P2170">
        <v>8</v>
      </c>
      <c r="Q2170">
        <v>3</v>
      </c>
      <c r="R2170">
        <v>9</v>
      </c>
      <c r="S2170" t="s">
        <v>103</v>
      </c>
      <c r="T2170" t="s">
        <v>106</v>
      </c>
      <c r="V2170">
        <v>27</v>
      </c>
      <c r="W2170">
        <v>28</v>
      </c>
      <c r="X2170">
        <f>IF(AND(OR('Country Prioritization'!$C$4 = 'Filter inputs'!$A$4,'Country Prioritization'!$C$4=$B2170),
OR('Country Prioritization'!$C$6='Filter inputs'!$C$4,'Country Prioritization'!$C$6=$S2170),
OR( 'Country Prioritization'!$C$7='Filter inputs'!$D$4, 'Country Prioritization'!$C$7=$T2170),
OR('Country Prioritization'!$C$8='Filter inputs'!$E$4, 'Country Prioritization'!$C$8=$F2170), OR(AND('Country Prioritization'!$C$5='Filter inputs'!$B$4,H2170&lt;=$X$1),AND('Country Prioritization'!$C$5='Filter inputs'!$B$5,M2170&lt;=$X$1))),1,0)</f>
        <v>1</v>
      </c>
      <c r="Y2170">
        <f>IF(OR('Vaccine Prioritization'!$C$5='Filter inputs'!$E$4, 'Vaccine Prioritization'!$C$5=$F2170),1,0)</f>
        <v>1</v>
      </c>
    </row>
    <row r="2171" spans="1:25" x14ac:dyDescent="0.3">
      <c r="A2171" t="str">
        <f t="shared" si="55"/>
        <v>AFRICAKENPCV32027</v>
      </c>
      <c r="B2171" t="s">
        <v>3</v>
      </c>
      <c r="C2171" t="s">
        <v>139</v>
      </c>
      <c r="D2171" t="s">
        <v>35</v>
      </c>
      <c r="E2171" t="s">
        <v>84</v>
      </c>
      <c r="F2171">
        <v>2027</v>
      </c>
      <c r="G2171" t="s">
        <v>196</v>
      </c>
      <c r="H2171" s="11" cm="1">
        <f t="array" ref="H2171">_xlfn.IFS(G2171="&gt;70%",1,G2171="60-70%",70%,G2171="50-60%",60%,G2171="&lt;50%",50%)</f>
        <v>1</v>
      </c>
      <c r="I2171" s="47">
        <v>3.6424483237347784</v>
      </c>
      <c r="J2171">
        <v>3</v>
      </c>
      <c r="K2171">
        <v>8</v>
      </c>
      <c r="L2171" t="s">
        <v>196</v>
      </c>
      <c r="M2171" s="11" cm="1">
        <f t="array" ref="M2171">_xlfn.IFS(L2171="&gt;70%",1,L2171="60-70%",70%,L2171="50-60%",60%,L2171="&lt;50%",50%)</f>
        <v>1</v>
      </c>
      <c r="N2171" s="47">
        <v>3.1140753500684233</v>
      </c>
      <c r="O2171">
        <v>6</v>
      </c>
      <c r="P2171">
        <v>7</v>
      </c>
      <c r="Q2171">
        <v>5</v>
      </c>
      <c r="R2171">
        <v>2</v>
      </c>
      <c r="S2171" t="s">
        <v>104</v>
      </c>
      <c r="T2171" t="s">
        <v>109</v>
      </c>
      <c r="V2171">
        <v>18</v>
      </c>
      <c r="W2171">
        <v>20</v>
      </c>
      <c r="X2171">
        <f>IF(AND(OR('Country Prioritization'!$C$4 = 'Filter inputs'!$A$4,'Country Prioritization'!$C$4=$B2171),
OR('Country Prioritization'!$C$6='Filter inputs'!$C$4,'Country Prioritization'!$C$6=$S2171),
OR( 'Country Prioritization'!$C$7='Filter inputs'!$D$4, 'Country Prioritization'!$C$7=$T2171),
OR('Country Prioritization'!$C$8='Filter inputs'!$E$4, 'Country Prioritization'!$C$8=$F2171), OR(AND('Country Prioritization'!$C$5='Filter inputs'!$B$4,H2171&lt;=$X$1),AND('Country Prioritization'!$C$5='Filter inputs'!$B$5,M2171&lt;=$X$1))),1,0)</f>
        <v>1</v>
      </c>
      <c r="Y2171">
        <f>IF(OR('Vaccine Prioritization'!$C$5='Filter inputs'!$E$4, 'Vaccine Prioritization'!$C$5=$F2171),1,0)</f>
        <v>1</v>
      </c>
    </row>
    <row r="2172" spans="1:25" x14ac:dyDescent="0.3">
      <c r="A2172" t="str">
        <f t="shared" si="55"/>
        <v>AFRICASENPCV32027</v>
      </c>
      <c r="B2172" t="s">
        <v>3</v>
      </c>
      <c r="C2172" t="s">
        <v>164</v>
      </c>
      <c r="D2172" t="s">
        <v>60</v>
      </c>
      <c r="E2172" t="s">
        <v>84</v>
      </c>
      <c r="F2172">
        <v>2027</v>
      </c>
      <c r="G2172" t="s">
        <v>196</v>
      </c>
      <c r="H2172" s="11" cm="1">
        <f t="array" ref="H2172">_xlfn.IFS(G2172="&gt;70%",1,G2172="60-70%",70%,G2172="50-60%",60%,G2172="&lt;50%",50%)</f>
        <v>1</v>
      </c>
      <c r="I2172" s="47">
        <v>2.9965813621064097</v>
      </c>
      <c r="J2172">
        <v>3</v>
      </c>
      <c r="K2172">
        <v>7</v>
      </c>
      <c r="L2172" t="s">
        <v>196</v>
      </c>
      <c r="M2172" s="11" cm="1">
        <f t="array" ref="M2172">_xlfn.IFS(L2172="&gt;70%",1,L2172="60-70%",70%,L2172="50-60%",60%,L2172="&lt;50%",50%)</f>
        <v>1</v>
      </c>
      <c r="N2172" s="47">
        <v>2.8735150200519595</v>
      </c>
      <c r="O2172">
        <v>4</v>
      </c>
      <c r="P2172">
        <v>7</v>
      </c>
      <c r="Q2172">
        <v>1</v>
      </c>
      <c r="R2172">
        <v>2</v>
      </c>
      <c r="S2172" t="s">
        <v>104</v>
      </c>
      <c r="T2172" t="s">
        <v>109</v>
      </c>
      <c r="V2172">
        <v>13</v>
      </c>
      <c r="W2172">
        <v>14</v>
      </c>
      <c r="X2172">
        <f>IF(AND(OR('Country Prioritization'!$C$4 = 'Filter inputs'!$A$4,'Country Prioritization'!$C$4=$B2172),
OR('Country Prioritization'!$C$6='Filter inputs'!$C$4,'Country Prioritization'!$C$6=$S2172),
OR( 'Country Prioritization'!$C$7='Filter inputs'!$D$4, 'Country Prioritization'!$C$7=$T2172),
OR('Country Prioritization'!$C$8='Filter inputs'!$E$4, 'Country Prioritization'!$C$8=$F2172), OR(AND('Country Prioritization'!$C$5='Filter inputs'!$B$4,H2172&lt;=$X$1),AND('Country Prioritization'!$C$5='Filter inputs'!$B$5,M2172&lt;=$X$1))),1,0)</f>
        <v>1</v>
      </c>
      <c r="Y2172">
        <f>IF(OR('Vaccine Prioritization'!$C$5='Filter inputs'!$E$4, 'Vaccine Prioritization'!$C$5=$F2172),1,0)</f>
        <v>1</v>
      </c>
    </row>
    <row r="2173" spans="1:25" x14ac:dyDescent="0.3">
      <c r="A2173" t="str">
        <f t="shared" si="55"/>
        <v>AMERICABOLPCV32027</v>
      </c>
      <c r="B2173" t="s">
        <v>22</v>
      </c>
      <c r="C2173" t="s">
        <v>162</v>
      </c>
      <c r="D2173" t="s">
        <v>58</v>
      </c>
      <c r="E2173" t="s">
        <v>84</v>
      </c>
      <c r="F2173">
        <v>2027</v>
      </c>
      <c r="G2173" t="s">
        <v>196</v>
      </c>
      <c r="H2173" s="11" cm="1">
        <f t="array" ref="H2173">_xlfn.IFS(G2173="&gt;70%",1,G2173="60-70%",70%,G2173="50-60%",60%,G2173="&lt;50%",50%)</f>
        <v>1</v>
      </c>
      <c r="I2173" s="47">
        <v>2.0064774329653194</v>
      </c>
      <c r="J2173">
        <v>6</v>
      </c>
      <c r="K2173">
        <v>6</v>
      </c>
      <c r="L2173" t="s">
        <v>196</v>
      </c>
      <c r="M2173" s="11" cm="1">
        <f t="array" ref="M2173">_xlfn.IFS(L2173="&gt;70%",1,L2173="60-70%",70%,L2173="50-60%",60%,L2173="&lt;50%",50%)</f>
        <v>1</v>
      </c>
      <c r="N2173" s="47">
        <v>2.7187194835471531</v>
      </c>
      <c r="O2173">
        <v>4</v>
      </c>
      <c r="P2173">
        <v>7</v>
      </c>
      <c r="Q2173">
        <v>4</v>
      </c>
      <c r="R2173">
        <v>11</v>
      </c>
      <c r="S2173" t="s">
        <v>104</v>
      </c>
      <c r="T2173" t="s">
        <v>108</v>
      </c>
      <c r="V2173">
        <v>27</v>
      </c>
      <c r="W2173">
        <v>26</v>
      </c>
      <c r="X2173">
        <f>IF(AND(OR('Country Prioritization'!$C$4 = 'Filter inputs'!$A$4,'Country Prioritization'!$C$4=$B2173),
OR('Country Prioritization'!$C$6='Filter inputs'!$C$4,'Country Prioritization'!$C$6=$S2173),
OR( 'Country Prioritization'!$C$7='Filter inputs'!$D$4, 'Country Prioritization'!$C$7=$T2173),
OR('Country Prioritization'!$C$8='Filter inputs'!$E$4, 'Country Prioritization'!$C$8=$F2173), OR(AND('Country Prioritization'!$C$5='Filter inputs'!$B$4,H2173&lt;=$X$1),AND('Country Prioritization'!$C$5='Filter inputs'!$B$5,M2173&lt;=$X$1))),1,0)</f>
        <v>1</v>
      </c>
      <c r="Y2173">
        <f>IF(OR('Vaccine Prioritization'!$C$5='Filter inputs'!$E$4, 'Vaccine Prioritization'!$C$5=$F2173),1,0)</f>
        <v>1</v>
      </c>
    </row>
    <row r="2174" spans="1:25" x14ac:dyDescent="0.3">
      <c r="A2174" t="str">
        <f t="shared" si="55"/>
        <v>AFRICASOMPCV32027</v>
      </c>
      <c r="B2174" t="s">
        <v>3</v>
      </c>
      <c r="C2174" t="s">
        <v>112</v>
      </c>
      <c r="D2174" t="s">
        <v>4</v>
      </c>
      <c r="E2174" t="s">
        <v>84</v>
      </c>
      <c r="F2174">
        <v>2027</v>
      </c>
      <c r="G2174" t="s">
        <v>196</v>
      </c>
      <c r="H2174" s="11" cm="1">
        <f t="array" ref="H2174">_xlfn.IFS(G2174="&gt;70%",1,G2174="60-70%",70%,G2174="50-60%",60%,G2174="&lt;50%",50%)</f>
        <v>1</v>
      </c>
      <c r="I2174" s="47">
        <v>4.2477641298312205</v>
      </c>
      <c r="J2174">
        <v>7</v>
      </c>
      <c r="K2174">
        <v>8</v>
      </c>
      <c r="L2174" t="s">
        <v>199</v>
      </c>
      <c r="M2174" s="11" cm="1">
        <f t="array" ref="M2174">_xlfn.IFS(L2174="&gt;70%",1,L2174="60-70%",70%,L2174="50-60%",60%,L2174="&lt;50%",50%)</f>
        <v>0.5</v>
      </c>
      <c r="N2174" s="47">
        <v>2.6976156283580619</v>
      </c>
      <c r="O2174">
        <v>10</v>
      </c>
      <c r="P2174">
        <v>7</v>
      </c>
      <c r="Q2174">
        <v>9</v>
      </c>
      <c r="R2174">
        <v>9</v>
      </c>
      <c r="S2174" t="s">
        <v>103</v>
      </c>
      <c r="T2174" t="s">
        <v>106</v>
      </c>
      <c r="V2174">
        <v>33</v>
      </c>
      <c r="W2174">
        <v>35</v>
      </c>
      <c r="X2174">
        <f>IF(AND(OR('Country Prioritization'!$C$4 = 'Filter inputs'!$A$4,'Country Prioritization'!$C$4=$B2174),
OR('Country Prioritization'!$C$6='Filter inputs'!$C$4,'Country Prioritization'!$C$6=$S2174),
OR( 'Country Prioritization'!$C$7='Filter inputs'!$D$4, 'Country Prioritization'!$C$7=$T2174),
OR('Country Prioritization'!$C$8='Filter inputs'!$E$4, 'Country Prioritization'!$C$8=$F2174), OR(AND('Country Prioritization'!$C$5='Filter inputs'!$B$4,H2174&lt;=$X$1),AND('Country Prioritization'!$C$5='Filter inputs'!$B$5,M2174&lt;=$X$1))),1,0)</f>
        <v>1</v>
      </c>
      <c r="Y2174">
        <f>IF(OR('Vaccine Prioritization'!$C$5='Filter inputs'!$E$4, 'Vaccine Prioritization'!$C$5=$F2174),1,0)</f>
        <v>1</v>
      </c>
    </row>
    <row r="2175" spans="1:25" x14ac:dyDescent="0.3">
      <c r="A2175" t="str">
        <f t="shared" si="55"/>
        <v>AFRICATCDPCV32027</v>
      </c>
      <c r="B2175" t="s">
        <v>3</v>
      </c>
      <c r="C2175" t="s">
        <v>118</v>
      </c>
      <c r="D2175" t="s">
        <v>11</v>
      </c>
      <c r="E2175" t="s">
        <v>84</v>
      </c>
      <c r="F2175">
        <v>2027</v>
      </c>
      <c r="G2175" t="s">
        <v>196</v>
      </c>
      <c r="H2175" s="11" cm="1">
        <f t="array" ref="H2175">_xlfn.IFS(G2175="&gt;70%",1,G2175="60-70%",70%,G2175="50-60%",60%,G2175="&lt;50%",50%)</f>
        <v>1</v>
      </c>
      <c r="I2175" s="47">
        <v>5.7395271910639032</v>
      </c>
      <c r="J2175">
        <v>7</v>
      </c>
      <c r="K2175">
        <v>9</v>
      </c>
      <c r="L2175" t="s">
        <v>199</v>
      </c>
      <c r="M2175" s="11" cm="1">
        <f t="array" ref="M2175">_xlfn.IFS(L2175="&gt;70%",1,L2175="60-70%",70%,L2175="50-60%",60%,L2175="&lt;50%",50%)</f>
        <v>0.5</v>
      </c>
      <c r="N2175" s="47">
        <v>2.6620321318632363</v>
      </c>
      <c r="O2175">
        <v>10</v>
      </c>
      <c r="P2175">
        <v>7</v>
      </c>
      <c r="Q2175">
        <v>9</v>
      </c>
      <c r="R2175">
        <v>9</v>
      </c>
      <c r="S2175" t="s">
        <v>103</v>
      </c>
      <c r="T2175" t="s">
        <v>106</v>
      </c>
      <c r="V2175">
        <v>34</v>
      </c>
      <c r="W2175">
        <v>35</v>
      </c>
      <c r="X2175">
        <f>IF(AND(OR('Country Prioritization'!$C$4 = 'Filter inputs'!$A$4,'Country Prioritization'!$C$4=$B2175),
OR('Country Prioritization'!$C$6='Filter inputs'!$C$4,'Country Prioritization'!$C$6=$S2175),
OR( 'Country Prioritization'!$C$7='Filter inputs'!$D$4, 'Country Prioritization'!$C$7=$T2175),
OR('Country Prioritization'!$C$8='Filter inputs'!$E$4, 'Country Prioritization'!$C$8=$F2175), OR(AND('Country Prioritization'!$C$5='Filter inputs'!$B$4,H2175&lt;=$X$1),AND('Country Prioritization'!$C$5='Filter inputs'!$B$5,M2175&lt;=$X$1))),1,0)</f>
        <v>1</v>
      </c>
      <c r="Y2175">
        <f>IF(OR('Vaccine Prioritization'!$C$5='Filter inputs'!$E$4, 'Vaccine Prioritization'!$C$5=$F2175),1,0)</f>
        <v>1</v>
      </c>
    </row>
    <row r="2176" spans="1:25" x14ac:dyDescent="0.3">
      <c r="A2176" t="str">
        <f t="shared" si="55"/>
        <v>AFRICARWAPCV32027</v>
      </c>
      <c r="B2176" t="s">
        <v>3</v>
      </c>
      <c r="C2176" t="s">
        <v>179</v>
      </c>
      <c r="D2176" t="s">
        <v>75</v>
      </c>
      <c r="E2176" t="s">
        <v>84</v>
      </c>
      <c r="F2176">
        <v>2027</v>
      </c>
      <c r="G2176" t="s">
        <v>196</v>
      </c>
      <c r="H2176" s="11" cm="1">
        <f t="array" ref="H2176">_xlfn.IFS(G2176="&gt;70%",1,G2176="60-70%",70%,G2176="50-60%",60%,G2176="&lt;50%",50%)</f>
        <v>1</v>
      </c>
      <c r="I2176" s="47">
        <v>2.3589930376375685</v>
      </c>
      <c r="J2176">
        <v>1</v>
      </c>
      <c r="K2176">
        <v>7</v>
      </c>
      <c r="L2176" t="s">
        <v>196</v>
      </c>
      <c r="M2176" s="11" cm="1">
        <f t="array" ref="M2176">_xlfn.IFS(L2176="&gt;70%",1,L2176="60-70%",70%,L2176="50-60%",60%,L2176="&lt;50%",50%)</f>
        <v>1</v>
      </c>
      <c r="N2176" s="47">
        <v>2.5270283070781576</v>
      </c>
      <c r="O2176">
        <v>1</v>
      </c>
      <c r="P2176">
        <v>7</v>
      </c>
      <c r="Q2176">
        <v>8</v>
      </c>
      <c r="R2176">
        <v>9</v>
      </c>
      <c r="S2176" t="s">
        <v>103</v>
      </c>
      <c r="T2176" t="s">
        <v>106</v>
      </c>
      <c r="V2176">
        <v>25</v>
      </c>
      <c r="W2176">
        <v>25</v>
      </c>
      <c r="X2176">
        <f>IF(AND(OR('Country Prioritization'!$C$4 = 'Filter inputs'!$A$4,'Country Prioritization'!$C$4=$B2176),
OR('Country Prioritization'!$C$6='Filter inputs'!$C$4,'Country Prioritization'!$C$6=$S2176),
OR( 'Country Prioritization'!$C$7='Filter inputs'!$D$4, 'Country Prioritization'!$C$7=$T2176),
OR('Country Prioritization'!$C$8='Filter inputs'!$E$4, 'Country Prioritization'!$C$8=$F2176), OR(AND('Country Prioritization'!$C$5='Filter inputs'!$B$4,H2176&lt;=$X$1),AND('Country Prioritization'!$C$5='Filter inputs'!$B$5,M2176&lt;=$X$1))),1,0)</f>
        <v>1</v>
      </c>
      <c r="Y2176">
        <f>IF(OR('Vaccine Prioritization'!$C$5='Filter inputs'!$E$4, 'Vaccine Prioritization'!$C$5=$F2176),1,0)</f>
        <v>1</v>
      </c>
    </row>
    <row r="2177" spans="1:25" x14ac:dyDescent="0.3">
      <c r="A2177" t="str">
        <f t="shared" si="55"/>
        <v>AFRICAZMBPCV32027</v>
      </c>
      <c r="B2177" t="s">
        <v>3</v>
      </c>
      <c r="C2177" t="s">
        <v>182</v>
      </c>
      <c r="D2177" t="s">
        <v>78</v>
      </c>
      <c r="E2177" t="s">
        <v>84</v>
      </c>
      <c r="F2177">
        <v>2027</v>
      </c>
      <c r="G2177" t="s">
        <v>196</v>
      </c>
      <c r="H2177" s="11" cm="1">
        <f t="array" ref="H2177">_xlfn.IFS(G2177="&gt;70%",1,G2177="60-70%",70%,G2177="50-60%",60%,G2177="&lt;50%",50%)</f>
        <v>1</v>
      </c>
      <c r="I2177" s="47">
        <v>2.2023175270858557</v>
      </c>
      <c r="J2177">
        <v>4</v>
      </c>
      <c r="K2177">
        <v>7</v>
      </c>
      <c r="L2177" t="s">
        <v>196</v>
      </c>
      <c r="M2177" s="11" cm="1">
        <f t="array" ref="M2177">_xlfn.IFS(L2177="&gt;70%",1,L2177="60-70%",70%,L2177="50-60%",60%,L2177="&lt;50%",50%)</f>
        <v>1</v>
      </c>
      <c r="N2177" s="47">
        <v>2.524452032292074</v>
      </c>
      <c r="O2177">
        <v>1</v>
      </c>
      <c r="P2177">
        <v>7</v>
      </c>
      <c r="Q2177">
        <v>9</v>
      </c>
      <c r="R2177">
        <v>2</v>
      </c>
      <c r="S2177" t="s">
        <v>104</v>
      </c>
      <c r="T2177" t="s">
        <v>109</v>
      </c>
      <c r="V2177">
        <v>22</v>
      </c>
      <c r="W2177">
        <v>19</v>
      </c>
      <c r="X2177">
        <f>IF(AND(OR('Country Prioritization'!$C$4 = 'Filter inputs'!$A$4,'Country Prioritization'!$C$4=$B2177),
OR('Country Prioritization'!$C$6='Filter inputs'!$C$4,'Country Prioritization'!$C$6=$S2177),
OR( 'Country Prioritization'!$C$7='Filter inputs'!$D$4, 'Country Prioritization'!$C$7=$T2177),
OR('Country Prioritization'!$C$8='Filter inputs'!$E$4, 'Country Prioritization'!$C$8=$F2177), OR(AND('Country Prioritization'!$C$5='Filter inputs'!$B$4,H2177&lt;=$X$1),AND('Country Prioritization'!$C$5='Filter inputs'!$B$5,M2177&lt;=$X$1))),1,0)</f>
        <v>1</v>
      </c>
      <c r="Y2177">
        <f>IF(OR('Vaccine Prioritization'!$C$5='Filter inputs'!$E$4, 'Vaccine Prioritization'!$C$5=$F2177),1,0)</f>
        <v>1</v>
      </c>
    </row>
    <row r="2178" spans="1:25" x14ac:dyDescent="0.3">
      <c r="A2178" t="str">
        <f t="shared" si="55"/>
        <v>ASIAKHMPCV32027</v>
      </c>
      <c r="B2178" t="s">
        <v>13</v>
      </c>
      <c r="C2178" t="s">
        <v>163</v>
      </c>
      <c r="D2178" t="s">
        <v>59</v>
      </c>
      <c r="E2178" t="s">
        <v>84</v>
      </c>
      <c r="F2178">
        <v>2027</v>
      </c>
      <c r="G2178" t="s">
        <v>196</v>
      </c>
      <c r="H2178" s="11" cm="1">
        <f t="array" ref="H2178">_xlfn.IFS(G2178="&gt;70%",1,G2178="60-70%",70%,G2178="50-60%",60%,G2178="&lt;50%",50%)</f>
        <v>1</v>
      </c>
      <c r="I2178" s="47">
        <v>2.1103381710611289</v>
      </c>
      <c r="J2178">
        <v>4</v>
      </c>
      <c r="K2178">
        <v>7</v>
      </c>
      <c r="L2178" t="s">
        <v>196</v>
      </c>
      <c r="M2178" s="11" cm="1">
        <f t="array" ref="M2178">_xlfn.IFS(L2178="&gt;70%",1,L2178="60-70%",70%,L2178="50-60%",60%,L2178="&lt;50%",50%)</f>
        <v>1</v>
      </c>
      <c r="N2178" s="47">
        <v>2.2308140611733331</v>
      </c>
      <c r="O2178">
        <v>3</v>
      </c>
      <c r="P2178">
        <v>7</v>
      </c>
      <c r="Q2178">
        <v>8</v>
      </c>
      <c r="R2178">
        <v>2</v>
      </c>
      <c r="S2178" t="s">
        <v>104</v>
      </c>
      <c r="T2178" t="s">
        <v>109</v>
      </c>
      <c r="V2178">
        <v>21</v>
      </c>
      <c r="W2178">
        <v>20</v>
      </c>
      <c r="X2178">
        <f>IF(AND(OR('Country Prioritization'!$C$4 = 'Filter inputs'!$A$4,'Country Prioritization'!$C$4=$B2178),
OR('Country Prioritization'!$C$6='Filter inputs'!$C$4,'Country Prioritization'!$C$6=$S2178),
OR( 'Country Prioritization'!$C$7='Filter inputs'!$D$4, 'Country Prioritization'!$C$7=$T2178),
OR('Country Prioritization'!$C$8='Filter inputs'!$E$4, 'Country Prioritization'!$C$8=$F2178), OR(AND('Country Prioritization'!$C$5='Filter inputs'!$B$4,H2178&lt;=$X$1),AND('Country Prioritization'!$C$5='Filter inputs'!$B$5,M2178&lt;=$X$1))),1,0)</f>
        <v>1</v>
      </c>
      <c r="Y2178">
        <f>IF(OR('Vaccine Prioritization'!$C$5='Filter inputs'!$E$4, 'Vaccine Prioritization'!$C$5=$F2178),1,0)</f>
        <v>1</v>
      </c>
    </row>
    <row r="2179" spans="1:25" x14ac:dyDescent="0.3">
      <c r="A2179" t="str">
        <f t="shared" si="55"/>
        <v>AFRICABENPCV32027</v>
      </c>
      <c r="B2179" t="s">
        <v>3</v>
      </c>
      <c r="C2179" t="s">
        <v>132</v>
      </c>
      <c r="D2179" t="s">
        <v>28</v>
      </c>
      <c r="E2179" t="s">
        <v>84</v>
      </c>
      <c r="F2179">
        <v>2027</v>
      </c>
      <c r="G2179" t="s">
        <v>196</v>
      </c>
      <c r="H2179" s="11" cm="1">
        <f t="array" ref="H2179">_xlfn.IFS(G2179="&gt;70%",1,G2179="60-70%",70%,G2179="50-60%",60%,G2179="&lt;50%",50%)</f>
        <v>1</v>
      </c>
      <c r="I2179" s="47">
        <v>1.9162110474067746</v>
      </c>
      <c r="J2179">
        <v>7</v>
      </c>
      <c r="K2179">
        <v>6</v>
      </c>
      <c r="L2179" t="s">
        <v>196</v>
      </c>
      <c r="M2179" s="11" cm="1">
        <f t="array" ref="M2179">_xlfn.IFS(L2179="&gt;70%",1,L2179="60-70%",70%,L2179="50-60%",60%,L2179="&lt;50%",50%)</f>
        <v>1</v>
      </c>
      <c r="N2179" s="47">
        <v>2.1416530085085195</v>
      </c>
      <c r="O2179">
        <v>7</v>
      </c>
      <c r="P2179">
        <v>6</v>
      </c>
      <c r="Q2179">
        <v>2</v>
      </c>
      <c r="R2179">
        <v>8</v>
      </c>
      <c r="S2179" t="s">
        <v>104</v>
      </c>
      <c r="T2179" t="s">
        <v>106</v>
      </c>
      <c r="V2179">
        <v>23</v>
      </c>
      <c r="W2179">
        <v>23</v>
      </c>
      <c r="X2179">
        <f>IF(AND(OR('Country Prioritization'!$C$4 = 'Filter inputs'!$A$4,'Country Prioritization'!$C$4=$B2179),
OR('Country Prioritization'!$C$6='Filter inputs'!$C$4,'Country Prioritization'!$C$6=$S2179),
OR( 'Country Prioritization'!$C$7='Filter inputs'!$D$4, 'Country Prioritization'!$C$7=$T2179),
OR('Country Prioritization'!$C$8='Filter inputs'!$E$4, 'Country Prioritization'!$C$8=$F2179), OR(AND('Country Prioritization'!$C$5='Filter inputs'!$B$4,H2179&lt;=$X$1),AND('Country Prioritization'!$C$5='Filter inputs'!$B$5,M2179&lt;=$X$1))),1,0)</f>
        <v>1</v>
      </c>
      <c r="Y2179">
        <f>IF(OR('Vaccine Prioritization'!$C$5='Filter inputs'!$E$4, 'Vaccine Prioritization'!$C$5=$F2179),1,0)</f>
        <v>1</v>
      </c>
    </row>
    <row r="2180" spans="1:25" x14ac:dyDescent="0.3">
      <c r="A2180" t="str">
        <f t="shared" ref="A2180:A2243" si="56">_xlfn.CONCAT(B2180,D2180,E2180,F2180)</f>
        <v>AMERICAHTIPCV32027</v>
      </c>
      <c r="B2180" t="s">
        <v>22</v>
      </c>
      <c r="C2180" t="s">
        <v>127</v>
      </c>
      <c r="D2180" t="s">
        <v>23</v>
      </c>
      <c r="E2180" t="s">
        <v>84</v>
      </c>
      <c r="F2180">
        <v>2027</v>
      </c>
      <c r="G2180" t="s">
        <v>199</v>
      </c>
      <c r="H2180" s="11" cm="1">
        <f t="array" ref="H2180">_xlfn.IFS(G2180="&gt;70%",1,G2180="60-70%",70%,G2180="50-60%",60%,G2180="&lt;50%",50%)</f>
        <v>0.5</v>
      </c>
      <c r="I2180" s="47">
        <v>1.1962927758145512</v>
      </c>
      <c r="J2180">
        <v>10</v>
      </c>
      <c r="K2180">
        <v>5</v>
      </c>
      <c r="L2180" t="s">
        <v>197</v>
      </c>
      <c r="M2180" s="11" cm="1">
        <f t="array" ref="M2180">_xlfn.IFS(L2180="&gt;70%",1,L2180="60-70%",70%,L2180="50-60%",60%,L2180="&lt;50%",50%)</f>
        <v>0.7</v>
      </c>
      <c r="N2180" s="47">
        <v>2.0654678006643374</v>
      </c>
      <c r="O2180">
        <v>8</v>
      </c>
      <c r="P2180">
        <v>6</v>
      </c>
      <c r="Q2180">
        <v>5</v>
      </c>
      <c r="R2180">
        <v>9</v>
      </c>
      <c r="S2180" t="s">
        <v>103</v>
      </c>
      <c r="T2180" t="s">
        <v>106</v>
      </c>
      <c r="V2180">
        <v>29</v>
      </c>
      <c r="W2180">
        <v>28</v>
      </c>
      <c r="X2180">
        <f>IF(AND(OR('Country Prioritization'!$C$4 = 'Filter inputs'!$A$4,'Country Prioritization'!$C$4=$B2180),
OR('Country Prioritization'!$C$6='Filter inputs'!$C$4,'Country Prioritization'!$C$6=$S2180),
OR( 'Country Prioritization'!$C$7='Filter inputs'!$D$4, 'Country Prioritization'!$C$7=$T2180),
OR('Country Prioritization'!$C$8='Filter inputs'!$E$4, 'Country Prioritization'!$C$8=$F2180), OR(AND('Country Prioritization'!$C$5='Filter inputs'!$B$4,H2180&lt;=$X$1),AND('Country Prioritization'!$C$5='Filter inputs'!$B$5,M2180&lt;=$X$1))),1,0)</f>
        <v>1</v>
      </c>
      <c r="Y2180">
        <f>IF(OR('Vaccine Prioritization'!$C$5='Filter inputs'!$E$4, 'Vaccine Prioritization'!$C$5=$F2180),1,0)</f>
        <v>1</v>
      </c>
    </row>
    <row r="2181" spans="1:25" x14ac:dyDescent="0.3">
      <c r="A2181" t="str">
        <f t="shared" si="56"/>
        <v>AFRICABDIPCV32027</v>
      </c>
      <c r="B2181" t="s">
        <v>3</v>
      </c>
      <c r="C2181" t="s">
        <v>171</v>
      </c>
      <c r="D2181" t="s">
        <v>67</v>
      </c>
      <c r="E2181" t="s">
        <v>84</v>
      </c>
      <c r="F2181">
        <v>2027</v>
      </c>
      <c r="G2181" t="s">
        <v>196</v>
      </c>
      <c r="H2181" s="11" cm="1">
        <f t="array" ref="H2181">_xlfn.IFS(G2181="&gt;70%",1,G2181="60-70%",70%,G2181="50-60%",60%,G2181="&lt;50%",50%)</f>
        <v>1</v>
      </c>
      <c r="I2181" s="47">
        <v>1.910369582030724</v>
      </c>
      <c r="J2181">
        <v>2</v>
      </c>
      <c r="K2181">
        <v>6</v>
      </c>
      <c r="L2181" t="s">
        <v>196</v>
      </c>
      <c r="M2181" s="11" cm="1">
        <f t="array" ref="M2181">_xlfn.IFS(L2181="&gt;70%",1,L2181="60-70%",70%,L2181="50-60%",60%,L2181="&lt;50%",50%)</f>
        <v>1</v>
      </c>
      <c r="N2181" s="47">
        <v>2.0005944539738607</v>
      </c>
      <c r="O2181">
        <v>2</v>
      </c>
      <c r="P2181">
        <v>6</v>
      </c>
      <c r="Q2181">
        <v>5</v>
      </c>
      <c r="R2181">
        <v>9</v>
      </c>
      <c r="S2181" t="s">
        <v>103</v>
      </c>
      <c r="T2181" t="s">
        <v>106</v>
      </c>
      <c r="V2181">
        <v>22</v>
      </c>
      <c r="W2181">
        <v>22</v>
      </c>
      <c r="X2181">
        <f>IF(AND(OR('Country Prioritization'!$C$4 = 'Filter inputs'!$A$4,'Country Prioritization'!$C$4=$B2181),
OR('Country Prioritization'!$C$6='Filter inputs'!$C$4,'Country Prioritization'!$C$6=$S2181),
OR( 'Country Prioritization'!$C$7='Filter inputs'!$D$4, 'Country Prioritization'!$C$7=$T2181),
OR('Country Prioritization'!$C$8='Filter inputs'!$E$4, 'Country Prioritization'!$C$8=$F2181), OR(AND('Country Prioritization'!$C$5='Filter inputs'!$B$4,H2181&lt;=$X$1),AND('Country Prioritization'!$C$5='Filter inputs'!$B$5,M2181&lt;=$X$1))),1,0)</f>
        <v>1</v>
      </c>
      <c r="Y2181">
        <f>IF(OR('Vaccine Prioritization'!$C$5='Filter inputs'!$E$4, 'Vaccine Prioritization'!$C$5=$F2181),1,0)</f>
        <v>1</v>
      </c>
    </row>
    <row r="2182" spans="1:25" x14ac:dyDescent="0.3">
      <c r="A2182" t="str">
        <f t="shared" si="56"/>
        <v>AFRICACIVPCV32027</v>
      </c>
      <c r="B2182" t="s">
        <v>3</v>
      </c>
      <c r="C2182" t="s">
        <v>142</v>
      </c>
      <c r="D2182" t="s">
        <v>38</v>
      </c>
      <c r="E2182" t="s">
        <v>84</v>
      </c>
      <c r="F2182">
        <v>2027</v>
      </c>
      <c r="G2182" t="s">
        <v>196</v>
      </c>
      <c r="H2182" s="11" cm="1">
        <f t="array" ref="H2182">_xlfn.IFS(G2182="&gt;70%",1,G2182="60-70%",70%,G2182="50-60%",60%,G2182="&lt;50%",50%)</f>
        <v>1</v>
      </c>
      <c r="I2182" s="47">
        <v>1.8257062686470493</v>
      </c>
      <c r="J2182">
        <v>5</v>
      </c>
      <c r="K2182">
        <v>6</v>
      </c>
      <c r="L2182" t="s">
        <v>196</v>
      </c>
      <c r="M2182" s="11" cm="1">
        <f t="array" ref="M2182">_xlfn.IFS(L2182="&gt;70%",1,L2182="60-70%",70%,L2182="50-60%",60%,L2182="&lt;50%",50%)</f>
        <v>1</v>
      </c>
      <c r="N2182" s="47">
        <v>1.8873539117671729</v>
      </c>
      <c r="O2182">
        <v>6</v>
      </c>
      <c r="P2182">
        <v>6</v>
      </c>
      <c r="Q2182">
        <v>5</v>
      </c>
      <c r="R2182">
        <v>2</v>
      </c>
      <c r="S2182" t="s">
        <v>104</v>
      </c>
      <c r="T2182" t="s">
        <v>109</v>
      </c>
      <c r="V2182">
        <v>18</v>
      </c>
      <c r="W2182">
        <v>19</v>
      </c>
      <c r="X2182">
        <f>IF(AND(OR('Country Prioritization'!$C$4 = 'Filter inputs'!$A$4,'Country Prioritization'!$C$4=$B2182),
OR('Country Prioritization'!$C$6='Filter inputs'!$C$4,'Country Prioritization'!$C$6=$S2182),
OR( 'Country Prioritization'!$C$7='Filter inputs'!$D$4, 'Country Prioritization'!$C$7=$T2182),
OR('Country Prioritization'!$C$8='Filter inputs'!$E$4, 'Country Prioritization'!$C$8=$F2182), OR(AND('Country Prioritization'!$C$5='Filter inputs'!$B$4,H2182&lt;=$X$1),AND('Country Prioritization'!$C$5='Filter inputs'!$B$5,M2182&lt;=$X$1))),1,0)</f>
        <v>1</v>
      </c>
      <c r="Y2182">
        <f>IF(OR('Vaccine Prioritization'!$C$5='Filter inputs'!$E$4, 'Vaccine Prioritization'!$C$5=$F2182),1,0)</f>
        <v>1</v>
      </c>
    </row>
    <row r="2183" spans="1:25" x14ac:dyDescent="0.3">
      <c r="A2183" t="str">
        <f t="shared" si="56"/>
        <v>AFRICAGHAPCV32027</v>
      </c>
      <c r="B2183" t="s">
        <v>3</v>
      </c>
      <c r="C2183" t="s">
        <v>166</v>
      </c>
      <c r="D2183" t="s">
        <v>62</v>
      </c>
      <c r="E2183" t="s">
        <v>84</v>
      </c>
      <c r="F2183">
        <v>2027</v>
      </c>
      <c r="G2183" t="s">
        <v>196</v>
      </c>
      <c r="H2183" s="11" cm="1">
        <f t="array" ref="H2183">_xlfn.IFS(G2183="&gt;70%",1,G2183="60-70%",70%,G2183="50-60%",60%,G2183="&lt;50%",50%)</f>
        <v>1</v>
      </c>
      <c r="I2183" s="47">
        <v>1.8355245555474093</v>
      </c>
      <c r="J2183">
        <v>1</v>
      </c>
      <c r="K2183">
        <v>6</v>
      </c>
      <c r="L2183" t="s">
        <v>196</v>
      </c>
      <c r="M2183" s="11" cm="1">
        <f t="array" ref="M2183">_xlfn.IFS(L2183="&gt;70%",1,L2183="60-70%",70%,L2183="50-60%",60%,L2183="&lt;50%",50%)</f>
        <v>1</v>
      </c>
      <c r="N2183" s="47">
        <v>1.8327107918092727</v>
      </c>
      <c r="O2183">
        <v>3</v>
      </c>
      <c r="P2183">
        <v>6</v>
      </c>
      <c r="Q2183">
        <v>5</v>
      </c>
      <c r="R2183">
        <v>2</v>
      </c>
      <c r="S2183" t="s">
        <v>104</v>
      </c>
      <c r="T2183" t="s">
        <v>109</v>
      </c>
      <c r="V2183">
        <v>14</v>
      </c>
      <c r="W2183">
        <v>16</v>
      </c>
      <c r="X2183">
        <f>IF(AND(OR('Country Prioritization'!$C$4 = 'Filter inputs'!$A$4,'Country Prioritization'!$C$4=$B2183),
OR('Country Prioritization'!$C$6='Filter inputs'!$C$4,'Country Prioritization'!$C$6=$S2183),
OR( 'Country Prioritization'!$C$7='Filter inputs'!$D$4, 'Country Prioritization'!$C$7=$T2183),
OR('Country Prioritization'!$C$8='Filter inputs'!$E$4, 'Country Prioritization'!$C$8=$F2183), OR(AND('Country Prioritization'!$C$5='Filter inputs'!$B$4,H2183&lt;=$X$1),AND('Country Prioritization'!$C$5='Filter inputs'!$B$5,M2183&lt;=$X$1))),1,0)</f>
        <v>1</v>
      </c>
      <c r="Y2183">
        <f>IF(OR('Vaccine Prioritization'!$C$5='Filter inputs'!$E$4, 'Vaccine Prioritization'!$C$5=$F2183),1,0)</f>
        <v>1</v>
      </c>
    </row>
    <row r="2184" spans="1:25" x14ac:dyDescent="0.3">
      <c r="A2184" t="str">
        <f t="shared" si="56"/>
        <v>AFRICAGINPCV32027</v>
      </c>
      <c r="B2184" t="s">
        <v>3</v>
      </c>
      <c r="C2184" t="s">
        <v>119</v>
      </c>
      <c r="D2184" t="s">
        <v>12</v>
      </c>
      <c r="E2184" t="s">
        <v>84</v>
      </c>
      <c r="F2184">
        <v>2027</v>
      </c>
      <c r="G2184" t="s">
        <v>196</v>
      </c>
      <c r="H2184" s="11" cm="1">
        <f t="array" ref="H2184">_xlfn.IFS(G2184="&gt;70%",1,G2184="60-70%",70%,G2184="50-60%",60%,G2184="&lt;50%",50%)</f>
        <v>1</v>
      </c>
      <c r="I2184" s="47">
        <v>2.159754033297709</v>
      </c>
      <c r="J2184">
        <v>7</v>
      </c>
      <c r="K2184">
        <v>7</v>
      </c>
      <c r="L2184" t="s">
        <v>199</v>
      </c>
      <c r="M2184" s="11" cm="1">
        <f t="array" ref="M2184">_xlfn.IFS(L2184="&gt;70%",1,L2184="60-70%",70%,L2184="50-60%",60%,L2184="&lt;50%",50%)</f>
        <v>0.5</v>
      </c>
      <c r="N2184" s="47">
        <v>1.8143002939090798</v>
      </c>
      <c r="O2184">
        <v>10</v>
      </c>
      <c r="P2184">
        <v>6</v>
      </c>
      <c r="Q2184">
        <v>7</v>
      </c>
      <c r="R2184">
        <v>9</v>
      </c>
      <c r="S2184" t="s">
        <v>103</v>
      </c>
      <c r="T2184" t="s">
        <v>106</v>
      </c>
      <c r="V2184">
        <v>30</v>
      </c>
      <c r="W2184">
        <v>32</v>
      </c>
      <c r="X2184">
        <f>IF(AND(OR('Country Prioritization'!$C$4 = 'Filter inputs'!$A$4,'Country Prioritization'!$C$4=$B2184),
OR('Country Prioritization'!$C$6='Filter inputs'!$C$4,'Country Prioritization'!$C$6=$S2184),
OR( 'Country Prioritization'!$C$7='Filter inputs'!$D$4, 'Country Prioritization'!$C$7=$T2184),
OR('Country Prioritization'!$C$8='Filter inputs'!$E$4, 'Country Prioritization'!$C$8=$F2184), OR(AND('Country Prioritization'!$C$5='Filter inputs'!$B$4,H2184&lt;=$X$1),AND('Country Prioritization'!$C$5='Filter inputs'!$B$5,M2184&lt;=$X$1))),1,0)</f>
        <v>1</v>
      </c>
      <c r="Y2184">
        <f>IF(OR('Vaccine Prioritization'!$C$5='Filter inputs'!$E$4, 'Vaccine Prioritization'!$C$5=$F2184),1,0)</f>
        <v>1</v>
      </c>
    </row>
    <row r="2185" spans="1:25" x14ac:dyDescent="0.3">
      <c r="A2185" t="str">
        <f t="shared" si="56"/>
        <v>AFRICASSDPCV32027</v>
      </c>
      <c r="B2185" t="s">
        <v>3</v>
      </c>
      <c r="C2185" t="s">
        <v>115</v>
      </c>
      <c r="D2185" t="s">
        <v>7</v>
      </c>
      <c r="E2185" t="s">
        <v>84</v>
      </c>
      <c r="F2185">
        <v>2027</v>
      </c>
      <c r="G2185" t="s">
        <v>196</v>
      </c>
      <c r="H2185" s="11" cm="1">
        <f t="array" ref="H2185">_xlfn.IFS(G2185="&gt;70%",1,G2185="60-70%",70%,G2185="50-60%",60%,G2185="&lt;50%",50%)</f>
        <v>1</v>
      </c>
      <c r="I2185" s="47">
        <v>2.634519867837628</v>
      </c>
      <c r="J2185">
        <v>7</v>
      </c>
      <c r="K2185">
        <v>7</v>
      </c>
      <c r="L2185" t="s">
        <v>199</v>
      </c>
      <c r="M2185" s="11" cm="1">
        <f t="array" ref="M2185">_xlfn.IFS(L2185="&gt;70%",1,L2185="60-70%",70%,L2185="50-60%",60%,L2185="&lt;50%",50%)</f>
        <v>0.5</v>
      </c>
      <c r="N2185" s="47">
        <v>1.6580484712964485</v>
      </c>
      <c r="O2185">
        <v>10</v>
      </c>
      <c r="P2185">
        <v>6</v>
      </c>
      <c r="Q2185">
        <v>4</v>
      </c>
      <c r="R2185">
        <v>9</v>
      </c>
      <c r="S2185" t="s">
        <v>103</v>
      </c>
      <c r="T2185" t="s">
        <v>106</v>
      </c>
      <c r="V2185">
        <v>27</v>
      </c>
      <c r="W2185">
        <v>29</v>
      </c>
      <c r="X2185">
        <f>IF(AND(OR('Country Prioritization'!$C$4 = 'Filter inputs'!$A$4,'Country Prioritization'!$C$4=$B2185),
OR('Country Prioritization'!$C$6='Filter inputs'!$C$4,'Country Prioritization'!$C$6=$S2185),
OR( 'Country Prioritization'!$C$7='Filter inputs'!$D$4, 'Country Prioritization'!$C$7=$T2185),
OR('Country Prioritization'!$C$8='Filter inputs'!$E$4, 'Country Prioritization'!$C$8=$F2185), OR(AND('Country Prioritization'!$C$5='Filter inputs'!$B$4,H2185&lt;=$X$1),AND('Country Prioritization'!$C$5='Filter inputs'!$B$5,M2185&lt;=$X$1))),1,0)</f>
        <v>1</v>
      </c>
      <c r="Y2185">
        <f>IF(OR('Vaccine Prioritization'!$C$5='Filter inputs'!$E$4, 'Vaccine Prioritization'!$C$5=$F2185),1,0)</f>
        <v>1</v>
      </c>
    </row>
    <row r="2186" spans="1:25" x14ac:dyDescent="0.3">
      <c r="A2186" t="str">
        <f t="shared" si="56"/>
        <v>ASIAUZBPCV32027</v>
      </c>
      <c r="B2186" t="s">
        <v>13</v>
      </c>
      <c r="C2186" t="s">
        <v>176</v>
      </c>
      <c r="D2186" t="s">
        <v>72</v>
      </c>
      <c r="E2186" t="s">
        <v>84</v>
      </c>
      <c r="F2186">
        <v>2027</v>
      </c>
      <c r="G2186" t="s">
        <v>196</v>
      </c>
      <c r="H2186" s="11" cm="1">
        <f t="array" ref="H2186">_xlfn.IFS(G2186="&gt;70%",1,G2186="60-70%",70%,G2186="50-60%",60%,G2186="&lt;50%",50%)</f>
        <v>1</v>
      </c>
      <c r="I2186" s="47">
        <v>1.6139856121145497</v>
      </c>
      <c r="J2186">
        <v>1</v>
      </c>
      <c r="K2186">
        <v>6</v>
      </c>
      <c r="L2186" t="s">
        <v>196</v>
      </c>
      <c r="M2186" s="11" cm="1">
        <f t="array" ref="M2186">_xlfn.IFS(L2186="&gt;70%",1,L2186="60-70%",70%,L2186="50-60%",60%,L2186="&lt;50%",50%)</f>
        <v>1</v>
      </c>
      <c r="N2186" s="47">
        <v>1.5832463620989154</v>
      </c>
      <c r="O2186">
        <v>2</v>
      </c>
      <c r="P2186">
        <v>5</v>
      </c>
      <c r="Q2186">
        <v>3</v>
      </c>
      <c r="R2186">
        <v>5</v>
      </c>
      <c r="S2186" t="s">
        <v>104</v>
      </c>
      <c r="T2186" t="s">
        <v>107</v>
      </c>
      <c r="V2186">
        <v>15</v>
      </c>
      <c r="W2186">
        <v>15</v>
      </c>
      <c r="X2186">
        <f>IF(AND(OR('Country Prioritization'!$C$4 = 'Filter inputs'!$A$4,'Country Prioritization'!$C$4=$B2186),
OR('Country Prioritization'!$C$6='Filter inputs'!$C$4,'Country Prioritization'!$C$6=$S2186),
OR( 'Country Prioritization'!$C$7='Filter inputs'!$D$4, 'Country Prioritization'!$C$7=$T2186),
OR('Country Prioritization'!$C$8='Filter inputs'!$E$4, 'Country Prioritization'!$C$8=$F2186), OR(AND('Country Prioritization'!$C$5='Filter inputs'!$B$4,H2186&lt;=$X$1),AND('Country Prioritization'!$C$5='Filter inputs'!$B$5,M2186&lt;=$X$1))),1,0)</f>
        <v>1</v>
      </c>
      <c r="Y2186">
        <f>IF(OR('Vaccine Prioritization'!$C$5='Filter inputs'!$E$4, 'Vaccine Prioritization'!$C$5=$F2186),1,0)</f>
        <v>1</v>
      </c>
    </row>
    <row r="2187" spans="1:25" x14ac:dyDescent="0.3">
      <c r="A2187" t="str">
        <f t="shared" si="56"/>
        <v>ASIASYRPCV32027</v>
      </c>
      <c r="B2187" t="s">
        <v>13</v>
      </c>
      <c r="C2187" t="s">
        <v>122</v>
      </c>
      <c r="D2187" t="s">
        <v>17</v>
      </c>
      <c r="E2187" t="s">
        <v>84</v>
      </c>
      <c r="F2187">
        <v>2027</v>
      </c>
      <c r="G2187" t="s">
        <v>197</v>
      </c>
      <c r="H2187" s="11" cm="1">
        <f t="array" ref="H2187">_xlfn.IFS(G2187="&gt;70%",1,G2187="60-70%",70%,G2187="50-60%",60%,G2187="&lt;50%",50%)</f>
        <v>0.7</v>
      </c>
      <c r="I2187" s="47">
        <v>2.7462136398322441</v>
      </c>
      <c r="J2187">
        <v>8</v>
      </c>
      <c r="K2187">
        <v>7</v>
      </c>
      <c r="L2187" t="s">
        <v>199</v>
      </c>
      <c r="M2187" s="11" cm="1">
        <f t="array" ref="M2187">_xlfn.IFS(L2187="&gt;70%",1,L2187="60-70%",70%,L2187="50-60%",60%,L2187="&lt;50%",50%)</f>
        <v>0.5</v>
      </c>
      <c r="N2187" s="47">
        <v>1.5641833207350673</v>
      </c>
      <c r="O2187">
        <v>10</v>
      </c>
      <c r="P2187">
        <v>5</v>
      </c>
      <c r="Q2187">
        <v>2</v>
      </c>
      <c r="R2187">
        <v>9</v>
      </c>
      <c r="S2187" t="s">
        <v>103</v>
      </c>
      <c r="T2187" t="s">
        <v>106</v>
      </c>
      <c r="V2187">
        <v>26</v>
      </c>
      <c r="W2187">
        <v>26</v>
      </c>
      <c r="X2187">
        <f>IF(AND(OR('Country Prioritization'!$C$4 = 'Filter inputs'!$A$4,'Country Prioritization'!$C$4=$B2187),
OR('Country Prioritization'!$C$6='Filter inputs'!$C$4,'Country Prioritization'!$C$6=$S2187),
OR( 'Country Prioritization'!$C$7='Filter inputs'!$D$4, 'Country Prioritization'!$C$7=$T2187),
OR('Country Prioritization'!$C$8='Filter inputs'!$E$4, 'Country Prioritization'!$C$8=$F2187), OR(AND('Country Prioritization'!$C$5='Filter inputs'!$B$4,H2187&lt;=$X$1),AND('Country Prioritization'!$C$5='Filter inputs'!$B$5,M2187&lt;=$X$1))),1,0)</f>
        <v>1</v>
      </c>
      <c r="Y2187">
        <f>IF(OR('Vaccine Prioritization'!$C$5='Filter inputs'!$E$4, 'Vaccine Prioritization'!$C$5=$F2187),1,0)</f>
        <v>1</v>
      </c>
    </row>
    <row r="2188" spans="1:25" x14ac:dyDescent="0.3">
      <c r="A2188" t="str">
        <f t="shared" si="56"/>
        <v>ASIAPRKPCV32027</v>
      </c>
      <c r="B2188" t="s">
        <v>13</v>
      </c>
      <c r="C2188" t="s">
        <v>177</v>
      </c>
      <c r="D2188" t="s">
        <v>73</v>
      </c>
      <c r="E2188" t="s">
        <v>84</v>
      </c>
      <c r="F2188">
        <v>2027</v>
      </c>
      <c r="G2188" t="s">
        <v>197</v>
      </c>
      <c r="H2188" s="11" cm="1">
        <f t="array" ref="H2188">_xlfn.IFS(G2188="&gt;70%",1,G2188="60-70%",70%,G2188="50-60%",60%,G2188="&lt;50%",50%)</f>
        <v>0.7</v>
      </c>
      <c r="I2188" s="47">
        <v>1.1074293212825019</v>
      </c>
      <c r="J2188">
        <v>8</v>
      </c>
      <c r="K2188">
        <v>5</v>
      </c>
      <c r="L2188" t="s">
        <v>196</v>
      </c>
      <c r="M2188" s="11" cm="1">
        <f t="array" ref="M2188">_xlfn.IFS(L2188="&gt;70%",1,L2188="60-70%",70%,L2188="50-60%",60%,L2188="&lt;50%",50%)</f>
        <v>1</v>
      </c>
      <c r="N2188" s="47">
        <v>1.5246838681006172</v>
      </c>
      <c r="O2188">
        <v>2</v>
      </c>
      <c r="P2188">
        <v>5</v>
      </c>
      <c r="Q2188">
        <v>1</v>
      </c>
      <c r="R2188">
        <v>9</v>
      </c>
      <c r="S2188" t="s">
        <v>103</v>
      </c>
      <c r="T2188" t="s">
        <v>106</v>
      </c>
      <c r="V2188">
        <v>23</v>
      </c>
      <c r="W2188">
        <v>17</v>
      </c>
      <c r="X2188">
        <f>IF(AND(OR('Country Prioritization'!$C$4 = 'Filter inputs'!$A$4,'Country Prioritization'!$C$4=$B2188),
OR('Country Prioritization'!$C$6='Filter inputs'!$C$4,'Country Prioritization'!$C$6=$S2188),
OR( 'Country Prioritization'!$C$7='Filter inputs'!$D$4, 'Country Prioritization'!$C$7=$T2188),
OR('Country Prioritization'!$C$8='Filter inputs'!$E$4, 'Country Prioritization'!$C$8=$F2188), OR(AND('Country Prioritization'!$C$5='Filter inputs'!$B$4,H2188&lt;=$X$1),AND('Country Prioritization'!$C$5='Filter inputs'!$B$5,M2188&lt;=$X$1))),1,0)</f>
        <v>1</v>
      </c>
      <c r="Y2188">
        <f>IF(OR('Vaccine Prioritization'!$C$5='Filter inputs'!$E$4, 'Vaccine Prioritization'!$C$5=$F2188),1,0)</f>
        <v>1</v>
      </c>
    </row>
    <row r="2189" spans="1:25" x14ac:dyDescent="0.3">
      <c r="A2189" t="str">
        <f t="shared" si="56"/>
        <v>AFRICAERIPCV32027</v>
      </c>
      <c r="B2189" t="s">
        <v>3</v>
      </c>
      <c r="C2189" t="s">
        <v>183</v>
      </c>
      <c r="D2189" t="s">
        <v>79</v>
      </c>
      <c r="E2189" t="s">
        <v>84</v>
      </c>
      <c r="F2189">
        <v>2027</v>
      </c>
      <c r="G2189" t="s">
        <v>196</v>
      </c>
      <c r="H2189" s="11" cm="1">
        <f t="array" ref="H2189">_xlfn.IFS(G2189="&gt;70%",1,G2189="60-70%",70%,G2189="50-60%",60%,G2189="&lt;50%",50%)</f>
        <v>1</v>
      </c>
      <c r="I2189" s="47">
        <v>0.80650351337016091</v>
      </c>
      <c r="J2189">
        <v>2</v>
      </c>
      <c r="K2189">
        <v>5</v>
      </c>
      <c r="L2189" t="s">
        <v>196</v>
      </c>
      <c r="M2189" s="11" cm="1">
        <f t="array" ref="M2189">_xlfn.IFS(L2189="&gt;70%",1,L2189="60-70%",70%,L2189="50-60%",60%,L2189="&lt;50%",50%)</f>
        <v>1</v>
      </c>
      <c r="N2189" s="47">
        <v>1.4806642787324322</v>
      </c>
      <c r="O2189">
        <v>1</v>
      </c>
      <c r="P2189">
        <v>5</v>
      </c>
      <c r="Q2189">
        <v>7</v>
      </c>
      <c r="R2189">
        <v>9</v>
      </c>
      <c r="S2189" t="s">
        <v>103</v>
      </c>
      <c r="T2189" t="s">
        <v>106</v>
      </c>
      <c r="V2189">
        <v>23</v>
      </c>
      <c r="W2189">
        <v>22</v>
      </c>
      <c r="X2189">
        <f>IF(AND(OR('Country Prioritization'!$C$4 = 'Filter inputs'!$A$4,'Country Prioritization'!$C$4=$B2189),
OR('Country Prioritization'!$C$6='Filter inputs'!$C$4,'Country Prioritization'!$C$6=$S2189),
OR( 'Country Prioritization'!$C$7='Filter inputs'!$D$4, 'Country Prioritization'!$C$7=$T2189),
OR('Country Prioritization'!$C$8='Filter inputs'!$E$4, 'Country Prioritization'!$C$8=$F2189), OR(AND('Country Prioritization'!$C$5='Filter inputs'!$B$4,H2189&lt;=$X$1),AND('Country Prioritization'!$C$5='Filter inputs'!$B$5,M2189&lt;=$X$1))),1,0)</f>
        <v>1</v>
      </c>
      <c r="Y2189">
        <f>IF(OR('Vaccine Prioritization'!$C$5='Filter inputs'!$E$4, 'Vaccine Prioritization'!$C$5=$F2189),1,0)</f>
        <v>1</v>
      </c>
    </row>
    <row r="2190" spans="1:25" x14ac:dyDescent="0.3">
      <c r="A2190" t="str">
        <f t="shared" si="56"/>
        <v>AFRICASLEPCV32027</v>
      </c>
      <c r="B2190" t="s">
        <v>3</v>
      </c>
      <c r="C2190" t="s">
        <v>154</v>
      </c>
      <c r="D2190" t="s">
        <v>50</v>
      </c>
      <c r="E2190" t="s">
        <v>84</v>
      </c>
      <c r="F2190">
        <v>2027</v>
      </c>
      <c r="G2190" t="s">
        <v>196</v>
      </c>
      <c r="H2190" s="11" cm="1">
        <f t="array" ref="H2190">_xlfn.IFS(G2190="&gt;70%",1,G2190="60-70%",70%,G2190="50-60%",60%,G2190="&lt;50%",50%)</f>
        <v>1</v>
      </c>
      <c r="I2190" s="47">
        <v>1.3121331498592457</v>
      </c>
      <c r="J2190">
        <v>2</v>
      </c>
      <c r="K2190">
        <v>6</v>
      </c>
      <c r="L2190" t="s">
        <v>196</v>
      </c>
      <c r="M2190" s="11" cm="1">
        <f t="array" ref="M2190">_xlfn.IFS(L2190="&gt;70%",1,L2190="60-70%",70%,L2190="50-60%",60%,L2190="&lt;50%",50%)</f>
        <v>1</v>
      </c>
      <c r="N2190" s="47">
        <v>1.3558448301449317</v>
      </c>
      <c r="O2190">
        <v>5</v>
      </c>
      <c r="P2190">
        <v>5</v>
      </c>
      <c r="Q2190">
        <v>10</v>
      </c>
      <c r="R2190">
        <v>9</v>
      </c>
      <c r="S2190" t="s">
        <v>103</v>
      </c>
      <c r="T2190" t="s">
        <v>106</v>
      </c>
      <c r="V2190">
        <v>27</v>
      </c>
      <c r="W2190">
        <v>29</v>
      </c>
      <c r="X2190">
        <f>IF(AND(OR('Country Prioritization'!$C$4 = 'Filter inputs'!$A$4,'Country Prioritization'!$C$4=$B2190),
OR('Country Prioritization'!$C$6='Filter inputs'!$C$4,'Country Prioritization'!$C$6=$S2190),
OR( 'Country Prioritization'!$C$7='Filter inputs'!$D$4, 'Country Prioritization'!$C$7=$T2190),
OR('Country Prioritization'!$C$8='Filter inputs'!$E$4, 'Country Prioritization'!$C$8=$F2190), OR(AND('Country Prioritization'!$C$5='Filter inputs'!$B$4,H2190&lt;=$X$1),AND('Country Prioritization'!$C$5='Filter inputs'!$B$5,M2190&lt;=$X$1))),1,0)</f>
        <v>1</v>
      </c>
      <c r="Y2190">
        <f>IF(OR('Vaccine Prioritization'!$C$5='Filter inputs'!$E$4, 'Vaccine Prioritization'!$C$5=$F2190),1,0)</f>
        <v>1</v>
      </c>
    </row>
    <row r="2191" spans="1:25" x14ac:dyDescent="0.3">
      <c r="A2191" t="str">
        <f t="shared" si="56"/>
        <v>ASIALAOPCV32027</v>
      </c>
      <c r="B2191" t="s">
        <v>13</v>
      </c>
      <c r="C2191" t="s">
        <v>135</v>
      </c>
      <c r="D2191" t="s">
        <v>31</v>
      </c>
      <c r="E2191" t="s">
        <v>84</v>
      </c>
      <c r="F2191">
        <v>2027</v>
      </c>
      <c r="G2191" t="s">
        <v>198</v>
      </c>
      <c r="H2191" s="11" cm="1">
        <f t="array" ref="H2191">_xlfn.IFS(G2191="&gt;70%",1,G2191="60-70%",70%,G2191="50-60%",60%,G2191="&lt;50%",50%)</f>
        <v>0.6</v>
      </c>
      <c r="I2191" s="47">
        <v>0.91685060805881646</v>
      </c>
      <c r="J2191">
        <v>9</v>
      </c>
      <c r="K2191">
        <v>5</v>
      </c>
      <c r="L2191" t="s">
        <v>196</v>
      </c>
      <c r="M2191" s="11" cm="1">
        <f t="array" ref="M2191">_xlfn.IFS(L2191="&gt;70%",1,L2191="60-70%",70%,L2191="50-60%",60%,L2191="&lt;50%",50%)</f>
        <v>1</v>
      </c>
      <c r="N2191" s="47">
        <v>1.3200524681706454</v>
      </c>
      <c r="O2191">
        <v>7</v>
      </c>
      <c r="P2191">
        <v>5</v>
      </c>
      <c r="Q2191">
        <v>2</v>
      </c>
      <c r="R2191">
        <v>5</v>
      </c>
      <c r="S2191" t="s">
        <v>104</v>
      </c>
      <c r="T2191" t="s">
        <v>107</v>
      </c>
      <c r="V2191">
        <v>21</v>
      </c>
      <c r="W2191">
        <v>19</v>
      </c>
      <c r="X2191">
        <f>IF(AND(OR('Country Prioritization'!$C$4 = 'Filter inputs'!$A$4,'Country Prioritization'!$C$4=$B2191),
OR('Country Prioritization'!$C$6='Filter inputs'!$C$4,'Country Prioritization'!$C$6=$S2191),
OR( 'Country Prioritization'!$C$7='Filter inputs'!$D$4, 'Country Prioritization'!$C$7=$T2191),
OR('Country Prioritization'!$C$8='Filter inputs'!$E$4, 'Country Prioritization'!$C$8=$F2191), OR(AND('Country Prioritization'!$C$5='Filter inputs'!$B$4,H2191&lt;=$X$1),AND('Country Prioritization'!$C$5='Filter inputs'!$B$5,M2191&lt;=$X$1))),1,0)</f>
        <v>1</v>
      </c>
      <c r="Y2191">
        <f>IF(OR('Vaccine Prioritization'!$C$5='Filter inputs'!$E$4, 'Vaccine Prioritization'!$C$5=$F2191),1,0)</f>
        <v>1</v>
      </c>
    </row>
    <row r="2192" spans="1:25" x14ac:dyDescent="0.3">
      <c r="A2192" t="str">
        <f t="shared" si="56"/>
        <v>ASIATJKPCV32027</v>
      </c>
      <c r="B2192" t="s">
        <v>13</v>
      </c>
      <c r="C2192" t="s">
        <v>172</v>
      </c>
      <c r="D2192" t="s">
        <v>68</v>
      </c>
      <c r="E2192" t="s">
        <v>84</v>
      </c>
      <c r="F2192">
        <v>2027</v>
      </c>
      <c r="G2192" t="s">
        <v>197</v>
      </c>
      <c r="H2192" s="11" cm="1">
        <f t="array" ref="H2192">_xlfn.IFS(G2192="&gt;70%",1,G2192="60-70%",70%,G2192="50-60%",60%,G2192="&lt;50%",50%)</f>
        <v>0.7</v>
      </c>
      <c r="I2192" s="47">
        <v>0.81218661751764809</v>
      </c>
      <c r="J2192">
        <v>8</v>
      </c>
      <c r="K2192">
        <v>5</v>
      </c>
      <c r="L2192" t="s">
        <v>196</v>
      </c>
      <c r="M2192" s="11" cm="1">
        <f t="array" ref="M2192">_xlfn.IFS(L2192="&gt;70%",1,L2192="60-70%",70%,L2192="50-60%",60%,L2192="&lt;50%",50%)</f>
        <v>1</v>
      </c>
      <c r="N2192" s="47">
        <v>1.1513995846425231</v>
      </c>
      <c r="O2192">
        <v>3</v>
      </c>
      <c r="P2192">
        <v>5</v>
      </c>
      <c r="Q2192">
        <v>6</v>
      </c>
      <c r="R2192">
        <v>9</v>
      </c>
      <c r="S2192" t="s">
        <v>103</v>
      </c>
      <c r="T2192" t="s">
        <v>106</v>
      </c>
      <c r="V2192">
        <v>28</v>
      </c>
      <c r="W2192">
        <v>23</v>
      </c>
      <c r="X2192">
        <f>IF(AND(OR('Country Prioritization'!$C$4 = 'Filter inputs'!$A$4,'Country Prioritization'!$C$4=$B2192),
OR('Country Prioritization'!$C$6='Filter inputs'!$C$4,'Country Prioritization'!$C$6=$S2192),
OR( 'Country Prioritization'!$C$7='Filter inputs'!$D$4, 'Country Prioritization'!$C$7=$T2192),
OR('Country Prioritization'!$C$8='Filter inputs'!$E$4, 'Country Prioritization'!$C$8=$F2192), OR(AND('Country Prioritization'!$C$5='Filter inputs'!$B$4,H2192&lt;=$X$1),AND('Country Prioritization'!$C$5='Filter inputs'!$B$5,M2192&lt;=$X$1))),1,0)</f>
        <v>1</v>
      </c>
      <c r="Y2192">
        <f>IF(OR('Vaccine Prioritization'!$C$5='Filter inputs'!$E$4, 'Vaccine Prioritization'!$C$5=$F2192),1,0)</f>
        <v>1</v>
      </c>
    </row>
    <row r="2193" spans="1:25" x14ac:dyDescent="0.3">
      <c r="A2193" t="str">
        <f t="shared" si="56"/>
        <v>AFRICAMWIPCV32027</v>
      </c>
      <c r="B2193" t="s">
        <v>3</v>
      </c>
      <c r="C2193" t="s">
        <v>158</v>
      </c>
      <c r="D2193" t="s">
        <v>54</v>
      </c>
      <c r="E2193" t="s">
        <v>84</v>
      </c>
      <c r="F2193">
        <v>2027</v>
      </c>
      <c r="G2193" t="s">
        <v>196</v>
      </c>
      <c r="H2193" s="11" cm="1">
        <f t="array" ref="H2193">_xlfn.IFS(G2193="&gt;70%",1,G2193="60-70%",70%,G2193="50-60%",60%,G2193="&lt;50%",50%)</f>
        <v>1</v>
      </c>
      <c r="I2193" s="47">
        <v>1.1458407801234858</v>
      </c>
      <c r="J2193">
        <v>2</v>
      </c>
      <c r="K2193">
        <v>5</v>
      </c>
      <c r="L2193" t="s">
        <v>196</v>
      </c>
      <c r="M2193" s="11" cm="1">
        <f t="array" ref="M2193">_xlfn.IFS(L2193="&gt;70%",1,L2193="60-70%",70%,L2193="50-60%",60%,L2193="&lt;50%",50%)</f>
        <v>1</v>
      </c>
      <c r="N2193" s="47">
        <v>1.0807920849355412</v>
      </c>
      <c r="O2193">
        <v>4</v>
      </c>
      <c r="P2193">
        <v>5</v>
      </c>
      <c r="Q2193">
        <v>10</v>
      </c>
      <c r="R2193">
        <v>9</v>
      </c>
      <c r="S2193" t="s">
        <v>103</v>
      </c>
      <c r="T2193" t="s">
        <v>106</v>
      </c>
      <c r="V2193">
        <v>26</v>
      </c>
      <c r="W2193">
        <v>28</v>
      </c>
      <c r="X2193">
        <f>IF(AND(OR('Country Prioritization'!$C$4 = 'Filter inputs'!$A$4,'Country Prioritization'!$C$4=$B2193),
OR('Country Prioritization'!$C$6='Filter inputs'!$C$4,'Country Prioritization'!$C$6=$S2193),
OR( 'Country Prioritization'!$C$7='Filter inputs'!$D$4, 'Country Prioritization'!$C$7=$T2193),
OR('Country Prioritization'!$C$8='Filter inputs'!$E$4, 'Country Prioritization'!$C$8=$F2193), OR(AND('Country Prioritization'!$C$5='Filter inputs'!$B$4,H2193&lt;=$X$1),AND('Country Prioritization'!$C$5='Filter inputs'!$B$5,M2193&lt;=$X$1))),1,0)</f>
        <v>1</v>
      </c>
      <c r="Y2193">
        <f>IF(OR('Vaccine Prioritization'!$C$5='Filter inputs'!$E$4, 'Vaccine Prioritization'!$C$5=$F2193),1,0)</f>
        <v>1</v>
      </c>
    </row>
    <row r="2194" spans="1:25" x14ac:dyDescent="0.3">
      <c r="A2194" t="str">
        <f t="shared" si="56"/>
        <v>ASIAAZEPCV32027</v>
      </c>
      <c r="B2194" t="s">
        <v>13</v>
      </c>
      <c r="C2194" t="s">
        <v>144</v>
      </c>
      <c r="D2194" t="s">
        <v>40</v>
      </c>
      <c r="E2194" t="s">
        <v>84</v>
      </c>
      <c r="F2194">
        <v>2027</v>
      </c>
      <c r="G2194" t="s">
        <v>196</v>
      </c>
      <c r="H2194" s="11" cm="1">
        <f t="array" ref="H2194">_xlfn.IFS(G2194="&gt;70%",1,G2194="60-70%",70%,G2194="50-60%",60%,G2194="&lt;50%",50%)</f>
        <v>1</v>
      </c>
      <c r="I2194" s="47">
        <v>0.86436195042513653</v>
      </c>
      <c r="J2194">
        <v>2</v>
      </c>
      <c r="K2194">
        <v>5</v>
      </c>
      <c r="L2194" t="s">
        <v>196</v>
      </c>
      <c r="M2194" s="11" cm="1">
        <f t="array" ref="M2194">_xlfn.IFS(L2194="&gt;70%",1,L2194="60-70%",70%,L2194="50-60%",60%,L2194="&lt;50%",50%)</f>
        <v>1</v>
      </c>
      <c r="N2194" s="47">
        <v>0.79147459992006486</v>
      </c>
      <c r="O2194">
        <v>6</v>
      </c>
      <c r="P2194">
        <v>4</v>
      </c>
      <c r="Q2194">
        <v>3</v>
      </c>
      <c r="R2194">
        <v>10</v>
      </c>
      <c r="S2194" t="s">
        <v>105</v>
      </c>
      <c r="T2194" t="s">
        <v>108</v>
      </c>
      <c r="V2194">
        <v>20</v>
      </c>
      <c r="W2194">
        <v>23</v>
      </c>
      <c r="X2194">
        <f>IF(AND(OR('Country Prioritization'!$C$4 = 'Filter inputs'!$A$4,'Country Prioritization'!$C$4=$B2194),
OR('Country Prioritization'!$C$6='Filter inputs'!$C$4,'Country Prioritization'!$C$6=$S2194),
OR( 'Country Prioritization'!$C$7='Filter inputs'!$D$4, 'Country Prioritization'!$C$7=$T2194),
OR('Country Prioritization'!$C$8='Filter inputs'!$E$4, 'Country Prioritization'!$C$8=$F2194), OR(AND('Country Prioritization'!$C$5='Filter inputs'!$B$4,H2194&lt;=$X$1),AND('Country Prioritization'!$C$5='Filter inputs'!$B$5,M2194&lt;=$X$1))),1,0)</f>
        <v>1</v>
      </c>
      <c r="Y2194">
        <f>IF(OR('Vaccine Prioritization'!$C$5='Filter inputs'!$E$4, 'Vaccine Prioritization'!$C$5=$F2194),1,0)</f>
        <v>1</v>
      </c>
    </row>
    <row r="2195" spans="1:25" x14ac:dyDescent="0.3">
      <c r="A2195" t="str">
        <f t="shared" si="56"/>
        <v>OCEANIAPNGPCV32027</v>
      </c>
      <c r="B2195" t="s">
        <v>15</v>
      </c>
      <c r="C2195" t="s">
        <v>121</v>
      </c>
      <c r="D2195" t="s">
        <v>16</v>
      </c>
      <c r="E2195" t="s">
        <v>84</v>
      </c>
      <c r="F2195">
        <v>2027</v>
      </c>
      <c r="G2195" t="s">
        <v>199</v>
      </c>
      <c r="H2195" s="11" cm="1">
        <f t="array" ref="H2195">_xlfn.IFS(G2195="&gt;70%",1,G2195="60-70%",70%,G2195="50-60%",60%,G2195="&lt;50%",50%)</f>
        <v>0.5</v>
      </c>
      <c r="I2195" s="47">
        <v>0.39860999577710987</v>
      </c>
      <c r="J2195">
        <v>10</v>
      </c>
      <c r="K2195">
        <v>3</v>
      </c>
      <c r="L2195" t="s">
        <v>197</v>
      </c>
      <c r="M2195" s="11" cm="1">
        <f t="array" ref="M2195">_xlfn.IFS(L2195="&gt;70%",1,L2195="60-70%",70%,L2195="50-60%",60%,L2195="&lt;50%",50%)</f>
        <v>0.7</v>
      </c>
      <c r="N2195" s="47">
        <v>0.78312391995018715</v>
      </c>
      <c r="O2195">
        <v>9</v>
      </c>
      <c r="P2195">
        <v>4</v>
      </c>
      <c r="Q2195">
        <v>6</v>
      </c>
      <c r="R2195">
        <v>5</v>
      </c>
      <c r="S2195" t="s">
        <v>104</v>
      </c>
      <c r="T2195" t="s">
        <v>107</v>
      </c>
      <c r="V2195">
        <v>24</v>
      </c>
      <c r="W2195">
        <v>24</v>
      </c>
      <c r="X2195">
        <f>IF(AND(OR('Country Prioritization'!$C$4 = 'Filter inputs'!$A$4,'Country Prioritization'!$C$4=$B2195),
OR('Country Prioritization'!$C$6='Filter inputs'!$C$4,'Country Prioritization'!$C$6=$S2195),
OR( 'Country Prioritization'!$C$7='Filter inputs'!$D$4, 'Country Prioritization'!$C$7=$T2195),
OR('Country Prioritization'!$C$8='Filter inputs'!$E$4, 'Country Prioritization'!$C$8=$F2195), OR(AND('Country Prioritization'!$C$5='Filter inputs'!$B$4,H2195&lt;=$X$1),AND('Country Prioritization'!$C$5='Filter inputs'!$B$5,M2195&lt;=$X$1))),1,0)</f>
        <v>1</v>
      </c>
      <c r="Y2195">
        <f>IF(OR('Vaccine Prioritization'!$C$5='Filter inputs'!$E$4, 'Vaccine Prioritization'!$C$5=$F2195),1,0)</f>
        <v>1</v>
      </c>
    </row>
    <row r="2196" spans="1:25" x14ac:dyDescent="0.3">
      <c r="A2196" t="str">
        <f t="shared" si="56"/>
        <v>AFRICALBRPCV32027</v>
      </c>
      <c r="B2196" t="s">
        <v>3</v>
      </c>
      <c r="C2196" t="s">
        <v>137</v>
      </c>
      <c r="D2196" t="s">
        <v>33</v>
      </c>
      <c r="E2196" t="s">
        <v>84</v>
      </c>
      <c r="F2196">
        <v>2027</v>
      </c>
      <c r="G2196" t="s">
        <v>196</v>
      </c>
      <c r="H2196" s="11" cm="1">
        <f t="array" ref="H2196">_xlfn.IFS(G2196="&gt;70%",1,G2196="60-70%",70%,G2196="50-60%",60%,G2196="&lt;50%",50%)</f>
        <v>1</v>
      </c>
      <c r="I2196" s="47">
        <v>0.71598902431775679</v>
      </c>
      <c r="J2196">
        <v>7</v>
      </c>
      <c r="K2196">
        <v>4</v>
      </c>
      <c r="L2196" t="s">
        <v>196</v>
      </c>
      <c r="M2196" s="11" cm="1">
        <f t="array" ref="M2196">_xlfn.IFS(L2196="&gt;70%",1,L2196="60-70%",70%,L2196="50-60%",60%,L2196="&lt;50%",50%)</f>
        <v>1</v>
      </c>
      <c r="N2196" s="47">
        <v>0.75777137755498525</v>
      </c>
      <c r="O2196">
        <v>7</v>
      </c>
      <c r="P2196">
        <v>4</v>
      </c>
      <c r="Q2196">
        <v>10</v>
      </c>
      <c r="R2196">
        <v>9</v>
      </c>
      <c r="S2196" t="s">
        <v>103</v>
      </c>
      <c r="T2196" t="s">
        <v>106</v>
      </c>
      <c r="V2196">
        <v>30</v>
      </c>
      <c r="W2196">
        <v>30</v>
      </c>
      <c r="X2196">
        <f>IF(AND(OR('Country Prioritization'!$C$4 = 'Filter inputs'!$A$4,'Country Prioritization'!$C$4=$B2196),
OR('Country Prioritization'!$C$6='Filter inputs'!$C$4,'Country Prioritization'!$C$6=$S2196),
OR( 'Country Prioritization'!$C$7='Filter inputs'!$D$4, 'Country Prioritization'!$C$7=$T2196),
OR('Country Prioritization'!$C$8='Filter inputs'!$E$4, 'Country Prioritization'!$C$8=$F2196), OR(AND('Country Prioritization'!$C$5='Filter inputs'!$B$4,H2196&lt;=$X$1),AND('Country Prioritization'!$C$5='Filter inputs'!$B$5,M2196&lt;=$X$1))),1,0)</f>
        <v>1</v>
      </c>
      <c r="Y2196">
        <f>IF(OR('Vaccine Prioritization'!$C$5='Filter inputs'!$E$4, 'Vaccine Prioritization'!$C$5=$F2196),1,0)</f>
        <v>1</v>
      </c>
    </row>
    <row r="2197" spans="1:25" x14ac:dyDescent="0.3">
      <c r="A2197" t="str">
        <f t="shared" si="56"/>
        <v>AFRICATGOPCV32027</v>
      </c>
      <c r="B2197" t="s">
        <v>3</v>
      </c>
      <c r="C2197" t="s">
        <v>155</v>
      </c>
      <c r="D2197" t="s">
        <v>51</v>
      </c>
      <c r="E2197" t="s">
        <v>84</v>
      </c>
      <c r="F2197">
        <v>2027</v>
      </c>
      <c r="G2197" t="s">
        <v>196</v>
      </c>
      <c r="H2197" s="11" cm="1">
        <f t="array" ref="H2197">_xlfn.IFS(G2197="&gt;70%",1,G2197="60-70%",70%,G2197="50-60%",60%,G2197="&lt;50%",50%)</f>
        <v>1</v>
      </c>
      <c r="I2197" s="47">
        <v>0.67129015881080767</v>
      </c>
      <c r="J2197">
        <v>5</v>
      </c>
      <c r="K2197">
        <v>4</v>
      </c>
      <c r="L2197" t="s">
        <v>196</v>
      </c>
      <c r="M2197" s="11" cm="1">
        <f t="array" ref="M2197">_xlfn.IFS(L2197="&gt;70%",1,L2197="60-70%",70%,L2197="50-60%",60%,L2197="&lt;50%",50%)</f>
        <v>1</v>
      </c>
      <c r="N2197" s="47">
        <v>0.69075587178970665</v>
      </c>
      <c r="O2197">
        <v>5</v>
      </c>
      <c r="P2197">
        <v>4</v>
      </c>
      <c r="Q2197">
        <v>6</v>
      </c>
      <c r="R2197">
        <v>9</v>
      </c>
      <c r="S2197" t="s">
        <v>103</v>
      </c>
      <c r="T2197" t="s">
        <v>106</v>
      </c>
      <c r="V2197">
        <v>24</v>
      </c>
      <c r="W2197">
        <v>24</v>
      </c>
      <c r="X2197">
        <f>IF(AND(OR('Country Prioritization'!$C$4 = 'Filter inputs'!$A$4,'Country Prioritization'!$C$4=$B2197),
OR('Country Prioritization'!$C$6='Filter inputs'!$C$4,'Country Prioritization'!$C$6=$S2197),
OR( 'Country Prioritization'!$C$7='Filter inputs'!$D$4, 'Country Prioritization'!$C$7=$T2197),
OR('Country Prioritization'!$C$8='Filter inputs'!$E$4, 'Country Prioritization'!$C$8=$F2197), OR(AND('Country Prioritization'!$C$5='Filter inputs'!$B$4,H2197&lt;=$X$1),AND('Country Prioritization'!$C$5='Filter inputs'!$B$5,M2197&lt;=$X$1))),1,0)</f>
        <v>1</v>
      </c>
      <c r="Y2197">
        <f>IF(OR('Vaccine Prioritization'!$C$5='Filter inputs'!$E$4, 'Vaccine Prioritization'!$C$5=$F2197),1,0)</f>
        <v>1</v>
      </c>
    </row>
    <row r="2198" spans="1:25" x14ac:dyDescent="0.3">
      <c r="A2198" t="str">
        <f t="shared" si="56"/>
        <v>AFRICAMRTPCV32027</v>
      </c>
      <c r="B2198" t="s">
        <v>3</v>
      </c>
      <c r="C2198" t="s">
        <v>140</v>
      </c>
      <c r="D2198" t="s">
        <v>36</v>
      </c>
      <c r="E2198" t="s">
        <v>84</v>
      </c>
      <c r="F2198">
        <v>2027</v>
      </c>
      <c r="G2198" t="s">
        <v>196</v>
      </c>
      <c r="H2198" s="11" cm="1">
        <f t="array" ref="H2198">_xlfn.IFS(G2198="&gt;70%",1,G2198="60-70%",70%,G2198="50-60%",60%,G2198="&lt;50%",50%)</f>
        <v>1</v>
      </c>
      <c r="I2198" s="47">
        <v>0.63624530442477911</v>
      </c>
      <c r="J2198">
        <v>6</v>
      </c>
      <c r="K2198">
        <v>4</v>
      </c>
      <c r="L2198" t="s">
        <v>196</v>
      </c>
      <c r="M2198" s="11" cm="1">
        <f t="array" ref="M2198">_xlfn.IFS(L2198="&gt;70%",1,L2198="60-70%",70%,L2198="50-60%",60%,L2198="&lt;50%",50%)</f>
        <v>1</v>
      </c>
      <c r="N2198" s="47">
        <v>0.62498227877822143</v>
      </c>
      <c r="O2198">
        <v>6</v>
      </c>
      <c r="P2198">
        <v>4</v>
      </c>
      <c r="Q2198">
        <v>7</v>
      </c>
      <c r="R2198">
        <v>2</v>
      </c>
      <c r="S2198" t="s">
        <v>104</v>
      </c>
      <c r="T2198" t="s">
        <v>109</v>
      </c>
      <c r="V2198">
        <v>19</v>
      </c>
      <c r="W2198">
        <v>19</v>
      </c>
      <c r="X2198">
        <f>IF(AND(OR('Country Prioritization'!$C$4 = 'Filter inputs'!$A$4,'Country Prioritization'!$C$4=$B2198),
OR('Country Prioritization'!$C$6='Filter inputs'!$C$4,'Country Prioritization'!$C$6=$S2198),
OR( 'Country Prioritization'!$C$7='Filter inputs'!$D$4, 'Country Prioritization'!$C$7=$T2198),
OR('Country Prioritization'!$C$8='Filter inputs'!$E$4, 'Country Prioritization'!$C$8=$F2198), OR(AND('Country Prioritization'!$C$5='Filter inputs'!$B$4,H2198&lt;=$X$1),AND('Country Prioritization'!$C$5='Filter inputs'!$B$5,M2198&lt;=$X$1))),1,0)</f>
        <v>1</v>
      </c>
      <c r="Y2198">
        <f>IF(OR('Vaccine Prioritization'!$C$5='Filter inputs'!$E$4, 'Vaccine Prioritization'!$C$5=$F2198),1,0)</f>
        <v>1</v>
      </c>
    </row>
    <row r="2199" spans="1:25" x14ac:dyDescent="0.3">
      <c r="A2199" t="str">
        <f t="shared" si="56"/>
        <v>ASIAKGZPCV32027</v>
      </c>
      <c r="B2199" t="s">
        <v>13</v>
      </c>
      <c r="C2199" t="s">
        <v>143</v>
      </c>
      <c r="D2199" t="s">
        <v>39</v>
      </c>
      <c r="E2199" t="s">
        <v>84</v>
      </c>
      <c r="F2199">
        <v>2027</v>
      </c>
      <c r="G2199" t="s">
        <v>196</v>
      </c>
      <c r="H2199" s="11" cm="1">
        <f t="array" ref="H2199">_xlfn.IFS(G2199="&gt;70%",1,G2199="60-70%",70%,G2199="50-60%",60%,G2199="&lt;50%",50%)</f>
        <v>1</v>
      </c>
      <c r="I2199" s="47">
        <v>0.68515184539416851</v>
      </c>
      <c r="J2199">
        <v>2</v>
      </c>
      <c r="K2199">
        <v>4</v>
      </c>
      <c r="L2199" t="s">
        <v>196</v>
      </c>
      <c r="M2199" s="11" cm="1">
        <f t="array" ref="M2199">_xlfn.IFS(L2199="&gt;70%",1,L2199="60-70%",70%,L2199="50-60%",60%,L2199="&lt;50%",50%)</f>
        <v>1</v>
      </c>
      <c r="N2199" s="47">
        <v>0.61106006396854595</v>
      </c>
      <c r="O2199">
        <v>6</v>
      </c>
      <c r="P2199">
        <v>4</v>
      </c>
      <c r="Q2199">
        <v>6</v>
      </c>
      <c r="R2199">
        <v>2</v>
      </c>
      <c r="S2199" t="s">
        <v>104</v>
      </c>
      <c r="T2199" t="s">
        <v>109</v>
      </c>
      <c r="V2199">
        <v>14</v>
      </c>
      <c r="W2199">
        <v>18</v>
      </c>
      <c r="X2199">
        <f>IF(AND(OR('Country Prioritization'!$C$4 = 'Filter inputs'!$A$4,'Country Prioritization'!$C$4=$B2199),
OR('Country Prioritization'!$C$6='Filter inputs'!$C$4,'Country Prioritization'!$C$6=$S2199),
OR( 'Country Prioritization'!$C$7='Filter inputs'!$D$4, 'Country Prioritization'!$C$7=$T2199),
OR('Country Prioritization'!$C$8='Filter inputs'!$E$4, 'Country Prioritization'!$C$8=$F2199), OR(AND('Country Prioritization'!$C$5='Filter inputs'!$B$4,H2199&lt;=$X$1),AND('Country Prioritization'!$C$5='Filter inputs'!$B$5,M2199&lt;=$X$1))),1,0)</f>
        <v>1</v>
      </c>
      <c r="Y2199">
        <f>IF(OR('Vaccine Prioritization'!$C$5='Filter inputs'!$E$4, 'Vaccine Prioritization'!$C$5=$F2199),1,0)</f>
        <v>1</v>
      </c>
    </row>
    <row r="2200" spans="1:25" x14ac:dyDescent="0.3">
      <c r="A2200" t="str">
        <f t="shared" si="56"/>
        <v>AMERICAHNDPCV32027</v>
      </c>
      <c r="B2200" t="s">
        <v>22</v>
      </c>
      <c r="C2200" t="s">
        <v>165</v>
      </c>
      <c r="D2200" t="s">
        <v>61</v>
      </c>
      <c r="E2200" t="s">
        <v>84</v>
      </c>
      <c r="F2200">
        <v>2027</v>
      </c>
      <c r="G2200" t="s">
        <v>196</v>
      </c>
      <c r="H2200" s="11" cm="1">
        <f t="array" ref="H2200">_xlfn.IFS(G2200="&gt;70%",1,G2200="60-70%",70%,G2200="50-60%",60%,G2200="&lt;50%",50%)</f>
        <v>1</v>
      </c>
      <c r="I2200" s="47">
        <v>0.46360244340489659</v>
      </c>
      <c r="J2200">
        <v>4</v>
      </c>
      <c r="K2200">
        <v>3</v>
      </c>
      <c r="L2200" t="s">
        <v>196</v>
      </c>
      <c r="M2200" s="11" cm="1">
        <f t="array" ref="M2200">_xlfn.IFS(L2200="&gt;70%",1,L2200="60-70%",70%,L2200="50-60%",60%,L2200="&lt;50%",50%)</f>
        <v>1</v>
      </c>
      <c r="N2200" s="47">
        <v>0.52003071424773917</v>
      </c>
      <c r="O2200">
        <v>3</v>
      </c>
      <c r="P2200">
        <v>4</v>
      </c>
      <c r="Q2200">
        <v>4</v>
      </c>
      <c r="R2200">
        <v>11</v>
      </c>
      <c r="S2200" t="s">
        <v>104</v>
      </c>
      <c r="T2200" t="s">
        <v>108</v>
      </c>
      <c r="V2200">
        <v>22</v>
      </c>
      <c r="W2200">
        <v>22</v>
      </c>
      <c r="X2200">
        <f>IF(AND(OR('Country Prioritization'!$C$4 = 'Filter inputs'!$A$4,'Country Prioritization'!$C$4=$B2200),
OR('Country Prioritization'!$C$6='Filter inputs'!$C$4,'Country Prioritization'!$C$6=$S2200),
OR( 'Country Prioritization'!$C$7='Filter inputs'!$D$4, 'Country Prioritization'!$C$7=$T2200),
OR('Country Prioritization'!$C$8='Filter inputs'!$E$4, 'Country Prioritization'!$C$8=$F2200), OR(AND('Country Prioritization'!$C$5='Filter inputs'!$B$4,H2200&lt;=$X$1),AND('Country Prioritization'!$C$5='Filter inputs'!$B$5,M2200&lt;=$X$1))),1,0)</f>
        <v>1</v>
      </c>
      <c r="Y2200">
        <f>IF(OR('Vaccine Prioritization'!$C$5='Filter inputs'!$E$4, 'Vaccine Prioritization'!$C$5=$F2200),1,0)</f>
        <v>1</v>
      </c>
    </row>
    <row r="2201" spans="1:25" x14ac:dyDescent="0.3">
      <c r="A2201" t="str">
        <f t="shared" si="56"/>
        <v>AFRICAZWEPCV32027</v>
      </c>
      <c r="B2201" t="s">
        <v>3</v>
      </c>
      <c r="C2201" t="s">
        <v>148</v>
      </c>
      <c r="D2201" t="s">
        <v>44</v>
      </c>
      <c r="E2201" t="s">
        <v>84</v>
      </c>
      <c r="F2201">
        <v>2027</v>
      </c>
      <c r="G2201" t="s">
        <v>196</v>
      </c>
      <c r="H2201" s="11" cm="1">
        <f t="array" ref="H2201">_xlfn.IFS(G2201="&gt;70%",1,G2201="60-70%",70%,G2201="50-60%",60%,G2201="&lt;50%",50%)</f>
        <v>1</v>
      </c>
      <c r="I2201" s="47">
        <v>0.48262236302309264</v>
      </c>
      <c r="J2201">
        <v>3</v>
      </c>
      <c r="K2201">
        <v>4</v>
      </c>
      <c r="L2201" t="s">
        <v>196</v>
      </c>
      <c r="M2201" s="11" cm="1">
        <f t="array" ref="M2201">_xlfn.IFS(L2201="&gt;70%",1,L2201="60-70%",70%,L2201="50-60%",60%,L2201="&lt;50%",50%)</f>
        <v>1</v>
      </c>
      <c r="N2201" s="47">
        <v>0.51749293039413402</v>
      </c>
      <c r="O2201">
        <v>5</v>
      </c>
      <c r="P2201">
        <v>3</v>
      </c>
      <c r="Q2201">
        <v>7</v>
      </c>
      <c r="R2201">
        <v>2</v>
      </c>
      <c r="S2201" t="s">
        <v>104</v>
      </c>
      <c r="T2201" t="s">
        <v>109</v>
      </c>
      <c r="V2201">
        <v>16</v>
      </c>
      <c r="W2201">
        <v>17</v>
      </c>
      <c r="X2201">
        <f>IF(AND(OR('Country Prioritization'!$C$4 = 'Filter inputs'!$A$4,'Country Prioritization'!$C$4=$B2201),
OR('Country Prioritization'!$C$6='Filter inputs'!$C$4,'Country Prioritization'!$C$6=$S2201),
OR( 'Country Prioritization'!$C$7='Filter inputs'!$D$4, 'Country Prioritization'!$C$7=$T2201),
OR('Country Prioritization'!$C$8='Filter inputs'!$E$4, 'Country Prioritization'!$C$8=$F2201), OR(AND('Country Prioritization'!$C$5='Filter inputs'!$B$4,H2201&lt;=$X$1),AND('Country Prioritization'!$C$5='Filter inputs'!$B$5,M2201&lt;=$X$1))),1,0)</f>
        <v>1</v>
      </c>
      <c r="Y2201">
        <f>IF(OR('Vaccine Prioritization'!$C$5='Filter inputs'!$E$4, 'Vaccine Prioritization'!$C$5=$F2201),1,0)</f>
        <v>1</v>
      </c>
    </row>
    <row r="2202" spans="1:25" x14ac:dyDescent="0.3">
      <c r="A2202" t="str">
        <f t="shared" si="56"/>
        <v>AFRICACOGPCV32027</v>
      </c>
      <c r="B2202" t="s">
        <v>3</v>
      </c>
      <c r="C2202" t="s">
        <v>128</v>
      </c>
      <c r="D2202" t="s">
        <v>24</v>
      </c>
      <c r="E2202" t="s">
        <v>84</v>
      </c>
      <c r="F2202">
        <v>2027</v>
      </c>
      <c r="G2202" t="s">
        <v>197</v>
      </c>
      <c r="H2202" s="11" cm="1">
        <f t="array" ref="H2202">_xlfn.IFS(G2202="&gt;70%",1,G2202="60-70%",70%,G2202="50-60%",60%,G2202="&lt;50%",50%)</f>
        <v>0.7</v>
      </c>
      <c r="I2202" s="47">
        <v>0.57951302323908171</v>
      </c>
      <c r="J2202">
        <v>8</v>
      </c>
      <c r="K2202">
        <v>4</v>
      </c>
      <c r="L2202" t="s">
        <v>196</v>
      </c>
      <c r="M2202" s="11" cm="1">
        <f t="array" ref="M2202">_xlfn.IFS(L2202="&gt;70%",1,L2202="60-70%",70%,L2202="50-60%",60%,L2202="&lt;50%",50%)</f>
        <v>1</v>
      </c>
      <c r="N2202" s="47">
        <v>0.51641039663479937</v>
      </c>
      <c r="O2202">
        <v>8</v>
      </c>
      <c r="P2202">
        <v>3</v>
      </c>
      <c r="Q2202">
        <v>8</v>
      </c>
      <c r="R2202">
        <v>2</v>
      </c>
      <c r="S2202" t="s">
        <v>104</v>
      </c>
      <c r="T2202" t="s">
        <v>109</v>
      </c>
      <c r="V2202">
        <v>22</v>
      </c>
      <c r="W2202">
        <v>21</v>
      </c>
      <c r="X2202">
        <f>IF(AND(OR('Country Prioritization'!$C$4 = 'Filter inputs'!$A$4,'Country Prioritization'!$C$4=$B2202),
OR('Country Prioritization'!$C$6='Filter inputs'!$C$4,'Country Prioritization'!$C$6=$S2202),
OR( 'Country Prioritization'!$C$7='Filter inputs'!$D$4, 'Country Prioritization'!$C$7=$T2202),
OR('Country Prioritization'!$C$8='Filter inputs'!$E$4, 'Country Prioritization'!$C$8=$F2202), OR(AND('Country Prioritization'!$C$5='Filter inputs'!$B$4,H2202&lt;=$X$1),AND('Country Prioritization'!$C$5='Filter inputs'!$B$5,M2202&lt;=$X$1))),1,0)</f>
        <v>1</v>
      </c>
      <c r="Y2202">
        <f>IF(OR('Vaccine Prioritization'!$C$5='Filter inputs'!$E$4, 'Vaccine Prioritization'!$C$5=$F2202),1,0)</f>
        <v>1</v>
      </c>
    </row>
    <row r="2203" spans="1:25" x14ac:dyDescent="0.3">
      <c r="A2203" t="str">
        <f t="shared" si="56"/>
        <v>AFRICACAFPCV32027</v>
      </c>
      <c r="B2203" t="s">
        <v>3</v>
      </c>
      <c r="C2203" t="s">
        <v>114</v>
      </c>
      <c r="D2203" t="s">
        <v>6</v>
      </c>
      <c r="E2203" t="s">
        <v>84</v>
      </c>
      <c r="F2203">
        <v>2027</v>
      </c>
      <c r="G2203" t="s">
        <v>199</v>
      </c>
      <c r="H2203" s="11" cm="1">
        <f t="array" ref="H2203">_xlfn.IFS(G2203="&gt;70%",1,G2203="60-70%",70%,G2203="50-60%",60%,G2203="&lt;50%",50%)</f>
        <v>0.5</v>
      </c>
      <c r="I2203" s="47">
        <v>0.42851347822895669</v>
      </c>
      <c r="J2203">
        <v>10</v>
      </c>
      <c r="K2203">
        <v>3</v>
      </c>
      <c r="L2203" t="s">
        <v>199</v>
      </c>
      <c r="M2203" s="11" cm="1">
        <f t="array" ref="M2203">_xlfn.IFS(L2203="&gt;70%",1,L2203="60-70%",70%,L2203="50-60%",60%,L2203="&lt;50%",50%)</f>
        <v>0.5</v>
      </c>
      <c r="N2203" s="47">
        <v>0.35940204482313837</v>
      </c>
      <c r="O2203">
        <v>9</v>
      </c>
      <c r="P2203">
        <v>3</v>
      </c>
      <c r="Q2203">
        <v>10</v>
      </c>
      <c r="R2203">
        <v>9</v>
      </c>
      <c r="S2203" t="s">
        <v>103</v>
      </c>
      <c r="T2203" t="s">
        <v>106</v>
      </c>
      <c r="V2203">
        <v>32</v>
      </c>
      <c r="W2203">
        <v>31</v>
      </c>
      <c r="X2203">
        <f>IF(AND(OR('Country Prioritization'!$C$4 = 'Filter inputs'!$A$4,'Country Prioritization'!$C$4=$B2203),
OR('Country Prioritization'!$C$6='Filter inputs'!$C$4,'Country Prioritization'!$C$6=$S2203),
OR( 'Country Prioritization'!$C$7='Filter inputs'!$D$4, 'Country Prioritization'!$C$7=$T2203),
OR('Country Prioritization'!$C$8='Filter inputs'!$E$4, 'Country Prioritization'!$C$8=$F2203), OR(AND('Country Prioritization'!$C$5='Filter inputs'!$B$4,H2203&lt;=$X$1),AND('Country Prioritization'!$C$5='Filter inputs'!$B$5,M2203&lt;=$X$1))),1,0)</f>
        <v>1</v>
      </c>
      <c r="Y2203">
        <f>IF(OR('Vaccine Prioritization'!$C$5='Filter inputs'!$E$4, 'Vaccine Prioritization'!$C$5=$F2203),1,0)</f>
        <v>1</v>
      </c>
    </row>
    <row r="2204" spans="1:25" x14ac:dyDescent="0.3">
      <c r="A2204" t="str">
        <f t="shared" si="56"/>
        <v>AFRICAGMBPCV32027</v>
      </c>
      <c r="B2204" t="s">
        <v>3</v>
      </c>
      <c r="C2204" t="s">
        <v>156</v>
      </c>
      <c r="D2204" t="s">
        <v>52</v>
      </c>
      <c r="E2204" t="s">
        <v>84</v>
      </c>
      <c r="F2204">
        <v>2027</v>
      </c>
      <c r="G2204" t="s">
        <v>196</v>
      </c>
      <c r="H2204" s="11" cm="1">
        <f t="array" ref="H2204">_xlfn.IFS(G2204="&gt;70%",1,G2204="60-70%",70%,G2204="50-60%",60%,G2204="&lt;50%",50%)</f>
        <v>1</v>
      </c>
      <c r="I2204" s="47">
        <v>0.36855250583719257</v>
      </c>
      <c r="J2204">
        <v>4</v>
      </c>
      <c r="K2204">
        <v>3</v>
      </c>
      <c r="L2204" t="s">
        <v>196</v>
      </c>
      <c r="M2204" s="11" cm="1">
        <f t="array" ref="M2204">_xlfn.IFS(L2204="&gt;70%",1,L2204="60-70%",70%,L2204="50-60%",60%,L2204="&lt;50%",50%)</f>
        <v>1</v>
      </c>
      <c r="N2204" s="47">
        <v>0.35192363115323611</v>
      </c>
      <c r="O2204">
        <v>4</v>
      </c>
      <c r="P2204">
        <v>3</v>
      </c>
      <c r="Q2204">
        <v>6</v>
      </c>
      <c r="R2204">
        <v>9</v>
      </c>
      <c r="S2204" t="s">
        <v>103</v>
      </c>
      <c r="T2204" t="s">
        <v>106</v>
      </c>
      <c r="V2204">
        <v>22</v>
      </c>
      <c r="W2204">
        <v>22</v>
      </c>
      <c r="X2204">
        <f>IF(AND(OR('Country Prioritization'!$C$4 = 'Filter inputs'!$A$4,'Country Prioritization'!$C$4=$B2204),
OR('Country Prioritization'!$C$6='Filter inputs'!$C$4,'Country Prioritization'!$C$6=$S2204),
OR( 'Country Prioritization'!$C$7='Filter inputs'!$D$4, 'Country Prioritization'!$C$7=$T2204),
OR('Country Prioritization'!$C$8='Filter inputs'!$E$4, 'Country Prioritization'!$C$8=$F2204), OR(AND('Country Prioritization'!$C$5='Filter inputs'!$B$4,H2204&lt;=$X$1),AND('Country Prioritization'!$C$5='Filter inputs'!$B$5,M2204&lt;=$X$1))),1,0)</f>
        <v>1</v>
      </c>
      <c r="Y2204">
        <f>IF(OR('Vaccine Prioritization'!$C$5='Filter inputs'!$E$4, 'Vaccine Prioritization'!$C$5=$F2204),1,0)</f>
        <v>1</v>
      </c>
    </row>
    <row r="2205" spans="1:25" x14ac:dyDescent="0.3">
      <c r="A2205" t="str">
        <f t="shared" si="56"/>
        <v>ASIALKAPCV32027</v>
      </c>
      <c r="B2205" t="s">
        <v>13</v>
      </c>
      <c r="C2205" t="s">
        <v>180</v>
      </c>
      <c r="D2205" t="s">
        <v>76</v>
      </c>
      <c r="E2205" t="s">
        <v>84</v>
      </c>
      <c r="F2205">
        <v>2027</v>
      </c>
      <c r="G2205" t="s">
        <v>197</v>
      </c>
      <c r="H2205" s="11" cm="1">
        <f t="array" ref="H2205">_xlfn.IFS(G2205="&gt;70%",1,G2205="60-70%",70%,G2205="50-60%",60%,G2205="&lt;50%",50%)</f>
        <v>0.7</v>
      </c>
      <c r="I2205" s="47">
        <v>0.21899778890356084</v>
      </c>
      <c r="J2205">
        <v>8</v>
      </c>
      <c r="K2205">
        <v>2</v>
      </c>
      <c r="L2205" t="s">
        <v>196</v>
      </c>
      <c r="M2205" s="11" cm="1">
        <f t="array" ref="M2205">_xlfn.IFS(L2205="&gt;70%",1,L2205="60-70%",70%,L2205="50-60%",60%,L2205="&lt;50%",50%)</f>
        <v>1</v>
      </c>
      <c r="N2205" s="47">
        <v>0.31418651683158028</v>
      </c>
      <c r="O2205">
        <v>2</v>
      </c>
      <c r="P2205">
        <v>3</v>
      </c>
      <c r="Q2205">
        <v>1</v>
      </c>
      <c r="R2205">
        <v>11</v>
      </c>
      <c r="S2205" t="s">
        <v>104</v>
      </c>
      <c r="T2205" t="s">
        <v>108</v>
      </c>
      <c r="V2205">
        <v>22</v>
      </c>
      <c r="W2205">
        <v>17</v>
      </c>
      <c r="X2205">
        <f>IF(AND(OR('Country Prioritization'!$C$4 = 'Filter inputs'!$A$4,'Country Prioritization'!$C$4=$B2205),
OR('Country Prioritization'!$C$6='Filter inputs'!$C$4,'Country Prioritization'!$C$6=$S2205),
OR( 'Country Prioritization'!$C$7='Filter inputs'!$D$4, 'Country Prioritization'!$C$7=$T2205),
OR('Country Prioritization'!$C$8='Filter inputs'!$E$4, 'Country Prioritization'!$C$8=$F2205), OR(AND('Country Prioritization'!$C$5='Filter inputs'!$B$4,H2205&lt;=$X$1),AND('Country Prioritization'!$C$5='Filter inputs'!$B$5,M2205&lt;=$X$1))),1,0)</f>
        <v>1</v>
      </c>
      <c r="Y2205">
        <f>IF(OR('Vaccine Prioritization'!$C$5='Filter inputs'!$E$4, 'Vaccine Prioritization'!$C$5=$F2205),1,0)</f>
        <v>1</v>
      </c>
    </row>
    <row r="2206" spans="1:25" x14ac:dyDescent="0.3">
      <c r="A2206" t="str">
        <f t="shared" si="56"/>
        <v>EUROPEUKRPCV32027</v>
      </c>
      <c r="B2206" t="s">
        <v>9</v>
      </c>
      <c r="C2206" t="s">
        <v>117</v>
      </c>
      <c r="D2206" t="s">
        <v>10</v>
      </c>
      <c r="E2206" t="s">
        <v>84</v>
      </c>
      <c r="F2206">
        <v>2027</v>
      </c>
      <c r="G2206" t="s">
        <v>197</v>
      </c>
      <c r="H2206" s="11" cm="1">
        <f t="array" ref="H2206">_xlfn.IFS(G2206="&gt;70%",1,G2206="60-70%",70%,G2206="50-60%",60%,G2206="&lt;50%",50%)</f>
        <v>0.7</v>
      </c>
      <c r="I2206" s="47">
        <v>0.3771325564968292</v>
      </c>
      <c r="J2206">
        <v>9</v>
      </c>
      <c r="K2206">
        <v>3</v>
      </c>
      <c r="L2206" t="s">
        <v>199</v>
      </c>
      <c r="M2206" s="11" cm="1">
        <f t="array" ref="M2206">_xlfn.IFS(L2206="&gt;70%",1,L2206="60-70%",70%,L2206="50-60%",60%,L2206="&lt;50%",50%)</f>
        <v>0.5</v>
      </c>
      <c r="N2206" s="47">
        <v>0.28963466077035843</v>
      </c>
      <c r="O2206">
        <v>9</v>
      </c>
      <c r="P2206">
        <v>3</v>
      </c>
      <c r="Q2206">
        <v>1</v>
      </c>
      <c r="R2206">
        <v>11</v>
      </c>
      <c r="S2206" t="s">
        <v>104</v>
      </c>
      <c r="T2206" t="s">
        <v>108</v>
      </c>
      <c r="V2206">
        <v>24</v>
      </c>
      <c r="W2206">
        <v>24</v>
      </c>
      <c r="X2206">
        <f>IF(AND(OR('Country Prioritization'!$C$4 = 'Filter inputs'!$A$4,'Country Prioritization'!$C$4=$B2206),
OR('Country Prioritization'!$C$6='Filter inputs'!$C$4,'Country Prioritization'!$C$6=$S2206),
OR( 'Country Prioritization'!$C$7='Filter inputs'!$D$4, 'Country Prioritization'!$C$7=$T2206),
OR('Country Prioritization'!$C$8='Filter inputs'!$E$4, 'Country Prioritization'!$C$8=$F2206), OR(AND('Country Prioritization'!$C$5='Filter inputs'!$B$4,H2206&lt;=$X$1),AND('Country Prioritization'!$C$5='Filter inputs'!$B$5,M2206&lt;=$X$1))),1,0)</f>
        <v>1</v>
      </c>
      <c r="Y2206">
        <f>IF(OR('Vaccine Prioritization'!$C$5='Filter inputs'!$E$4, 'Vaccine Prioritization'!$C$5=$F2206),1,0)</f>
        <v>1</v>
      </c>
    </row>
    <row r="2207" spans="1:25" x14ac:dyDescent="0.3">
      <c r="A2207" t="str">
        <f t="shared" si="56"/>
        <v>AMERICANICPCV32027</v>
      </c>
      <c r="B2207" t="s">
        <v>22</v>
      </c>
      <c r="C2207" t="s">
        <v>185</v>
      </c>
      <c r="D2207" t="s">
        <v>81</v>
      </c>
      <c r="E2207" t="s">
        <v>84</v>
      </c>
      <c r="F2207">
        <v>2027</v>
      </c>
      <c r="G2207" t="s">
        <v>196</v>
      </c>
      <c r="H2207" s="11" cm="1">
        <f t="array" ref="H2207">_xlfn.IFS(G2207="&gt;70%",1,G2207="60-70%",70%,G2207="50-60%",60%,G2207="&lt;50%",50%)</f>
        <v>1</v>
      </c>
      <c r="I2207" s="47">
        <v>0.26678422112594474</v>
      </c>
      <c r="J2207">
        <v>1</v>
      </c>
      <c r="K2207">
        <v>3</v>
      </c>
      <c r="L2207" t="s">
        <v>196</v>
      </c>
      <c r="M2207" s="11" cm="1">
        <f t="array" ref="M2207">_xlfn.IFS(L2207="&gt;70%",1,L2207="60-70%",70%,L2207="50-60%",60%,L2207="&lt;50%",50%)</f>
        <v>1</v>
      </c>
      <c r="N2207" s="47">
        <v>0.27253909531814524</v>
      </c>
      <c r="O2207">
        <v>1</v>
      </c>
      <c r="P2207">
        <v>3</v>
      </c>
      <c r="Q2207">
        <v>1</v>
      </c>
      <c r="R2207">
        <v>5</v>
      </c>
      <c r="S2207" t="s">
        <v>104</v>
      </c>
      <c r="T2207" t="s">
        <v>107</v>
      </c>
      <c r="V2207">
        <v>10</v>
      </c>
      <c r="W2207">
        <v>10</v>
      </c>
      <c r="X2207">
        <f>IF(AND(OR('Country Prioritization'!$C$4 = 'Filter inputs'!$A$4,'Country Prioritization'!$C$4=$B2207),
OR('Country Prioritization'!$C$6='Filter inputs'!$C$4,'Country Prioritization'!$C$6=$S2207),
OR( 'Country Prioritization'!$C$7='Filter inputs'!$D$4, 'Country Prioritization'!$C$7=$T2207),
OR('Country Prioritization'!$C$8='Filter inputs'!$E$4, 'Country Prioritization'!$C$8=$F2207), OR(AND('Country Prioritization'!$C$5='Filter inputs'!$B$4,H2207&lt;=$X$1),AND('Country Prioritization'!$C$5='Filter inputs'!$B$5,M2207&lt;=$X$1))),1,0)</f>
        <v>1</v>
      </c>
      <c r="Y2207">
        <f>IF(OR('Vaccine Prioritization'!$C$5='Filter inputs'!$E$4, 'Vaccine Prioritization'!$C$5=$F2207),1,0)</f>
        <v>1</v>
      </c>
    </row>
    <row r="2208" spans="1:25" x14ac:dyDescent="0.3">
      <c r="A2208" t="str">
        <f t="shared" si="56"/>
        <v>AFRICAGNBPCV32027</v>
      </c>
      <c r="B2208" t="s">
        <v>3</v>
      </c>
      <c r="C2208" t="s">
        <v>138</v>
      </c>
      <c r="D2208" t="s">
        <v>34</v>
      </c>
      <c r="E2208" t="s">
        <v>84</v>
      </c>
      <c r="F2208">
        <v>2027</v>
      </c>
      <c r="G2208" t="s">
        <v>196</v>
      </c>
      <c r="H2208" s="11" cm="1">
        <f t="array" ref="H2208">_xlfn.IFS(G2208="&gt;70%",1,G2208="60-70%",70%,G2208="50-60%",60%,G2208="&lt;50%",50%)</f>
        <v>1</v>
      </c>
      <c r="I2208" s="47">
        <v>0.21719718622314094</v>
      </c>
      <c r="J2208">
        <v>5</v>
      </c>
      <c r="K2208">
        <v>2</v>
      </c>
      <c r="L2208" t="s">
        <v>196</v>
      </c>
      <c r="M2208" s="11" cm="1">
        <f t="array" ref="M2208">_xlfn.IFS(L2208="&gt;70%",1,L2208="60-70%",70%,L2208="50-60%",60%,L2208="&lt;50%",50%)</f>
        <v>1</v>
      </c>
      <c r="N2208" s="47">
        <v>0.21967667775970678</v>
      </c>
      <c r="O2208">
        <v>6</v>
      </c>
      <c r="P2208">
        <v>2</v>
      </c>
      <c r="Q2208">
        <v>9</v>
      </c>
      <c r="R2208">
        <v>9</v>
      </c>
      <c r="S2208" t="s">
        <v>103</v>
      </c>
      <c r="T2208" t="s">
        <v>106</v>
      </c>
      <c r="V2208">
        <v>25</v>
      </c>
      <c r="W2208">
        <v>26</v>
      </c>
      <c r="X2208">
        <f>IF(AND(OR('Country Prioritization'!$C$4 = 'Filter inputs'!$A$4,'Country Prioritization'!$C$4=$B2208),
OR('Country Prioritization'!$C$6='Filter inputs'!$C$4,'Country Prioritization'!$C$6=$S2208),
OR( 'Country Prioritization'!$C$7='Filter inputs'!$D$4, 'Country Prioritization'!$C$7=$T2208),
OR('Country Prioritization'!$C$8='Filter inputs'!$E$4, 'Country Prioritization'!$C$8=$F2208), OR(AND('Country Prioritization'!$C$5='Filter inputs'!$B$4,H2208&lt;=$X$1),AND('Country Prioritization'!$C$5='Filter inputs'!$B$5,M2208&lt;=$X$1))),1,0)</f>
        <v>1</v>
      </c>
      <c r="Y2208">
        <f>IF(OR('Vaccine Prioritization'!$C$5='Filter inputs'!$E$4, 'Vaccine Prioritization'!$C$5=$F2208),1,0)</f>
        <v>1</v>
      </c>
    </row>
    <row r="2209" spans="1:25" x14ac:dyDescent="0.3">
      <c r="A2209" t="str">
        <f t="shared" si="56"/>
        <v>ASIAMNGPCV32027</v>
      </c>
      <c r="B2209" t="s">
        <v>13</v>
      </c>
      <c r="C2209" t="s">
        <v>174</v>
      </c>
      <c r="D2209" t="s">
        <v>70</v>
      </c>
      <c r="E2209" t="s">
        <v>84</v>
      </c>
      <c r="F2209">
        <v>2027</v>
      </c>
      <c r="G2209" t="s">
        <v>199</v>
      </c>
      <c r="H2209" s="11" cm="1">
        <f t="array" ref="H2209">_xlfn.IFS(G2209="&gt;70%",1,G2209="60-70%",70%,G2209="50-60%",60%,G2209="&lt;50%",50%)</f>
        <v>0.5</v>
      </c>
      <c r="I2209" s="47">
        <v>8.336732402340491E-2</v>
      </c>
      <c r="J2209">
        <v>10</v>
      </c>
      <c r="K2209">
        <v>2</v>
      </c>
      <c r="L2209" t="s">
        <v>196</v>
      </c>
      <c r="M2209" s="11" cm="1">
        <f t="array" ref="M2209">_xlfn.IFS(L2209="&gt;70%",1,L2209="60-70%",70%,L2209="50-60%",60%,L2209="&lt;50%",50%)</f>
        <v>1</v>
      </c>
      <c r="N2209" s="47">
        <v>0.16909387067798601</v>
      </c>
      <c r="O2209">
        <v>2</v>
      </c>
      <c r="P2209">
        <v>2</v>
      </c>
      <c r="Q2209">
        <v>5</v>
      </c>
      <c r="R2209">
        <v>11</v>
      </c>
      <c r="S2209" t="s">
        <v>104</v>
      </c>
      <c r="T2209" t="s">
        <v>108</v>
      </c>
      <c r="V2209">
        <v>28</v>
      </c>
      <c r="W2209">
        <v>20</v>
      </c>
      <c r="X2209">
        <f>IF(AND(OR('Country Prioritization'!$C$4 = 'Filter inputs'!$A$4,'Country Prioritization'!$C$4=$B2209),
OR('Country Prioritization'!$C$6='Filter inputs'!$C$4,'Country Prioritization'!$C$6=$S2209),
OR( 'Country Prioritization'!$C$7='Filter inputs'!$D$4, 'Country Prioritization'!$C$7=$T2209),
OR('Country Prioritization'!$C$8='Filter inputs'!$E$4, 'Country Prioritization'!$C$8=$F2209), OR(AND('Country Prioritization'!$C$5='Filter inputs'!$B$4,H2209&lt;=$X$1),AND('Country Prioritization'!$C$5='Filter inputs'!$B$5,M2209&lt;=$X$1))),1,0)</f>
        <v>1</v>
      </c>
      <c r="Y2209">
        <f>IF(OR('Vaccine Prioritization'!$C$5='Filter inputs'!$E$4, 'Vaccine Prioritization'!$C$5=$F2209),1,0)</f>
        <v>1</v>
      </c>
    </row>
    <row r="2210" spans="1:25" x14ac:dyDescent="0.3">
      <c r="A2210" t="str">
        <f t="shared" si="56"/>
        <v>AFRICADJIPCV32027</v>
      </c>
      <c r="B2210" t="s">
        <v>3</v>
      </c>
      <c r="C2210" t="s">
        <v>124</v>
      </c>
      <c r="D2210" t="s">
        <v>19</v>
      </c>
      <c r="E2210" t="s">
        <v>84</v>
      </c>
      <c r="F2210">
        <v>2027</v>
      </c>
      <c r="G2210" t="s">
        <v>196</v>
      </c>
      <c r="H2210" s="11" cm="1">
        <f t="array" ref="H2210">_xlfn.IFS(G2210="&gt;70%",1,G2210="60-70%",70%,G2210="50-60%",60%,G2210="&lt;50%",50%)</f>
        <v>1</v>
      </c>
      <c r="I2210" s="47">
        <v>0.15483937872454118</v>
      </c>
      <c r="J2210">
        <v>5</v>
      </c>
      <c r="K2210">
        <v>2</v>
      </c>
      <c r="L2210" t="s">
        <v>197</v>
      </c>
      <c r="M2210" s="11" cm="1">
        <f t="array" ref="M2210">_xlfn.IFS(L2210="&gt;70%",1,L2210="60-70%",70%,L2210="50-60%",60%,L2210="&lt;50%",50%)</f>
        <v>0.7</v>
      </c>
      <c r="N2210" s="47">
        <v>0.14891907578373081</v>
      </c>
      <c r="O2210">
        <v>8</v>
      </c>
      <c r="P2210">
        <v>2</v>
      </c>
      <c r="Q2210">
        <v>7</v>
      </c>
      <c r="R2210">
        <v>2</v>
      </c>
      <c r="S2210" t="s">
        <v>104</v>
      </c>
      <c r="T2210" t="s">
        <v>109</v>
      </c>
      <c r="V2210">
        <v>16</v>
      </c>
      <c r="W2210">
        <v>19</v>
      </c>
      <c r="X2210">
        <f>IF(AND(OR('Country Prioritization'!$C$4 = 'Filter inputs'!$A$4,'Country Prioritization'!$C$4=$B2210),
OR('Country Prioritization'!$C$6='Filter inputs'!$C$4,'Country Prioritization'!$C$6=$S2210),
OR( 'Country Prioritization'!$C$7='Filter inputs'!$D$4, 'Country Prioritization'!$C$7=$T2210),
OR('Country Prioritization'!$C$8='Filter inputs'!$E$4, 'Country Prioritization'!$C$8=$F2210), OR(AND('Country Prioritization'!$C$5='Filter inputs'!$B$4,H2210&lt;=$X$1),AND('Country Prioritization'!$C$5='Filter inputs'!$B$5,M2210&lt;=$X$1))),1,0)</f>
        <v>1</v>
      </c>
      <c r="Y2210">
        <f>IF(OR('Vaccine Prioritization'!$C$5='Filter inputs'!$E$4, 'Vaccine Prioritization'!$C$5=$F2210),1,0)</f>
        <v>1</v>
      </c>
    </row>
    <row r="2211" spans="1:25" x14ac:dyDescent="0.3">
      <c r="A2211" t="str">
        <f t="shared" si="56"/>
        <v>ASIATLSPCV32027</v>
      </c>
      <c r="B2211" t="s">
        <v>13</v>
      </c>
      <c r="C2211" t="s">
        <v>160</v>
      </c>
      <c r="D2211" t="s">
        <v>56</v>
      </c>
      <c r="E2211" t="s">
        <v>84</v>
      </c>
      <c r="F2211">
        <v>2027</v>
      </c>
      <c r="G2211" t="s">
        <v>197</v>
      </c>
      <c r="H2211" s="11" cm="1">
        <f t="array" ref="H2211">_xlfn.IFS(G2211="&gt;70%",1,G2211="60-70%",70%,G2211="50-60%",60%,G2211="&lt;50%",50%)</f>
        <v>0.7</v>
      </c>
      <c r="I2211" s="47">
        <v>0.22767250639205347</v>
      </c>
      <c r="J2211">
        <v>8</v>
      </c>
      <c r="K2211">
        <v>3</v>
      </c>
      <c r="L2211" t="s">
        <v>199</v>
      </c>
      <c r="M2211" s="11" cm="1">
        <f t="array" ref="M2211">_xlfn.IFS(L2211="&gt;70%",1,L2211="60-70%",70%,L2211="50-60%",60%,L2211="&lt;50%",50%)</f>
        <v>0.5</v>
      </c>
      <c r="N2211" s="47">
        <v>0.13029749888639744</v>
      </c>
      <c r="O2211">
        <v>10</v>
      </c>
      <c r="P2211">
        <v>2</v>
      </c>
      <c r="Q2211">
        <v>2</v>
      </c>
      <c r="R2211">
        <v>11</v>
      </c>
      <c r="S2211" t="s">
        <v>104</v>
      </c>
      <c r="T2211" t="s">
        <v>108</v>
      </c>
      <c r="V2211">
        <v>24</v>
      </c>
      <c r="W2211">
        <v>25</v>
      </c>
      <c r="X2211">
        <f>IF(AND(OR('Country Prioritization'!$C$4 = 'Filter inputs'!$A$4,'Country Prioritization'!$C$4=$B2211),
OR('Country Prioritization'!$C$6='Filter inputs'!$C$4,'Country Prioritization'!$C$6=$S2211),
OR( 'Country Prioritization'!$C$7='Filter inputs'!$D$4, 'Country Prioritization'!$C$7=$T2211),
OR('Country Prioritization'!$C$8='Filter inputs'!$E$4, 'Country Prioritization'!$C$8=$F2211), OR(AND('Country Prioritization'!$C$5='Filter inputs'!$B$4,H2211&lt;=$X$1),AND('Country Prioritization'!$C$5='Filter inputs'!$B$5,M2211&lt;=$X$1))),1,0)</f>
        <v>1</v>
      </c>
      <c r="Y2211">
        <f>IF(OR('Vaccine Prioritization'!$C$5='Filter inputs'!$E$4, 'Vaccine Prioritization'!$C$5=$F2211),1,0)</f>
        <v>1</v>
      </c>
    </row>
    <row r="2212" spans="1:25" x14ac:dyDescent="0.3">
      <c r="A2212" t="str">
        <f t="shared" si="56"/>
        <v>ASIAARMPCV32027</v>
      </c>
      <c r="B2212" t="s">
        <v>13</v>
      </c>
      <c r="C2212" t="s">
        <v>168</v>
      </c>
      <c r="D2212" t="s">
        <v>64</v>
      </c>
      <c r="E2212" t="s">
        <v>84</v>
      </c>
      <c r="F2212">
        <v>2027</v>
      </c>
      <c r="G2212" t="s">
        <v>196</v>
      </c>
      <c r="H2212" s="11" cm="1">
        <f t="array" ref="H2212">_xlfn.IFS(G2212="&gt;70%",1,G2212="60-70%",70%,G2212="50-60%",60%,G2212="&lt;50%",50%)</f>
        <v>1</v>
      </c>
      <c r="I2212" s="47">
        <v>0.10951937070291956</v>
      </c>
      <c r="J2212">
        <v>3</v>
      </c>
      <c r="K2212">
        <v>2</v>
      </c>
      <c r="L2212" t="s">
        <v>196</v>
      </c>
      <c r="M2212" s="11" cm="1">
        <f t="array" ref="M2212">_xlfn.IFS(L2212="&gt;70%",1,L2212="60-70%",70%,L2212="50-60%",60%,L2212="&lt;50%",50%)</f>
        <v>1</v>
      </c>
      <c r="N2212" s="47">
        <v>0.11534229893975725</v>
      </c>
      <c r="O2212">
        <v>3</v>
      </c>
      <c r="P2212">
        <v>2</v>
      </c>
      <c r="Q2212">
        <v>2</v>
      </c>
      <c r="R2212">
        <v>10</v>
      </c>
      <c r="S2212" t="s">
        <v>105</v>
      </c>
      <c r="T2212" t="s">
        <v>108</v>
      </c>
      <c r="V2212">
        <v>17</v>
      </c>
      <c r="W2212">
        <v>17</v>
      </c>
      <c r="X2212">
        <f>IF(AND(OR('Country Prioritization'!$C$4 = 'Filter inputs'!$A$4,'Country Prioritization'!$C$4=$B2212),
OR('Country Prioritization'!$C$6='Filter inputs'!$C$4,'Country Prioritization'!$C$6=$S2212),
OR( 'Country Prioritization'!$C$7='Filter inputs'!$D$4, 'Country Prioritization'!$C$7=$T2212),
OR('Country Prioritization'!$C$8='Filter inputs'!$E$4, 'Country Prioritization'!$C$8=$F2212), OR(AND('Country Prioritization'!$C$5='Filter inputs'!$B$4,H2212&lt;=$X$1),AND('Country Prioritization'!$C$5='Filter inputs'!$B$5,M2212&lt;=$X$1))),1,0)</f>
        <v>1</v>
      </c>
      <c r="Y2212">
        <f>IF(OR('Vaccine Prioritization'!$C$5='Filter inputs'!$E$4, 'Vaccine Prioritization'!$C$5=$F2212),1,0)</f>
        <v>1</v>
      </c>
    </row>
    <row r="2213" spans="1:25" x14ac:dyDescent="0.3">
      <c r="A2213" t="str">
        <f t="shared" si="56"/>
        <v>AMERICACUBPCV32027</v>
      </c>
      <c r="B2213" t="s">
        <v>22</v>
      </c>
      <c r="C2213" t="s">
        <v>175</v>
      </c>
      <c r="D2213" t="s">
        <v>71</v>
      </c>
      <c r="E2213" t="s">
        <v>84</v>
      </c>
      <c r="F2213">
        <v>2027</v>
      </c>
      <c r="G2213" t="s">
        <v>196</v>
      </c>
      <c r="H2213" s="11" cm="1">
        <f t="array" ref="H2213">_xlfn.IFS(G2213="&gt;70%",1,G2213="60-70%",70%,G2213="50-60%",60%,G2213="&lt;50%",50%)</f>
        <v>1</v>
      </c>
      <c r="I2213" s="47">
        <v>9.6668666446646442E-2</v>
      </c>
      <c r="J2213">
        <v>4</v>
      </c>
      <c r="K2213">
        <v>2</v>
      </c>
      <c r="L2213" t="s">
        <v>196</v>
      </c>
      <c r="M2213" s="11" cm="1">
        <f t="array" ref="M2213">_xlfn.IFS(L2213="&gt;70%",1,L2213="60-70%",70%,L2213="50-60%",60%,L2213="&lt;50%",50%)</f>
        <v>1</v>
      </c>
      <c r="N2213" s="47">
        <v>0.10754946930105001</v>
      </c>
      <c r="O2213">
        <v>2</v>
      </c>
      <c r="P2213">
        <v>2</v>
      </c>
      <c r="Q2213">
        <v>1</v>
      </c>
      <c r="R2213">
        <v>10</v>
      </c>
      <c r="S2213" t="s">
        <v>105</v>
      </c>
      <c r="T2213" t="s">
        <v>108</v>
      </c>
      <c r="V2213">
        <v>17</v>
      </c>
      <c r="W2213">
        <v>15</v>
      </c>
      <c r="X2213">
        <f>IF(AND(OR('Country Prioritization'!$C$4 = 'Filter inputs'!$A$4,'Country Prioritization'!$C$4=$B2213),
OR('Country Prioritization'!$C$6='Filter inputs'!$C$4,'Country Prioritization'!$C$6=$S2213),
OR( 'Country Prioritization'!$C$7='Filter inputs'!$D$4, 'Country Prioritization'!$C$7=$T2213),
OR('Country Prioritization'!$C$8='Filter inputs'!$E$4, 'Country Prioritization'!$C$8=$F2213), OR(AND('Country Prioritization'!$C$5='Filter inputs'!$B$4,H2213&lt;=$X$1),AND('Country Prioritization'!$C$5='Filter inputs'!$B$5,M2213&lt;=$X$1))),1,0)</f>
        <v>1</v>
      </c>
      <c r="Y2213">
        <f>IF(OR('Vaccine Prioritization'!$C$5='Filter inputs'!$E$4, 'Vaccine Prioritization'!$C$5=$F2213),1,0)</f>
        <v>1</v>
      </c>
    </row>
    <row r="2214" spans="1:25" x14ac:dyDescent="0.3">
      <c r="A2214" t="str">
        <f t="shared" si="56"/>
        <v>AFRICACOMPCV32027</v>
      </c>
      <c r="B2214" t="s">
        <v>3</v>
      </c>
      <c r="C2214" t="s">
        <v>153</v>
      </c>
      <c r="D2214" t="s">
        <v>49</v>
      </c>
      <c r="E2214" t="s">
        <v>84</v>
      </c>
      <c r="F2214">
        <v>2027</v>
      </c>
      <c r="G2214" t="s">
        <v>196</v>
      </c>
      <c r="H2214" s="11" cm="1">
        <f t="array" ref="H2214">_xlfn.IFS(G2214="&gt;70%",1,G2214="60-70%",70%,G2214="50-60%",60%,G2214="&lt;50%",50%)</f>
        <v>1</v>
      </c>
      <c r="I2214" s="47">
        <v>0.17977828169553473</v>
      </c>
      <c r="J2214">
        <v>6</v>
      </c>
      <c r="K2214">
        <v>2</v>
      </c>
      <c r="L2214" t="s">
        <v>199</v>
      </c>
      <c r="M2214" s="11" cm="1">
        <f t="array" ref="M2214">_xlfn.IFS(L2214="&gt;70%",1,L2214="60-70%",70%,L2214="50-60%",60%,L2214="&lt;50%",50%)</f>
        <v>0.5</v>
      </c>
      <c r="N2214" s="47">
        <v>9.8189055536171146E-2</v>
      </c>
      <c r="O2214">
        <v>9</v>
      </c>
      <c r="P2214">
        <v>2</v>
      </c>
      <c r="Q2214">
        <v>3</v>
      </c>
      <c r="R2214">
        <v>2</v>
      </c>
      <c r="S2214" t="s">
        <v>104</v>
      </c>
      <c r="T2214" t="s">
        <v>109</v>
      </c>
      <c r="V2214">
        <v>13</v>
      </c>
      <c r="W2214">
        <v>16</v>
      </c>
      <c r="X2214">
        <f>IF(AND(OR('Country Prioritization'!$C$4 = 'Filter inputs'!$A$4,'Country Prioritization'!$C$4=$B2214),
OR('Country Prioritization'!$C$6='Filter inputs'!$C$4,'Country Prioritization'!$C$6=$S2214),
OR( 'Country Prioritization'!$C$7='Filter inputs'!$D$4, 'Country Prioritization'!$C$7=$T2214),
OR('Country Prioritization'!$C$8='Filter inputs'!$E$4, 'Country Prioritization'!$C$8=$F2214), OR(AND('Country Prioritization'!$C$5='Filter inputs'!$B$4,H2214&lt;=$X$1),AND('Country Prioritization'!$C$5='Filter inputs'!$B$5,M2214&lt;=$X$1))),1,0)</f>
        <v>1</v>
      </c>
      <c r="Y2214">
        <f>IF(OR('Vaccine Prioritization'!$C$5='Filter inputs'!$E$4, 'Vaccine Prioritization'!$C$5=$F2214),1,0)</f>
        <v>1</v>
      </c>
    </row>
    <row r="2215" spans="1:25" x14ac:dyDescent="0.3">
      <c r="A2215" t="str">
        <f t="shared" si="56"/>
        <v>AFRICALSOPCV32027</v>
      </c>
      <c r="B2215" t="s">
        <v>3</v>
      </c>
      <c r="C2215" t="s">
        <v>178</v>
      </c>
      <c r="D2215" t="s">
        <v>74</v>
      </c>
      <c r="E2215" t="s">
        <v>84</v>
      </c>
      <c r="F2215">
        <v>2027</v>
      </c>
      <c r="G2215" t="s">
        <v>196</v>
      </c>
      <c r="H2215" s="11" cm="1">
        <f t="array" ref="H2215">_xlfn.IFS(G2215="&gt;70%",1,G2215="60-70%",70%,G2215="50-60%",60%,G2215="&lt;50%",50%)</f>
        <v>1</v>
      </c>
      <c r="I2215" s="47">
        <v>8.3563578745124989E-2</v>
      </c>
      <c r="J2215">
        <v>4</v>
      </c>
      <c r="K2215">
        <v>2</v>
      </c>
      <c r="L2215" t="s">
        <v>196</v>
      </c>
      <c r="M2215" s="11" cm="1">
        <f t="array" ref="M2215">_xlfn.IFS(L2215="&gt;70%",1,L2215="60-70%",70%,L2215="50-60%",60%,L2215="&lt;50%",50%)</f>
        <v>1</v>
      </c>
      <c r="N2215" s="47">
        <v>8.9970305759963218E-2</v>
      </c>
      <c r="O2215">
        <v>1</v>
      </c>
      <c r="P2215">
        <v>2</v>
      </c>
      <c r="Q2215">
        <v>9</v>
      </c>
      <c r="R2215">
        <v>2</v>
      </c>
      <c r="S2215" t="s">
        <v>104</v>
      </c>
      <c r="T2215" t="s">
        <v>109</v>
      </c>
      <c r="V2215">
        <v>17</v>
      </c>
      <c r="W2215">
        <v>14</v>
      </c>
      <c r="X2215">
        <f>IF(AND(OR('Country Prioritization'!$C$4 = 'Filter inputs'!$A$4,'Country Prioritization'!$C$4=$B2215),
OR('Country Prioritization'!$C$6='Filter inputs'!$C$4,'Country Prioritization'!$C$6=$S2215),
OR( 'Country Prioritization'!$C$7='Filter inputs'!$D$4, 'Country Prioritization'!$C$7=$T2215),
OR('Country Prioritization'!$C$8='Filter inputs'!$E$4, 'Country Prioritization'!$C$8=$F2215), OR(AND('Country Prioritization'!$C$5='Filter inputs'!$B$4,H2215&lt;=$X$1),AND('Country Prioritization'!$C$5='Filter inputs'!$B$5,M2215&lt;=$X$1))),1,0)</f>
        <v>1</v>
      </c>
      <c r="Y2215">
        <f>IF(OR('Vaccine Prioritization'!$C$5='Filter inputs'!$E$4, 'Vaccine Prioritization'!$C$5=$F2215),1,0)</f>
        <v>1</v>
      </c>
    </row>
    <row r="2216" spans="1:25" x14ac:dyDescent="0.3">
      <c r="A2216" t="str">
        <f t="shared" si="56"/>
        <v>ASIABTNPCV32027</v>
      </c>
      <c r="B2216" t="s">
        <v>13</v>
      </c>
      <c r="C2216" t="s">
        <v>184</v>
      </c>
      <c r="D2216" t="s">
        <v>80</v>
      </c>
      <c r="E2216" t="s">
        <v>84</v>
      </c>
      <c r="F2216">
        <v>2027</v>
      </c>
      <c r="G2216" t="s">
        <v>199</v>
      </c>
      <c r="H2216" s="11" cm="1">
        <f t="array" ref="H2216">_xlfn.IFS(G2216="&gt;70%",1,G2216="60-70%",70%,G2216="50-60%",60%,G2216="&lt;50%",50%)</f>
        <v>0.5</v>
      </c>
      <c r="I2216" s="47">
        <v>1.5698255585249288E-2</v>
      </c>
      <c r="J2216">
        <v>10</v>
      </c>
      <c r="K2216">
        <v>1</v>
      </c>
      <c r="L2216" t="s">
        <v>196</v>
      </c>
      <c r="M2216" s="11" cm="1">
        <f t="array" ref="M2216">_xlfn.IFS(L2216="&gt;70%",1,L2216="60-70%",70%,L2216="50-60%",60%,L2216="&lt;50%",50%)</f>
        <v>1</v>
      </c>
      <c r="N2216" s="47">
        <v>7.8217746046659417E-2</v>
      </c>
      <c r="O2216">
        <v>1</v>
      </c>
      <c r="P2216">
        <v>1</v>
      </c>
      <c r="Q2216">
        <v>4</v>
      </c>
      <c r="R2216">
        <v>11</v>
      </c>
      <c r="S2216" t="s">
        <v>104</v>
      </c>
      <c r="T2216" t="s">
        <v>108</v>
      </c>
      <c r="V2216">
        <v>26</v>
      </c>
      <c r="W2216">
        <v>17</v>
      </c>
      <c r="X2216">
        <f>IF(AND(OR('Country Prioritization'!$C$4 = 'Filter inputs'!$A$4,'Country Prioritization'!$C$4=$B2216),
OR('Country Prioritization'!$C$6='Filter inputs'!$C$4,'Country Prioritization'!$C$6=$S2216),
OR( 'Country Prioritization'!$C$7='Filter inputs'!$D$4, 'Country Prioritization'!$C$7=$T2216),
OR('Country Prioritization'!$C$8='Filter inputs'!$E$4, 'Country Prioritization'!$C$8=$F2216), OR(AND('Country Prioritization'!$C$5='Filter inputs'!$B$4,H2216&lt;=$X$1),AND('Country Prioritization'!$C$5='Filter inputs'!$B$5,M2216&lt;=$X$1))),1,0)</f>
        <v>1</v>
      </c>
      <c r="Y2216">
        <f>IF(OR('Vaccine Prioritization'!$C$5='Filter inputs'!$E$4, 'Vaccine Prioritization'!$C$5=$F2216),1,0)</f>
        <v>1</v>
      </c>
    </row>
    <row r="2217" spans="1:25" x14ac:dyDescent="0.3">
      <c r="A2217" t="str">
        <f t="shared" si="56"/>
        <v>ASIAGEOPCV32027</v>
      </c>
      <c r="B2217" t="s">
        <v>13</v>
      </c>
      <c r="C2217" t="s">
        <v>159</v>
      </c>
      <c r="D2217" t="s">
        <v>55</v>
      </c>
      <c r="E2217" t="s">
        <v>84</v>
      </c>
      <c r="F2217">
        <v>2027</v>
      </c>
      <c r="G2217" t="s">
        <v>196</v>
      </c>
      <c r="H2217" s="11" cm="1">
        <f t="array" ref="H2217">_xlfn.IFS(G2217="&gt;70%",1,G2217="60-70%",70%,G2217="50-60%",60%,G2217="&lt;50%",50%)</f>
        <v>1</v>
      </c>
      <c r="I2217" s="47">
        <v>6.6145046473880878E-2</v>
      </c>
      <c r="J2217">
        <v>5</v>
      </c>
      <c r="K2217">
        <v>1</v>
      </c>
      <c r="L2217" t="s">
        <v>196</v>
      </c>
      <c r="M2217" s="11" cm="1">
        <f t="array" ref="M2217">_xlfn.IFS(L2217="&gt;70%",1,L2217="60-70%",70%,L2217="50-60%",60%,L2217="&lt;50%",50%)</f>
        <v>1</v>
      </c>
      <c r="N2217" s="47">
        <v>6.6343870960217557E-2</v>
      </c>
      <c r="O2217">
        <v>4</v>
      </c>
      <c r="P2217">
        <v>1</v>
      </c>
      <c r="Q2217">
        <v>3</v>
      </c>
      <c r="R2217">
        <v>10</v>
      </c>
      <c r="S2217" t="s">
        <v>105</v>
      </c>
      <c r="T2217" t="s">
        <v>108</v>
      </c>
      <c r="V2217">
        <v>19</v>
      </c>
      <c r="W2217">
        <v>18</v>
      </c>
      <c r="X2217">
        <f>IF(AND(OR('Country Prioritization'!$C$4 = 'Filter inputs'!$A$4,'Country Prioritization'!$C$4=$B2217),
OR('Country Prioritization'!$C$6='Filter inputs'!$C$4,'Country Prioritization'!$C$6=$S2217),
OR( 'Country Prioritization'!$C$7='Filter inputs'!$D$4, 'Country Prioritization'!$C$7=$T2217),
OR('Country Prioritization'!$C$8='Filter inputs'!$E$4, 'Country Prioritization'!$C$8=$F2217), OR(AND('Country Prioritization'!$C$5='Filter inputs'!$B$4,H2217&lt;=$X$1),AND('Country Prioritization'!$C$5='Filter inputs'!$B$5,M2217&lt;=$X$1))),1,0)</f>
        <v>1</v>
      </c>
      <c r="Y2217">
        <f>IF(OR('Vaccine Prioritization'!$C$5='Filter inputs'!$E$4, 'Vaccine Prioritization'!$C$5=$F2217),1,0)</f>
        <v>1</v>
      </c>
    </row>
    <row r="2218" spans="1:25" x14ac:dyDescent="0.3">
      <c r="A2218" t="str">
        <f t="shared" si="56"/>
        <v>OCEANIASLBPCV32027</v>
      </c>
      <c r="B2218" t="s">
        <v>15</v>
      </c>
      <c r="C2218" t="s">
        <v>150</v>
      </c>
      <c r="D2218" t="s">
        <v>46</v>
      </c>
      <c r="E2218" t="s">
        <v>84</v>
      </c>
      <c r="F2218">
        <v>2027</v>
      </c>
      <c r="G2218" t="s">
        <v>196</v>
      </c>
      <c r="H2218" s="11" cm="1">
        <f t="array" ref="H2218">_xlfn.IFS(G2218="&gt;70%",1,G2218="60-70%",70%,G2218="50-60%",60%,G2218="&lt;50%",50%)</f>
        <v>1</v>
      </c>
      <c r="I2218" s="47">
        <v>6.1134466415363069E-2</v>
      </c>
      <c r="J2218">
        <v>2</v>
      </c>
      <c r="K2218">
        <v>1</v>
      </c>
      <c r="L2218" t="s">
        <v>196</v>
      </c>
      <c r="M2218" s="11" cm="1">
        <f t="array" ref="M2218">_xlfn.IFS(L2218="&gt;70%",1,L2218="60-70%",70%,L2218="50-60%",60%,L2218="&lt;50%",50%)</f>
        <v>1</v>
      </c>
      <c r="N2218" s="47">
        <v>5.4395081724001905E-2</v>
      </c>
      <c r="O2218">
        <v>5</v>
      </c>
      <c r="P2218">
        <v>1</v>
      </c>
      <c r="Q2218">
        <v>1</v>
      </c>
      <c r="R2218">
        <v>5</v>
      </c>
      <c r="S2218" t="s">
        <v>104</v>
      </c>
      <c r="T2218" t="s">
        <v>107</v>
      </c>
      <c r="V2218">
        <v>9</v>
      </c>
      <c r="W2218">
        <v>12</v>
      </c>
      <c r="X2218">
        <f>IF(AND(OR('Country Prioritization'!$C$4 = 'Filter inputs'!$A$4,'Country Prioritization'!$C$4=$B2218),
OR('Country Prioritization'!$C$6='Filter inputs'!$C$4,'Country Prioritization'!$C$6=$S2218),
OR( 'Country Prioritization'!$C$7='Filter inputs'!$D$4, 'Country Prioritization'!$C$7=$T2218),
OR('Country Prioritization'!$C$8='Filter inputs'!$E$4, 'Country Prioritization'!$C$8=$F2218), OR(AND('Country Prioritization'!$C$5='Filter inputs'!$B$4,H2218&lt;=$X$1),AND('Country Prioritization'!$C$5='Filter inputs'!$B$5,M2218&lt;=$X$1))),1,0)</f>
        <v>1</v>
      </c>
      <c r="Y2218">
        <f>IF(OR('Vaccine Prioritization'!$C$5='Filter inputs'!$E$4, 'Vaccine Prioritization'!$C$5=$F2218),1,0)</f>
        <v>1</v>
      </c>
    </row>
    <row r="2219" spans="1:25" x14ac:dyDescent="0.3">
      <c r="A2219" t="str">
        <f t="shared" si="56"/>
        <v>EUROPEMDAPCV32027</v>
      </c>
      <c r="B2219" t="s">
        <v>9</v>
      </c>
      <c r="C2219" t="s">
        <v>130</v>
      </c>
      <c r="D2219" t="s">
        <v>26</v>
      </c>
      <c r="E2219" t="s">
        <v>84</v>
      </c>
      <c r="F2219">
        <v>2027</v>
      </c>
      <c r="G2219" t="s">
        <v>196</v>
      </c>
      <c r="H2219" s="11" cm="1">
        <f t="array" ref="H2219">_xlfn.IFS(G2219="&gt;70%",1,G2219="60-70%",70%,G2219="50-60%",60%,G2219="&lt;50%",50%)</f>
        <v>1</v>
      </c>
      <c r="I2219" s="47">
        <v>6.6367648839358209E-2</v>
      </c>
      <c r="J2219">
        <v>6</v>
      </c>
      <c r="K2219">
        <v>1</v>
      </c>
      <c r="L2219" t="s">
        <v>196</v>
      </c>
      <c r="M2219" s="11" cm="1">
        <f t="array" ref="M2219">_xlfn.IFS(L2219="&gt;70%",1,L2219="60-70%",70%,L2219="50-60%",60%,L2219="&lt;50%",50%)</f>
        <v>1</v>
      </c>
      <c r="N2219" s="47">
        <v>5.431650325550931E-2</v>
      </c>
      <c r="O2219">
        <v>7</v>
      </c>
      <c r="P2219">
        <v>1</v>
      </c>
      <c r="Q2219">
        <v>2</v>
      </c>
      <c r="R2219">
        <v>11</v>
      </c>
      <c r="S2219" t="s">
        <v>104</v>
      </c>
      <c r="T2219" t="s">
        <v>108</v>
      </c>
      <c r="V2219">
        <v>20</v>
      </c>
      <c r="W2219">
        <v>21</v>
      </c>
      <c r="X2219">
        <f>IF(AND(OR('Country Prioritization'!$C$4 = 'Filter inputs'!$A$4,'Country Prioritization'!$C$4=$B2219),
OR('Country Prioritization'!$C$6='Filter inputs'!$C$4,'Country Prioritization'!$C$6=$S2219),
OR( 'Country Prioritization'!$C$7='Filter inputs'!$D$4, 'Country Prioritization'!$C$7=$T2219),
OR('Country Prioritization'!$C$8='Filter inputs'!$E$4, 'Country Prioritization'!$C$8=$F2219), OR(AND('Country Prioritization'!$C$5='Filter inputs'!$B$4,H2219&lt;=$X$1),AND('Country Prioritization'!$C$5='Filter inputs'!$B$5,M2219&lt;=$X$1))),1,0)</f>
        <v>1</v>
      </c>
      <c r="Y2219">
        <f>IF(OR('Vaccine Prioritization'!$C$5='Filter inputs'!$E$4, 'Vaccine Prioritization'!$C$5=$F2219),1,0)</f>
        <v>1</v>
      </c>
    </row>
    <row r="2220" spans="1:25" x14ac:dyDescent="0.3">
      <c r="A2220" t="str">
        <f t="shared" si="56"/>
        <v>OCEANIAKIRPCV32027</v>
      </c>
      <c r="B2220" t="s">
        <v>15</v>
      </c>
      <c r="C2220" t="s">
        <v>129</v>
      </c>
      <c r="D2220" t="s">
        <v>25</v>
      </c>
      <c r="E2220" t="s">
        <v>84</v>
      </c>
      <c r="F2220">
        <v>2027</v>
      </c>
      <c r="G2220" t="s">
        <v>196</v>
      </c>
      <c r="H2220" s="11" cm="1">
        <f t="array" ref="H2220">_xlfn.IFS(G2220="&gt;70%",1,G2220="60-70%",70%,G2220="50-60%",60%,G2220="&lt;50%",50%)</f>
        <v>1</v>
      </c>
      <c r="I2220" s="47">
        <v>3.1977375030504782E-2</v>
      </c>
      <c r="J2220">
        <v>1</v>
      </c>
      <c r="K2220">
        <v>1</v>
      </c>
      <c r="L2220" t="s">
        <v>197</v>
      </c>
      <c r="M2220" s="11" cm="1">
        <f t="array" ref="M2220">_xlfn.IFS(L2220="&gt;70%",1,L2220="60-70%",70%,L2220="50-60%",60%,L2220="&lt;50%",50%)</f>
        <v>0.7</v>
      </c>
      <c r="N2220" s="47">
        <v>2.4611818097062265E-2</v>
      </c>
      <c r="O2220">
        <v>8</v>
      </c>
      <c r="P2220">
        <v>1</v>
      </c>
      <c r="Q2220">
        <v>5</v>
      </c>
      <c r="R2220">
        <v>11</v>
      </c>
      <c r="S2220" t="s">
        <v>104</v>
      </c>
      <c r="T2220" t="s">
        <v>108</v>
      </c>
      <c r="V2220">
        <v>18</v>
      </c>
      <c r="W2220">
        <v>25</v>
      </c>
      <c r="X2220">
        <f>IF(AND(OR('Country Prioritization'!$C$4 = 'Filter inputs'!$A$4,'Country Prioritization'!$C$4=$B2220),
OR('Country Prioritization'!$C$6='Filter inputs'!$C$4,'Country Prioritization'!$C$6=$S2220),
OR( 'Country Prioritization'!$C$7='Filter inputs'!$D$4, 'Country Prioritization'!$C$7=$T2220),
OR('Country Prioritization'!$C$8='Filter inputs'!$E$4, 'Country Prioritization'!$C$8=$F2220), OR(AND('Country Prioritization'!$C$5='Filter inputs'!$B$4,H2220&lt;=$X$1),AND('Country Prioritization'!$C$5='Filter inputs'!$B$5,M2220&lt;=$X$1))),1,0)</f>
        <v>1</v>
      </c>
      <c r="Y2220">
        <f>IF(OR('Vaccine Prioritization'!$C$5='Filter inputs'!$E$4, 'Vaccine Prioritization'!$C$5=$F2220),1,0)</f>
        <v>1</v>
      </c>
    </row>
    <row r="2221" spans="1:25" x14ac:dyDescent="0.3">
      <c r="A2221" t="str">
        <f t="shared" si="56"/>
        <v>AMERICAGUYPCV32027</v>
      </c>
      <c r="B2221" t="s">
        <v>22</v>
      </c>
      <c r="C2221" t="s">
        <v>170</v>
      </c>
      <c r="D2221" t="s">
        <v>66</v>
      </c>
      <c r="E2221" t="s">
        <v>84</v>
      </c>
      <c r="F2221">
        <v>2027</v>
      </c>
      <c r="G2221" t="s">
        <v>196</v>
      </c>
      <c r="H2221" s="11" cm="1">
        <f t="array" ref="H2221">_xlfn.IFS(G2221="&gt;70%",1,G2221="60-70%",70%,G2221="50-60%",60%,G2221="&lt;50%",50%)</f>
        <v>1</v>
      </c>
      <c r="I2221" s="47">
        <v>1.9686315027107784E-2</v>
      </c>
      <c r="J2221">
        <v>1</v>
      </c>
      <c r="K2221">
        <v>1</v>
      </c>
      <c r="L2221" t="s">
        <v>196</v>
      </c>
      <c r="M2221" s="11" cm="1">
        <f t="array" ref="M2221">_xlfn.IFS(L2221="&gt;70%",1,L2221="60-70%",70%,L2221="50-60%",60%,L2221="&lt;50%",50%)</f>
        <v>1</v>
      </c>
      <c r="N2221" s="47">
        <v>1.8693540997317723E-2</v>
      </c>
      <c r="O2221">
        <v>3</v>
      </c>
      <c r="P2221">
        <v>1</v>
      </c>
      <c r="Q2221">
        <v>4</v>
      </c>
      <c r="R2221">
        <v>10</v>
      </c>
      <c r="S2221" t="s">
        <v>105</v>
      </c>
      <c r="T2221" t="s">
        <v>108</v>
      </c>
      <c r="V2221">
        <v>16</v>
      </c>
      <c r="W2221">
        <v>18</v>
      </c>
      <c r="X2221">
        <f>IF(AND(OR('Country Prioritization'!$C$4 = 'Filter inputs'!$A$4,'Country Prioritization'!$C$4=$B2221),
OR('Country Prioritization'!$C$6='Filter inputs'!$C$4,'Country Prioritization'!$C$6=$S2221),
OR( 'Country Prioritization'!$C$7='Filter inputs'!$D$4, 'Country Prioritization'!$C$7=$T2221),
OR('Country Prioritization'!$C$8='Filter inputs'!$E$4, 'Country Prioritization'!$C$8=$F2221), OR(AND('Country Prioritization'!$C$5='Filter inputs'!$B$4,H2221&lt;=$X$1),AND('Country Prioritization'!$C$5='Filter inputs'!$B$5,M2221&lt;=$X$1))),1,0)</f>
        <v>1</v>
      </c>
      <c r="Y2221">
        <f>IF(OR('Vaccine Prioritization'!$C$5='Filter inputs'!$E$4, 'Vaccine Prioritization'!$C$5=$F2221),1,0)</f>
        <v>1</v>
      </c>
    </row>
    <row r="2222" spans="1:25" x14ac:dyDescent="0.3">
      <c r="A2222" t="str">
        <f t="shared" si="56"/>
        <v>AFRICASTPPCV32027</v>
      </c>
      <c r="B2222" t="s">
        <v>3</v>
      </c>
      <c r="C2222" t="s">
        <v>173</v>
      </c>
      <c r="D2222" t="s">
        <v>69</v>
      </c>
      <c r="E2222" t="s">
        <v>84</v>
      </c>
      <c r="F2222">
        <v>2027</v>
      </c>
      <c r="G2222" t="s">
        <v>196</v>
      </c>
      <c r="H2222" s="11" cm="1">
        <f t="array" ref="H2222">_xlfn.IFS(G2222="&gt;70%",1,G2222="60-70%",70%,G2222="50-60%",60%,G2222="&lt;50%",50%)</f>
        <v>1</v>
      </c>
      <c r="I2222" s="47">
        <v>1.2141153395288016E-2</v>
      </c>
      <c r="J2222">
        <v>2</v>
      </c>
      <c r="K2222">
        <v>1</v>
      </c>
      <c r="L2222" t="s">
        <v>196</v>
      </c>
      <c r="M2222" s="11" cm="1">
        <f t="array" ref="M2222">_xlfn.IFS(L2222="&gt;70%",1,L2222="60-70%",70%,L2222="50-60%",60%,L2222="&lt;50%",50%)</f>
        <v>1</v>
      </c>
      <c r="N2222" s="47">
        <v>1.1280611235564021E-2</v>
      </c>
      <c r="O2222">
        <v>2</v>
      </c>
      <c r="P2222">
        <v>1</v>
      </c>
      <c r="Q2222">
        <v>4</v>
      </c>
      <c r="R2222">
        <v>5</v>
      </c>
      <c r="S2222" t="s">
        <v>104</v>
      </c>
      <c r="T2222" t="s">
        <v>107</v>
      </c>
      <c r="V2222">
        <v>12</v>
      </c>
      <c r="W2222">
        <v>12</v>
      </c>
      <c r="X2222">
        <f>IF(AND(OR('Country Prioritization'!$C$4 = 'Filter inputs'!$A$4,'Country Prioritization'!$C$4=$B2222),
OR('Country Prioritization'!$C$6='Filter inputs'!$C$4,'Country Prioritization'!$C$6=$S2222),
OR( 'Country Prioritization'!$C$7='Filter inputs'!$D$4, 'Country Prioritization'!$C$7=$T2222),
OR('Country Prioritization'!$C$8='Filter inputs'!$E$4, 'Country Prioritization'!$C$8=$F2222), OR(AND('Country Prioritization'!$C$5='Filter inputs'!$B$4,H2222&lt;=$X$1),AND('Country Prioritization'!$C$5='Filter inputs'!$B$5,M2222&lt;=$X$1))),1,0)</f>
        <v>1</v>
      </c>
      <c r="Y2222">
        <f>IF(OR('Vaccine Prioritization'!$C$5='Filter inputs'!$E$4, 'Vaccine Prioritization'!$C$5=$F2222),1,0)</f>
        <v>1</v>
      </c>
    </row>
    <row r="2223" spans="1:25" x14ac:dyDescent="0.3">
      <c r="A2223" t="str">
        <f t="shared" si="56"/>
        <v>ASIAINDPCV32028</v>
      </c>
      <c r="B2223" t="s">
        <v>13</v>
      </c>
      <c r="C2223" t="s">
        <v>146</v>
      </c>
      <c r="D2223" t="s">
        <v>42</v>
      </c>
      <c r="E2223" t="s">
        <v>84</v>
      </c>
      <c r="F2223">
        <v>2028</v>
      </c>
      <c r="G2223" t="s">
        <v>199</v>
      </c>
      <c r="H2223" s="11" cm="1">
        <f t="array" ref="H2223">_xlfn.IFS(G2223="&gt;70%",1,G2223="60-70%",70%,G2223="50-60%",60%,G2223="&lt;50%",50%)</f>
        <v>0.5</v>
      </c>
      <c r="I2223" s="47">
        <v>24.510399572432014</v>
      </c>
      <c r="J2223">
        <v>10</v>
      </c>
      <c r="K2223">
        <v>10</v>
      </c>
      <c r="L2223" t="s">
        <v>199</v>
      </c>
      <c r="M2223" s="11" cm="1">
        <f t="array" ref="M2223">_xlfn.IFS(L2223="&gt;70%",1,L2223="60-70%",70%,L2223="50-60%",60%,L2223="&lt;50%",50%)</f>
        <v>0.5</v>
      </c>
      <c r="N2223" s="47">
        <v>121.66939123046373</v>
      </c>
      <c r="O2223">
        <v>10</v>
      </c>
      <c r="P2223">
        <v>10</v>
      </c>
      <c r="Q2223">
        <v>3</v>
      </c>
      <c r="R2223">
        <v>5</v>
      </c>
      <c r="S2223" t="s">
        <v>104</v>
      </c>
      <c r="T2223" t="s">
        <v>107</v>
      </c>
      <c r="V2223">
        <v>28</v>
      </c>
      <c r="W2223">
        <v>28</v>
      </c>
      <c r="X2223">
        <f>IF(AND(OR('Country Prioritization'!$C$4 = 'Filter inputs'!$A$4,'Country Prioritization'!$C$4=$B2223),
OR('Country Prioritization'!$C$6='Filter inputs'!$C$4,'Country Prioritization'!$C$6=$S2223),
OR( 'Country Prioritization'!$C$7='Filter inputs'!$D$4, 'Country Prioritization'!$C$7=$T2223),
OR('Country Prioritization'!$C$8='Filter inputs'!$E$4, 'Country Prioritization'!$C$8=$F2223), OR(AND('Country Prioritization'!$C$5='Filter inputs'!$B$4,H2223&lt;=$X$1),AND('Country Prioritization'!$C$5='Filter inputs'!$B$5,M2223&lt;=$X$1))),1,0)</f>
        <v>1</v>
      </c>
      <c r="Y2223">
        <f>IF(OR('Vaccine Prioritization'!$C$5='Filter inputs'!$E$4, 'Vaccine Prioritization'!$C$5=$F2223),1,0)</f>
        <v>1</v>
      </c>
    </row>
    <row r="2224" spans="1:25" x14ac:dyDescent="0.3">
      <c r="A2224" t="str">
        <f t="shared" si="56"/>
        <v>ASIAPAKPCV32028</v>
      </c>
      <c r="B2224" t="s">
        <v>13</v>
      </c>
      <c r="C2224" t="s">
        <v>141</v>
      </c>
      <c r="D2224" t="s">
        <v>37</v>
      </c>
      <c r="E2224" t="s">
        <v>84</v>
      </c>
      <c r="F2224">
        <v>2028</v>
      </c>
      <c r="G2224" t="s">
        <v>196</v>
      </c>
      <c r="H2224" s="11" cm="1">
        <f t="array" ref="H2224">_xlfn.IFS(G2224="&gt;70%",1,G2224="60-70%",70%,G2224="50-60%",60%,G2224="&lt;50%",50%)</f>
        <v>1</v>
      </c>
      <c r="I2224" s="47">
        <v>24.022563610513355</v>
      </c>
      <c r="J2224">
        <v>6</v>
      </c>
      <c r="K2224">
        <v>10</v>
      </c>
      <c r="L2224" t="s">
        <v>196</v>
      </c>
      <c r="M2224" s="11" cm="1">
        <f t="array" ref="M2224">_xlfn.IFS(L2224="&gt;70%",1,L2224="60-70%",70%,L2224="50-60%",60%,L2224="&lt;50%",50%)</f>
        <v>1</v>
      </c>
      <c r="N2224" s="47">
        <v>27.501174864154692</v>
      </c>
      <c r="O2224">
        <v>6</v>
      </c>
      <c r="P2224">
        <v>10</v>
      </c>
      <c r="Q2224">
        <v>3</v>
      </c>
      <c r="R2224">
        <v>2</v>
      </c>
      <c r="S2224" t="s">
        <v>104</v>
      </c>
      <c r="T2224" t="s">
        <v>109</v>
      </c>
      <c r="V2224">
        <v>21</v>
      </c>
      <c r="W2224">
        <v>21</v>
      </c>
      <c r="X2224">
        <f>IF(AND(OR('Country Prioritization'!$C$4 = 'Filter inputs'!$A$4,'Country Prioritization'!$C$4=$B2224),
OR('Country Prioritization'!$C$6='Filter inputs'!$C$4,'Country Prioritization'!$C$6=$S2224),
OR( 'Country Prioritization'!$C$7='Filter inputs'!$D$4, 'Country Prioritization'!$C$7=$T2224),
OR('Country Prioritization'!$C$8='Filter inputs'!$E$4, 'Country Prioritization'!$C$8=$F2224), OR(AND('Country Prioritization'!$C$5='Filter inputs'!$B$4,H2224&lt;=$X$1),AND('Country Prioritization'!$C$5='Filter inputs'!$B$5,M2224&lt;=$X$1))),1,0)</f>
        <v>1</v>
      </c>
      <c r="Y2224">
        <f>IF(OR('Vaccine Prioritization'!$C$5='Filter inputs'!$E$4, 'Vaccine Prioritization'!$C$5=$F2224),1,0)</f>
        <v>1</v>
      </c>
    </row>
    <row r="2225" spans="1:25" x14ac:dyDescent="0.3">
      <c r="A2225" t="str">
        <f t="shared" si="56"/>
        <v>ASIABGDPCV32028</v>
      </c>
      <c r="B2225" t="s">
        <v>13</v>
      </c>
      <c r="C2225" t="s">
        <v>169</v>
      </c>
      <c r="D2225" t="s">
        <v>65</v>
      </c>
      <c r="E2225" t="s">
        <v>84</v>
      </c>
      <c r="F2225">
        <v>2028</v>
      </c>
      <c r="G2225" t="s">
        <v>196</v>
      </c>
      <c r="H2225" s="11" cm="1">
        <f t="array" ref="H2225">_xlfn.IFS(G2225="&gt;70%",1,G2225="60-70%",70%,G2225="50-60%",60%,G2225="&lt;50%",50%)</f>
        <v>1</v>
      </c>
      <c r="I2225" s="47">
        <v>28.821263104064165</v>
      </c>
      <c r="J2225">
        <v>1</v>
      </c>
      <c r="K2225">
        <v>10</v>
      </c>
      <c r="L2225" t="s">
        <v>196</v>
      </c>
      <c r="M2225" s="11" cm="1">
        <f t="array" ref="M2225">_xlfn.IFS(L2225="&gt;70%",1,L2225="60-70%",70%,L2225="50-60%",60%,L2225="&lt;50%",50%)</f>
        <v>1</v>
      </c>
      <c r="N2225" s="47">
        <v>27.390490650612755</v>
      </c>
      <c r="O2225">
        <v>2</v>
      </c>
      <c r="P2225">
        <v>10</v>
      </c>
      <c r="Q2225">
        <v>2</v>
      </c>
      <c r="R2225">
        <v>2</v>
      </c>
      <c r="S2225" t="s">
        <v>104</v>
      </c>
      <c r="T2225" t="s">
        <v>109</v>
      </c>
      <c r="V2225">
        <v>15</v>
      </c>
      <c r="W2225">
        <v>16</v>
      </c>
      <c r="X2225">
        <f>IF(AND(OR('Country Prioritization'!$C$4 = 'Filter inputs'!$A$4,'Country Prioritization'!$C$4=$B2225),
OR('Country Prioritization'!$C$6='Filter inputs'!$C$4,'Country Prioritization'!$C$6=$S2225),
OR( 'Country Prioritization'!$C$7='Filter inputs'!$D$4, 'Country Prioritization'!$C$7=$T2225),
OR('Country Prioritization'!$C$8='Filter inputs'!$E$4, 'Country Prioritization'!$C$8=$F2225), OR(AND('Country Prioritization'!$C$5='Filter inputs'!$B$4,H2225&lt;=$X$1),AND('Country Prioritization'!$C$5='Filter inputs'!$B$5,M2225&lt;=$X$1))),1,0)</f>
        <v>1</v>
      </c>
      <c r="Y2225">
        <f>IF(OR('Vaccine Prioritization'!$C$5='Filter inputs'!$E$4, 'Vaccine Prioritization'!$C$5=$F2225),1,0)</f>
        <v>1</v>
      </c>
    </row>
    <row r="2226" spans="1:25" x14ac:dyDescent="0.3">
      <c r="A2226" t="str">
        <f t="shared" si="56"/>
        <v>AFRICAETHPCV32028</v>
      </c>
      <c r="B2226" t="s">
        <v>3</v>
      </c>
      <c r="C2226" t="s">
        <v>125</v>
      </c>
      <c r="D2226" t="s">
        <v>20</v>
      </c>
      <c r="E2226" t="s">
        <v>84</v>
      </c>
      <c r="F2226">
        <v>2028</v>
      </c>
      <c r="G2226" t="s">
        <v>197</v>
      </c>
      <c r="H2226" s="11" cm="1">
        <f t="array" ref="H2226">_xlfn.IFS(G2226="&gt;70%",1,G2226="60-70%",70%,G2226="50-60%",60%,G2226="&lt;50%",50%)</f>
        <v>0.7</v>
      </c>
      <c r="I2226" s="47">
        <v>23.197601473216853</v>
      </c>
      <c r="J2226">
        <v>9</v>
      </c>
      <c r="K2226">
        <v>10</v>
      </c>
      <c r="L2226" t="s">
        <v>196</v>
      </c>
      <c r="M2226" s="11" cm="1">
        <f t="array" ref="M2226">_xlfn.IFS(L2226="&gt;70%",1,L2226="60-70%",70%,L2226="50-60%",60%,L2226="&lt;50%",50%)</f>
        <v>1</v>
      </c>
      <c r="N2226" s="47">
        <v>26.130248001443839</v>
      </c>
      <c r="O2226">
        <v>8</v>
      </c>
      <c r="P2226">
        <v>10</v>
      </c>
      <c r="Q2226">
        <v>9</v>
      </c>
      <c r="R2226">
        <v>9</v>
      </c>
      <c r="S2226" t="s">
        <v>103</v>
      </c>
      <c r="T2226" t="s">
        <v>106</v>
      </c>
      <c r="V2226">
        <v>37</v>
      </c>
      <c r="W2226">
        <v>36</v>
      </c>
      <c r="X2226">
        <f>IF(AND(OR('Country Prioritization'!$C$4 = 'Filter inputs'!$A$4,'Country Prioritization'!$C$4=$B2226),
OR('Country Prioritization'!$C$6='Filter inputs'!$C$4,'Country Prioritization'!$C$6=$S2226),
OR( 'Country Prioritization'!$C$7='Filter inputs'!$D$4, 'Country Prioritization'!$C$7=$T2226),
OR('Country Prioritization'!$C$8='Filter inputs'!$E$4, 'Country Prioritization'!$C$8=$F2226), OR(AND('Country Prioritization'!$C$5='Filter inputs'!$B$4,H2226&lt;=$X$1),AND('Country Prioritization'!$C$5='Filter inputs'!$B$5,M2226&lt;=$X$1))),1,0)</f>
        <v>1</v>
      </c>
      <c r="Y2226">
        <f>IF(OR('Vaccine Prioritization'!$C$5='Filter inputs'!$E$4, 'Vaccine Prioritization'!$C$5=$F2226),1,0)</f>
        <v>1</v>
      </c>
    </row>
    <row r="2227" spans="1:25" x14ac:dyDescent="0.3">
      <c r="A2227" t="str">
        <f t="shared" si="56"/>
        <v>AFRICANGAPCV32028</v>
      </c>
      <c r="B2227" t="s">
        <v>3</v>
      </c>
      <c r="C2227" t="s">
        <v>113</v>
      </c>
      <c r="D2227" t="s">
        <v>5</v>
      </c>
      <c r="E2227" t="s">
        <v>84</v>
      </c>
      <c r="F2227">
        <v>2028</v>
      </c>
      <c r="G2227" t="s">
        <v>198</v>
      </c>
      <c r="H2227" s="11" cm="1">
        <f t="array" ref="H2227">_xlfn.IFS(G2227="&gt;70%",1,G2227="60-70%",70%,G2227="50-60%",60%,G2227="&lt;50%",50%)</f>
        <v>0.6</v>
      </c>
      <c r="I2227" s="47">
        <v>23.606466204511531</v>
      </c>
      <c r="J2227">
        <v>9</v>
      </c>
      <c r="K2227">
        <v>10</v>
      </c>
      <c r="L2227" t="s">
        <v>199</v>
      </c>
      <c r="M2227" s="11" cm="1">
        <f t="array" ref="M2227">_xlfn.IFS(L2227="&gt;70%",1,L2227="60-70%",70%,L2227="50-60%",60%,L2227="&lt;50%",50%)</f>
        <v>0.5</v>
      </c>
      <c r="N2227" s="47">
        <v>21.122169567981409</v>
      </c>
      <c r="O2227">
        <v>9</v>
      </c>
      <c r="P2227">
        <v>10</v>
      </c>
      <c r="Q2227">
        <v>10</v>
      </c>
      <c r="R2227">
        <v>5</v>
      </c>
      <c r="S2227" t="s">
        <v>104</v>
      </c>
      <c r="T2227" t="s">
        <v>107</v>
      </c>
      <c r="V2227">
        <v>34</v>
      </c>
      <c r="W2227">
        <v>34</v>
      </c>
      <c r="X2227">
        <f>IF(AND(OR('Country Prioritization'!$C$4 = 'Filter inputs'!$A$4,'Country Prioritization'!$C$4=$B2227),
OR('Country Prioritization'!$C$6='Filter inputs'!$C$4,'Country Prioritization'!$C$6=$S2227),
OR( 'Country Prioritization'!$C$7='Filter inputs'!$D$4, 'Country Prioritization'!$C$7=$T2227),
OR('Country Prioritization'!$C$8='Filter inputs'!$E$4, 'Country Prioritization'!$C$8=$F2227), OR(AND('Country Prioritization'!$C$5='Filter inputs'!$B$4,H2227&lt;=$X$1),AND('Country Prioritization'!$C$5='Filter inputs'!$B$5,M2227&lt;=$X$1))),1,0)</f>
        <v>1</v>
      </c>
      <c r="Y2227">
        <f>IF(OR('Vaccine Prioritization'!$C$5='Filter inputs'!$E$4, 'Vaccine Prioritization'!$C$5=$F2227),1,0)</f>
        <v>1</v>
      </c>
    </row>
    <row r="2228" spans="1:25" x14ac:dyDescent="0.3">
      <c r="A2228" t="str">
        <f t="shared" si="56"/>
        <v>AFRICACODPCV32028</v>
      </c>
      <c r="B2228" t="s">
        <v>3</v>
      </c>
      <c r="C2228" t="s">
        <v>134</v>
      </c>
      <c r="D2228" t="s">
        <v>30</v>
      </c>
      <c r="E2228" t="s">
        <v>84</v>
      </c>
      <c r="F2228">
        <v>2028</v>
      </c>
      <c r="G2228" t="s">
        <v>198</v>
      </c>
      <c r="H2228" s="11" cm="1">
        <f t="array" ref="H2228">_xlfn.IFS(G2228="&gt;70%",1,G2228="60-70%",70%,G2228="50-60%",60%,G2228="&lt;50%",50%)</f>
        <v>0.6</v>
      </c>
      <c r="I2228" s="47">
        <v>12.112461214924531</v>
      </c>
      <c r="J2228">
        <v>9</v>
      </c>
      <c r="K2228">
        <v>10</v>
      </c>
      <c r="L2228" t="s">
        <v>196</v>
      </c>
      <c r="M2228" s="11" cm="1">
        <f t="array" ref="M2228">_xlfn.IFS(L2228="&gt;70%",1,L2228="60-70%",70%,L2228="50-60%",60%,L2228="&lt;50%",50%)</f>
        <v>1</v>
      </c>
      <c r="N2228" s="47">
        <v>15.835841622577924</v>
      </c>
      <c r="O2228">
        <v>7</v>
      </c>
      <c r="P2228">
        <v>10</v>
      </c>
      <c r="Q2228">
        <v>10</v>
      </c>
      <c r="R2228">
        <v>9</v>
      </c>
      <c r="S2228" t="s">
        <v>103</v>
      </c>
      <c r="T2228" t="s">
        <v>106</v>
      </c>
      <c r="V2228">
        <v>38</v>
      </c>
      <c r="W2228">
        <v>36</v>
      </c>
      <c r="X2228">
        <f>IF(AND(OR('Country Prioritization'!$C$4 = 'Filter inputs'!$A$4,'Country Prioritization'!$C$4=$B2228),
OR('Country Prioritization'!$C$6='Filter inputs'!$C$4,'Country Prioritization'!$C$6=$S2228),
OR( 'Country Prioritization'!$C$7='Filter inputs'!$D$4, 'Country Prioritization'!$C$7=$T2228),
OR('Country Prioritization'!$C$8='Filter inputs'!$E$4, 'Country Prioritization'!$C$8=$F2228), OR(AND('Country Prioritization'!$C$5='Filter inputs'!$B$4,H2228&lt;=$X$1),AND('Country Prioritization'!$C$5='Filter inputs'!$B$5,M2228&lt;=$X$1))),1,0)</f>
        <v>1</v>
      </c>
      <c r="Y2228">
        <f>IF(OR('Vaccine Prioritization'!$C$5='Filter inputs'!$E$4, 'Vaccine Prioritization'!$C$5=$F2228),1,0)</f>
        <v>1</v>
      </c>
    </row>
    <row r="2229" spans="1:25" x14ac:dyDescent="0.3">
      <c r="A2229" t="str">
        <f t="shared" si="56"/>
        <v>ASIAIDNPCV32028</v>
      </c>
      <c r="B2229" t="s">
        <v>13</v>
      </c>
      <c r="C2229" t="s">
        <v>133</v>
      </c>
      <c r="D2229" t="s">
        <v>29</v>
      </c>
      <c r="E2229" t="s">
        <v>84</v>
      </c>
      <c r="F2229">
        <v>2028</v>
      </c>
      <c r="G2229" t="s">
        <v>199</v>
      </c>
      <c r="H2229" s="11" cm="1">
        <f t="array" ref="H2229">_xlfn.IFS(G2229="&gt;70%",1,G2229="60-70%",70%,G2229="50-60%",60%,G2229="&lt;50%",50%)</f>
        <v>0.5</v>
      </c>
      <c r="I2229" s="47">
        <v>0.50789734100421557</v>
      </c>
      <c r="J2229">
        <v>10</v>
      </c>
      <c r="K2229">
        <v>4</v>
      </c>
      <c r="L2229" t="s">
        <v>196</v>
      </c>
      <c r="M2229" s="11" cm="1">
        <f t="array" ref="M2229">_xlfn.IFS(L2229="&gt;70%",1,L2229="60-70%",70%,L2229="50-60%",60%,L2229="&lt;50%",50%)</f>
        <v>1</v>
      </c>
      <c r="N2229" s="47">
        <v>12.673528623095983</v>
      </c>
      <c r="O2229">
        <v>7</v>
      </c>
      <c r="P2229">
        <v>10</v>
      </c>
      <c r="Q2229">
        <v>2</v>
      </c>
      <c r="R2229">
        <v>10</v>
      </c>
      <c r="S2229" t="s">
        <v>105</v>
      </c>
      <c r="T2229" t="s">
        <v>108</v>
      </c>
      <c r="V2229">
        <v>26</v>
      </c>
      <c r="W2229">
        <v>29</v>
      </c>
      <c r="X2229">
        <f>IF(AND(OR('Country Prioritization'!$C$4 = 'Filter inputs'!$A$4,'Country Prioritization'!$C$4=$B2229),
OR('Country Prioritization'!$C$6='Filter inputs'!$C$4,'Country Prioritization'!$C$6=$S2229),
OR( 'Country Prioritization'!$C$7='Filter inputs'!$D$4, 'Country Prioritization'!$C$7=$T2229),
OR('Country Prioritization'!$C$8='Filter inputs'!$E$4, 'Country Prioritization'!$C$8=$F2229), OR(AND('Country Prioritization'!$C$5='Filter inputs'!$B$4,H2229&lt;=$X$1),AND('Country Prioritization'!$C$5='Filter inputs'!$B$5,M2229&lt;=$X$1))),1,0)</f>
        <v>1</v>
      </c>
      <c r="Y2229">
        <f>IF(OR('Vaccine Prioritization'!$C$5='Filter inputs'!$E$4, 'Vaccine Prioritization'!$C$5=$F2229),1,0)</f>
        <v>1</v>
      </c>
    </row>
    <row r="2230" spans="1:25" x14ac:dyDescent="0.3">
      <c r="A2230" t="str">
        <f t="shared" si="56"/>
        <v>AFRICANERPCV32028</v>
      </c>
      <c r="B2230" t="s">
        <v>3</v>
      </c>
      <c r="C2230" t="s">
        <v>136</v>
      </c>
      <c r="D2230" t="s">
        <v>32</v>
      </c>
      <c r="E2230" t="s">
        <v>84</v>
      </c>
      <c r="F2230">
        <v>2028</v>
      </c>
      <c r="G2230" t="s">
        <v>196</v>
      </c>
      <c r="H2230" s="11" cm="1">
        <f t="array" ref="H2230">_xlfn.IFS(G2230="&gt;70%",1,G2230="60-70%",70%,G2230="50-60%",60%,G2230="&lt;50%",50%)</f>
        <v>1</v>
      </c>
      <c r="I2230" s="47">
        <v>11.235255804647029</v>
      </c>
      <c r="J2230">
        <v>5</v>
      </c>
      <c r="K2230">
        <v>10</v>
      </c>
      <c r="L2230" t="s">
        <v>196</v>
      </c>
      <c r="M2230" s="11" cm="1">
        <f t="array" ref="M2230">_xlfn.IFS(L2230="&gt;70%",1,L2230="60-70%",70%,L2230="50-60%",60%,L2230="&lt;50%",50%)</f>
        <v>1</v>
      </c>
      <c r="N2230" s="47">
        <v>11.337885256340227</v>
      </c>
      <c r="O2230">
        <v>7</v>
      </c>
      <c r="P2230">
        <v>10</v>
      </c>
      <c r="Q2230">
        <v>8</v>
      </c>
      <c r="R2230">
        <v>9</v>
      </c>
      <c r="S2230" t="s">
        <v>103</v>
      </c>
      <c r="T2230" t="s">
        <v>106</v>
      </c>
      <c r="V2230">
        <v>32</v>
      </c>
      <c r="W2230">
        <v>34</v>
      </c>
      <c r="X2230">
        <f>IF(AND(OR('Country Prioritization'!$C$4 = 'Filter inputs'!$A$4,'Country Prioritization'!$C$4=$B2230),
OR('Country Prioritization'!$C$6='Filter inputs'!$C$4,'Country Prioritization'!$C$6=$S2230),
OR( 'Country Prioritization'!$C$7='Filter inputs'!$D$4, 'Country Prioritization'!$C$7=$T2230),
OR('Country Prioritization'!$C$8='Filter inputs'!$E$4, 'Country Prioritization'!$C$8=$F2230), OR(AND('Country Prioritization'!$C$5='Filter inputs'!$B$4,H2230&lt;=$X$1),AND('Country Prioritization'!$C$5='Filter inputs'!$B$5,M2230&lt;=$X$1))),1,0)</f>
        <v>1</v>
      </c>
      <c r="Y2230">
        <f>IF(OR('Vaccine Prioritization'!$C$5='Filter inputs'!$E$4, 'Vaccine Prioritization'!$C$5=$F2230),1,0)</f>
        <v>1</v>
      </c>
    </row>
    <row r="2231" spans="1:25" x14ac:dyDescent="0.3">
      <c r="A2231" t="str">
        <f t="shared" si="56"/>
        <v>AFRICASDNPCV32028</v>
      </c>
      <c r="B2231" t="s">
        <v>3</v>
      </c>
      <c r="C2231" t="s">
        <v>149</v>
      </c>
      <c r="D2231" t="s">
        <v>45</v>
      </c>
      <c r="E2231" t="s">
        <v>84</v>
      </c>
      <c r="F2231">
        <v>2028</v>
      </c>
      <c r="G2231" t="s">
        <v>196</v>
      </c>
      <c r="H2231" s="11" cm="1">
        <f t="array" ref="H2231">_xlfn.IFS(G2231="&gt;70%",1,G2231="60-70%",70%,G2231="50-60%",60%,G2231="&lt;50%",50%)</f>
        <v>1</v>
      </c>
      <c r="I2231" s="47">
        <v>9.4562002157317213</v>
      </c>
      <c r="J2231">
        <v>3</v>
      </c>
      <c r="K2231">
        <v>10</v>
      </c>
      <c r="L2231" t="s">
        <v>196</v>
      </c>
      <c r="M2231" s="11" cm="1">
        <f t="array" ref="M2231">_xlfn.IFS(L2231="&gt;70%",1,L2231="60-70%",70%,L2231="50-60%",60%,L2231="&lt;50%",50%)</f>
        <v>1</v>
      </c>
      <c r="N2231" s="47">
        <v>8.8958676302673503</v>
      </c>
      <c r="O2231">
        <v>5</v>
      </c>
      <c r="P2231">
        <v>9</v>
      </c>
      <c r="Q2231">
        <v>5</v>
      </c>
      <c r="R2231">
        <v>3</v>
      </c>
      <c r="S2231" t="s">
        <v>103</v>
      </c>
      <c r="T2231" t="s">
        <v>109</v>
      </c>
      <c r="V2231">
        <v>21</v>
      </c>
      <c r="W2231">
        <v>22</v>
      </c>
      <c r="X2231">
        <f>IF(AND(OR('Country Prioritization'!$C$4 = 'Filter inputs'!$A$4,'Country Prioritization'!$C$4=$B2231),
OR('Country Prioritization'!$C$6='Filter inputs'!$C$4,'Country Prioritization'!$C$6=$S2231),
OR( 'Country Prioritization'!$C$7='Filter inputs'!$D$4, 'Country Prioritization'!$C$7=$T2231),
OR('Country Prioritization'!$C$8='Filter inputs'!$E$4, 'Country Prioritization'!$C$8=$F2231), OR(AND('Country Prioritization'!$C$5='Filter inputs'!$B$4,H2231&lt;=$X$1),AND('Country Prioritization'!$C$5='Filter inputs'!$B$5,M2231&lt;=$X$1))),1,0)</f>
        <v>1</v>
      </c>
      <c r="Y2231">
        <f>IF(OR('Vaccine Prioritization'!$C$5='Filter inputs'!$E$4, 'Vaccine Prioritization'!$C$5=$F2231),1,0)</f>
        <v>1</v>
      </c>
    </row>
    <row r="2232" spans="1:25" x14ac:dyDescent="0.3">
      <c r="A2232" t="str">
        <f t="shared" si="56"/>
        <v>AFRICATZAPCV32028</v>
      </c>
      <c r="B2232" t="s">
        <v>3</v>
      </c>
      <c r="C2232" t="s">
        <v>161</v>
      </c>
      <c r="D2232" t="s">
        <v>57</v>
      </c>
      <c r="E2232" t="s">
        <v>84</v>
      </c>
      <c r="F2232">
        <v>2028</v>
      </c>
      <c r="G2232" t="s">
        <v>196</v>
      </c>
      <c r="H2232" s="11" cm="1">
        <f t="array" ref="H2232">_xlfn.IFS(G2232="&gt;70%",1,G2232="60-70%",70%,G2232="50-60%",60%,G2232="&lt;50%",50%)</f>
        <v>1</v>
      </c>
      <c r="I2232" s="47">
        <v>6.0978628949558518</v>
      </c>
      <c r="J2232">
        <v>5</v>
      </c>
      <c r="K2232">
        <v>9</v>
      </c>
      <c r="L2232" t="s">
        <v>196</v>
      </c>
      <c r="M2232" s="11" cm="1">
        <f t="array" ref="M2232">_xlfn.IFS(L2232="&gt;70%",1,L2232="60-70%",70%,L2232="50-60%",60%,L2232="&lt;50%",50%)</f>
        <v>1</v>
      </c>
      <c r="N2232" s="47">
        <v>6.8901645872723041</v>
      </c>
      <c r="O2232">
        <v>4</v>
      </c>
      <c r="P2232">
        <v>9</v>
      </c>
      <c r="Q2232">
        <v>7</v>
      </c>
      <c r="R2232">
        <v>8</v>
      </c>
      <c r="S2232" t="s">
        <v>104</v>
      </c>
      <c r="T2232" t="s">
        <v>106</v>
      </c>
      <c r="V2232">
        <v>29</v>
      </c>
      <c r="W2232">
        <v>28</v>
      </c>
      <c r="X2232">
        <f>IF(AND(OR('Country Prioritization'!$C$4 = 'Filter inputs'!$A$4,'Country Prioritization'!$C$4=$B2232),
OR('Country Prioritization'!$C$6='Filter inputs'!$C$4,'Country Prioritization'!$C$6=$S2232),
OR( 'Country Prioritization'!$C$7='Filter inputs'!$D$4, 'Country Prioritization'!$C$7=$T2232),
OR('Country Prioritization'!$C$8='Filter inputs'!$E$4, 'Country Prioritization'!$C$8=$F2232), OR(AND('Country Prioritization'!$C$5='Filter inputs'!$B$4,H2232&lt;=$X$1),AND('Country Prioritization'!$C$5='Filter inputs'!$B$5,M2232&lt;=$X$1))),1,0)</f>
        <v>1</v>
      </c>
      <c r="Y2232">
        <f>IF(OR('Vaccine Prioritization'!$C$5='Filter inputs'!$E$4, 'Vaccine Prioritization'!$C$5=$F2232),1,0)</f>
        <v>1</v>
      </c>
    </row>
    <row r="2233" spans="1:25" x14ac:dyDescent="0.3">
      <c r="A2233" t="str">
        <f t="shared" si="56"/>
        <v>AFRICAAGOPCV32028</v>
      </c>
      <c r="B2233" t="s">
        <v>3</v>
      </c>
      <c r="C2233" t="s">
        <v>116</v>
      </c>
      <c r="D2233" t="s">
        <v>8</v>
      </c>
      <c r="E2233" t="s">
        <v>84</v>
      </c>
      <c r="F2233">
        <v>2028</v>
      </c>
      <c r="G2233" t="s">
        <v>198</v>
      </c>
      <c r="H2233" s="11" cm="1">
        <f t="array" ref="H2233">_xlfn.IFS(G2233="&gt;70%",1,G2233="60-70%",70%,G2233="50-60%",60%,G2233="&lt;50%",50%)</f>
        <v>0.6</v>
      </c>
      <c r="I2233" s="47">
        <v>7.028007811479057</v>
      </c>
      <c r="J2233">
        <v>10</v>
      </c>
      <c r="K2233">
        <v>9</v>
      </c>
      <c r="L2233" t="s">
        <v>198</v>
      </c>
      <c r="M2233" s="11" cm="1">
        <f t="array" ref="M2233">_xlfn.IFS(L2233="&gt;70%",1,L2233="60-70%",70%,L2233="50-60%",60%,L2233="&lt;50%",50%)</f>
        <v>0.6</v>
      </c>
      <c r="N2233" s="47">
        <v>6.8168950449261692</v>
      </c>
      <c r="O2233">
        <v>9</v>
      </c>
      <c r="P2233">
        <v>9</v>
      </c>
      <c r="Q2233">
        <v>9</v>
      </c>
      <c r="R2233">
        <v>11</v>
      </c>
      <c r="S2233" t="s">
        <v>104</v>
      </c>
      <c r="T2233" t="s">
        <v>108</v>
      </c>
      <c r="V2233">
        <v>39</v>
      </c>
      <c r="W2233">
        <v>38</v>
      </c>
      <c r="X2233">
        <f>IF(AND(OR('Country Prioritization'!$C$4 = 'Filter inputs'!$A$4,'Country Prioritization'!$C$4=$B2233),
OR('Country Prioritization'!$C$6='Filter inputs'!$C$4,'Country Prioritization'!$C$6=$S2233),
OR( 'Country Prioritization'!$C$7='Filter inputs'!$D$4, 'Country Prioritization'!$C$7=$T2233),
OR('Country Prioritization'!$C$8='Filter inputs'!$E$4, 'Country Prioritization'!$C$8=$F2233), OR(AND('Country Prioritization'!$C$5='Filter inputs'!$B$4,H2233&lt;=$X$1),AND('Country Prioritization'!$C$5='Filter inputs'!$B$5,M2233&lt;=$X$1))),1,0)</f>
        <v>1</v>
      </c>
      <c r="Y2233">
        <f>IF(OR('Vaccine Prioritization'!$C$5='Filter inputs'!$E$4, 'Vaccine Prioritization'!$C$5=$F2233),1,0)</f>
        <v>1</v>
      </c>
    </row>
    <row r="2234" spans="1:25" x14ac:dyDescent="0.3">
      <c r="A2234" t="str">
        <f t="shared" si="56"/>
        <v>ASIAAFGPCV32028</v>
      </c>
      <c r="B2234" t="s">
        <v>13</v>
      </c>
      <c r="C2234" t="s">
        <v>120</v>
      </c>
      <c r="D2234" t="s">
        <v>14</v>
      </c>
      <c r="E2234" t="s">
        <v>84</v>
      </c>
      <c r="F2234">
        <v>2028</v>
      </c>
      <c r="G2234" t="s">
        <v>197</v>
      </c>
      <c r="H2234" s="11" cm="1">
        <f t="array" ref="H2234">_xlfn.IFS(G2234="&gt;70%",1,G2234="60-70%",70%,G2234="50-60%",60%,G2234="&lt;50%",50%)</f>
        <v>0.7</v>
      </c>
      <c r="I2234" s="47">
        <v>6.2604804260146008</v>
      </c>
      <c r="J2234">
        <v>9</v>
      </c>
      <c r="K2234">
        <v>9</v>
      </c>
      <c r="L2234" t="s">
        <v>197</v>
      </c>
      <c r="M2234" s="11" cm="1">
        <f t="array" ref="M2234">_xlfn.IFS(L2234="&gt;70%",1,L2234="60-70%",70%,L2234="50-60%",60%,L2234="&lt;50%",50%)</f>
        <v>0.7</v>
      </c>
      <c r="N2234" s="47">
        <v>6.3036049688936853</v>
      </c>
      <c r="O2234">
        <v>9</v>
      </c>
      <c r="P2234">
        <v>9</v>
      </c>
      <c r="Q2234">
        <v>8</v>
      </c>
      <c r="R2234">
        <v>9</v>
      </c>
      <c r="S2234" t="s">
        <v>103</v>
      </c>
      <c r="T2234" t="s">
        <v>106</v>
      </c>
      <c r="V2234">
        <v>35</v>
      </c>
      <c r="W2234">
        <v>35</v>
      </c>
      <c r="X2234">
        <f>IF(AND(OR('Country Prioritization'!$C$4 = 'Filter inputs'!$A$4,'Country Prioritization'!$C$4=$B2234),
OR('Country Prioritization'!$C$6='Filter inputs'!$C$4,'Country Prioritization'!$C$6=$S2234),
OR( 'Country Prioritization'!$C$7='Filter inputs'!$D$4, 'Country Prioritization'!$C$7=$T2234),
OR('Country Prioritization'!$C$8='Filter inputs'!$E$4, 'Country Prioritization'!$C$8=$F2234), OR(AND('Country Prioritization'!$C$5='Filter inputs'!$B$4,H2234&lt;=$X$1),AND('Country Prioritization'!$C$5='Filter inputs'!$B$5,M2234&lt;=$X$1))),1,0)</f>
        <v>1</v>
      </c>
      <c r="Y2234">
        <f>IF(OR('Vaccine Prioritization'!$C$5='Filter inputs'!$E$4, 'Vaccine Prioritization'!$C$5=$F2234),1,0)</f>
        <v>1</v>
      </c>
    </row>
    <row r="2235" spans="1:25" x14ac:dyDescent="0.3">
      <c r="A2235" t="str">
        <f t="shared" si="56"/>
        <v>AFRICAMLIPCV32028</v>
      </c>
      <c r="B2235" t="s">
        <v>3</v>
      </c>
      <c r="C2235" t="s">
        <v>126</v>
      </c>
      <c r="D2235" t="s">
        <v>21</v>
      </c>
      <c r="E2235" t="s">
        <v>84</v>
      </c>
      <c r="F2235">
        <v>2028</v>
      </c>
      <c r="G2235" t="s">
        <v>196</v>
      </c>
      <c r="H2235" s="11" cm="1">
        <f t="array" ref="H2235">_xlfn.IFS(G2235="&gt;70%",1,G2235="60-70%",70%,G2235="50-60%",60%,G2235="&lt;50%",50%)</f>
        <v>1</v>
      </c>
      <c r="I2235" s="47">
        <v>5.3469539105602779</v>
      </c>
      <c r="J2235">
        <v>7</v>
      </c>
      <c r="K2235">
        <v>9</v>
      </c>
      <c r="L2235" t="s">
        <v>196</v>
      </c>
      <c r="M2235" s="11" cm="1">
        <f t="array" ref="M2235">_xlfn.IFS(L2235="&gt;70%",1,L2235="60-70%",70%,L2235="50-60%",60%,L2235="&lt;50%",50%)</f>
        <v>1</v>
      </c>
      <c r="N2235" s="47">
        <v>5.7933919784346273</v>
      </c>
      <c r="O2235">
        <v>8</v>
      </c>
      <c r="P2235">
        <v>9</v>
      </c>
      <c r="Q2235">
        <v>8</v>
      </c>
      <c r="R2235">
        <v>9</v>
      </c>
      <c r="S2235" t="s">
        <v>103</v>
      </c>
      <c r="T2235" t="s">
        <v>106</v>
      </c>
      <c r="V2235">
        <v>33</v>
      </c>
      <c r="W2235">
        <v>34</v>
      </c>
      <c r="X2235">
        <f>IF(AND(OR('Country Prioritization'!$C$4 = 'Filter inputs'!$A$4,'Country Prioritization'!$C$4=$B2235),
OR('Country Prioritization'!$C$6='Filter inputs'!$C$4,'Country Prioritization'!$C$6=$S2235),
OR( 'Country Prioritization'!$C$7='Filter inputs'!$D$4, 'Country Prioritization'!$C$7=$T2235),
OR('Country Prioritization'!$C$8='Filter inputs'!$E$4, 'Country Prioritization'!$C$8=$F2235), OR(AND('Country Prioritization'!$C$5='Filter inputs'!$B$4,H2235&lt;=$X$1),AND('Country Prioritization'!$C$5='Filter inputs'!$B$5,M2235&lt;=$X$1))),1,0)</f>
        <v>1</v>
      </c>
      <c r="Y2235">
        <f>IF(OR('Vaccine Prioritization'!$C$5='Filter inputs'!$E$4, 'Vaccine Prioritization'!$C$5=$F2235),1,0)</f>
        <v>1</v>
      </c>
    </row>
    <row r="2236" spans="1:25" x14ac:dyDescent="0.3">
      <c r="A2236" t="str">
        <f t="shared" si="56"/>
        <v>AFRICACMRPCV32028</v>
      </c>
      <c r="B2236" t="s">
        <v>3</v>
      </c>
      <c r="C2236" t="s">
        <v>151</v>
      </c>
      <c r="D2236" t="s">
        <v>47</v>
      </c>
      <c r="E2236" t="s">
        <v>84</v>
      </c>
      <c r="F2236">
        <v>2028</v>
      </c>
      <c r="G2236" t="s">
        <v>197</v>
      </c>
      <c r="H2236" s="11" cm="1">
        <f t="array" ref="H2236">_xlfn.IFS(G2236="&gt;70%",1,G2236="60-70%",70%,G2236="50-60%",60%,G2236="&lt;50%",50%)</f>
        <v>0.7</v>
      </c>
      <c r="I2236" s="47">
        <v>3.6002420530677832</v>
      </c>
      <c r="J2236">
        <v>9</v>
      </c>
      <c r="K2236">
        <v>7</v>
      </c>
      <c r="L2236" t="s">
        <v>196</v>
      </c>
      <c r="M2236" s="11" cm="1">
        <f t="array" ref="M2236">_xlfn.IFS(L2236="&gt;70%",1,L2236="60-70%",70%,L2236="50-60%",60%,L2236="&lt;50%",50%)</f>
        <v>1</v>
      </c>
      <c r="N2236" s="47">
        <v>5.2320573867230165</v>
      </c>
      <c r="O2236">
        <v>5</v>
      </c>
      <c r="P2236">
        <v>9</v>
      </c>
      <c r="Q2236">
        <v>8</v>
      </c>
      <c r="R2236">
        <v>2</v>
      </c>
      <c r="S2236" t="s">
        <v>104</v>
      </c>
      <c r="T2236" t="s">
        <v>109</v>
      </c>
      <c r="V2236">
        <v>26</v>
      </c>
      <c r="W2236">
        <v>24</v>
      </c>
      <c r="X2236">
        <f>IF(AND(OR('Country Prioritization'!$C$4 = 'Filter inputs'!$A$4,'Country Prioritization'!$C$4=$B2236),
OR('Country Prioritization'!$C$6='Filter inputs'!$C$4,'Country Prioritization'!$C$6=$S2236),
OR( 'Country Prioritization'!$C$7='Filter inputs'!$D$4, 'Country Prioritization'!$C$7=$T2236),
OR('Country Prioritization'!$C$8='Filter inputs'!$E$4, 'Country Prioritization'!$C$8=$F2236), OR(AND('Country Prioritization'!$C$5='Filter inputs'!$B$4,H2236&lt;=$X$1),AND('Country Prioritization'!$C$5='Filter inputs'!$B$5,M2236&lt;=$X$1))),1,0)</f>
        <v>1</v>
      </c>
      <c r="Y2236">
        <f>IF(OR('Vaccine Prioritization'!$C$5='Filter inputs'!$E$4, 'Vaccine Prioritization'!$C$5=$F2236),1,0)</f>
        <v>1</v>
      </c>
    </row>
    <row r="2237" spans="1:25" x14ac:dyDescent="0.3">
      <c r="A2237" t="str">
        <f t="shared" si="56"/>
        <v>AFRICAMOZPCV32028</v>
      </c>
      <c r="B2237" t="s">
        <v>3</v>
      </c>
      <c r="C2237" t="s">
        <v>181</v>
      </c>
      <c r="D2237" t="s">
        <v>77</v>
      </c>
      <c r="E2237" t="s">
        <v>84</v>
      </c>
      <c r="F2237">
        <v>2028</v>
      </c>
      <c r="G2237" t="s">
        <v>196</v>
      </c>
      <c r="H2237" s="11" cm="1">
        <f t="array" ref="H2237">_xlfn.IFS(G2237="&gt;70%",1,G2237="60-70%",70%,G2237="50-60%",60%,G2237="&lt;50%",50%)</f>
        <v>1</v>
      </c>
      <c r="I2237" s="47">
        <v>3.8623248745261836</v>
      </c>
      <c r="J2237">
        <v>6</v>
      </c>
      <c r="K2237">
        <v>8</v>
      </c>
      <c r="L2237" t="s">
        <v>196</v>
      </c>
      <c r="M2237" s="11" cm="1">
        <f t="array" ref="M2237">_xlfn.IFS(L2237="&gt;70%",1,L2237="60-70%",70%,L2237="50-60%",60%,L2237="&lt;50%",50%)</f>
        <v>1</v>
      </c>
      <c r="N2237" s="47">
        <v>4.682554588541489</v>
      </c>
      <c r="O2237">
        <v>1</v>
      </c>
      <c r="P2237">
        <v>9</v>
      </c>
      <c r="Q2237">
        <v>10</v>
      </c>
      <c r="R2237">
        <v>9</v>
      </c>
      <c r="S2237" t="s">
        <v>103</v>
      </c>
      <c r="T2237" t="s">
        <v>106</v>
      </c>
      <c r="V2237">
        <v>33</v>
      </c>
      <c r="W2237">
        <v>29</v>
      </c>
      <c r="X2237">
        <f>IF(AND(OR('Country Prioritization'!$C$4 = 'Filter inputs'!$A$4,'Country Prioritization'!$C$4=$B2237),
OR('Country Prioritization'!$C$6='Filter inputs'!$C$4,'Country Prioritization'!$C$6=$S2237),
OR( 'Country Prioritization'!$C$7='Filter inputs'!$D$4, 'Country Prioritization'!$C$7=$T2237),
OR('Country Prioritization'!$C$8='Filter inputs'!$E$4, 'Country Prioritization'!$C$8=$F2237), OR(AND('Country Prioritization'!$C$5='Filter inputs'!$B$4,H2237&lt;=$X$1),AND('Country Prioritization'!$C$5='Filter inputs'!$B$5,M2237&lt;=$X$1))),1,0)</f>
        <v>1</v>
      </c>
      <c r="Y2237">
        <f>IF(OR('Vaccine Prioritization'!$C$5='Filter inputs'!$E$4, 'Vaccine Prioritization'!$C$5=$F2237),1,0)</f>
        <v>1</v>
      </c>
    </row>
    <row r="2238" spans="1:25" x14ac:dyDescent="0.3">
      <c r="A2238" t="str">
        <f t="shared" si="56"/>
        <v>AFRICAUGAPCV32028</v>
      </c>
      <c r="B2238" t="s">
        <v>3</v>
      </c>
      <c r="C2238" t="s">
        <v>147</v>
      </c>
      <c r="D2238" t="s">
        <v>43</v>
      </c>
      <c r="E2238" t="s">
        <v>84</v>
      </c>
      <c r="F2238">
        <v>2028</v>
      </c>
      <c r="G2238" t="s">
        <v>196</v>
      </c>
      <c r="H2238" s="11" cm="1">
        <f t="array" ref="H2238">_xlfn.IFS(G2238="&gt;70%",1,G2238="60-70%",70%,G2238="50-60%",60%,G2238="&lt;50%",50%)</f>
        <v>1</v>
      </c>
      <c r="I2238" s="47">
        <v>4.6629462129641936</v>
      </c>
      <c r="J2238">
        <v>3</v>
      </c>
      <c r="K2238">
        <v>9</v>
      </c>
      <c r="L2238" t="s">
        <v>196</v>
      </c>
      <c r="M2238" s="11" cm="1">
        <f t="array" ref="M2238">_xlfn.IFS(L2238="&gt;70%",1,L2238="60-70%",70%,L2238="50-60%",60%,L2238="&lt;50%",50%)</f>
        <v>1</v>
      </c>
      <c r="N2238" s="47">
        <v>4.42963361303502</v>
      </c>
      <c r="O2238">
        <v>5</v>
      </c>
      <c r="P2238">
        <v>8</v>
      </c>
      <c r="Q2238">
        <v>6</v>
      </c>
      <c r="R2238">
        <v>9</v>
      </c>
      <c r="S2238" t="s">
        <v>103</v>
      </c>
      <c r="T2238" t="s">
        <v>106</v>
      </c>
      <c r="V2238">
        <v>27</v>
      </c>
      <c r="W2238">
        <v>28</v>
      </c>
      <c r="X2238">
        <f>IF(AND(OR('Country Prioritization'!$C$4 = 'Filter inputs'!$A$4,'Country Prioritization'!$C$4=$B2238),
OR('Country Prioritization'!$C$6='Filter inputs'!$C$4,'Country Prioritization'!$C$6=$S2238),
OR( 'Country Prioritization'!$C$7='Filter inputs'!$D$4, 'Country Prioritization'!$C$7=$T2238),
OR('Country Prioritization'!$C$8='Filter inputs'!$E$4, 'Country Prioritization'!$C$8=$F2238), OR(AND('Country Prioritization'!$C$5='Filter inputs'!$B$4,H2238&lt;=$X$1),AND('Country Prioritization'!$C$5='Filter inputs'!$B$5,M2238&lt;=$X$1))),1,0)</f>
        <v>1</v>
      </c>
      <c r="Y2238">
        <f>IF(OR('Vaccine Prioritization'!$C$5='Filter inputs'!$E$4, 'Vaccine Prioritization'!$C$5=$F2238),1,0)</f>
        <v>1</v>
      </c>
    </row>
    <row r="2239" spans="1:25" x14ac:dyDescent="0.3">
      <c r="A2239" t="str">
        <f t="shared" si="56"/>
        <v>ASIAMMRPCV32028</v>
      </c>
      <c r="B2239" t="s">
        <v>13</v>
      </c>
      <c r="C2239" t="s">
        <v>131</v>
      </c>
      <c r="D2239" t="s">
        <v>27</v>
      </c>
      <c r="E2239" t="s">
        <v>84</v>
      </c>
      <c r="F2239">
        <v>2028</v>
      </c>
      <c r="G2239" t="s">
        <v>196</v>
      </c>
      <c r="H2239" s="11" cm="1">
        <f t="array" ref="H2239">_xlfn.IFS(G2239="&gt;70%",1,G2239="60-70%",70%,G2239="50-60%",60%,G2239="&lt;50%",50%)</f>
        <v>1</v>
      </c>
      <c r="I2239" s="47">
        <v>5.0713567585403183</v>
      </c>
      <c r="J2239">
        <v>4</v>
      </c>
      <c r="K2239">
        <v>9</v>
      </c>
      <c r="L2239" t="s">
        <v>196</v>
      </c>
      <c r="M2239" s="11" cm="1">
        <f t="array" ref="M2239">_xlfn.IFS(L2239="&gt;70%",1,L2239="60-70%",70%,L2239="50-60%",60%,L2239="&lt;50%",50%)</f>
        <v>1</v>
      </c>
      <c r="N2239" s="47">
        <v>4.3646824996797848</v>
      </c>
      <c r="O2239">
        <v>7</v>
      </c>
      <c r="P2239">
        <v>8</v>
      </c>
      <c r="Q2239">
        <v>10</v>
      </c>
      <c r="R2239">
        <v>2</v>
      </c>
      <c r="S2239" t="s">
        <v>104</v>
      </c>
      <c r="T2239" t="s">
        <v>109</v>
      </c>
      <c r="V2239">
        <v>25</v>
      </c>
      <c r="W2239">
        <v>27</v>
      </c>
      <c r="X2239">
        <f>IF(AND(OR('Country Prioritization'!$C$4 = 'Filter inputs'!$A$4,'Country Prioritization'!$C$4=$B2239),
OR('Country Prioritization'!$C$6='Filter inputs'!$C$4,'Country Prioritization'!$C$6=$S2239),
OR( 'Country Prioritization'!$C$7='Filter inputs'!$D$4, 'Country Prioritization'!$C$7=$T2239),
OR('Country Prioritization'!$C$8='Filter inputs'!$E$4, 'Country Prioritization'!$C$8=$F2239), OR(AND('Country Prioritization'!$C$5='Filter inputs'!$B$4,H2239&lt;=$X$1),AND('Country Prioritization'!$C$5='Filter inputs'!$B$5,M2239&lt;=$X$1))),1,0)</f>
        <v>1</v>
      </c>
      <c r="Y2239">
        <f>IF(OR('Vaccine Prioritization'!$C$5='Filter inputs'!$E$4, 'Vaccine Prioritization'!$C$5=$F2239),1,0)</f>
        <v>1</v>
      </c>
    </row>
    <row r="2240" spans="1:25" x14ac:dyDescent="0.3">
      <c r="A2240" t="str">
        <f t="shared" si="56"/>
        <v>AFRICAMDGPCV32028</v>
      </c>
      <c r="B2240" t="s">
        <v>3</v>
      </c>
      <c r="C2240" t="s">
        <v>145</v>
      </c>
      <c r="D2240" t="s">
        <v>41</v>
      </c>
      <c r="E2240" t="s">
        <v>84</v>
      </c>
      <c r="F2240">
        <v>2028</v>
      </c>
      <c r="G2240" t="s">
        <v>196</v>
      </c>
      <c r="H2240" s="11" cm="1">
        <f t="array" ref="H2240">_xlfn.IFS(G2240="&gt;70%",1,G2240="60-70%",70%,G2240="50-60%",60%,G2240="&lt;50%",50%)</f>
        <v>1</v>
      </c>
      <c r="I2240" s="47">
        <v>3.7075681730802099</v>
      </c>
      <c r="J2240">
        <v>6</v>
      </c>
      <c r="K2240">
        <v>8</v>
      </c>
      <c r="L2240" t="s">
        <v>196</v>
      </c>
      <c r="M2240" s="11" cm="1">
        <f t="array" ref="M2240">_xlfn.IFS(L2240="&gt;70%",1,L2240="60-70%",70%,L2240="50-60%",60%,L2240="&lt;50%",50%)</f>
        <v>1</v>
      </c>
      <c r="N2240" s="47">
        <v>4.3474320666247293</v>
      </c>
      <c r="O2240">
        <v>6</v>
      </c>
      <c r="P2240">
        <v>8</v>
      </c>
      <c r="Q2240">
        <v>7</v>
      </c>
      <c r="R2240">
        <v>9</v>
      </c>
      <c r="S2240" t="s">
        <v>103</v>
      </c>
      <c r="T2240" t="s">
        <v>106</v>
      </c>
      <c r="V2240">
        <v>30</v>
      </c>
      <c r="W2240">
        <v>30</v>
      </c>
      <c r="X2240">
        <f>IF(AND(OR('Country Prioritization'!$C$4 = 'Filter inputs'!$A$4,'Country Prioritization'!$C$4=$B2240),
OR('Country Prioritization'!$C$6='Filter inputs'!$C$4,'Country Prioritization'!$C$6=$S2240),
OR( 'Country Prioritization'!$C$7='Filter inputs'!$D$4, 'Country Prioritization'!$C$7=$T2240),
OR('Country Prioritization'!$C$8='Filter inputs'!$E$4, 'Country Prioritization'!$C$8=$F2240), OR(AND('Country Prioritization'!$C$5='Filter inputs'!$B$4,H2240&lt;=$X$1),AND('Country Prioritization'!$C$5='Filter inputs'!$B$5,M2240&lt;=$X$1))),1,0)</f>
        <v>1</v>
      </c>
      <c r="Y2240">
        <f>IF(OR('Vaccine Prioritization'!$C$5='Filter inputs'!$E$4, 'Vaccine Prioritization'!$C$5=$F2240),1,0)</f>
        <v>1</v>
      </c>
    </row>
    <row r="2241" spans="1:25" x14ac:dyDescent="0.3">
      <c r="A2241" t="str">
        <f t="shared" si="56"/>
        <v>AFRICABFAPCV32028</v>
      </c>
      <c r="B2241" t="s">
        <v>3</v>
      </c>
      <c r="C2241" t="s">
        <v>167</v>
      </c>
      <c r="D2241" t="s">
        <v>63</v>
      </c>
      <c r="E2241" t="s">
        <v>84</v>
      </c>
      <c r="F2241">
        <v>2028</v>
      </c>
      <c r="G2241" t="s">
        <v>196</v>
      </c>
      <c r="H2241" s="11" cm="1">
        <f t="array" ref="H2241">_xlfn.IFS(G2241="&gt;70%",1,G2241="60-70%",70%,G2241="50-60%",60%,G2241="&lt;50%",50%)</f>
        <v>1</v>
      </c>
      <c r="I2241" s="47">
        <v>3.6405017634664385</v>
      </c>
      <c r="J2241">
        <v>3</v>
      </c>
      <c r="K2241">
        <v>8</v>
      </c>
      <c r="L2241" t="s">
        <v>196</v>
      </c>
      <c r="M2241" s="11" cm="1">
        <f t="array" ref="M2241">_xlfn.IFS(L2241="&gt;70%",1,L2241="60-70%",70%,L2241="50-60%",60%,L2241="&lt;50%",50%)</f>
        <v>1</v>
      </c>
      <c r="N2241" s="47">
        <v>4.3255030173425952</v>
      </c>
      <c r="O2241">
        <v>3</v>
      </c>
      <c r="P2241">
        <v>8</v>
      </c>
      <c r="Q2241">
        <v>4</v>
      </c>
      <c r="R2241">
        <v>9</v>
      </c>
      <c r="S2241" t="s">
        <v>103</v>
      </c>
      <c r="T2241" t="s">
        <v>106</v>
      </c>
      <c r="V2241">
        <v>24</v>
      </c>
      <c r="W2241">
        <v>24</v>
      </c>
      <c r="X2241">
        <f>IF(AND(OR('Country Prioritization'!$C$4 = 'Filter inputs'!$A$4,'Country Prioritization'!$C$4=$B2241),
OR('Country Prioritization'!$C$6='Filter inputs'!$C$4,'Country Prioritization'!$C$6=$S2241),
OR( 'Country Prioritization'!$C$7='Filter inputs'!$D$4, 'Country Prioritization'!$C$7=$T2241),
OR('Country Prioritization'!$C$8='Filter inputs'!$E$4, 'Country Prioritization'!$C$8=$F2241), OR(AND('Country Prioritization'!$C$5='Filter inputs'!$B$4,H2241&lt;=$X$1),AND('Country Prioritization'!$C$5='Filter inputs'!$B$5,M2241&lt;=$X$1))),1,0)</f>
        <v>1</v>
      </c>
      <c r="Y2241">
        <f>IF(OR('Vaccine Prioritization'!$C$5='Filter inputs'!$E$4, 'Vaccine Prioritization'!$C$5=$F2241),1,0)</f>
        <v>1</v>
      </c>
    </row>
    <row r="2242" spans="1:25" x14ac:dyDescent="0.3">
      <c r="A2242" t="str">
        <f t="shared" si="56"/>
        <v>ASIANPLPCV32028</v>
      </c>
      <c r="B2242" t="s">
        <v>13</v>
      </c>
      <c r="C2242" t="s">
        <v>157</v>
      </c>
      <c r="D2242" t="s">
        <v>53</v>
      </c>
      <c r="E2242" t="s">
        <v>84</v>
      </c>
      <c r="F2242">
        <v>2028</v>
      </c>
      <c r="G2242" t="s">
        <v>196</v>
      </c>
      <c r="H2242" s="11" cm="1">
        <f t="array" ref="H2242">_xlfn.IFS(G2242="&gt;70%",1,G2242="60-70%",70%,G2242="50-60%",60%,G2242="&lt;50%",50%)</f>
        <v>1</v>
      </c>
      <c r="I2242" s="47">
        <v>3.7992445626736142</v>
      </c>
      <c r="J2242">
        <v>5</v>
      </c>
      <c r="K2242">
        <v>8</v>
      </c>
      <c r="L2242" t="s">
        <v>196</v>
      </c>
      <c r="M2242" s="11" cm="1">
        <f t="array" ref="M2242">_xlfn.IFS(L2242="&gt;70%",1,L2242="60-70%",70%,L2242="50-60%",60%,L2242="&lt;50%",50%)</f>
        <v>1</v>
      </c>
      <c r="N2242" s="47">
        <v>4.2737898761353579</v>
      </c>
      <c r="O2242">
        <v>4</v>
      </c>
      <c r="P2242">
        <v>8</v>
      </c>
      <c r="Q2242">
        <v>6</v>
      </c>
      <c r="R2242">
        <v>8</v>
      </c>
      <c r="S2242" t="s">
        <v>104</v>
      </c>
      <c r="T2242" t="s">
        <v>106</v>
      </c>
      <c r="V2242">
        <v>27</v>
      </c>
      <c r="W2242">
        <v>26</v>
      </c>
      <c r="X2242">
        <f>IF(AND(OR('Country Prioritization'!$C$4 = 'Filter inputs'!$A$4,'Country Prioritization'!$C$4=$B2242),
OR('Country Prioritization'!$C$6='Filter inputs'!$C$4,'Country Prioritization'!$C$6=$S2242),
OR( 'Country Prioritization'!$C$7='Filter inputs'!$D$4, 'Country Prioritization'!$C$7=$T2242),
OR('Country Prioritization'!$C$8='Filter inputs'!$E$4, 'Country Prioritization'!$C$8=$F2242), OR(AND('Country Prioritization'!$C$5='Filter inputs'!$B$4,H2242&lt;=$X$1),AND('Country Prioritization'!$C$5='Filter inputs'!$B$5,M2242&lt;=$X$1))),1,0)</f>
        <v>1</v>
      </c>
      <c r="Y2242">
        <f>IF(OR('Vaccine Prioritization'!$C$5='Filter inputs'!$E$4, 'Vaccine Prioritization'!$C$5=$F2242),1,0)</f>
        <v>1</v>
      </c>
    </row>
    <row r="2243" spans="1:25" x14ac:dyDescent="0.3">
      <c r="A2243" t="str">
        <f t="shared" si="56"/>
        <v>ASIAYEMPCV32028</v>
      </c>
      <c r="B2243" t="s">
        <v>13</v>
      </c>
      <c r="C2243" t="s">
        <v>123</v>
      </c>
      <c r="D2243" t="s">
        <v>18</v>
      </c>
      <c r="E2243" t="s">
        <v>84</v>
      </c>
      <c r="F2243">
        <v>2028</v>
      </c>
      <c r="G2243" t="s">
        <v>196</v>
      </c>
      <c r="H2243" s="11" cm="1">
        <f t="array" ref="H2243">_xlfn.IFS(G2243="&gt;70%",1,G2243="60-70%",70%,G2243="50-60%",60%,G2243="&lt;50%",50%)</f>
        <v>1</v>
      </c>
      <c r="I2243" s="47">
        <v>4.0421571166634624</v>
      </c>
      <c r="J2243">
        <v>7</v>
      </c>
      <c r="K2243">
        <v>8</v>
      </c>
      <c r="L2243" t="s">
        <v>197</v>
      </c>
      <c r="M2243" s="11" cm="1">
        <f t="array" ref="M2243">_xlfn.IFS(L2243="&gt;70%",1,L2243="60-70%",70%,L2243="50-60%",60%,L2243="&lt;50%",50%)</f>
        <v>0.7</v>
      </c>
      <c r="N2243" s="47">
        <v>4.1003954024891414</v>
      </c>
      <c r="O2243">
        <v>9</v>
      </c>
      <c r="P2243">
        <v>8</v>
      </c>
      <c r="Q2243">
        <v>3</v>
      </c>
      <c r="R2243">
        <v>9</v>
      </c>
      <c r="S2243" t="s">
        <v>103</v>
      </c>
      <c r="T2243" t="s">
        <v>106</v>
      </c>
      <c r="V2243">
        <v>27</v>
      </c>
      <c r="W2243">
        <v>29</v>
      </c>
      <c r="X2243">
        <f>IF(AND(OR('Country Prioritization'!$C$4 = 'Filter inputs'!$A$4,'Country Prioritization'!$C$4=$B2243),
OR('Country Prioritization'!$C$6='Filter inputs'!$C$4,'Country Prioritization'!$C$6=$S2243),
OR( 'Country Prioritization'!$C$7='Filter inputs'!$D$4, 'Country Prioritization'!$C$7=$T2243),
OR('Country Prioritization'!$C$8='Filter inputs'!$E$4, 'Country Prioritization'!$C$8=$F2243), OR(AND('Country Prioritization'!$C$5='Filter inputs'!$B$4,H2243&lt;=$X$1),AND('Country Prioritization'!$C$5='Filter inputs'!$B$5,M2243&lt;=$X$1))),1,0)</f>
        <v>1</v>
      </c>
      <c r="Y2243">
        <f>IF(OR('Vaccine Prioritization'!$C$5='Filter inputs'!$E$4, 'Vaccine Prioritization'!$C$5=$F2243),1,0)</f>
        <v>1</v>
      </c>
    </row>
    <row r="2244" spans="1:25" x14ac:dyDescent="0.3">
      <c r="A2244" t="str">
        <f t="shared" ref="A2244:A2307" si="57">_xlfn.CONCAT(B2244,D2244,E2244,F2244)</f>
        <v>AFRICAKENPCV32028</v>
      </c>
      <c r="B2244" t="s">
        <v>3</v>
      </c>
      <c r="C2244" t="s">
        <v>139</v>
      </c>
      <c r="D2244" t="s">
        <v>35</v>
      </c>
      <c r="E2244" t="s">
        <v>84</v>
      </c>
      <c r="F2244">
        <v>2028</v>
      </c>
      <c r="G2244" t="s">
        <v>196</v>
      </c>
      <c r="H2244" s="11" cm="1">
        <f t="array" ref="H2244">_xlfn.IFS(G2244="&gt;70%",1,G2244="60-70%",70%,G2244="50-60%",60%,G2244="&lt;50%",50%)</f>
        <v>1</v>
      </c>
      <c r="I2244" s="47">
        <v>3.7178588890367963</v>
      </c>
      <c r="J2244">
        <v>3</v>
      </c>
      <c r="K2244">
        <v>8</v>
      </c>
      <c r="L2244" t="s">
        <v>196</v>
      </c>
      <c r="M2244" s="11" cm="1">
        <f t="array" ref="M2244">_xlfn.IFS(L2244="&gt;70%",1,L2244="60-70%",70%,L2244="50-60%",60%,L2244="&lt;50%",50%)</f>
        <v>1</v>
      </c>
      <c r="N2244" s="47">
        <v>3.1886428466872516</v>
      </c>
      <c r="O2244">
        <v>6</v>
      </c>
      <c r="P2244">
        <v>8</v>
      </c>
      <c r="Q2244">
        <v>5</v>
      </c>
      <c r="R2244">
        <v>2</v>
      </c>
      <c r="S2244" t="s">
        <v>104</v>
      </c>
      <c r="T2244" t="s">
        <v>109</v>
      </c>
      <c r="V2244">
        <v>18</v>
      </c>
      <c r="W2244">
        <v>21</v>
      </c>
      <c r="X2244">
        <f>IF(AND(OR('Country Prioritization'!$C$4 = 'Filter inputs'!$A$4,'Country Prioritization'!$C$4=$B2244),
OR('Country Prioritization'!$C$6='Filter inputs'!$C$4,'Country Prioritization'!$C$6=$S2244),
OR( 'Country Prioritization'!$C$7='Filter inputs'!$D$4, 'Country Prioritization'!$C$7=$T2244),
OR('Country Prioritization'!$C$8='Filter inputs'!$E$4, 'Country Prioritization'!$C$8=$F2244), OR(AND('Country Prioritization'!$C$5='Filter inputs'!$B$4,H2244&lt;=$X$1),AND('Country Prioritization'!$C$5='Filter inputs'!$B$5,M2244&lt;=$X$1))),1,0)</f>
        <v>1</v>
      </c>
      <c r="Y2244">
        <f>IF(OR('Vaccine Prioritization'!$C$5='Filter inputs'!$E$4, 'Vaccine Prioritization'!$C$5=$F2244),1,0)</f>
        <v>1</v>
      </c>
    </row>
    <row r="2245" spans="1:25" x14ac:dyDescent="0.3">
      <c r="A2245" t="str">
        <f t="shared" si="57"/>
        <v>AFRICASENPCV32028</v>
      </c>
      <c r="B2245" t="s">
        <v>3</v>
      </c>
      <c r="C2245" t="s">
        <v>164</v>
      </c>
      <c r="D2245" t="s">
        <v>60</v>
      </c>
      <c r="E2245" t="s">
        <v>84</v>
      </c>
      <c r="F2245">
        <v>2028</v>
      </c>
      <c r="G2245" t="s">
        <v>196</v>
      </c>
      <c r="H2245" s="11" cm="1">
        <f t="array" ref="H2245">_xlfn.IFS(G2245="&gt;70%",1,G2245="60-70%",70%,G2245="50-60%",60%,G2245="&lt;50%",50%)</f>
        <v>1</v>
      </c>
      <c r="I2245" s="47">
        <v>3.071003403404641</v>
      </c>
      <c r="J2245">
        <v>3</v>
      </c>
      <c r="K2245">
        <v>7</v>
      </c>
      <c r="L2245" t="s">
        <v>196</v>
      </c>
      <c r="M2245" s="11" cm="1">
        <f t="array" ref="M2245">_xlfn.IFS(L2245="&gt;70%",1,L2245="60-70%",70%,L2245="50-60%",60%,L2245="&lt;50%",50%)</f>
        <v>1</v>
      </c>
      <c r="N2245" s="47">
        <v>2.9460378593393974</v>
      </c>
      <c r="O2245">
        <v>4</v>
      </c>
      <c r="P2245">
        <v>7</v>
      </c>
      <c r="Q2245">
        <v>1</v>
      </c>
      <c r="R2245">
        <v>2</v>
      </c>
      <c r="S2245" t="s">
        <v>104</v>
      </c>
      <c r="T2245" t="s">
        <v>109</v>
      </c>
      <c r="V2245">
        <v>13</v>
      </c>
      <c r="W2245">
        <v>14</v>
      </c>
      <c r="X2245">
        <f>IF(AND(OR('Country Prioritization'!$C$4 = 'Filter inputs'!$A$4,'Country Prioritization'!$C$4=$B2245),
OR('Country Prioritization'!$C$6='Filter inputs'!$C$4,'Country Prioritization'!$C$6=$S2245),
OR( 'Country Prioritization'!$C$7='Filter inputs'!$D$4, 'Country Prioritization'!$C$7=$T2245),
OR('Country Prioritization'!$C$8='Filter inputs'!$E$4, 'Country Prioritization'!$C$8=$F2245), OR(AND('Country Prioritization'!$C$5='Filter inputs'!$B$4,H2245&lt;=$X$1),AND('Country Prioritization'!$C$5='Filter inputs'!$B$5,M2245&lt;=$X$1))),1,0)</f>
        <v>1</v>
      </c>
      <c r="Y2245">
        <f>IF(OR('Vaccine Prioritization'!$C$5='Filter inputs'!$E$4, 'Vaccine Prioritization'!$C$5=$F2245),1,0)</f>
        <v>1</v>
      </c>
    </row>
    <row r="2246" spans="1:25" x14ac:dyDescent="0.3">
      <c r="A2246" t="str">
        <f t="shared" si="57"/>
        <v>AFRICASOMPCV32028</v>
      </c>
      <c r="B2246" t="s">
        <v>3</v>
      </c>
      <c r="C2246" t="s">
        <v>112</v>
      </c>
      <c r="D2246" t="s">
        <v>4</v>
      </c>
      <c r="E2246" t="s">
        <v>84</v>
      </c>
      <c r="F2246">
        <v>2028</v>
      </c>
      <c r="G2246" t="s">
        <v>196</v>
      </c>
      <c r="H2246" s="11" cm="1">
        <f t="array" ref="H2246">_xlfn.IFS(G2246="&gt;70%",1,G2246="60-70%",70%,G2246="50-60%",60%,G2246="&lt;50%",50%)</f>
        <v>1</v>
      </c>
      <c r="I2246" s="47">
        <v>4.3707209137259788</v>
      </c>
      <c r="J2246">
        <v>7</v>
      </c>
      <c r="K2246">
        <v>8</v>
      </c>
      <c r="L2246" t="s">
        <v>199</v>
      </c>
      <c r="M2246" s="11" cm="1">
        <f t="array" ref="M2246">_xlfn.IFS(L2246="&gt;70%",1,L2246="60-70%",70%,L2246="50-60%",60%,L2246="&lt;50%",50%)</f>
        <v>0.5</v>
      </c>
      <c r="N2246" s="47">
        <v>2.7927665718826904</v>
      </c>
      <c r="O2246">
        <v>10</v>
      </c>
      <c r="P2246">
        <v>7</v>
      </c>
      <c r="Q2246">
        <v>9</v>
      </c>
      <c r="R2246">
        <v>9</v>
      </c>
      <c r="S2246" t="s">
        <v>103</v>
      </c>
      <c r="T2246" t="s">
        <v>106</v>
      </c>
      <c r="V2246">
        <v>33</v>
      </c>
      <c r="W2246">
        <v>35</v>
      </c>
      <c r="X2246">
        <f>IF(AND(OR('Country Prioritization'!$C$4 = 'Filter inputs'!$A$4,'Country Prioritization'!$C$4=$B2246),
OR('Country Prioritization'!$C$6='Filter inputs'!$C$4,'Country Prioritization'!$C$6=$S2246),
OR( 'Country Prioritization'!$C$7='Filter inputs'!$D$4, 'Country Prioritization'!$C$7=$T2246),
OR('Country Prioritization'!$C$8='Filter inputs'!$E$4, 'Country Prioritization'!$C$8=$F2246), OR(AND('Country Prioritization'!$C$5='Filter inputs'!$B$4,H2246&lt;=$X$1),AND('Country Prioritization'!$C$5='Filter inputs'!$B$5,M2246&lt;=$X$1))),1,0)</f>
        <v>1</v>
      </c>
      <c r="Y2246">
        <f>IF(OR('Vaccine Prioritization'!$C$5='Filter inputs'!$E$4, 'Vaccine Prioritization'!$C$5=$F2246),1,0)</f>
        <v>1</v>
      </c>
    </row>
    <row r="2247" spans="1:25" x14ac:dyDescent="0.3">
      <c r="A2247" t="str">
        <f t="shared" si="57"/>
        <v>AFRICATCDPCV32028</v>
      </c>
      <c r="B2247" t="s">
        <v>3</v>
      </c>
      <c r="C2247" t="s">
        <v>118</v>
      </c>
      <c r="D2247" t="s">
        <v>11</v>
      </c>
      <c r="E2247" t="s">
        <v>84</v>
      </c>
      <c r="F2247">
        <v>2028</v>
      </c>
      <c r="G2247" t="s">
        <v>196</v>
      </c>
      <c r="H2247" s="11" cm="1">
        <f t="array" ref="H2247">_xlfn.IFS(G2247="&gt;70%",1,G2247="60-70%",70%,G2247="50-60%",60%,G2247="&lt;50%",50%)</f>
        <v>1</v>
      </c>
      <c r="I2247" s="47">
        <v>5.8959827870053729</v>
      </c>
      <c r="J2247">
        <v>7</v>
      </c>
      <c r="K2247">
        <v>9</v>
      </c>
      <c r="L2247" t="s">
        <v>199</v>
      </c>
      <c r="M2247" s="11" cm="1">
        <f t="array" ref="M2247">_xlfn.IFS(L2247="&gt;70%",1,L2247="60-70%",70%,L2247="50-60%",60%,L2247="&lt;50%",50%)</f>
        <v>0.5</v>
      </c>
      <c r="N2247" s="47">
        <v>2.7846011387760377</v>
      </c>
      <c r="O2247">
        <v>10</v>
      </c>
      <c r="P2247">
        <v>7</v>
      </c>
      <c r="Q2247">
        <v>9</v>
      </c>
      <c r="R2247">
        <v>9</v>
      </c>
      <c r="S2247" t="s">
        <v>103</v>
      </c>
      <c r="T2247" t="s">
        <v>106</v>
      </c>
      <c r="V2247">
        <v>34</v>
      </c>
      <c r="W2247">
        <v>35</v>
      </c>
      <c r="X2247">
        <f>IF(AND(OR('Country Prioritization'!$C$4 = 'Filter inputs'!$A$4,'Country Prioritization'!$C$4=$B2247),
OR('Country Prioritization'!$C$6='Filter inputs'!$C$4,'Country Prioritization'!$C$6=$S2247),
OR( 'Country Prioritization'!$C$7='Filter inputs'!$D$4, 'Country Prioritization'!$C$7=$T2247),
OR('Country Prioritization'!$C$8='Filter inputs'!$E$4, 'Country Prioritization'!$C$8=$F2247), OR(AND('Country Prioritization'!$C$5='Filter inputs'!$B$4,H2247&lt;=$X$1),AND('Country Prioritization'!$C$5='Filter inputs'!$B$5,M2247&lt;=$X$1))),1,0)</f>
        <v>1</v>
      </c>
      <c r="Y2247">
        <f>IF(OR('Vaccine Prioritization'!$C$5='Filter inputs'!$E$4, 'Vaccine Prioritization'!$C$5=$F2247),1,0)</f>
        <v>1</v>
      </c>
    </row>
    <row r="2248" spans="1:25" x14ac:dyDescent="0.3">
      <c r="A2248" t="str">
        <f t="shared" si="57"/>
        <v>AMERICABOLPCV32028</v>
      </c>
      <c r="B2248" t="s">
        <v>22</v>
      </c>
      <c r="C2248" t="s">
        <v>162</v>
      </c>
      <c r="D2248" t="s">
        <v>58</v>
      </c>
      <c r="E2248" t="s">
        <v>84</v>
      </c>
      <c r="F2248">
        <v>2028</v>
      </c>
      <c r="G2248" t="s">
        <v>196</v>
      </c>
      <c r="H2248" s="11" cm="1">
        <f t="array" ref="H2248">_xlfn.IFS(G2248="&gt;70%",1,G2248="60-70%",70%,G2248="50-60%",60%,G2248="&lt;50%",50%)</f>
        <v>1</v>
      </c>
      <c r="I2248" s="47">
        <v>2.0307481061872115</v>
      </c>
      <c r="J2248">
        <v>6</v>
      </c>
      <c r="K2248">
        <v>6</v>
      </c>
      <c r="L2248" t="s">
        <v>196</v>
      </c>
      <c r="M2248" s="11" cm="1">
        <f t="array" ref="M2248">_xlfn.IFS(L2248="&gt;70%",1,L2248="60-70%",70%,L2248="50-60%",60%,L2248="&lt;50%",50%)</f>
        <v>1</v>
      </c>
      <c r="N2248" s="47">
        <v>2.7699887607108424</v>
      </c>
      <c r="O2248">
        <v>4</v>
      </c>
      <c r="P2248">
        <v>7</v>
      </c>
      <c r="Q2248">
        <v>4</v>
      </c>
      <c r="R2248">
        <v>11</v>
      </c>
      <c r="S2248" t="s">
        <v>104</v>
      </c>
      <c r="T2248" t="s">
        <v>108</v>
      </c>
      <c r="V2248">
        <v>27</v>
      </c>
      <c r="W2248">
        <v>26</v>
      </c>
      <c r="X2248">
        <f>IF(AND(OR('Country Prioritization'!$C$4 = 'Filter inputs'!$A$4,'Country Prioritization'!$C$4=$B2248),
OR('Country Prioritization'!$C$6='Filter inputs'!$C$4,'Country Prioritization'!$C$6=$S2248),
OR( 'Country Prioritization'!$C$7='Filter inputs'!$D$4, 'Country Prioritization'!$C$7=$T2248),
OR('Country Prioritization'!$C$8='Filter inputs'!$E$4, 'Country Prioritization'!$C$8=$F2248), OR(AND('Country Prioritization'!$C$5='Filter inputs'!$B$4,H2248&lt;=$X$1),AND('Country Prioritization'!$C$5='Filter inputs'!$B$5,M2248&lt;=$X$1))),1,0)</f>
        <v>1</v>
      </c>
      <c r="Y2248">
        <f>IF(OR('Vaccine Prioritization'!$C$5='Filter inputs'!$E$4, 'Vaccine Prioritization'!$C$5=$F2248),1,0)</f>
        <v>1</v>
      </c>
    </row>
    <row r="2249" spans="1:25" x14ac:dyDescent="0.3">
      <c r="A2249" t="str">
        <f t="shared" si="57"/>
        <v>AFRICARWAPCV32028</v>
      </c>
      <c r="B2249" t="s">
        <v>3</v>
      </c>
      <c r="C2249" t="s">
        <v>179</v>
      </c>
      <c r="D2249" t="s">
        <v>75</v>
      </c>
      <c r="E2249" t="s">
        <v>84</v>
      </c>
      <c r="F2249">
        <v>2028</v>
      </c>
      <c r="G2249" t="s">
        <v>196</v>
      </c>
      <c r="H2249" s="11" cm="1">
        <f t="array" ref="H2249">_xlfn.IFS(G2249="&gt;70%",1,G2249="60-70%",70%,G2249="50-60%",60%,G2249="&lt;50%",50%)</f>
        <v>1</v>
      </c>
      <c r="I2249" s="47">
        <v>2.4103134277359541</v>
      </c>
      <c r="J2249">
        <v>1</v>
      </c>
      <c r="K2249">
        <v>7</v>
      </c>
      <c r="L2249" t="s">
        <v>196</v>
      </c>
      <c r="M2249" s="11" cm="1">
        <f t="array" ref="M2249">_xlfn.IFS(L2249="&gt;70%",1,L2249="60-70%",70%,L2249="50-60%",60%,L2249="&lt;50%",50%)</f>
        <v>1</v>
      </c>
      <c r="N2249" s="47">
        <v>2.5904849628909328</v>
      </c>
      <c r="O2249">
        <v>1</v>
      </c>
      <c r="P2249">
        <v>7</v>
      </c>
      <c r="Q2249">
        <v>8</v>
      </c>
      <c r="R2249">
        <v>9</v>
      </c>
      <c r="S2249" t="s">
        <v>103</v>
      </c>
      <c r="T2249" t="s">
        <v>106</v>
      </c>
      <c r="V2249">
        <v>25</v>
      </c>
      <c r="W2249">
        <v>25</v>
      </c>
      <c r="X2249">
        <f>IF(AND(OR('Country Prioritization'!$C$4 = 'Filter inputs'!$A$4,'Country Prioritization'!$C$4=$B2249),
OR('Country Prioritization'!$C$6='Filter inputs'!$C$4,'Country Prioritization'!$C$6=$S2249),
OR( 'Country Prioritization'!$C$7='Filter inputs'!$D$4, 'Country Prioritization'!$C$7=$T2249),
OR('Country Prioritization'!$C$8='Filter inputs'!$E$4, 'Country Prioritization'!$C$8=$F2249), OR(AND('Country Prioritization'!$C$5='Filter inputs'!$B$4,H2249&lt;=$X$1),AND('Country Prioritization'!$C$5='Filter inputs'!$B$5,M2249&lt;=$X$1))),1,0)</f>
        <v>1</v>
      </c>
      <c r="Y2249">
        <f>IF(OR('Vaccine Prioritization'!$C$5='Filter inputs'!$E$4, 'Vaccine Prioritization'!$C$5=$F2249),1,0)</f>
        <v>1</v>
      </c>
    </row>
    <row r="2250" spans="1:25" x14ac:dyDescent="0.3">
      <c r="A2250" t="str">
        <f t="shared" si="57"/>
        <v>AFRICAZMBPCV32028</v>
      </c>
      <c r="B2250" t="s">
        <v>3</v>
      </c>
      <c r="C2250" t="s">
        <v>182</v>
      </c>
      <c r="D2250" t="s">
        <v>78</v>
      </c>
      <c r="E2250" t="s">
        <v>84</v>
      </c>
      <c r="F2250">
        <v>2028</v>
      </c>
      <c r="G2250" t="s">
        <v>196</v>
      </c>
      <c r="H2250" s="11" cm="1">
        <f t="array" ref="H2250">_xlfn.IFS(G2250="&gt;70%",1,G2250="60-70%",70%,G2250="50-60%",60%,G2250="&lt;50%",50%)</f>
        <v>1</v>
      </c>
      <c r="I2250" s="47">
        <v>2.2638720991024024</v>
      </c>
      <c r="J2250">
        <v>4</v>
      </c>
      <c r="K2250">
        <v>7</v>
      </c>
      <c r="L2250" t="s">
        <v>196</v>
      </c>
      <c r="M2250" s="11" cm="1">
        <f t="array" ref="M2250">_xlfn.IFS(L2250="&gt;70%",1,L2250="60-70%",70%,L2250="50-60%",60%,L2250="&lt;50%",50%)</f>
        <v>1</v>
      </c>
      <c r="N2250" s="47">
        <v>2.5893684398306629</v>
      </c>
      <c r="O2250">
        <v>1</v>
      </c>
      <c r="P2250">
        <v>7</v>
      </c>
      <c r="Q2250">
        <v>9</v>
      </c>
      <c r="R2250">
        <v>2</v>
      </c>
      <c r="S2250" t="s">
        <v>104</v>
      </c>
      <c r="T2250" t="s">
        <v>109</v>
      </c>
      <c r="V2250">
        <v>22</v>
      </c>
      <c r="W2250">
        <v>19</v>
      </c>
      <c r="X2250">
        <f>IF(AND(OR('Country Prioritization'!$C$4 = 'Filter inputs'!$A$4,'Country Prioritization'!$C$4=$B2250),
OR('Country Prioritization'!$C$6='Filter inputs'!$C$4,'Country Prioritization'!$C$6=$S2250),
OR( 'Country Prioritization'!$C$7='Filter inputs'!$D$4, 'Country Prioritization'!$C$7=$T2250),
OR('Country Prioritization'!$C$8='Filter inputs'!$E$4, 'Country Prioritization'!$C$8=$F2250), OR(AND('Country Prioritization'!$C$5='Filter inputs'!$B$4,H2250&lt;=$X$1),AND('Country Prioritization'!$C$5='Filter inputs'!$B$5,M2250&lt;=$X$1))),1,0)</f>
        <v>1</v>
      </c>
      <c r="Y2250">
        <f>IF(OR('Vaccine Prioritization'!$C$5='Filter inputs'!$E$4, 'Vaccine Prioritization'!$C$5=$F2250),1,0)</f>
        <v>1</v>
      </c>
    </row>
    <row r="2251" spans="1:25" x14ac:dyDescent="0.3">
      <c r="A2251" t="str">
        <f t="shared" si="57"/>
        <v>ASIAKHMPCV32028</v>
      </c>
      <c r="B2251" t="s">
        <v>13</v>
      </c>
      <c r="C2251" t="s">
        <v>163</v>
      </c>
      <c r="D2251" t="s">
        <v>59</v>
      </c>
      <c r="E2251" t="s">
        <v>84</v>
      </c>
      <c r="F2251">
        <v>2028</v>
      </c>
      <c r="G2251" t="s">
        <v>196</v>
      </c>
      <c r="H2251" s="11" cm="1">
        <f t="array" ref="H2251">_xlfn.IFS(G2251="&gt;70%",1,G2251="60-70%",70%,G2251="50-60%",60%,G2251="&lt;50%",50%)</f>
        <v>1</v>
      </c>
      <c r="I2251" s="47">
        <v>2.1328706814846652</v>
      </c>
      <c r="J2251">
        <v>4</v>
      </c>
      <c r="K2251">
        <v>7</v>
      </c>
      <c r="L2251" t="s">
        <v>196</v>
      </c>
      <c r="M2251" s="11" cm="1">
        <f t="array" ref="M2251">_xlfn.IFS(L2251="&gt;70%",1,L2251="60-70%",70%,L2251="50-60%",60%,L2251="&lt;50%",50%)</f>
        <v>1</v>
      </c>
      <c r="N2251" s="47">
        <v>2.2574877643982232</v>
      </c>
      <c r="O2251">
        <v>3</v>
      </c>
      <c r="P2251">
        <v>7</v>
      </c>
      <c r="Q2251">
        <v>8</v>
      </c>
      <c r="R2251">
        <v>2</v>
      </c>
      <c r="S2251" t="s">
        <v>104</v>
      </c>
      <c r="T2251" t="s">
        <v>109</v>
      </c>
      <c r="V2251">
        <v>21</v>
      </c>
      <c r="W2251">
        <v>20</v>
      </c>
      <c r="X2251">
        <f>IF(AND(OR('Country Prioritization'!$C$4 = 'Filter inputs'!$A$4,'Country Prioritization'!$C$4=$B2251),
OR('Country Prioritization'!$C$6='Filter inputs'!$C$4,'Country Prioritization'!$C$6=$S2251),
OR( 'Country Prioritization'!$C$7='Filter inputs'!$D$4, 'Country Prioritization'!$C$7=$T2251),
OR('Country Prioritization'!$C$8='Filter inputs'!$E$4, 'Country Prioritization'!$C$8=$F2251), OR(AND('Country Prioritization'!$C$5='Filter inputs'!$B$4,H2251&lt;=$X$1),AND('Country Prioritization'!$C$5='Filter inputs'!$B$5,M2251&lt;=$X$1))),1,0)</f>
        <v>1</v>
      </c>
      <c r="Y2251">
        <f>IF(OR('Vaccine Prioritization'!$C$5='Filter inputs'!$E$4, 'Vaccine Prioritization'!$C$5=$F2251),1,0)</f>
        <v>1</v>
      </c>
    </row>
    <row r="2252" spans="1:25" x14ac:dyDescent="0.3">
      <c r="A2252" t="str">
        <f t="shared" si="57"/>
        <v>AFRICABENPCV32028</v>
      </c>
      <c r="B2252" t="s">
        <v>3</v>
      </c>
      <c r="C2252" t="s">
        <v>132</v>
      </c>
      <c r="D2252" t="s">
        <v>28</v>
      </c>
      <c r="E2252" t="s">
        <v>84</v>
      </c>
      <c r="F2252">
        <v>2028</v>
      </c>
      <c r="G2252" t="s">
        <v>196</v>
      </c>
      <c r="H2252" s="11" cm="1">
        <f t="array" ref="H2252">_xlfn.IFS(G2252="&gt;70%",1,G2252="60-70%",70%,G2252="50-60%",60%,G2252="&lt;50%",50%)</f>
        <v>1</v>
      </c>
      <c r="I2252" s="47">
        <v>1.9649783040522639</v>
      </c>
      <c r="J2252">
        <v>7</v>
      </c>
      <c r="K2252">
        <v>6</v>
      </c>
      <c r="L2252" t="s">
        <v>196</v>
      </c>
      <c r="M2252" s="11" cm="1">
        <f t="array" ref="M2252">_xlfn.IFS(L2252="&gt;70%",1,L2252="60-70%",70%,L2252="50-60%",60%,L2252="&lt;50%",50%)</f>
        <v>1</v>
      </c>
      <c r="N2252" s="47">
        <v>2.2217328967432066</v>
      </c>
      <c r="O2252">
        <v>7</v>
      </c>
      <c r="P2252">
        <v>7</v>
      </c>
      <c r="Q2252">
        <v>2</v>
      </c>
      <c r="R2252">
        <v>8</v>
      </c>
      <c r="S2252" t="s">
        <v>104</v>
      </c>
      <c r="T2252" t="s">
        <v>106</v>
      </c>
      <c r="V2252">
        <v>23</v>
      </c>
      <c r="W2252">
        <v>24</v>
      </c>
      <c r="X2252">
        <f>IF(AND(OR('Country Prioritization'!$C$4 = 'Filter inputs'!$A$4,'Country Prioritization'!$C$4=$B2252),
OR('Country Prioritization'!$C$6='Filter inputs'!$C$4,'Country Prioritization'!$C$6=$S2252),
OR( 'Country Prioritization'!$C$7='Filter inputs'!$D$4, 'Country Prioritization'!$C$7=$T2252),
OR('Country Prioritization'!$C$8='Filter inputs'!$E$4, 'Country Prioritization'!$C$8=$F2252), OR(AND('Country Prioritization'!$C$5='Filter inputs'!$B$4,H2252&lt;=$X$1),AND('Country Prioritization'!$C$5='Filter inputs'!$B$5,M2252&lt;=$X$1))),1,0)</f>
        <v>1</v>
      </c>
      <c r="Y2252">
        <f>IF(OR('Vaccine Prioritization'!$C$5='Filter inputs'!$E$4, 'Vaccine Prioritization'!$C$5=$F2252),1,0)</f>
        <v>1</v>
      </c>
    </row>
    <row r="2253" spans="1:25" x14ac:dyDescent="0.3">
      <c r="A2253" t="str">
        <f t="shared" si="57"/>
        <v>AMERICAHTIPCV32028</v>
      </c>
      <c r="B2253" t="s">
        <v>22</v>
      </c>
      <c r="C2253" t="s">
        <v>127</v>
      </c>
      <c r="D2253" t="s">
        <v>23</v>
      </c>
      <c r="E2253" t="s">
        <v>84</v>
      </c>
      <c r="F2253">
        <v>2028</v>
      </c>
      <c r="G2253" t="s">
        <v>199</v>
      </c>
      <c r="H2253" s="11" cm="1">
        <f t="array" ref="H2253">_xlfn.IFS(G2253="&gt;70%",1,G2253="60-70%",70%,G2253="50-60%",60%,G2253="&lt;50%",50%)</f>
        <v>0.5</v>
      </c>
      <c r="I2253" s="47">
        <v>1.208765922619599</v>
      </c>
      <c r="J2253">
        <v>10</v>
      </c>
      <c r="K2253">
        <v>5</v>
      </c>
      <c r="L2253" t="s">
        <v>197</v>
      </c>
      <c r="M2253" s="11" cm="1">
        <f t="array" ref="M2253">_xlfn.IFS(L2253="&gt;70%",1,L2253="60-70%",70%,L2253="50-60%",60%,L2253="&lt;50%",50%)</f>
        <v>0.7</v>
      </c>
      <c r="N2253" s="47">
        <v>2.1204249083615023</v>
      </c>
      <c r="O2253">
        <v>8</v>
      </c>
      <c r="P2253">
        <v>6</v>
      </c>
      <c r="Q2253">
        <v>5</v>
      </c>
      <c r="R2253">
        <v>9</v>
      </c>
      <c r="S2253" t="s">
        <v>103</v>
      </c>
      <c r="T2253" t="s">
        <v>106</v>
      </c>
      <c r="V2253">
        <v>29</v>
      </c>
      <c r="W2253">
        <v>28</v>
      </c>
      <c r="X2253">
        <f>IF(AND(OR('Country Prioritization'!$C$4 = 'Filter inputs'!$A$4,'Country Prioritization'!$C$4=$B2253),
OR('Country Prioritization'!$C$6='Filter inputs'!$C$4,'Country Prioritization'!$C$6=$S2253),
OR( 'Country Prioritization'!$C$7='Filter inputs'!$D$4, 'Country Prioritization'!$C$7=$T2253),
OR('Country Prioritization'!$C$8='Filter inputs'!$E$4, 'Country Prioritization'!$C$8=$F2253), OR(AND('Country Prioritization'!$C$5='Filter inputs'!$B$4,H2253&lt;=$X$1),AND('Country Prioritization'!$C$5='Filter inputs'!$B$5,M2253&lt;=$X$1))),1,0)</f>
        <v>1</v>
      </c>
      <c r="Y2253">
        <f>IF(OR('Vaccine Prioritization'!$C$5='Filter inputs'!$E$4, 'Vaccine Prioritization'!$C$5=$F2253),1,0)</f>
        <v>1</v>
      </c>
    </row>
    <row r="2254" spans="1:25" x14ac:dyDescent="0.3">
      <c r="A2254" t="str">
        <f t="shared" si="57"/>
        <v>AFRICABDIPCV32028</v>
      </c>
      <c r="B2254" t="s">
        <v>3</v>
      </c>
      <c r="C2254" t="s">
        <v>171</v>
      </c>
      <c r="D2254" t="s">
        <v>67</v>
      </c>
      <c r="E2254" t="s">
        <v>84</v>
      </c>
      <c r="F2254">
        <v>2028</v>
      </c>
      <c r="G2254" t="s">
        <v>196</v>
      </c>
      <c r="H2254" s="11" cm="1">
        <f t="array" ref="H2254">_xlfn.IFS(G2254="&gt;70%",1,G2254="60-70%",70%,G2254="50-60%",60%,G2254="&lt;50%",50%)</f>
        <v>1</v>
      </c>
      <c r="I2254" s="47">
        <v>1.9630875733844146</v>
      </c>
      <c r="J2254">
        <v>2</v>
      </c>
      <c r="K2254">
        <v>6</v>
      </c>
      <c r="L2254" t="s">
        <v>196</v>
      </c>
      <c r="M2254" s="11" cm="1">
        <f t="array" ref="M2254">_xlfn.IFS(L2254="&gt;70%",1,L2254="60-70%",70%,L2254="50-60%",60%,L2254="&lt;50%",50%)</f>
        <v>1</v>
      </c>
      <c r="N2254" s="47">
        <v>2.0624258974860101</v>
      </c>
      <c r="O2254">
        <v>2</v>
      </c>
      <c r="P2254">
        <v>6</v>
      </c>
      <c r="Q2254">
        <v>5</v>
      </c>
      <c r="R2254">
        <v>9</v>
      </c>
      <c r="S2254" t="s">
        <v>103</v>
      </c>
      <c r="T2254" t="s">
        <v>106</v>
      </c>
      <c r="V2254">
        <v>22</v>
      </c>
      <c r="W2254">
        <v>22</v>
      </c>
      <c r="X2254">
        <f>IF(AND(OR('Country Prioritization'!$C$4 = 'Filter inputs'!$A$4,'Country Prioritization'!$C$4=$B2254),
OR('Country Prioritization'!$C$6='Filter inputs'!$C$4,'Country Prioritization'!$C$6=$S2254),
OR( 'Country Prioritization'!$C$7='Filter inputs'!$D$4, 'Country Prioritization'!$C$7=$T2254),
OR('Country Prioritization'!$C$8='Filter inputs'!$E$4, 'Country Prioritization'!$C$8=$F2254), OR(AND('Country Prioritization'!$C$5='Filter inputs'!$B$4,H2254&lt;=$X$1),AND('Country Prioritization'!$C$5='Filter inputs'!$B$5,M2254&lt;=$X$1))),1,0)</f>
        <v>1</v>
      </c>
      <c r="Y2254">
        <f>IF(OR('Vaccine Prioritization'!$C$5='Filter inputs'!$E$4, 'Vaccine Prioritization'!$C$5=$F2254),1,0)</f>
        <v>1</v>
      </c>
    </row>
    <row r="2255" spans="1:25" x14ac:dyDescent="0.3">
      <c r="A2255" t="str">
        <f t="shared" si="57"/>
        <v>AFRICACIVPCV32028</v>
      </c>
      <c r="B2255" t="s">
        <v>3</v>
      </c>
      <c r="C2255" t="s">
        <v>142</v>
      </c>
      <c r="D2255" t="s">
        <v>38</v>
      </c>
      <c r="E2255" t="s">
        <v>84</v>
      </c>
      <c r="F2255">
        <v>2028</v>
      </c>
      <c r="G2255" t="s">
        <v>196</v>
      </c>
      <c r="H2255" s="11" cm="1">
        <f t="array" ref="H2255">_xlfn.IFS(G2255="&gt;70%",1,G2255="60-70%",70%,G2255="50-60%",60%,G2255="&lt;50%",50%)</f>
        <v>1</v>
      </c>
      <c r="I2255" s="47">
        <v>1.8702563213334291</v>
      </c>
      <c r="J2255">
        <v>5</v>
      </c>
      <c r="K2255">
        <v>6</v>
      </c>
      <c r="L2255" t="s">
        <v>196</v>
      </c>
      <c r="M2255" s="11" cm="1">
        <f t="array" ref="M2255">_xlfn.IFS(L2255="&gt;70%",1,L2255="60-70%",70%,L2255="50-60%",60%,L2255="&lt;50%",50%)</f>
        <v>1</v>
      </c>
      <c r="N2255" s="47">
        <v>1.9419784629162857</v>
      </c>
      <c r="O2255">
        <v>6</v>
      </c>
      <c r="P2255">
        <v>6</v>
      </c>
      <c r="Q2255">
        <v>5</v>
      </c>
      <c r="R2255">
        <v>2</v>
      </c>
      <c r="S2255" t="s">
        <v>104</v>
      </c>
      <c r="T2255" t="s">
        <v>109</v>
      </c>
      <c r="V2255">
        <v>18</v>
      </c>
      <c r="W2255">
        <v>19</v>
      </c>
      <c r="X2255">
        <f>IF(AND(OR('Country Prioritization'!$C$4 = 'Filter inputs'!$A$4,'Country Prioritization'!$C$4=$B2255),
OR('Country Prioritization'!$C$6='Filter inputs'!$C$4,'Country Prioritization'!$C$6=$S2255),
OR( 'Country Prioritization'!$C$7='Filter inputs'!$D$4, 'Country Prioritization'!$C$7=$T2255),
OR('Country Prioritization'!$C$8='Filter inputs'!$E$4, 'Country Prioritization'!$C$8=$F2255), OR(AND('Country Prioritization'!$C$5='Filter inputs'!$B$4,H2255&lt;=$X$1),AND('Country Prioritization'!$C$5='Filter inputs'!$B$5,M2255&lt;=$X$1))),1,0)</f>
        <v>1</v>
      </c>
      <c r="Y2255">
        <f>IF(OR('Vaccine Prioritization'!$C$5='Filter inputs'!$E$4, 'Vaccine Prioritization'!$C$5=$F2255),1,0)</f>
        <v>1</v>
      </c>
    </row>
    <row r="2256" spans="1:25" x14ac:dyDescent="0.3">
      <c r="A2256" t="str">
        <f t="shared" si="57"/>
        <v>AFRICAGINPCV32028</v>
      </c>
      <c r="B2256" t="s">
        <v>3</v>
      </c>
      <c r="C2256" t="s">
        <v>119</v>
      </c>
      <c r="D2256" t="s">
        <v>12</v>
      </c>
      <c r="E2256" t="s">
        <v>84</v>
      </c>
      <c r="F2256">
        <v>2028</v>
      </c>
      <c r="G2256" t="s">
        <v>196</v>
      </c>
      <c r="H2256" s="11" cm="1">
        <f t="array" ref="H2256">_xlfn.IFS(G2256="&gt;70%",1,G2256="60-70%",70%,G2256="50-60%",60%,G2256="&lt;50%",50%)</f>
        <v>1</v>
      </c>
      <c r="I2256" s="47">
        <v>2.2149655442083778</v>
      </c>
      <c r="J2256">
        <v>7</v>
      </c>
      <c r="K2256">
        <v>7</v>
      </c>
      <c r="L2256" t="s">
        <v>199</v>
      </c>
      <c r="M2256" s="11" cm="1">
        <f t="array" ref="M2256">_xlfn.IFS(L2256="&gt;70%",1,L2256="60-70%",70%,L2256="50-60%",60%,L2256="&lt;50%",50%)</f>
        <v>0.5</v>
      </c>
      <c r="N2256" s="47">
        <v>1.869953520262053</v>
      </c>
      <c r="O2256">
        <v>10</v>
      </c>
      <c r="P2256">
        <v>6</v>
      </c>
      <c r="Q2256">
        <v>7</v>
      </c>
      <c r="R2256">
        <v>9</v>
      </c>
      <c r="S2256" t="s">
        <v>103</v>
      </c>
      <c r="T2256" t="s">
        <v>106</v>
      </c>
      <c r="V2256">
        <v>30</v>
      </c>
      <c r="W2256">
        <v>32</v>
      </c>
      <c r="X2256">
        <f>IF(AND(OR('Country Prioritization'!$C$4 = 'Filter inputs'!$A$4,'Country Prioritization'!$C$4=$B2256),
OR('Country Prioritization'!$C$6='Filter inputs'!$C$4,'Country Prioritization'!$C$6=$S2256),
OR( 'Country Prioritization'!$C$7='Filter inputs'!$D$4, 'Country Prioritization'!$C$7=$T2256),
OR('Country Prioritization'!$C$8='Filter inputs'!$E$4, 'Country Prioritization'!$C$8=$F2256), OR(AND('Country Prioritization'!$C$5='Filter inputs'!$B$4,H2256&lt;=$X$1),AND('Country Prioritization'!$C$5='Filter inputs'!$B$5,M2256&lt;=$X$1))),1,0)</f>
        <v>1</v>
      </c>
      <c r="Y2256">
        <f>IF(OR('Vaccine Prioritization'!$C$5='Filter inputs'!$E$4, 'Vaccine Prioritization'!$C$5=$F2256),1,0)</f>
        <v>1</v>
      </c>
    </row>
    <row r="2257" spans="1:25" x14ac:dyDescent="0.3">
      <c r="A2257" t="str">
        <f t="shared" si="57"/>
        <v>AFRICAGHAPCV32028</v>
      </c>
      <c r="B2257" t="s">
        <v>3</v>
      </c>
      <c r="C2257" t="s">
        <v>166</v>
      </c>
      <c r="D2257" t="s">
        <v>62</v>
      </c>
      <c r="E2257" t="s">
        <v>84</v>
      </c>
      <c r="F2257">
        <v>2028</v>
      </c>
      <c r="G2257" t="s">
        <v>196</v>
      </c>
      <c r="H2257" s="11" cm="1">
        <f t="array" ref="H2257">_xlfn.IFS(G2257="&gt;70%",1,G2257="60-70%",70%,G2257="50-60%",60%,G2257="&lt;50%",50%)</f>
        <v>1</v>
      </c>
      <c r="I2257" s="47">
        <v>1.8706751955388139</v>
      </c>
      <c r="J2257">
        <v>1</v>
      </c>
      <c r="K2257">
        <v>6</v>
      </c>
      <c r="L2257" t="s">
        <v>196</v>
      </c>
      <c r="M2257" s="11" cm="1">
        <f t="array" ref="M2257">_xlfn.IFS(L2257="&gt;70%",1,L2257="60-70%",70%,L2257="50-60%",60%,L2257="&lt;50%",50%)</f>
        <v>1</v>
      </c>
      <c r="N2257" s="47">
        <v>1.8668993572643033</v>
      </c>
      <c r="O2257">
        <v>3</v>
      </c>
      <c r="P2257">
        <v>6</v>
      </c>
      <c r="Q2257">
        <v>5</v>
      </c>
      <c r="R2257">
        <v>2</v>
      </c>
      <c r="S2257" t="s">
        <v>104</v>
      </c>
      <c r="T2257" t="s">
        <v>109</v>
      </c>
      <c r="V2257">
        <v>14</v>
      </c>
      <c r="W2257">
        <v>16</v>
      </c>
      <c r="X2257">
        <f>IF(AND(OR('Country Prioritization'!$C$4 = 'Filter inputs'!$A$4,'Country Prioritization'!$C$4=$B2257),
OR('Country Prioritization'!$C$6='Filter inputs'!$C$4,'Country Prioritization'!$C$6=$S2257),
OR( 'Country Prioritization'!$C$7='Filter inputs'!$D$4, 'Country Prioritization'!$C$7=$T2257),
OR('Country Prioritization'!$C$8='Filter inputs'!$E$4, 'Country Prioritization'!$C$8=$F2257), OR(AND('Country Prioritization'!$C$5='Filter inputs'!$B$4,H2257&lt;=$X$1),AND('Country Prioritization'!$C$5='Filter inputs'!$B$5,M2257&lt;=$X$1))),1,0)</f>
        <v>1</v>
      </c>
      <c r="Y2257">
        <f>IF(OR('Vaccine Prioritization'!$C$5='Filter inputs'!$E$4, 'Vaccine Prioritization'!$C$5=$F2257),1,0)</f>
        <v>1</v>
      </c>
    </row>
    <row r="2258" spans="1:25" x14ac:dyDescent="0.3">
      <c r="A2258" t="str">
        <f t="shared" si="57"/>
        <v>AFRICASSDPCV32028</v>
      </c>
      <c r="B2258" t="s">
        <v>3</v>
      </c>
      <c r="C2258" t="s">
        <v>115</v>
      </c>
      <c r="D2258" t="s">
        <v>7</v>
      </c>
      <c r="E2258" t="s">
        <v>84</v>
      </c>
      <c r="F2258">
        <v>2028</v>
      </c>
      <c r="G2258" t="s">
        <v>196</v>
      </c>
      <c r="H2258" s="11" cm="1">
        <f t="array" ref="H2258">_xlfn.IFS(G2258="&gt;70%",1,G2258="60-70%",70%,G2258="50-60%",60%,G2258="&lt;50%",50%)</f>
        <v>1</v>
      </c>
      <c r="I2258" s="47">
        <v>2.6897483137426645</v>
      </c>
      <c r="J2258">
        <v>7</v>
      </c>
      <c r="K2258">
        <v>7</v>
      </c>
      <c r="L2258" t="s">
        <v>199</v>
      </c>
      <c r="M2258" s="11" cm="1">
        <f t="array" ref="M2258">_xlfn.IFS(L2258="&gt;70%",1,L2258="60-70%",70%,L2258="50-60%",60%,L2258="&lt;50%",50%)</f>
        <v>0.5</v>
      </c>
      <c r="N2258" s="47">
        <v>1.7252230999726172</v>
      </c>
      <c r="O2258">
        <v>10</v>
      </c>
      <c r="P2258">
        <v>6</v>
      </c>
      <c r="Q2258">
        <v>4</v>
      </c>
      <c r="R2258">
        <v>9</v>
      </c>
      <c r="S2258" t="s">
        <v>103</v>
      </c>
      <c r="T2258" t="s">
        <v>106</v>
      </c>
      <c r="V2258">
        <v>27</v>
      </c>
      <c r="W2258">
        <v>29</v>
      </c>
      <c r="X2258">
        <f>IF(AND(OR('Country Prioritization'!$C$4 = 'Filter inputs'!$A$4,'Country Prioritization'!$C$4=$B2258),
OR('Country Prioritization'!$C$6='Filter inputs'!$C$4,'Country Prioritization'!$C$6=$S2258),
OR( 'Country Prioritization'!$C$7='Filter inputs'!$D$4, 'Country Prioritization'!$C$7=$T2258),
OR('Country Prioritization'!$C$8='Filter inputs'!$E$4, 'Country Prioritization'!$C$8=$F2258), OR(AND('Country Prioritization'!$C$5='Filter inputs'!$B$4,H2258&lt;=$X$1),AND('Country Prioritization'!$C$5='Filter inputs'!$B$5,M2258&lt;=$X$1))),1,0)</f>
        <v>1</v>
      </c>
      <c r="Y2258">
        <f>IF(OR('Vaccine Prioritization'!$C$5='Filter inputs'!$E$4, 'Vaccine Prioritization'!$C$5=$F2258),1,0)</f>
        <v>1</v>
      </c>
    </row>
    <row r="2259" spans="1:25" x14ac:dyDescent="0.3">
      <c r="A2259" t="str">
        <f t="shared" si="57"/>
        <v>ASIAUZBPCV32028</v>
      </c>
      <c r="B2259" t="s">
        <v>13</v>
      </c>
      <c r="C2259" t="s">
        <v>176</v>
      </c>
      <c r="D2259" t="s">
        <v>72</v>
      </c>
      <c r="E2259" t="s">
        <v>84</v>
      </c>
      <c r="F2259">
        <v>2028</v>
      </c>
      <c r="G2259" t="s">
        <v>196</v>
      </c>
      <c r="H2259" s="11" cm="1">
        <f t="array" ref="H2259">_xlfn.IFS(G2259="&gt;70%",1,G2259="60-70%",70%,G2259="50-60%",60%,G2259="&lt;50%",50%)</f>
        <v>1</v>
      </c>
      <c r="I2259" s="47">
        <v>1.6298362732492426</v>
      </c>
      <c r="J2259">
        <v>1</v>
      </c>
      <c r="K2259">
        <v>6</v>
      </c>
      <c r="L2259" t="s">
        <v>196</v>
      </c>
      <c r="M2259" s="11" cm="1">
        <f t="array" ref="M2259">_xlfn.IFS(L2259="&gt;70%",1,L2259="60-70%",70%,L2259="50-60%",60%,L2259="&lt;50%",50%)</f>
        <v>1</v>
      </c>
      <c r="N2259" s="47">
        <v>1.6001900370589084</v>
      </c>
      <c r="O2259">
        <v>2</v>
      </c>
      <c r="P2259">
        <v>6</v>
      </c>
      <c r="Q2259">
        <v>3</v>
      </c>
      <c r="R2259">
        <v>5</v>
      </c>
      <c r="S2259" t="s">
        <v>104</v>
      </c>
      <c r="T2259" t="s">
        <v>107</v>
      </c>
      <c r="V2259">
        <v>15</v>
      </c>
      <c r="W2259">
        <v>16</v>
      </c>
      <c r="X2259">
        <f>IF(AND(OR('Country Prioritization'!$C$4 = 'Filter inputs'!$A$4,'Country Prioritization'!$C$4=$B2259),
OR('Country Prioritization'!$C$6='Filter inputs'!$C$4,'Country Prioritization'!$C$6=$S2259),
OR( 'Country Prioritization'!$C$7='Filter inputs'!$D$4, 'Country Prioritization'!$C$7=$T2259),
OR('Country Prioritization'!$C$8='Filter inputs'!$E$4, 'Country Prioritization'!$C$8=$F2259), OR(AND('Country Prioritization'!$C$5='Filter inputs'!$B$4,H2259&lt;=$X$1),AND('Country Prioritization'!$C$5='Filter inputs'!$B$5,M2259&lt;=$X$1))),1,0)</f>
        <v>1</v>
      </c>
      <c r="Y2259">
        <f>IF(OR('Vaccine Prioritization'!$C$5='Filter inputs'!$E$4, 'Vaccine Prioritization'!$C$5=$F2259),1,0)</f>
        <v>1</v>
      </c>
    </row>
    <row r="2260" spans="1:25" x14ac:dyDescent="0.3">
      <c r="A2260" t="str">
        <f t="shared" si="57"/>
        <v>ASIAPRKPCV32028</v>
      </c>
      <c r="B2260" t="s">
        <v>13</v>
      </c>
      <c r="C2260" t="s">
        <v>177</v>
      </c>
      <c r="D2260" t="s">
        <v>73</v>
      </c>
      <c r="E2260" t="s">
        <v>84</v>
      </c>
      <c r="F2260">
        <v>2028</v>
      </c>
      <c r="G2260" t="s">
        <v>197</v>
      </c>
      <c r="H2260" s="11" cm="1">
        <f t="array" ref="H2260">_xlfn.IFS(G2260="&gt;70%",1,G2260="60-70%",70%,G2260="50-60%",60%,G2260="&lt;50%",50%)</f>
        <v>0.7</v>
      </c>
      <c r="I2260" s="47">
        <v>1.1106210871902769</v>
      </c>
      <c r="J2260">
        <v>8</v>
      </c>
      <c r="K2260">
        <v>5</v>
      </c>
      <c r="L2260" t="s">
        <v>196</v>
      </c>
      <c r="M2260" s="11" cm="1">
        <f t="array" ref="M2260">_xlfn.IFS(L2260="&gt;70%",1,L2260="60-70%",70%,L2260="50-60%",60%,L2260="&lt;50%",50%)</f>
        <v>1</v>
      </c>
      <c r="N2260" s="47">
        <v>1.5287197599764257</v>
      </c>
      <c r="O2260">
        <v>2</v>
      </c>
      <c r="P2260">
        <v>5</v>
      </c>
      <c r="Q2260">
        <v>1</v>
      </c>
      <c r="R2260">
        <v>9</v>
      </c>
      <c r="S2260" t="s">
        <v>103</v>
      </c>
      <c r="T2260" t="s">
        <v>106</v>
      </c>
      <c r="V2260">
        <v>23</v>
      </c>
      <c r="W2260">
        <v>17</v>
      </c>
      <c r="X2260">
        <f>IF(AND(OR('Country Prioritization'!$C$4 = 'Filter inputs'!$A$4,'Country Prioritization'!$C$4=$B2260),
OR('Country Prioritization'!$C$6='Filter inputs'!$C$4,'Country Prioritization'!$C$6=$S2260),
OR( 'Country Prioritization'!$C$7='Filter inputs'!$D$4, 'Country Prioritization'!$C$7=$T2260),
OR('Country Prioritization'!$C$8='Filter inputs'!$E$4, 'Country Prioritization'!$C$8=$F2260), OR(AND('Country Prioritization'!$C$5='Filter inputs'!$B$4,H2260&lt;=$X$1),AND('Country Prioritization'!$C$5='Filter inputs'!$B$5,M2260&lt;=$X$1))),1,0)</f>
        <v>1</v>
      </c>
      <c r="Y2260">
        <f>IF(OR('Vaccine Prioritization'!$C$5='Filter inputs'!$E$4, 'Vaccine Prioritization'!$C$5=$F2260),1,0)</f>
        <v>1</v>
      </c>
    </row>
    <row r="2261" spans="1:25" x14ac:dyDescent="0.3">
      <c r="A2261" t="str">
        <f t="shared" si="57"/>
        <v>ASIASYRPCV32028</v>
      </c>
      <c r="B2261" t="s">
        <v>13</v>
      </c>
      <c r="C2261" t="s">
        <v>122</v>
      </c>
      <c r="D2261" t="s">
        <v>17</v>
      </c>
      <c r="E2261" t="s">
        <v>84</v>
      </c>
      <c r="F2261">
        <v>2028</v>
      </c>
      <c r="G2261" t="s">
        <v>197</v>
      </c>
      <c r="H2261" s="11" cm="1">
        <f t="array" ref="H2261">_xlfn.IFS(G2261="&gt;70%",1,G2261="60-70%",70%,G2261="50-60%",60%,G2261="&lt;50%",50%)</f>
        <v>0.7</v>
      </c>
      <c r="I2261" s="47">
        <v>2.8219748180846334</v>
      </c>
      <c r="J2261">
        <v>8</v>
      </c>
      <c r="K2261">
        <v>7</v>
      </c>
      <c r="L2261" t="s">
        <v>199</v>
      </c>
      <c r="M2261" s="11" cm="1">
        <f t="array" ref="M2261">_xlfn.IFS(L2261="&gt;70%",1,L2261="60-70%",70%,L2261="50-60%",60%,L2261="&lt;50%",50%)</f>
        <v>0.5</v>
      </c>
      <c r="N2261" s="47">
        <v>1.5143585034749711</v>
      </c>
      <c r="O2261">
        <v>10</v>
      </c>
      <c r="P2261">
        <v>5</v>
      </c>
      <c r="Q2261">
        <v>2</v>
      </c>
      <c r="R2261">
        <v>9</v>
      </c>
      <c r="S2261" t="s">
        <v>103</v>
      </c>
      <c r="T2261" t="s">
        <v>106</v>
      </c>
      <c r="V2261">
        <v>26</v>
      </c>
      <c r="W2261">
        <v>26</v>
      </c>
      <c r="X2261">
        <f>IF(AND(OR('Country Prioritization'!$C$4 = 'Filter inputs'!$A$4,'Country Prioritization'!$C$4=$B2261),
OR('Country Prioritization'!$C$6='Filter inputs'!$C$4,'Country Prioritization'!$C$6=$S2261),
OR( 'Country Prioritization'!$C$7='Filter inputs'!$D$4, 'Country Prioritization'!$C$7=$T2261),
OR('Country Prioritization'!$C$8='Filter inputs'!$E$4, 'Country Prioritization'!$C$8=$F2261), OR(AND('Country Prioritization'!$C$5='Filter inputs'!$B$4,H2261&lt;=$X$1),AND('Country Prioritization'!$C$5='Filter inputs'!$B$5,M2261&lt;=$X$1))),1,0)</f>
        <v>1</v>
      </c>
      <c r="Y2261">
        <f>IF(OR('Vaccine Prioritization'!$C$5='Filter inputs'!$E$4, 'Vaccine Prioritization'!$C$5=$F2261),1,0)</f>
        <v>1</v>
      </c>
    </row>
    <row r="2262" spans="1:25" x14ac:dyDescent="0.3">
      <c r="A2262" t="str">
        <f t="shared" si="57"/>
        <v>AFRICAERIPCV32028</v>
      </c>
      <c r="B2262" t="s">
        <v>3</v>
      </c>
      <c r="C2262" t="s">
        <v>183</v>
      </c>
      <c r="D2262" t="s">
        <v>79</v>
      </c>
      <c r="E2262" t="s">
        <v>84</v>
      </c>
      <c r="F2262">
        <v>2028</v>
      </c>
      <c r="G2262" t="s">
        <v>196</v>
      </c>
      <c r="H2262" s="11" cm="1">
        <f t="array" ref="H2262">_xlfn.IFS(G2262="&gt;70%",1,G2262="60-70%",70%,G2262="50-60%",60%,G2262="&lt;50%",50%)</f>
        <v>1</v>
      </c>
      <c r="I2262" s="47">
        <v>0.82148852713890574</v>
      </c>
      <c r="J2262">
        <v>2</v>
      </c>
      <c r="K2262">
        <v>5</v>
      </c>
      <c r="L2262" t="s">
        <v>196</v>
      </c>
      <c r="M2262" s="11" cm="1">
        <f t="array" ref="M2262">_xlfn.IFS(L2262="&gt;70%",1,L2262="60-70%",70%,L2262="50-60%",60%,L2262="&lt;50%",50%)</f>
        <v>1</v>
      </c>
      <c r="N2262" s="47">
        <v>1.502768140815828</v>
      </c>
      <c r="O2262">
        <v>1</v>
      </c>
      <c r="P2262">
        <v>5</v>
      </c>
      <c r="Q2262">
        <v>7</v>
      </c>
      <c r="R2262">
        <v>9</v>
      </c>
      <c r="S2262" t="s">
        <v>103</v>
      </c>
      <c r="T2262" t="s">
        <v>106</v>
      </c>
      <c r="V2262">
        <v>23</v>
      </c>
      <c r="W2262">
        <v>22</v>
      </c>
      <c r="X2262">
        <f>IF(AND(OR('Country Prioritization'!$C$4 = 'Filter inputs'!$A$4,'Country Prioritization'!$C$4=$B2262),
OR('Country Prioritization'!$C$6='Filter inputs'!$C$4,'Country Prioritization'!$C$6=$S2262),
OR( 'Country Prioritization'!$C$7='Filter inputs'!$D$4, 'Country Prioritization'!$C$7=$T2262),
OR('Country Prioritization'!$C$8='Filter inputs'!$E$4, 'Country Prioritization'!$C$8=$F2262), OR(AND('Country Prioritization'!$C$5='Filter inputs'!$B$4,H2262&lt;=$X$1),AND('Country Prioritization'!$C$5='Filter inputs'!$B$5,M2262&lt;=$X$1))),1,0)</f>
        <v>1</v>
      </c>
      <c r="Y2262">
        <f>IF(OR('Vaccine Prioritization'!$C$5='Filter inputs'!$E$4, 'Vaccine Prioritization'!$C$5=$F2262),1,0)</f>
        <v>1</v>
      </c>
    </row>
    <row r="2263" spans="1:25" x14ac:dyDescent="0.3">
      <c r="A2263" t="str">
        <f t="shared" si="57"/>
        <v>AFRICASLEPCV32028</v>
      </c>
      <c r="B2263" t="s">
        <v>3</v>
      </c>
      <c r="C2263" t="s">
        <v>154</v>
      </c>
      <c r="D2263" t="s">
        <v>50</v>
      </c>
      <c r="E2263" t="s">
        <v>84</v>
      </c>
      <c r="F2263">
        <v>2028</v>
      </c>
      <c r="G2263" t="s">
        <v>196</v>
      </c>
      <c r="H2263" s="11" cm="1">
        <f t="array" ref="H2263">_xlfn.IFS(G2263="&gt;70%",1,G2263="60-70%",70%,G2263="50-60%",60%,G2263="&lt;50%",50%)</f>
        <v>1</v>
      </c>
      <c r="I2263" s="47">
        <v>1.3363340597846005</v>
      </c>
      <c r="J2263">
        <v>2</v>
      </c>
      <c r="K2263">
        <v>6</v>
      </c>
      <c r="L2263" t="s">
        <v>196</v>
      </c>
      <c r="M2263" s="11" cm="1">
        <f t="array" ref="M2263">_xlfn.IFS(L2263="&gt;70%",1,L2263="60-70%",70%,L2263="50-60%",60%,L2263="&lt;50%",50%)</f>
        <v>1</v>
      </c>
      <c r="N2263" s="47">
        <v>1.3866622529190991</v>
      </c>
      <c r="O2263">
        <v>5</v>
      </c>
      <c r="P2263">
        <v>5</v>
      </c>
      <c r="Q2263">
        <v>10</v>
      </c>
      <c r="R2263">
        <v>9</v>
      </c>
      <c r="S2263" t="s">
        <v>103</v>
      </c>
      <c r="T2263" t="s">
        <v>106</v>
      </c>
      <c r="V2263">
        <v>27</v>
      </c>
      <c r="W2263">
        <v>29</v>
      </c>
      <c r="X2263">
        <f>IF(AND(OR('Country Prioritization'!$C$4 = 'Filter inputs'!$A$4,'Country Prioritization'!$C$4=$B2263),
OR('Country Prioritization'!$C$6='Filter inputs'!$C$4,'Country Prioritization'!$C$6=$S2263),
OR( 'Country Prioritization'!$C$7='Filter inputs'!$D$4, 'Country Prioritization'!$C$7=$T2263),
OR('Country Prioritization'!$C$8='Filter inputs'!$E$4, 'Country Prioritization'!$C$8=$F2263), OR(AND('Country Prioritization'!$C$5='Filter inputs'!$B$4,H2263&lt;=$X$1),AND('Country Prioritization'!$C$5='Filter inputs'!$B$5,M2263&lt;=$X$1))),1,0)</f>
        <v>1</v>
      </c>
      <c r="Y2263">
        <f>IF(OR('Vaccine Prioritization'!$C$5='Filter inputs'!$E$4, 'Vaccine Prioritization'!$C$5=$F2263),1,0)</f>
        <v>1</v>
      </c>
    </row>
    <row r="2264" spans="1:25" x14ac:dyDescent="0.3">
      <c r="A2264" t="str">
        <f t="shared" si="57"/>
        <v>ASIALAOPCV32028</v>
      </c>
      <c r="B2264" t="s">
        <v>13</v>
      </c>
      <c r="C2264" t="s">
        <v>135</v>
      </c>
      <c r="D2264" t="s">
        <v>31</v>
      </c>
      <c r="E2264" t="s">
        <v>84</v>
      </c>
      <c r="F2264">
        <v>2028</v>
      </c>
      <c r="G2264" t="s">
        <v>198</v>
      </c>
      <c r="H2264" s="11" cm="1">
        <f t="array" ref="H2264">_xlfn.IFS(G2264="&gt;70%",1,G2264="60-70%",70%,G2264="50-60%",60%,G2264="&lt;50%",50%)</f>
        <v>0.6</v>
      </c>
      <c r="I2264" s="47">
        <v>0.92725814440038468</v>
      </c>
      <c r="J2264">
        <v>9</v>
      </c>
      <c r="K2264">
        <v>5</v>
      </c>
      <c r="L2264" t="s">
        <v>196</v>
      </c>
      <c r="M2264" s="11" cm="1">
        <f t="array" ref="M2264">_xlfn.IFS(L2264="&gt;70%",1,L2264="60-70%",70%,L2264="50-60%",60%,L2264="&lt;50%",50%)</f>
        <v>1</v>
      </c>
      <c r="N2264" s="47">
        <v>1.3470120841196813</v>
      </c>
      <c r="O2264">
        <v>7</v>
      </c>
      <c r="P2264">
        <v>5</v>
      </c>
      <c r="Q2264">
        <v>2</v>
      </c>
      <c r="R2264">
        <v>5</v>
      </c>
      <c r="S2264" t="s">
        <v>104</v>
      </c>
      <c r="T2264" t="s">
        <v>107</v>
      </c>
      <c r="V2264">
        <v>21</v>
      </c>
      <c r="W2264">
        <v>19</v>
      </c>
      <c r="X2264">
        <f>IF(AND(OR('Country Prioritization'!$C$4 = 'Filter inputs'!$A$4,'Country Prioritization'!$C$4=$B2264),
OR('Country Prioritization'!$C$6='Filter inputs'!$C$4,'Country Prioritization'!$C$6=$S2264),
OR( 'Country Prioritization'!$C$7='Filter inputs'!$D$4, 'Country Prioritization'!$C$7=$T2264),
OR('Country Prioritization'!$C$8='Filter inputs'!$E$4, 'Country Prioritization'!$C$8=$F2264), OR(AND('Country Prioritization'!$C$5='Filter inputs'!$B$4,H2264&lt;=$X$1),AND('Country Prioritization'!$C$5='Filter inputs'!$B$5,M2264&lt;=$X$1))),1,0)</f>
        <v>1</v>
      </c>
      <c r="Y2264">
        <f>IF(OR('Vaccine Prioritization'!$C$5='Filter inputs'!$E$4, 'Vaccine Prioritization'!$C$5=$F2264),1,0)</f>
        <v>1</v>
      </c>
    </row>
    <row r="2265" spans="1:25" x14ac:dyDescent="0.3">
      <c r="A2265" t="str">
        <f t="shared" si="57"/>
        <v>ASIATJKPCV32028</v>
      </c>
      <c r="B2265" t="s">
        <v>13</v>
      </c>
      <c r="C2265" t="s">
        <v>172</v>
      </c>
      <c r="D2265" t="s">
        <v>68</v>
      </c>
      <c r="E2265" t="s">
        <v>84</v>
      </c>
      <c r="F2265">
        <v>2028</v>
      </c>
      <c r="G2265" t="s">
        <v>197</v>
      </c>
      <c r="H2265" s="11" cm="1">
        <f t="array" ref="H2265">_xlfn.IFS(G2265="&gt;70%",1,G2265="60-70%",70%,G2265="50-60%",60%,G2265="&lt;50%",50%)</f>
        <v>0.7</v>
      </c>
      <c r="I2265" s="47">
        <v>0.82677979777426047</v>
      </c>
      <c r="J2265">
        <v>8</v>
      </c>
      <c r="K2265">
        <v>5</v>
      </c>
      <c r="L2265" t="s">
        <v>196</v>
      </c>
      <c r="M2265" s="11" cm="1">
        <f t="array" ref="M2265">_xlfn.IFS(L2265="&gt;70%",1,L2265="60-70%",70%,L2265="50-60%",60%,L2265="&lt;50%",50%)</f>
        <v>1</v>
      </c>
      <c r="N2265" s="47">
        <v>1.1772466864570907</v>
      </c>
      <c r="O2265">
        <v>3</v>
      </c>
      <c r="P2265">
        <v>5</v>
      </c>
      <c r="Q2265">
        <v>6</v>
      </c>
      <c r="R2265">
        <v>9</v>
      </c>
      <c r="S2265" t="s">
        <v>103</v>
      </c>
      <c r="T2265" t="s">
        <v>106</v>
      </c>
      <c r="V2265">
        <v>28</v>
      </c>
      <c r="W2265">
        <v>23</v>
      </c>
      <c r="X2265">
        <f>IF(AND(OR('Country Prioritization'!$C$4 = 'Filter inputs'!$A$4,'Country Prioritization'!$C$4=$B2265),
OR('Country Prioritization'!$C$6='Filter inputs'!$C$4,'Country Prioritization'!$C$6=$S2265),
OR( 'Country Prioritization'!$C$7='Filter inputs'!$D$4, 'Country Prioritization'!$C$7=$T2265),
OR('Country Prioritization'!$C$8='Filter inputs'!$E$4, 'Country Prioritization'!$C$8=$F2265), OR(AND('Country Prioritization'!$C$5='Filter inputs'!$B$4,H2265&lt;=$X$1),AND('Country Prioritization'!$C$5='Filter inputs'!$B$5,M2265&lt;=$X$1))),1,0)</f>
        <v>1</v>
      </c>
      <c r="Y2265">
        <f>IF(OR('Vaccine Prioritization'!$C$5='Filter inputs'!$E$4, 'Vaccine Prioritization'!$C$5=$F2265),1,0)</f>
        <v>1</v>
      </c>
    </row>
    <row r="2266" spans="1:25" x14ac:dyDescent="0.3">
      <c r="A2266" t="str">
        <f t="shared" si="57"/>
        <v>AFRICAMWIPCV32028</v>
      </c>
      <c r="B2266" t="s">
        <v>3</v>
      </c>
      <c r="C2266" t="s">
        <v>158</v>
      </c>
      <c r="D2266" t="s">
        <v>54</v>
      </c>
      <c r="E2266" t="s">
        <v>84</v>
      </c>
      <c r="F2266">
        <v>2028</v>
      </c>
      <c r="G2266" t="s">
        <v>196</v>
      </c>
      <c r="H2266" s="11" cm="1">
        <f t="array" ref="H2266">_xlfn.IFS(G2266="&gt;70%",1,G2266="60-70%",70%,G2266="50-60%",60%,G2266="&lt;50%",50%)</f>
        <v>1</v>
      </c>
      <c r="I2266" s="47">
        <v>1.1756579567929553</v>
      </c>
      <c r="J2266">
        <v>2</v>
      </c>
      <c r="K2266">
        <v>5</v>
      </c>
      <c r="L2266" t="s">
        <v>196</v>
      </c>
      <c r="M2266" s="11" cm="1">
        <f t="array" ref="M2266">_xlfn.IFS(L2266="&gt;70%",1,L2266="60-70%",70%,L2266="50-60%",60%,L2266="&lt;50%",50%)</f>
        <v>1</v>
      </c>
      <c r="N2266" s="47">
        <v>1.1094323438602787</v>
      </c>
      <c r="O2266">
        <v>4</v>
      </c>
      <c r="P2266">
        <v>5</v>
      </c>
      <c r="Q2266">
        <v>10</v>
      </c>
      <c r="R2266">
        <v>9</v>
      </c>
      <c r="S2266" t="s">
        <v>103</v>
      </c>
      <c r="T2266" t="s">
        <v>106</v>
      </c>
      <c r="V2266">
        <v>26</v>
      </c>
      <c r="W2266">
        <v>28</v>
      </c>
      <c r="X2266">
        <f>IF(AND(OR('Country Prioritization'!$C$4 = 'Filter inputs'!$A$4,'Country Prioritization'!$C$4=$B2266),
OR('Country Prioritization'!$C$6='Filter inputs'!$C$4,'Country Prioritization'!$C$6=$S2266),
OR( 'Country Prioritization'!$C$7='Filter inputs'!$D$4, 'Country Prioritization'!$C$7=$T2266),
OR('Country Prioritization'!$C$8='Filter inputs'!$E$4, 'Country Prioritization'!$C$8=$F2266), OR(AND('Country Prioritization'!$C$5='Filter inputs'!$B$4,H2266&lt;=$X$1),AND('Country Prioritization'!$C$5='Filter inputs'!$B$5,M2266&lt;=$X$1))),1,0)</f>
        <v>1</v>
      </c>
      <c r="Y2266">
        <f>IF(OR('Vaccine Prioritization'!$C$5='Filter inputs'!$E$4, 'Vaccine Prioritization'!$C$5=$F2266),1,0)</f>
        <v>1</v>
      </c>
    </row>
    <row r="2267" spans="1:25" x14ac:dyDescent="0.3">
      <c r="A2267" t="str">
        <f t="shared" si="57"/>
        <v>ASIAVNMPCV32028</v>
      </c>
      <c r="B2267" t="s">
        <v>13</v>
      </c>
      <c r="C2267" t="s">
        <v>152</v>
      </c>
      <c r="D2267" t="s">
        <v>48</v>
      </c>
      <c r="E2267" t="s">
        <v>84</v>
      </c>
      <c r="F2267">
        <v>2028</v>
      </c>
      <c r="G2267" t="s">
        <v>197</v>
      </c>
      <c r="H2267" s="11" cm="1">
        <f t="array" ref="H2267">_xlfn.IFS(G2267="&gt;70%",1,G2267="60-70%",70%,G2267="50-60%",60%,G2267="&lt;50%",50%)</f>
        <v>0.7</v>
      </c>
      <c r="I2267" s="47">
        <v>0.84646765381630851</v>
      </c>
      <c r="J2267">
        <v>8</v>
      </c>
      <c r="K2267">
        <v>5</v>
      </c>
      <c r="L2267" t="s">
        <v>196</v>
      </c>
      <c r="M2267" s="11" cm="1">
        <f t="array" ref="M2267">_xlfn.IFS(L2267="&gt;70%",1,L2267="60-70%",70%,L2267="50-60%",60%,L2267="&lt;50%",50%)</f>
        <v>1</v>
      </c>
      <c r="N2267" s="47">
        <v>1.0954339782246252</v>
      </c>
      <c r="O2267">
        <v>5</v>
      </c>
      <c r="P2267">
        <v>5</v>
      </c>
      <c r="Q2267">
        <v>7</v>
      </c>
      <c r="R2267">
        <v>11</v>
      </c>
      <c r="S2267" t="s">
        <v>104</v>
      </c>
      <c r="T2267" t="s">
        <v>108</v>
      </c>
      <c r="V2267">
        <v>31</v>
      </c>
      <c r="W2267">
        <v>28</v>
      </c>
      <c r="X2267">
        <f>IF(AND(OR('Country Prioritization'!$C$4 = 'Filter inputs'!$A$4,'Country Prioritization'!$C$4=$B2267),
OR('Country Prioritization'!$C$6='Filter inputs'!$C$4,'Country Prioritization'!$C$6=$S2267),
OR( 'Country Prioritization'!$C$7='Filter inputs'!$D$4, 'Country Prioritization'!$C$7=$T2267),
OR('Country Prioritization'!$C$8='Filter inputs'!$E$4, 'Country Prioritization'!$C$8=$F2267), OR(AND('Country Prioritization'!$C$5='Filter inputs'!$B$4,H2267&lt;=$X$1),AND('Country Prioritization'!$C$5='Filter inputs'!$B$5,M2267&lt;=$X$1))),1,0)</f>
        <v>1</v>
      </c>
      <c r="Y2267">
        <f>IF(OR('Vaccine Prioritization'!$C$5='Filter inputs'!$E$4, 'Vaccine Prioritization'!$C$5=$F2267),1,0)</f>
        <v>1</v>
      </c>
    </row>
    <row r="2268" spans="1:25" x14ac:dyDescent="0.3">
      <c r="A2268" t="str">
        <f t="shared" si="57"/>
        <v>OCEANIAPNGPCV32028</v>
      </c>
      <c r="B2268" t="s">
        <v>15</v>
      </c>
      <c r="C2268" t="s">
        <v>121</v>
      </c>
      <c r="D2268" t="s">
        <v>16</v>
      </c>
      <c r="E2268" t="s">
        <v>84</v>
      </c>
      <c r="F2268">
        <v>2028</v>
      </c>
      <c r="G2268" t="s">
        <v>199</v>
      </c>
      <c r="H2268" s="11" cm="1">
        <f t="array" ref="H2268">_xlfn.IFS(G2268="&gt;70%",1,G2268="60-70%",70%,G2268="50-60%",60%,G2268="&lt;50%",50%)</f>
        <v>0.5</v>
      </c>
      <c r="I2268" s="47">
        <v>0.40560043820876662</v>
      </c>
      <c r="J2268">
        <v>10</v>
      </c>
      <c r="K2268">
        <v>3</v>
      </c>
      <c r="L2268" t="s">
        <v>197</v>
      </c>
      <c r="M2268" s="11" cm="1">
        <f t="array" ref="M2268">_xlfn.IFS(L2268="&gt;70%",1,L2268="60-70%",70%,L2268="50-60%",60%,L2268="&lt;50%",50%)</f>
        <v>0.7</v>
      </c>
      <c r="N2268" s="47">
        <v>0.80988140276120213</v>
      </c>
      <c r="O2268">
        <v>9</v>
      </c>
      <c r="P2268">
        <v>4</v>
      </c>
      <c r="Q2268">
        <v>6</v>
      </c>
      <c r="R2268">
        <v>5</v>
      </c>
      <c r="S2268" t="s">
        <v>104</v>
      </c>
      <c r="T2268" t="s">
        <v>107</v>
      </c>
      <c r="V2268">
        <v>24</v>
      </c>
      <c r="W2268">
        <v>24</v>
      </c>
      <c r="X2268">
        <f>IF(AND(OR('Country Prioritization'!$C$4 = 'Filter inputs'!$A$4,'Country Prioritization'!$C$4=$B2268),
OR('Country Prioritization'!$C$6='Filter inputs'!$C$4,'Country Prioritization'!$C$6=$S2268),
OR( 'Country Prioritization'!$C$7='Filter inputs'!$D$4, 'Country Prioritization'!$C$7=$T2268),
OR('Country Prioritization'!$C$8='Filter inputs'!$E$4, 'Country Prioritization'!$C$8=$F2268), OR(AND('Country Prioritization'!$C$5='Filter inputs'!$B$4,H2268&lt;=$X$1),AND('Country Prioritization'!$C$5='Filter inputs'!$B$5,M2268&lt;=$X$1))),1,0)</f>
        <v>1</v>
      </c>
      <c r="Y2268">
        <f>IF(OR('Vaccine Prioritization'!$C$5='Filter inputs'!$E$4, 'Vaccine Prioritization'!$C$5=$F2268),1,0)</f>
        <v>1</v>
      </c>
    </row>
    <row r="2269" spans="1:25" x14ac:dyDescent="0.3">
      <c r="A2269" t="str">
        <f t="shared" si="57"/>
        <v>ASIAAZEPCV32028</v>
      </c>
      <c r="B2269" t="s">
        <v>13</v>
      </c>
      <c r="C2269" t="s">
        <v>144</v>
      </c>
      <c r="D2269" t="s">
        <v>40</v>
      </c>
      <c r="E2269" t="s">
        <v>84</v>
      </c>
      <c r="F2269">
        <v>2028</v>
      </c>
      <c r="G2269" t="s">
        <v>196</v>
      </c>
      <c r="H2269" s="11" cm="1">
        <f t="array" ref="H2269">_xlfn.IFS(G2269="&gt;70%",1,G2269="60-70%",70%,G2269="50-60%",60%,G2269="&lt;50%",50%)</f>
        <v>1</v>
      </c>
      <c r="I2269" s="47">
        <v>0.8682805904747215</v>
      </c>
      <c r="J2269">
        <v>2</v>
      </c>
      <c r="K2269">
        <v>5</v>
      </c>
      <c r="L2269" t="s">
        <v>196</v>
      </c>
      <c r="M2269" s="11" cm="1">
        <f t="array" ref="M2269">_xlfn.IFS(L2269="&gt;70%",1,L2269="60-70%",70%,L2269="50-60%",60%,L2269="&lt;50%",50%)</f>
        <v>1</v>
      </c>
      <c r="N2269" s="47">
        <v>0.79756014749020876</v>
      </c>
      <c r="O2269">
        <v>6</v>
      </c>
      <c r="P2269">
        <v>4</v>
      </c>
      <c r="Q2269">
        <v>3</v>
      </c>
      <c r="R2269">
        <v>10</v>
      </c>
      <c r="S2269" t="s">
        <v>105</v>
      </c>
      <c r="T2269" t="s">
        <v>108</v>
      </c>
      <c r="V2269">
        <v>20</v>
      </c>
      <c r="W2269">
        <v>23</v>
      </c>
      <c r="X2269">
        <f>IF(AND(OR('Country Prioritization'!$C$4 = 'Filter inputs'!$A$4,'Country Prioritization'!$C$4=$B2269),
OR('Country Prioritization'!$C$6='Filter inputs'!$C$4,'Country Prioritization'!$C$6=$S2269),
OR( 'Country Prioritization'!$C$7='Filter inputs'!$D$4, 'Country Prioritization'!$C$7=$T2269),
OR('Country Prioritization'!$C$8='Filter inputs'!$E$4, 'Country Prioritization'!$C$8=$F2269), OR(AND('Country Prioritization'!$C$5='Filter inputs'!$B$4,H2269&lt;=$X$1),AND('Country Prioritization'!$C$5='Filter inputs'!$B$5,M2269&lt;=$X$1))),1,0)</f>
        <v>1</v>
      </c>
      <c r="Y2269">
        <f>IF(OR('Vaccine Prioritization'!$C$5='Filter inputs'!$E$4, 'Vaccine Prioritization'!$C$5=$F2269),1,0)</f>
        <v>1</v>
      </c>
    </row>
    <row r="2270" spans="1:25" x14ac:dyDescent="0.3">
      <c r="A2270" t="str">
        <f t="shared" si="57"/>
        <v>AFRICALBRPCV32028</v>
      </c>
      <c r="B2270" t="s">
        <v>3</v>
      </c>
      <c r="C2270" t="s">
        <v>137</v>
      </c>
      <c r="D2270" t="s">
        <v>33</v>
      </c>
      <c r="E2270" t="s">
        <v>84</v>
      </c>
      <c r="F2270">
        <v>2028</v>
      </c>
      <c r="G2270" t="s">
        <v>196</v>
      </c>
      <c r="H2270" s="11" cm="1">
        <f t="array" ref="H2270">_xlfn.IFS(G2270="&gt;70%",1,G2270="60-70%",70%,G2270="50-60%",60%,G2270="&lt;50%",50%)</f>
        <v>1</v>
      </c>
      <c r="I2270" s="47">
        <v>0.7323271898549657</v>
      </c>
      <c r="J2270">
        <v>7</v>
      </c>
      <c r="K2270">
        <v>4</v>
      </c>
      <c r="L2270" t="s">
        <v>196</v>
      </c>
      <c r="M2270" s="11" cm="1">
        <f t="array" ref="M2270">_xlfn.IFS(L2270="&gt;70%",1,L2270="60-70%",70%,L2270="50-60%",60%,L2270="&lt;50%",50%)</f>
        <v>1</v>
      </c>
      <c r="N2270" s="47">
        <v>0.77743910884421097</v>
      </c>
      <c r="O2270">
        <v>7</v>
      </c>
      <c r="P2270">
        <v>4</v>
      </c>
      <c r="Q2270">
        <v>10</v>
      </c>
      <c r="R2270">
        <v>9</v>
      </c>
      <c r="S2270" t="s">
        <v>103</v>
      </c>
      <c r="T2270" t="s">
        <v>106</v>
      </c>
      <c r="V2270">
        <v>30</v>
      </c>
      <c r="W2270">
        <v>30</v>
      </c>
      <c r="X2270">
        <f>IF(AND(OR('Country Prioritization'!$C$4 = 'Filter inputs'!$A$4,'Country Prioritization'!$C$4=$B2270),
OR('Country Prioritization'!$C$6='Filter inputs'!$C$4,'Country Prioritization'!$C$6=$S2270),
OR( 'Country Prioritization'!$C$7='Filter inputs'!$D$4, 'Country Prioritization'!$C$7=$T2270),
OR('Country Prioritization'!$C$8='Filter inputs'!$E$4, 'Country Prioritization'!$C$8=$F2270), OR(AND('Country Prioritization'!$C$5='Filter inputs'!$B$4,H2270&lt;=$X$1),AND('Country Prioritization'!$C$5='Filter inputs'!$B$5,M2270&lt;=$X$1))),1,0)</f>
        <v>1</v>
      </c>
      <c r="Y2270">
        <f>IF(OR('Vaccine Prioritization'!$C$5='Filter inputs'!$E$4, 'Vaccine Prioritization'!$C$5=$F2270),1,0)</f>
        <v>1</v>
      </c>
    </row>
    <row r="2271" spans="1:25" x14ac:dyDescent="0.3">
      <c r="A2271" t="str">
        <f t="shared" si="57"/>
        <v>AFRICATGOPCV32028</v>
      </c>
      <c r="B2271" t="s">
        <v>3</v>
      </c>
      <c r="C2271" t="s">
        <v>155</v>
      </c>
      <c r="D2271" t="s">
        <v>51</v>
      </c>
      <c r="E2271" t="s">
        <v>84</v>
      </c>
      <c r="F2271">
        <v>2028</v>
      </c>
      <c r="G2271" t="s">
        <v>196</v>
      </c>
      <c r="H2271" s="11" cm="1">
        <f t="array" ref="H2271">_xlfn.IFS(G2271="&gt;70%",1,G2271="60-70%",70%,G2271="50-60%",60%,G2271="&lt;50%",50%)</f>
        <v>1</v>
      </c>
      <c r="I2271" s="47">
        <v>0.68664268209578871</v>
      </c>
      <c r="J2271">
        <v>5</v>
      </c>
      <c r="K2271">
        <v>4</v>
      </c>
      <c r="L2271" t="s">
        <v>196</v>
      </c>
      <c r="M2271" s="11" cm="1">
        <f t="array" ref="M2271">_xlfn.IFS(L2271="&gt;70%",1,L2271="60-70%",70%,L2271="50-60%",60%,L2271="&lt;50%",50%)</f>
        <v>1</v>
      </c>
      <c r="N2271" s="47">
        <v>0.70454173204479076</v>
      </c>
      <c r="O2271">
        <v>5</v>
      </c>
      <c r="P2271">
        <v>4</v>
      </c>
      <c r="Q2271">
        <v>6</v>
      </c>
      <c r="R2271">
        <v>9</v>
      </c>
      <c r="S2271" t="s">
        <v>103</v>
      </c>
      <c r="T2271" t="s">
        <v>106</v>
      </c>
      <c r="V2271">
        <v>24</v>
      </c>
      <c r="W2271">
        <v>24</v>
      </c>
      <c r="X2271">
        <f>IF(AND(OR('Country Prioritization'!$C$4 = 'Filter inputs'!$A$4,'Country Prioritization'!$C$4=$B2271),
OR('Country Prioritization'!$C$6='Filter inputs'!$C$4,'Country Prioritization'!$C$6=$S2271),
OR( 'Country Prioritization'!$C$7='Filter inputs'!$D$4, 'Country Prioritization'!$C$7=$T2271),
OR('Country Prioritization'!$C$8='Filter inputs'!$E$4, 'Country Prioritization'!$C$8=$F2271), OR(AND('Country Prioritization'!$C$5='Filter inputs'!$B$4,H2271&lt;=$X$1),AND('Country Prioritization'!$C$5='Filter inputs'!$B$5,M2271&lt;=$X$1))),1,0)</f>
        <v>1</v>
      </c>
      <c r="Y2271">
        <f>IF(OR('Vaccine Prioritization'!$C$5='Filter inputs'!$E$4, 'Vaccine Prioritization'!$C$5=$F2271),1,0)</f>
        <v>1</v>
      </c>
    </row>
    <row r="2272" spans="1:25" x14ac:dyDescent="0.3">
      <c r="A2272" t="str">
        <f t="shared" si="57"/>
        <v>AFRICAMRTPCV32028</v>
      </c>
      <c r="B2272" t="s">
        <v>3</v>
      </c>
      <c r="C2272" t="s">
        <v>140</v>
      </c>
      <c r="D2272" t="s">
        <v>36</v>
      </c>
      <c r="E2272" t="s">
        <v>84</v>
      </c>
      <c r="F2272">
        <v>2028</v>
      </c>
      <c r="G2272" t="s">
        <v>196</v>
      </c>
      <c r="H2272" s="11" cm="1">
        <f t="array" ref="H2272">_xlfn.IFS(G2272="&gt;70%",1,G2272="60-70%",70%,G2272="50-60%",60%,G2272="&lt;50%",50%)</f>
        <v>1</v>
      </c>
      <c r="I2272" s="47">
        <v>0.65172288853090821</v>
      </c>
      <c r="J2272">
        <v>6</v>
      </c>
      <c r="K2272">
        <v>4</v>
      </c>
      <c r="L2272" t="s">
        <v>196</v>
      </c>
      <c r="M2272" s="11" cm="1">
        <f t="array" ref="M2272">_xlfn.IFS(L2272="&gt;70%",1,L2272="60-70%",70%,L2272="50-60%",60%,L2272="&lt;50%",50%)</f>
        <v>1</v>
      </c>
      <c r="N2272" s="47">
        <v>0.64332405737136078</v>
      </c>
      <c r="O2272">
        <v>6</v>
      </c>
      <c r="P2272">
        <v>4</v>
      </c>
      <c r="Q2272">
        <v>7</v>
      </c>
      <c r="R2272">
        <v>2</v>
      </c>
      <c r="S2272" t="s">
        <v>104</v>
      </c>
      <c r="T2272" t="s">
        <v>109</v>
      </c>
      <c r="V2272">
        <v>19</v>
      </c>
      <c r="W2272">
        <v>19</v>
      </c>
      <c r="X2272">
        <f>IF(AND(OR('Country Prioritization'!$C$4 = 'Filter inputs'!$A$4,'Country Prioritization'!$C$4=$B2272),
OR('Country Prioritization'!$C$6='Filter inputs'!$C$4,'Country Prioritization'!$C$6=$S2272),
OR( 'Country Prioritization'!$C$7='Filter inputs'!$D$4, 'Country Prioritization'!$C$7=$T2272),
OR('Country Prioritization'!$C$8='Filter inputs'!$E$4, 'Country Prioritization'!$C$8=$F2272), OR(AND('Country Prioritization'!$C$5='Filter inputs'!$B$4,H2272&lt;=$X$1),AND('Country Prioritization'!$C$5='Filter inputs'!$B$5,M2272&lt;=$X$1))),1,0)</f>
        <v>1</v>
      </c>
      <c r="Y2272">
        <f>IF(OR('Vaccine Prioritization'!$C$5='Filter inputs'!$E$4, 'Vaccine Prioritization'!$C$5=$F2272),1,0)</f>
        <v>1</v>
      </c>
    </row>
    <row r="2273" spans="1:25" x14ac:dyDescent="0.3">
      <c r="A2273" t="str">
        <f t="shared" si="57"/>
        <v>ASIAKGZPCV32028</v>
      </c>
      <c r="B2273" t="s">
        <v>13</v>
      </c>
      <c r="C2273" t="s">
        <v>143</v>
      </c>
      <c r="D2273" t="s">
        <v>39</v>
      </c>
      <c r="E2273" t="s">
        <v>84</v>
      </c>
      <c r="F2273">
        <v>2028</v>
      </c>
      <c r="G2273" t="s">
        <v>196</v>
      </c>
      <c r="H2273" s="11" cm="1">
        <f t="array" ref="H2273">_xlfn.IFS(G2273="&gt;70%",1,G2273="60-70%",70%,G2273="50-60%",60%,G2273="&lt;50%",50%)</f>
        <v>1</v>
      </c>
      <c r="I2273" s="47">
        <v>0.69342269939570356</v>
      </c>
      <c r="J2273">
        <v>2</v>
      </c>
      <c r="K2273">
        <v>4</v>
      </c>
      <c r="L2273" t="s">
        <v>196</v>
      </c>
      <c r="M2273" s="11" cm="1">
        <f t="array" ref="M2273">_xlfn.IFS(L2273="&gt;70%",1,L2273="60-70%",70%,L2273="50-60%",60%,L2273="&lt;50%",50%)</f>
        <v>1</v>
      </c>
      <c r="N2273" s="47">
        <v>0.62061410224305102</v>
      </c>
      <c r="O2273">
        <v>6</v>
      </c>
      <c r="P2273">
        <v>4</v>
      </c>
      <c r="Q2273">
        <v>6</v>
      </c>
      <c r="R2273">
        <v>2</v>
      </c>
      <c r="S2273" t="s">
        <v>104</v>
      </c>
      <c r="T2273" t="s">
        <v>109</v>
      </c>
      <c r="V2273">
        <v>14</v>
      </c>
      <c r="W2273">
        <v>18</v>
      </c>
      <c r="X2273">
        <f>IF(AND(OR('Country Prioritization'!$C$4 = 'Filter inputs'!$A$4,'Country Prioritization'!$C$4=$B2273),
OR('Country Prioritization'!$C$6='Filter inputs'!$C$4,'Country Prioritization'!$C$6=$S2273),
OR( 'Country Prioritization'!$C$7='Filter inputs'!$D$4, 'Country Prioritization'!$C$7=$T2273),
OR('Country Prioritization'!$C$8='Filter inputs'!$E$4, 'Country Prioritization'!$C$8=$F2273), OR(AND('Country Prioritization'!$C$5='Filter inputs'!$B$4,H2273&lt;=$X$1),AND('Country Prioritization'!$C$5='Filter inputs'!$B$5,M2273&lt;=$X$1))),1,0)</f>
        <v>1</v>
      </c>
      <c r="Y2273">
        <f>IF(OR('Vaccine Prioritization'!$C$5='Filter inputs'!$E$4, 'Vaccine Prioritization'!$C$5=$F2273),1,0)</f>
        <v>1</v>
      </c>
    </row>
    <row r="2274" spans="1:25" x14ac:dyDescent="0.3">
      <c r="A2274" t="str">
        <f t="shared" si="57"/>
        <v>AFRICAZWEPCV32028</v>
      </c>
      <c r="B2274" t="s">
        <v>3</v>
      </c>
      <c r="C2274" t="s">
        <v>148</v>
      </c>
      <c r="D2274" t="s">
        <v>44</v>
      </c>
      <c r="E2274" t="s">
        <v>84</v>
      </c>
      <c r="F2274">
        <v>2028</v>
      </c>
      <c r="G2274" t="s">
        <v>196</v>
      </c>
      <c r="H2274" s="11" cm="1">
        <f t="array" ref="H2274">_xlfn.IFS(G2274="&gt;70%",1,G2274="60-70%",70%,G2274="50-60%",60%,G2274="&lt;50%",50%)</f>
        <v>1</v>
      </c>
      <c r="I2274" s="47">
        <v>0.49127018791700489</v>
      </c>
      <c r="J2274">
        <v>3</v>
      </c>
      <c r="K2274">
        <v>4</v>
      </c>
      <c r="L2274" t="s">
        <v>196</v>
      </c>
      <c r="M2274" s="11" cm="1">
        <f t="array" ref="M2274">_xlfn.IFS(L2274="&gt;70%",1,L2274="60-70%",70%,L2274="50-60%",60%,L2274="&lt;50%",50%)</f>
        <v>1</v>
      </c>
      <c r="N2274" s="47">
        <v>0.52975635201880233</v>
      </c>
      <c r="O2274">
        <v>5</v>
      </c>
      <c r="P2274">
        <v>4</v>
      </c>
      <c r="Q2274">
        <v>7</v>
      </c>
      <c r="R2274">
        <v>2</v>
      </c>
      <c r="S2274" t="s">
        <v>104</v>
      </c>
      <c r="T2274" t="s">
        <v>109</v>
      </c>
      <c r="V2274">
        <v>16</v>
      </c>
      <c r="W2274">
        <v>18</v>
      </c>
      <c r="X2274">
        <f>IF(AND(OR('Country Prioritization'!$C$4 = 'Filter inputs'!$A$4,'Country Prioritization'!$C$4=$B2274),
OR('Country Prioritization'!$C$6='Filter inputs'!$C$4,'Country Prioritization'!$C$6=$S2274),
OR( 'Country Prioritization'!$C$7='Filter inputs'!$D$4, 'Country Prioritization'!$C$7=$T2274),
OR('Country Prioritization'!$C$8='Filter inputs'!$E$4, 'Country Prioritization'!$C$8=$F2274), OR(AND('Country Prioritization'!$C$5='Filter inputs'!$B$4,H2274&lt;=$X$1),AND('Country Prioritization'!$C$5='Filter inputs'!$B$5,M2274&lt;=$X$1))),1,0)</f>
        <v>1</v>
      </c>
      <c r="Y2274">
        <f>IF(OR('Vaccine Prioritization'!$C$5='Filter inputs'!$E$4, 'Vaccine Prioritization'!$C$5=$F2274),1,0)</f>
        <v>1</v>
      </c>
    </row>
    <row r="2275" spans="1:25" x14ac:dyDescent="0.3">
      <c r="A2275" t="str">
        <f t="shared" si="57"/>
        <v>AMERICAHNDPCV32028</v>
      </c>
      <c r="B2275" t="s">
        <v>22</v>
      </c>
      <c r="C2275" t="s">
        <v>165</v>
      </c>
      <c r="D2275" t="s">
        <v>61</v>
      </c>
      <c r="E2275" t="s">
        <v>84</v>
      </c>
      <c r="F2275">
        <v>2028</v>
      </c>
      <c r="G2275" t="s">
        <v>196</v>
      </c>
      <c r="H2275" s="11" cm="1">
        <f t="array" ref="H2275">_xlfn.IFS(G2275="&gt;70%",1,G2275="60-70%",70%,G2275="50-60%",60%,G2275="&lt;50%",50%)</f>
        <v>1</v>
      </c>
      <c r="I2275" s="47">
        <v>0.46999615592670319</v>
      </c>
      <c r="J2275">
        <v>4</v>
      </c>
      <c r="K2275">
        <v>3</v>
      </c>
      <c r="L2275" t="s">
        <v>196</v>
      </c>
      <c r="M2275" s="11" cm="1">
        <f t="array" ref="M2275">_xlfn.IFS(L2275="&gt;70%",1,L2275="60-70%",70%,L2275="50-60%",60%,L2275="&lt;50%",50%)</f>
        <v>1</v>
      </c>
      <c r="N2275" s="47">
        <v>0.52923876756057409</v>
      </c>
      <c r="O2275">
        <v>3</v>
      </c>
      <c r="P2275">
        <v>3</v>
      </c>
      <c r="Q2275">
        <v>4</v>
      </c>
      <c r="R2275">
        <v>11</v>
      </c>
      <c r="S2275" t="s">
        <v>104</v>
      </c>
      <c r="T2275" t="s">
        <v>108</v>
      </c>
      <c r="V2275">
        <v>22</v>
      </c>
      <c r="W2275">
        <v>21</v>
      </c>
      <c r="X2275">
        <f>IF(AND(OR('Country Prioritization'!$C$4 = 'Filter inputs'!$A$4,'Country Prioritization'!$C$4=$B2275),
OR('Country Prioritization'!$C$6='Filter inputs'!$C$4,'Country Prioritization'!$C$6=$S2275),
OR( 'Country Prioritization'!$C$7='Filter inputs'!$D$4, 'Country Prioritization'!$C$7=$T2275),
OR('Country Prioritization'!$C$8='Filter inputs'!$E$4, 'Country Prioritization'!$C$8=$F2275), OR(AND('Country Prioritization'!$C$5='Filter inputs'!$B$4,H2275&lt;=$X$1),AND('Country Prioritization'!$C$5='Filter inputs'!$B$5,M2275&lt;=$X$1))),1,0)</f>
        <v>1</v>
      </c>
      <c r="Y2275">
        <f>IF(OR('Vaccine Prioritization'!$C$5='Filter inputs'!$E$4, 'Vaccine Prioritization'!$C$5=$F2275),1,0)</f>
        <v>1</v>
      </c>
    </row>
    <row r="2276" spans="1:25" x14ac:dyDescent="0.3">
      <c r="A2276" t="str">
        <f t="shared" si="57"/>
        <v>AFRICACOGPCV32028</v>
      </c>
      <c r="B2276" t="s">
        <v>3</v>
      </c>
      <c r="C2276" t="s">
        <v>128</v>
      </c>
      <c r="D2276" t="s">
        <v>24</v>
      </c>
      <c r="E2276" t="s">
        <v>84</v>
      </c>
      <c r="F2276">
        <v>2028</v>
      </c>
      <c r="G2276" t="s">
        <v>197</v>
      </c>
      <c r="H2276" s="11" cm="1">
        <f t="array" ref="H2276">_xlfn.IFS(G2276="&gt;70%",1,G2276="60-70%",70%,G2276="50-60%",60%,G2276="&lt;50%",50%)</f>
        <v>0.7</v>
      </c>
      <c r="I2276" s="47">
        <v>0.59343092433992595</v>
      </c>
      <c r="J2276">
        <v>8</v>
      </c>
      <c r="K2276">
        <v>4</v>
      </c>
      <c r="L2276" t="s">
        <v>196</v>
      </c>
      <c r="M2276" s="11" cm="1">
        <f t="array" ref="M2276">_xlfn.IFS(L2276="&gt;70%",1,L2276="60-70%",70%,L2276="50-60%",60%,L2276="&lt;50%",50%)</f>
        <v>1</v>
      </c>
      <c r="N2276" s="47">
        <v>0.52705035836652703</v>
      </c>
      <c r="O2276">
        <v>8</v>
      </c>
      <c r="P2276">
        <v>3</v>
      </c>
      <c r="Q2276">
        <v>8</v>
      </c>
      <c r="R2276">
        <v>2</v>
      </c>
      <c r="S2276" t="s">
        <v>104</v>
      </c>
      <c r="T2276" t="s">
        <v>109</v>
      </c>
      <c r="V2276">
        <v>22</v>
      </c>
      <c r="W2276">
        <v>21</v>
      </c>
      <c r="X2276">
        <f>IF(AND(OR('Country Prioritization'!$C$4 = 'Filter inputs'!$A$4,'Country Prioritization'!$C$4=$B2276),
OR('Country Prioritization'!$C$6='Filter inputs'!$C$4,'Country Prioritization'!$C$6=$S2276),
OR( 'Country Prioritization'!$C$7='Filter inputs'!$D$4, 'Country Prioritization'!$C$7=$T2276),
OR('Country Prioritization'!$C$8='Filter inputs'!$E$4, 'Country Prioritization'!$C$8=$F2276), OR(AND('Country Prioritization'!$C$5='Filter inputs'!$B$4,H2276&lt;=$X$1),AND('Country Prioritization'!$C$5='Filter inputs'!$B$5,M2276&lt;=$X$1))),1,0)</f>
        <v>1</v>
      </c>
      <c r="Y2276">
        <f>IF(OR('Vaccine Prioritization'!$C$5='Filter inputs'!$E$4, 'Vaccine Prioritization'!$C$5=$F2276),1,0)</f>
        <v>1</v>
      </c>
    </row>
    <row r="2277" spans="1:25" x14ac:dyDescent="0.3">
      <c r="A2277" t="str">
        <f t="shared" si="57"/>
        <v>AFRICACAFPCV32028</v>
      </c>
      <c r="B2277" t="s">
        <v>3</v>
      </c>
      <c r="C2277" t="s">
        <v>114</v>
      </c>
      <c r="D2277" t="s">
        <v>6</v>
      </c>
      <c r="E2277" t="s">
        <v>84</v>
      </c>
      <c r="F2277">
        <v>2028</v>
      </c>
      <c r="G2277" t="s">
        <v>199</v>
      </c>
      <c r="H2277" s="11" cm="1">
        <f t="array" ref="H2277">_xlfn.IFS(G2277="&gt;70%",1,G2277="60-70%",70%,G2277="50-60%",60%,G2277="&lt;50%",50%)</f>
        <v>0.5</v>
      </c>
      <c r="I2277" s="47">
        <v>0.43784592490471247</v>
      </c>
      <c r="J2277">
        <v>10</v>
      </c>
      <c r="K2277">
        <v>3</v>
      </c>
      <c r="L2277" t="s">
        <v>199</v>
      </c>
      <c r="M2277" s="11" cm="1">
        <f t="array" ref="M2277">_xlfn.IFS(L2277="&gt;70%",1,L2277="60-70%",70%,L2277="50-60%",60%,L2277="&lt;50%",50%)</f>
        <v>0.5</v>
      </c>
      <c r="N2277" s="47">
        <v>0.36805084841395336</v>
      </c>
      <c r="O2277">
        <v>9</v>
      </c>
      <c r="P2277">
        <v>3</v>
      </c>
      <c r="Q2277">
        <v>10</v>
      </c>
      <c r="R2277">
        <v>9</v>
      </c>
      <c r="S2277" t="s">
        <v>103</v>
      </c>
      <c r="T2277" t="s">
        <v>106</v>
      </c>
      <c r="V2277">
        <v>32</v>
      </c>
      <c r="W2277">
        <v>31</v>
      </c>
      <c r="X2277">
        <f>IF(AND(OR('Country Prioritization'!$C$4 = 'Filter inputs'!$A$4,'Country Prioritization'!$C$4=$B2277),
OR('Country Prioritization'!$C$6='Filter inputs'!$C$4,'Country Prioritization'!$C$6=$S2277),
OR( 'Country Prioritization'!$C$7='Filter inputs'!$D$4, 'Country Prioritization'!$C$7=$T2277),
OR('Country Prioritization'!$C$8='Filter inputs'!$E$4, 'Country Prioritization'!$C$8=$F2277), OR(AND('Country Prioritization'!$C$5='Filter inputs'!$B$4,H2277&lt;=$X$1),AND('Country Prioritization'!$C$5='Filter inputs'!$B$5,M2277&lt;=$X$1))),1,0)</f>
        <v>1</v>
      </c>
      <c r="Y2277">
        <f>IF(OR('Vaccine Prioritization'!$C$5='Filter inputs'!$E$4, 'Vaccine Prioritization'!$C$5=$F2277),1,0)</f>
        <v>1</v>
      </c>
    </row>
    <row r="2278" spans="1:25" x14ac:dyDescent="0.3">
      <c r="A2278" t="str">
        <f t="shared" si="57"/>
        <v>AFRICAGMBPCV32028</v>
      </c>
      <c r="B2278" t="s">
        <v>3</v>
      </c>
      <c r="C2278" t="s">
        <v>156</v>
      </c>
      <c r="D2278" t="s">
        <v>52</v>
      </c>
      <c r="E2278" t="s">
        <v>84</v>
      </c>
      <c r="F2278">
        <v>2028</v>
      </c>
      <c r="G2278" t="s">
        <v>196</v>
      </c>
      <c r="H2278" s="11" cm="1">
        <f t="array" ref="H2278">_xlfn.IFS(G2278="&gt;70%",1,G2278="60-70%",70%,G2278="50-60%",60%,G2278="&lt;50%",50%)</f>
        <v>1</v>
      </c>
      <c r="I2278" s="47">
        <v>0.37837057062667312</v>
      </c>
      <c r="J2278">
        <v>4</v>
      </c>
      <c r="K2278">
        <v>3</v>
      </c>
      <c r="L2278" t="s">
        <v>196</v>
      </c>
      <c r="M2278" s="11" cm="1">
        <f t="array" ref="M2278">_xlfn.IFS(L2278="&gt;70%",1,L2278="60-70%",70%,L2278="50-60%",60%,L2278="&lt;50%",50%)</f>
        <v>1</v>
      </c>
      <c r="N2278" s="47">
        <v>0.35991506054480932</v>
      </c>
      <c r="O2278">
        <v>4</v>
      </c>
      <c r="P2278">
        <v>3</v>
      </c>
      <c r="Q2278">
        <v>6</v>
      </c>
      <c r="R2278">
        <v>9</v>
      </c>
      <c r="S2278" t="s">
        <v>103</v>
      </c>
      <c r="T2278" t="s">
        <v>106</v>
      </c>
      <c r="V2278">
        <v>22</v>
      </c>
      <c r="W2278">
        <v>22</v>
      </c>
      <c r="X2278">
        <f>IF(AND(OR('Country Prioritization'!$C$4 = 'Filter inputs'!$A$4,'Country Prioritization'!$C$4=$B2278),
OR('Country Prioritization'!$C$6='Filter inputs'!$C$4,'Country Prioritization'!$C$6=$S2278),
OR( 'Country Prioritization'!$C$7='Filter inputs'!$D$4, 'Country Prioritization'!$C$7=$T2278),
OR('Country Prioritization'!$C$8='Filter inputs'!$E$4, 'Country Prioritization'!$C$8=$F2278), OR(AND('Country Prioritization'!$C$5='Filter inputs'!$B$4,H2278&lt;=$X$1),AND('Country Prioritization'!$C$5='Filter inputs'!$B$5,M2278&lt;=$X$1))),1,0)</f>
        <v>1</v>
      </c>
      <c r="Y2278">
        <f>IF(OR('Vaccine Prioritization'!$C$5='Filter inputs'!$E$4, 'Vaccine Prioritization'!$C$5=$F2278),1,0)</f>
        <v>1</v>
      </c>
    </row>
    <row r="2279" spans="1:25" x14ac:dyDescent="0.3">
      <c r="A2279" t="str">
        <f t="shared" si="57"/>
        <v>ASIALKAPCV32028</v>
      </c>
      <c r="B2279" t="s">
        <v>13</v>
      </c>
      <c r="C2279" t="s">
        <v>180</v>
      </c>
      <c r="D2279" t="s">
        <v>76</v>
      </c>
      <c r="E2279" t="s">
        <v>84</v>
      </c>
      <c r="F2279">
        <v>2028</v>
      </c>
      <c r="G2279" t="s">
        <v>197</v>
      </c>
      <c r="H2279" s="11" cm="1">
        <f t="array" ref="H2279">_xlfn.IFS(G2279="&gt;70%",1,G2279="60-70%",70%,G2279="50-60%",60%,G2279="&lt;50%",50%)</f>
        <v>0.7</v>
      </c>
      <c r="I2279" s="47">
        <v>0.21948012011589613</v>
      </c>
      <c r="J2279">
        <v>8</v>
      </c>
      <c r="K2279">
        <v>2</v>
      </c>
      <c r="L2279" t="s">
        <v>196</v>
      </c>
      <c r="M2279" s="11" cm="1">
        <f t="array" ref="M2279">_xlfn.IFS(L2279="&gt;70%",1,L2279="60-70%",70%,L2279="50-60%",60%,L2279="&lt;50%",50%)</f>
        <v>1</v>
      </c>
      <c r="N2279" s="47">
        <v>0.31625582096086874</v>
      </c>
      <c r="O2279">
        <v>2</v>
      </c>
      <c r="P2279">
        <v>3</v>
      </c>
      <c r="Q2279">
        <v>1</v>
      </c>
      <c r="R2279">
        <v>11</v>
      </c>
      <c r="S2279" t="s">
        <v>104</v>
      </c>
      <c r="T2279" t="s">
        <v>108</v>
      </c>
      <c r="V2279">
        <v>22</v>
      </c>
      <c r="W2279">
        <v>17</v>
      </c>
      <c r="X2279">
        <f>IF(AND(OR('Country Prioritization'!$C$4 = 'Filter inputs'!$A$4,'Country Prioritization'!$C$4=$B2279),
OR('Country Prioritization'!$C$6='Filter inputs'!$C$4,'Country Prioritization'!$C$6=$S2279),
OR( 'Country Prioritization'!$C$7='Filter inputs'!$D$4, 'Country Prioritization'!$C$7=$T2279),
OR('Country Prioritization'!$C$8='Filter inputs'!$E$4, 'Country Prioritization'!$C$8=$F2279), OR(AND('Country Prioritization'!$C$5='Filter inputs'!$B$4,H2279&lt;=$X$1),AND('Country Prioritization'!$C$5='Filter inputs'!$B$5,M2279&lt;=$X$1))),1,0)</f>
        <v>1</v>
      </c>
      <c r="Y2279">
        <f>IF(OR('Vaccine Prioritization'!$C$5='Filter inputs'!$E$4, 'Vaccine Prioritization'!$C$5=$F2279),1,0)</f>
        <v>1</v>
      </c>
    </row>
    <row r="2280" spans="1:25" x14ac:dyDescent="0.3">
      <c r="A2280" t="str">
        <f t="shared" si="57"/>
        <v>EUROPEUKRPCV32028</v>
      </c>
      <c r="B2280" t="s">
        <v>9</v>
      </c>
      <c r="C2280" t="s">
        <v>117</v>
      </c>
      <c r="D2280" t="s">
        <v>10</v>
      </c>
      <c r="E2280" t="s">
        <v>84</v>
      </c>
      <c r="F2280">
        <v>2028</v>
      </c>
      <c r="G2280" t="s">
        <v>197</v>
      </c>
      <c r="H2280" s="11" cm="1">
        <f t="array" ref="H2280">_xlfn.IFS(G2280="&gt;70%",1,G2280="60-70%",70%,G2280="50-60%",60%,G2280="&lt;50%",50%)</f>
        <v>0.7</v>
      </c>
      <c r="I2280" s="47">
        <v>0.37450068899698746</v>
      </c>
      <c r="J2280">
        <v>9</v>
      </c>
      <c r="K2280">
        <v>3</v>
      </c>
      <c r="L2280" t="s">
        <v>199</v>
      </c>
      <c r="M2280" s="11" cm="1">
        <f t="array" ref="M2280">_xlfn.IFS(L2280="&gt;70%",1,L2280="60-70%",70%,L2280="50-60%",60%,L2280="&lt;50%",50%)</f>
        <v>0.5</v>
      </c>
      <c r="N2280" s="47">
        <v>0.29368946529399093</v>
      </c>
      <c r="O2280">
        <v>9</v>
      </c>
      <c r="P2280">
        <v>3</v>
      </c>
      <c r="Q2280">
        <v>1</v>
      </c>
      <c r="R2280">
        <v>11</v>
      </c>
      <c r="S2280" t="s">
        <v>104</v>
      </c>
      <c r="T2280" t="s">
        <v>108</v>
      </c>
      <c r="V2280">
        <v>24</v>
      </c>
      <c r="W2280">
        <v>24</v>
      </c>
      <c r="X2280">
        <f>IF(AND(OR('Country Prioritization'!$C$4 = 'Filter inputs'!$A$4,'Country Prioritization'!$C$4=$B2280),
OR('Country Prioritization'!$C$6='Filter inputs'!$C$4,'Country Prioritization'!$C$6=$S2280),
OR( 'Country Prioritization'!$C$7='Filter inputs'!$D$4, 'Country Prioritization'!$C$7=$T2280),
OR('Country Prioritization'!$C$8='Filter inputs'!$E$4, 'Country Prioritization'!$C$8=$F2280), OR(AND('Country Prioritization'!$C$5='Filter inputs'!$B$4,H2280&lt;=$X$1),AND('Country Prioritization'!$C$5='Filter inputs'!$B$5,M2280&lt;=$X$1))),1,0)</f>
        <v>1</v>
      </c>
      <c r="Y2280">
        <f>IF(OR('Vaccine Prioritization'!$C$5='Filter inputs'!$E$4, 'Vaccine Prioritization'!$C$5=$F2280),1,0)</f>
        <v>1</v>
      </c>
    </row>
    <row r="2281" spans="1:25" x14ac:dyDescent="0.3">
      <c r="A2281" t="str">
        <f t="shared" si="57"/>
        <v>AMERICANICPCV32028</v>
      </c>
      <c r="B2281" t="s">
        <v>22</v>
      </c>
      <c r="C2281" t="s">
        <v>185</v>
      </c>
      <c r="D2281" t="s">
        <v>81</v>
      </c>
      <c r="E2281" t="s">
        <v>84</v>
      </c>
      <c r="F2281">
        <v>2028</v>
      </c>
      <c r="G2281" t="s">
        <v>196</v>
      </c>
      <c r="H2281" s="11" cm="1">
        <f t="array" ref="H2281">_xlfn.IFS(G2281="&gt;70%",1,G2281="60-70%",70%,G2281="50-60%",60%,G2281="&lt;50%",50%)</f>
        <v>1</v>
      </c>
      <c r="I2281" s="47">
        <v>0.26967076393690381</v>
      </c>
      <c r="J2281">
        <v>1</v>
      </c>
      <c r="K2281">
        <v>3</v>
      </c>
      <c r="L2281" t="s">
        <v>196</v>
      </c>
      <c r="M2281" s="11" cm="1">
        <f t="array" ref="M2281">_xlfn.IFS(L2281="&gt;70%",1,L2281="60-70%",70%,L2281="50-60%",60%,L2281="&lt;50%",50%)</f>
        <v>1</v>
      </c>
      <c r="N2281" s="47">
        <v>0.27496760812020365</v>
      </c>
      <c r="O2281">
        <v>1</v>
      </c>
      <c r="P2281">
        <v>3</v>
      </c>
      <c r="Q2281">
        <v>1</v>
      </c>
      <c r="R2281">
        <v>5</v>
      </c>
      <c r="S2281" t="s">
        <v>104</v>
      </c>
      <c r="T2281" t="s">
        <v>107</v>
      </c>
      <c r="V2281">
        <v>10</v>
      </c>
      <c r="W2281">
        <v>10</v>
      </c>
      <c r="X2281">
        <f>IF(AND(OR('Country Prioritization'!$C$4 = 'Filter inputs'!$A$4,'Country Prioritization'!$C$4=$B2281),
OR('Country Prioritization'!$C$6='Filter inputs'!$C$4,'Country Prioritization'!$C$6=$S2281),
OR( 'Country Prioritization'!$C$7='Filter inputs'!$D$4, 'Country Prioritization'!$C$7=$T2281),
OR('Country Prioritization'!$C$8='Filter inputs'!$E$4, 'Country Prioritization'!$C$8=$F2281), OR(AND('Country Prioritization'!$C$5='Filter inputs'!$B$4,H2281&lt;=$X$1),AND('Country Prioritization'!$C$5='Filter inputs'!$B$5,M2281&lt;=$X$1))),1,0)</f>
        <v>1</v>
      </c>
      <c r="Y2281">
        <f>IF(OR('Vaccine Prioritization'!$C$5='Filter inputs'!$E$4, 'Vaccine Prioritization'!$C$5=$F2281),1,0)</f>
        <v>1</v>
      </c>
    </row>
    <row r="2282" spans="1:25" x14ac:dyDescent="0.3">
      <c r="A2282" t="str">
        <f t="shared" si="57"/>
        <v>AFRICAGNBPCV32028</v>
      </c>
      <c r="B2282" t="s">
        <v>3</v>
      </c>
      <c r="C2282" t="s">
        <v>138</v>
      </c>
      <c r="D2282" t="s">
        <v>34</v>
      </c>
      <c r="E2282" t="s">
        <v>84</v>
      </c>
      <c r="F2282">
        <v>2028</v>
      </c>
      <c r="G2282" t="s">
        <v>196</v>
      </c>
      <c r="H2282" s="11" cm="1">
        <f t="array" ref="H2282">_xlfn.IFS(G2282="&gt;70%",1,G2282="60-70%",70%,G2282="50-60%",60%,G2282="&lt;50%",50%)</f>
        <v>1</v>
      </c>
      <c r="I2282" s="47">
        <v>0.22193320215133344</v>
      </c>
      <c r="J2282">
        <v>5</v>
      </c>
      <c r="K2282">
        <v>2</v>
      </c>
      <c r="L2282" t="s">
        <v>196</v>
      </c>
      <c r="M2282" s="11" cm="1">
        <f t="array" ref="M2282">_xlfn.IFS(L2282="&gt;70%",1,L2282="60-70%",70%,L2282="50-60%",60%,L2282="&lt;50%",50%)</f>
        <v>1</v>
      </c>
      <c r="N2282" s="47">
        <v>0.22600994788084142</v>
      </c>
      <c r="O2282">
        <v>7</v>
      </c>
      <c r="P2282">
        <v>2</v>
      </c>
      <c r="Q2282">
        <v>9</v>
      </c>
      <c r="R2282">
        <v>9</v>
      </c>
      <c r="S2282" t="s">
        <v>103</v>
      </c>
      <c r="T2282" t="s">
        <v>106</v>
      </c>
      <c r="V2282">
        <v>25</v>
      </c>
      <c r="W2282">
        <v>27</v>
      </c>
      <c r="X2282">
        <f>IF(AND(OR('Country Prioritization'!$C$4 = 'Filter inputs'!$A$4,'Country Prioritization'!$C$4=$B2282),
OR('Country Prioritization'!$C$6='Filter inputs'!$C$4,'Country Prioritization'!$C$6=$S2282),
OR( 'Country Prioritization'!$C$7='Filter inputs'!$D$4, 'Country Prioritization'!$C$7=$T2282),
OR('Country Prioritization'!$C$8='Filter inputs'!$E$4, 'Country Prioritization'!$C$8=$F2282), OR(AND('Country Prioritization'!$C$5='Filter inputs'!$B$4,H2282&lt;=$X$1),AND('Country Prioritization'!$C$5='Filter inputs'!$B$5,M2282&lt;=$X$1))),1,0)</f>
        <v>1</v>
      </c>
      <c r="Y2282">
        <f>IF(OR('Vaccine Prioritization'!$C$5='Filter inputs'!$E$4, 'Vaccine Prioritization'!$C$5=$F2282),1,0)</f>
        <v>1</v>
      </c>
    </row>
    <row r="2283" spans="1:25" x14ac:dyDescent="0.3">
      <c r="A2283" t="str">
        <f t="shared" si="57"/>
        <v>ASIAMNGPCV32028</v>
      </c>
      <c r="B2283" t="s">
        <v>13</v>
      </c>
      <c r="C2283" t="s">
        <v>174</v>
      </c>
      <c r="D2283" t="s">
        <v>70</v>
      </c>
      <c r="E2283" t="s">
        <v>84</v>
      </c>
      <c r="F2283">
        <v>2028</v>
      </c>
      <c r="G2283" t="s">
        <v>199</v>
      </c>
      <c r="H2283" s="11" cm="1">
        <f t="array" ref="H2283">_xlfn.IFS(G2283="&gt;70%",1,G2283="60-70%",70%,G2283="50-60%",60%,G2283="&lt;50%",50%)</f>
        <v>0.5</v>
      </c>
      <c r="I2283" s="47">
        <v>8.4299614160832384E-2</v>
      </c>
      <c r="J2283">
        <v>10</v>
      </c>
      <c r="K2283">
        <v>2</v>
      </c>
      <c r="L2283" t="s">
        <v>196</v>
      </c>
      <c r="M2283" s="11" cm="1">
        <f t="array" ref="M2283">_xlfn.IFS(L2283="&gt;70%",1,L2283="60-70%",70%,L2283="50-60%",60%,L2283="&lt;50%",50%)</f>
        <v>1</v>
      </c>
      <c r="N2283" s="47">
        <v>0.17094283742057473</v>
      </c>
      <c r="O2283">
        <v>2</v>
      </c>
      <c r="P2283">
        <v>2</v>
      </c>
      <c r="Q2283">
        <v>5</v>
      </c>
      <c r="R2283">
        <v>11</v>
      </c>
      <c r="S2283" t="s">
        <v>104</v>
      </c>
      <c r="T2283" t="s">
        <v>108</v>
      </c>
      <c r="V2283">
        <v>28</v>
      </c>
      <c r="W2283">
        <v>20</v>
      </c>
      <c r="X2283">
        <f>IF(AND(OR('Country Prioritization'!$C$4 = 'Filter inputs'!$A$4,'Country Prioritization'!$C$4=$B2283),
OR('Country Prioritization'!$C$6='Filter inputs'!$C$4,'Country Prioritization'!$C$6=$S2283),
OR( 'Country Prioritization'!$C$7='Filter inputs'!$D$4, 'Country Prioritization'!$C$7=$T2283),
OR('Country Prioritization'!$C$8='Filter inputs'!$E$4, 'Country Prioritization'!$C$8=$F2283), OR(AND('Country Prioritization'!$C$5='Filter inputs'!$B$4,H2283&lt;=$X$1),AND('Country Prioritization'!$C$5='Filter inputs'!$B$5,M2283&lt;=$X$1))),1,0)</f>
        <v>1</v>
      </c>
      <c r="Y2283">
        <f>IF(OR('Vaccine Prioritization'!$C$5='Filter inputs'!$E$4, 'Vaccine Prioritization'!$C$5=$F2283),1,0)</f>
        <v>1</v>
      </c>
    </row>
    <row r="2284" spans="1:25" x14ac:dyDescent="0.3">
      <c r="A2284" t="str">
        <f t="shared" si="57"/>
        <v>AFRICADJIPCV32028</v>
      </c>
      <c r="B2284" t="s">
        <v>3</v>
      </c>
      <c r="C2284" t="s">
        <v>124</v>
      </c>
      <c r="D2284" t="s">
        <v>19</v>
      </c>
      <c r="E2284" t="s">
        <v>84</v>
      </c>
      <c r="F2284">
        <v>2028</v>
      </c>
      <c r="G2284" t="s">
        <v>196</v>
      </c>
      <c r="H2284" s="11" cm="1">
        <f t="array" ref="H2284">_xlfn.IFS(G2284="&gt;70%",1,G2284="60-70%",70%,G2284="50-60%",60%,G2284="&lt;50%",50%)</f>
        <v>1</v>
      </c>
      <c r="I2284" s="47">
        <v>0.15657761037861745</v>
      </c>
      <c r="J2284">
        <v>5</v>
      </c>
      <c r="K2284">
        <v>2</v>
      </c>
      <c r="L2284" t="s">
        <v>197</v>
      </c>
      <c r="M2284" s="11" cm="1">
        <f t="array" ref="M2284">_xlfn.IFS(L2284="&gt;70%",1,L2284="60-70%",70%,L2284="50-60%",60%,L2284="&lt;50%",50%)</f>
        <v>0.7</v>
      </c>
      <c r="N2284" s="47">
        <v>0.15276688421336532</v>
      </c>
      <c r="O2284">
        <v>8</v>
      </c>
      <c r="P2284">
        <v>2</v>
      </c>
      <c r="Q2284">
        <v>7</v>
      </c>
      <c r="R2284">
        <v>2</v>
      </c>
      <c r="S2284" t="s">
        <v>104</v>
      </c>
      <c r="T2284" t="s">
        <v>109</v>
      </c>
      <c r="V2284">
        <v>16</v>
      </c>
      <c r="W2284">
        <v>19</v>
      </c>
      <c r="X2284">
        <f>IF(AND(OR('Country Prioritization'!$C$4 = 'Filter inputs'!$A$4,'Country Prioritization'!$C$4=$B2284),
OR('Country Prioritization'!$C$6='Filter inputs'!$C$4,'Country Prioritization'!$C$6=$S2284),
OR( 'Country Prioritization'!$C$7='Filter inputs'!$D$4, 'Country Prioritization'!$C$7=$T2284),
OR('Country Prioritization'!$C$8='Filter inputs'!$E$4, 'Country Prioritization'!$C$8=$F2284), OR(AND('Country Prioritization'!$C$5='Filter inputs'!$B$4,H2284&lt;=$X$1),AND('Country Prioritization'!$C$5='Filter inputs'!$B$5,M2284&lt;=$X$1))),1,0)</f>
        <v>1</v>
      </c>
      <c r="Y2284">
        <f>IF(OR('Vaccine Prioritization'!$C$5='Filter inputs'!$E$4, 'Vaccine Prioritization'!$C$5=$F2284),1,0)</f>
        <v>1</v>
      </c>
    </row>
    <row r="2285" spans="1:25" x14ac:dyDescent="0.3">
      <c r="A2285" t="str">
        <f t="shared" si="57"/>
        <v>ASIATLSPCV32028</v>
      </c>
      <c r="B2285" t="s">
        <v>13</v>
      </c>
      <c r="C2285" t="s">
        <v>160</v>
      </c>
      <c r="D2285" t="s">
        <v>56</v>
      </c>
      <c r="E2285" t="s">
        <v>84</v>
      </c>
      <c r="F2285">
        <v>2028</v>
      </c>
      <c r="G2285" t="s">
        <v>197</v>
      </c>
      <c r="H2285" s="11" cm="1">
        <f t="array" ref="H2285">_xlfn.IFS(G2285="&gt;70%",1,G2285="60-70%",70%,G2285="50-60%",60%,G2285="&lt;50%",50%)</f>
        <v>0.7</v>
      </c>
      <c r="I2285" s="47">
        <v>0.2315575642425558</v>
      </c>
      <c r="J2285">
        <v>8</v>
      </c>
      <c r="K2285">
        <v>3</v>
      </c>
      <c r="L2285" t="s">
        <v>199</v>
      </c>
      <c r="M2285" s="11" cm="1">
        <f t="array" ref="M2285">_xlfn.IFS(L2285="&gt;70%",1,L2285="60-70%",70%,L2285="50-60%",60%,L2285="&lt;50%",50%)</f>
        <v>0.5</v>
      </c>
      <c r="N2285" s="47">
        <v>0.12779837348148873</v>
      </c>
      <c r="O2285">
        <v>10</v>
      </c>
      <c r="P2285">
        <v>2</v>
      </c>
      <c r="Q2285">
        <v>2</v>
      </c>
      <c r="R2285">
        <v>11</v>
      </c>
      <c r="S2285" t="s">
        <v>104</v>
      </c>
      <c r="T2285" t="s">
        <v>108</v>
      </c>
      <c r="V2285">
        <v>24</v>
      </c>
      <c r="W2285">
        <v>25</v>
      </c>
      <c r="X2285">
        <f>IF(AND(OR('Country Prioritization'!$C$4 = 'Filter inputs'!$A$4,'Country Prioritization'!$C$4=$B2285),
OR('Country Prioritization'!$C$6='Filter inputs'!$C$4,'Country Prioritization'!$C$6=$S2285),
OR( 'Country Prioritization'!$C$7='Filter inputs'!$D$4, 'Country Prioritization'!$C$7=$T2285),
OR('Country Prioritization'!$C$8='Filter inputs'!$E$4, 'Country Prioritization'!$C$8=$F2285), OR(AND('Country Prioritization'!$C$5='Filter inputs'!$B$4,H2285&lt;=$X$1),AND('Country Prioritization'!$C$5='Filter inputs'!$B$5,M2285&lt;=$X$1))),1,0)</f>
        <v>1</v>
      </c>
      <c r="Y2285">
        <f>IF(OR('Vaccine Prioritization'!$C$5='Filter inputs'!$E$4, 'Vaccine Prioritization'!$C$5=$F2285),1,0)</f>
        <v>1</v>
      </c>
    </row>
    <row r="2286" spans="1:25" x14ac:dyDescent="0.3">
      <c r="A2286" t="str">
        <f t="shared" si="57"/>
        <v>ASIAARMPCV32028</v>
      </c>
      <c r="B2286" t="s">
        <v>13</v>
      </c>
      <c r="C2286" t="s">
        <v>168</v>
      </c>
      <c r="D2286" t="s">
        <v>64</v>
      </c>
      <c r="E2286" t="s">
        <v>84</v>
      </c>
      <c r="F2286">
        <v>2028</v>
      </c>
      <c r="G2286" t="s">
        <v>196</v>
      </c>
      <c r="H2286" s="11" cm="1">
        <f t="array" ref="H2286">_xlfn.IFS(G2286="&gt;70%",1,G2286="60-70%",70%,G2286="50-60%",60%,G2286="&lt;50%",50%)</f>
        <v>1</v>
      </c>
      <c r="I2286" s="47">
        <v>0.10943980055103862</v>
      </c>
      <c r="J2286">
        <v>3</v>
      </c>
      <c r="K2286">
        <v>2</v>
      </c>
      <c r="L2286" t="s">
        <v>196</v>
      </c>
      <c r="M2286" s="11" cm="1">
        <f t="array" ref="M2286">_xlfn.IFS(L2286="&gt;70%",1,L2286="60-70%",70%,L2286="50-60%",60%,L2286="&lt;50%",50%)</f>
        <v>1</v>
      </c>
      <c r="N2286" s="47">
        <v>0.11531994557252369</v>
      </c>
      <c r="O2286">
        <v>3</v>
      </c>
      <c r="P2286">
        <v>2</v>
      </c>
      <c r="Q2286">
        <v>2</v>
      </c>
      <c r="R2286">
        <v>10</v>
      </c>
      <c r="S2286" t="s">
        <v>105</v>
      </c>
      <c r="T2286" t="s">
        <v>108</v>
      </c>
      <c r="V2286">
        <v>17</v>
      </c>
      <c r="W2286">
        <v>17</v>
      </c>
      <c r="X2286">
        <f>IF(AND(OR('Country Prioritization'!$C$4 = 'Filter inputs'!$A$4,'Country Prioritization'!$C$4=$B2286),
OR('Country Prioritization'!$C$6='Filter inputs'!$C$4,'Country Prioritization'!$C$6=$S2286),
OR( 'Country Prioritization'!$C$7='Filter inputs'!$D$4, 'Country Prioritization'!$C$7=$T2286),
OR('Country Prioritization'!$C$8='Filter inputs'!$E$4, 'Country Prioritization'!$C$8=$F2286), OR(AND('Country Prioritization'!$C$5='Filter inputs'!$B$4,H2286&lt;=$X$1),AND('Country Prioritization'!$C$5='Filter inputs'!$B$5,M2286&lt;=$X$1))),1,0)</f>
        <v>1</v>
      </c>
      <c r="Y2286">
        <f>IF(OR('Vaccine Prioritization'!$C$5='Filter inputs'!$E$4, 'Vaccine Prioritization'!$C$5=$F2286),1,0)</f>
        <v>1</v>
      </c>
    </row>
    <row r="2287" spans="1:25" x14ac:dyDescent="0.3">
      <c r="A2287" t="str">
        <f t="shared" si="57"/>
        <v>AMERICACUBPCV32028</v>
      </c>
      <c r="B2287" t="s">
        <v>22</v>
      </c>
      <c r="C2287" t="s">
        <v>175</v>
      </c>
      <c r="D2287" t="s">
        <v>71</v>
      </c>
      <c r="E2287" t="s">
        <v>84</v>
      </c>
      <c r="F2287">
        <v>2028</v>
      </c>
      <c r="G2287" t="s">
        <v>196</v>
      </c>
      <c r="H2287" s="11" cm="1">
        <f t="array" ref="H2287">_xlfn.IFS(G2287="&gt;70%",1,G2287="60-70%",70%,G2287="50-60%",60%,G2287="&lt;50%",50%)</f>
        <v>1</v>
      </c>
      <c r="I2287" s="47">
        <v>9.6471885376068836E-2</v>
      </c>
      <c r="J2287">
        <v>4</v>
      </c>
      <c r="K2287">
        <v>2</v>
      </c>
      <c r="L2287" t="s">
        <v>196</v>
      </c>
      <c r="M2287" s="11" cm="1">
        <f t="array" ref="M2287">_xlfn.IFS(L2287="&gt;70%",1,L2287="60-70%",70%,L2287="50-60%",60%,L2287="&lt;50%",50%)</f>
        <v>1</v>
      </c>
      <c r="N2287" s="47">
        <v>0.10757477819185902</v>
      </c>
      <c r="O2287">
        <v>2</v>
      </c>
      <c r="P2287">
        <v>2</v>
      </c>
      <c r="Q2287">
        <v>1</v>
      </c>
      <c r="R2287">
        <v>10</v>
      </c>
      <c r="S2287" t="s">
        <v>105</v>
      </c>
      <c r="T2287" t="s">
        <v>108</v>
      </c>
      <c r="V2287">
        <v>17</v>
      </c>
      <c r="W2287">
        <v>15</v>
      </c>
      <c r="X2287">
        <f>IF(AND(OR('Country Prioritization'!$C$4 = 'Filter inputs'!$A$4,'Country Prioritization'!$C$4=$B2287),
OR('Country Prioritization'!$C$6='Filter inputs'!$C$4,'Country Prioritization'!$C$6=$S2287),
OR( 'Country Prioritization'!$C$7='Filter inputs'!$D$4, 'Country Prioritization'!$C$7=$T2287),
OR('Country Prioritization'!$C$8='Filter inputs'!$E$4, 'Country Prioritization'!$C$8=$F2287), OR(AND('Country Prioritization'!$C$5='Filter inputs'!$B$4,H2287&lt;=$X$1),AND('Country Prioritization'!$C$5='Filter inputs'!$B$5,M2287&lt;=$X$1))),1,0)</f>
        <v>1</v>
      </c>
      <c r="Y2287">
        <f>IF(OR('Vaccine Prioritization'!$C$5='Filter inputs'!$E$4, 'Vaccine Prioritization'!$C$5=$F2287),1,0)</f>
        <v>1</v>
      </c>
    </row>
    <row r="2288" spans="1:25" x14ac:dyDescent="0.3">
      <c r="A2288" t="str">
        <f t="shared" si="57"/>
        <v>AFRICACOMPCV32028</v>
      </c>
      <c r="B2288" t="s">
        <v>3</v>
      </c>
      <c r="C2288" t="s">
        <v>153</v>
      </c>
      <c r="D2288" t="s">
        <v>49</v>
      </c>
      <c r="E2288" t="s">
        <v>84</v>
      </c>
      <c r="F2288">
        <v>2028</v>
      </c>
      <c r="G2288" t="s">
        <v>196</v>
      </c>
      <c r="H2288" s="11" cm="1">
        <f t="array" ref="H2288">_xlfn.IFS(G2288="&gt;70%",1,G2288="60-70%",70%,G2288="50-60%",60%,G2288="&lt;50%",50%)</f>
        <v>1</v>
      </c>
      <c r="I2288" s="47">
        <v>0.1832935565184618</v>
      </c>
      <c r="J2288">
        <v>6</v>
      </c>
      <c r="K2288">
        <v>2</v>
      </c>
      <c r="L2288" t="s">
        <v>199</v>
      </c>
      <c r="M2288" s="11" cm="1">
        <f t="array" ref="M2288">_xlfn.IFS(L2288="&gt;70%",1,L2288="60-70%",70%,L2288="50-60%",60%,L2288="&lt;50%",50%)</f>
        <v>0.5</v>
      </c>
      <c r="N2288" s="47">
        <v>9.9983053450267131E-2</v>
      </c>
      <c r="O2288">
        <v>10</v>
      </c>
      <c r="P2288">
        <v>2</v>
      </c>
      <c r="Q2288">
        <v>3</v>
      </c>
      <c r="R2288">
        <v>2</v>
      </c>
      <c r="S2288" t="s">
        <v>104</v>
      </c>
      <c r="T2288" t="s">
        <v>109</v>
      </c>
      <c r="V2288">
        <v>13</v>
      </c>
      <c r="W2288">
        <v>17</v>
      </c>
      <c r="X2288">
        <f>IF(AND(OR('Country Prioritization'!$C$4 = 'Filter inputs'!$A$4,'Country Prioritization'!$C$4=$B2288),
OR('Country Prioritization'!$C$6='Filter inputs'!$C$4,'Country Prioritization'!$C$6=$S2288),
OR( 'Country Prioritization'!$C$7='Filter inputs'!$D$4, 'Country Prioritization'!$C$7=$T2288),
OR('Country Prioritization'!$C$8='Filter inputs'!$E$4, 'Country Prioritization'!$C$8=$F2288), OR(AND('Country Prioritization'!$C$5='Filter inputs'!$B$4,H2288&lt;=$X$1),AND('Country Prioritization'!$C$5='Filter inputs'!$B$5,M2288&lt;=$X$1))),1,0)</f>
        <v>1</v>
      </c>
      <c r="Y2288">
        <f>IF(OR('Vaccine Prioritization'!$C$5='Filter inputs'!$E$4, 'Vaccine Prioritization'!$C$5=$F2288),1,0)</f>
        <v>1</v>
      </c>
    </row>
    <row r="2289" spans="1:25" x14ac:dyDescent="0.3">
      <c r="A2289" t="str">
        <f t="shared" si="57"/>
        <v>AFRICALSOPCV32028</v>
      </c>
      <c r="B2289" t="s">
        <v>3</v>
      </c>
      <c r="C2289" t="s">
        <v>178</v>
      </c>
      <c r="D2289" t="s">
        <v>74</v>
      </c>
      <c r="E2289" t="s">
        <v>84</v>
      </c>
      <c r="F2289">
        <v>2028</v>
      </c>
      <c r="G2289" t="s">
        <v>196</v>
      </c>
      <c r="H2289" s="11" cm="1">
        <f t="array" ref="H2289">_xlfn.IFS(G2289="&gt;70%",1,G2289="60-70%",70%,G2289="50-60%",60%,G2289="&lt;50%",50%)</f>
        <v>1</v>
      </c>
      <c r="I2289" s="47">
        <v>8.4297039030299406E-2</v>
      </c>
      <c r="J2289">
        <v>4</v>
      </c>
      <c r="K2289">
        <v>2</v>
      </c>
      <c r="L2289" t="s">
        <v>196</v>
      </c>
      <c r="M2289" s="11" cm="1">
        <f t="array" ref="M2289">_xlfn.IFS(L2289="&gt;70%",1,L2289="60-70%",70%,L2289="50-60%",60%,L2289="&lt;50%",50%)</f>
        <v>1</v>
      </c>
      <c r="N2289" s="47">
        <v>9.0871209196346184E-2</v>
      </c>
      <c r="O2289">
        <v>1</v>
      </c>
      <c r="P2289">
        <v>2</v>
      </c>
      <c r="Q2289">
        <v>9</v>
      </c>
      <c r="R2289">
        <v>2</v>
      </c>
      <c r="S2289" t="s">
        <v>104</v>
      </c>
      <c r="T2289" t="s">
        <v>109</v>
      </c>
      <c r="V2289">
        <v>17</v>
      </c>
      <c r="W2289">
        <v>14</v>
      </c>
      <c r="X2289">
        <f>IF(AND(OR('Country Prioritization'!$C$4 = 'Filter inputs'!$A$4,'Country Prioritization'!$C$4=$B2289),
OR('Country Prioritization'!$C$6='Filter inputs'!$C$4,'Country Prioritization'!$C$6=$S2289),
OR( 'Country Prioritization'!$C$7='Filter inputs'!$D$4, 'Country Prioritization'!$C$7=$T2289),
OR('Country Prioritization'!$C$8='Filter inputs'!$E$4, 'Country Prioritization'!$C$8=$F2289), OR(AND('Country Prioritization'!$C$5='Filter inputs'!$B$4,H2289&lt;=$X$1),AND('Country Prioritization'!$C$5='Filter inputs'!$B$5,M2289&lt;=$X$1))),1,0)</f>
        <v>1</v>
      </c>
      <c r="Y2289">
        <f>IF(OR('Vaccine Prioritization'!$C$5='Filter inputs'!$E$4, 'Vaccine Prioritization'!$C$5=$F2289),1,0)</f>
        <v>1</v>
      </c>
    </row>
    <row r="2290" spans="1:25" x14ac:dyDescent="0.3">
      <c r="A2290" t="str">
        <f t="shared" si="57"/>
        <v>ASIABTNPCV32028</v>
      </c>
      <c r="B2290" t="s">
        <v>13</v>
      </c>
      <c r="C2290" t="s">
        <v>184</v>
      </c>
      <c r="D2290" t="s">
        <v>80</v>
      </c>
      <c r="E2290" t="s">
        <v>84</v>
      </c>
      <c r="F2290">
        <v>2028</v>
      </c>
      <c r="G2290" t="s">
        <v>199</v>
      </c>
      <c r="H2290" s="11" cm="1">
        <f t="array" ref="H2290">_xlfn.IFS(G2290="&gt;70%",1,G2290="60-70%",70%,G2290="50-60%",60%,G2290="&lt;50%",50%)</f>
        <v>0.5</v>
      </c>
      <c r="I2290" s="47">
        <v>1.5820504810753505E-2</v>
      </c>
      <c r="J2290">
        <v>10</v>
      </c>
      <c r="K2290">
        <v>1</v>
      </c>
      <c r="L2290" t="s">
        <v>196</v>
      </c>
      <c r="M2290" s="11" cm="1">
        <f t="array" ref="M2290">_xlfn.IFS(L2290="&gt;70%",1,L2290="60-70%",70%,L2290="50-60%",60%,L2290="&lt;50%",50%)</f>
        <v>1</v>
      </c>
      <c r="N2290" s="47">
        <v>7.8930478076103955E-2</v>
      </c>
      <c r="O2290">
        <v>1</v>
      </c>
      <c r="P2290">
        <v>1</v>
      </c>
      <c r="Q2290">
        <v>4</v>
      </c>
      <c r="R2290">
        <v>11</v>
      </c>
      <c r="S2290" t="s">
        <v>104</v>
      </c>
      <c r="T2290" t="s">
        <v>108</v>
      </c>
      <c r="V2290">
        <v>26</v>
      </c>
      <c r="W2290">
        <v>17</v>
      </c>
      <c r="X2290">
        <f>IF(AND(OR('Country Prioritization'!$C$4 = 'Filter inputs'!$A$4,'Country Prioritization'!$C$4=$B2290),
OR('Country Prioritization'!$C$6='Filter inputs'!$C$4,'Country Prioritization'!$C$6=$S2290),
OR( 'Country Prioritization'!$C$7='Filter inputs'!$D$4, 'Country Prioritization'!$C$7=$T2290),
OR('Country Prioritization'!$C$8='Filter inputs'!$E$4, 'Country Prioritization'!$C$8=$F2290), OR(AND('Country Prioritization'!$C$5='Filter inputs'!$B$4,H2290&lt;=$X$1),AND('Country Prioritization'!$C$5='Filter inputs'!$B$5,M2290&lt;=$X$1))),1,0)</f>
        <v>1</v>
      </c>
      <c r="Y2290">
        <f>IF(OR('Vaccine Prioritization'!$C$5='Filter inputs'!$E$4, 'Vaccine Prioritization'!$C$5=$F2290),1,0)</f>
        <v>1</v>
      </c>
    </row>
    <row r="2291" spans="1:25" x14ac:dyDescent="0.3">
      <c r="A2291" t="str">
        <f t="shared" si="57"/>
        <v>ASIAGEOPCV32028</v>
      </c>
      <c r="B2291" t="s">
        <v>13</v>
      </c>
      <c r="C2291" t="s">
        <v>159</v>
      </c>
      <c r="D2291" t="s">
        <v>55</v>
      </c>
      <c r="E2291" t="s">
        <v>84</v>
      </c>
      <c r="F2291">
        <v>2028</v>
      </c>
      <c r="G2291" t="s">
        <v>196</v>
      </c>
      <c r="H2291" s="11" cm="1">
        <f t="array" ref="H2291">_xlfn.IFS(G2291="&gt;70%",1,G2291="60-70%",70%,G2291="50-60%",60%,G2291="&lt;50%",50%)</f>
        <v>1</v>
      </c>
      <c r="I2291" s="47">
        <v>6.5885127530434032E-2</v>
      </c>
      <c r="J2291">
        <v>5</v>
      </c>
      <c r="K2291">
        <v>1</v>
      </c>
      <c r="L2291" t="s">
        <v>196</v>
      </c>
      <c r="M2291" s="11" cm="1">
        <f t="array" ref="M2291">_xlfn.IFS(L2291="&gt;70%",1,L2291="60-70%",70%,L2291="50-60%",60%,L2291="&lt;50%",50%)</f>
        <v>1</v>
      </c>
      <c r="N2291" s="47">
        <v>6.6298363537982061E-2</v>
      </c>
      <c r="O2291">
        <v>4</v>
      </c>
      <c r="P2291">
        <v>1</v>
      </c>
      <c r="Q2291">
        <v>3</v>
      </c>
      <c r="R2291">
        <v>10</v>
      </c>
      <c r="S2291" t="s">
        <v>105</v>
      </c>
      <c r="T2291" t="s">
        <v>108</v>
      </c>
      <c r="V2291">
        <v>19</v>
      </c>
      <c r="W2291">
        <v>18</v>
      </c>
      <c r="X2291">
        <f>IF(AND(OR('Country Prioritization'!$C$4 = 'Filter inputs'!$A$4,'Country Prioritization'!$C$4=$B2291),
OR('Country Prioritization'!$C$6='Filter inputs'!$C$4,'Country Prioritization'!$C$6=$S2291),
OR( 'Country Prioritization'!$C$7='Filter inputs'!$D$4, 'Country Prioritization'!$C$7=$T2291),
OR('Country Prioritization'!$C$8='Filter inputs'!$E$4, 'Country Prioritization'!$C$8=$F2291), OR(AND('Country Prioritization'!$C$5='Filter inputs'!$B$4,H2291&lt;=$X$1),AND('Country Prioritization'!$C$5='Filter inputs'!$B$5,M2291&lt;=$X$1))),1,0)</f>
        <v>1</v>
      </c>
      <c r="Y2291">
        <f>IF(OR('Vaccine Prioritization'!$C$5='Filter inputs'!$E$4, 'Vaccine Prioritization'!$C$5=$F2291),1,0)</f>
        <v>1</v>
      </c>
    </row>
    <row r="2292" spans="1:25" x14ac:dyDescent="0.3">
      <c r="A2292" t="str">
        <f t="shared" si="57"/>
        <v>OCEANIASLBPCV32028</v>
      </c>
      <c r="B2292" t="s">
        <v>15</v>
      </c>
      <c r="C2292" t="s">
        <v>150</v>
      </c>
      <c r="D2292" t="s">
        <v>46</v>
      </c>
      <c r="E2292" t="s">
        <v>84</v>
      </c>
      <c r="F2292">
        <v>2028</v>
      </c>
      <c r="G2292" t="s">
        <v>196</v>
      </c>
      <c r="H2292" s="11" cm="1">
        <f t="array" ref="H2292">_xlfn.IFS(G2292="&gt;70%",1,G2292="60-70%",70%,G2292="50-60%",60%,G2292="&lt;50%",50%)</f>
        <v>1</v>
      </c>
      <c r="I2292" s="47">
        <v>6.2510221957793682E-2</v>
      </c>
      <c r="J2292">
        <v>2</v>
      </c>
      <c r="K2292">
        <v>1</v>
      </c>
      <c r="L2292" t="s">
        <v>196</v>
      </c>
      <c r="M2292" s="11" cm="1">
        <f t="array" ref="M2292">_xlfn.IFS(L2292="&gt;70%",1,L2292="60-70%",70%,L2292="50-60%",60%,L2292="&lt;50%",50%)</f>
        <v>1</v>
      </c>
      <c r="N2292" s="47">
        <v>5.5527760626608677E-2</v>
      </c>
      <c r="O2292">
        <v>5</v>
      </c>
      <c r="P2292">
        <v>1</v>
      </c>
      <c r="Q2292">
        <v>1</v>
      </c>
      <c r="R2292">
        <v>5</v>
      </c>
      <c r="S2292" t="s">
        <v>104</v>
      </c>
      <c r="T2292" t="s">
        <v>107</v>
      </c>
      <c r="V2292">
        <v>9</v>
      </c>
      <c r="W2292">
        <v>12</v>
      </c>
      <c r="X2292">
        <f>IF(AND(OR('Country Prioritization'!$C$4 = 'Filter inputs'!$A$4,'Country Prioritization'!$C$4=$B2292),
OR('Country Prioritization'!$C$6='Filter inputs'!$C$4,'Country Prioritization'!$C$6=$S2292),
OR( 'Country Prioritization'!$C$7='Filter inputs'!$D$4, 'Country Prioritization'!$C$7=$T2292),
OR('Country Prioritization'!$C$8='Filter inputs'!$E$4, 'Country Prioritization'!$C$8=$F2292), OR(AND('Country Prioritization'!$C$5='Filter inputs'!$B$4,H2292&lt;=$X$1),AND('Country Prioritization'!$C$5='Filter inputs'!$B$5,M2292&lt;=$X$1))),1,0)</f>
        <v>1</v>
      </c>
      <c r="Y2292">
        <f>IF(OR('Vaccine Prioritization'!$C$5='Filter inputs'!$E$4, 'Vaccine Prioritization'!$C$5=$F2292),1,0)</f>
        <v>1</v>
      </c>
    </row>
    <row r="2293" spans="1:25" x14ac:dyDescent="0.3">
      <c r="A2293" t="str">
        <f t="shared" si="57"/>
        <v>EUROPEMDAPCV32028</v>
      </c>
      <c r="B2293" t="s">
        <v>9</v>
      </c>
      <c r="C2293" t="s">
        <v>130</v>
      </c>
      <c r="D2293" t="s">
        <v>26</v>
      </c>
      <c r="E2293" t="s">
        <v>84</v>
      </c>
      <c r="F2293">
        <v>2028</v>
      </c>
      <c r="G2293" t="s">
        <v>196</v>
      </c>
      <c r="H2293" s="11" cm="1">
        <f t="array" ref="H2293">_xlfn.IFS(G2293="&gt;70%",1,G2293="60-70%",70%,G2293="50-60%",60%,G2293="&lt;50%",50%)</f>
        <v>1</v>
      </c>
      <c r="I2293" s="47">
        <v>6.6069458102557377E-2</v>
      </c>
      <c r="J2293">
        <v>6</v>
      </c>
      <c r="K2293">
        <v>1</v>
      </c>
      <c r="L2293" t="s">
        <v>196</v>
      </c>
      <c r="M2293" s="11" cm="1">
        <f t="array" ref="M2293">_xlfn.IFS(L2293="&gt;70%",1,L2293="60-70%",70%,L2293="50-60%",60%,L2293="&lt;50%",50%)</f>
        <v>1</v>
      </c>
      <c r="N2293" s="47">
        <v>5.441965611907653E-2</v>
      </c>
      <c r="O2293">
        <v>8</v>
      </c>
      <c r="P2293">
        <v>1</v>
      </c>
      <c r="Q2293">
        <v>2</v>
      </c>
      <c r="R2293">
        <v>11</v>
      </c>
      <c r="S2293" t="s">
        <v>104</v>
      </c>
      <c r="T2293" t="s">
        <v>108</v>
      </c>
      <c r="V2293">
        <v>20</v>
      </c>
      <c r="W2293">
        <v>22</v>
      </c>
      <c r="X2293">
        <f>IF(AND(OR('Country Prioritization'!$C$4 = 'Filter inputs'!$A$4,'Country Prioritization'!$C$4=$B2293),
OR('Country Prioritization'!$C$6='Filter inputs'!$C$4,'Country Prioritization'!$C$6=$S2293),
OR( 'Country Prioritization'!$C$7='Filter inputs'!$D$4, 'Country Prioritization'!$C$7=$T2293),
OR('Country Prioritization'!$C$8='Filter inputs'!$E$4, 'Country Prioritization'!$C$8=$F2293), OR(AND('Country Prioritization'!$C$5='Filter inputs'!$B$4,H2293&lt;=$X$1),AND('Country Prioritization'!$C$5='Filter inputs'!$B$5,M2293&lt;=$X$1))),1,0)</f>
        <v>1</v>
      </c>
      <c r="Y2293">
        <f>IF(OR('Vaccine Prioritization'!$C$5='Filter inputs'!$E$4, 'Vaccine Prioritization'!$C$5=$F2293),1,0)</f>
        <v>1</v>
      </c>
    </row>
    <row r="2294" spans="1:25" x14ac:dyDescent="0.3">
      <c r="A2294" t="str">
        <f t="shared" si="57"/>
        <v>OCEANIAKIRPCV32028</v>
      </c>
      <c r="B2294" t="s">
        <v>15</v>
      </c>
      <c r="C2294" t="s">
        <v>129</v>
      </c>
      <c r="D2294" t="s">
        <v>25</v>
      </c>
      <c r="E2294" t="s">
        <v>84</v>
      </c>
      <c r="F2294">
        <v>2028</v>
      </c>
      <c r="G2294" t="s">
        <v>196</v>
      </c>
      <c r="H2294" s="11" cm="1">
        <f t="array" ref="H2294">_xlfn.IFS(G2294="&gt;70%",1,G2294="60-70%",70%,G2294="50-60%",60%,G2294="&lt;50%",50%)</f>
        <v>1</v>
      </c>
      <c r="I2294" s="47">
        <v>3.2434030470777767E-2</v>
      </c>
      <c r="J2294">
        <v>1</v>
      </c>
      <c r="K2294">
        <v>1</v>
      </c>
      <c r="L2294" t="s">
        <v>197</v>
      </c>
      <c r="M2294" s="11" cm="1">
        <f t="array" ref="M2294">_xlfn.IFS(L2294="&gt;70%",1,L2294="60-70%",70%,L2294="50-60%",60%,L2294="&lt;50%",50%)</f>
        <v>0.7</v>
      </c>
      <c r="N2294" s="47">
        <v>2.5268516627474882E-2</v>
      </c>
      <c r="O2294">
        <v>8</v>
      </c>
      <c r="P2294">
        <v>1</v>
      </c>
      <c r="Q2294">
        <v>5</v>
      </c>
      <c r="R2294">
        <v>11</v>
      </c>
      <c r="S2294" t="s">
        <v>104</v>
      </c>
      <c r="T2294" t="s">
        <v>108</v>
      </c>
      <c r="V2294">
        <v>18</v>
      </c>
      <c r="W2294">
        <v>25</v>
      </c>
      <c r="X2294">
        <f>IF(AND(OR('Country Prioritization'!$C$4 = 'Filter inputs'!$A$4,'Country Prioritization'!$C$4=$B2294),
OR('Country Prioritization'!$C$6='Filter inputs'!$C$4,'Country Prioritization'!$C$6=$S2294),
OR( 'Country Prioritization'!$C$7='Filter inputs'!$D$4, 'Country Prioritization'!$C$7=$T2294),
OR('Country Prioritization'!$C$8='Filter inputs'!$E$4, 'Country Prioritization'!$C$8=$F2294), OR(AND('Country Prioritization'!$C$5='Filter inputs'!$B$4,H2294&lt;=$X$1),AND('Country Prioritization'!$C$5='Filter inputs'!$B$5,M2294&lt;=$X$1))),1,0)</f>
        <v>1</v>
      </c>
      <c r="Y2294">
        <f>IF(OR('Vaccine Prioritization'!$C$5='Filter inputs'!$E$4, 'Vaccine Prioritization'!$C$5=$F2294),1,0)</f>
        <v>1</v>
      </c>
    </row>
    <row r="2295" spans="1:25" x14ac:dyDescent="0.3">
      <c r="A2295" t="str">
        <f t="shared" si="57"/>
        <v>AMERICAGUYPCV32028</v>
      </c>
      <c r="B2295" t="s">
        <v>22</v>
      </c>
      <c r="C2295" t="s">
        <v>170</v>
      </c>
      <c r="D2295" t="s">
        <v>66</v>
      </c>
      <c r="E2295" t="s">
        <v>84</v>
      </c>
      <c r="F2295">
        <v>2028</v>
      </c>
      <c r="G2295" t="s">
        <v>196</v>
      </c>
      <c r="H2295" s="11" cm="1">
        <f t="array" ref="H2295">_xlfn.IFS(G2295="&gt;70%",1,G2295="60-70%",70%,G2295="50-60%",60%,G2295="&lt;50%",50%)</f>
        <v>1</v>
      </c>
      <c r="I2295" s="47">
        <v>1.9768885079434566E-2</v>
      </c>
      <c r="J2295">
        <v>1</v>
      </c>
      <c r="K2295">
        <v>1</v>
      </c>
      <c r="L2295" t="s">
        <v>196</v>
      </c>
      <c r="M2295" s="11" cm="1">
        <f t="array" ref="M2295">_xlfn.IFS(L2295="&gt;70%",1,L2295="60-70%",70%,L2295="50-60%",60%,L2295="&lt;50%",50%)</f>
        <v>1</v>
      </c>
      <c r="N2295" s="47">
        <v>1.8810826236849505E-2</v>
      </c>
      <c r="O2295">
        <v>3</v>
      </c>
      <c r="P2295">
        <v>1</v>
      </c>
      <c r="Q2295">
        <v>4</v>
      </c>
      <c r="R2295">
        <v>10</v>
      </c>
      <c r="S2295" t="s">
        <v>105</v>
      </c>
      <c r="T2295" t="s">
        <v>108</v>
      </c>
      <c r="V2295">
        <v>16</v>
      </c>
      <c r="W2295">
        <v>18</v>
      </c>
      <c r="X2295">
        <f>IF(AND(OR('Country Prioritization'!$C$4 = 'Filter inputs'!$A$4,'Country Prioritization'!$C$4=$B2295),
OR('Country Prioritization'!$C$6='Filter inputs'!$C$4,'Country Prioritization'!$C$6=$S2295),
OR( 'Country Prioritization'!$C$7='Filter inputs'!$D$4, 'Country Prioritization'!$C$7=$T2295),
OR('Country Prioritization'!$C$8='Filter inputs'!$E$4, 'Country Prioritization'!$C$8=$F2295), OR(AND('Country Prioritization'!$C$5='Filter inputs'!$B$4,H2295&lt;=$X$1),AND('Country Prioritization'!$C$5='Filter inputs'!$B$5,M2295&lt;=$X$1))),1,0)</f>
        <v>1</v>
      </c>
      <c r="Y2295">
        <f>IF(OR('Vaccine Prioritization'!$C$5='Filter inputs'!$E$4, 'Vaccine Prioritization'!$C$5=$F2295),1,0)</f>
        <v>1</v>
      </c>
    </row>
    <row r="2296" spans="1:25" x14ac:dyDescent="0.3">
      <c r="A2296" t="str">
        <f t="shared" si="57"/>
        <v>AFRICASTPPCV32028</v>
      </c>
      <c r="B2296" t="s">
        <v>3</v>
      </c>
      <c r="C2296" t="s">
        <v>173</v>
      </c>
      <c r="D2296" t="s">
        <v>69</v>
      </c>
      <c r="E2296" t="s">
        <v>84</v>
      </c>
      <c r="F2296">
        <v>2028</v>
      </c>
      <c r="G2296" t="s">
        <v>196</v>
      </c>
      <c r="H2296" s="11" cm="1">
        <f t="array" ref="H2296">_xlfn.IFS(G2296="&gt;70%",1,G2296="60-70%",70%,G2296="50-60%",60%,G2296="&lt;50%",50%)</f>
        <v>1</v>
      </c>
      <c r="I2296" s="47">
        <v>1.2399897469218839E-2</v>
      </c>
      <c r="J2296">
        <v>2</v>
      </c>
      <c r="K2296">
        <v>1</v>
      </c>
      <c r="L2296" t="s">
        <v>196</v>
      </c>
      <c r="M2296" s="11" cm="1">
        <f t="array" ref="M2296">_xlfn.IFS(L2296="&gt;70%",1,L2296="60-70%",70%,L2296="50-60%",60%,L2296="&lt;50%",50%)</f>
        <v>1</v>
      </c>
      <c r="N2296" s="47">
        <v>1.143508142053953E-2</v>
      </c>
      <c r="O2296">
        <v>2</v>
      </c>
      <c r="P2296">
        <v>1</v>
      </c>
      <c r="Q2296">
        <v>4</v>
      </c>
      <c r="R2296">
        <v>5</v>
      </c>
      <c r="S2296" t="s">
        <v>104</v>
      </c>
      <c r="T2296" t="s">
        <v>107</v>
      </c>
      <c r="V2296">
        <v>12</v>
      </c>
      <c r="W2296">
        <v>12</v>
      </c>
      <c r="X2296">
        <f>IF(AND(OR('Country Prioritization'!$C$4 = 'Filter inputs'!$A$4,'Country Prioritization'!$C$4=$B2296),
OR('Country Prioritization'!$C$6='Filter inputs'!$C$4,'Country Prioritization'!$C$6=$S2296),
OR( 'Country Prioritization'!$C$7='Filter inputs'!$D$4, 'Country Prioritization'!$C$7=$T2296),
OR('Country Prioritization'!$C$8='Filter inputs'!$E$4, 'Country Prioritization'!$C$8=$F2296), OR(AND('Country Prioritization'!$C$5='Filter inputs'!$B$4,H2296&lt;=$X$1),AND('Country Prioritization'!$C$5='Filter inputs'!$B$5,M2296&lt;=$X$1))),1,0)</f>
        <v>1</v>
      </c>
      <c r="Y2296">
        <f>IF(OR('Vaccine Prioritization'!$C$5='Filter inputs'!$E$4, 'Vaccine Prioritization'!$C$5=$F2296),1,0)</f>
        <v>1</v>
      </c>
    </row>
    <row r="2297" spans="1:25" x14ac:dyDescent="0.3">
      <c r="A2297" t="str">
        <f t="shared" si="57"/>
        <v>ASIAINDPCV32029</v>
      </c>
      <c r="B2297" t="s">
        <v>13</v>
      </c>
      <c r="C2297" t="s">
        <v>146</v>
      </c>
      <c r="D2297" t="s">
        <v>42</v>
      </c>
      <c r="E2297" t="s">
        <v>84</v>
      </c>
      <c r="F2297">
        <v>2029</v>
      </c>
      <c r="G2297" t="s">
        <v>199</v>
      </c>
      <c r="H2297" s="11" cm="1">
        <f t="array" ref="H2297">_xlfn.IFS(G2297="&gt;70%",1,G2297="60-70%",70%,G2297="50-60%",60%,G2297="&lt;50%",50%)</f>
        <v>0.5</v>
      </c>
      <c r="I2297" s="47">
        <v>24.699735330095258</v>
      </c>
      <c r="J2297">
        <v>10</v>
      </c>
      <c r="K2297">
        <v>10</v>
      </c>
      <c r="L2297" t="s">
        <v>199</v>
      </c>
      <c r="M2297" s="11" cm="1">
        <f t="array" ref="M2297">_xlfn.IFS(L2297="&gt;70%",1,L2297="60-70%",70%,L2297="50-60%",60%,L2297="&lt;50%",50%)</f>
        <v>0.5</v>
      </c>
      <c r="N2297" s="47">
        <v>124.40777842532137</v>
      </c>
      <c r="O2297">
        <v>10</v>
      </c>
      <c r="P2297">
        <v>10</v>
      </c>
      <c r="Q2297">
        <v>3</v>
      </c>
      <c r="R2297">
        <v>5</v>
      </c>
      <c r="S2297" t="s">
        <v>104</v>
      </c>
      <c r="T2297" t="s">
        <v>107</v>
      </c>
      <c r="V2297">
        <v>28</v>
      </c>
      <c r="W2297">
        <v>28</v>
      </c>
      <c r="X2297">
        <f>IF(AND(OR('Country Prioritization'!$C$4 = 'Filter inputs'!$A$4,'Country Prioritization'!$C$4=$B2297),
OR('Country Prioritization'!$C$6='Filter inputs'!$C$4,'Country Prioritization'!$C$6=$S2297),
OR( 'Country Prioritization'!$C$7='Filter inputs'!$D$4, 'Country Prioritization'!$C$7=$T2297),
OR('Country Prioritization'!$C$8='Filter inputs'!$E$4, 'Country Prioritization'!$C$8=$F2297), OR(AND('Country Prioritization'!$C$5='Filter inputs'!$B$4,H2297&lt;=$X$1),AND('Country Prioritization'!$C$5='Filter inputs'!$B$5,M2297&lt;=$X$1))),1,0)</f>
        <v>1</v>
      </c>
      <c r="Y2297">
        <f>IF(OR('Vaccine Prioritization'!$C$5='Filter inputs'!$E$4, 'Vaccine Prioritization'!$C$5=$F2297),1,0)</f>
        <v>1</v>
      </c>
    </row>
    <row r="2298" spans="1:25" x14ac:dyDescent="0.3">
      <c r="A2298" t="str">
        <f t="shared" si="57"/>
        <v>ASIAPAKPCV32029</v>
      </c>
      <c r="B2298" t="s">
        <v>13</v>
      </c>
      <c r="C2298" t="s">
        <v>141</v>
      </c>
      <c r="D2298" t="s">
        <v>37</v>
      </c>
      <c r="E2298" t="s">
        <v>84</v>
      </c>
      <c r="F2298">
        <v>2029</v>
      </c>
      <c r="G2298" t="s">
        <v>196</v>
      </c>
      <c r="H2298" s="11" cm="1">
        <f t="array" ref="H2298">_xlfn.IFS(G2298="&gt;70%",1,G2298="60-70%",70%,G2298="50-60%",60%,G2298="&lt;50%",50%)</f>
        <v>1</v>
      </c>
      <c r="I2298" s="47">
        <v>24.410534697261237</v>
      </c>
      <c r="J2298">
        <v>6</v>
      </c>
      <c r="K2298">
        <v>10</v>
      </c>
      <c r="L2298" t="s">
        <v>196</v>
      </c>
      <c r="M2298" s="11" cm="1">
        <f t="array" ref="M2298">_xlfn.IFS(L2298="&gt;70%",1,L2298="60-70%",70%,L2298="50-60%",60%,L2298="&lt;50%",50%)</f>
        <v>1</v>
      </c>
      <c r="N2298" s="47">
        <v>28.047407033512904</v>
      </c>
      <c r="O2298">
        <v>6</v>
      </c>
      <c r="P2298">
        <v>10</v>
      </c>
      <c r="Q2298">
        <v>3</v>
      </c>
      <c r="R2298">
        <v>2</v>
      </c>
      <c r="S2298" t="s">
        <v>104</v>
      </c>
      <c r="T2298" t="s">
        <v>109</v>
      </c>
      <c r="V2298">
        <v>21</v>
      </c>
      <c r="W2298">
        <v>21</v>
      </c>
      <c r="X2298">
        <f>IF(AND(OR('Country Prioritization'!$C$4 = 'Filter inputs'!$A$4,'Country Prioritization'!$C$4=$B2298),
OR('Country Prioritization'!$C$6='Filter inputs'!$C$4,'Country Prioritization'!$C$6=$S2298),
OR( 'Country Prioritization'!$C$7='Filter inputs'!$D$4, 'Country Prioritization'!$C$7=$T2298),
OR('Country Prioritization'!$C$8='Filter inputs'!$E$4, 'Country Prioritization'!$C$8=$F2298), OR(AND('Country Prioritization'!$C$5='Filter inputs'!$B$4,H2298&lt;=$X$1),AND('Country Prioritization'!$C$5='Filter inputs'!$B$5,M2298&lt;=$X$1))),1,0)</f>
        <v>1</v>
      </c>
      <c r="Y2298">
        <f>IF(OR('Vaccine Prioritization'!$C$5='Filter inputs'!$E$4, 'Vaccine Prioritization'!$C$5=$F2298),1,0)</f>
        <v>1</v>
      </c>
    </row>
    <row r="2299" spans="1:25" x14ac:dyDescent="0.3">
      <c r="A2299" t="str">
        <f t="shared" si="57"/>
        <v>ASIABGDPCV32029</v>
      </c>
      <c r="B2299" t="s">
        <v>13</v>
      </c>
      <c r="C2299" t="s">
        <v>169</v>
      </c>
      <c r="D2299" t="s">
        <v>65</v>
      </c>
      <c r="E2299" t="s">
        <v>84</v>
      </c>
      <c r="F2299">
        <v>2029</v>
      </c>
      <c r="G2299" t="s">
        <v>196</v>
      </c>
      <c r="H2299" s="11" cm="1">
        <f t="array" ref="H2299">_xlfn.IFS(G2299="&gt;70%",1,G2299="60-70%",70%,G2299="50-60%",60%,G2299="&lt;50%",50%)</f>
        <v>1</v>
      </c>
      <c r="I2299" s="47">
        <v>29.028822580413483</v>
      </c>
      <c r="J2299">
        <v>1</v>
      </c>
      <c r="K2299">
        <v>10</v>
      </c>
      <c r="L2299" t="s">
        <v>196</v>
      </c>
      <c r="M2299" s="11" cm="1">
        <f t="array" ref="M2299">_xlfn.IFS(L2299="&gt;70%",1,L2299="60-70%",70%,L2299="50-60%",60%,L2299="&lt;50%",50%)</f>
        <v>1</v>
      </c>
      <c r="N2299" s="47">
        <v>27.552860811863024</v>
      </c>
      <c r="O2299">
        <v>2</v>
      </c>
      <c r="P2299">
        <v>10</v>
      </c>
      <c r="Q2299">
        <v>2</v>
      </c>
      <c r="R2299">
        <v>2</v>
      </c>
      <c r="S2299" t="s">
        <v>104</v>
      </c>
      <c r="T2299" t="s">
        <v>109</v>
      </c>
      <c r="V2299">
        <v>15</v>
      </c>
      <c r="W2299">
        <v>16</v>
      </c>
      <c r="X2299">
        <f>IF(AND(OR('Country Prioritization'!$C$4 = 'Filter inputs'!$A$4,'Country Prioritization'!$C$4=$B2299),
OR('Country Prioritization'!$C$6='Filter inputs'!$C$4,'Country Prioritization'!$C$6=$S2299),
OR( 'Country Prioritization'!$C$7='Filter inputs'!$D$4, 'Country Prioritization'!$C$7=$T2299),
OR('Country Prioritization'!$C$8='Filter inputs'!$E$4, 'Country Prioritization'!$C$8=$F2299), OR(AND('Country Prioritization'!$C$5='Filter inputs'!$B$4,H2299&lt;=$X$1),AND('Country Prioritization'!$C$5='Filter inputs'!$B$5,M2299&lt;=$X$1))),1,0)</f>
        <v>1</v>
      </c>
      <c r="Y2299">
        <f>IF(OR('Vaccine Prioritization'!$C$5='Filter inputs'!$E$4, 'Vaccine Prioritization'!$C$5=$F2299),1,0)</f>
        <v>1</v>
      </c>
    </row>
    <row r="2300" spans="1:25" x14ac:dyDescent="0.3">
      <c r="A2300" t="str">
        <f t="shared" si="57"/>
        <v>AFRICAETHPCV32029</v>
      </c>
      <c r="B2300" t="s">
        <v>3</v>
      </c>
      <c r="C2300" t="s">
        <v>125</v>
      </c>
      <c r="D2300" t="s">
        <v>20</v>
      </c>
      <c r="E2300" t="s">
        <v>84</v>
      </c>
      <c r="F2300">
        <v>2029</v>
      </c>
      <c r="G2300" t="s">
        <v>197</v>
      </c>
      <c r="H2300" s="11" cm="1">
        <f t="array" ref="H2300">_xlfn.IFS(G2300="&gt;70%",1,G2300="60-70%",70%,G2300="50-60%",60%,G2300="&lt;50%",50%)</f>
        <v>0.7</v>
      </c>
      <c r="I2300" s="47">
        <v>23.707254945507987</v>
      </c>
      <c r="J2300">
        <v>9</v>
      </c>
      <c r="K2300">
        <v>10</v>
      </c>
      <c r="L2300" t="s">
        <v>196</v>
      </c>
      <c r="M2300" s="11" cm="1">
        <f t="array" ref="M2300">_xlfn.IFS(L2300="&gt;70%",1,L2300="60-70%",70%,L2300="50-60%",60%,L2300="&lt;50%",50%)</f>
        <v>1</v>
      </c>
      <c r="N2300" s="47">
        <v>27.247115961741812</v>
      </c>
      <c r="O2300">
        <v>8</v>
      </c>
      <c r="P2300">
        <v>10</v>
      </c>
      <c r="Q2300">
        <v>9</v>
      </c>
      <c r="R2300">
        <v>9</v>
      </c>
      <c r="S2300" t="s">
        <v>103</v>
      </c>
      <c r="T2300" t="s">
        <v>106</v>
      </c>
      <c r="V2300">
        <v>37</v>
      </c>
      <c r="W2300">
        <v>36</v>
      </c>
      <c r="X2300">
        <f>IF(AND(OR('Country Prioritization'!$C$4 = 'Filter inputs'!$A$4,'Country Prioritization'!$C$4=$B2300),
OR('Country Prioritization'!$C$6='Filter inputs'!$C$4,'Country Prioritization'!$C$6=$S2300),
OR( 'Country Prioritization'!$C$7='Filter inputs'!$D$4, 'Country Prioritization'!$C$7=$T2300),
OR('Country Prioritization'!$C$8='Filter inputs'!$E$4, 'Country Prioritization'!$C$8=$F2300), OR(AND('Country Prioritization'!$C$5='Filter inputs'!$B$4,H2300&lt;=$X$1),AND('Country Prioritization'!$C$5='Filter inputs'!$B$5,M2300&lt;=$X$1))),1,0)</f>
        <v>1</v>
      </c>
      <c r="Y2300">
        <f>IF(OR('Vaccine Prioritization'!$C$5='Filter inputs'!$E$4, 'Vaccine Prioritization'!$C$5=$F2300),1,0)</f>
        <v>1</v>
      </c>
    </row>
    <row r="2301" spans="1:25" x14ac:dyDescent="0.3">
      <c r="A2301" t="str">
        <f t="shared" si="57"/>
        <v>AFRICANGAPCV32029</v>
      </c>
      <c r="B2301" t="s">
        <v>3</v>
      </c>
      <c r="C2301" t="s">
        <v>113</v>
      </c>
      <c r="D2301" t="s">
        <v>5</v>
      </c>
      <c r="E2301" t="s">
        <v>84</v>
      </c>
      <c r="F2301">
        <v>2029</v>
      </c>
      <c r="G2301" t="s">
        <v>198</v>
      </c>
      <c r="H2301" s="11" cm="1">
        <f t="array" ref="H2301">_xlfn.IFS(G2301="&gt;70%",1,G2301="60-70%",70%,G2301="50-60%",60%,G2301="&lt;50%",50%)</f>
        <v>0.6</v>
      </c>
      <c r="I2301" s="47">
        <v>24.173536701855479</v>
      </c>
      <c r="J2301">
        <v>9</v>
      </c>
      <c r="K2301">
        <v>10</v>
      </c>
      <c r="L2301" t="s">
        <v>199</v>
      </c>
      <c r="M2301" s="11" cm="1">
        <f t="array" ref="M2301">_xlfn.IFS(L2301="&gt;70%",1,L2301="60-70%",70%,L2301="50-60%",60%,L2301="&lt;50%",50%)</f>
        <v>0.5</v>
      </c>
      <c r="N2301" s="47">
        <v>22.159029302602733</v>
      </c>
      <c r="O2301">
        <v>10</v>
      </c>
      <c r="P2301">
        <v>10</v>
      </c>
      <c r="Q2301">
        <v>10</v>
      </c>
      <c r="R2301">
        <v>5</v>
      </c>
      <c r="S2301" t="s">
        <v>104</v>
      </c>
      <c r="T2301" t="s">
        <v>107</v>
      </c>
      <c r="V2301">
        <v>34</v>
      </c>
      <c r="W2301">
        <v>35</v>
      </c>
      <c r="X2301">
        <f>IF(AND(OR('Country Prioritization'!$C$4 = 'Filter inputs'!$A$4,'Country Prioritization'!$C$4=$B2301),
OR('Country Prioritization'!$C$6='Filter inputs'!$C$4,'Country Prioritization'!$C$6=$S2301),
OR( 'Country Prioritization'!$C$7='Filter inputs'!$D$4, 'Country Prioritization'!$C$7=$T2301),
OR('Country Prioritization'!$C$8='Filter inputs'!$E$4, 'Country Prioritization'!$C$8=$F2301), OR(AND('Country Prioritization'!$C$5='Filter inputs'!$B$4,H2301&lt;=$X$1),AND('Country Prioritization'!$C$5='Filter inputs'!$B$5,M2301&lt;=$X$1))),1,0)</f>
        <v>1</v>
      </c>
      <c r="Y2301">
        <f>IF(OR('Vaccine Prioritization'!$C$5='Filter inputs'!$E$4, 'Vaccine Prioritization'!$C$5=$F2301),1,0)</f>
        <v>1</v>
      </c>
    </row>
    <row r="2302" spans="1:25" x14ac:dyDescent="0.3">
      <c r="A2302" t="str">
        <f t="shared" si="57"/>
        <v>AFRICACODPCV32029</v>
      </c>
      <c r="B2302" t="s">
        <v>3</v>
      </c>
      <c r="C2302" t="s">
        <v>134</v>
      </c>
      <c r="D2302" t="s">
        <v>30</v>
      </c>
      <c r="E2302" t="s">
        <v>84</v>
      </c>
      <c r="F2302">
        <v>2029</v>
      </c>
      <c r="G2302" t="s">
        <v>198</v>
      </c>
      <c r="H2302" s="11" cm="1">
        <f t="array" ref="H2302">_xlfn.IFS(G2302="&gt;70%",1,G2302="60-70%",70%,G2302="50-60%",60%,G2302="&lt;50%",50%)</f>
        <v>0.6</v>
      </c>
      <c r="I2302" s="47">
        <v>12.457947349876134</v>
      </c>
      <c r="J2302">
        <v>9</v>
      </c>
      <c r="K2302">
        <v>10</v>
      </c>
      <c r="L2302" t="s">
        <v>196</v>
      </c>
      <c r="M2302" s="11" cm="1">
        <f t="array" ref="M2302">_xlfn.IFS(L2302="&gt;70%",1,L2302="60-70%",70%,L2302="50-60%",60%,L2302="&lt;50%",50%)</f>
        <v>1</v>
      </c>
      <c r="N2302" s="47">
        <v>16.331337888571934</v>
      </c>
      <c r="O2302">
        <v>7</v>
      </c>
      <c r="P2302">
        <v>10</v>
      </c>
      <c r="Q2302">
        <v>10</v>
      </c>
      <c r="R2302">
        <v>9</v>
      </c>
      <c r="S2302" t="s">
        <v>103</v>
      </c>
      <c r="T2302" t="s">
        <v>106</v>
      </c>
      <c r="V2302">
        <v>38</v>
      </c>
      <c r="W2302">
        <v>36</v>
      </c>
      <c r="X2302">
        <f>IF(AND(OR('Country Prioritization'!$C$4 = 'Filter inputs'!$A$4,'Country Prioritization'!$C$4=$B2302),
OR('Country Prioritization'!$C$6='Filter inputs'!$C$4,'Country Prioritization'!$C$6=$S2302),
OR( 'Country Prioritization'!$C$7='Filter inputs'!$D$4, 'Country Prioritization'!$C$7=$T2302),
OR('Country Prioritization'!$C$8='Filter inputs'!$E$4, 'Country Prioritization'!$C$8=$F2302), OR(AND('Country Prioritization'!$C$5='Filter inputs'!$B$4,H2302&lt;=$X$1),AND('Country Prioritization'!$C$5='Filter inputs'!$B$5,M2302&lt;=$X$1))),1,0)</f>
        <v>1</v>
      </c>
      <c r="Y2302">
        <f>IF(OR('Vaccine Prioritization'!$C$5='Filter inputs'!$E$4, 'Vaccine Prioritization'!$C$5=$F2302),1,0)</f>
        <v>1</v>
      </c>
    </row>
    <row r="2303" spans="1:25" x14ac:dyDescent="0.3">
      <c r="A2303" t="str">
        <f t="shared" si="57"/>
        <v>ASIAIDNPCV32029</v>
      </c>
      <c r="B2303" t="s">
        <v>13</v>
      </c>
      <c r="C2303" t="s">
        <v>133</v>
      </c>
      <c r="D2303" t="s">
        <v>29</v>
      </c>
      <c r="E2303" t="s">
        <v>84</v>
      </c>
      <c r="F2303">
        <v>2029</v>
      </c>
      <c r="G2303" t="s">
        <v>199</v>
      </c>
      <c r="H2303" s="11" cm="1">
        <f t="array" ref="H2303">_xlfn.IFS(G2303="&gt;70%",1,G2303="60-70%",70%,G2303="50-60%",60%,G2303="&lt;50%",50%)</f>
        <v>0.5</v>
      </c>
      <c r="I2303" s="47">
        <v>0.51197290526291539</v>
      </c>
      <c r="J2303">
        <v>10</v>
      </c>
      <c r="K2303">
        <v>4</v>
      </c>
      <c r="L2303" t="s">
        <v>196</v>
      </c>
      <c r="M2303" s="11" cm="1">
        <f t="array" ref="M2303">_xlfn.IFS(L2303="&gt;70%",1,L2303="60-70%",70%,L2303="50-60%",60%,L2303="&lt;50%",50%)</f>
        <v>1</v>
      </c>
      <c r="N2303" s="47">
        <v>12.906292831214881</v>
      </c>
      <c r="O2303">
        <v>7</v>
      </c>
      <c r="P2303">
        <v>10</v>
      </c>
      <c r="Q2303">
        <v>2</v>
      </c>
      <c r="R2303">
        <v>10</v>
      </c>
      <c r="S2303" t="s">
        <v>105</v>
      </c>
      <c r="T2303" t="s">
        <v>108</v>
      </c>
      <c r="V2303">
        <v>26</v>
      </c>
      <c r="W2303">
        <v>29</v>
      </c>
      <c r="X2303">
        <f>IF(AND(OR('Country Prioritization'!$C$4 = 'Filter inputs'!$A$4,'Country Prioritization'!$C$4=$B2303),
OR('Country Prioritization'!$C$6='Filter inputs'!$C$4,'Country Prioritization'!$C$6=$S2303),
OR( 'Country Prioritization'!$C$7='Filter inputs'!$D$4, 'Country Prioritization'!$C$7=$T2303),
OR('Country Prioritization'!$C$8='Filter inputs'!$E$4, 'Country Prioritization'!$C$8=$F2303), OR(AND('Country Prioritization'!$C$5='Filter inputs'!$B$4,H2303&lt;=$X$1),AND('Country Prioritization'!$C$5='Filter inputs'!$B$5,M2303&lt;=$X$1))),1,0)</f>
        <v>1</v>
      </c>
      <c r="Y2303">
        <f>IF(OR('Vaccine Prioritization'!$C$5='Filter inputs'!$E$4, 'Vaccine Prioritization'!$C$5=$F2303),1,0)</f>
        <v>1</v>
      </c>
    </row>
    <row r="2304" spans="1:25" x14ac:dyDescent="0.3">
      <c r="A2304" t="str">
        <f t="shared" si="57"/>
        <v>AFRICANERPCV32029</v>
      </c>
      <c r="B2304" t="s">
        <v>3</v>
      </c>
      <c r="C2304" t="s">
        <v>136</v>
      </c>
      <c r="D2304" t="s">
        <v>32</v>
      </c>
      <c r="E2304" t="s">
        <v>84</v>
      </c>
      <c r="F2304">
        <v>2029</v>
      </c>
      <c r="G2304" t="s">
        <v>196</v>
      </c>
      <c r="H2304" s="11" cm="1">
        <f t="array" ref="H2304">_xlfn.IFS(G2304="&gt;70%",1,G2304="60-70%",70%,G2304="50-60%",60%,G2304="&lt;50%",50%)</f>
        <v>1</v>
      </c>
      <c r="I2304" s="47">
        <v>11.642693962922012</v>
      </c>
      <c r="J2304">
        <v>5</v>
      </c>
      <c r="K2304">
        <v>10</v>
      </c>
      <c r="L2304" t="s">
        <v>196</v>
      </c>
      <c r="M2304" s="11" cm="1">
        <f t="array" ref="M2304">_xlfn.IFS(L2304="&gt;70%",1,L2304="60-70%",70%,L2304="50-60%",60%,L2304="&lt;50%",50%)</f>
        <v>1</v>
      </c>
      <c r="N2304" s="47">
        <v>11.902583731562768</v>
      </c>
      <c r="O2304">
        <v>7</v>
      </c>
      <c r="P2304">
        <v>10</v>
      </c>
      <c r="Q2304">
        <v>8</v>
      </c>
      <c r="R2304">
        <v>9</v>
      </c>
      <c r="S2304" t="s">
        <v>103</v>
      </c>
      <c r="T2304" t="s">
        <v>106</v>
      </c>
      <c r="V2304">
        <v>32</v>
      </c>
      <c r="W2304">
        <v>34</v>
      </c>
      <c r="X2304">
        <f>IF(AND(OR('Country Prioritization'!$C$4 = 'Filter inputs'!$A$4,'Country Prioritization'!$C$4=$B2304),
OR('Country Prioritization'!$C$6='Filter inputs'!$C$4,'Country Prioritization'!$C$6=$S2304),
OR( 'Country Prioritization'!$C$7='Filter inputs'!$D$4, 'Country Prioritization'!$C$7=$T2304),
OR('Country Prioritization'!$C$8='Filter inputs'!$E$4, 'Country Prioritization'!$C$8=$F2304), OR(AND('Country Prioritization'!$C$5='Filter inputs'!$B$4,H2304&lt;=$X$1),AND('Country Prioritization'!$C$5='Filter inputs'!$B$5,M2304&lt;=$X$1))),1,0)</f>
        <v>1</v>
      </c>
      <c r="Y2304">
        <f>IF(OR('Vaccine Prioritization'!$C$5='Filter inputs'!$E$4, 'Vaccine Prioritization'!$C$5=$F2304),1,0)</f>
        <v>1</v>
      </c>
    </row>
    <row r="2305" spans="1:25" x14ac:dyDescent="0.3">
      <c r="A2305" t="str">
        <f t="shared" si="57"/>
        <v>AFRICASDNPCV32029</v>
      </c>
      <c r="B2305" t="s">
        <v>3</v>
      </c>
      <c r="C2305" t="s">
        <v>149</v>
      </c>
      <c r="D2305" t="s">
        <v>45</v>
      </c>
      <c r="E2305" t="s">
        <v>84</v>
      </c>
      <c r="F2305">
        <v>2029</v>
      </c>
      <c r="G2305" t="s">
        <v>196</v>
      </c>
      <c r="H2305" s="11" cm="1">
        <f t="array" ref="H2305">_xlfn.IFS(G2305="&gt;70%",1,G2305="60-70%",70%,G2305="50-60%",60%,G2305="&lt;50%",50%)</f>
        <v>1</v>
      </c>
      <c r="I2305" s="47">
        <v>9.6698541026977178</v>
      </c>
      <c r="J2305">
        <v>3</v>
      </c>
      <c r="K2305">
        <v>10</v>
      </c>
      <c r="L2305" t="s">
        <v>196</v>
      </c>
      <c r="M2305" s="11" cm="1">
        <f t="array" ref="M2305">_xlfn.IFS(L2305="&gt;70%",1,L2305="60-70%",70%,L2305="50-60%",60%,L2305="&lt;50%",50%)</f>
        <v>1</v>
      </c>
      <c r="N2305" s="47">
        <v>9.104373808469445</v>
      </c>
      <c r="O2305">
        <v>5</v>
      </c>
      <c r="P2305">
        <v>9</v>
      </c>
      <c r="Q2305">
        <v>5</v>
      </c>
      <c r="R2305">
        <v>3</v>
      </c>
      <c r="S2305" t="s">
        <v>103</v>
      </c>
      <c r="T2305" t="s">
        <v>109</v>
      </c>
      <c r="V2305">
        <v>21</v>
      </c>
      <c r="W2305">
        <v>22</v>
      </c>
      <c r="X2305">
        <f>IF(AND(OR('Country Prioritization'!$C$4 = 'Filter inputs'!$A$4,'Country Prioritization'!$C$4=$B2305),
OR('Country Prioritization'!$C$6='Filter inputs'!$C$4,'Country Prioritization'!$C$6=$S2305),
OR( 'Country Prioritization'!$C$7='Filter inputs'!$D$4, 'Country Prioritization'!$C$7=$T2305),
OR('Country Prioritization'!$C$8='Filter inputs'!$E$4, 'Country Prioritization'!$C$8=$F2305), OR(AND('Country Prioritization'!$C$5='Filter inputs'!$B$4,H2305&lt;=$X$1),AND('Country Prioritization'!$C$5='Filter inputs'!$B$5,M2305&lt;=$X$1))),1,0)</f>
        <v>1</v>
      </c>
      <c r="Y2305">
        <f>IF(OR('Vaccine Prioritization'!$C$5='Filter inputs'!$E$4, 'Vaccine Prioritization'!$C$5=$F2305),1,0)</f>
        <v>1</v>
      </c>
    </row>
    <row r="2306" spans="1:25" x14ac:dyDescent="0.3">
      <c r="A2306" t="str">
        <f t="shared" si="57"/>
        <v>AFRICAAGOPCV32029</v>
      </c>
      <c r="B2306" t="s">
        <v>3</v>
      </c>
      <c r="C2306" t="s">
        <v>116</v>
      </c>
      <c r="D2306" t="s">
        <v>8</v>
      </c>
      <c r="E2306" t="s">
        <v>84</v>
      </c>
      <c r="F2306">
        <v>2029</v>
      </c>
      <c r="G2306" t="s">
        <v>198</v>
      </c>
      <c r="H2306" s="11" cm="1">
        <f t="array" ref="H2306">_xlfn.IFS(G2306="&gt;70%",1,G2306="60-70%",70%,G2306="50-60%",60%,G2306="&lt;50%",50%)</f>
        <v>0.6</v>
      </c>
      <c r="I2306" s="47">
        <v>7.2448541570998186</v>
      </c>
      <c r="J2306">
        <v>10</v>
      </c>
      <c r="K2306">
        <v>9</v>
      </c>
      <c r="L2306" t="s">
        <v>198</v>
      </c>
      <c r="M2306" s="11" cm="1">
        <f t="array" ref="M2306">_xlfn.IFS(L2306="&gt;70%",1,L2306="60-70%",70%,L2306="50-60%",60%,L2306="&lt;50%",50%)</f>
        <v>0.6</v>
      </c>
      <c r="N2306" s="47">
        <v>7.1733482877647265</v>
      </c>
      <c r="O2306">
        <v>9</v>
      </c>
      <c r="P2306">
        <v>9</v>
      </c>
      <c r="Q2306">
        <v>9</v>
      </c>
      <c r="R2306">
        <v>11</v>
      </c>
      <c r="S2306" t="s">
        <v>104</v>
      </c>
      <c r="T2306" t="s">
        <v>108</v>
      </c>
      <c r="V2306">
        <v>39</v>
      </c>
      <c r="W2306">
        <v>38</v>
      </c>
      <c r="X2306">
        <f>IF(AND(OR('Country Prioritization'!$C$4 = 'Filter inputs'!$A$4,'Country Prioritization'!$C$4=$B2306),
OR('Country Prioritization'!$C$6='Filter inputs'!$C$4,'Country Prioritization'!$C$6=$S2306),
OR( 'Country Prioritization'!$C$7='Filter inputs'!$D$4, 'Country Prioritization'!$C$7=$T2306),
OR('Country Prioritization'!$C$8='Filter inputs'!$E$4, 'Country Prioritization'!$C$8=$F2306), OR(AND('Country Prioritization'!$C$5='Filter inputs'!$B$4,H2306&lt;=$X$1),AND('Country Prioritization'!$C$5='Filter inputs'!$B$5,M2306&lt;=$X$1))),1,0)</f>
        <v>1</v>
      </c>
      <c r="Y2306">
        <f>IF(OR('Vaccine Prioritization'!$C$5='Filter inputs'!$E$4, 'Vaccine Prioritization'!$C$5=$F2306),1,0)</f>
        <v>1</v>
      </c>
    </row>
    <row r="2307" spans="1:25" x14ac:dyDescent="0.3">
      <c r="A2307" t="str">
        <f t="shared" si="57"/>
        <v>AFRICATZAPCV32029</v>
      </c>
      <c r="B2307" t="s">
        <v>3</v>
      </c>
      <c r="C2307" t="s">
        <v>161</v>
      </c>
      <c r="D2307" t="s">
        <v>57</v>
      </c>
      <c r="E2307" t="s">
        <v>84</v>
      </c>
      <c r="F2307">
        <v>2029</v>
      </c>
      <c r="G2307" t="s">
        <v>196</v>
      </c>
      <c r="H2307" s="11" cm="1">
        <f t="array" ref="H2307">_xlfn.IFS(G2307="&gt;70%",1,G2307="60-70%",70%,G2307="50-60%",60%,G2307="&lt;50%",50%)</f>
        <v>1</v>
      </c>
      <c r="I2307" s="47">
        <v>6.2677091047849585</v>
      </c>
      <c r="J2307">
        <v>5</v>
      </c>
      <c r="K2307">
        <v>9</v>
      </c>
      <c r="L2307" t="s">
        <v>196</v>
      </c>
      <c r="M2307" s="11" cm="1">
        <f t="array" ref="M2307">_xlfn.IFS(L2307="&gt;70%",1,L2307="60-70%",70%,L2307="50-60%",60%,L2307="&lt;50%",50%)</f>
        <v>1</v>
      </c>
      <c r="N2307" s="47">
        <v>7.0979601489744244</v>
      </c>
      <c r="O2307">
        <v>4</v>
      </c>
      <c r="P2307">
        <v>9</v>
      </c>
      <c r="Q2307">
        <v>7</v>
      </c>
      <c r="R2307">
        <v>8</v>
      </c>
      <c r="S2307" t="s">
        <v>104</v>
      </c>
      <c r="T2307" t="s">
        <v>106</v>
      </c>
      <c r="V2307">
        <v>29</v>
      </c>
      <c r="W2307">
        <v>28</v>
      </c>
      <c r="X2307">
        <f>IF(AND(OR('Country Prioritization'!$C$4 = 'Filter inputs'!$A$4,'Country Prioritization'!$C$4=$B2307),
OR('Country Prioritization'!$C$6='Filter inputs'!$C$4,'Country Prioritization'!$C$6=$S2307),
OR( 'Country Prioritization'!$C$7='Filter inputs'!$D$4, 'Country Prioritization'!$C$7=$T2307),
OR('Country Prioritization'!$C$8='Filter inputs'!$E$4, 'Country Prioritization'!$C$8=$F2307), OR(AND('Country Prioritization'!$C$5='Filter inputs'!$B$4,H2307&lt;=$X$1),AND('Country Prioritization'!$C$5='Filter inputs'!$B$5,M2307&lt;=$X$1))),1,0)</f>
        <v>1</v>
      </c>
      <c r="Y2307">
        <f>IF(OR('Vaccine Prioritization'!$C$5='Filter inputs'!$E$4, 'Vaccine Prioritization'!$C$5=$F2307),1,0)</f>
        <v>1</v>
      </c>
    </row>
    <row r="2308" spans="1:25" x14ac:dyDescent="0.3">
      <c r="A2308" t="str">
        <f t="shared" ref="A2308:A2371" si="58">_xlfn.CONCAT(B2308,D2308,E2308,F2308)</f>
        <v>ASIAAFGPCV32029</v>
      </c>
      <c r="B2308" t="s">
        <v>13</v>
      </c>
      <c r="C2308" t="s">
        <v>120</v>
      </c>
      <c r="D2308" t="s">
        <v>14</v>
      </c>
      <c r="E2308" t="s">
        <v>84</v>
      </c>
      <c r="F2308">
        <v>2029</v>
      </c>
      <c r="G2308" t="s">
        <v>197</v>
      </c>
      <c r="H2308" s="11" cm="1">
        <f t="array" ref="H2308">_xlfn.IFS(G2308="&gt;70%",1,G2308="60-70%",70%,G2308="50-60%",60%,G2308="&lt;50%",50%)</f>
        <v>0.7</v>
      </c>
      <c r="I2308" s="47">
        <v>6.3835733146859859</v>
      </c>
      <c r="J2308">
        <v>9</v>
      </c>
      <c r="K2308">
        <v>9</v>
      </c>
      <c r="L2308" t="s">
        <v>197</v>
      </c>
      <c r="M2308" s="11" cm="1">
        <f t="array" ref="M2308">_xlfn.IFS(L2308="&gt;70%",1,L2308="60-70%",70%,L2308="50-60%",60%,L2308="&lt;50%",50%)</f>
        <v>0.7</v>
      </c>
      <c r="N2308" s="47">
        <v>6.6158073897048286</v>
      </c>
      <c r="O2308">
        <v>9</v>
      </c>
      <c r="P2308">
        <v>9</v>
      </c>
      <c r="Q2308">
        <v>8</v>
      </c>
      <c r="R2308">
        <v>9</v>
      </c>
      <c r="S2308" t="s">
        <v>103</v>
      </c>
      <c r="T2308" t="s">
        <v>106</v>
      </c>
      <c r="V2308">
        <v>35</v>
      </c>
      <c r="W2308">
        <v>35</v>
      </c>
      <c r="X2308">
        <f>IF(AND(OR('Country Prioritization'!$C$4 = 'Filter inputs'!$A$4,'Country Prioritization'!$C$4=$B2308),
OR('Country Prioritization'!$C$6='Filter inputs'!$C$4,'Country Prioritization'!$C$6=$S2308),
OR( 'Country Prioritization'!$C$7='Filter inputs'!$D$4, 'Country Prioritization'!$C$7=$T2308),
OR('Country Prioritization'!$C$8='Filter inputs'!$E$4, 'Country Prioritization'!$C$8=$F2308), OR(AND('Country Prioritization'!$C$5='Filter inputs'!$B$4,H2308&lt;=$X$1),AND('Country Prioritization'!$C$5='Filter inputs'!$B$5,M2308&lt;=$X$1))),1,0)</f>
        <v>1</v>
      </c>
      <c r="Y2308">
        <f>IF(OR('Vaccine Prioritization'!$C$5='Filter inputs'!$E$4, 'Vaccine Prioritization'!$C$5=$F2308),1,0)</f>
        <v>1</v>
      </c>
    </row>
    <row r="2309" spans="1:25" x14ac:dyDescent="0.3">
      <c r="A2309" t="str">
        <f t="shared" si="58"/>
        <v>AFRICAMLIPCV32029</v>
      </c>
      <c r="B2309" t="s">
        <v>3</v>
      </c>
      <c r="C2309" t="s">
        <v>126</v>
      </c>
      <c r="D2309" t="s">
        <v>21</v>
      </c>
      <c r="E2309" t="s">
        <v>84</v>
      </c>
      <c r="F2309">
        <v>2029</v>
      </c>
      <c r="G2309" t="s">
        <v>196</v>
      </c>
      <c r="H2309" s="11" cm="1">
        <f t="array" ref="H2309">_xlfn.IFS(G2309="&gt;70%",1,G2309="60-70%",70%,G2309="50-60%",60%,G2309="&lt;50%",50%)</f>
        <v>1</v>
      </c>
      <c r="I2309" s="47">
        <v>5.4985559237420736</v>
      </c>
      <c r="J2309">
        <v>7</v>
      </c>
      <c r="K2309">
        <v>9</v>
      </c>
      <c r="L2309" t="s">
        <v>196</v>
      </c>
      <c r="M2309" s="11" cm="1">
        <f t="array" ref="M2309">_xlfn.IFS(L2309="&gt;70%",1,L2309="60-70%",70%,L2309="50-60%",60%,L2309="&lt;50%",50%)</f>
        <v>1</v>
      </c>
      <c r="N2309" s="47">
        <v>6.0697987509357541</v>
      </c>
      <c r="O2309">
        <v>8</v>
      </c>
      <c r="P2309">
        <v>9</v>
      </c>
      <c r="Q2309">
        <v>8</v>
      </c>
      <c r="R2309">
        <v>9</v>
      </c>
      <c r="S2309" t="s">
        <v>103</v>
      </c>
      <c r="T2309" t="s">
        <v>106</v>
      </c>
      <c r="V2309">
        <v>33</v>
      </c>
      <c r="W2309">
        <v>34</v>
      </c>
      <c r="X2309">
        <f>IF(AND(OR('Country Prioritization'!$C$4 = 'Filter inputs'!$A$4,'Country Prioritization'!$C$4=$B2309),
OR('Country Prioritization'!$C$6='Filter inputs'!$C$4,'Country Prioritization'!$C$6=$S2309),
OR( 'Country Prioritization'!$C$7='Filter inputs'!$D$4, 'Country Prioritization'!$C$7=$T2309),
OR('Country Prioritization'!$C$8='Filter inputs'!$E$4, 'Country Prioritization'!$C$8=$F2309), OR(AND('Country Prioritization'!$C$5='Filter inputs'!$B$4,H2309&lt;=$X$1),AND('Country Prioritization'!$C$5='Filter inputs'!$B$5,M2309&lt;=$X$1))),1,0)</f>
        <v>1</v>
      </c>
      <c r="Y2309">
        <f>IF(OR('Vaccine Prioritization'!$C$5='Filter inputs'!$E$4, 'Vaccine Prioritization'!$C$5=$F2309),1,0)</f>
        <v>1</v>
      </c>
    </row>
    <row r="2310" spans="1:25" x14ac:dyDescent="0.3">
      <c r="A2310" t="str">
        <f t="shared" si="58"/>
        <v>AFRICACMRPCV32029</v>
      </c>
      <c r="B2310" t="s">
        <v>3</v>
      </c>
      <c r="C2310" t="s">
        <v>151</v>
      </c>
      <c r="D2310" t="s">
        <v>47</v>
      </c>
      <c r="E2310" t="s">
        <v>84</v>
      </c>
      <c r="F2310">
        <v>2029</v>
      </c>
      <c r="G2310" t="s">
        <v>197</v>
      </c>
      <c r="H2310" s="11" cm="1">
        <f t="array" ref="H2310">_xlfn.IFS(G2310="&gt;70%",1,G2310="60-70%",70%,G2310="50-60%",60%,G2310="&lt;50%",50%)</f>
        <v>0.7</v>
      </c>
      <c r="I2310" s="47">
        <v>3.6847244418484442</v>
      </c>
      <c r="J2310">
        <v>9</v>
      </c>
      <c r="K2310">
        <v>7</v>
      </c>
      <c r="L2310" t="s">
        <v>196</v>
      </c>
      <c r="M2310" s="11" cm="1">
        <f t="array" ref="M2310">_xlfn.IFS(L2310="&gt;70%",1,L2310="60-70%",70%,L2310="50-60%",60%,L2310="&lt;50%",50%)</f>
        <v>1</v>
      </c>
      <c r="N2310" s="47">
        <v>5.3500008330066207</v>
      </c>
      <c r="O2310">
        <v>5</v>
      </c>
      <c r="P2310">
        <v>9</v>
      </c>
      <c r="Q2310">
        <v>8</v>
      </c>
      <c r="R2310">
        <v>2</v>
      </c>
      <c r="S2310" t="s">
        <v>104</v>
      </c>
      <c r="T2310" t="s">
        <v>109</v>
      </c>
      <c r="V2310">
        <v>26</v>
      </c>
      <c r="W2310">
        <v>24</v>
      </c>
      <c r="X2310">
        <f>IF(AND(OR('Country Prioritization'!$C$4 = 'Filter inputs'!$A$4,'Country Prioritization'!$C$4=$B2310),
OR('Country Prioritization'!$C$6='Filter inputs'!$C$4,'Country Prioritization'!$C$6=$S2310),
OR( 'Country Prioritization'!$C$7='Filter inputs'!$D$4, 'Country Prioritization'!$C$7=$T2310),
OR('Country Prioritization'!$C$8='Filter inputs'!$E$4, 'Country Prioritization'!$C$8=$F2310), OR(AND('Country Prioritization'!$C$5='Filter inputs'!$B$4,H2310&lt;=$X$1),AND('Country Prioritization'!$C$5='Filter inputs'!$B$5,M2310&lt;=$X$1))),1,0)</f>
        <v>1</v>
      </c>
      <c r="Y2310">
        <f>IF(OR('Vaccine Prioritization'!$C$5='Filter inputs'!$E$4, 'Vaccine Prioritization'!$C$5=$F2310),1,0)</f>
        <v>1</v>
      </c>
    </row>
    <row r="2311" spans="1:25" x14ac:dyDescent="0.3">
      <c r="A2311" t="str">
        <f t="shared" si="58"/>
        <v>AFRICAMOZPCV32029</v>
      </c>
      <c r="B2311" t="s">
        <v>3</v>
      </c>
      <c r="C2311" t="s">
        <v>181</v>
      </c>
      <c r="D2311" t="s">
        <v>77</v>
      </c>
      <c r="E2311" t="s">
        <v>84</v>
      </c>
      <c r="F2311">
        <v>2029</v>
      </c>
      <c r="G2311" t="s">
        <v>196</v>
      </c>
      <c r="H2311" s="11" cm="1">
        <f t="array" ref="H2311">_xlfn.IFS(G2311="&gt;70%",1,G2311="60-70%",70%,G2311="50-60%",60%,G2311="&lt;50%",50%)</f>
        <v>1</v>
      </c>
      <c r="I2311" s="47">
        <v>3.9669519981853245</v>
      </c>
      <c r="J2311">
        <v>6</v>
      </c>
      <c r="K2311">
        <v>8</v>
      </c>
      <c r="L2311" t="s">
        <v>196</v>
      </c>
      <c r="M2311" s="11" cm="1">
        <f t="array" ref="M2311">_xlfn.IFS(L2311="&gt;70%",1,L2311="60-70%",70%,L2311="50-60%",60%,L2311="&lt;50%",50%)</f>
        <v>1</v>
      </c>
      <c r="N2311" s="47">
        <v>4.7746925483185549</v>
      </c>
      <c r="O2311">
        <v>1</v>
      </c>
      <c r="P2311">
        <v>9</v>
      </c>
      <c r="Q2311">
        <v>10</v>
      </c>
      <c r="R2311">
        <v>9</v>
      </c>
      <c r="S2311" t="s">
        <v>103</v>
      </c>
      <c r="T2311" t="s">
        <v>106</v>
      </c>
      <c r="V2311">
        <v>33</v>
      </c>
      <c r="W2311">
        <v>29</v>
      </c>
      <c r="X2311">
        <f>IF(AND(OR('Country Prioritization'!$C$4 = 'Filter inputs'!$A$4,'Country Prioritization'!$C$4=$B2311),
OR('Country Prioritization'!$C$6='Filter inputs'!$C$4,'Country Prioritization'!$C$6=$S2311),
OR( 'Country Prioritization'!$C$7='Filter inputs'!$D$4, 'Country Prioritization'!$C$7=$T2311),
OR('Country Prioritization'!$C$8='Filter inputs'!$E$4, 'Country Prioritization'!$C$8=$F2311), OR(AND('Country Prioritization'!$C$5='Filter inputs'!$B$4,H2311&lt;=$X$1),AND('Country Prioritization'!$C$5='Filter inputs'!$B$5,M2311&lt;=$X$1))),1,0)</f>
        <v>1</v>
      </c>
      <c r="Y2311">
        <f>IF(OR('Vaccine Prioritization'!$C$5='Filter inputs'!$E$4, 'Vaccine Prioritization'!$C$5=$F2311),1,0)</f>
        <v>1</v>
      </c>
    </row>
    <row r="2312" spans="1:25" x14ac:dyDescent="0.3">
      <c r="A2312" t="str">
        <f t="shared" si="58"/>
        <v>AFRICAUGAPCV32029</v>
      </c>
      <c r="B2312" t="s">
        <v>3</v>
      </c>
      <c r="C2312" t="s">
        <v>147</v>
      </c>
      <c r="D2312" t="s">
        <v>43</v>
      </c>
      <c r="E2312" t="s">
        <v>84</v>
      </c>
      <c r="F2312">
        <v>2029</v>
      </c>
      <c r="G2312" t="s">
        <v>196</v>
      </c>
      <c r="H2312" s="11" cm="1">
        <f t="array" ref="H2312">_xlfn.IFS(G2312="&gt;70%",1,G2312="60-70%",70%,G2312="50-60%",60%,G2312="&lt;50%",50%)</f>
        <v>1</v>
      </c>
      <c r="I2312" s="47">
        <v>4.7833001896831142</v>
      </c>
      <c r="J2312">
        <v>3</v>
      </c>
      <c r="K2312">
        <v>9</v>
      </c>
      <c r="L2312" t="s">
        <v>196</v>
      </c>
      <c r="M2312" s="11" cm="1">
        <f t="array" ref="M2312">_xlfn.IFS(L2312="&gt;70%",1,L2312="60-70%",70%,L2312="50-60%",60%,L2312="&lt;50%",50%)</f>
        <v>1</v>
      </c>
      <c r="N2312" s="47">
        <v>4.5792008685106511</v>
      </c>
      <c r="O2312">
        <v>5</v>
      </c>
      <c r="P2312">
        <v>8</v>
      </c>
      <c r="Q2312">
        <v>6</v>
      </c>
      <c r="R2312">
        <v>9</v>
      </c>
      <c r="S2312" t="s">
        <v>103</v>
      </c>
      <c r="T2312" t="s">
        <v>106</v>
      </c>
      <c r="V2312">
        <v>27</v>
      </c>
      <c r="W2312">
        <v>28</v>
      </c>
      <c r="X2312">
        <f>IF(AND(OR('Country Prioritization'!$C$4 = 'Filter inputs'!$A$4,'Country Prioritization'!$C$4=$B2312),
OR('Country Prioritization'!$C$6='Filter inputs'!$C$4,'Country Prioritization'!$C$6=$S2312),
OR( 'Country Prioritization'!$C$7='Filter inputs'!$D$4, 'Country Prioritization'!$C$7=$T2312),
OR('Country Prioritization'!$C$8='Filter inputs'!$E$4, 'Country Prioritization'!$C$8=$F2312), OR(AND('Country Prioritization'!$C$5='Filter inputs'!$B$4,H2312&lt;=$X$1),AND('Country Prioritization'!$C$5='Filter inputs'!$B$5,M2312&lt;=$X$1))),1,0)</f>
        <v>1</v>
      </c>
      <c r="Y2312">
        <f>IF(OR('Vaccine Prioritization'!$C$5='Filter inputs'!$E$4, 'Vaccine Prioritization'!$C$5=$F2312),1,0)</f>
        <v>1</v>
      </c>
    </row>
    <row r="2313" spans="1:25" x14ac:dyDescent="0.3">
      <c r="A2313" t="str">
        <f t="shared" si="58"/>
        <v>AFRICAMDGPCV32029</v>
      </c>
      <c r="B2313" t="s">
        <v>3</v>
      </c>
      <c r="C2313" t="s">
        <v>145</v>
      </c>
      <c r="D2313" t="s">
        <v>41</v>
      </c>
      <c r="E2313" t="s">
        <v>84</v>
      </c>
      <c r="F2313">
        <v>2029</v>
      </c>
      <c r="G2313" t="s">
        <v>196</v>
      </c>
      <c r="H2313" s="11" cm="1">
        <f t="array" ref="H2313">_xlfn.IFS(G2313="&gt;70%",1,G2313="60-70%",70%,G2313="50-60%",60%,G2313="&lt;50%",50%)</f>
        <v>1</v>
      </c>
      <c r="I2313" s="47">
        <v>3.7985328011686845</v>
      </c>
      <c r="J2313">
        <v>6</v>
      </c>
      <c r="K2313">
        <v>8</v>
      </c>
      <c r="L2313" t="s">
        <v>196</v>
      </c>
      <c r="M2313" s="11" cm="1">
        <f t="array" ref="M2313">_xlfn.IFS(L2313="&gt;70%",1,L2313="60-70%",70%,L2313="50-60%",60%,L2313="&lt;50%",50%)</f>
        <v>1</v>
      </c>
      <c r="N2313" s="47">
        <v>4.4920155040372665</v>
      </c>
      <c r="O2313">
        <v>6</v>
      </c>
      <c r="P2313">
        <v>8</v>
      </c>
      <c r="Q2313">
        <v>7</v>
      </c>
      <c r="R2313">
        <v>9</v>
      </c>
      <c r="S2313" t="s">
        <v>103</v>
      </c>
      <c r="T2313" t="s">
        <v>106</v>
      </c>
      <c r="V2313">
        <v>30</v>
      </c>
      <c r="W2313">
        <v>30</v>
      </c>
      <c r="X2313">
        <f>IF(AND(OR('Country Prioritization'!$C$4 = 'Filter inputs'!$A$4,'Country Prioritization'!$C$4=$B2313),
OR('Country Prioritization'!$C$6='Filter inputs'!$C$4,'Country Prioritization'!$C$6=$S2313),
OR( 'Country Prioritization'!$C$7='Filter inputs'!$D$4, 'Country Prioritization'!$C$7=$T2313),
OR('Country Prioritization'!$C$8='Filter inputs'!$E$4, 'Country Prioritization'!$C$8=$F2313), OR(AND('Country Prioritization'!$C$5='Filter inputs'!$B$4,H2313&lt;=$X$1),AND('Country Prioritization'!$C$5='Filter inputs'!$B$5,M2313&lt;=$X$1))),1,0)</f>
        <v>1</v>
      </c>
      <c r="Y2313">
        <f>IF(OR('Vaccine Prioritization'!$C$5='Filter inputs'!$E$4, 'Vaccine Prioritization'!$C$5=$F2313),1,0)</f>
        <v>1</v>
      </c>
    </row>
    <row r="2314" spans="1:25" x14ac:dyDescent="0.3">
      <c r="A2314" t="str">
        <f t="shared" si="58"/>
        <v>AFRICABFAPCV32029</v>
      </c>
      <c r="B2314" t="s">
        <v>3</v>
      </c>
      <c r="C2314" t="s">
        <v>167</v>
      </c>
      <c r="D2314" t="s">
        <v>63</v>
      </c>
      <c r="E2314" t="s">
        <v>84</v>
      </c>
      <c r="F2314">
        <v>2029</v>
      </c>
      <c r="G2314" t="s">
        <v>196</v>
      </c>
      <c r="H2314" s="11" cm="1">
        <f t="array" ref="H2314">_xlfn.IFS(G2314="&gt;70%",1,G2314="60-70%",70%,G2314="50-60%",60%,G2314="&lt;50%",50%)</f>
        <v>1</v>
      </c>
      <c r="I2314" s="47">
        <v>3.7377152658526795</v>
      </c>
      <c r="J2314">
        <v>3</v>
      </c>
      <c r="K2314">
        <v>8</v>
      </c>
      <c r="L2314" t="s">
        <v>196</v>
      </c>
      <c r="M2314" s="11" cm="1">
        <f t="array" ref="M2314">_xlfn.IFS(L2314="&gt;70%",1,L2314="60-70%",70%,L2314="50-60%",60%,L2314="&lt;50%",50%)</f>
        <v>1</v>
      </c>
      <c r="N2314" s="47">
        <v>4.4617890346170199</v>
      </c>
      <c r="O2314">
        <v>2</v>
      </c>
      <c r="P2314">
        <v>8</v>
      </c>
      <c r="Q2314">
        <v>4</v>
      </c>
      <c r="R2314">
        <v>9</v>
      </c>
      <c r="S2314" t="s">
        <v>103</v>
      </c>
      <c r="T2314" t="s">
        <v>106</v>
      </c>
      <c r="V2314">
        <v>24</v>
      </c>
      <c r="W2314">
        <v>23</v>
      </c>
      <c r="X2314">
        <f>IF(AND(OR('Country Prioritization'!$C$4 = 'Filter inputs'!$A$4,'Country Prioritization'!$C$4=$B2314),
OR('Country Prioritization'!$C$6='Filter inputs'!$C$4,'Country Prioritization'!$C$6=$S2314),
OR( 'Country Prioritization'!$C$7='Filter inputs'!$D$4, 'Country Prioritization'!$C$7=$T2314),
OR('Country Prioritization'!$C$8='Filter inputs'!$E$4, 'Country Prioritization'!$C$8=$F2314), OR(AND('Country Prioritization'!$C$5='Filter inputs'!$B$4,H2314&lt;=$X$1),AND('Country Prioritization'!$C$5='Filter inputs'!$B$5,M2314&lt;=$X$1))),1,0)</f>
        <v>1</v>
      </c>
      <c r="Y2314">
        <f>IF(OR('Vaccine Prioritization'!$C$5='Filter inputs'!$E$4, 'Vaccine Prioritization'!$C$5=$F2314),1,0)</f>
        <v>1</v>
      </c>
    </row>
    <row r="2315" spans="1:25" x14ac:dyDescent="0.3">
      <c r="A2315" t="str">
        <f t="shared" si="58"/>
        <v>ASIAMMRPCV32029</v>
      </c>
      <c r="B2315" t="s">
        <v>13</v>
      </c>
      <c r="C2315" t="s">
        <v>131</v>
      </c>
      <c r="D2315" t="s">
        <v>27</v>
      </c>
      <c r="E2315" t="s">
        <v>84</v>
      </c>
      <c r="F2315">
        <v>2029</v>
      </c>
      <c r="G2315" t="s">
        <v>196</v>
      </c>
      <c r="H2315" s="11" cm="1">
        <f t="array" ref="H2315">_xlfn.IFS(G2315="&gt;70%",1,G2315="60-70%",70%,G2315="50-60%",60%,G2315="&lt;50%",50%)</f>
        <v>1</v>
      </c>
      <c r="I2315" s="47">
        <v>5.1045364768714565</v>
      </c>
      <c r="J2315">
        <v>4</v>
      </c>
      <c r="K2315">
        <v>9</v>
      </c>
      <c r="L2315" t="s">
        <v>196</v>
      </c>
      <c r="M2315" s="11" cm="1">
        <f t="array" ref="M2315">_xlfn.IFS(L2315="&gt;70%",1,L2315="60-70%",70%,L2315="50-60%",60%,L2315="&lt;50%",50%)</f>
        <v>1</v>
      </c>
      <c r="N2315" s="47">
        <v>4.4371127524626512</v>
      </c>
      <c r="O2315">
        <v>8</v>
      </c>
      <c r="P2315">
        <v>8</v>
      </c>
      <c r="Q2315">
        <v>10</v>
      </c>
      <c r="R2315">
        <v>2</v>
      </c>
      <c r="S2315" t="s">
        <v>104</v>
      </c>
      <c r="T2315" t="s">
        <v>109</v>
      </c>
      <c r="V2315">
        <v>25</v>
      </c>
      <c r="W2315">
        <v>28</v>
      </c>
      <c r="X2315">
        <f>IF(AND(OR('Country Prioritization'!$C$4 = 'Filter inputs'!$A$4,'Country Prioritization'!$C$4=$B2315),
OR('Country Prioritization'!$C$6='Filter inputs'!$C$4,'Country Prioritization'!$C$6=$S2315),
OR( 'Country Prioritization'!$C$7='Filter inputs'!$D$4, 'Country Prioritization'!$C$7=$T2315),
OR('Country Prioritization'!$C$8='Filter inputs'!$E$4, 'Country Prioritization'!$C$8=$F2315), OR(AND('Country Prioritization'!$C$5='Filter inputs'!$B$4,H2315&lt;=$X$1),AND('Country Prioritization'!$C$5='Filter inputs'!$B$5,M2315&lt;=$X$1))),1,0)</f>
        <v>1</v>
      </c>
      <c r="Y2315">
        <f>IF(OR('Vaccine Prioritization'!$C$5='Filter inputs'!$E$4, 'Vaccine Prioritization'!$C$5=$F2315),1,0)</f>
        <v>1</v>
      </c>
    </row>
    <row r="2316" spans="1:25" x14ac:dyDescent="0.3">
      <c r="A2316" t="str">
        <f t="shared" si="58"/>
        <v>ASIANPLPCV32029</v>
      </c>
      <c r="B2316" t="s">
        <v>13</v>
      </c>
      <c r="C2316" t="s">
        <v>157</v>
      </c>
      <c r="D2316" t="s">
        <v>53</v>
      </c>
      <c r="E2316" t="s">
        <v>84</v>
      </c>
      <c r="F2316">
        <v>2029</v>
      </c>
      <c r="G2316" t="s">
        <v>196</v>
      </c>
      <c r="H2316" s="11" cm="1">
        <f t="array" ref="H2316">_xlfn.IFS(G2316="&gt;70%",1,G2316="60-70%",70%,G2316="50-60%",60%,G2316="&lt;50%",50%)</f>
        <v>1</v>
      </c>
      <c r="I2316" s="47">
        <v>3.8316624777582531</v>
      </c>
      <c r="J2316">
        <v>5</v>
      </c>
      <c r="K2316">
        <v>8</v>
      </c>
      <c r="L2316" t="s">
        <v>196</v>
      </c>
      <c r="M2316" s="11" cm="1">
        <f t="array" ref="M2316">_xlfn.IFS(L2316="&gt;70%",1,L2316="60-70%",70%,L2316="50-60%",60%,L2316="&lt;50%",50%)</f>
        <v>1</v>
      </c>
      <c r="N2316" s="47">
        <v>4.3187365149493431</v>
      </c>
      <c r="O2316">
        <v>4</v>
      </c>
      <c r="P2316">
        <v>8</v>
      </c>
      <c r="Q2316">
        <v>6</v>
      </c>
      <c r="R2316">
        <v>8</v>
      </c>
      <c r="S2316" t="s">
        <v>104</v>
      </c>
      <c r="T2316" t="s">
        <v>106</v>
      </c>
      <c r="V2316">
        <v>27</v>
      </c>
      <c r="W2316">
        <v>26</v>
      </c>
      <c r="X2316">
        <f>IF(AND(OR('Country Prioritization'!$C$4 = 'Filter inputs'!$A$4,'Country Prioritization'!$C$4=$B2316),
OR('Country Prioritization'!$C$6='Filter inputs'!$C$4,'Country Prioritization'!$C$6=$S2316),
OR( 'Country Prioritization'!$C$7='Filter inputs'!$D$4, 'Country Prioritization'!$C$7=$T2316),
OR('Country Prioritization'!$C$8='Filter inputs'!$E$4, 'Country Prioritization'!$C$8=$F2316), OR(AND('Country Prioritization'!$C$5='Filter inputs'!$B$4,H2316&lt;=$X$1),AND('Country Prioritization'!$C$5='Filter inputs'!$B$5,M2316&lt;=$X$1))),1,0)</f>
        <v>1</v>
      </c>
      <c r="Y2316">
        <f>IF(OR('Vaccine Prioritization'!$C$5='Filter inputs'!$E$4, 'Vaccine Prioritization'!$C$5=$F2316),1,0)</f>
        <v>1</v>
      </c>
    </row>
    <row r="2317" spans="1:25" x14ac:dyDescent="0.3">
      <c r="A2317" t="str">
        <f t="shared" si="58"/>
        <v>ASIAYEMPCV32029</v>
      </c>
      <c r="B2317" t="s">
        <v>13</v>
      </c>
      <c r="C2317" t="s">
        <v>123</v>
      </c>
      <c r="D2317" t="s">
        <v>18</v>
      </c>
      <c r="E2317" t="s">
        <v>84</v>
      </c>
      <c r="F2317">
        <v>2029</v>
      </c>
      <c r="G2317" t="s">
        <v>196</v>
      </c>
      <c r="H2317" s="11" cm="1">
        <f t="array" ref="H2317">_xlfn.IFS(G2317="&gt;70%",1,G2317="60-70%",70%,G2317="50-60%",60%,G2317="&lt;50%",50%)</f>
        <v>1</v>
      </c>
      <c r="I2317" s="47">
        <v>4.1171174574634151</v>
      </c>
      <c r="J2317">
        <v>7</v>
      </c>
      <c r="K2317">
        <v>8</v>
      </c>
      <c r="L2317" t="s">
        <v>197</v>
      </c>
      <c r="M2317" s="11" cm="1">
        <f t="array" ref="M2317">_xlfn.IFS(L2317="&gt;70%",1,L2317="60-70%",70%,L2317="50-60%",60%,L2317="&lt;50%",50%)</f>
        <v>0.7</v>
      </c>
      <c r="N2317" s="47">
        <v>4.2400191554137603</v>
      </c>
      <c r="O2317">
        <v>9</v>
      </c>
      <c r="P2317">
        <v>8</v>
      </c>
      <c r="Q2317">
        <v>3</v>
      </c>
      <c r="R2317">
        <v>9</v>
      </c>
      <c r="S2317" t="s">
        <v>103</v>
      </c>
      <c r="T2317" t="s">
        <v>106</v>
      </c>
      <c r="V2317">
        <v>27</v>
      </c>
      <c r="W2317">
        <v>29</v>
      </c>
      <c r="X2317">
        <f>IF(AND(OR('Country Prioritization'!$C$4 = 'Filter inputs'!$A$4,'Country Prioritization'!$C$4=$B2317),
OR('Country Prioritization'!$C$6='Filter inputs'!$C$4,'Country Prioritization'!$C$6=$S2317),
OR( 'Country Prioritization'!$C$7='Filter inputs'!$D$4, 'Country Prioritization'!$C$7=$T2317),
OR('Country Prioritization'!$C$8='Filter inputs'!$E$4, 'Country Prioritization'!$C$8=$F2317), OR(AND('Country Prioritization'!$C$5='Filter inputs'!$B$4,H2317&lt;=$X$1),AND('Country Prioritization'!$C$5='Filter inputs'!$B$5,M2317&lt;=$X$1))),1,0)</f>
        <v>1</v>
      </c>
      <c r="Y2317">
        <f>IF(OR('Vaccine Prioritization'!$C$5='Filter inputs'!$E$4, 'Vaccine Prioritization'!$C$5=$F2317),1,0)</f>
        <v>1</v>
      </c>
    </row>
    <row r="2318" spans="1:25" x14ac:dyDescent="0.3">
      <c r="A2318" t="str">
        <f t="shared" si="58"/>
        <v>AFRICAKENPCV32029</v>
      </c>
      <c r="B2318" t="s">
        <v>3</v>
      </c>
      <c r="C2318" t="s">
        <v>139</v>
      </c>
      <c r="D2318" t="s">
        <v>35</v>
      </c>
      <c r="E2318" t="s">
        <v>84</v>
      </c>
      <c r="F2318">
        <v>2029</v>
      </c>
      <c r="G2318" t="s">
        <v>196</v>
      </c>
      <c r="H2318" s="11" cm="1">
        <f t="array" ref="H2318">_xlfn.IFS(G2318="&gt;70%",1,G2318="60-70%",70%,G2318="50-60%",60%,G2318="&lt;50%",50%)</f>
        <v>1</v>
      </c>
      <c r="I2318" s="47">
        <v>3.7937046099295038</v>
      </c>
      <c r="J2318">
        <v>3</v>
      </c>
      <c r="K2318">
        <v>8</v>
      </c>
      <c r="L2318" t="s">
        <v>196</v>
      </c>
      <c r="M2318" s="11" cm="1">
        <f t="array" ref="M2318">_xlfn.IFS(L2318="&gt;70%",1,L2318="60-70%",70%,L2318="50-60%",60%,L2318="&lt;50%",50%)</f>
        <v>1</v>
      </c>
      <c r="N2318" s="47">
        <v>3.2626635463145064</v>
      </c>
      <c r="O2318">
        <v>6</v>
      </c>
      <c r="P2318">
        <v>8</v>
      </c>
      <c r="Q2318">
        <v>5</v>
      </c>
      <c r="R2318">
        <v>2</v>
      </c>
      <c r="S2318" t="s">
        <v>104</v>
      </c>
      <c r="T2318" t="s">
        <v>109</v>
      </c>
      <c r="V2318">
        <v>18</v>
      </c>
      <c r="W2318">
        <v>21</v>
      </c>
      <c r="X2318">
        <f>IF(AND(OR('Country Prioritization'!$C$4 = 'Filter inputs'!$A$4,'Country Prioritization'!$C$4=$B2318),
OR('Country Prioritization'!$C$6='Filter inputs'!$C$4,'Country Prioritization'!$C$6=$S2318),
OR( 'Country Prioritization'!$C$7='Filter inputs'!$D$4, 'Country Prioritization'!$C$7=$T2318),
OR('Country Prioritization'!$C$8='Filter inputs'!$E$4, 'Country Prioritization'!$C$8=$F2318), OR(AND('Country Prioritization'!$C$5='Filter inputs'!$B$4,H2318&lt;=$X$1),AND('Country Prioritization'!$C$5='Filter inputs'!$B$5,M2318&lt;=$X$1))),1,0)</f>
        <v>1</v>
      </c>
      <c r="Y2318">
        <f>IF(OR('Vaccine Prioritization'!$C$5='Filter inputs'!$E$4, 'Vaccine Prioritization'!$C$5=$F2318),1,0)</f>
        <v>1</v>
      </c>
    </row>
    <row r="2319" spans="1:25" x14ac:dyDescent="0.3">
      <c r="A2319" t="str">
        <f t="shared" si="58"/>
        <v>AFRICASENPCV32029</v>
      </c>
      <c r="B2319" t="s">
        <v>3</v>
      </c>
      <c r="C2319" t="s">
        <v>164</v>
      </c>
      <c r="D2319" t="s">
        <v>60</v>
      </c>
      <c r="E2319" t="s">
        <v>84</v>
      </c>
      <c r="F2319">
        <v>2029</v>
      </c>
      <c r="G2319" t="s">
        <v>196</v>
      </c>
      <c r="H2319" s="11" cm="1">
        <f t="array" ref="H2319">_xlfn.IFS(G2319="&gt;70%",1,G2319="60-70%",70%,G2319="50-60%",60%,G2319="&lt;50%",50%)</f>
        <v>1</v>
      </c>
      <c r="I2319" s="47">
        <v>3.1465278328270436</v>
      </c>
      <c r="J2319">
        <v>3</v>
      </c>
      <c r="K2319">
        <v>7</v>
      </c>
      <c r="L2319" t="s">
        <v>196</v>
      </c>
      <c r="M2319" s="11" cm="1">
        <f t="array" ref="M2319">_xlfn.IFS(L2319="&gt;70%",1,L2319="60-70%",70%,L2319="50-60%",60%,L2319="&lt;50%",50%)</f>
        <v>1</v>
      </c>
      <c r="N2319" s="47">
        <v>3.0187498415804495</v>
      </c>
      <c r="O2319">
        <v>4</v>
      </c>
      <c r="P2319">
        <v>7</v>
      </c>
      <c r="Q2319">
        <v>1</v>
      </c>
      <c r="R2319">
        <v>2</v>
      </c>
      <c r="S2319" t="s">
        <v>104</v>
      </c>
      <c r="T2319" t="s">
        <v>109</v>
      </c>
      <c r="V2319">
        <v>13</v>
      </c>
      <c r="W2319">
        <v>14</v>
      </c>
      <c r="X2319">
        <f>IF(AND(OR('Country Prioritization'!$C$4 = 'Filter inputs'!$A$4,'Country Prioritization'!$C$4=$B2319),
OR('Country Prioritization'!$C$6='Filter inputs'!$C$4,'Country Prioritization'!$C$6=$S2319),
OR( 'Country Prioritization'!$C$7='Filter inputs'!$D$4, 'Country Prioritization'!$C$7=$T2319),
OR('Country Prioritization'!$C$8='Filter inputs'!$E$4, 'Country Prioritization'!$C$8=$F2319), OR(AND('Country Prioritization'!$C$5='Filter inputs'!$B$4,H2319&lt;=$X$1),AND('Country Prioritization'!$C$5='Filter inputs'!$B$5,M2319&lt;=$X$1))),1,0)</f>
        <v>1</v>
      </c>
      <c r="Y2319">
        <f>IF(OR('Vaccine Prioritization'!$C$5='Filter inputs'!$E$4, 'Vaccine Prioritization'!$C$5=$F2319),1,0)</f>
        <v>1</v>
      </c>
    </row>
    <row r="2320" spans="1:25" x14ac:dyDescent="0.3">
      <c r="A2320" t="str">
        <f t="shared" si="58"/>
        <v>AFRICATCDPCV32029</v>
      </c>
      <c r="B2320" t="s">
        <v>3</v>
      </c>
      <c r="C2320" t="s">
        <v>118</v>
      </c>
      <c r="D2320" t="s">
        <v>11</v>
      </c>
      <c r="E2320" t="s">
        <v>84</v>
      </c>
      <c r="F2320">
        <v>2029</v>
      </c>
      <c r="G2320" t="s">
        <v>196</v>
      </c>
      <c r="H2320" s="11" cm="1">
        <f t="array" ref="H2320">_xlfn.IFS(G2320="&gt;70%",1,G2320="60-70%",70%,G2320="50-60%",60%,G2320="&lt;50%",50%)</f>
        <v>1</v>
      </c>
      <c r="I2320" s="47">
        <v>6.0545800323194969</v>
      </c>
      <c r="J2320">
        <v>7</v>
      </c>
      <c r="K2320">
        <v>9</v>
      </c>
      <c r="L2320" t="s">
        <v>199</v>
      </c>
      <c r="M2320" s="11" cm="1">
        <f t="array" ref="M2320">_xlfn.IFS(L2320="&gt;70%",1,L2320="60-70%",70%,L2320="50-60%",60%,L2320="&lt;50%",50%)</f>
        <v>0.5</v>
      </c>
      <c r="N2320" s="47">
        <v>2.9727437728177657</v>
      </c>
      <c r="O2320">
        <v>10</v>
      </c>
      <c r="P2320">
        <v>7</v>
      </c>
      <c r="Q2320">
        <v>9</v>
      </c>
      <c r="R2320">
        <v>9</v>
      </c>
      <c r="S2320" t="s">
        <v>103</v>
      </c>
      <c r="T2320" t="s">
        <v>106</v>
      </c>
      <c r="V2320">
        <v>34</v>
      </c>
      <c r="W2320">
        <v>35</v>
      </c>
      <c r="X2320">
        <f>IF(AND(OR('Country Prioritization'!$C$4 = 'Filter inputs'!$A$4,'Country Prioritization'!$C$4=$B2320),
OR('Country Prioritization'!$C$6='Filter inputs'!$C$4,'Country Prioritization'!$C$6=$S2320),
OR( 'Country Prioritization'!$C$7='Filter inputs'!$D$4, 'Country Prioritization'!$C$7=$T2320),
OR('Country Prioritization'!$C$8='Filter inputs'!$E$4, 'Country Prioritization'!$C$8=$F2320), OR(AND('Country Prioritization'!$C$5='Filter inputs'!$B$4,H2320&lt;=$X$1),AND('Country Prioritization'!$C$5='Filter inputs'!$B$5,M2320&lt;=$X$1))),1,0)</f>
        <v>1</v>
      </c>
      <c r="Y2320">
        <f>IF(OR('Vaccine Prioritization'!$C$5='Filter inputs'!$E$4, 'Vaccine Prioritization'!$C$5=$F2320),1,0)</f>
        <v>1</v>
      </c>
    </row>
    <row r="2321" spans="1:25" x14ac:dyDescent="0.3">
      <c r="A2321" t="str">
        <f t="shared" si="58"/>
        <v>AFRICASOMPCV32029</v>
      </c>
      <c r="B2321" t="s">
        <v>3</v>
      </c>
      <c r="C2321" t="s">
        <v>112</v>
      </c>
      <c r="D2321" t="s">
        <v>4</v>
      </c>
      <c r="E2321" t="s">
        <v>84</v>
      </c>
      <c r="F2321">
        <v>2029</v>
      </c>
      <c r="G2321" t="s">
        <v>196</v>
      </c>
      <c r="H2321" s="11" cm="1">
        <f t="array" ref="H2321">_xlfn.IFS(G2321="&gt;70%",1,G2321="60-70%",70%,G2321="50-60%",60%,G2321="&lt;50%",50%)</f>
        <v>1</v>
      </c>
      <c r="I2321" s="47">
        <v>4.4962380107276934</v>
      </c>
      <c r="J2321">
        <v>7</v>
      </c>
      <c r="K2321">
        <v>8</v>
      </c>
      <c r="L2321" t="s">
        <v>199</v>
      </c>
      <c r="M2321" s="11" cm="1">
        <f t="array" ref="M2321">_xlfn.IFS(L2321="&gt;70%",1,L2321="60-70%",70%,L2321="50-60%",60%,L2321="&lt;50%",50%)</f>
        <v>0.5</v>
      </c>
      <c r="N2321" s="47">
        <v>2.9500867132072641</v>
      </c>
      <c r="O2321">
        <v>10</v>
      </c>
      <c r="P2321">
        <v>7</v>
      </c>
      <c r="Q2321">
        <v>9</v>
      </c>
      <c r="R2321">
        <v>9</v>
      </c>
      <c r="S2321" t="s">
        <v>103</v>
      </c>
      <c r="T2321" t="s">
        <v>106</v>
      </c>
      <c r="V2321">
        <v>33</v>
      </c>
      <c r="W2321">
        <v>35</v>
      </c>
      <c r="X2321">
        <f>IF(AND(OR('Country Prioritization'!$C$4 = 'Filter inputs'!$A$4,'Country Prioritization'!$C$4=$B2321),
OR('Country Prioritization'!$C$6='Filter inputs'!$C$4,'Country Prioritization'!$C$6=$S2321),
OR( 'Country Prioritization'!$C$7='Filter inputs'!$D$4, 'Country Prioritization'!$C$7=$T2321),
OR('Country Prioritization'!$C$8='Filter inputs'!$E$4, 'Country Prioritization'!$C$8=$F2321), OR(AND('Country Prioritization'!$C$5='Filter inputs'!$B$4,H2321&lt;=$X$1),AND('Country Prioritization'!$C$5='Filter inputs'!$B$5,M2321&lt;=$X$1))),1,0)</f>
        <v>1</v>
      </c>
      <c r="Y2321">
        <f>IF(OR('Vaccine Prioritization'!$C$5='Filter inputs'!$E$4, 'Vaccine Prioritization'!$C$5=$F2321),1,0)</f>
        <v>1</v>
      </c>
    </row>
    <row r="2322" spans="1:25" x14ac:dyDescent="0.3">
      <c r="A2322" t="str">
        <f t="shared" si="58"/>
        <v>AMERICABOLPCV32029</v>
      </c>
      <c r="B2322" t="s">
        <v>22</v>
      </c>
      <c r="C2322" t="s">
        <v>162</v>
      </c>
      <c r="D2322" t="s">
        <v>58</v>
      </c>
      <c r="E2322" t="s">
        <v>84</v>
      </c>
      <c r="F2322">
        <v>2029</v>
      </c>
      <c r="G2322" t="s">
        <v>196</v>
      </c>
      <c r="H2322" s="11" cm="1">
        <f t="array" ref="H2322">_xlfn.IFS(G2322="&gt;70%",1,G2322="60-70%",70%,G2322="50-60%",60%,G2322="&lt;50%",50%)</f>
        <v>1</v>
      </c>
      <c r="I2322" s="47">
        <v>2.0547872234690359</v>
      </c>
      <c r="J2322">
        <v>6</v>
      </c>
      <c r="K2322">
        <v>6</v>
      </c>
      <c r="L2322" t="s">
        <v>196</v>
      </c>
      <c r="M2322" s="11" cm="1">
        <f t="array" ref="M2322">_xlfn.IFS(L2322="&gt;70%",1,L2322="60-70%",70%,L2322="50-60%",60%,L2322="&lt;50%",50%)</f>
        <v>1</v>
      </c>
      <c r="N2322" s="47">
        <v>2.8209074928687397</v>
      </c>
      <c r="O2322">
        <v>4</v>
      </c>
      <c r="P2322">
        <v>7</v>
      </c>
      <c r="Q2322">
        <v>4</v>
      </c>
      <c r="R2322">
        <v>11</v>
      </c>
      <c r="S2322" t="s">
        <v>104</v>
      </c>
      <c r="T2322" t="s">
        <v>108</v>
      </c>
      <c r="V2322">
        <v>27</v>
      </c>
      <c r="W2322">
        <v>26</v>
      </c>
      <c r="X2322">
        <f>IF(AND(OR('Country Prioritization'!$C$4 = 'Filter inputs'!$A$4,'Country Prioritization'!$C$4=$B2322),
OR('Country Prioritization'!$C$6='Filter inputs'!$C$4,'Country Prioritization'!$C$6=$S2322),
OR( 'Country Prioritization'!$C$7='Filter inputs'!$D$4, 'Country Prioritization'!$C$7=$T2322),
OR('Country Prioritization'!$C$8='Filter inputs'!$E$4, 'Country Prioritization'!$C$8=$F2322), OR(AND('Country Prioritization'!$C$5='Filter inputs'!$B$4,H2322&lt;=$X$1),AND('Country Prioritization'!$C$5='Filter inputs'!$B$5,M2322&lt;=$X$1))),1,0)</f>
        <v>1</v>
      </c>
      <c r="Y2322">
        <f>IF(OR('Vaccine Prioritization'!$C$5='Filter inputs'!$E$4, 'Vaccine Prioritization'!$C$5=$F2322),1,0)</f>
        <v>1</v>
      </c>
    </row>
    <row r="2323" spans="1:25" x14ac:dyDescent="0.3">
      <c r="A2323" t="str">
        <f t="shared" si="58"/>
        <v>AFRICARWAPCV32029</v>
      </c>
      <c r="B2323" t="s">
        <v>3</v>
      </c>
      <c r="C2323" t="s">
        <v>179</v>
      </c>
      <c r="D2323" t="s">
        <v>75</v>
      </c>
      <c r="E2323" t="s">
        <v>84</v>
      </c>
      <c r="F2323">
        <v>2029</v>
      </c>
      <c r="G2323" t="s">
        <v>196</v>
      </c>
      <c r="H2323" s="11" cm="1">
        <f t="array" ref="H2323">_xlfn.IFS(G2323="&gt;70%",1,G2323="60-70%",70%,G2323="50-60%",60%,G2323="&lt;50%",50%)</f>
        <v>1</v>
      </c>
      <c r="I2323" s="47">
        <v>2.4618261136954853</v>
      </c>
      <c r="J2323">
        <v>1</v>
      </c>
      <c r="K2323">
        <v>7</v>
      </c>
      <c r="L2323" t="s">
        <v>196</v>
      </c>
      <c r="M2323" s="11" cm="1">
        <f t="array" ref="M2323">_xlfn.IFS(L2323="&gt;70%",1,L2323="60-70%",70%,L2323="50-60%",60%,L2323="&lt;50%",50%)</f>
        <v>1</v>
      </c>
      <c r="N2323" s="47">
        <v>2.654883316914483</v>
      </c>
      <c r="O2323">
        <v>1</v>
      </c>
      <c r="P2323">
        <v>7</v>
      </c>
      <c r="Q2323">
        <v>8</v>
      </c>
      <c r="R2323">
        <v>9</v>
      </c>
      <c r="S2323" t="s">
        <v>103</v>
      </c>
      <c r="T2323" t="s">
        <v>106</v>
      </c>
      <c r="V2323">
        <v>25</v>
      </c>
      <c r="W2323">
        <v>25</v>
      </c>
      <c r="X2323">
        <f>IF(AND(OR('Country Prioritization'!$C$4 = 'Filter inputs'!$A$4,'Country Prioritization'!$C$4=$B2323),
OR('Country Prioritization'!$C$6='Filter inputs'!$C$4,'Country Prioritization'!$C$6=$S2323),
OR( 'Country Prioritization'!$C$7='Filter inputs'!$D$4, 'Country Prioritization'!$C$7=$T2323),
OR('Country Prioritization'!$C$8='Filter inputs'!$E$4, 'Country Prioritization'!$C$8=$F2323), OR(AND('Country Prioritization'!$C$5='Filter inputs'!$B$4,H2323&lt;=$X$1),AND('Country Prioritization'!$C$5='Filter inputs'!$B$5,M2323&lt;=$X$1))),1,0)</f>
        <v>1</v>
      </c>
      <c r="Y2323">
        <f>IF(OR('Vaccine Prioritization'!$C$5='Filter inputs'!$E$4, 'Vaccine Prioritization'!$C$5=$F2323),1,0)</f>
        <v>1</v>
      </c>
    </row>
    <row r="2324" spans="1:25" x14ac:dyDescent="0.3">
      <c r="A2324" t="str">
        <f t="shared" si="58"/>
        <v>AFRICAZMBPCV32029</v>
      </c>
      <c r="B2324" t="s">
        <v>3</v>
      </c>
      <c r="C2324" t="s">
        <v>182</v>
      </c>
      <c r="D2324" t="s">
        <v>78</v>
      </c>
      <c r="E2324" t="s">
        <v>84</v>
      </c>
      <c r="F2324">
        <v>2029</v>
      </c>
      <c r="G2324" t="s">
        <v>196</v>
      </c>
      <c r="H2324" s="11" cm="1">
        <f t="array" ref="H2324">_xlfn.IFS(G2324="&gt;70%",1,G2324="60-70%",70%,G2324="50-60%",60%,G2324="&lt;50%",50%)</f>
        <v>1</v>
      </c>
      <c r="I2324" s="47">
        <v>2.3265577850940056</v>
      </c>
      <c r="J2324">
        <v>4</v>
      </c>
      <c r="K2324">
        <v>7</v>
      </c>
      <c r="L2324" t="s">
        <v>196</v>
      </c>
      <c r="M2324" s="11" cm="1">
        <f t="array" ref="M2324">_xlfn.IFS(L2324="&gt;70%",1,L2324="60-70%",70%,L2324="50-60%",60%,L2324="&lt;50%",50%)</f>
        <v>1</v>
      </c>
      <c r="N2324" s="47">
        <v>2.6543159096272517</v>
      </c>
      <c r="O2324">
        <v>1</v>
      </c>
      <c r="P2324">
        <v>7</v>
      </c>
      <c r="Q2324">
        <v>9</v>
      </c>
      <c r="R2324">
        <v>2</v>
      </c>
      <c r="S2324" t="s">
        <v>104</v>
      </c>
      <c r="T2324" t="s">
        <v>109</v>
      </c>
      <c r="V2324">
        <v>22</v>
      </c>
      <c r="W2324">
        <v>19</v>
      </c>
      <c r="X2324">
        <f>IF(AND(OR('Country Prioritization'!$C$4 = 'Filter inputs'!$A$4,'Country Prioritization'!$C$4=$B2324),
OR('Country Prioritization'!$C$6='Filter inputs'!$C$4,'Country Prioritization'!$C$6=$S2324),
OR( 'Country Prioritization'!$C$7='Filter inputs'!$D$4, 'Country Prioritization'!$C$7=$T2324),
OR('Country Prioritization'!$C$8='Filter inputs'!$E$4, 'Country Prioritization'!$C$8=$F2324), OR(AND('Country Prioritization'!$C$5='Filter inputs'!$B$4,H2324&lt;=$X$1),AND('Country Prioritization'!$C$5='Filter inputs'!$B$5,M2324&lt;=$X$1))),1,0)</f>
        <v>1</v>
      </c>
      <c r="Y2324">
        <f>IF(OR('Vaccine Prioritization'!$C$5='Filter inputs'!$E$4, 'Vaccine Prioritization'!$C$5=$F2324),1,0)</f>
        <v>1</v>
      </c>
    </row>
    <row r="2325" spans="1:25" x14ac:dyDescent="0.3">
      <c r="A2325" t="str">
        <f t="shared" si="58"/>
        <v>AFRICABENPCV32029</v>
      </c>
      <c r="B2325" t="s">
        <v>3</v>
      </c>
      <c r="C2325" t="s">
        <v>132</v>
      </c>
      <c r="D2325" t="s">
        <v>28</v>
      </c>
      <c r="E2325" t="s">
        <v>84</v>
      </c>
      <c r="F2325">
        <v>2029</v>
      </c>
      <c r="G2325" t="s">
        <v>196</v>
      </c>
      <c r="H2325" s="11" cm="1">
        <f t="array" ref="H2325">_xlfn.IFS(G2325="&gt;70%",1,G2325="60-70%",70%,G2325="50-60%",60%,G2325="&lt;50%",50%)</f>
        <v>1</v>
      </c>
      <c r="I2325" s="47">
        <v>2.0145170823520853</v>
      </c>
      <c r="J2325">
        <v>7</v>
      </c>
      <c r="K2325">
        <v>6</v>
      </c>
      <c r="L2325" t="s">
        <v>196</v>
      </c>
      <c r="M2325" s="11" cm="1">
        <f t="array" ref="M2325">_xlfn.IFS(L2325="&gt;70%",1,L2325="60-70%",70%,L2325="50-60%",60%,L2325="&lt;50%",50%)</f>
        <v>1</v>
      </c>
      <c r="N2325" s="47">
        <v>2.3026821473980861</v>
      </c>
      <c r="O2325">
        <v>7</v>
      </c>
      <c r="P2325">
        <v>7</v>
      </c>
      <c r="Q2325">
        <v>2</v>
      </c>
      <c r="R2325">
        <v>8</v>
      </c>
      <c r="S2325" t="s">
        <v>104</v>
      </c>
      <c r="T2325" t="s">
        <v>106</v>
      </c>
      <c r="V2325">
        <v>23</v>
      </c>
      <c r="W2325">
        <v>24</v>
      </c>
      <c r="X2325">
        <f>IF(AND(OR('Country Prioritization'!$C$4 = 'Filter inputs'!$A$4,'Country Prioritization'!$C$4=$B2325),
OR('Country Prioritization'!$C$6='Filter inputs'!$C$4,'Country Prioritization'!$C$6=$S2325),
OR( 'Country Prioritization'!$C$7='Filter inputs'!$D$4, 'Country Prioritization'!$C$7=$T2325),
OR('Country Prioritization'!$C$8='Filter inputs'!$E$4, 'Country Prioritization'!$C$8=$F2325), OR(AND('Country Prioritization'!$C$5='Filter inputs'!$B$4,H2325&lt;=$X$1),AND('Country Prioritization'!$C$5='Filter inputs'!$B$5,M2325&lt;=$X$1))),1,0)</f>
        <v>1</v>
      </c>
      <c r="Y2325">
        <f>IF(OR('Vaccine Prioritization'!$C$5='Filter inputs'!$E$4, 'Vaccine Prioritization'!$C$5=$F2325),1,0)</f>
        <v>1</v>
      </c>
    </row>
    <row r="2326" spans="1:25" x14ac:dyDescent="0.3">
      <c r="A2326" t="str">
        <f t="shared" si="58"/>
        <v>ASIAKHMPCV32029</v>
      </c>
      <c r="B2326" t="s">
        <v>13</v>
      </c>
      <c r="C2326" t="s">
        <v>163</v>
      </c>
      <c r="D2326" t="s">
        <v>59</v>
      </c>
      <c r="E2326" t="s">
        <v>84</v>
      </c>
      <c r="F2326">
        <v>2029</v>
      </c>
      <c r="G2326" t="s">
        <v>196</v>
      </c>
      <c r="H2326" s="11" cm="1">
        <f t="array" ref="H2326">_xlfn.IFS(G2326="&gt;70%",1,G2326="60-70%",70%,G2326="50-60%",60%,G2326="&lt;50%",50%)</f>
        <v>1</v>
      </c>
      <c r="I2326" s="47">
        <v>2.155023479333948</v>
      </c>
      <c r="J2326">
        <v>4</v>
      </c>
      <c r="K2326">
        <v>7</v>
      </c>
      <c r="L2326" t="s">
        <v>196</v>
      </c>
      <c r="M2326" s="11" cm="1">
        <f t="array" ref="M2326">_xlfn.IFS(L2326="&gt;70%",1,L2326="60-70%",70%,L2326="50-60%",60%,L2326="&lt;50%",50%)</f>
        <v>1</v>
      </c>
      <c r="N2326" s="47">
        <v>2.2824859339531547</v>
      </c>
      <c r="O2326">
        <v>3</v>
      </c>
      <c r="P2326">
        <v>7</v>
      </c>
      <c r="Q2326">
        <v>8</v>
      </c>
      <c r="R2326">
        <v>2</v>
      </c>
      <c r="S2326" t="s">
        <v>104</v>
      </c>
      <c r="T2326" t="s">
        <v>109</v>
      </c>
      <c r="V2326">
        <v>21</v>
      </c>
      <c r="W2326">
        <v>20</v>
      </c>
      <c r="X2326">
        <f>IF(AND(OR('Country Prioritization'!$C$4 = 'Filter inputs'!$A$4,'Country Prioritization'!$C$4=$B2326),
OR('Country Prioritization'!$C$6='Filter inputs'!$C$4,'Country Prioritization'!$C$6=$S2326),
OR( 'Country Prioritization'!$C$7='Filter inputs'!$D$4, 'Country Prioritization'!$C$7=$T2326),
OR('Country Prioritization'!$C$8='Filter inputs'!$E$4, 'Country Prioritization'!$C$8=$F2326), OR(AND('Country Prioritization'!$C$5='Filter inputs'!$B$4,H2326&lt;=$X$1),AND('Country Prioritization'!$C$5='Filter inputs'!$B$5,M2326&lt;=$X$1))),1,0)</f>
        <v>1</v>
      </c>
      <c r="Y2326">
        <f>IF(OR('Vaccine Prioritization'!$C$5='Filter inputs'!$E$4, 'Vaccine Prioritization'!$C$5=$F2326),1,0)</f>
        <v>1</v>
      </c>
    </row>
    <row r="2327" spans="1:25" x14ac:dyDescent="0.3">
      <c r="A2327" t="str">
        <f t="shared" si="58"/>
        <v>AMERICAHTIPCV32029</v>
      </c>
      <c r="B2327" t="s">
        <v>22</v>
      </c>
      <c r="C2327" t="s">
        <v>127</v>
      </c>
      <c r="D2327" t="s">
        <v>23</v>
      </c>
      <c r="E2327" t="s">
        <v>84</v>
      </c>
      <c r="F2327">
        <v>2029</v>
      </c>
      <c r="G2327" t="s">
        <v>199</v>
      </c>
      <c r="H2327" s="11" cm="1">
        <f t="array" ref="H2327">_xlfn.IFS(G2327="&gt;70%",1,G2327="60-70%",70%,G2327="50-60%",60%,G2327="&lt;50%",50%)</f>
        <v>0.5</v>
      </c>
      <c r="I2327" s="47">
        <v>1.2210855558577476</v>
      </c>
      <c r="J2327">
        <v>10</v>
      </c>
      <c r="K2327">
        <v>5</v>
      </c>
      <c r="L2327" t="s">
        <v>197</v>
      </c>
      <c r="M2327" s="11" cm="1">
        <f t="array" ref="M2327">_xlfn.IFS(L2327="&gt;70%",1,L2327="60-70%",70%,L2327="50-60%",60%,L2327="&lt;50%",50%)</f>
        <v>0.7</v>
      </c>
      <c r="N2327" s="47">
        <v>2.1701007908426857</v>
      </c>
      <c r="O2327">
        <v>9</v>
      </c>
      <c r="P2327">
        <v>6</v>
      </c>
      <c r="Q2327">
        <v>5</v>
      </c>
      <c r="R2327">
        <v>9</v>
      </c>
      <c r="S2327" t="s">
        <v>103</v>
      </c>
      <c r="T2327" t="s">
        <v>106</v>
      </c>
      <c r="V2327">
        <v>29</v>
      </c>
      <c r="W2327">
        <v>29</v>
      </c>
      <c r="X2327">
        <f>IF(AND(OR('Country Prioritization'!$C$4 = 'Filter inputs'!$A$4,'Country Prioritization'!$C$4=$B2327),
OR('Country Prioritization'!$C$6='Filter inputs'!$C$4,'Country Prioritization'!$C$6=$S2327),
OR( 'Country Prioritization'!$C$7='Filter inputs'!$D$4, 'Country Prioritization'!$C$7=$T2327),
OR('Country Prioritization'!$C$8='Filter inputs'!$E$4, 'Country Prioritization'!$C$8=$F2327), OR(AND('Country Prioritization'!$C$5='Filter inputs'!$B$4,H2327&lt;=$X$1),AND('Country Prioritization'!$C$5='Filter inputs'!$B$5,M2327&lt;=$X$1))),1,0)</f>
        <v>1</v>
      </c>
      <c r="Y2327">
        <f>IF(OR('Vaccine Prioritization'!$C$5='Filter inputs'!$E$4, 'Vaccine Prioritization'!$C$5=$F2327),1,0)</f>
        <v>1</v>
      </c>
    </row>
    <row r="2328" spans="1:25" x14ac:dyDescent="0.3">
      <c r="A2328" t="str">
        <f t="shared" si="58"/>
        <v>AFRICABDIPCV32029</v>
      </c>
      <c r="B2328" t="s">
        <v>3</v>
      </c>
      <c r="C2328" t="s">
        <v>171</v>
      </c>
      <c r="D2328" t="s">
        <v>67</v>
      </c>
      <c r="E2328" t="s">
        <v>84</v>
      </c>
      <c r="F2328">
        <v>2029</v>
      </c>
      <c r="G2328" t="s">
        <v>196</v>
      </c>
      <c r="H2328" s="11" cm="1">
        <f t="array" ref="H2328">_xlfn.IFS(G2328="&gt;70%",1,G2328="60-70%",70%,G2328="50-60%",60%,G2328="&lt;50%",50%)</f>
        <v>1</v>
      </c>
      <c r="I2328" s="47">
        <v>2.0165671846911422</v>
      </c>
      <c r="J2328">
        <v>2</v>
      </c>
      <c r="K2328">
        <v>6</v>
      </c>
      <c r="L2328" t="s">
        <v>196</v>
      </c>
      <c r="M2328" s="11" cm="1">
        <f t="array" ref="M2328">_xlfn.IFS(L2328="&gt;70%",1,L2328="60-70%",70%,L2328="50-60%",60%,L2328="&lt;50%",50%)</f>
        <v>1</v>
      </c>
      <c r="N2328" s="47">
        <v>2.1255290509328248</v>
      </c>
      <c r="O2328">
        <v>3</v>
      </c>
      <c r="P2328">
        <v>6</v>
      </c>
      <c r="Q2328">
        <v>5</v>
      </c>
      <c r="R2328">
        <v>9</v>
      </c>
      <c r="S2328" t="s">
        <v>103</v>
      </c>
      <c r="T2328" t="s">
        <v>106</v>
      </c>
      <c r="V2328">
        <v>22</v>
      </c>
      <c r="W2328">
        <v>23</v>
      </c>
      <c r="X2328">
        <f>IF(AND(OR('Country Prioritization'!$C$4 = 'Filter inputs'!$A$4,'Country Prioritization'!$C$4=$B2328),
OR('Country Prioritization'!$C$6='Filter inputs'!$C$4,'Country Prioritization'!$C$6=$S2328),
OR( 'Country Prioritization'!$C$7='Filter inputs'!$D$4, 'Country Prioritization'!$C$7=$T2328),
OR('Country Prioritization'!$C$8='Filter inputs'!$E$4, 'Country Prioritization'!$C$8=$F2328), OR(AND('Country Prioritization'!$C$5='Filter inputs'!$B$4,H2328&lt;=$X$1),AND('Country Prioritization'!$C$5='Filter inputs'!$B$5,M2328&lt;=$X$1))),1,0)</f>
        <v>1</v>
      </c>
      <c r="Y2328">
        <f>IF(OR('Vaccine Prioritization'!$C$5='Filter inputs'!$E$4, 'Vaccine Prioritization'!$C$5=$F2328),1,0)</f>
        <v>1</v>
      </c>
    </row>
    <row r="2329" spans="1:25" x14ac:dyDescent="0.3">
      <c r="A2329" t="str">
        <f t="shared" si="58"/>
        <v>AFRICACIVPCV32029</v>
      </c>
      <c r="B2329" t="s">
        <v>3</v>
      </c>
      <c r="C2329" t="s">
        <v>142</v>
      </c>
      <c r="D2329" t="s">
        <v>38</v>
      </c>
      <c r="E2329" t="s">
        <v>84</v>
      </c>
      <c r="F2329">
        <v>2029</v>
      </c>
      <c r="G2329" t="s">
        <v>196</v>
      </c>
      <c r="H2329" s="11" cm="1">
        <f t="array" ref="H2329">_xlfn.IFS(G2329="&gt;70%",1,G2329="60-70%",70%,G2329="50-60%",60%,G2329="&lt;50%",50%)</f>
        <v>1</v>
      </c>
      <c r="I2329" s="47">
        <v>1.9154225990800795</v>
      </c>
      <c r="J2329">
        <v>5</v>
      </c>
      <c r="K2329">
        <v>6</v>
      </c>
      <c r="L2329" t="s">
        <v>196</v>
      </c>
      <c r="M2329" s="11" cm="1">
        <f t="array" ref="M2329">_xlfn.IFS(L2329="&gt;70%",1,L2329="60-70%",70%,L2329="50-60%",60%,L2329="&lt;50%",50%)</f>
        <v>1</v>
      </c>
      <c r="N2329" s="47">
        <v>1.996617884034912</v>
      </c>
      <c r="O2329">
        <v>6</v>
      </c>
      <c r="P2329">
        <v>6</v>
      </c>
      <c r="Q2329">
        <v>5</v>
      </c>
      <c r="R2329">
        <v>2</v>
      </c>
      <c r="S2329" t="s">
        <v>104</v>
      </c>
      <c r="T2329" t="s">
        <v>109</v>
      </c>
      <c r="V2329">
        <v>18</v>
      </c>
      <c r="W2329">
        <v>19</v>
      </c>
      <c r="X2329">
        <f>IF(AND(OR('Country Prioritization'!$C$4 = 'Filter inputs'!$A$4,'Country Prioritization'!$C$4=$B2329),
OR('Country Prioritization'!$C$6='Filter inputs'!$C$4,'Country Prioritization'!$C$6=$S2329),
OR( 'Country Prioritization'!$C$7='Filter inputs'!$D$4, 'Country Prioritization'!$C$7=$T2329),
OR('Country Prioritization'!$C$8='Filter inputs'!$E$4, 'Country Prioritization'!$C$8=$F2329), OR(AND('Country Prioritization'!$C$5='Filter inputs'!$B$4,H2329&lt;=$X$1),AND('Country Prioritization'!$C$5='Filter inputs'!$B$5,M2329&lt;=$X$1))),1,0)</f>
        <v>1</v>
      </c>
      <c r="Y2329">
        <f>IF(OR('Vaccine Prioritization'!$C$5='Filter inputs'!$E$4, 'Vaccine Prioritization'!$C$5=$F2329),1,0)</f>
        <v>1</v>
      </c>
    </row>
    <row r="2330" spans="1:25" x14ac:dyDescent="0.3">
      <c r="A2330" t="str">
        <f t="shared" si="58"/>
        <v>AFRICAGINPCV32029</v>
      </c>
      <c r="B2330" t="s">
        <v>3</v>
      </c>
      <c r="C2330" t="s">
        <v>119</v>
      </c>
      <c r="D2330" t="s">
        <v>12</v>
      </c>
      <c r="E2330" t="s">
        <v>84</v>
      </c>
      <c r="F2330">
        <v>2029</v>
      </c>
      <c r="G2330" t="s">
        <v>196</v>
      </c>
      <c r="H2330" s="11" cm="1">
        <f t="array" ref="H2330">_xlfn.IFS(G2330="&gt;70%",1,G2330="60-70%",70%,G2330="50-60%",60%,G2330="&lt;50%",50%)</f>
        <v>1</v>
      </c>
      <c r="I2330" s="47">
        <v>2.270855678945511</v>
      </c>
      <c r="J2330">
        <v>7</v>
      </c>
      <c r="K2330">
        <v>7</v>
      </c>
      <c r="L2330" t="s">
        <v>199</v>
      </c>
      <c r="M2330" s="11" cm="1">
        <f t="array" ref="M2330">_xlfn.IFS(L2330="&gt;70%",1,L2330="60-70%",70%,L2330="50-60%",60%,L2330="&lt;50%",50%)</f>
        <v>0.5</v>
      </c>
      <c r="N2330" s="47">
        <v>1.9663541953871539</v>
      </c>
      <c r="O2330">
        <v>10</v>
      </c>
      <c r="P2330">
        <v>6</v>
      </c>
      <c r="Q2330">
        <v>7</v>
      </c>
      <c r="R2330">
        <v>9</v>
      </c>
      <c r="S2330" t="s">
        <v>103</v>
      </c>
      <c r="T2330" t="s">
        <v>106</v>
      </c>
      <c r="V2330">
        <v>30</v>
      </c>
      <c r="W2330">
        <v>32</v>
      </c>
      <c r="X2330">
        <f>IF(AND(OR('Country Prioritization'!$C$4 = 'Filter inputs'!$A$4,'Country Prioritization'!$C$4=$B2330),
OR('Country Prioritization'!$C$6='Filter inputs'!$C$4,'Country Prioritization'!$C$6=$S2330),
OR( 'Country Prioritization'!$C$7='Filter inputs'!$D$4, 'Country Prioritization'!$C$7=$T2330),
OR('Country Prioritization'!$C$8='Filter inputs'!$E$4, 'Country Prioritization'!$C$8=$F2330), OR(AND('Country Prioritization'!$C$5='Filter inputs'!$B$4,H2330&lt;=$X$1),AND('Country Prioritization'!$C$5='Filter inputs'!$B$5,M2330&lt;=$X$1))),1,0)</f>
        <v>1</v>
      </c>
      <c r="Y2330">
        <f>IF(OR('Vaccine Prioritization'!$C$5='Filter inputs'!$E$4, 'Vaccine Prioritization'!$C$5=$F2330),1,0)</f>
        <v>1</v>
      </c>
    </row>
    <row r="2331" spans="1:25" x14ac:dyDescent="0.3">
      <c r="A2331" t="str">
        <f t="shared" si="58"/>
        <v>AFRICAGHAPCV32029</v>
      </c>
      <c r="B2331" t="s">
        <v>3</v>
      </c>
      <c r="C2331" t="s">
        <v>166</v>
      </c>
      <c r="D2331" t="s">
        <v>62</v>
      </c>
      <c r="E2331" t="s">
        <v>84</v>
      </c>
      <c r="F2331">
        <v>2029</v>
      </c>
      <c r="G2331" t="s">
        <v>196</v>
      </c>
      <c r="H2331" s="11" cm="1">
        <f t="array" ref="H2331">_xlfn.IFS(G2331="&gt;70%",1,G2331="60-70%",70%,G2331="50-60%",60%,G2331="&lt;50%",50%)</f>
        <v>1</v>
      </c>
      <c r="I2331" s="47">
        <v>1.9059912277275086</v>
      </c>
      <c r="J2331">
        <v>1</v>
      </c>
      <c r="K2331">
        <v>6</v>
      </c>
      <c r="L2331" t="s">
        <v>196</v>
      </c>
      <c r="M2331" s="11" cm="1">
        <f t="array" ref="M2331">_xlfn.IFS(L2331="&gt;70%",1,L2331="60-70%",70%,L2331="50-60%",60%,L2331="&lt;50%",50%)</f>
        <v>1</v>
      </c>
      <c r="N2331" s="47">
        <v>1.9007862083672691</v>
      </c>
      <c r="O2331">
        <v>3</v>
      </c>
      <c r="P2331">
        <v>6</v>
      </c>
      <c r="Q2331">
        <v>5</v>
      </c>
      <c r="R2331">
        <v>2</v>
      </c>
      <c r="S2331" t="s">
        <v>104</v>
      </c>
      <c r="T2331" t="s">
        <v>109</v>
      </c>
      <c r="V2331">
        <v>14</v>
      </c>
      <c r="W2331">
        <v>16</v>
      </c>
      <c r="X2331">
        <f>IF(AND(OR('Country Prioritization'!$C$4 = 'Filter inputs'!$A$4,'Country Prioritization'!$C$4=$B2331),
OR('Country Prioritization'!$C$6='Filter inputs'!$C$4,'Country Prioritization'!$C$6=$S2331),
OR( 'Country Prioritization'!$C$7='Filter inputs'!$D$4, 'Country Prioritization'!$C$7=$T2331),
OR('Country Prioritization'!$C$8='Filter inputs'!$E$4, 'Country Prioritization'!$C$8=$F2331), OR(AND('Country Prioritization'!$C$5='Filter inputs'!$B$4,H2331&lt;=$X$1),AND('Country Prioritization'!$C$5='Filter inputs'!$B$5,M2331&lt;=$X$1))),1,0)</f>
        <v>1</v>
      </c>
      <c r="Y2331">
        <f>IF(OR('Vaccine Prioritization'!$C$5='Filter inputs'!$E$4, 'Vaccine Prioritization'!$C$5=$F2331),1,0)</f>
        <v>1</v>
      </c>
    </row>
    <row r="2332" spans="1:25" x14ac:dyDescent="0.3">
      <c r="A2332" t="str">
        <f t="shared" si="58"/>
        <v>ASIASYRPCV32029</v>
      </c>
      <c r="B2332" t="s">
        <v>13</v>
      </c>
      <c r="C2332" t="s">
        <v>122</v>
      </c>
      <c r="D2332" t="s">
        <v>17</v>
      </c>
      <c r="E2332" t="s">
        <v>84</v>
      </c>
      <c r="F2332">
        <v>2029</v>
      </c>
      <c r="G2332" t="s">
        <v>197</v>
      </c>
      <c r="H2332" s="11" cm="1">
        <f t="array" ref="H2332">_xlfn.IFS(G2332="&gt;70%",1,G2332="60-70%",70%,G2332="50-60%",60%,G2332="&lt;50%",50%)</f>
        <v>0.7</v>
      </c>
      <c r="I2332" s="47">
        <v>2.8879564855697861</v>
      </c>
      <c r="J2332">
        <v>8</v>
      </c>
      <c r="K2332">
        <v>7</v>
      </c>
      <c r="L2332" t="s">
        <v>197</v>
      </c>
      <c r="M2332" s="11" cm="1">
        <f t="array" ref="M2332">_xlfn.IFS(L2332="&gt;70%",1,L2332="60-70%",70%,L2332="50-60%",60%,L2332="&lt;50%",50%)</f>
        <v>0.7</v>
      </c>
      <c r="N2332" s="47">
        <v>1.8626174190588645</v>
      </c>
      <c r="O2332">
        <v>9</v>
      </c>
      <c r="P2332">
        <v>6</v>
      </c>
      <c r="Q2332">
        <v>2</v>
      </c>
      <c r="R2332">
        <v>9</v>
      </c>
      <c r="S2332" t="s">
        <v>103</v>
      </c>
      <c r="T2332" t="s">
        <v>106</v>
      </c>
      <c r="V2332">
        <v>26</v>
      </c>
      <c r="W2332">
        <v>26</v>
      </c>
      <c r="X2332">
        <f>IF(AND(OR('Country Prioritization'!$C$4 = 'Filter inputs'!$A$4,'Country Prioritization'!$C$4=$B2332),
OR('Country Prioritization'!$C$6='Filter inputs'!$C$4,'Country Prioritization'!$C$6=$S2332),
OR( 'Country Prioritization'!$C$7='Filter inputs'!$D$4, 'Country Prioritization'!$C$7=$T2332),
OR('Country Prioritization'!$C$8='Filter inputs'!$E$4, 'Country Prioritization'!$C$8=$F2332), OR(AND('Country Prioritization'!$C$5='Filter inputs'!$B$4,H2332&lt;=$X$1),AND('Country Prioritization'!$C$5='Filter inputs'!$B$5,M2332&lt;=$X$1))),1,0)</f>
        <v>1</v>
      </c>
      <c r="Y2332">
        <f>IF(OR('Vaccine Prioritization'!$C$5='Filter inputs'!$E$4, 'Vaccine Prioritization'!$C$5=$F2332),1,0)</f>
        <v>1</v>
      </c>
    </row>
    <row r="2333" spans="1:25" x14ac:dyDescent="0.3">
      <c r="A2333" t="str">
        <f t="shared" si="58"/>
        <v>AFRICASSDPCV32029</v>
      </c>
      <c r="B2333" t="s">
        <v>3</v>
      </c>
      <c r="C2333" t="s">
        <v>115</v>
      </c>
      <c r="D2333" t="s">
        <v>7</v>
      </c>
      <c r="E2333" t="s">
        <v>84</v>
      </c>
      <c r="F2333">
        <v>2029</v>
      </c>
      <c r="G2333" t="s">
        <v>196</v>
      </c>
      <c r="H2333" s="11" cm="1">
        <f t="array" ref="H2333">_xlfn.IFS(G2333="&gt;70%",1,G2333="60-70%",70%,G2333="50-60%",60%,G2333="&lt;50%",50%)</f>
        <v>1</v>
      </c>
      <c r="I2333" s="47">
        <v>2.7458334119038752</v>
      </c>
      <c r="J2333">
        <v>7</v>
      </c>
      <c r="K2333">
        <v>7</v>
      </c>
      <c r="L2333" t="s">
        <v>199</v>
      </c>
      <c r="M2333" s="11" cm="1">
        <f t="array" ref="M2333">_xlfn.IFS(L2333="&gt;70%",1,L2333="60-70%",70%,L2333="50-60%",60%,L2333="&lt;50%",50%)</f>
        <v>0.5</v>
      </c>
      <c r="N2333" s="47">
        <v>1.8319097447937569</v>
      </c>
      <c r="O2333">
        <v>10</v>
      </c>
      <c r="P2333">
        <v>6</v>
      </c>
      <c r="Q2333">
        <v>4</v>
      </c>
      <c r="R2333">
        <v>9</v>
      </c>
      <c r="S2333" t="s">
        <v>103</v>
      </c>
      <c r="T2333" t="s">
        <v>106</v>
      </c>
      <c r="V2333">
        <v>27</v>
      </c>
      <c r="W2333">
        <v>29</v>
      </c>
      <c r="X2333">
        <f>IF(AND(OR('Country Prioritization'!$C$4 = 'Filter inputs'!$A$4,'Country Prioritization'!$C$4=$B2333),
OR('Country Prioritization'!$C$6='Filter inputs'!$C$4,'Country Prioritization'!$C$6=$S2333),
OR( 'Country Prioritization'!$C$7='Filter inputs'!$D$4, 'Country Prioritization'!$C$7=$T2333),
OR('Country Prioritization'!$C$8='Filter inputs'!$E$4, 'Country Prioritization'!$C$8=$F2333), OR(AND('Country Prioritization'!$C$5='Filter inputs'!$B$4,H2333&lt;=$X$1),AND('Country Prioritization'!$C$5='Filter inputs'!$B$5,M2333&lt;=$X$1))),1,0)</f>
        <v>1</v>
      </c>
      <c r="Y2333">
        <f>IF(OR('Vaccine Prioritization'!$C$5='Filter inputs'!$E$4, 'Vaccine Prioritization'!$C$5=$F2333),1,0)</f>
        <v>1</v>
      </c>
    </row>
    <row r="2334" spans="1:25" x14ac:dyDescent="0.3">
      <c r="A2334" t="str">
        <f t="shared" si="58"/>
        <v>ASIAUZBPCV32029</v>
      </c>
      <c r="B2334" t="s">
        <v>13</v>
      </c>
      <c r="C2334" t="s">
        <v>176</v>
      </c>
      <c r="D2334" t="s">
        <v>72</v>
      </c>
      <c r="E2334" t="s">
        <v>84</v>
      </c>
      <c r="F2334">
        <v>2029</v>
      </c>
      <c r="G2334" t="s">
        <v>196</v>
      </c>
      <c r="H2334" s="11" cm="1">
        <f t="array" ref="H2334">_xlfn.IFS(G2334="&gt;70%",1,G2334="60-70%",70%,G2334="50-60%",60%,G2334="&lt;50%",50%)</f>
        <v>1</v>
      </c>
      <c r="I2334" s="47">
        <v>1.6453106608538177</v>
      </c>
      <c r="J2334">
        <v>1</v>
      </c>
      <c r="K2334">
        <v>6</v>
      </c>
      <c r="L2334" t="s">
        <v>196</v>
      </c>
      <c r="M2334" s="11" cm="1">
        <f t="array" ref="M2334">_xlfn.IFS(L2334="&gt;70%",1,L2334="60-70%",70%,L2334="50-60%",60%,L2334="&lt;50%",50%)</f>
        <v>1</v>
      </c>
      <c r="N2334" s="47">
        <v>1.616686363870284</v>
      </c>
      <c r="O2334">
        <v>2</v>
      </c>
      <c r="P2334">
        <v>5</v>
      </c>
      <c r="Q2334">
        <v>3</v>
      </c>
      <c r="R2334">
        <v>5</v>
      </c>
      <c r="S2334" t="s">
        <v>104</v>
      </c>
      <c r="T2334" t="s">
        <v>107</v>
      </c>
      <c r="V2334">
        <v>15</v>
      </c>
      <c r="W2334">
        <v>15</v>
      </c>
      <c r="X2334">
        <f>IF(AND(OR('Country Prioritization'!$C$4 = 'Filter inputs'!$A$4,'Country Prioritization'!$C$4=$B2334),
OR('Country Prioritization'!$C$6='Filter inputs'!$C$4,'Country Prioritization'!$C$6=$S2334),
OR( 'Country Prioritization'!$C$7='Filter inputs'!$D$4, 'Country Prioritization'!$C$7=$T2334),
OR('Country Prioritization'!$C$8='Filter inputs'!$E$4, 'Country Prioritization'!$C$8=$F2334), OR(AND('Country Prioritization'!$C$5='Filter inputs'!$B$4,H2334&lt;=$X$1),AND('Country Prioritization'!$C$5='Filter inputs'!$B$5,M2334&lt;=$X$1))),1,0)</f>
        <v>1</v>
      </c>
      <c r="Y2334">
        <f>IF(OR('Vaccine Prioritization'!$C$5='Filter inputs'!$E$4, 'Vaccine Prioritization'!$C$5=$F2334),1,0)</f>
        <v>1</v>
      </c>
    </row>
    <row r="2335" spans="1:25" x14ac:dyDescent="0.3">
      <c r="A2335" t="str">
        <f t="shared" si="58"/>
        <v>ASIAPRKPCV32029</v>
      </c>
      <c r="B2335" t="s">
        <v>13</v>
      </c>
      <c r="C2335" t="s">
        <v>177</v>
      </c>
      <c r="D2335" t="s">
        <v>73</v>
      </c>
      <c r="E2335" t="s">
        <v>84</v>
      </c>
      <c r="F2335">
        <v>2029</v>
      </c>
      <c r="G2335" t="s">
        <v>197</v>
      </c>
      <c r="H2335" s="11" cm="1">
        <f t="array" ref="H2335">_xlfn.IFS(G2335="&gt;70%",1,G2335="60-70%",70%,G2335="50-60%",60%,G2335="&lt;50%",50%)</f>
        <v>0.7</v>
      </c>
      <c r="I2335" s="47">
        <v>1.1135292103703294</v>
      </c>
      <c r="J2335">
        <v>8</v>
      </c>
      <c r="K2335">
        <v>5</v>
      </c>
      <c r="L2335" t="s">
        <v>196</v>
      </c>
      <c r="M2335" s="11" cm="1">
        <f t="array" ref="M2335">_xlfn.IFS(L2335="&gt;70%",1,L2335="60-70%",70%,L2335="50-60%",60%,L2335="&lt;50%",50%)</f>
        <v>1</v>
      </c>
      <c r="N2335" s="47">
        <v>1.5310515468157464</v>
      </c>
      <c r="O2335">
        <v>2</v>
      </c>
      <c r="P2335">
        <v>5</v>
      </c>
      <c r="Q2335">
        <v>1</v>
      </c>
      <c r="R2335">
        <v>9</v>
      </c>
      <c r="S2335" t="s">
        <v>103</v>
      </c>
      <c r="T2335" t="s">
        <v>106</v>
      </c>
      <c r="V2335">
        <v>23</v>
      </c>
      <c r="W2335">
        <v>17</v>
      </c>
      <c r="X2335">
        <f>IF(AND(OR('Country Prioritization'!$C$4 = 'Filter inputs'!$A$4,'Country Prioritization'!$C$4=$B2335),
OR('Country Prioritization'!$C$6='Filter inputs'!$C$4,'Country Prioritization'!$C$6=$S2335),
OR( 'Country Prioritization'!$C$7='Filter inputs'!$D$4, 'Country Prioritization'!$C$7=$T2335),
OR('Country Prioritization'!$C$8='Filter inputs'!$E$4, 'Country Prioritization'!$C$8=$F2335), OR(AND('Country Prioritization'!$C$5='Filter inputs'!$B$4,H2335&lt;=$X$1),AND('Country Prioritization'!$C$5='Filter inputs'!$B$5,M2335&lt;=$X$1))),1,0)</f>
        <v>1</v>
      </c>
      <c r="Y2335">
        <f>IF(OR('Vaccine Prioritization'!$C$5='Filter inputs'!$E$4, 'Vaccine Prioritization'!$C$5=$F2335),1,0)</f>
        <v>1</v>
      </c>
    </row>
    <row r="2336" spans="1:25" x14ac:dyDescent="0.3">
      <c r="A2336" t="str">
        <f t="shared" si="58"/>
        <v>AFRICAERIPCV32029</v>
      </c>
      <c r="B2336" t="s">
        <v>3</v>
      </c>
      <c r="C2336" t="s">
        <v>183</v>
      </c>
      <c r="D2336" t="s">
        <v>79</v>
      </c>
      <c r="E2336" t="s">
        <v>84</v>
      </c>
      <c r="F2336">
        <v>2029</v>
      </c>
      <c r="G2336" t="s">
        <v>196</v>
      </c>
      <c r="H2336" s="11" cm="1">
        <f t="array" ref="H2336">_xlfn.IFS(G2336="&gt;70%",1,G2336="60-70%",70%,G2336="50-60%",60%,G2336="&lt;50%",50%)</f>
        <v>1</v>
      </c>
      <c r="I2336" s="47">
        <v>0.83690676399918507</v>
      </c>
      <c r="J2336">
        <v>2</v>
      </c>
      <c r="K2336">
        <v>5</v>
      </c>
      <c r="L2336" t="s">
        <v>196</v>
      </c>
      <c r="M2336" s="11" cm="1">
        <f t="array" ref="M2336">_xlfn.IFS(L2336="&gt;70%",1,L2336="60-70%",70%,L2336="50-60%",60%,L2336="&lt;50%",50%)</f>
        <v>1</v>
      </c>
      <c r="N2336" s="47">
        <v>1.5243879889546119</v>
      </c>
      <c r="O2336">
        <v>1</v>
      </c>
      <c r="P2336">
        <v>5</v>
      </c>
      <c r="Q2336">
        <v>7</v>
      </c>
      <c r="R2336">
        <v>9</v>
      </c>
      <c r="S2336" t="s">
        <v>103</v>
      </c>
      <c r="T2336" t="s">
        <v>106</v>
      </c>
      <c r="V2336">
        <v>23</v>
      </c>
      <c r="W2336">
        <v>22</v>
      </c>
      <c r="X2336">
        <f>IF(AND(OR('Country Prioritization'!$C$4 = 'Filter inputs'!$A$4,'Country Prioritization'!$C$4=$B2336),
OR('Country Prioritization'!$C$6='Filter inputs'!$C$4,'Country Prioritization'!$C$6=$S2336),
OR( 'Country Prioritization'!$C$7='Filter inputs'!$D$4, 'Country Prioritization'!$C$7=$T2336),
OR('Country Prioritization'!$C$8='Filter inputs'!$E$4, 'Country Prioritization'!$C$8=$F2336), OR(AND('Country Prioritization'!$C$5='Filter inputs'!$B$4,H2336&lt;=$X$1),AND('Country Prioritization'!$C$5='Filter inputs'!$B$5,M2336&lt;=$X$1))),1,0)</f>
        <v>1</v>
      </c>
      <c r="Y2336">
        <f>IF(OR('Vaccine Prioritization'!$C$5='Filter inputs'!$E$4, 'Vaccine Prioritization'!$C$5=$F2336),1,0)</f>
        <v>1</v>
      </c>
    </row>
    <row r="2337" spans="1:25" x14ac:dyDescent="0.3">
      <c r="A2337" t="str">
        <f t="shared" si="58"/>
        <v>AFRICASLEPCV32029</v>
      </c>
      <c r="B2337" t="s">
        <v>3</v>
      </c>
      <c r="C2337" t="s">
        <v>154</v>
      </c>
      <c r="D2337" t="s">
        <v>50</v>
      </c>
      <c r="E2337" t="s">
        <v>84</v>
      </c>
      <c r="F2337">
        <v>2029</v>
      </c>
      <c r="G2337" t="s">
        <v>196</v>
      </c>
      <c r="H2337" s="11" cm="1">
        <f t="array" ref="H2337">_xlfn.IFS(G2337="&gt;70%",1,G2337="60-70%",70%,G2337="50-60%",60%,G2337="&lt;50%",50%)</f>
        <v>1</v>
      </c>
      <c r="I2337" s="47">
        <v>1.3605906604088569</v>
      </c>
      <c r="J2337">
        <v>2</v>
      </c>
      <c r="K2337">
        <v>6</v>
      </c>
      <c r="L2337" t="s">
        <v>196</v>
      </c>
      <c r="M2337" s="11" cm="1">
        <f t="array" ref="M2337">_xlfn.IFS(L2337="&gt;70%",1,L2337="60-70%",70%,L2337="50-60%",60%,L2337="&lt;50%",50%)</f>
        <v>1</v>
      </c>
      <c r="N2337" s="47">
        <v>1.4168805314450634</v>
      </c>
      <c r="O2337">
        <v>5</v>
      </c>
      <c r="P2337">
        <v>5</v>
      </c>
      <c r="Q2337">
        <v>10</v>
      </c>
      <c r="R2337">
        <v>9</v>
      </c>
      <c r="S2337" t="s">
        <v>103</v>
      </c>
      <c r="T2337" t="s">
        <v>106</v>
      </c>
      <c r="V2337">
        <v>27</v>
      </c>
      <c r="W2337">
        <v>29</v>
      </c>
      <c r="X2337">
        <f>IF(AND(OR('Country Prioritization'!$C$4 = 'Filter inputs'!$A$4,'Country Prioritization'!$C$4=$B2337),
OR('Country Prioritization'!$C$6='Filter inputs'!$C$4,'Country Prioritization'!$C$6=$S2337),
OR( 'Country Prioritization'!$C$7='Filter inputs'!$D$4, 'Country Prioritization'!$C$7=$T2337),
OR('Country Prioritization'!$C$8='Filter inputs'!$E$4, 'Country Prioritization'!$C$8=$F2337), OR(AND('Country Prioritization'!$C$5='Filter inputs'!$B$4,H2337&lt;=$X$1),AND('Country Prioritization'!$C$5='Filter inputs'!$B$5,M2337&lt;=$X$1))),1,0)</f>
        <v>1</v>
      </c>
      <c r="Y2337">
        <f>IF(OR('Vaccine Prioritization'!$C$5='Filter inputs'!$E$4, 'Vaccine Prioritization'!$C$5=$F2337),1,0)</f>
        <v>1</v>
      </c>
    </row>
    <row r="2338" spans="1:25" x14ac:dyDescent="0.3">
      <c r="A2338" t="str">
        <f t="shared" si="58"/>
        <v>ASIALAOPCV32029</v>
      </c>
      <c r="B2338" t="s">
        <v>13</v>
      </c>
      <c r="C2338" t="s">
        <v>135</v>
      </c>
      <c r="D2338" t="s">
        <v>31</v>
      </c>
      <c r="E2338" t="s">
        <v>84</v>
      </c>
      <c r="F2338">
        <v>2029</v>
      </c>
      <c r="G2338" t="s">
        <v>198</v>
      </c>
      <c r="H2338" s="11" cm="1">
        <f t="array" ref="H2338">_xlfn.IFS(G2338="&gt;70%",1,G2338="60-70%",70%,G2338="50-60%",60%,G2338="&lt;50%",50%)</f>
        <v>0.6</v>
      </c>
      <c r="I2338" s="47">
        <v>0.93742982633541627</v>
      </c>
      <c r="J2338">
        <v>9</v>
      </c>
      <c r="K2338">
        <v>5</v>
      </c>
      <c r="L2338" t="s">
        <v>196</v>
      </c>
      <c r="M2338" s="11" cm="1">
        <f t="array" ref="M2338">_xlfn.IFS(L2338="&gt;70%",1,L2338="60-70%",70%,L2338="50-60%",60%,L2338="&lt;50%",50%)</f>
        <v>1</v>
      </c>
      <c r="N2338" s="47">
        <v>1.3730940482796004</v>
      </c>
      <c r="O2338">
        <v>7</v>
      </c>
      <c r="P2338">
        <v>5</v>
      </c>
      <c r="Q2338">
        <v>2</v>
      </c>
      <c r="R2338">
        <v>5</v>
      </c>
      <c r="S2338" t="s">
        <v>104</v>
      </c>
      <c r="T2338" t="s">
        <v>107</v>
      </c>
      <c r="V2338">
        <v>21</v>
      </c>
      <c r="W2338">
        <v>19</v>
      </c>
      <c r="X2338">
        <f>IF(AND(OR('Country Prioritization'!$C$4 = 'Filter inputs'!$A$4,'Country Prioritization'!$C$4=$B2338),
OR('Country Prioritization'!$C$6='Filter inputs'!$C$4,'Country Prioritization'!$C$6=$S2338),
OR( 'Country Prioritization'!$C$7='Filter inputs'!$D$4, 'Country Prioritization'!$C$7=$T2338),
OR('Country Prioritization'!$C$8='Filter inputs'!$E$4, 'Country Prioritization'!$C$8=$F2338), OR(AND('Country Prioritization'!$C$5='Filter inputs'!$B$4,H2338&lt;=$X$1),AND('Country Prioritization'!$C$5='Filter inputs'!$B$5,M2338&lt;=$X$1))),1,0)</f>
        <v>1</v>
      </c>
      <c r="Y2338">
        <f>IF(OR('Vaccine Prioritization'!$C$5='Filter inputs'!$E$4, 'Vaccine Prioritization'!$C$5=$F2338),1,0)</f>
        <v>1</v>
      </c>
    </row>
    <row r="2339" spans="1:25" x14ac:dyDescent="0.3">
      <c r="A2339" t="str">
        <f t="shared" si="58"/>
        <v>ASIATJKPCV32029</v>
      </c>
      <c r="B2339" t="s">
        <v>13</v>
      </c>
      <c r="C2339" t="s">
        <v>172</v>
      </c>
      <c r="D2339" t="s">
        <v>68</v>
      </c>
      <c r="E2339" t="s">
        <v>84</v>
      </c>
      <c r="F2339">
        <v>2029</v>
      </c>
      <c r="G2339" t="s">
        <v>197</v>
      </c>
      <c r="H2339" s="11" cm="1">
        <f t="array" ref="H2339">_xlfn.IFS(G2339="&gt;70%",1,G2339="60-70%",70%,G2339="50-60%",60%,G2339="&lt;50%",50%)</f>
        <v>0.7</v>
      </c>
      <c r="I2339" s="47">
        <v>0.84154092615785159</v>
      </c>
      <c r="J2339">
        <v>8</v>
      </c>
      <c r="K2339">
        <v>5</v>
      </c>
      <c r="L2339" t="s">
        <v>196</v>
      </c>
      <c r="M2339" s="11" cm="1">
        <f t="array" ref="M2339">_xlfn.IFS(L2339="&gt;70%",1,L2339="60-70%",70%,L2339="50-60%",60%,L2339="&lt;50%",50%)</f>
        <v>1</v>
      </c>
      <c r="N2339" s="47">
        <v>1.2014630538305267</v>
      </c>
      <c r="O2339">
        <v>3</v>
      </c>
      <c r="P2339">
        <v>5</v>
      </c>
      <c r="Q2339">
        <v>6</v>
      </c>
      <c r="R2339">
        <v>9</v>
      </c>
      <c r="S2339" t="s">
        <v>103</v>
      </c>
      <c r="T2339" t="s">
        <v>106</v>
      </c>
      <c r="V2339">
        <v>28</v>
      </c>
      <c r="W2339">
        <v>23</v>
      </c>
      <c r="X2339">
        <f>IF(AND(OR('Country Prioritization'!$C$4 = 'Filter inputs'!$A$4,'Country Prioritization'!$C$4=$B2339),
OR('Country Prioritization'!$C$6='Filter inputs'!$C$4,'Country Prioritization'!$C$6=$S2339),
OR( 'Country Prioritization'!$C$7='Filter inputs'!$D$4, 'Country Prioritization'!$C$7=$T2339),
OR('Country Prioritization'!$C$8='Filter inputs'!$E$4, 'Country Prioritization'!$C$8=$F2339), OR(AND('Country Prioritization'!$C$5='Filter inputs'!$B$4,H2339&lt;=$X$1),AND('Country Prioritization'!$C$5='Filter inputs'!$B$5,M2339&lt;=$X$1))),1,0)</f>
        <v>1</v>
      </c>
      <c r="Y2339">
        <f>IF(OR('Vaccine Prioritization'!$C$5='Filter inputs'!$E$4, 'Vaccine Prioritization'!$C$5=$F2339),1,0)</f>
        <v>1</v>
      </c>
    </row>
    <row r="2340" spans="1:25" x14ac:dyDescent="0.3">
      <c r="A2340" t="str">
        <f t="shared" si="58"/>
        <v>AFRICAMWIPCV32029</v>
      </c>
      <c r="B2340" t="s">
        <v>3</v>
      </c>
      <c r="C2340" t="s">
        <v>158</v>
      </c>
      <c r="D2340" t="s">
        <v>54</v>
      </c>
      <c r="E2340" t="s">
        <v>84</v>
      </c>
      <c r="F2340">
        <v>2029</v>
      </c>
      <c r="G2340" t="s">
        <v>196</v>
      </c>
      <c r="H2340" s="11" cm="1">
        <f t="array" ref="H2340">_xlfn.IFS(G2340="&gt;70%",1,G2340="60-70%",70%,G2340="50-60%",60%,G2340="&lt;50%",50%)</f>
        <v>1</v>
      </c>
      <c r="I2340" s="47">
        <v>1.2058926197149813</v>
      </c>
      <c r="J2340">
        <v>2</v>
      </c>
      <c r="K2340">
        <v>5</v>
      </c>
      <c r="L2340" t="s">
        <v>196</v>
      </c>
      <c r="M2340" s="11" cm="1">
        <f t="array" ref="M2340">_xlfn.IFS(L2340="&gt;70%",1,L2340="60-70%",70%,L2340="50-60%",60%,L2340="&lt;50%",50%)</f>
        <v>1</v>
      </c>
      <c r="N2340" s="47">
        <v>1.137785657750056</v>
      </c>
      <c r="O2340">
        <v>4</v>
      </c>
      <c r="P2340">
        <v>5</v>
      </c>
      <c r="Q2340">
        <v>10</v>
      </c>
      <c r="R2340">
        <v>9</v>
      </c>
      <c r="S2340" t="s">
        <v>103</v>
      </c>
      <c r="T2340" t="s">
        <v>106</v>
      </c>
      <c r="V2340">
        <v>26</v>
      </c>
      <c r="W2340">
        <v>28</v>
      </c>
      <c r="X2340">
        <f>IF(AND(OR('Country Prioritization'!$C$4 = 'Filter inputs'!$A$4,'Country Prioritization'!$C$4=$B2340),
OR('Country Prioritization'!$C$6='Filter inputs'!$C$4,'Country Prioritization'!$C$6=$S2340),
OR( 'Country Prioritization'!$C$7='Filter inputs'!$D$4, 'Country Prioritization'!$C$7=$T2340),
OR('Country Prioritization'!$C$8='Filter inputs'!$E$4, 'Country Prioritization'!$C$8=$F2340), OR(AND('Country Prioritization'!$C$5='Filter inputs'!$B$4,H2340&lt;=$X$1),AND('Country Prioritization'!$C$5='Filter inputs'!$B$5,M2340&lt;=$X$1))),1,0)</f>
        <v>1</v>
      </c>
      <c r="Y2340">
        <f>IF(OR('Vaccine Prioritization'!$C$5='Filter inputs'!$E$4, 'Vaccine Prioritization'!$C$5=$F2340),1,0)</f>
        <v>1</v>
      </c>
    </row>
    <row r="2341" spans="1:25" x14ac:dyDescent="0.3">
      <c r="A2341" t="str">
        <f t="shared" si="58"/>
        <v>ASIAVNMPCV32029</v>
      </c>
      <c r="B2341" t="s">
        <v>13</v>
      </c>
      <c r="C2341" t="s">
        <v>152</v>
      </c>
      <c r="D2341" t="s">
        <v>48</v>
      </c>
      <c r="E2341" t="s">
        <v>84</v>
      </c>
      <c r="F2341">
        <v>2029</v>
      </c>
      <c r="G2341" t="s">
        <v>197</v>
      </c>
      <c r="H2341" s="11" cm="1">
        <f t="array" ref="H2341">_xlfn.IFS(G2341="&gt;70%",1,G2341="60-70%",70%,G2341="50-60%",60%,G2341="&lt;50%",50%)</f>
        <v>0.7</v>
      </c>
      <c r="I2341" s="47">
        <v>0.85123900260034557</v>
      </c>
      <c r="J2341">
        <v>8</v>
      </c>
      <c r="K2341">
        <v>5</v>
      </c>
      <c r="L2341" t="s">
        <v>196</v>
      </c>
      <c r="M2341" s="11" cm="1">
        <f t="array" ref="M2341">_xlfn.IFS(L2341="&gt;70%",1,L2341="60-70%",70%,L2341="50-60%",60%,L2341="&lt;50%",50%)</f>
        <v>1</v>
      </c>
      <c r="N2341" s="47">
        <v>1.1115064278615656</v>
      </c>
      <c r="O2341">
        <v>5</v>
      </c>
      <c r="P2341">
        <v>5</v>
      </c>
      <c r="Q2341">
        <v>7</v>
      </c>
      <c r="R2341">
        <v>11</v>
      </c>
      <c r="S2341" t="s">
        <v>104</v>
      </c>
      <c r="T2341" t="s">
        <v>108</v>
      </c>
      <c r="V2341">
        <v>31</v>
      </c>
      <c r="W2341">
        <v>28</v>
      </c>
      <c r="X2341">
        <f>IF(AND(OR('Country Prioritization'!$C$4 = 'Filter inputs'!$A$4,'Country Prioritization'!$C$4=$B2341),
OR('Country Prioritization'!$C$6='Filter inputs'!$C$4,'Country Prioritization'!$C$6=$S2341),
OR( 'Country Prioritization'!$C$7='Filter inputs'!$D$4, 'Country Prioritization'!$C$7=$T2341),
OR('Country Prioritization'!$C$8='Filter inputs'!$E$4, 'Country Prioritization'!$C$8=$F2341), OR(AND('Country Prioritization'!$C$5='Filter inputs'!$B$4,H2341&lt;=$X$1),AND('Country Prioritization'!$C$5='Filter inputs'!$B$5,M2341&lt;=$X$1))),1,0)</f>
        <v>1</v>
      </c>
      <c r="Y2341">
        <f>IF(OR('Vaccine Prioritization'!$C$5='Filter inputs'!$E$4, 'Vaccine Prioritization'!$C$5=$F2341),1,0)</f>
        <v>1</v>
      </c>
    </row>
    <row r="2342" spans="1:25" x14ac:dyDescent="0.3">
      <c r="A2342" t="str">
        <f t="shared" si="58"/>
        <v>OCEANIAPNGPCV32029</v>
      </c>
      <c r="B2342" t="s">
        <v>15</v>
      </c>
      <c r="C2342" t="s">
        <v>121</v>
      </c>
      <c r="D2342" t="s">
        <v>16</v>
      </c>
      <c r="E2342" t="s">
        <v>84</v>
      </c>
      <c r="F2342">
        <v>2029</v>
      </c>
      <c r="G2342" t="s">
        <v>199</v>
      </c>
      <c r="H2342" s="11" cm="1">
        <f t="array" ref="H2342">_xlfn.IFS(G2342="&gt;70%",1,G2342="60-70%",70%,G2342="50-60%",60%,G2342="&lt;50%",50%)</f>
        <v>0.5</v>
      </c>
      <c r="I2342" s="47">
        <v>0.4126106294239747</v>
      </c>
      <c r="J2342">
        <v>10</v>
      </c>
      <c r="K2342">
        <v>3</v>
      </c>
      <c r="L2342" t="s">
        <v>197</v>
      </c>
      <c r="M2342" s="11" cm="1">
        <f t="array" ref="M2342">_xlfn.IFS(L2342="&gt;70%",1,L2342="60-70%",70%,L2342="50-60%",60%,L2342="&lt;50%",50%)</f>
        <v>0.7</v>
      </c>
      <c r="N2342" s="47">
        <v>0.835932131629328</v>
      </c>
      <c r="O2342">
        <v>9</v>
      </c>
      <c r="P2342">
        <v>4</v>
      </c>
      <c r="Q2342">
        <v>6</v>
      </c>
      <c r="R2342">
        <v>5</v>
      </c>
      <c r="S2342" t="s">
        <v>104</v>
      </c>
      <c r="T2342" t="s">
        <v>107</v>
      </c>
      <c r="V2342">
        <v>24</v>
      </c>
      <c r="W2342">
        <v>24</v>
      </c>
      <c r="X2342">
        <f>IF(AND(OR('Country Prioritization'!$C$4 = 'Filter inputs'!$A$4,'Country Prioritization'!$C$4=$B2342),
OR('Country Prioritization'!$C$6='Filter inputs'!$C$4,'Country Prioritization'!$C$6=$S2342),
OR( 'Country Prioritization'!$C$7='Filter inputs'!$D$4, 'Country Prioritization'!$C$7=$T2342),
OR('Country Prioritization'!$C$8='Filter inputs'!$E$4, 'Country Prioritization'!$C$8=$F2342), OR(AND('Country Prioritization'!$C$5='Filter inputs'!$B$4,H2342&lt;=$X$1),AND('Country Prioritization'!$C$5='Filter inputs'!$B$5,M2342&lt;=$X$1))),1,0)</f>
        <v>1</v>
      </c>
      <c r="Y2342">
        <f>IF(OR('Vaccine Prioritization'!$C$5='Filter inputs'!$E$4, 'Vaccine Prioritization'!$C$5=$F2342),1,0)</f>
        <v>1</v>
      </c>
    </row>
    <row r="2343" spans="1:25" x14ac:dyDescent="0.3">
      <c r="A2343" t="str">
        <f t="shared" si="58"/>
        <v>ASIAAZEPCV32029</v>
      </c>
      <c r="B2343" t="s">
        <v>13</v>
      </c>
      <c r="C2343" t="s">
        <v>144</v>
      </c>
      <c r="D2343" t="s">
        <v>40</v>
      </c>
      <c r="E2343" t="s">
        <v>84</v>
      </c>
      <c r="F2343">
        <v>2029</v>
      </c>
      <c r="G2343" t="s">
        <v>196</v>
      </c>
      <c r="H2343" s="11" cm="1">
        <f t="array" ref="H2343">_xlfn.IFS(G2343="&gt;70%",1,G2343="60-70%",70%,G2343="50-60%",60%,G2343="&lt;50%",50%)</f>
        <v>1</v>
      </c>
      <c r="I2343" s="47">
        <v>0.87196959500560123</v>
      </c>
      <c r="J2343">
        <v>2</v>
      </c>
      <c r="K2343">
        <v>5</v>
      </c>
      <c r="L2343" t="s">
        <v>196</v>
      </c>
      <c r="M2343" s="11" cm="1">
        <f t="array" ref="M2343">_xlfn.IFS(L2343="&gt;70%",1,L2343="60-70%",70%,L2343="50-60%",60%,L2343="&lt;50%",50%)</f>
        <v>1</v>
      </c>
      <c r="N2343" s="47">
        <v>0.80327879475817066</v>
      </c>
      <c r="O2343">
        <v>6</v>
      </c>
      <c r="P2343">
        <v>4</v>
      </c>
      <c r="Q2343">
        <v>3</v>
      </c>
      <c r="R2343">
        <v>10</v>
      </c>
      <c r="S2343" t="s">
        <v>105</v>
      </c>
      <c r="T2343" t="s">
        <v>108</v>
      </c>
      <c r="V2343">
        <v>20</v>
      </c>
      <c r="W2343">
        <v>23</v>
      </c>
      <c r="X2343">
        <f>IF(AND(OR('Country Prioritization'!$C$4 = 'Filter inputs'!$A$4,'Country Prioritization'!$C$4=$B2343),
OR('Country Prioritization'!$C$6='Filter inputs'!$C$4,'Country Prioritization'!$C$6=$S2343),
OR( 'Country Prioritization'!$C$7='Filter inputs'!$D$4, 'Country Prioritization'!$C$7=$T2343),
OR('Country Prioritization'!$C$8='Filter inputs'!$E$4, 'Country Prioritization'!$C$8=$F2343), OR(AND('Country Prioritization'!$C$5='Filter inputs'!$B$4,H2343&lt;=$X$1),AND('Country Prioritization'!$C$5='Filter inputs'!$B$5,M2343&lt;=$X$1))),1,0)</f>
        <v>1</v>
      </c>
      <c r="Y2343">
        <f>IF(OR('Vaccine Prioritization'!$C$5='Filter inputs'!$E$4, 'Vaccine Prioritization'!$C$5=$F2343),1,0)</f>
        <v>1</v>
      </c>
    </row>
    <row r="2344" spans="1:25" x14ac:dyDescent="0.3">
      <c r="A2344" t="str">
        <f t="shared" si="58"/>
        <v>AFRICALBRPCV32029</v>
      </c>
      <c r="B2344" t="s">
        <v>3</v>
      </c>
      <c r="C2344" t="s">
        <v>137</v>
      </c>
      <c r="D2344" t="s">
        <v>33</v>
      </c>
      <c r="E2344" t="s">
        <v>84</v>
      </c>
      <c r="F2344">
        <v>2029</v>
      </c>
      <c r="G2344" t="s">
        <v>196</v>
      </c>
      <c r="H2344" s="11" cm="1">
        <f t="array" ref="H2344">_xlfn.IFS(G2344="&gt;70%",1,G2344="60-70%",70%,G2344="50-60%",60%,G2344="&lt;50%",50%)</f>
        <v>1</v>
      </c>
      <c r="I2344" s="47">
        <v>0.74885315316046708</v>
      </c>
      <c r="J2344">
        <v>7</v>
      </c>
      <c r="K2344">
        <v>4</v>
      </c>
      <c r="L2344" t="s">
        <v>196</v>
      </c>
      <c r="M2344" s="11" cm="1">
        <f t="array" ref="M2344">_xlfn.IFS(L2344="&gt;70%",1,L2344="60-70%",70%,L2344="50-60%",60%,L2344="&lt;50%",50%)</f>
        <v>1</v>
      </c>
      <c r="N2344" s="47">
        <v>0.79678061534577838</v>
      </c>
      <c r="O2344">
        <v>7</v>
      </c>
      <c r="P2344">
        <v>4</v>
      </c>
      <c r="Q2344">
        <v>10</v>
      </c>
      <c r="R2344">
        <v>9</v>
      </c>
      <c r="S2344" t="s">
        <v>103</v>
      </c>
      <c r="T2344" t="s">
        <v>106</v>
      </c>
      <c r="V2344">
        <v>30</v>
      </c>
      <c r="W2344">
        <v>30</v>
      </c>
      <c r="X2344">
        <f>IF(AND(OR('Country Prioritization'!$C$4 = 'Filter inputs'!$A$4,'Country Prioritization'!$C$4=$B2344),
OR('Country Prioritization'!$C$6='Filter inputs'!$C$4,'Country Prioritization'!$C$6=$S2344),
OR( 'Country Prioritization'!$C$7='Filter inputs'!$D$4, 'Country Prioritization'!$C$7=$T2344),
OR('Country Prioritization'!$C$8='Filter inputs'!$E$4, 'Country Prioritization'!$C$8=$F2344), OR(AND('Country Prioritization'!$C$5='Filter inputs'!$B$4,H2344&lt;=$X$1),AND('Country Prioritization'!$C$5='Filter inputs'!$B$5,M2344&lt;=$X$1))),1,0)</f>
        <v>1</v>
      </c>
      <c r="Y2344">
        <f>IF(OR('Vaccine Prioritization'!$C$5='Filter inputs'!$E$4, 'Vaccine Prioritization'!$C$5=$F2344),1,0)</f>
        <v>1</v>
      </c>
    </row>
    <row r="2345" spans="1:25" x14ac:dyDescent="0.3">
      <c r="A2345" t="str">
        <f t="shared" si="58"/>
        <v>AFRICATGOPCV32029</v>
      </c>
      <c r="B2345" t="s">
        <v>3</v>
      </c>
      <c r="C2345" t="s">
        <v>155</v>
      </c>
      <c r="D2345" t="s">
        <v>51</v>
      </c>
      <c r="E2345" t="s">
        <v>84</v>
      </c>
      <c r="F2345">
        <v>2029</v>
      </c>
      <c r="G2345" t="s">
        <v>196</v>
      </c>
      <c r="H2345" s="11" cm="1">
        <f t="array" ref="H2345">_xlfn.IFS(G2345="&gt;70%",1,G2345="60-70%",70%,G2345="50-60%",60%,G2345="&lt;50%",50%)</f>
        <v>1</v>
      </c>
      <c r="I2345" s="47">
        <v>0.70221442281834012</v>
      </c>
      <c r="J2345">
        <v>5</v>
      </c>
      <c r="K2345">
        <v>4</v>
      </c>
      <c r="L2345" t="s">
        <v>196</v>
      </c>
      <c r="M2345" s="11" cm="1">
        <f t="array" ref="M2345">_xlfn.IFS(L2345="&gt;70%",1,L2345="60-70%",70%,L2345="50-60%",60%,L2345="&lt;50%",50%)</f>
        <v>1</v>
      </c>
      <c r="N2345" s="47">
        <v>0.71797691291263366</v>
      </c>
      <c r="O2345">
        <v>4</v>
      </c>
      <c r="P2345">
        <v>4</v>
      </c>
      <c r="Q2345">
        <v>6</v>
      </c>
      <c r="R2345">
        <v>9</v>
      </c>
      <c r="S2345" t="s">
        <v>103</v>
      </c>
      <c r="T2345" t="s">
        <v>106</v>
      </c>
      <c r="V2345">
        <v>24</v>
      </c>
      <c r="W2345">
        <v>23</v>
      </c>
      <c r="X2345">
        <f>IF(AND(OR('Country Prioritization'!$C$4 = 'Filter inputs'!$A$4,'Country Prioritization'!$C$4=$B2345),
OR('Country Prioritization'!$C$6='Filter inputs'!$C$4,'Country Prioritization'!$C$6=$S2345),
OR( 'Country Prioritization'!$C$7='Filter inputs'!$D$4, 'Country Prioritization'!$C$7=$T2345),
OR('Country Prioritization'!$C$8='Filter inputs'!$E$4, 'Country Prioritization'!$C$8=$F2345), OR(AND('Country Prioritization'!$C$5='Filter inputs'!$B$4,H2345&lt;=$X$1),AND('Country Prioritization'!$C$5='Filter inputs'!$B$5,M2345&lt;=$X$1))),1,0)</f>
        <v>1</v>
      </c>
      <c r="Y2345">
        <f>IF(OR('Vaccine Prioritization'!$C$5='Filter inputs'!$E$4, 'Vaccine Prioritization'!$C$5=$F2345),1,0)</f>
        <v>1</v>
      </c>
    </row>
    <row r="2346" spans="1:25" x14ac:dyDescent="0.3">
      <c r="A2346" t="str">
        <f t="shared" si="58"/>
        <v>AFRICAMRTPCV32029</v>
      </c>
      <c r="B2346" t="s">
        <v>3</v>
      </c>
      <c r="C2346" t="s">
        <v>140</v>
      </c>
      <c r="D2346" t="s">
        <v>36</v>
      </c>
      <c r="E2346" t="s">
        <v>84</v>
      </c>
      <c r="F2346">
        <v>2029</v>
      </c>
      <c r="G2346" t="s">
        <v>196</v>
      </c>
      <c r="H2346" s="11" cm="1">
        <f t="array" ref="H2346">_xlfn.IFS(G2346="&gt;70%",1,G2346="60-70%",70%,G2346="50-60%",60%,G2346="&lt;50%",50%)</f>
        <v>1</v>
      </c>
      <c r="I2346" s="47">
        <v>0.66736877444814202</v>
      </c>
      <c r="J2346">
        <v>6</v>
      </c>
      <c r="K2346">
        <v>4</v>
      </c>
      <c r="L2346" t="s">
        <v>196</v>
      </c>
      <c r="M2346" s="11" cm="1">
        <f t="array" ref="M2346">_xlfn.IFS(L2346="&gt;70%",1,L2346="60-70%",70%,L2346="50-60%",60%,L2346="&lt;50%",50%)</f>
        <v>1</v>
      </c>
      <c r="N2346" s="47">
        <v>0.66168326231547547</v>
      </c>
      <c r="O2346">
        <v>6</v>
      </c>
      <c r="P2346">
        <v>4</v>
      </c>
      <c r="Q2346">
        <v>7</v>
      </c>
      <c r="R2346">
        <v>2</v>
      </c>
      <c r="S2346" t="s">
        <v>104</v>
      </c>
      <c r="T2346" t="s">
        <v>109</v>
      </c>
      <c r="V2346">
        <v>19</v>
      </c>
      <c r="W2346">
        <v>19</v>
      </c>
      <c r="X2346">
        <f>IF(AND(OR('Country Prioritization'!$C$4 = 'Filter inputs'!$A$4,'Country Prioritization'!$C$4=$B2346),
OR('Country Prioritization'!$C$6='Filter inputs'!$C$4,'Country Prioritization'!$C$6=$S2346),
OR( 'Country Prioritization'!$C$7='Filter inputs'!$D$4, 'Country Prioritization'!$C$7=$T2346),
OR('Country Prioritization'!$C$8='Filter inputs'!$E$4, 'Country Prioritization'!$C$8=$F2346), OR(AND('Country Prioritization'!$C$5='Filter inputs'!$B$4,H2346&lt;=$X$1),AND('Country Prioritization'!$C$5='Filter inputs'!$B$5,M2346&lt;=$X$1))),1,0)</f>
        <v>1</v>
      </c>
      <c r="Y2346">
        <f>IF(OR('Vaccine Prioritization'!$C$5='Filter inputs'!$E$4, 'Vaccine Prioritization'!$C$5=$F2346),1,0)</f>
        <v>1</v>
      </c>
    </row>
    <row r="2347" spans="1:25" x14ac:dyDescent="0.3">
      <c r="A2347" t="str">
        <f t="shared" si="58"/>
        <v>ASIAKGZPCV32029</v>
      </c>
      <c r="B2347" t="s">
        <v>13</v>
      </c>
      <c r="C2347" t="s">
        <v>143</v>
      </c>
      <c r="D2347" t="s">
        <v>39</v>
      </c>
      <c r="E2347" t="s">
        <v>84</v>
      </c>
      <c r="F2347">
        <v>2029</v>
      </c>
      <c r="G2347" t="s">
        <v>196</v>
      </c>
      <c r="H2347" s="11" cm="1">
        <f t="array" ref="H2347">_xlfn.IFS(G2347="&gt;70%",1,G2347="60-70%",70%,G2347="50-60%",60%,G2347="&lt;50%",50%)</f>
        <v>1</v>
      </c>
      <c r="I2347" s="47">
        <v>0.70161157881568603</v>
      </c>
      <c r="J2347">
        <v>2</v>
      </c>
      <c r="K2347">
        <v>4</v>
      </c>
      <c r="L2347" t="s">
        <v>196</v>
      </c>
      <c r="M2347" s="11" cm="1">
        <f t="array" ref="M2347">_xlfn.IFS(L2347="&gt;70%",1,L2347="60-70%",70%,L2347="50-60%",60%,L2347="&lt;50%",50%)</f>
        <v>1</v>
      </c>
      <c r="N2347" s="47">
        <v>0.63003875753979288</v>
      </c>
      <c r="O2347">
        <v>7</v>
      </c>
      <c r="P2347">
        <v>4</v>
      </c>
      <c r="Q2347">
        <v>6</v>
      </c>
      <c r="R2347">
        <v>2</v>
      </c>
      <c r="S2347" t="s">
        <v>104</v>
      </c>
      <c r="T2347" t="s">
        <v>109</v>
      </c>
      <c r="V2347">
        <v>14</v>
      </c>
      <c r="W2347">
        <v>19</v>
      </c>
      <c r="X2347">
        <f>IF(AND(OR('Country Prioritization'!$C$4 = 'Filter inputs'!$A$4,'Country Prioritization'!$C$4=$B2347),
OR('Country Prioritization'!$C$6='Filter inputs'!$C$4,'Country Prioritization'!$C$6=$S2347),
OR( 'Country Prioritization'!$C$7='Filter inputs'!$D$4, 'Country Prioritization'!$C$7=$T2347),
OR('Country Prioritization'!$C$8='Filter inputs'!$E$4, 'Country Prioritization'!$C$8=$F2347), OR(AND('Country Prioritization'!$C$5='Filter inputs'!$B$4,H2347&lt;=$X$1),AND('Country Prioritization'!$C$5='Filter inputs'!$B$5,M2347&lt;=$X$1))),1,0)</f>
        <v>1</v>
      </c>
      <c r="Y2347">
        <f>IF(OR('Vaccine Prioritization'!$C$5='Filter inputs'!$E$4, 'Vaccine Prioritization'!$C$5=$F2347),1,0)</f>
        <v>1</v>
      </c>
    </row>
    <row r="2348" spans="1:25" x14ac:dyDescent="0.3">
      <c r="A2348" t="str">
        <f t="shared" si="58"/>
        <v>AFRICAZWEPCV32029</v>
      </c>
      <c r="B2348" t="s">
        <v>3</v>
      </c>
      <c r="C2348" t="s">
        <v>148</v>
      </c>
      <c r="D2348" t="s">
        <v>44</v>
      </c>
      <c r="E2348" t="s">
        <v>84</v>
      </c>
      <c r="F2348">
        <v>2029</v>
      </c>
      <c r="G2348" t="s">
        <v>196</v>
      </c>
      <c r="H2348" s="11" cm="1">
        <f t="array" ref="H2348">_xlfn.IFS(G2348="&gt;70%",1,G2348="60-70%",70%,G2348="50-60%",60%,G2348="&lt;50%",50%)</f>
        <v>1</v>
      </c>
      <c r="I2348" s="47">
        <v>0.5001193026555304</v>
      </c>
      <c r="J2348">
        <v>3</v>
      </c>
      <c r="K2348">
        <v>4</v>
      </c>
      <c r="L2348" t="s">
        <v>196</v>
      </c>
      <c r="M2348" s="11" cm="1">
        <f t="array" ref="M2348">_xlfn.IFS(L2348="&gt;70%",1,L2348="60-70%",70%,L2348="50-60%",60%,L2348="&lt;50%",50%)</f>
        <v>1</v>
      </c>
      <c r="N2348" s="47">
        <v>0.54202759038607751</v>
      </c>
      <c r="O2348">
        <v>6</v>
      </c>
      <c r="P2348">
        <v>4</v>
      </c>
      <c r="Q2348">
        <v>7</v>
      </c>
      <c r="R2348">
        <v>2</v>
      </c>
      <c r="S2348" t="s">
        <v>104</v>
      </c>
      <c r="T2348" t="s">
        <v>109</v>
      </c>
      <c r="V2348">
        <v>16</v>
      </c>
      <c r="W2348">
        <v>19</v>
      </c>
      <c r="X2348">
        <f>IF(AND(OR('Country Prioritization'!$C$4 = 'Filter inputs'!$A$4,'Country Prioritization'!$C$4=$B2348),
OR('Country Prioritization'!$C$6='Filter inputs'!$C$4,'Country Prioritization'!$C$6=$S2348),
OR( 'Country Prioritization'!$C$7='Filter inputs'!$D$4, 'Country Prioritization'!$C$7=$T2348),
OR('Country Prioritization'!$C$8='Filter inputs'!$E$4, 'Country Prioritization'!$C$8=$F2348), OR(AND('Country Prioritization'!$C$5='Filter inputs'!$B$4,H2348&lt;=$X$1),AND('Country Prioritization'!$C$5='Filter inputs'!$B$5,M2348&lt;=$X$1))),1,0)</f>
        <v>1</v>
      </c>
      <c r="Y2348">
        <f>IF(OR('Vaccine Prioritization'!$C$5='Filter inputs'!$E$4, 'Vaccine Prioritization'!$C$5=$F2348),1,0)</f>
        <v>1</v>
      </c>
    </row>
    <row r="2349" spans="1:25" x14ac:dyDescent="0.3">
      <c r="A2349" t="str">
        <f t="shared" si="58"/>
        <v>AMERICAHNDPCV32029</v>
      </c>
      <c r="B2349" t="s">
        <v>22</v>
      </c>
      <c r="C2349" t="s">
        <v>165</v>
      </c>
      <c r="D2349" t="s">
        <v>61</v>
      </c>
      <c r="E2349" t="s">
        <v>84</v>
      </c>
      <c r="F2349">
        <v>2029</v>
      </c>
      <c r="G2349" t="s">
        <v>196</v>
      </c>
      <c r="H2349" s="11" cm="1">
        <f t="array" ref="H2349">_xlfn.IFS(G2349="&gt;70%",1,G2349="60-70%",70%,G2349="50-60%",60%,G2349="&lt;50%",50%)</f>
        <v>1</v>
      </c>
      <c r="I2349" s="47">
        <v>0.47630595913712032</v>
      </c>
      <c r="J2349">
        <v>4</v>
      </c>
      <c r="K2349">
        <v>3</v>
      </c>
      <c r="L2349" t="s">
        <v>196</v>
      </c>
      <c r="M2349" s="11" cm="1">
        <f t="array" ref="M2349">_xlfn.IFS(L2349="&gt;70%",1,L2349="60-70%",70%,L2349="50-60%",60%,L2349="&lt;50%",50%)</f>
        <v>1</v>
      </c>
      <c r="N2349" s="47">
        <v>0.53833504286707035</v>
      </c>
      <c r="O2349">
        <v>3</v>
      </c>
      <c r="P2349">
        <v>3</v>
      </c>
      <c r="Q2349">
        <v>4</v>
      </c>
      <c r="R2349">
        <v>11</v>
      </c>
      <c r="S2349" t="s">
        <v>104</v>
      </c>
      <c r="T2349" t="s">
        <v>108</v>
      </c>
      <c r="V2349">
        <v>22</v>
      </c>
      <c r="W2349">
        <v>21</v>
      </c>
      <c r="X2349">
        <f>IF(AND(OR('Country Prioritization'!$C$4 = 'Filter inputs'!$A$4,'Country Prioritization'!$C$4=$B2349),
OR('Country Prioritization'!$C$6='Filter inputs'!$C$4,'Country Prioritization'!$C$6=$S2349),
OR( 'Country Prioritization'!$C$7='Filter inputs'!$D$4, 'Country Prioritization'!$C$7=$T2349),
OR('Country Prioritization'!$C$8='Filter inputs'!$E$4, 'Country Prioritization'!$C$8=$F2349), OR(AND('Country Prioritization'!$C$5='Filter inputs'!$B$4,H2349&lt;=$X$1),AND('Country Prioritization'!$C$5='Filter inputs'!$B$5,M2349&lt;=$X$1))),1,0)</f>
        <v>1</v>
      </c>
      <c r="Y2349">
        <f>IF(OR('Vaccine Prioritization'!$C$5='Filter inputs'!$E$4, 'Vaccine Prioritization'!$C$5=$F2349),1,0)</f>
        <v>1</v>
      </c>
    </row>
    <row r="2350" spans="1:25" x14ac:dyDescent="0.3">
      <c r="A2350" t="str">
        <f t="shared" si="58"/>
        <v>AFRICACOGPCV32029</v>
      </c>
      <c r="B2350" t="s">
        <v>3</v>
      </c>
      <c r="C2350" t="s">
        <v>128</v>
      </c>
      <c r="D2350" t="s">
        <v>24</v>
      </c>
      <c r="E2350" t="s">
        <v>84</v>
      </c>
      <c r="F2350">
        <v>2029</v>
      </c>
      <c r="G2350" t="s">
        <v>197</v>
      </c>
      <c r="H2350" s="11" cm="1">
        <f t="array" ref="H2350">_xlfn.IFS(G2350="&gt;70%",1,G2350="60-70%",70%,G2350="50-60%",60%,G2350="&lt;50%",50%)</f>
        <v>0.7</v>
      </c>
      <c r="I2350" s="47">
        <v>0.60759373130631877</v>
      </c>
      <c r="J2350">
        <v>8</v>
      </c>
      <c r="K2350">
        <v>4</v>
      </c>
      <c r="L2350" t="s">
        <v>196</v>
      </c>
      <c r="M2350" s="11" cm="1">
        <f t="array" ref="M2350">_xlfn.IFS(L2350="&gt;70%",1,L2350="60-70%",70%,L2350="50-60%",60%,L2350="&lt;50%",50%)</f>
        <v>1</v>
      </c>
      <c r="N2350" s="47">
        <v>0.53726600075055508</v>
      </c>
      <c r="O2350">
        <v>8</v>
      </c>
      <c r="P2350">
        <v>3</v>
      </c>
      <c r="Q2350">
        <v>8</v>
      </c>
      <c r="R2350">
        <v>2</v>
      </c>
      <c r="S2350" t="s">
        <v>104</v>
      </c>
      <c r="T2350" t="s">
        <v>109</v>
      </c>
      <c r="V2350">
        <v>22</v>
      </c>
      <c r="W2350">
        <v>21</v>
      </c>
      <c r="X2350">
        <f>IF(AND(OR('Country Prioritization'!$C$4 = 'Filter inputs'!$A$4,'Country Prioritization'!$C$4=$B2350),
OR('Country Prioritization'!$C$6='Filter inputs'!$C$4,'Country Prioritization'!$C$6=$S2350),
OR( 'Country Prioritization'!$C$7='Filter inputs'!$D$4, 'Country Prioritization'!$C$7=$T2350),
OR('Country Prioritization'!$C$8='Filter inputs'!$E$4, 'Country Prioritization'!$C$8=$F2350), OR(AND('Country Prioritization'!$C$5='Filter inputs'!$B$4,H2350&lt;=$X$1),AND('Country Prioritization'!$C$5='Filter inputs'!$B$5,M2350&lt;=$X$1))),1,0)</f>
        <v>1</v>
      </c>
      <c r="Y2350">
        <f>IF(OR('Vaccine Prioritization'!$C$5='Filter inputs'!$E$4, 'Vaccine Prioritization'!$C$5=$F2350),1,0)</f>
        <v>1</v>
      </c>
    </row>
    <row r="2351" spans="1:25" x14ac:dyDescent="0.3">
      <c r="A2351" t="str">
        <f t="shared" si="58"/>
        <v>AFRICACAFPCV32029</v>
      </c>
      <c r="B2351" t="s">
        <v>3</v>
      </c>
      <c r="C2351" t="s">
        <v>114</v>
      </c>
      <c r="D2351" t="s">
        <v>6</v>
      </c>
      <c r="E2351" t="s">
        <v>84</v>
      </c>
      <c r="F2351">
        <v>2029</v>
      </c>
      <c r="G2351" t="s">
        <v>199</v>
      </c>
      <c r="H2351" s="11" cm="1">
        <f t="array" ref="H2351">_xlfn.IFS(G2351="&gt;70%",1,G2351="60-70%",70%,G2351="50-60%",60%,G2351="&lt;50%",50%)</f>
        <v>0.5</v>
      </c>
      <c r="I2351" s="47">
        <v>0.44733970673588092</v>
      </c>
      <c r="J2351">
        <v>10</v>
      </c>
      <c r="K2351">
        <v>3</v>
      </c>
      <c r="L2351" t="s">
        <v>199</v>
      </c>
      <c r="M2351" s="11" cm="1">
        <f t="array" ref="M2351">_xlfn.IFS(L2351="&gt;70%",1,L2351="60-70%",70%,L2351="50-60%",60%,L2351="&lt;50%",50%)</f>
        <v>0.5</v>
      </c>
      <c r="N2351" s="47">
        <v>0.37670372881377595</v>
      </c>
      <c r="O2351">
        <v>10</v>
      </c>
      <c r="P2351">
        <v>3</v>
      </c>
      <c r="Q2351">
        <v>10</v>
      </c>
      <c r="R2351">
        <v>9</v>
      </c>
      <c r="S2351" t="s">
        <v>103</v>
      </c>
      <c r="T2351" t="s">
        <v>106</v>
      </c>
      <c r="V2351">
        <v>32</v>
      </c>
      <c r="W2351">
        <v>32</v>
      </c>
      <c r="X2351">
        <f>IF(AND(OR('Country Prioritization'!$C$4 = 'Filter inputs'!$A$4,'Country Prioritization'!$C$4=$B2351),
OR('Country Prioritization'!$C$6='Filter inputs'!$C$4,'Country Prioritization'!$C$6=$S2351),
OR( 'Country Prioritization'!$C$7='Filter inputs'!$D$4, 'Country Prioritization'!$C$7=$T2351),
OR('Country Prioritization'!$C$8='Filter inputs'!$E$4, 'Country Prioritization'!$C$8=$F2351), OR(AND('Country Prioritization'!$C$5='Filter inputs'!$B$4,H2351&lt;=$X$1),AND('Country Prioritization'!$C$5='Filter inputs'!$B$5,M2351&lt;=$X$1))),1,0)</f>
        <v>1</v>
      </c>
      <c r="Y2351">
        <f>IF(OR('Vaccine Prioritization'!$C$5='Filter inputs'!$E$4, 'Vaccine Prioritization'!$C$5=$F2351),1,0)</f>
        <v>1</v>
      </c>
    </row>
    <row r="2352" spans="1:25" x14ac:dyDescent="0.3">
      <c r="A2352" t="str">
        <f t="shared" si="58"/>
        <v>AFRICAGMBPCV32029</v>
      </c>
      <c r="B2352" t="s">
        <v>3</v>
      </c>
      <c r="C2352" t="s">
        <v>156</v>
      </c>
      <c r="D2352" t="s">
        <v>52</v>
      </c>
      <c r="E2352" t="s">
        <v>84</v>
      </c>
      <c r="F2352">
        <v>2029</v>
      </c>
      <c r="G2352" t="s">
        <v>196</v>
      </c>
      <c r="H2352" s="11" cm="1">
        <f t="array" ref="H2352">_xlfn.IFS(G2352="&gt;70%",1,G2352="60-70%",70%,G2352="50-60%",60%,G2352="&lt;50%",50%)</f>
        <v>1</v>
      </c>
      <c r="I2352" s="47">
        <v>0.38830208168552249</v>
      </c>
      <c r="J2352">
        <v>4</v>
      </c>
      <c r="K2352">
        <v>3</v>
      </c>
      <c r="L2352" t="s">
        <v>196</v>
      </c>
      <c r="M2352" s="11" cm="1">
        <f t="array" ref="M2352">_xlfn.IFS(L2352="&gt;70%",1,L2352="60-70%",70%,L2352="50-60%",60%,L2352="&lt;50%",50%)</f>
        <v>1</v>
      </c>
      <c r="N2352" s="47">
        <v>0.36782751436070954</v>
      </c>
      <c r="O2352">
        <v>4</v>
      </c>
      <c r="P2352">
        <v>3</v>
      </c>
      <c r="Q2352">
        <v>6</v>
      </c>
      <c r="R2352">
        <v>9</v>
      </c>
      <c r="S2352" t="s">
        <v>103</v>
      </c>
      <c r="T2352" t="s">
        <v>106</v>
      </c>
      <c r="V2352">
        <v>22</v>
      </c>
      <c r="W2352">
        <v>22</v>
      </c>
      <c r="X2352">
        <f>IF(AND(OR('Country Prioritization'!$C$4 = 'Filter inputs'!$A$4,'Country Prioritization'!$C$4=$B2352),
OR('Country Prioritization'!$C$6='Filter inputs'!$C$4,'Country Prioritization'!$C$6=$S2352),
OR( 'Country Prioritization'!$C$7='Filter inputs'!$D$4, 'Country Prioritization'!$C$7=$T2352),
OR('Country Prioritization'!$C$8='Filter inputs'!$E$4, 'Country Prioritization'!$C$8=$F2352), OR(AND('Country Prioritization'!$C$5='Filter inputs'!$B$4,H2352&lt;=$X$1),AND('Country Prioritization'!$C$5='Filter inputs'!$B$5,M2352&lt;=$X$1))),1,0)</f>
        <v>1</v>
      </c>
      <c r="Y2352">
        <f>IF(OR('Vaccine Prioritization'!$C$5='Filter inputs'!$E$4, 'Vaccine Prioritization'!$C$5=$F2352),1,0)</f>
        <v>1</v>
      </c>
    </row>
    <row r="2353" spans="1:25" x14ac:dyDescent="0.3">
      <c r="A2353" t="str">
        <f t="shared" si="58"/>
        <v>ASIALKAPCV32029</v>
      </c>
      <c r="B2353" t="s">
        <v>13</v>
      </c>
      <c r="C2353" t="s">
        <v>180</v>
      </c>
      <c r="D2353" t="s">
        <v>76</v>
      </c>
      <c r="E2353" t="s">
        <v>84</v>
      </c>
      <c r="F2353">
        <v>2029</v>
      </c>
      <c r="G2353" t="s">
        <v>197</v>
      </c>
      <c r="H2353" s="11" cm="1">
        <f t="array" ref="H2353">_xlfn.IFS(G2353="&gt;70%",1,G2353="60-70%",70%,G2353="50-60%",60%,G2353="&lt;50%",50%)</f>
        <v>0.7</v>
      </c>
      <c r="I2353" s="47">
        <v>0.21992195359431596</v>
      </c>
      <c r="J2353">
        <v>8</v>
      </c>
      <c r="K2353">
        <v>2</v>
      </c>
      <c r="L2353" t="s">
        <v>196</v>
      </c>
      <c r="M2353" s="11" cm="1">
        <f t="array" ref="M2353">_xlfn.IFS(L2353="&gt;70%",1,L2353="60-70%",70%,L2353="50-60%",60%,L2353="&lt;50%",50%)</f>
        <v>1</v>
      </c>
      <c r="N2353" s="47">
        <v>0.31765951671183856</v>
      </c>
      <c r="O2353">
        <v>2</v>
      </c>
      <c r="P2353">
        <v>3</v>
      </c>
      <c r="Q2353">
        <v>1</v>
      </c>
      <c r="R2353">
        <v>11</v>
      </c>
      <c r="S2353" t="s">
        <v>104</v>
      </c>
      <c r="T2353" t="s">
        <v>108</v>
      </c>
      <c r="V2353">
        <v>22</v>
      </c>
      <c r="W2353">
        <v>17</v>
      </c>
      <c r="X2353">
        <f>IF(AND(OR('Country Prioritization'!$C$4 = 'Filter inputs'!$A$4,'Country Prioritization'!$C$4=$B2353),
OR('Country Prioritization'!$C$6='Filter inputs'!$C$4,'Country Prioritization'!$C$6=$S2353),
OR( 'Country Prioritization'!$C$7='Filter inputs'!$D$4, 'Country Prioritization'!$C$7=$T2353),
OR('Country Prioritization'!$C$8='Filter inputs'!$E$4, 'Country Prioritization'!$C$8=$F2353), OR(AND('Country Prioritization'!$C$5='Filter inputs'!$B$4,H2353&lt;=$X$1),AND('Country Prioritization'!$C$5='Filter inputs'!$B$5,M2353&lt;=$X$1))),1,0)</f>
        <v>1</v>
      </c>
      <c r="Y2353">
        <f>IF(OR('Vaccine Prioritization'!$C$5='Filter inputs'!$E$4, 'Vaccine Prioritization'!$C$5=$F2353),1,0)</f>
        <v>1</v>
      </c>
    </row>
    <row r="2354" spans="1:25" x14ac:dyDescent="0.3">
      <c r="A2354" t="str">
        <f t="shared" si="58"/>
        <v>EUROPEUKRPCV32029</v>
      </c>
      <c r="B2354" t="s">
        <v>9</v>
      </c>
      <c r="C2354" t="s">
        <v>117</v>
      </c>
      <c r="D2354" t="s">
        <v>10</v>
      </c>
      <c r="E2354" t="s">
        <v>84</v>
      </c>
      <c r="F2354">
        <v>2029</v>
      </c>
      <c r="G2354" t="s">
        <v>197</v>
      </c>
      <c r="H2354" s="11" cm="1">
        <f t="array" ref="H2354">_xlfn.IFS(G2354="&gt;70%",1,G2354="60-70%",70%,G2354="50-60%",60%,G2354="&lt;50%",50%)</f>
        <v>0.7</v>
      </c>
      <c r="I2354" s="47">
        <v>0.37186205709426956</v>
      </c>
      <c r="J2354">
        <v>9</v>
      </c>
      <c r="K2354">
        <v>3</v>
      </c>
      <c r="L2354" t="s">
        <v>199</v>
      </c>
      <c r="M2354" s="11" cm="1">
        <f t="array" ref="M2354">_xlfn.IFS(L2354="&gt;70%",1,L2354="60-70%",70%,L2354="50-60%",60%,L2354="&lt;50%",50%)</f>
        <v>0.5</v>
      </c>
      <c r="N2354" s="47">
        <v>0.29585379651163884</v>
      </c>
      <c r="O2354">
        <v>9</v>
      </c>
      <c r="P2354">
        <v>3</v>
      </c>
      <c r="Q2354">
        <v>1</v>
      </c>
      <c r="R2354">
        <v>11</v>
      </c>
      <c r="S2354" t="s">
        <v>104</v>
      </c>
      <c r="T2354" t="s">
        <v>108</v>
      </c>
      <c r="V2354">
        <v>24</v>
      </c>
      <c r="W2354">
        <v>24</v>
      </c>
      <c r="X2354">
        <f>IF(AND(OR('Country Prioritization'!$C$4 = 'Filter inputs'!$A$4,'Country Prioritization'!$C$4=$B2354),
OR('Country Prioritization'!$C$6='Filter inputs'!$C$4,'Country Prioritization'!$C$6=$S2354),
OR( 'Country Prioritization'!$C$7='Filter inputs'!$D$4, 'Country Prioritization'!$C$7=$T2354),
OR('Country Prioritization'!$C$8='Filter inputs'!$E$4, 'Country Prioritization'!$C$8=$F2354), OR(AND('Country Prioritization'!$C$5='Filter inputs'!$B$4,H2354&lt;=$X$1),AND('Country Prioritization'!$C$5='Filter inputs'!$B$5,M2354&lt;=$X$1))),1,0)</f>
        <v>1</v>
      </c>
      <c r="Y2354">
        <f>IF(OR('Vaccine Prioritization'!$C$5='Filter inputs'!$E$4, 'Vaccine Prioritization'!$C$5=$F2354),1,0)</f>
        <v>1</v>
      </c>
    </row>
    <row r="2355" spans="1:25" x14ac:dyDescent="0.3">
      <c r="A2355" t="str">
        <f t="shared" si="58"/>
        <v>AMERICANICPCV32029</v>
      </c>
      <c r="B2355" t="s">
        <v>22</v>
      </c>
      <c r="C2355" t="s">
        <v>185</v>
      </c>
      <c r="D2355" t="s">
        <v>81</v>
      </c>
      <c r="E2355" t="s">
        <v>84</v>
      </c>
      <c r="F2355">
        <v>2029</v>
      </c>
      <c r="G2355" t="s">
        <v>196</v>
      </c>
      <c r="H2355" s="11" cm="1">
        <f t="array" ref="H2355">_xlfn.IFS(G2355="&gt;70%",1,G2355="60-70%",70%,G2355="50-60%",60%,G2355="&lt;50%",50%)</f>
        <v>1</v>
      </c>
      <c r="I2355" s="47">
        <v>0.27251860994927979</v>
      </c>
      <c r="J2355">
        <v>1</v>
      </c>
      <c r="K2355">
        <v>3</v>
      </c>
      <c r="L2355" t="s">
        <v>196</v>
      </c>
      <c r="M2355" s="11" cm="1">
        <f t="array" ref="M2355">_xlfn.IFS(L2355="&gt;70%",1,L2355="60-70%",70%,L2355="50-60%",60%,L2355="&lt;50%",50%)</f>
        <v>1</v>
      </c>
      <c r="N2355" s="47">
        <v>0.27729659625393127</v>
      </c>
      <c r="O2355">
        <v>1</v>
      </c>
      <c r="P2355">
        <v>3</v>
      </c>
      <c r="Q2355">
        <v>1</v>
      </c>
      <c r="R2355">
        <v>5</v>
      </c>
      <c r="S2355" t="s">
        <v>104</v>
      </c>
      <c r="T2355" t="s">
        <v>107</v>
      </c>
      <c r="V2355">
        <v>10</v>
      </c>
      <c r="W2355">
        <v>10</v>
      </c>
      <c r="X2355">
        <f>IF(AND(OR('Country Prioritization'!$C$4 = 'Filter inputs'!$A$4,'Country Prioritization'!$C$4=$B2355),
OR('Country Prioritization'!$C$6='Filter inputs'!$C$4,'Country Prioritization'!$C$6=$S2355),
OR( 'Country Prioritization'!$C$7='Filter inputs'!$D$4, 'Country Prioritization'!$C$7=$T2355),
OR('Country Prioritization'!$C$8='Filter inputs'!$E$4, 'Country Prioritization'!$C$8=$F2355), OR(AND('Country Prioritization'!$C$5='Filter inputs'!$B$4,H2355&lt;=$X$1),AND('Country Prioritization'!$C$5='Filter inputs'!$B$5,M2355&lt;=$X$1))),1,0)</f>
        <v>1</v>
      </c>
      <c r="Y2355">
        <f>IF(OR('Vaccine Prioritization'!$C$5='Filter inputs'!$E$4, 'Vaccine Prioritization'!$C$5=$F2355),1,0)</f>
        <v>1</v>
      </c>
    </row>
    <row r="2356" spans="1:25" x14ac:dyDescent="0.3">
      <c r="A2356" t="str">
        <f t="shared" si="58"/>
        <v>AFRICAGNBPCV32029</v>
      </c>
      <c r="B2356" t="s">
        <v>3</v>
      </c>
      <c r="C2356" t="s">
        <v>138</v>
      </c>
      <c r="D2356" t="s">
        <v>34</v>
      </c>
      <c r="E2356" t="s">
        <v>84</v>
      </c>
      <c r="F2356">
        <v>2029</v>
      </c>
      <c r="G2356" t="s">
        <v>196</v>
      </c>
      <c r="H2356" s="11" cm="1">
        <f t="array" ref="H2356">_xlfn.IFS(G2356="&gt;70%",1,G2356="60-70%",70%,G2356="50-60%",60%,G2356="&lt;50%",50%)</f>
        <v>1</v>
      </c>
      <c r="I2356" s="47">
        <v>0.22671192726495809</v>
      </c>
      <c r="J2356">
        <v>5</v>
      </c>
      <c r="K2356">
        <v>2</v>
      </c>
      <c r="L2356" t="s">
        <v>196</v>
      </c>
      <c r="M2356" s="11" cm="1">
        <f t="array" ref="M2356">_xlfn.IFS(L2356="&gt;70%",1,L2356="60-70%",70%,L2356="50-60%",60%,L2356="&lt;50%",50%)</f>
        <v>1</v>
      </c>
      <c r="N2356" s="47">
        <v>0.23229917270236258</v>
      </c>
      <c r="O2356">
        <v>7</v>
      </c>
      <c r="P2356">
        <v>2</v>
      </c>
      <c r="Q2356">
        <v>9</v>
      </c>
      <c r="R2356">
        <v>9</v>
      </c>
      <c r="S2356" t="s">
        <v>103</v>
      </c>
      <c r="T2356" t="s">
        <v>106</v>
      </c>
      <c r="V2356">
        <v>25</v>
      </c>
      <c r="W2356">
        <v>27</v>
      </c>
      <c r="X2356">
        <f>IF(AND(OR('Country Prioritization'!$C$4 = 'Filter inputs'!$A$4,'Country Prioritization'!$C$4=$B2356),
OR('Country Prioritization'!$C$6='Filter inputs'!$C$4,'Country Prioritization'!$C$6=$S2356),
OR( 'Country Prioritization'!$C$7='Filter inputs'!$D$4, 'Country Prioritization'!$C$7=$T2356),
OR('Country Prioritization'!$C$8='Filter inputs'!$E$4, 'Country Prioritization'!$C$8=$F2356), OR(AND('Country Prioritization'!$C$5='Filter inputs'!$B$4,H2356&lt;=$X$1),AND('Country Prioritization'!$C$5='Filter inputs'!$B$5,M2356&lt;=$X$1))),1,0)</f>
        <v>1</v>
      </c>
      <c r="Y2356">
        <f>IF(OR('Vaccine Prioritization'!$C$5='Filter inputs'!$E$4, 'Vaccine Prioritization'!$C$5=$F2356),1,0)</f>
        <v>1</v>
      </c>
    </row>
    <row r="2357" spans="1:25" x14ac:dyDescent="0.3">
      <c r="A2357" t="str">
        <f t="shared" si="58"/>
        <v>AFRICACOMPCV32029</v>
      </c>
      <c r="B2357" t="s">
        <v>3</v>
      </c>
      <c r="C2357" t="s">
        <v>153</v>
      </c>
      <c r="D2357" t="s">
        <v>49</v>
      </c>
      <c r="E2357" t="s">
        <v>84</v>
      </c>
      <c r="F2357">
        <v>2029</v>
      </c>
      <c r="G2357" t="s">
        <v>196</v>
      </c>
      <c r="H2357" s="11" cm="1">
        <f t="array" ref="H2357">_xlfn.IFS(G2357="&gt;70%",1,G2357="60-70%",70%,G2357="50-60%",60%,G2357="&lt;50%",50%)</f>
        <v>1</v>
      </c>
      <c r="I2357" s="47">
        <v>0.18682763439062006</v>
      </c>
      <c r="J2357">
        <v>6</v>
      </c>
      <c r="K2357">
        <v>2</v>
      </c>
      <c r="L2357" t="s">
        <v>196</v>
      </c>
      <c r="M2357" s="11" cm="1">
        <f t="array" ref="M2357">_xlfn.IFS(L2357="&gt;70%",1,L2357="60-70%",70%,L2357="50-60%",60%,L2357="&lt;50%",50%)</f>
        <v>1</v>
      </c>
      <c r="N2357" s="47">
        <v>0.17858128343131985</v>
      </c>
      <c r="O2357">
        <v>5</v>
      </c>
      <c r="P2357">
        <v>2</v>
      </c>
      <c r="Q2357">
        <v>3</v>
      </c>
      <c r="R2357">
        <v>2</v>
      </c>
      <c r="S2357" t="s">
        <v>104</v>
      </c>
      <c r="T2357" t="s">
        <v>109</v>
      </c>
      <c r="V2357">
        <v>13</v>
      </c>
      <c r="W2357">
        <v>12</v>
      </c>
      <c r="X2357">
        <f>IF(AND(OR('Country Prioritization'!$C$4 = 'Filter inputs'!$A$4,'Country Prioritization'!$C$4=$B2357),
OR('Country Prioritization'!$C$6='Filter inputs'!$C$4,'Country Prioritization'!$C$6=$S2357),
OR( 'Country Prioritization'!$C$7='Filter inputs'!$D$4, 'Country Prioritization'!$C$7=$T2357),
OR('Country Prioritization'!$C$8='Filter inputs'!$E$4, 'Country Prioritization'!$C$8=$F2357), OR(AND('Country Prioritization'!$C$5='Filter inputs'!$B$4,H2357&lt;=$X$1),AND('Country Prioritization'!$C$5='Filter inputs'!$B$5,M2357&lt;=$X$1))),1,0)</f>
        <v>1</v>
      </c>
      <c r="Y2357">
        <f>IF(OR('Vaccine Prioritization'!$C$5='Filter inputs'!$E$4, 'Vaccine Prioritization'!$C$5=$F2357),1,0)</f>
        <v>1</v>
      </c>
    </row>
    <row r="2358" spans="1:25" x14ac:dyDescent="0.3">
      <c r="A2358" t="str">
        <f t="shared" si="58"/>
        <v>ASIAMNGPCV32029</v>
      </c>
      <c r="B2358" t="s">
        <v>13</v>
      </c>
      <c r="C2358" t="s">
        <v>174</v>
      </c>
      <c r="D2358" t="s">
        <v>70</v>
      </c>
      <c r="E2358" t="s">
        <v>84</v>
      </c>
      <c r="F2358">
        <v>2029</v>
      </c>
      <c r="G2358" t="s">
        <v>199</v>
      </c>
      <c r="H2358" s="11" cm="1">
        <f t="array" ref="H2358">_xlfn.IFS(G2358="&gt;70%",1,G2358="60-70%",70%,G2358="50-60%",60%,G2358="&lt;50%",50%)</f>
        <v>0.5</v>
      </c>
      <c r="I2358" s="47">
        <v>8.5212301040908767E-2</v>
      </c>
      <c r="J2358">
        <v>10</v>
      </c>
      <c r="K2358">
        <v>2</v>
      </c>
      <c r="L2358" t="s">
        <v>196</v>
      </c>
      <c r="M2358" s="11" cm="1">
        <f t="array" ref="M2358">_xlfn.IFS(L2358="&gt;70%",1,L2358="60-70%",70%,L2358="50-60%",60%,L2358="&lt;50%",50%)</f>
        <v>1</v>
      </c>
      <c r="N2358" s="47">
        <v>0.17273759742055966</v>
      </c>
      <c r="O2358">
        <v>2</v>
      </c>
      <c r="P2358">
        <v>2</v>
      </c>
      <c r="Q2358">
        <v>5</v>
      </c>
      <c r="R2358">
        <v>11</v>
      </c>
      <c r="S2358" t="s">
        <v>104</v>
      </c>
      <c r="T2358" t="s">
        <v>108</v>
      </c>
      <c r="V2358">
        <v>28</v>
      </c>
      <c r="W2358">
        <v>20</v>
      </c>
      <c r="X2358">
        <f>IF(AND(OR('Country Prioritization'!$C$4 = 'Filter inputs'!$A$4,'Country Prioritization'!$C$4=$B2358),
OR('Country Prioritization'!$C$6='Filter inputs'!$C$4,'Country Prioritization'!$C$6=$S2358),
OR( 'Country Prioritization'!$C$7='Filter inputs'!$D$4, 'Country Prioritization'!$C$7=$T2358),
OR('Country Prioritization'!$C$8='Filter inputs'!$E$4, 'Country Prioritization'!$C$8=$F2358), OR(AND('Country Prioritization'!$C$5='Filter inputs'!$B$4,H2358&lt;=$X$1),AND('Country Prioritization'!$C$5='Filter inputs'!$B$5,M2358&lt;=$X$1))),1,0)</f>
        <v>1</v>
      </c>
      <c r="Y2358">
        <f>IF(OR('Vaccine Prioritization'!$C$5='Filter inputs'!$E$4, 'Vaccine Prioritization'!$C$5=$F2358),1,0)</f>
        <v>1</v>
      </c>
    </row>
    <row r="2359" spans="1:25" x14ac:dyDescent="0.3">
      <c r="A2359" t="str">
        <f t="shared" si="58"/>
        <v>AFRICADJIPCV32029</v>
      </c>
      <c r="B2359" t="s">
        <v>3</v>
      </c>
      <c r="C2359" t="s">
        <v>124</v>
      </c>
      <c r="D2359" t="s">
        <v>19</v>
      </c>
      <c r="E2359" t="s">
        <v>84</v>
      </c>
      <c r="F2359">
        <v>2029</v>
      </c>
      <c r="G2359" t="s">
        <v>196</v>
      </c>
      <c r="H2359" s="11" cm="1">
        <f t="array" ref="H2359">_xlfn.IFS(G2359="&gt;70%",1,G2359="60-70%",70%,G2359="50-60%",60%,G2359="&lt;50%",50%)</f>
        <v>1</v>
      </c>
      <c r="I2359" s="47">
        <v>0.15827058900890992</v>
      </c>
      <c r="J2359">
        <v>5</v>
      </c>
      <c r="K2359">
        <v>2</v>
      </c>
      <c r="L2359" t="s">
        <v>197</v>
      </c>
      <c r="M2359" s="11" cm="1">
        <f t="array" ref="M2359">_xlfn.IFS(L2359="&gt;70%",1,L2359="60-70%",70%,L2359="50-60%",60%,L2359="&lt;50%",50%)</f>
        <v>0.7</v>
      </c>
      <c r="N2359" s="47">
        <v>0.15647502326745327</v>
      </c>
      <c r="O2359">
        <v>8</v>
      </c>
      <c r="P2359">
        <v>2</v>
      </c>
      <c r="Q2359">
        <v>7</v>
      </c>
      <c r="R2359">
        <v>2</v>
      </c>
      <c r="S2359" t="s">
        <v>104</v>
      </c>
      <c r="T2359" t="s">
        <v>109</v>
      </c>
      <c r="V2359">
        <v>16</v>
      </c>
      <c r="W2359">
        <v>19</v>
      </c>
      <c r="X2359">
        <f>IF(AND(OR('Country Prioritization'!$C$4 = 'Filter inputs'!$A$4,'Country Prioritization'!$C$4=$B2359),
OR('Country Prioritization'!$C$6='Filter inputs'!$C$4,'Country Prioritization'!$C$6=$S2359),
OR( 'Country Prioritization'!$C$7='Filter inputs'!$D$4, 'Country Prioritization'!$C$7=$T2359),
OR('Country Prioritization'!$C$8='Filter inputs'!$E$4, 'Country Prioritization'!$C$8=$F2359), OR(AND('Country Prioritization'!$C$5='Filter inputs'!$B$4,H2359&lt;=$X$1),AND('Country Prioritization'!$C$5='Filter inputs'!$B$5,M2359&lt;=$X$1))),1,0)</f>
        <v>1</v>
      </c>
      <c r="Y2359">
        <f>IF(OR('Vaccine Prioritization'!$C$5='Filter inputs'!$E$4, 'Vaccine Prioritization'!$C$5=$F2359),1,0)</f>
        <v>1</v>
      </c>
    </row>
    <row r="2360" spans="1:25" x14ac:dyDescent="0.3">
      <c r="A2360" t="str">
        <f t="shared" si="58"/>
        <v>ASIATLSPCV32029</v>
      </c>
      <c r="B2360" t="s">
        <v>13</v>
      </c>
      <c r="C2360" t="s">
        <v>160</v>
      </c>
      <c r="D2360" t="s">
        <v>56</v>
      </c>
      <c r="E2360" t="s">
        <v>84</v>
      </c>
      <c r="F2360">
        <v>2029</v>
      </c>
      <c r="G2360" t="s">
        <v>197</v>
      </c>
      <c r="H2360" s="11" cm="1">
        <f t="array" ref="H2360">_xlfn.IFS(G2360="&gt;70%",1,G2360="60-70%",70%,G2360="50-60%",60%,G2360="&lt;50%",50%)</f>
        <v>0.7</v>
      </c>
      <c r="I2360" s="47">
        <v>0.23541693550893644</v>
      </c>
      <c r="J2360">
        <v>8</v>
      </c>
      <c r="K2360">
        <v>3</v>
      </c>
      <c r="L2360" t="s">
        <v>199</v>
      </c>
      <c r="M2360" s="11" cm="1">
        <f t="array" ref="M2360">_xlfn.IFS(L2360="&gt;70%",1,L2360="60-70%",70%,L2360="50-60%",60%,L2360="&lt;50%",50%)</f>
        <v>0.5</v>
      </c>
      <c r="N2360" s="47">
        <v>0.13228188494310031</v>
      </c>
      <c r="O2360">
        <v>10</v>
      </c>
      <c r="P2360">
        <v>2</v>
      </c>
      <c r="Q2360">
        <v>2</v>
      </c>
      <c r="R2360">
        <v>11</v>
      </c>
      <c r="S2360" t="s">
        <v>104</v>
      </c>
      <c r="T2360" t="s">
        <v>108</v>
      </c>
      <c r="V2360">
        <v>24</v>
      </c>
      <c r="W2360">
        <v>25</v>
      </c>
      <c r="X2360">
        <f>IF(AND(OR('Country Prioritization'!$C$4 = 'Filter inputs'!$A$4,'Country Prioritization'!$C$4=$B2360),
OR('Country Prioritization'!$C$6='Filter inputs'!$C$4,'Country Prioritization'!$C$6=$S2360),
OR( 'Country Prioritization'!$C$7='Filter inputs'!$D$4, 'Country Prioritization'!$C$7=$T2360),
OR('Country Prioritization'!$C$8='Filter inputs'!$E$4, 'Country Prioritization'!$C$8=$F2360), OR(AND('Country Prioritization'!$C$5='Filter inputs'!$B$4,H2360&lt;=$X$1),AND('Country Prioritization'!$C$5='Filter inputs'!$B$5,M2360&lt;=$X$1))),1,0)</f>
        <v>1</v>
      </c>
      <c r="Y2360">
        <f>IF(OR('Vaccine Prioritization'!$C$5='Filter inputs'!$E$4, 'Vaccine Prioritization'!$C$5=$F2360),1,0)</f>
        <v>1</v>
      </c>
    </row>
    <row r="2361" spans="1:25" x14ac:dyDescent="0.3">
      <c r="A2361" t="str">
        <f t="shared" si="58"/>
        <v>ASIAARMPCV32029</v>
      </c>
      <c r="B2361" t="s">
        <v>13</v>
      </c>
      <c r="C2361" t="s">
        <v>168</v>
      </c>
      <c r="D2361" t="s">
        <v>64</v>
      </c>
      <c r="E2361" t="s">
        <v>84</v>
      </c>
      <c r="F2361">
        <v>2029</v>
      </c>
      <c r="G2361" t="s">
        <v>196</v>
      </c>
      <c r="H2361" s="11" cm="1">
        <f t="array" ref="H2361">_xlfn.IFS(G2361="&gt;70%",1,G2361="60-70%",70%,G2361="50-60%",60%,G2361="&lt;50%",50%)</f>
        <v>1</v>
      </c>
      <c r="I2361" s="47">
        <v>0.10933137609801306</v>
      </c>
      <c r="J2361">
        <v>3</v>
      </c>
      <c r="K2361">
        <v>2</v>
      </c>
      <c r="L2361" t="s">
        <v>196</v>
      </c>
      <c r="M2361" s="11" cm="1">
        <f t="array" ref="M2361">_xlfn.IFS(L2361="&gt;70%",1,L2361="60-70%",70%,L2361="50-60%",60%,L2361="&lt;50%",50%)</f>
        <v>1</v>
      </c>
      <c r="N2361" s="47">
        <v>0.1152595359345476</v>
      </c>
      <c r="O2361">
        <v>3</v>
      </c>
      <c r="P2361">
        <v>2</v>
      </c>
      <c r="Q2361">
        <v>2</v>
      </c>
      <c r="R2361">
        <v>10</v>
      </c>
      <c r="S2361" t="s">
        <v>105</v>
      </c>
      <c r="T2361" t="s">
        <v>108</v>
      </c>
      <c r="V2361">
        <v>17</v>
      </c>
      <c r="W2361">
        <v>17</v>
      </c>
      <c r="X2361">
        <f>IF(AND(OR('Country Prioritization'!$C$4 = 'Filter inputs'!$A$4,'Country Prioritization'!$C$4=$B2361),
OR('Country Prioritization'!$C$6='Filter inputs'!$C$4,'Country Prioritization'!$C$6=$S2361),
OR( 'Country Prioritization'!$C$7='Filter inputs'!$D$4, 'Country Prioritization'!$C$7=$T2361),
OR('Country Prioritization'!$C$8='Filter inputs'!$E$4, 'Country Prioritization'!$C$8=$F2361), OR(AND('Country Prioritization'!$C$5='Filter inputs'!$B$4,H2361&lt;=$X$1),AND('Country Prioritization'!$C$5='Filter inputs'!$B$5,M2361&lt;=$X$1))),1,0)</f>
        <v>1</v>
      </c>
      <c r="Y2361">
        <f>IF(OR('Vaccine Prioritization'!$C$5='Filter inputs'!$E$4, 'Vaccine Prioritization'!$C$5=$F2361),1,0)</f>
        <v>1</v>
      </c>
    </row>
    <row r="2362" spans="1:25" x14ac:dyDescent="0.3">
      <c r="A2362" t="str">
        <f t="shared" si="58"/>
        <v>AMERICACUBPCV32029</v>
      </c>
      <c r="B2362" t="s">
        <v>22</v>
      </c>
      <c r="C2362" t="s">
        <v>175</v>
      </c>
      <c r="D2362" t="s">
        <v>71</v>
      </c>
      <c r="E2362" t="s">
        <v>84</v>
      </c>
      <c r="F2362">
        <v>2029</v>
      </c>
      <c r="G2362" t="s">
        <v>196</v>
      </c>
      <c r="H2362" s="11" cm="1">
        <f t="array" ref="H2362">_xlfn.IFS(G2362="&gt;70%",1,G2362="60-70%",70%,G2362="50-60%",60%,G2362="&lt;50%",50%)</f>
        <v>1</v>
      </c>
      <c r="I2362" s="47">
        <v>9.6260021663869308E-2</v>
      </c>
      <c r="J2362">
        <v>4</v>
      </c>
      <c r="K2362">
        <v>2</v>
      </c>
      <c r="L2362" t="s">
        <v>196</v>
      </c>
      <c r="M2362" s="11" cm="1">
        <f t="array" ref="M2362">_xlfn.IFS(L2362="&gt;70%",1,L2362="60-70%",70%,L2362="50-60%",60%,L2362="&lt;50%",50%)</f>
        <v>1</v>
      </c>
      <c r="N2362" s="47">
        <v>0.10743059603849822</v>
      </c>
      <c r="O2362">
        <v>2</v>
      </c>
      <c r="P2362">
        <v>2</v>
      </c>
      <c r="Q2362">
        <v>1</v>
      </c>
      <c r="R2362">
        <v>10</v>
      </c>
      <c r="S2362" t="s">
        <v>105</v>
      </c>
      <c r="T2362" t="s">
        <v>108</v>
      </c>
      <c r="V2362">
        <v>17</v>
      </c>
      <c r="W2362">
        <v>15</v>
      </c>
      <c r="X2362">
        <f>IF(AND(OR('Country Prioritization'!$C$4 = 'Filter inputs'!$A$4,'Country Prioritization'!$C$4=$B2362),
OR('Country Prioritization'!$C$6='Filter inputs'!$C$4,'Country Prioritization'!$C$6=$S2362),
OR( 'Country Prioritization'!$C$7='Filter inputs'!$D$4, 'Country Prioritization'!$C$7=$T2362),
OR('Country Prioritization'!$C$8='Filter inputs'!$E$4, 'Country Prioritization'!$C$8=$F2362), OR(AND('Country Prioritization'!$C$5='Filter inputs'!$B$4,H2362&lt;=$X$1),AND('Country Prioritization'!$C$5='Filter inputs'!$B$5,M2362&lt;=$X$1))),1,0)</f>
        <v>1</v>
      </c>
      <c r="Y2362">
        <f>IF(OR('Vaccine Prioritization'!$C$5='Filter inputs'!$E$4, 'Vaccine Prioritization'!$C$5=$F2362),1,0)</f>
        <v>1</v>
      </c>
    </row>
    <row r="2363" spans="1:25" x14ac:dyDescent="0.3">
      <c r="A2363" t="str">
        <f t="shared" si="58"/>
        <v>AFRICALSOPCV32029</v>
      </c>
      <c r="B2363" t="s">
        <v>3</v>
      </c>
      <c r="C2363" t="s">
        <v>178</v>
      </c>
      <c r="D2363" t="s">
        <v>74</v>
      </c>
      <c r="E2363" t="s">
        <v>84</v>
      </c>
      <c r="F2363">
        <v>2029</v>
      </c>
      <c r="G2363" t="s">
        <v>196</v>
      </c>
      <c r="H2363" s="11" cm="1">
        <f t="array" ref="H2363">_xlfn.IFS(G2363="&gt;70%",1,G2363="60-70%",70%,G2363="50-60%",60%,G2363="&lt;50%",50%)</f>
        <v>1</v>
      </c>
      <c r="I2363" s="47">
        <v>8.5029614206521498E-2</v>
      </c>
      <c r="J2363">
        <v>4</v>
      </c>
      <c r="K2363">
        <v>2</v>
      </c>
      <c r="L2363" t="s">
        <v>196</v>
      </c>
      <c r="M2363" s="11" cm="1">
        <f t="array" ref="M2363">_xlfn.IFS(L2363="&gt;70%",1,L2363="60-70%",70%,L2363="50-60%",60%,L2363="&lt;50%",50%)</f>
        <v>1</v>
      </c>
      <c r="N2363" s="47">
        <v>9.17467654349957E-2</v>
      </c>
      <c r="O2363">
        <v>1</v>
      </c>
      <c r="P2363">
        <v>2</v>
      </c>
      <c r="Q2363">
        <v>9</v>
      </c>
      <c r="R2363">
        <v>2</v>
      </c>
      <c r="S2363" t="s">
        <v>104</v>
      </c>
      <c r="T2363" t="s">
        <v>109</v>
      </c>
      <c r="V2363">
        <v>17</v>
      </c>
      <c r="W2363">
        <v>14</v>
      </c>
      <c r="X2363">
        <f>IF(AND(OR('Country Prioritization'!$C$4 = 'Filter inputs'!$A$4,'Country Prioritization'!$C$4=$B2363),
OR('Country Prioritization'!$C$6='Filter inputs'!$C$4,'Country Prioritization'!$C$6=$S2363),
OR( 'Country Prioritization'!$C$7='Filter inputs'!$D$4, 'Country Prioritization'!$C$7=$T2363),
OR('Country Prioritization'!$C$8='Filter inputs'!$E$4, 'Country Prioritization'!$C$8=$F2363), OR(AND('Country Prioritization'!$C$5='Filter inputs'!$B$4,H2363&lt;=$X$1),AND('Country Prioritization'!$C$5='Filter inputs'!$B$5,M2363&lt;=$X$1))),1,0)</f>
        <v>1</v>
      </c>
      <c r="Y2363">
        <f>IF(OR('Vaccine Prioritization'!$C$5='Filter inputs'!$E$4, 'Vaccine Prioritization'!$C$5=$F2363),1,0)</f>
        <v>1</v>
      </c>
    </row>
    <row r="2364" spans="1:25" x14ac:dyDescent="0.3">
      <c r="A2364" t="str">
        <f t="shared" si="58"/>
        <v>ASIABTNPCV32029</v>
      </c>
      <c r="B2364" t="s">
        <v>13</v>
      </c>
      <c r="C2364" t="s">
        <v>184</v>
      </c>
      <c r="D2364" t="s">
        <v>80</v>
      </c>
      <c r="E2364" t="s">
        <v>84</v>
      </c>
      <c r="F2364">
        <v>2029</v>
      </c>
      <c r="G2364" t="s">
        <v>199</v>
      </c>
      <c r="H2364" s="11" cm="1">
        <f t="array" ref="H2364">_xlfn.IFS(G2364="&gt;70%",1,G2364="60-70%",70%,G2364="50-60%",60%,G2364="&lt;50%",50%)</f>
        <v>0.5</v>
      </c>
      <c r="I2364" s="47">
        <v>1.5937478598422445E-2</v>
      </c>
      <c r="J2364">
        <v>10</v>
      </c>
      <c r="K2364">
        <v>1</v>
      </c>
      <c r="L2364" t="s">
        <v>196</v>
      </c>
      <c r="M2364" s="11" cm="1">
        <f t="array" ref="M2364">_xlfn.IFS(L2364="&gt;70%",1,L2364="60-70%",70%,L2364="50-60%",60%,L2364="&lt;50%",50%)</f>
        <v>1</v>
      </c>
      <c r="N2364" s="47">
        <v>7.9595539174870208E-2</v>
      </c>
      <c r="O2364">
        <v>1</v>
      </c>
      <c r="P2364">
        <v>1</v>
      </c>
      <c r="Q2364">
        <v>4</v>
      </c>
      <c r="R2364">
        <v>11</v>
      </c>
      <c r="S2364" t="s">
        <v>104</v>
      </c>
      <c r="T2364" t="s">
        <v>108</v>
      </c>
      <c r="V2364">
        <v>26</v>
      </c>
      <c r="W2364">
        <v>17</v>
      </c>
      <c r="X2364">
        <f>IF(AND(OR('Country Prioritization'!$C$4 = 'Filter inputs'!$A$4,'Country Prioritization'!$C$4=$B2364),
OR('Country Prioritization'!$C$6='Filter inputs'!$C$4,'Country Prioritization'!$C$6=$S2364),
OR( 'Country Prioritization'!$C$7='Filter inputs'!$D$4, 'Country Prioritization'!$C$7=$T2364),
OR('Country Prioritization'!$C$8='Filter inputs'!$E$4, 'Country Prioritization'!$C$8=$F2364), OR(AND('Country Prioritization'!$C$5='Filter inputs'!$B$4,H2364&lt;=$X$1),AND('Country Prioritization'!$C$5='Filter inputs'!$B$5,M2364&lt;=$X$1))),1,0)</f>
        <v>1</v>
      </c>
      <c r="Y2364">
        <f>IF(OR('Vaccine Prioritization'!$C$5='Filter inputs'!$E$4, 'Vaccine Prioritization'!$C$5=$F2364),1,0)</f>
        <v>1</v>
      </c>
    </row>
    <row r="2365" spans="1:25" x14ac:dyDescent="0.3">
      <c r="A2365" t="str">
        <f t="shared" si="58"/>
        <v>ASIAGEOPCV32029</v>
      </c>
      <c r="B2365" t="s">
        <v>13</v>
      </c>
      <c r="C2365" t="s">
        <v>159</v>
      </c>
      <c r="D2365" t="s">
        <v>55</v>
      </c>
      <c r="E2365" t="s">
        <v>84</v>
      </c>
      <c r="F2365">
        <v>2029</v>
      </c>
      <c r="G2365" t="s">
        <v>196</v>
      </c>
      <c r="H2365" s="11" cm="1">
        <f t="array" ref="H2365">_xlfn.IFS(G2365="&gt;70%",1,G2365="60-70%",70%,G2365="50-60%",60%,G2365="&lt;50%",50%)</f>
        <v>1</v>
      </c>
      <c r="I2365" s="47">
        <v>6.5619408490506778E-2</v>
      </c>
      <c r="J2365">
        <v>5</v>
      </c>
      <c r="K2365">
        <v>1</v>
      </c>
      <c r="L2365" t="s">
        <v>196</v>
      </c>
      <c r="M2365" s="11" cm="1">
        <f t="array" ref="M2365">_xlfn.IFS(L2365="&gt;70%",1,L2365="60-70%",70%,L2365="50-60%",60%,L2365="&lt;50%",50%)</f>
        <v>1</v>
      </c>
      <c r="N2365" s="47">
        <v>6.6231895849571565E-2</v>
      </c>
      <c r="O2365">
        <v>5</v>
      </c>
      <c r="P2365">
        <v>1</v>
      </c>
      <c r="Q2365">
        <v>3</v>
      </c>
      <c r="R2365">
        <v>10</v>
      </c>
      <c r="S2365" t="s">
        <v>105</v>
      </c>
      <c r="T2365" t="s">
        <v>108</v>
      </c>
      <c r="V2365">
        <v>19</v>
      </c>
      <c r="W2365">
        <v>19</v>
      </c>
      <c r="X2365">
        <f>IF(AND(OR('Country Prioritization'!$C$4 = 'Filter inputs'!$A$4,'Country Prioritization'!$C$4=$B2365),
OR('Country Prioritization'!$C$6='Filter inputs'!$C$4,'Country Prioritization'!$C$6=$S2365),
OR( 'Country Prioritization'!$C$7='Filter inputs'!$D$4, 'Country Prioritization'!$C$7=$T2365),
OR('Country Prioritization'!$C$8='Filter inputs'!$E$4, 'Country Prioritization'!$C$8=$F2365), OR(AND('Country Prioritization'!$C$5='Filter inputs'!$B$4,H2365&lt;=$X$1),AND('Country Prioritization'!$C$5='Filter inputs'!$B$5,M2365&lt;=$X$1))),1,0)</f>
        <v>1</v>
      </c>
      <c r="Y2365">
        <f>IF(OR('Vaccine Prioritization'!$C$5='Filter inputs'!$E$4, 'Vaccine Prioritization'!$C$5=$F2365),1,0)</f>
        <v>1</v>
      </c>
    </row>
    <row r="2366" spans="1:25" x14ac:dyDescent="0.3">
      <c r="A2366" t="str">
        <f t="shared" si="58"/>
        <v>OCEANIASLBPCV32029</v>
      </c>
      <c r="B2366" t="s">
        <v>15</v>
      </c>
      <c r="C2366" t="s">
        <v>150</v>
      </c>
      <c r="D2366" t="s">
        <v>46</v>
      </c>
      <c r="E2366" t="s">
        <v>84</v>
      </c>
      <c r="F2366">
        <v>2029</v>
      </c>
      <c r="G2366" t="s">
        <v>196</v>
      </c>
      <c r="H2366" s="11" cm="1">
        <f t="array" ref="H2366">_xlfn.IFS(G2366="&gt;70%",1,G2366="60-70%",70%,G2366="50-60%",60%,G2366="&lt;50%",50%)</f>
        <v>1</v>
      </c>
      <c r="I2366" s="47">
        <v>6.3905091511879147E-2</v>
      </c>
      <c r="J2366">
        <v>2</v>
      </c>
      <c r="K2366">
        <v>1</v>
      </c>
      <c r="L2366" t="s">
        <v>196</v>
      </c>
      <c r="M2366" s="11" cm="1">
        <f t="array" ref="M2366">_xlfn.IFS(L2366="&gt;70%",1,L2366="60-70%",70%,L2366="50-60%",60%,L2366="&lt;50%",50%)</f>
        <v>1</v>
      </c>
      <c r="N2366" s="47">
        <v>5.6645249573004201E-2</v>
      </c>
      <c r="O2366">
        <v>5</v>
      </c>
      <c r="P2366">
        <v>1</v>
      </c>
      <c r="Q2366">
        <v>1</v>
      </c>
      <c r="R2366">
        <v>5</v>
      </c>
      <c r="S2366" t="s">
        <v>104</v>
      </c>
      <c r="T2366" t="s">
        <v>107</v>
      </c>
      <c r="V2366">
        <v>9</v>
      </c>
      <c r="W2366">
        <v>12</v>
      </c>
      <c r="X2366">
        <f>IF(AND(OR('Country Prioritization'!$C$4 = 'Filter inputs'!$A$4,'Country Prioritization'!$C$4=$B2366),
OR('Country Prioritization'!$C$6='Filter inputs'!$C$4,'Country Prioritization'!$C$6=$S2366),
OR( 'Country Prioritization'!$C$7='Filter inputs'!$D$4, 'Country Prioritization'!$C$7=$T2366),
OR('Country Prioritization'!$C$8='Filter inputs'!$E$4, 'Country Prioritization'!$C$8=$F2366), OR(AND('Country Prioritization'!$C$5='Filter inputs'!$B$4,H2366&lt;=$X$1),AND('Country Prioritization'!$C$5='Filter inputs'!$B$5,M2366&lt;=$X$1))),1,0)</f>
        <v>1</v>
      </c>
      <c r="Y2366">
        <f>IF(OR('Vaccine Prioritization'!$C$5='Filter inputs'!$E$4, 'Vaccine Prioritization'!$C$5=$F2366),1,0)</f>
        <v>1</v>
      </c>
    </row>
    <row r="2367" spans="1:25" x14ac:dyDescent="0.3">
      <c r="A2367" t="str">
        <f t="shared" si="58"/>
        <v>EUROPEMDAPCV32029</v>
      </c>
      <c r="B2367" t="s">
        <v>9</v>
      </c>
      <c r="C2367" t="s">
        <v>130</v>
      </c>
      <c r="D2367" t="s">
        <v>26</v>
      </c>
      <c r="E2367" t="s">
        <v>84</v>
      </c>
      <c r="F2367">
        <v>2029</v>
      </c>
      <c r="G2367" t="s">
        <v>196</v>
      </c>
      <c r="H2367" s="11" cm="1">
        <f t="array" ref="H2367">_xlfn.IFS(G2367="&gt;70%",1,G2367="60-70%",70%,G2367="50-60%",60%,G2367="&lt;50%",50%)</f>
        <v>1</v>
      </c>
      <c r="I2367" s="47">
        <v>6.5752429482028224E-2</v>
      </c>
      <c r="J2367">
        <v>6</v>
      </c>
      <c r="K2367">
        <v>1</v>
      </c>
      <c r="L2367" t="s">
        <v>196</v>
      </c>
      <c r="M2367" s="11" cm="1">
        <f t="array" ref="M2367">_xlfn.IFS(L2367="&gt;70%",1,L2367="60-70%",70%,L2367="50-60%",60%,L2367="&lt;50%",50%)</f>
        <v>1</v>
      </c>
      <c r="N2367" s="47">
        <v>5.4476050787728797E-2</v>
      </c>
      <c r="O2367">
        <v>8</v>
      </c>
      <c r="P2367">
        <v>1</v>
      </c>
      <c r="Q2367">
        <v>2</v>
      </c>
      <c r="R2367">
        <v>11</v>
      </c>
      <c r="S2367" t="s">
        <v>104</v>
      </c>
      <c r="T2367" t="s">
        <v>108</v>
      </c>
      <c r="V2367">
        <v>20</v>
      </c>
      <c r="W2367">
        <v>22</v>
      </c>
      <c r="X2367">
        <f>IF(AND(OR('Country Prioritization'!$C$4 = 'Filter inputs'!$A$4,'Country Prioritization'!$C$4=$B2367),
OR('Country Prioritization'!$C$6='Filter inputs'!$C$4,'Country Prioritization'!$C$6=$S2367),
OR( 'Country Prioritization'!$C$7='Filter inputs'!$D$4, 'Country Prioritization'!$C$7=$T2367),
OR('Country Prioritization'!$C$8='Filter inputs'!$E$4, 'Country Prioritization'!$C$8=$F2367), OR(AND('Country Prioritization'!$C$5='Filter inputs'!$B$4,H2367&lt;=$X$1),AND('Country Prioritization'!$C$5='Filter inputs'!$B$5,M2367&lt;=$X$1))),1,0)</f>
        <v>1</v>
      </c>
      <c r="Y2367">
        <f>IF(OR('Vaccine Prioritization'!$C$5='Filter inputs'!$E$4, 'Vaccine Prioritization'!$C$5=$F2367),1,0)</f>
        <v>1</v>
      </c>
    </row>
    <row r="2368" spans="1:25" x14ac:dyDescent="0.3">
      <c r="A2368" t="str">
        <f t="shared" si="58"/>
        <v>OCEANIAKIRPCV32029</v>
      </c>
      <c r="B2368" t="s">
        <v>15</v>
      </c>
      <c r="C2368" t="s">
        <v>129</v>
      </c>
      <c r="D2368" t="s">
        <v>25</v>
      </c>
      <c r="E2368" t="s">
        <v>84</v>
      </c>
      <c r="F2368">
        <v>2029</v>
      </c>
      <c r="G2368" t="s">
        <v>196</v>
      </c>
      <c r="H2368" s="11" cm="1">
        <f t="array" ref="H2368">_xlfn.IFS(G2368="&gt;70%",1,G2368="60-70%",70%,G2368="50-60%",60%,G2368="&lt;50%",50%)</f>
        <v>1</v>
      </c>
      <c r="I2368" s="47">
        <v>3.2883980954402786E-2</v>
      </c>
      <c r="J2368">
        <v>1</v>
      </c>
      <c r="K2368">
        <v>1</v>
      </c>
      <c r="L2368" t="s">
        <v>197</v>
      </c>
      <c r="M2368" s="11" cm="1">
        <f t="array" ref="M2368">_xlfn.IFS(L2368="&gt;70%",1,L2368="60-70%",70%,L2368="50-60%",60%,L2368="&lt;50%",50%)</f>
        <v>0.7</v>
      </c>
      <c r="N2368" s="47">
        <v>2.5933294435007751E-2</v>
      </c>
      <c r="O2368">
        <v>8</v>
      </c>
      <c r="P2368">
        <v>1</v>
      </c>
      <c r="Q2368">
        <v>5</v>
      </c>
      <c r="R2368">
        <v>11</v>
      </c>
      <c r="S2368" t="s">
        <v>104</v>
      </c>
      <c r="T2368" t="s">
        <v>108</v>
      </c>
      <c r="V2368">
        <v>18</v>
      </c>
      <c r="W2368">
        <v>25</v>
      </c>
      <c r="X2368">
        <f>IF(AND(OR('Country Prioritization'!$C$4 = 'Filter inputs'!$A$4,'Country Prioritization'!$C$4=$B2368),
OR('Country Prioritization'!$C$6='Filter inputs'!$C$4,'Country Prioritization'!$C$6=$S2368),
OR( 'Country Prioritization'!$C$7='Filter inputs'!$D$4, 'Country Prioritization'!$C$7=$T2368),
OR('Country Prioritization'!$C$8='Filter inputs'!$E$4, 'Country Prioritization'!$C$8=$F2368), OR(AND('Country Prioritization'!$C$5='Filter inputs'!$B$4,H2368&lt;=$X$1),AND('Country Prioritization'!$C$5='Filter inputs'!$B$5,M2368&lt;=$X$1))),1,0)</f>
        <v>1</v>
      </c>
      <c r="Y2368">
        <f>IF(OR('Vaccine Prioritization'!$C$5='Filter inputs'!$E$4, 'Vaccine Prioritization'!$C$5=$F2368),1,0)</f>
        <v>1</v>
      </c>
    </row>
    <row r="2369" spans="1:25" x14ac:dyDescent="0.3">
      <c r="A2369" t="str">
        <f t="shared" si="58"/>
        <v>AMERICAGUYPCV32029</v>
      </c>
      <c r="B2369" t="s">
        <v>22</v>
      </c>
      <c r="C2369" t="s">
        <v>170</v>
      </c>
      <c r="D2369" t="s">
        <v>66</v>
      </c>
      <c r="E2369" t="s">
        <v>84</v>
      </c>
      <c r="F2369">
        <v>2029</v>
      </c>
      <c r="G2369" t="s">
        <v>196</v>
      </c>
      <c r="H2369" s="11" cm="1">
        <f t="array" ref="H2369">_xlfn.IFS(G2369="&gt;70%",1,G2369="60-70%",70%,G2369="50-60%",60%,G2369="&lt;50%",50%)</f>
        <v>1</v>
      </c>
      <c r="I2369" s="47">
        <v>1.9846024805360522E-2</v>
      </c>
      <c r="J2369">
        <v>1</v>
      </c>
      <c r="K2369">
        <v>1</v>
      </c>
      <c r="L2369" t="s">
        <v>196</v>
      </c>
      <c r="M2369" s="11" cm="1">
        <f t="array" ref="M2369">_xlfn.IFS(L2369="&gt;70%",1,L2369="60-70%",70%,L2369="50-60%",60%,L2369="&lt;50%",50%)</f>
        <v>1</v>
      </c>
      <c r="N2369" s="47">
        <v>1.8920016805399915E-2</v>
      </c>
      <c r="O2369">
        <v>3</v>
      </c>
      <c r="P2369">
        <v>1</v>
      </c>
      <c r="Q2369">
        <v>4</v>
      </c>
      <c r="R2369">
        <v>10</v>
      </c>
      <c r="S2369" t="s">
        <v>105</v>
      </c>
      <c r="T2369" t="s">
        <v>108</v>
      </c>
      <c r="V2369">
        <v>16</v>
      </c>
      <c r="W2369">
        <v>18</v>
      </c>
      <c r="X2369">
        <f>IF(AND(OR('Country Prioritization'!$C$4 = 'Filter inputs'!$A$4,'Country Prioritization'!$C$4=$B2369),
OR('Country Prioritization'!$C$6='Filter inputs'!$C$4,'Country Prioritization'!$C$6=$S2369),
OR( 'Country Prioritization'!$C$7='Filter inputs'!$D$4, 'Country Prioritization'!$C$7=$T2369),
OR('Country Prioritization'!$C$8='Filter inputs'!$E$4, 'Country Prioritization'!$C$8=$F2369), OR(AND('Country Prioritization'!$C$5='Filter inputs'!$B$4,H2369&lt;=$X$1),AND('Country Prioritization'!$C$5='Filter inputs'!$B$5,M2369&lt;=$X$1))),1,0)</f>
        <v>1</v>
      </c>
      <c r="Y2369">
        <f>IF(OR('Vaccine Prioritization'!$C$5='Filter inputs'!$E$4, 'Vaccine Prioritization'!$C$5=$F2369),1,0)</f>
        <v>1</v>
      </c>
    </row>
    <row r="2370" spans="1:25" x14ac:dyDescent="0.3">
      <c r="A2370" t="str">
        <f t="shared" si="58"/>
        <v>AFRICASTPPCV32029</v>
      </c>
      <c r="B2370" t="s">
        <v>3</v>
      </c>
      <c r="C2370" t="s">
        <v>173</v>
      </c>
      <c r="D2370" t="s">
        <v>69</v>
      </c>
      <c r="E2370" t="s">
        <v>84</v>
      </c>
      <c r="F2370">
        <v>2029</v>
      </c>
      <c r="G2370" t="s">
        <v>196</v>
      </c>
      <c r="H2370" s="11" cm="1">
        <f t="array" ref="H2370">_xlfn.IFS(G2370="&gt;70%",1,G2370="60-70%",70%,G2370="50-60%",60%,G2370="&lt;50%",50%)</f>
        <v>1</v>
      </c>
      <c r="I2370" s="47">
        <v>1.2664861816265029E-2</v>
      </c>
      <c r="J2370">
        <v>2</v>
      </c>
      <c r="K2370">
        <v>1</v>
      </c>
      <c r="L2370" t="s">
        <v>196</v>
      </c>
      <c r="M2370" s="11" cm="1">
        <f t="array" ref="M2370">_xlfn.IFS(L2370="&gt;70%",1,L2370="60-70%",70%,L2370="50-60%",60%,L2370="&lt;50%",50%)</f>
        <v>1</v>
      </c>
      <c r="N2370" s="47">
        <v>1.1584857795343059E-2</v>
      </c>
      <c r="O2370">
        <v>2</v>
      </c>
      <c r="P2370">
        <v>1</v>
      </c>
      <c r="Q2370">
        <v>4</v>
      </c>
      <c r="R2370">
        <v>5</v>
      </c>
      <c r="S2370" t="s">
        <v>104</v>
      </c>
      <c r="T2370" t="s">
        <v>107</v>
      </c>
      <c r="V2370">
        <v>12</v>
      </c>
      <c r="W2370">
        <v>12</v>
      </c>
      <c r="X2370">
        <f>IF(AND(OR('Country Prioritization'!$C$4 = 'Filter inputs'!$A$4,'Country Prioritization'!$C$4=$B2370),
OR('Country Prioritization'!$C$6='Filter inputs'!$C$4,'Country Prioritization'!$C$6=$S2370),
OR( 'Country Prioritization'!$C$7='Filter inputs'!$D$4, 'Country Prioritization'!$C$7=$T2370),
OR('Country Prioritization'!$C$8='Filter inputs'!$E$4, 'Country Prioritization'!$C$8=$F2370), OR(AND('Country Prioritization'!$C$5='Filter inputs'!$B$4,H2370&lt;=$X$1),AND('Country Prioritization'!$C$5='Filter inputs'!$B$5,M2370&lt;=$X$1))),1,0)</f>
        <v>1</v>
      </c>
      <c r="Y2370">
        <f>IF(OR('Vaccine Prioritization'!$C$5='Filter inputs'!$E$4, 'Vaccine Prioritization'!$C$5=$F2370),1,0)</f>
        <v>1</v>
      </c>
    </row>
    <row r="2371" spans="1:25" x14ac:dyDescent="0.3">
      <c r="A2371" t="str">
        <f t="shared" si="58"/>
        <v>ASIAINDPCV32030</v>
      </c>
      <c r="B2371" t="s">
        <v>13</v>
      </c>
      <c r="C2371" t="s">
        <v>146</v>
      </c>
      <c r="D2371" t="s">
        <v>42</v>
      </c>
      <c r="E2371" t="s">
        <v>84</v>
      </c>
      <c r="F2371">
        <v>2030</v>
      </c>
      <c r="G2371" t="s">
        <v>199</v>
      </c>
      <c r="H2371" s="11" cm="1">
        <f t="array" ref="H2371">_xlfn.IFS(G2371="&gt;70%",1,G2371="60-70%",70%,G2371="50-60%",60%,G2371="&lt;50%",50%)</f>
        <v>0.5</v>
      </c>
      <c r="I2371" s="47">
        <v>24.883727558632401</v>
      </c>
      <c r="J2371">
        <v>10</v>
      </c>
      <c r="K2371">
        <v>10</v>
      </c>
      <c r="L2371" t="s">
        <v>199</v>
      </c>
      <c r="M2371" s="11" cm="1">
        <f t="array" ref="M2371">_xlfn.IFS(L2371="&gt;70%",1,L2371="60-70%",70%,L2371="50-60%",60%,L2371="&lt;50%",50%)</f>
        <v>0.5</v>
      </c>
      <c r="N2371" s="47">
        <v>125.96882510414721</v>
      </c>
      <c r="O2371">
        <v>10</v>
      </c>
      <c r="P2371">
        <v>10</v>
      </c>
      <c r="Q2371">
        <v>3</v>
      </c>
      <c r="R2371">
        <v>5</v>
      </c>
      <c r="S2371" t="s">
        <v>104</v>
      </c>
      <c r="T2371" t="s">
        <v>107</v>
      </c>
      <c r="V2371">
        <v>28</v>
      </c>
      <c r="W2371">
        <v>28</v>
      </c>
      <c r="X2371">
        <f>IF(AND(OR('Country Prioritization'!$C$4 = 'Filter inputs'!$A$4,'Country Prioritization'!$C$4=$B2371),
OR('Country Prioritization'!$C$6='Filter inputs'!$C$4,'Country Prioritization'!$C$6=$S2371),
OR( 'Country Prioritization'!$C$7='Filter inputs'!$D$4, 'Country Prioritization'!$C$7=$T2371),
OR('Country Prioritization'!$C$8='Filter inputs'!$E$4, 'Country Prioritization'!$C$8=$F2371), OR(AND('Country Prioritization'!$C$5='Filter inputs'!$B$4,H2371&lt;=$X$1),AND('Country Prioritization'!$C$5='Filter inputs'!$B$5,M2371&lt;=$X$1))),1,0)</f>
        <v>1</v>
      </c>
      <c r="Y2371">
        <f>IF(OR('Vaccine Prioritization'!$C$5='Filter inputs'!$E$4, 'Vaccine Prioritization'!$C$5=$F2371),1,0)</f>
        <v>1</v>
      </c>
    </row>
    <row r="2372" spans="1:25" x14ac:dyDescent="0.3">
      <c r="A2372" t="str">
        <f t="shared" ref="A2372:A2435" si="59">_xlfn.CONCAT(B2372,D2372,E2372,F2372)</f>
        <v>ASIAPAKPCV32030</v>
      </c>
      <c r="B2372" t="s">
        <v>13</v>
      </c>
      <c r="C2372" t="s">
        <v>141</v>
      </c>
      <c r="D2372" t="s">
        <v>37</v>
      </c>
      <c r="E2372" t="s">
        <v>84</v>
      </c>
      <c r="F2372">
        <v>2030</v>
      </c>
      <c r="G2372" t="s">
        <v>196</v>
      </c>
      <c r="H2372" s="11" cm="1">
        <f t="array" ref="H2372">_xlfn.IFS(G2372="&gt;70%",1,G2372="60-70%",70%,G2372="50-60%",60%,G2372="&lt;50%",50%)</f>
        <v>1</v>
      </c>
      <c r="I2372" s="47">
        <v>24.795305934008017</v>
      </c>
      <c r="J2372">
        <v>6</v>
      </c>
      <c r="K2372">
        <v>10</v>
      </c>
      <c r="L2372" t="s">
        <v>196</v>
      </c>
      <c r="M2372" s="11" cm="1">
        <f t="array" ref="M2372">_xlfn.IFS(L2372="&gt;70%",1,L2372="60-70%",70%,L2372="50-60%",60%,L2372="&lt;50%",50%)</f>
        <v>1</v>
      </c>
      <c r="N2372" s="47">
        <v>28.582611067227745</v>
      </c>
      <c r="O2372">
        <v>6</v>
      </c>
      <c r="P2372">
        <v>10</v>
      </c>
      <c r="Q2372">
        <v>3</v>
      </c>
      <c r="R2372">
        <v>2</v>
      </c>
      <c r="S2372" t="s">
        <v>104</v>
      </c>
      <c r="T2372" t="s">
        <v>109</v>
      </c>
      <c r="V2372">
        <v>21</v>
      </c>
      <c r="W2372">
        <v>21</v>
      </c>
      <c r="X2372">
        <f>IF(AND(OR('Country Prioritization'!$C$4 = 'Filter inputs'!$A$4,'Country Prioritization'!$C$4=$B2372),
OR('Country Prioritization'!$C$6='Filter inputs'!$C$4,'Country Prioritization'!$C$6=$S2372),
OR( 'Country Prioritization'!$C$7='Filter inputs'!$D$4, 'Country Prioritization'!$C$7=$T2372),
OR('Country Prioritization'!$C$8='Filter inputs'!$E$4, 'Country Prioritization'!$C$8=$F2372), OR(AND('Country Prioritization'!$C$5='Filter inputs'!$B$4,H2372&lt;=$X$1),AND('Country Prioritization'!$C$5='Filter inputs'!$B$5,M2372&lt;=$X$1))),1,0)</f>
        <v>1</v>
      </c>
      <c r="Y2372">
        <f>IF(OR('Vaccine Prioritization'!$C$5='Filter inputs'!$E$4, 'Vaccine Prioritization'!$C$5=$F2372),1,0)</f>
        <v>1</v>
      </c>
    </row>
    <row r="2373" spans="1:25" x14ac:dyDescent="0.3">
      <c r="A2373" t="str">
        <f t="shared" si="59"/>
        <v>AFRICAETHPCV32030</v>
      </c>
      <c r="B2373" t="s">
        <v>3</v>
      </c>
      <c r="C2373" t="s">
        <v>125</v>
      </c>
      <c r="D2373" t="s">
        <v>20</v>
      </c>
      <c r="E2373" t="s">
        <v>84</v>
      </c>
      <c r="F2373">
        <v>2030</v>
      </c>
      <c r="G2373" t="s">
        <v>197</v>
      </c>
      <c r="H2373" s="11" cm="1">
        <f t="array" ref="H2373">_xlfn.IFS(G2373="&gt;70%",1,G2373="60-70%",70%,G2373="50-60%",60%,G2373="&lt;50%",50%)</f>
        <v>0.7</v>
      </c>
      <c r="I2373" s="47">
        <v>24.217626871679887</v>
      </c>
      <c r="J2373">
        <v>9</v>
      </c>
      <c r="K2373">
        <v>10</v>
      </c>
      <c r="L2373" t="s">
        <v>196</v>
      </c>
      <c r="M2373" s="11" cm="1">
        <f t="array" ref="M2373">_xlfn.IFS(L2373="&gt;70%",1,L2373="60-70%",70%,L2373="50-60%",60%,L2373="&lt;50%",50%)</f>
        <v>1</v>
      </c>
      <c r="N2373" s="47">
        <v>28.370559842287417</v>
      </c>
      <c r="O2373">
        <v>8</v>
      </c>
      <c r="P2373">
        <v>10</v>
      </c>
      <c r="Q2373">
        <v>9</v>
      </c>
      <c r="R2373">
        <v>9</v>
      </c>
      <c r="S2373" t="s">
        <v>103</v>
      </c>
      <c r="T2373" t="s">
        <v>106</v>
      </c>
      <c r="V2373">
        <v>37</v>
      </c>
      <c r="W2373">
        <v>36</v>
      </c>
      <c r="X2373">
        <f>IF(AND(OR('Country Prioritization'!$C$4 = 'Filter inputs'!$A$4,'Country Prioritization'!$C$4=$B2373),
OR('Country Prioritization'!$C$6='Filter inputs'!$C$4,'Country Prioritization'!$C$6=$S2373),
OR( 'Country Prioritization'!$C$7='Filter inputs'!$D$4, 'Country Prioritization'!$C$7=$T2373),
OR('Country Prioritization'!$C$8='Filter inputs'!$E$4, 'Country Prioritization'!$C$8=$F2373), OR(AND('Country Prioritization'!$C$5='Filter inputs'!$B$4,H2373&lt;=$X$1),AND('Country Prioritization'!$C$5='Filter inputs'!$B$5,M2373&lt;=$X$1))),1,0)</f>
        <v>1</v>
      </c>
      <c r="Y2373">
        <f>IF(OR('Vaccine Prioritization'!$C$5='Filter inputs'!$E$4, 'Vaccine Prioritization'!$C$5=$F2373),1,0)</f>
        <v>1</v>
      </c>
    </row>
    <row r="2374" spans="1:25" x14ac:dyDescent="0.3">
      <c r="A2374" t="str">
        <f t="shared" si="59"/>
        <v>ASIABGDPCV32030</v>
      </c>
      <c r="B2374" t="s">
        <v>13</v>
      </c>
      <c r="C2374" t="s">
        <v>169</v>
      </c>
      <c r="D2374" t="s">
        <v>65</v>
      </c>
      <c r="E2374" t="s">
        <v>84</v>
      </c>
      <c r="F2374">
        <v>2030</v>
      </c>
      <c r="G2374" t="s">
        <v>196</v>
      </c>
      <c r="H2374" s="11" cm="1">
        <f t="array" ref="H2374">_xlfn.IFS(G2374="&gt;70%",1,G2374="60-70%",70%,G2374="50-60%",60%,G2374="&lt;50%",50%)</f>
        <v>1</v>
      </c>
      <c r="I2374" s="47">
        <v>29.228772191454741</v>
      </c>
      <c r="J2374">
        <v>1</v>
      </c>
      <c r="K2374">
        <v>10</v>
      </c>
      <c r="L2374" t="s">
        <v>196</v>
      </c>
      <c r="M2374" s="11" cm="1">
        <f t="array" ref="M2374">_xlfn.IFS(L2374="&gt;70%",1,L2374="60-70%",70%,L2374="50-60%",60%,L2374="&lt;50%",50%)</f>
        <v>1</v>
      </c>
      <c r="N2374" s="47">
        <v>27.70259318857811</v>
      </c>
      <c r="O2374">
        <v>2</v>
      </c>
      <c r="P2374">
        <v>10</v>
      </c>
      <c r="Q2374">
        <v>2</v>
      </c>
      <c r="R2374">
        <v>2</v>
      </c>
      <c r="S2374" t="s">
        <v>104</v>
      </c>
      <c r="T2374" t="s">
        <v>109</v>
      </c>
      <c r="V2374">
        <v>15</v>
      </c>
      <c r="W2374">
        <v>16</v>
      </c>
      <c r="X2374">
        <f>IF(AND(OR('Country Prioritization'!$C$4 = 'Filter inputs'!$A$4,'Country Prioritization'!$C$4=$B2374),
OR('Country Prioritization'!$C$6='Filter inputs'!$C$4,'Country Prioritization'!$C$6=$S2374),
OR( 'Country Prioritization'!$C$7='Filter inputs'!$D$4, 'Country Prioritization'!$C$7=$T2374),
OR('Country Prioritization'!$C$8='Filter inputs'!$E$4, 'Country Prioritization'!$C$8=$F2374), OR(AND('Country Prioritization'!$C$5='Filter inputs'!$B$4,H2374&lt;=$X$1),AND('Country Prioritization'!$C$5='Filter inputs'!$B$5,M2374&lt;=$X$1))),1,0)</f>
        <v>1</v>
      </c>
      <c r="Y2374">
        <f>IF(OR('Vaccine Prioritization'!$C$5='Filter inputs'!$E$4, 'Vaccine Prioritization'!$C$5=$F2374),1,0)</f>
        <v>1</v>
      </c>
    </row>
    <row r="2375" spans="1:25" x14ac:dyDescent="0.3">
      <c r="A2375" t="str">
        <f t="shared" si="59"/>
        <v>AFRICANGAPCV32030</v>
      </c>
      <c r="B2375" t="s">
        <v>3</v>
      </c>
      <c r="C2375" t="s">
        <v>113</v>
      </c>
      <c r="D2375" t="s">
        <v>5</v>
      </c>
      <c r="E2375" t="s">
        <v>84</v>
      </c>
      <c r="F2375">
        <v>2030</v>
      </c>
      <c r="G2375" t="s">
        <v>198</v>
      </c>
      <c r="H2375" s="11" cm="1">
        <f t="array" ref="H2375">_xlfn.IFS(G2375="&gt;70%",1,G2375="60-70%",70%,G2375="50-60%",60%,G2375="&lt;50%",50%)</f>
        <v>0.6</v>
      </c>
      <c r="I2375" s="47">
        <v>24.749724352710494</v>
      </c>
      <c r="J2375">
        <v>9</v>
      </c>
      <c r="K2375">
        <v>10</v>
      </c>
      <c r="L2375" t="s">
        <v>199</v>
      </c>
      <c r="M2375" s="11" cm="1">
        <f t="array" ref="M2375">_xlfn.IFS(L2375="&gt;70%",1,L2375="60-70%",70%,L2375="50-60%",60%,L2375="&lt;50%",50%)</f>
        <v>0.5</v>
      </c>
      <c r="N2375" s="47">
        <v>23.234071564945314</v>
      </c>
      <c r="O2375">
        <v>10</v>
      </c>
      <c r="P2375">
        <v>10</v>
      </c>
      <c r="Q2375">
        <v>10</v>
      </c>
      <c r="R2375">
        <v>5</v>
      </c>
      <c r="S2375" t="s">
        <v>104</v>
      </c>
      <c r="T2375" t="s">
        <v>107</v>
      </c>
      <c r="V2375">
        <v>34</v>
      </c>
      <c r="W2375">
        <v>35</v>
      </c>
      <c r="X2375">
        <f>IF(AND(OR('Country Prioritization'!$C$4 = 'Filter inputs'!$A$4,'Country Prioritization'!$C$4=$B2375),
OR('Country Prioritization'!$C$6='Filter inputs'!$C$4,'Country Prioritization'!$C$6=$S2375),
OR( 'Country Prioritization'!$C$7='Filter inputs'!$D$4, 'Country Prioritization'!$C$7=$T2375),
OR('Country Prioritization'!$C$8='Filter inputs'!$E$4, 'Country Prioritization'!$C$8=$F2375), OR(AND('Country Prioritization'!$C$5='Filter inputs'!$B$4,H2375&lt;=$X$1),AND('Country Prioritization'!$C$5='Filter inputs'!$B$5,M2375&lt;=$X$1))),1,0)</f>
        <v>1</v>
      </c>
      <c r="Y2375">
        <f>IF(OR('Vaccine Prioritization'!$C$5='Filter inputs'!$E$4, 'Vaccine Prioritization'!$C$5=$F2375),1,0)</f>
        <v>1</v>
      </c>
    </row>
    <row r="2376" spans="1:25" x14ac:dyDescent="0.3">
      <c r="A2376" t="str">
        <f t="shared" si="59"/>
        <v>AFRICACODPCV32030</v>
      </c>
      <c r="B2376" t="s">
        <v>3</v>
      </c>
      <c r="C2376" t="s">
        <v>134</v>
      </c>
      <c r="D2376" t="s">
        <v>30</v>
      </c>
      <c r="E2376" t="s">
        <v>84</v>
      </c>
      <c r="F2376">
        <v>2030</v>
      </c>
      <c r="G2376" t="s">
        <v>198</v>
      </c>
      <c r="H2376" s="11" cm="1">
        <f t="array" ref="H2376">_xlfn.IFS(G2376="&gt;70%",1,G2376="60-70%",70%,G2376="50-60%",60%,G2376="&lt;50%",50%)</f>
        <v>0.6</v>
      </c>
      <c r="I2376" s="47">
        <v>12.809584921262461</v>
      </c>
      <c r="J2376">
        <v>9</v>
      </c>
      <c r="K2376">
        <v>10</v>
      </c>
      <c r="L2376" t="s">
        <v>196</v>
      </c>
      <c r="M2376" s="11" cm="1">
        <f t="array" ref="M2376">_xlfn.IFS(L2376="&gt;70%",1,L2376="60-70%",70%,L2376="50-60%",60%,L2376="&lt;50%",50%)</f>
        <v>1</v>
      </c>
      <c r="N2376" s="47">
        <v>16.829172444851782</v>
      </c>
      <c r="O2376">
        <v>7</v>
      </c>
      <c r="P2376">
        <v>10</v>
      </c>
      <c r="Q2376">
        <v>10</v>
      </c>
      <c r="R2376">
        <v>9</v>
      </c>
      <c r="S2376" t="s">
        <v>103</v>
      </c>
      <c r="T2376" t="s">
        <v>106</v>
      </c>
      <c r="V2376">
        <v>38</v>
      </c>
      <c r="W2376">
        <v>36</v>
      </c>
      <c r="X2376">
        <f>IF(AND(OR('Country Prioritization'!$C$4 = 'Filter inputs'!$A$4,'Country Prioritization'!$C$4=$B2376),
OR('Country Prioritization'!$C$6='Filter inputs'!$C$4,'Country Prioritization'!$C$6=$S2376),
OR( 'Country Prioritization'!$C$7='Filter inputs'!$D$4, 'Country Prioritization'!$C$7=$T2376),
OR('Country Prioritization'!$C$8='Filter inputs'!$E$4, 'Country Prioritization'!$C$8=$F2376), OR(AND('Country Prioritization'!$C$5='Filter inputs'!$B$4,H2376&lt;=$X$1),AND('Country Prioritization'!$C$5='Filter inputs'!$B$5,M2376&lt;=$X$1))),1,0)</f>
        <v>1</v>
      </c>
      <c r="Y2376">
        <f>IF(OR('Vaccine Prioritization'!$C$5='Filter inputs'!$E$4, 'Vaccine Prioritization'!$C$5=$F2376),1,0)</f>
        <v>1</v>
      </c>
    </row>
    <row r="2377" spans="1:25" x14ac:dyDescent="0.3">
      <c r="A2377" t="str">
        <f t="shared" si="59"/>
        <v>ASIAIDNPCV32030</v>
      </c>
      <c r="B2377" t="s">
        <v>13</v>
      </c>
      <c r="C2377" t="s">
        <v>133</v>
      </c>
      <c r="D2377" t="s">
        <v>29</v>
      </c>
      <c r="E2377" t="s">
        <v>84</v>
      </c>
      <c r="F2377">
        <v>2030</v>
      </c>
      <c r="G2377" t="s">
        <v>199</v>
      </c>
      <c r="H2377" s="11" cm="1">
        <f t="array" ref="H2377">_xlfn.IFS(G2377="&gt;70%",1,G2377="60-70%",70%,G2377="50-60%",60%,G2377="&lt;50%",50%)</f>
        <v>0.5</v>
      </c>
      <c r="I2377" s="47">
        <v>0.51594323172422407</v>
      </c>
      <c r="J2377">
        <v>10</v>
      </c>
      <c r="K2377">
        <v>4</v>
      </c>
      <c r="L2377" t="s">
        <v>196</v>
      </c>
      <c r="M2377" s="11" cm="1">
        <f t="array" ref="M2377">_xlfn.IFS(L2377="&gt;70%",1,L2377="60-70%",70%,L2377="50-60%",60%,L2377="&lt;50%",50%)</f>
        <v>1</v>
      </c>
      <c r="N2377" s="47">
        <v>13.120961690606709</v>
      </c>
      <c r="O2377">
        <v>7</v>
      </c>
      <c r="P2377">
        <v>10</v>
      </c>
      <c r="Q2377">
        <v>2</v>
      </c>
      <c r="R2377">
        <v>10</v>
      </c>
      <c r="S2377" t="s">
        <v>105</v>
      </c>
      <c r="T2377" t="s">
        <v>108</v>
      </c>
      <c r="V2377">
        <v>26</v>
      </c>
      <c r="W2377">
        <v>29</v>
      </c>
      <c r="X2377">
        <f>IF(AND(OR('Country Prioritization'!$C$4 = 'Filter inputs'!$A$4,'Country Prioritization'!$C$4=$B2377),
OR('Country Prioritization'!$C$6='Filter inputs'!$C$4,'Country Prioritization'!$C$6=$S2377),
OR( 'Country Prioritization'!$C$7='Filter inputs'!$D$4, 'Country Prioritization'!$C$7=$T2377),
OR('Country Prioritization'!$C$8='Filter inputs'!$E$4, 'Country Prioritization'!$C$8=$F2377), OR(AND('Country Prioritization'!$C$5='Filter inputs'!$B$4,H2377&lt;=$X$1),AND('Country Prioritization'!$C$5='Filter inputs'!$B$5,M2377&lt;=$X$1))),1,0)</f>
        <v>1</v>
      </c>
      <c r="Y2377">
        <f>IF(OR('Vaccine Prioritization'!$C$5='Filter inputs'!$E$4, 'Vaccine Prioritization'!$C$5=$F2377),1,0)</f>
        <v>1</v>
      </c>
    </row>
    <row r="2378" spans="1:25" x14ac:dyDescent="0.3">
      <c r="A2378" t="str">
        <f t="shared" si="59"/>
        <v>AFRICANERPCV32030</v>
      </c>
      <c r="B2378" t="s">
        <v>3</v>
      </c>
      <c r="C2378" t="s">
        <v>136</v>
      </c>
      <c r="D2378" t="s">
        <v>32</v>
      </c>
      <c r="E2378" t="s">
        <v>84</v>
      </c>
      <c r="F2378">
        <v>2030</v>
      </c>
      <c r="G2378" t="s">
        <v>196</v>
      </c>
      <c r="H2378" s="11" cm="1">
        <f t="array" ref="H2378">_xlfn.IFS(G2378="&gt;70%",1,G2378="60-70%",70%,G2378="50-60%",60%,G2378="&lt;50%",50%)</f>
        <v>1</v>
      </c>
      <c r="I2378" s="47">
        <v>12.061679426663176</v>
      </c>
      <c r="J2378">
        <v>5</v>
      </c>
      <c r="K2378">
        <v>10</v>
      </c>
      <c r="L2378" t="s">
        <v>196</v>
      </c>
      <c r="M2378" s="11" cm="1">
        <f t="array" ref="M2378">_xlfn.IFS(L2378="&gt;70%",1,L2378="60-70%",70%,L2378="50-60%",60%,L2378="&lt;50%",50%)</f>
        <v>1</v>
      </c>
      <c r="N2378" s="47">
        <v>12.490540544593257</v>
      </c>
      <c r="O2378">
        <v>7</v>
      </c>
      <c r="P2378">
        <v>10</v>
      </c>
      <c r="Q2378">
        <v>8</v>
      </c>
      <c r="R2378">
        <v>9</v>
      </c>
      <c r="S2378" t="s">
        <v>103</v>
      </c>
      <c r="T2378" t="s">
        <v>106</v>
      </c>
      <c r="V2378">
        <v>32</v>
      </c>
      <c r="W2378">
        <v>34</v>
      </c>
      <c r="X2378">
        <f>IF(AND(OR('Country Prioritization'!$C$4 = 'Filter inputs'!$A$4,'Country Prioritization'!$C$4=$B2378),
OR('Country Prioritization'!$C$6='Filter inputs'!$C$4,'Country Prioritization'!$C$6=$S2378),
OR( 'Country Prioritization'!$C$7='Filter inputs'!$D$4, 'Country Prioritization'!$C$7=$T2378),
OR('Country Prioritization'!$C$8='Filter inputs'!$E$4, 'Country Prioritization'!$C$8=$F2378), OR(AND('Country Prioritization'!$C$5='Filter inputs'!$B$4,H2378&lt;=$X$1),AND('Country Prioritization'!$C$5='Filter inputs'!$B$5,M2378&lt;=$X$1))),1,0)</f>
        <v>1</v>
      </c>
      <c r="Y2378">
        <f>IF(OR('Vaccine Prioritization'!$C$5='Filter inputs'!$E$4, 'Vaccine Prioritization'!$C$5=$F2378),1,0)</f>
        <v>1</v>
      </c>
    </row>
    <row r="2379" spans="1:25" x14ac:dyDescent="0.3">
      <c r="A2379" t="str">
        <f t="shared" si="59"/>
        <v>AFRICASDNPCV32030</v>
      </c>
      <c r="B2379" t="s">
        <v>3</v>
      </c>
      <c r="C2379" t="s">
        <v>149</v>
      </c>
      <c r="D2379" t="s">
        <v>45</v>
      </c>
      <c r="E2379" t="s">
        <v>84</v>
      </c>
      <c r="F2379">
        <v>2030</v>
      </c>
      <c r="G2379" t="s">
        <v>196</v>
      </c>
      <c r="H2379" s="11" cm="1">
        <f t="array" ref="H2379">_xlfn.IFS(G2379="&gt;70%",1,G2379="60-70%",70%,G2379="50-60%",60%,G2379="&lt;50%",50%)</f>
        <v>1</v>
      </c>
      <c r="I2379" s="47">
        <v>9.8859849640007678</v>
      </c>
      <c r="J2379">
        <v>3</v>
      </c>
      <c r="K2379">
        <v>10</v>
      </c>
      <c r="L2379" t="s">
        <v>196</v>
      </c>
      <c r="M2379" s="11" cm="1">
        <f t="array" ref="M2379">_xlfn.IFS(L2379="&gt;70%",1,L2379="60-70%",70%,L2379="50-60%",60%,L2379="&lt;50%",50%)</f>
        <v>1</v>
      </c>
      <c r="N2379" s="47">
        <v>9.3100898148669771</v>
      </c>
      <c r="O2379">
        <v>5</v>
      </c>
      <c r="P2379">
        <v>9</v>
      </c>
      <c r="Q2379">
        <v>5</v>
      </c>
      <c r="R2379">
        <v>3</v>
      </c>
      <c r="S2379" t="s">
        <v>103</v>
      </c>
      <c r="T2379" t="s">
        <v>109</v>
      </c>
      <c r="V2379">
        <v>21</v>
      </c>
      <c r="W2379">
        <v>22</v>
      </c>
      <c r="X2379">
        <f>IF(AND(OR('Country Prioritization'!$C$4 = 'Filter inputs'!$A$4,'Country Prioritization'!$C$4=$B2379),
OR('Country Prioritization'!$C$6='Filter inputs'!$C$4,'Country Prioritization'!$C$6=$S2379),
OR( 'Country Prioritization'!$C$7='Filter inputs'!$D$4, 'Country Prioritization'!$C$7=$T2379),
OR('Country Prioritization'!$C$8='Filter inputs'!$E$4, 'Country Prioritization'!$C$8=$F2379), OR(AND('Country Prioritization'!$C$5='Filter inputs'!$B$4,H2379&lt;=$X$1),AND('Country Prioritization'!$C$5='Filter inputs'!$B$5,M2379&lt;=$X$1))),1,0)</f>
        <v>1</v>
      </c>
      <c r="Y2379">
        <f>IF(OR('Vaccine Prioritization'!$C$5='Filter inputs'!$E$4, 'Vaccine Prioritization'!$C$5=$F2379),1,0)</f>
        <v>1</v>
      </c>
    </row>
    <row r="2380" spans="1:25" x14ac:dyDescent="0.3">
      <c r="A2380" t="str">
        <f t="shared" si="59"/>
        <v>AFRICAAGOPCV32030</v>
      </c>
      <c r="B2380" t="s">
        <v>3</v>
      </c>
      <c r="C2380" t="s">
        <v>116</v>
      </c>
      <c r="D2380" t="s">
        <v>8</v>
      </c>
      <c r="E2380" t="s">
        <v>84</v>
      </c>
      <c r="F2380">
        <v>2030</v>
      </c>
      <c r="G2380" t="s">
        <v>198</v>
      </c>
      <c r="H2380" s="11" cm="1">
        <f t="array" ref="H2380">_xlfn.IFS(G2380="&gt;70%",1,G2380="60-70%",70%,G2380="50-60%",60%,G2380="&lt;50%",50%)</f>
        <v>0.6</v>
      </c>
      <c r="I2380" s="47">
        <v>7.4668043096882171</v>
      </c>
      <c r="J2380">
        <v>10</v>
      </c>
      <c r="K2380">
        <v>9</v>
      </c>
      <c r="L2380" t="s">
        <v>198</v>
      </c>
      <c r="M2380" s="11" cm="1">
        <f t="array" ref="M2380">_xlfn.IFS(L2380="&gt;70%",1,L2380="60-70%",70%,L2380="50-60%",60%,L2380="&lt;50%",50%)</f>
        <v>0.6</v>
      </c>
      <c r="N2380" s="47">
        <v>7.5333271810468618</v>
      </c>
      <c r="O2380">
        <v>9</v>
      </c>
      <c r="P2380">
        <v>9</v>
      </c>
      <c r="Q2380">
        <v>9</v>
      </c>
      <c r="R2380">
        <v>11</v>
      </c>
      <c r="S2380" t="s">
        <v>104</v>
      </c>
      <c r="T2380" t="s">
        <v>108</v>
      </c>
      <c r="V2380">
        <v>39</v>
      </c>
      <c r="W2380">
        <v>38</v>
      </c>
      <c r="X2380">
        <f>IF(AND(OR('Country Prioritization'!$C$4 = 'Filter inputs'!$A$4,'Country Prioritization'!$C$4=$B2380),
OR('Country Prioritization'!$C$6='Filter inputs'!$C$4,'Country Prioritization'!$C$6=$S2380),
OR( 'Country Prioritization'!$C$7='Filter inputs'!$D$4, 'Country Prioritization'!$C$7=$T2380),
OR('Country Prioritization'!$C$8='Filter inputs'!$E$4, 'Country Prioritization'!$C$8=$F2380), OR(AND('Country Prioritization'!$C$5='Filter inputs'!$B$4,H2380&lt;=$X$1),AND('Country Prioritization'!$C$5='Filter inputs'!$B$5,M2380&lt;=$X$1))),1,0)</f>
        <v>1</v>
      </c>
      <c r="Y2380">
        <f>IF(OR('Vaccine Prioritization'!$C$5='Filter inputs'!$E$4, 'Vaccine Prioritization'!$C$5=$F2380),1,0)</f>
        <v>1</v>
      </c>
    </row>
    <row r="2381" spans="1:25" x14ac:dyDescent="0.3">
      <c r="A2381" t="str">
        <f t="shared" si="59"/>
        <v>AFRICATZAPCV32030</v>
      </c>
      <c r="B2381" t="s">
        <v>3</v>
      </c>
      <c r="C2381" t="s">
        <v>161</v>
      </c>
      <c r="D2381" t="s">
        <v>57</v>
      </c>
      <c r="E2381" t="s">
        <v>84</v>
      </c>
      <c r="F2381">
        <v>2030</v>
      </c>
      <c r="G2381" t="s">
        <v>196</v>
      </c>
      <c r="H2381" s="11" cm="1">
        <f t="array" ref="H2381">_xlfn.IFS(G2381="&gt;70%",1,G2381="60-70%",70%,G2381="50-60%",60%,G2381="&lt;50%",50%)</f>
        <v>1</v>
      </c>
      <c r="I2381" s="47">
        <v>6.4409494708272748</v>
      </c>
      <c r="J2381">
        <v>5</v>
      </c>
      <c r="K2381">
        <v>9</v>
      </c>
      <c r="L2381" t="s">
        <v>196</v>
      </c>
      <c r="M2381" s="11" cm="1">
        <f t="array" ref="M2381">_xlfn.IFS(L2381="&gt;70%",1,L2381="60-70%",70%,L2381="50-60%",60%,L2381="&lt;50%",50%)</f>
        <v>1</v>
      </c>
      <c r="N2381" s="47">
        <v>7.3074906530440575</v>
      </c>
      <c r="O2381">
        <v>4</v>
      </c>
      <c r="P2381">
        <v>9</v>
      </c>
      <c r="Q2381">
        <v>7</v>
      </c>
      <c r="R2381">
        <v>8</v>
      </c>
      <c r="S2381" t="s">
        <v>104</v>
      </c>
      <c r="T2381" t="s">
        <v>106</v>
      </c>
      <c r="V2381">
        <v>29</v>
      </c>
      <c r="W2381">
        <v>28</v>
      </c>
      <c r="X2381">
        <f>IF(AND(OR('Country Prioritization'!$C$4 = 'Filter inputs'!$A$4,'Country Prioritization'!$C$4=$B2381),
OR('Country Prioritization'!$C$6='Filter inputs'!$C$4,'Country Prioritization'!$C$6=$S2381),
OR( 'Country Prioritization'!$C$7='Filter inputs'!$D$4, 'Country Prioritization'!$C$7=$T2381),
OR('Country Prioritization'!$C$8='Filter inputs'!$E$4, 'Country Prioritization'!$C$8=$F2381), OR(AND('Country Prioritization'!$C$5='Filter inputs'!$B$4,H2381&lt;=$X$1),AND('Country Prioritization'!$C$5='Filter inputs'!$B$5,M2381&lt;=$X$1))),1,0)</f>
        <v>1</v>
      </c>
      <c r="Y2381">
        <f>IF(OR('Vaccine Prioritization'!$C$5='Filter inputs'!$E$4, 'Vaccine Prioritization'!$C$5=$F2381),1,0)</f>
        <v>1</v>
      </c>
    </row>
    <row r="2382" spans="1:25" x14ac:dyDescent="0.3">
      <c r="A2382" t="str">
        <f t="shared" si="59"/>
        <v>ASIAAFGPCV32030</v>
      </c>
      <c r="B2382" t="s">
        <v>13</v>
      </c>
      <c r="C2382" t="s">
        <v>120</v>
      </c>
      <c r="D2382" t="s">
        <v>14</v>
      </c>
      <c r="E2382" t="s">
        <v>84</v>
      </c>
      <c r="F2382">
        <v>2030</v>
      </c>
      <c r="G2382" t="s">
        <v>197</v>
      </c>
      <c r="H2382" s="11" cm="1">
        <f t="array" ref="H2382">_xlfn.IFS(G2382="&gt;70%",1,G2382="60-70%",70%,G2382="50-60%",60%,G2382="&lt;50%",50%)</f>
        <v>0.7</v>
      </c>
      <c r="I2382" s="47">
        <v>6.5064704420205643</v>
      </c>
      <c r="J2382">
        <v>9</v>
      </c>
      <c r="K2382">
        <v>9</v>
      </c>
      <c r="L2382" t="s">
        <v>197</v>
      </c>
      <c r="M2382" s="11" cm="1">
        <f t="array" ref="M2382">_xlfn.IFS(L2382="&gt;70%",1,L2382="60-70%",70%,L2382="50-60%",60%,L2382="&lt;50%",50%)</f>
        <v>0.7</v>
      </c>
      <c r="N2382" s="47">
        <v>6.9381630221825334</v>
      </c>
      <c r="O2382">
        <v>9</v>
      </c>
      <c r="P2382">
        <v>9</v>
      </c>
      <c r="Q2382">
        <v>8</v>
      </c>
      <c r="R2382">
        <v>9</v>
      </c>
      <c r="S2382" t="s">
        <v>103</v>
      </c>
      <c r="T2382" t="s">
        <v>106</v>
      </c>
      <c r="V2382">
        <v>35</v>
      </c>
      <c r="W2382">
        <v>35</v>
      </c>
      <c r="X2382">
        <f>IF(AND(OR('Country Prioritization'!$C$4 = 'Filter inputs'!$A$4,'Country Prioritization'!$C$4=$B2382),
OR('Country Prioritization'!$C$6='Filter inputs'!$C$4,'Country Prioritization'!$C$6=$S2382),
OR( 'Country Prioritization'!$C$7='Filter inputs'!$D$4, 'Country Prioritization'!$C$7=$T2382),
OR('Country Prioritization'!$C$8='Filter inputs'!$E$4, 'Country Prioritization'!$C$8=$F2382), OR(AND('Country Prioritization'!$C$5='Filter inputs'!$B$4,H2382&lt;=$X$1),AND('Country Prioritization'!$C$5='Filter inputs'!$B$5,M2382&lt;=$X$1))),1,0)</f>
        <v>1</v>
      </c>
      <c r="Y2382">
        <f>IF(OR('Vaccine Prioritization'!$C$5='Filter inputs'!$E$4, 'Vaccine Prioritization'!$C$5=$F2382),1,0)</f>
        <v>1</v>
      </c>
    </row>
    <row r="2383" spans="1:25" x14ac:dyDescent="0.3">
      <c r="A2383" t="str">
        <f t="shared" si="59"/>
        <v>AFRICAMLIPCV32030</v>
      </c>
      <c r="B2383" t="s">
        <v>3</v>
      </c>
      <c r="C2383" t="s">
        <v>126</v>
      </c>
      <c r="D2383" t="s">
        <v>21</v>
      </c>
      <c r="E2383" t="s">
        <v>84</v>
      </c>
      <c r="F2383">
        <v>2030</v>
      </c>
      <c r="G2383" t="s">
        <v>196</v>
      </c>
      <c r="H2383" s="11" cm="1">
        <f t="array" ref="H2383">_xlfn.IFS(G2383="&gt;70%",1,G2383="60-70%",70%,G2383="50-60%",60%,G2383="&lt;50%",50%)</f>
        <v>1</v>
      </c>
      <c r="I2383" s="47">
        <v>5.6528953271385918</v>
      </c>
      <c r="J2383">
        <v>7</v>
      </c>
      <c r="K2383">
        <v>9</v>
      </c>
      <c r="L2383" t="s">
        <v>196</v>
      </c>
      <c r="M2383" s="11" cm="1">
        <f t="array" ref="M2383">_xlfn.IFS(L2383="&gt;70%",1,L2383="60-70%",70%,L2383="50-60%",60%,L2383="&lt;50%",50%)</f>
        <v>1</v>
      </c>
      <c r="N2383" s="47">
        <v>6.3558312751522354</v>
      </c>
      <c r="O2383">
        <v>8</v>
      </c>
      <c r="P2383">
        <v>9</v>
      </c>
      <c r="Q2383">
        <v>8</v>
      </c>
      <c r="R2383">
        <v>9</v>
      </c>
      <c r="S2383" t="s">
        <v>103</v>
      </c>
      <c r="T2383" t="s">
        <v>106</v>
      </c>
      <c r="V2383">
        <v>33</v>
      </c>
      <c r="W2383">
        <v>34</v>
      </c>
      <c r="X2383">
        <f>IF(AND(OR('Country Prioritization'!$C$4 = 'Filter inputs'!$A$4,'Country Prioritization'!$C$4=$B2383),
OR('Country Prioritization'!$C$6='Filter inputs'!$C$4,'Country Prioritization'!$C$6=$S2383),
OR( 'Country Prioritization'!$C$7='Filter inputs'!$D$4, 'Country Prioritization'!$C$7=$T2383),
OR('Country Prioritization'!$C$8='Filter inputs'!$E$4, 'Country Prioritization'!$C$8=$F2383), OR(AND('Country Prioritization'!$C$5='Filter inputs'!$B$4,H2383&lt;=$X$1),AND('Country Prioritization'!$C$5='Filter inputs'!$B$5,M2383&lt;=$X$1))),1,0)</f>
        <v>1</v>
      </c>
      <c r="Y2383">
        <f>IF(OR('Vaccine Prioritization'!$C$5='Filter inputs'!$E$4, 'Vaccine Prioritization'!$C$5=$F2383),1,0)</f>
        <v>1</v>
      </c>
    </row>
    <row r="2384" spans="1:25" x14ac:dyDescent="0.3">
      <c r="A2384" t="str">
        <f t="shared" si="59"/>
        <v>AFRICACMRPCV32030</v>
      </c>
      <c r="B2384" t="s">
        <v>3</v>
      </c>
      <c r="C2384" t="s">
        <v>151</v>
      </c>
      <c r="D2384" t="s">
        <v>47</v>
      </c>
      <c r="E2384" t="s">
        <v>84</v>
      </c>
      <c r="F2384">
        <v>2030</v>
      </c>
      <c r="G2384" t="s">
        <v>197</v>
      </c>
      <c r="H2384" s="11" cm="1">
        <f t="array" ref="H2384">_xlfn.IFS(G2384="&gt;70%",1,G2384="60-70%",70%,G2384="50-60%",60%,G2384="&lt;50%",50%)</f>
        <v>0.7</v>
      </c>
      <c r="I2384" s="47">
        <v>3.7702088368447395</v>
      </c>
      <c r="J2384">
        <v>9</v>
      </c>
      <c r="K2384">
        <v>7</v>
      </c>
      <c r="L2384" t="s">
        <v>196</v>
      </c>
      <c r="M2384" s="11" cm="1">
        <f t="array" ref="M2384">_xlfn.IFS(L2384="&gt;70%",1,L2384="60-70%",70%,L2384="50-60%",60%,L2384="&lt;50%",50%)</f>
        <v>1</v>
      </c>
      <c r="N2384" s="47">
        <v>5.4667100710808967</v>
      </c>
      <c r="O2384">
        <v>5</v>
      </c>
      <c r="P2384">
        <v>9</v>
      </c>
      <c r="Q2384">
        <v>8</v>
      </c>
      <c r="R2384">
        <v>2</v>
      </c>
      <c r="S2384" t="s">
        <v>104</v>
      </c>
      <c r="T2384" t="s">
        <v>109</v>
      </c>
      <c r="V2384">
        <v>26</v>
      </c>
      <c r="W2384">
        <v>24</v>
      </c>
      <c r="X2384">
        <f>IF(AND(OR('Country Prioritization'!$C$4 = 'Filter inputs'!$A$4,'Country Prioritization'!$C$4=$B2384),
OR('Country Prioritization'!$C$6='Filter inputs'!$C$4,'Country Prioritization'!$C$6=$S2384),
OR( 'Country Prioritization'!$C$7='Filter inputs'!$D$4, 'Country Prioritization'!$C$7=$T2384),
OR('Country Prioritization'!$C$8='Filter inputs'!$E$4, 'Country Prioritization'!$C$8=$F2384), OR(AND('Country Prioritization'!$C$5='Filter inputs'!$B$4,H2384&lt;=$X$1),AND('Country Prioritization'!$C$5='Filter inputs'!$B$5,M2384&lt;=$X$1))),1,0)</f>
        <v>1</v>
      </c>
      <c r="Y2384">
        <f>IF(OR('Vaccine Prioritization'!$C$5='Filter inputs'!$E$4, 'Vaccine Prioritization'!$C$5=$F2384),1,0)</f>
        <v>1</v>
      </c>
    </row>
    <row r="2385" spans="1:25" x14ac:dyDescent="0.3">
      <c r="A2385" t="str">
        <f t="shared" si="59"/>
        <v>AFRICAMOZPCV32030</v>
      </c>
      <c r="B2385" t="s">
        <v>3</v>
      </c>
      <c r="C2385" t="s">
        <v>181</v>
      </c>
      <c r="D2385" t="s">
        <v>77</v>
      </c>
      <c r="E2385" t="s">
        <v>84</v>
      </c>
      <c r="F2385">
        <v>2030</v>
      </c>
      <c r="G2385" t="s">
        <v>196</v>
      </c>
      <c r="H2385" s="11" cm="1">
        <f t="array" ref="H2385">_xlfn.IFS(G2385="&gt;70%",1,G2385="60-70%",70%,G2385="50-60%",60%,G2385="&lt;50%",50%)</f>
        <v>1</v>
      </c>
      <c r="I2385" s="47">
        <v>4.0732040584092148</v>
      </c>
      <c r="J2385">
        <v>6</v>
      </c>
      <c r="K2385">
        <v>8</v>
      </c>
      <c r="L2385" t="s">
        <v>196</v>
      </c>
      <c r="M2385" s="11" cm="1">
        <f t="array" ref="M2385">_xlfn.IFS(L2385="&gt;70%",1,L2385="60-70%",70%,L2385="50-60%",60%,L2385="&lt;50%",50%)</f>
        <v>1</v>
      </c>
      <c r="N2385" s="47">
        <v>4.866170041683481</v>
      </c>
      <c r="O2385">
        <v>1</v>
      </c>
      <c r="P2385">
        <v>9</v>
      </c>
      <c r="Q2385">
        <v>10</v>
      </c>
      <c r="R2385">
        <v>9</v>
      </c>
      <c r="S2385" t="s">
        <v>103</v>
      </c>
      <c r="T2385" t="s">
        <v>106</v>
      </c>
      <c r="V2385">
        <v>33</v>
      </c>
      <c r="W2385">
        <v>29</v>
      </c>
      <c r="X2385">
        <f>IF(AND(OR('Country Prioritization'!$C$4 = 'Filter inputs'!$A$4,'Country Prioritization'!$C$4=$B2385),
OR('Country Prioritization'!$C$6='Filter inputs'!$C$4,'Country Prioritization'!$C$6=$S2385),
OR( 'Country Prioritization'!$C$7='Filter inputs'!$D$4, 'Country Prioritization'!$C$7=$T2385),
OR('Country Prioritization'!$C$8='Filter inputs'!$E$4, 'Country Prioritization'!$C$8=$F2385), OR(AND('Country Prioritization'!$C$5='Filter inputs'!$B$4,H2385&lt;=$X$1),AND('Country Prioritization'!$C$5='Filter inputs'!$B$5,M2385&lt;=$X$1))),1,0)</f>
        <v>1</v>
      </c>
      <c r="Y2385">
        <f>IF(OR('Vaccine Prioritization'!$C$5='Filter inputs'!$E$4, 'Vaccine Prioritization'!$C$5=$F2385),1,0)</f>
        <v>1</v>
      </c>
    </row>
    <row r="2386" spans="1:25" x14ac:dyDescent="0.3">
      <c r="A2386" t="str">
        <f t="shared" si="59"/>
        <v>AFRICAUGAPCV32030</v>
      </c>
      <c r="B2386" t="s">
        <v>3</v>
      </c>
      <c r="C2386" t="s">
        <v>147</v>
      </c>
      <c r="D2386" t="s">
        <v>43</v>
      </c>
      <c r="E2386" t="s">
        <v>84</v>
      </c>
      <c r="F2386">
        <v>2030</v>
      </c>
      <c r="G2386" t="s">
        <v>196</v>
      </c>
      <c r="H2386" s="11" cm="1">
        <f t="array" ref="H2386">_xlfn.IFS(G2386="&gt;70%",1,G2386="60-70%",70%,G2386="50-60%",60%,G2386="&lt;50%",50%)</f>
        <v>1</v>
      </c>
      <c r="I2386" s="47">
        <v>4.9042843031664631</v>
      </c>
      <c r="J2386">
        <v>3</v>
      </c>
      <c r="K2386">
        <v>9</v>
      </c>
      <c r="L2386" t="s">
        <v>196</v>
      </c>
      <c r="M2386" s="11" cm="1">
        <f t="array" ref="M2386">_xlfn.IFS(L2386="&gt;70%",1,L2386="60-70%",70%,L2386="50-60%",60%,L2386="&lt;50%",50%)</f>
        <v>1</v>
      </c>
      <c r="N2386" s="47">
        <v>4.7289122828866503</v>
      </c>
      <c r="O2386">
        <v>5</v>
      </c>
      <c r="P2386">
        <v>8</v>
      </c>
      <c r="Q2386">
        <v>6</v>
      </c>
      <c r="R2386">
        <v>9</v>
      </c>
      <c r="S2386" t="s">
        <v>103</v>
      </c>
      <c r="T2386" t="s">
        <v>106</v>
      </c>
      <c r="V2386">
        <v>27</v>
      </c>
      <c r="W2386">
        <v>28</v>
      </c>
      <c r="X2386">
        <f>IF(AND(OR('Country Prioritization'!$C$4 = 'Filter inputs'!$A$4,'Country Prioritization'!$C$4=$B2386),
OR('Country Prioritization'!$C$6='Filter inputs'!$C$4,'Country Prioritization'!$C$6=$S2386),
OR( 'Country Prioritization'!$C$7='Filter inputs'!$D$4, 'Country Prioritization'!$C$7=$T2386),
OR('Country Prioritization'!$C$8='Filter inputs'!$E$4, 'Country Prioritization'!$C$8=$F2386), OR(AND('Country Prioritization'!$C$5='Filter inputs'!$B$4,H2386&lt;=$X$1),AND('Country Prioritization'!$C$5='Filter inputs'!$B$5,M2386&lt;=$X$1))),1,0)</f>
        <v>1</v>
      </c>
      <c r="Y2386">
        <f>IF(OR('Vaccine Prioritization'!$C$5='Filter inputs'!$E$4, 'Vaccine Prioritization'!$C$5=$F2386),1,0)</f>
        <v>1</v>
      </c>
    </row>
    <row r="2387" spans="1:25" x14ac:dyDescent="0.3">
      <c r="A2387" t="str">
        <f t="shared" si="59"/>
        <v>AFRICAMDGPCV32030</v>
      </c>
      <c r="B2387" t="s">
        <v>3</v>
      </c>
      <c r="C2387" t="s">
        <v>145</v>
      </c>
      <c r="D2387" t="s">
        <v>41</v>
      </c>
      <c r="E2387" t="s">
        <v>84</v>
      </c>
      <c r="F2387">
        <v>2030</v>
      </c>
      <c r="G2387" t="s">
        <v>196</v>
      </c>
      <c r="H2387" s="11" cm="1">
        <f t="array" ref="H2387">_xlfn.IFS(G2387="&gt;70%",1,G2387="60-70%",70%,G2387="50-60%",60%,G2387="&lt;50%",50%)</f>
        <v>1</v>
      </c>
      <c r="I2387" s="47">
        <v>3.8904301108064723</v>
      </c>
      <c r="J2387">
        <v>6</v>
      </c>
      <c r="K2387">
        <v>8</v>
      </c>
      <c r="L2387" t="s">
        <v>196</v>
      </c>
      <c r="M2387" s="11" cm="1">
        <f t="array" ref="M2387">_xlfn.IFS(L2387="&gt;70%",1,L2387="60-70%",70%,L2387="50-60%",60%,L2387="&lt;50%",50%)</f>
        <v>1</v>
      </c>
      <c r="N2387" s="47">
        <v>4.639082468600316</v>
      </c>
      <c r="O2387">
        <v>6</v>
      </c>
      <c r="P2387">
        <v>8</v>
      </c>
      <c r="Q2387">
        <v>7</v>
      </c>
      <c r="R2387">
        <v>9</v>
      </c>
      <c r="S2387" t="s">
        <v>103</v>
      </c>
      <c r="T2387" t="s">
        <v>106</v>
      </c>
      <c r="V2387">
        <v>30</v>
      </c>
      <c r="W2387">
        <v>30</v>
      </c>
      <c r="X2387">
        <f>IF(AND(OR('Country Prioritization'!$C$4 = 'Filter inputs'!$A$4,'Country Prioritization'!$C$4=$B2387),
OR('Country Prioritization'!$C$6='Filter inputs'!$C$4,'Country Prioritization'!$C$6=$S2387),
OR( 'Country Prioritization'!$C$7='Filter inputs'!$D$4, 'Country Prioritization'!$C$7=$T2387),
OR('Country Prioritization'!$C$8='Filter inputs'!$E$4, 'Country Prioritization'!$C$8=$F2387), OR(AND('Country Prioritization'!$C$5='Filter inputs'!$B$4,H2387&lt;=$X$1),AND('Country Prioritization'!$C$5='Filter inputs'!$B$5,M2387&lt;=$X$1))),1,0)</f>
        <v>1</v>
      </c>
      <c r="Y2387">
        <f>IF(OR('Vaccine Prioritization'!$C$5='Filter inputs'!$E$4, 'Vaccine Prioritization'!$C$5=$F2387),1,0)</f>
        <v>1</v>
      </c>
    </row>
    <row r="2388" spans="1:25" x14ac:dyDescent="0.3">
      <c r="A2388" t="str">
        <f t="shared" si="59"/>
        <v>AFRICABFAPCV32030</v>
      </c>
      <c r="B2388" t="s">
        <v>3</v>
      </c>
      <c r="C2388" t="s">
        <v>167</v>
      </c>
      <c r="D2388" t="s">
        <v>63</v>
      </c>
      <c r="E2388" t="s">
        <v>84</v>
      </c>
      <c r="F2388">
        <v>2030</v>
      </c>
      <c r="G2388" t="s">
        <v>196</v>
      </c>
      <c r="H2388" s="11" cm="1">
        <f t="array" ref="H2388">_xlfn.IFS(G2388="&gt;70%",1,G2388="60-70%",70%,G2388="50-60%",60%,G2388="&lt;50%",50%)</f>
        <v>1</v>
      </c>
      <c r="I2388" s="47">
        <v>3.8366156504913285</v>
      </c>
      <c r="J2388">
        <v>3</v>
      </c>
      <c r="K2388">
        <v>8</v>
      </c>
      <c r="L2388" t="s">
        <v>196</v>
      </c>
      <c r="M2388" s="11" cm="1">
        <f t="array" ref="M2388">_xlfn.IFS(L2388="&gt;70%",1,L2388="60-70%",70%,L2388="50-60%",60%,L2388="&lt;50%",50%)</f>
        <v>1</v>
      </c>
      <c r="N2388" s="47">
        <v>4.6005175769133722</v>
      </c>
      <c r="O2388">
        <v>2</v>
      </c>
      <c r="P2388">
        <v>8</v>
      </c>
      <c r="Q2388">
        <v>4</v>
      </c>
      <c r="R2388">
        <v>9</v>
      </c>
      <c r="S2388" t="s">
        <v>103</v>
      </c>
      <c r="T2388" t="s">
        <v>106</v>
      </c>
      <c r="V2388">
        <v>24</v>
      </c>
      <c r="W2388">
        <v>23</v>
      </c>
      <c r="X2388">
        <f>IF(AND(OR('Country Prioritization'!$C$4 = 'Filter inputs'!$A$4,'Country Prioritization'!$C$4=$B2388),
OR('Country Prioritization'!$C$6='Filter inputs'!$C$4,'Country Prioritization'!$C$6=$S2388),
OR( 'Country Prioritization'!$C$7='Filter inputs'!$D$4, 'Country Prioritization'!$C$7=$T2388),
OR('Country Prioritization'!$C$8='Filter inputs'!$E$4, 'Country Prioritization'!$C$8=$F2388), OR(AND('Country Prioritization'!$C$5='Filter inputs'!$B$4,H2388&lt;=$X$1),AND('Country Prioritization'!$C$5='Filter inputs'!$B$5,M2388&lt;=$X$1))),1,0)</f>
        <v>1</v>
      </c>
      <c r="Y2388">
        <f>IF(OR('Vaccine Prioritization'!$C$5='Filter inputs'!$E$4, 'Vaccine Prioritization'!$C$5=$F2388),1,0)</f>
        <v>1</v>
      </c>
    </row>
    <row r="2389" spans="1:25" x14ac:dyDescent="0.3">
      <c r="A2389" t="str">
        <f t="shared" si="59"/>
        <v>ASIAMMRPCV32030</v>
      </c>
      <c r="B2389" t="s">
        <v>13</v>
      </c>
      <c r="C2389" t="s">
        <v>131</v>
      </c>
      <c r="D2389" t="s">
        <v>27</v>
      </c>
      <c r="E2389" t="s">
        <v>84</v>
      </c>
      <c r="F2389">
        <v>2030</v>
      </c>
      <c r="G2389" t="s">
        <v>196</v>
      </c>
      <c r="H2389" s="11" cm="1">
        <f t="array" ref="H2389">_xlfn.IFS(G2389="&gt;70%",1,G2389="60-70%",70%,G2389="50-60%",60%,G2389="&lt;50%",50%)</f>
        <v>1</v>
      </c>
      <c r="I2389" s="47">
        <v>5.1365877504708886</v>
      </c>
      <c r="J2389">
        <v>4</v>
      </c>
      <c r="K2389">
        <v>9</v>
      </c>
      <c r="L2389" t="s">
        <v>196</v>
      </c>
      <c r="M2389" s="11" cm="1">
        <f t="array" ref="M2389">_xlfn.IFS(L2389="&gt;70%",1,L2389="60-70%",70%,L2389="50-60%",60%,L2389="&lt;50%",50%)</f>
        <v>1</v>
      </c>
      <c r="N2389" s="47">
        <v>4.5072492054089377</v>
      </c>
      <c r="O2389">
        <v>8</v>
      </c>
      <c r="P2389">
        <v>8</v>
      </c>
      <c r="Q2389">
        <v>10</v>
      </c>
      <c r="R2389">
        <v>2</v>
      </c>
      <c r="S2389" t="s">
        <v>104</v>
      </c>
      <c r="T2389" t="s">
        <v>109</v>
      </c>
      <c r="V2389">
        <v>25</v>
      </c>
      <c r="W2389">
        <v>28</v>
      </c>
      <c r="X2389">
        <f>IF(AND(OR('Country Prioritization'!$C$4 = 'Filter inputs'!$A$4,'Country Prioritization'!$C$4=$B2389),
OR('Country Prioritization'!$C$6='Filter inputs'!$C$4,'Country Prioritization'!$C$6=$S2389),
OR( 'Country Prioritization'!$C$7='Filter inputs'!$D$4, 'Country Prioritization'!$C$7=$T2389),
OR('Country Prioritization'!$C$8='Filter inputs'!$E$4, 'Country Prioritization'!$C$8=$F2389), OR(AND('Country Prioritization'!$C$5='Filter inputs'!$B$4,H2389&lt;=$X$1),AND('Country Prioritization'!$C$5='Filter inputs'!$B$5,M2389&lt;=$X$1))),1,0)</f>
        <v>1</v>
      </c>
      <c r="Y2389">
        <f>IF(OR('Vaccine Prioritization'!$C$5='Filter inputs'!$E$4, 'Vaccine Prioritization'!$C$5=$F2389),1,0)</f>
        <v>1</v>
      </c>
    </row>
    <row r="2390" spans="1:25" x14ac:dyDescent="0.3">
      <c r="A2390" t="str">
        <f t="shared" si="59"/>
        <v>ASIAYEMPCV32030</v>
      </c>
      <c r="B2390" t="s">
        <v>13</v>
      </c>
      <c r="C2390" t="s">
        <v>123</v>
      </c>
      <c r="D2390" t="s">
        <v>18</v>
      </c>
      <c r="E2390" t="s">
        <v>84</v>
      </c>
      <c r="F2390">
        <v>2030</v>
      </c>
      <c r="G2390" t="s">
        <v>196</v>
      </c>
      <c r="H2390" s="11" cm="1">
        <f t="array" ref="H2390">_xlfn.IFS(G2390="&gt;70%",1,G2390="60-70%",70%,G2390="50-60%",60%,G2390="&lt;50%",50%)</f>
        <v>1</v>
      </c>
      <c r="I2390" s="47">
        <v>4.1918157442586548</v>
      </c>
      <c r="J2390">
        <v>7</v>
      </c>
      <c r="K2390">
        <v>8</v>
      </c>
      <c r="L2390" t="s">
        <v>197</v>
      </c>
      <c r="M2390" s="11" cm="1">
        <f t="array" ref="M2390">_xlfn.IFS(L2390="&gt;70%",1,L2390="60-70%",70%,L2390="50-60%",60%,L2390="&lt;50%",50%)</f>
        <v>0.7</v>
      </c>
      <c r="N2390" s="47">
        <v>4.3803686091556955</v>
      </c>
      <c r="O2390">
        <v>9</v>
      </c>
      <c r="P2390">
        <v>8</v>
      </c>
      <c r="Q2390">
        <v>3</v>
      </c>
      <c r="R2390">
        <v>9</v>
      </c>
      <c r="S2390" t="s">
        <v>103</v>
      </c>
      <c r="T2390" t="s">
        <v>106</v>
      </c>
      <c r="V2390">
        <v>27</v>
      </c>
      <c r="W2390">
        <v>29</v>
      </c>
      <c r="X2390">
        <f>IF(AND(OR('Country Prioritization'!$C$4 = 'Filter inputs'!$A$4,'Country Prioritization'!$C$4=$B2390),
OR('Country Prioritization'!$C$6='Filter inputs'!$C$4,'Country Prioritization'!$C$6=$S2390),
OR( 'Country Prioritization'!$C$7='Filter inputs'!$D$4, 'Country Prioritization'!$C$7=$T2390),
OR('Country Prioritization'!$C$8='Filter inputs'!$E$4, 'Country Prioritization'!$C$8=$F2390), OR(AND('Country Prioritization'!$C$5='Filter inputs'!$B$4,H2390&lt;=$X$1),AND('Country Prioritization'!$C$5='Filter inputs'!$B$5,M2390&lt;=$X$1))),1,0)</f>
        <v>1</v>
      </c>
      <c r="Y2390">
        <f>IF(OR('Vaccine Prioritization'!$C$5='Filter inputs'!$E$4, 'Vaccine Prioritization'!$C$5=$F2390),1,0)</f>
        <v>1</v>
      </c>
    </row>
    <row r="2391" spans="1:25" x14ac:dyDescent="0.3">
      <c r="A2391" t="str">
        <f t="shared" si="59"/>
        <v>ASIANPLPCV32030</v>
      </c>
      <c r="B2391" t="s">
        <v>13</v>
      </c>
      <c r="C2391" t="s">
        <v>157</v>
      </c>
      <c r="D2391" t="s">
        <v>53</v>
      </c>
      <c r="E2391" t="s">
        <v>84</v>
      </c>
      <c r="F2391">
        <v>2030</v>
      </c>
      <c r="G2391" t="s">
        <v>196</v>
      </c>
      <c r="H2391" s="11" cm="1">
        <f t="array" ref="H2391">_xlfn.IFS(G2391="&gt;70%",1,G2391="60-70%",70%,G2391="50-60%",60%,G2391="&lt;50%",50%)</f>
        <v>1</v>
      </c>
      <c r="I2391" s="47">
        <v>3.8610121237794646</v>
      </c>
      <c r="J2391">
        <v>5</v>
      </c>
      <c r="K2391">
        <v>8</v>
      </c>
      <c r="L2391" t="s">
        <v>196</v>
      </c>
      <c r="M2391" s="11" cm="1">
        <f t="array" ref="M2391">_xlfn.IFS(L2391="&gt;70%",1,L2391="60-70%",70%,L2391="50-60%",60%,L2391="&lt;50%",50%)</f>
        <v>1</v>
      </c>
      <c r="N2391" s="47">
        <v>4.358647765273898</v>
      </c>
      <c r="O2391">
        <v>4</v>
      </c>
      <c r="P2391">
        <v>8</v>
      </c>
      <c r="Q2391">
        <v>6</v>
      </c>
      <c r="R2391">
        <v>8</v>
      </c>
      <c r="S2391" t="s">
        <v>104</v>
      </c>
      <c r="T2391" t="s">
        <v>106</v>
      </c>
      <c r="V2391">
        <v>27</v>
      </c>
      <c r="W2391">
        <v>26</v>
      </c>
      <c r="X2391">
        <f>IF(AND(OR('Country Prioritization'!$C$4 = 'Filter inputs'!$A$4,'Country Prioritization'!$C$4=$B2391),
OR('Country Prioritization'!$C$6='Filter inputs'!$C$4,'Country Prioritization'!$C$6=$S2391),
OR( 'Country Prioritization'!$C$7='Filter inputs'!$D$4, 'Country Prioritization'!$C$7=$T2391),
OR('Country Prioritization'!$C$8='Filter inputs'!$E$4, 'Country Prioritization'!$C$8=$F2391), OR(AND('Country Prioritization'!$C$5='Filter inputs'!$B$4,H2391&lt;=$X$1),AND('Country Prioritization'!$C$5='Filter inputs'!$B$5,M2391&lt;=$X$1))),1,0)</f>
        <v>1</v>
      </c>
      <c r="Y2391">
        <f>IF(OR('Vaccine Prioritization'!$C$5='Filter inputs'!$E$4, 'Vaccine Prioritization'!$C$5=$F2391),1,0)</f>
        <v>1</v>
      </c>
    </row>
    <row r="2392" spans="1:25" x14ac:dyDescent="0.3">
      <c r="A2392" t="str">
        <f t="shared" si="59"/>
        <v>AFRICAKENPCV32030</v>
      </c>
      <c r="B2392" t="s">
        <v>3</v>
      </c>
      <c r="C2392" t="s">
        <v>139</v>
      </c>
      <c r="D2392" t="s">
        <v>35</v>
      </c>
      <c r="E2392" t="s">
        <v>84</v>
      </c>
      <c r="F2392">
        <v>2030</v>
      </c>
      <c r="G2392" t="s">
        <v>196</v>
      </c>
      <c r="H2392" s="11" cm="1">
        <f t="array" ref="H2392">_xlfn.IFS(G2392="&gt;70%",1,G2392="60-70%",70%,G2392="50-60%",60%,G2392="&lt;50%",50%)</f>
        <v>1</v>
      </c>
      <c r="I2392" s="47">
        <v>3.8699061077900252</v>
      </c>
      <c r="J2392">
        <v>3</v>
      </c>
      <c r="K2392">
        <v>8</v>
      </c>
      <c r="L2392" t="s">
        <v>196</v>
      </c>
      <c r="M2392" s="11" cm="1">
        <f t="array" ref="M2392">_xlfn.IFS(L2392="&gt;70%",1,L2392="60-70%",70%,L2392="50-60%",60%,L2392="&lt;50%",50%)</f>
        <v>1</v>
      </c>
      <c r="N2392" s="47">
        <v>3.335941744754098</v>
      </c>
      <c r="O2392">
        <v>6</v>
      </c>
      <c r="P2392">
        <v>8</v>
      </c>
      <c r="Q2392">
        <v>5</v>
      </c>
      <c r="R2392">
        <v>2</v>
      </c>
      <c r="S2392" t="s">
        <v>104</v>
      </c>
      <c r="T2392" t="s">
        <v>109</v>
      </c>
      <c r="V2392">
        <v>18</v>
      </c>
      <c r="W2392">
        <v>21</v>
      </c>
      <c r="X2392">
        <f>IF(AND(OR('Country Prioritization'!$C$4 = 'Filter inputs'!$A$4,'Country Prioritization'!$C$4=$B2392),
OR('Country Prioritization'!$C$6='Filter inputs'!$C$4,'Country Prioritization'!$C$6=$S2392),
OR( 'Country Prioritization'!$C$7='Filter inputs'!$D$4, 'Country Prioritization'!$C$7=$T2392),
OR('Country Prioritization'!$C$8='Filter inputs'!$E$4, 'Country Prioritization'!$C$8=$F2392), OR(AND('Country Prioritization'!$C$5='Filter inputs'!$B$4,H2392&lt;=$X$1),AND('Country Prioritization'!$C$5='Filter inputs'!$B$5,M2392&lt;=$X$1))),1,0)</f>
        <v>1</v>
      </c>
      <c r="Y2392">
        <f>IF(OR('Vaccine Prioritization'!$C$5='Filter inputs'!$E$4, 'Vaccine Prioritization'!$C$5=$F2392),1,0)</f>
        <v>1</v>
      </c>
    </row>
    <row r="2393" spans="1:25" x14ac:dyDescent="0.3">
      <c r="A2393" t="str">
        <f t="shared" si="59"/>
        <v>AFRICATCDPCV32030</v>
      </c>
      <c r="B2393" t="s">
        <v>3</v>
      </c>
      <c r="C2393" t="s">
        <v>118</v>
      </c>
      <c r="D2393" t="s">
        <v>11</v>
      </c>
      <c r="E2393" t="s">
        <v>84</v>
      </c>
      <c r="F2393">
        <v>2030</v>
      </c>
      <c r="G2393" t="s">
        <v>196</v>
      </c>
      <c r="H2393" s="11" cm="1">
        <f t="array" ref="H2393">_xlfn.IFS(G2393="&gt;70%",1,G2393="60-70%",70%,G2393="50-60%",60%,G2393="&lt;50%",50%)</f>
        <v>1</v>
      </c>
      <c r="I2393" s="47">
        <v>6.2153034534892653</v>
      </c>
      <c r="J2393">
        <v>7</v>
      </c>
      <c r="K2393">
        <v>9</v>
      </c>
      <c r="L2393" t="s">
        <v>199</v>
      </c>
      <c r="M2393" s="11" cm="1">
        <f t="array" ref="M2393">_xlfn.IFS(L2393="&gt;70%",1,L2393="60-70%",70%,L2393="50-60%",60%,L2393="&lt;50%",50%)</f>
        <v>0.5</v>
      </c>
      <c r="N2393" s="47">
        <v>3.1073206918451048</v>
      </c>
      <c r="O2393">
        <v>10</v>
      </c>
      <c r="P2393">
        <v>7</v>
      </c>
      <c r="Q2393">
        <v>9</v>
      </c>
      <c r="R2393">
        <v>9</v>
      </c>
      <c r="S2393" t="s">
        <v>103</v>
      </c>
      <c r="T2393" t="s">
        <v>106</v>
      </c>
      <c r="V2393">
        <v>34</v>
      </c>
      <c r="W2393">
        <v>35</v>
      </c>
      <c r="X2393">
        <f>IF(AND(OR('Country Prioritization'!$C$4 = 'Filter inputs'!$A$4,'Country Prioritization'!$C$4=$B2393),
OR('Country Prioritization'!$C$6='Filter inputs'!$C$4,'Country Prioritization'!$C$6=$S2393),
OR( 'Country Prioritization'!$C$7='Filter inputs'!$D$4, 'Country Prioritization'!$C$7=$T2393),
OR('Country Prioritization'!$C$8='Filter inputs'!$E$4, 'Country Prioritization'!$C$8=$F2393), OR(AND('Country Prioritization'!$C$5='Filter inputs'!$B$4,H2393&lt;=$X$1),AND('Country Prioritization'!$C$5='Filter inputs'!$B$5,M2393&lt;=$X$1))),1,0)</f>
        <v>1</v>
      </c>
      <c r="Y2393">
        <f>IF(OR('Vaccine Prioritization'!$C$5='Filter inputs'!$E$4, 'Vaccine Prioritization'!$C$5=$F2393),1,0)</f>
        <v>1</v>
      </c>
    </row>
    <row r="2394" spans="1:25" x14ac:dyDescent="0.3">
      <c r="A2394" t="str">
        <f t="shared" si="59"/>
        <v>AFRICASENPCV32030</v>
      </c>
      <c r="B2394" t="s">
        <v>3</v>
      </c>
      <c r="C2394" t="s">
        <v>164</v>
      </c>
      <c r="D2394" t="s">
        <v>60</v>
      </c>
      <c r="E2394" t="s">
        <v>84</v>
      </c>
      <c r="F2394">
        <v>2030</v>
      </c>
      <c r="G2394" t="s">
        <v>196</v>
      </c>
      <c r="H2394" s="11" cm="1">
        <f t="array" ref="H2394">_xlfn.IFS(G2394="&gt;70%",1,G2394="60-70%",70%,G2394="50-60%",60%,G2394="&lt;50%",50%)</f>
        <v>1</v>
      </c>
      <c r="I2394" s="47">
        <v>3.2231818698334727</v>
      </c>
      <c r="J2394">
        <v>3</v>
      </c>
      <c r="K2394">
        <v>7</v>
      </c>
      <c r="L2394" t="s">
        <v>196</v>
      </c>
      <c r="M2394" s="11" cm="1">
        <f t="array" ref="M2394">_xlfn.IFS(L2394="&gt;70%",1,L2394="60-70%",70%,L2394="50-60%",60%,L2394="&lt;50%",50%)</f>
        <v>1</v>
      </c>
      <c r="N2394" s="47">
        <v>3.0917638515535968</v>
      </c>
      <c r="O2394">
        <v>4</v>
      </c>
      <c r="P2394">
        <v>7</v>
      </c>
      <c r="Q2394">
        <v>1</v>
      </c>
      <c r="R2394">
        <v>2</v>
      </c>
      <c r="S2394" t="s">
        <v>104</v>
      </c>
      <c r="T2394" t="s">
        <v>109</v>
      </c>
      <c r="V2394">
        <v>13</v>
      </c>
      <c r="W2394">
        <v>14</v>
      </c>
      <c r="X2394">
        <f>IF(AND(OR('Country Prioritization'!$C$4 = 'Filter inputs'!$A$4,'Country Prioritization'!$C$4=$B2394),
OR('Country Prioritization'!$C$6='Filter inputs'!$C$4,'Country Prioritization'!$C$6=$S2394),
OR( 'Country Prioritization'!$C$7='Filter inputs'!$D$4, 'Country Prioritization'!$C$7=$T2394),
OR('Country Prioritization'!$C$8='Filter inputs'!$E$4, 'Country Prioritization'!$C$8=$F2394), OR(AND('Country Prioritization'!$C$5='Filter inputs'!$B$4,H2394&lt;=$X$1),AND('Country Prioritization'!$C$5='Filter inputs'!$B$5,M2394&lt;=$X$1))),1,0)</f>
        <v>1</v>
      </c>
      <c r="Y2394">
        <f>IF(OR('Vaccine Prioritization'!$C$5='Filter inputs'!$E$4, 'Vaccine Prioritization'!$C$5=$F2394),1,0)</f>
        <v>1</v>
      </c>
    </row>
    <row r="2395" spans="1:25" x14ac:dyDescent="0.3">
      <c r="A2395" t="str">
        <f t="shared" si="59"/>
        <v>AFRICASOMPCV32030</v>
      </c>
      <c r="B2395" t="s">
        <v>3</v>
      </c>
      <c r="C2395" t="s">
        <v>112</v>
      </c>
      <c r="D2395" t="s">
        <v>4</v>
      </c>
      <c r="E2395" t="s">
        <v>84</v>
      </c>
      <c r="F2395">
        <v>2030</v>
      </c>
      <c r="G2395" t="s">
        <v>196</v>
      </c>
      <c r="H2395" s="11" cm="1">
        <f t="array" ref="H2395">_xlfn.IFS(G2395="&gt;70%",1,G2395="60-70%",70%,G2395="50-60%",60%,G2395="&lt;50%",50%)</f>
        <v>1</v>
      </c>
      <c r="I2395" s="47">
        <v>4.6241967120380867</v>
      </c>
      <c r="J2395">
        <v>7</v>
      </c>
      <c r="K2395">
        <v>8</v>
      </c>
      <c r="L2395" t="s">
        <v>199</v>
      </c>
      <c r="M2395" s="11" cm="1">
        <f t="array" ref="M2395">_xlfn.IFS(L2395="&gt;70%",1,L2395="60-70%",70%,L2395="50-60%",60%,L2395="&lt;50%",50%)</f>
        <v>0.5</v>
      </c>
      <c r="N2395" s="47">
        <v>3.0510423907863773</v>
      </c>
      <c r="O2395">
        <v>10</v>
      </c>
      <c r="P2395">
        <v>7</v>
      </c>
      <c r="Q2395">
        <v>9</v>
      </c>
      <c r="R2395">
        <v>9</v>
      </c>
      <c r="S2395" t="s">
        <v>103</v>
      </c>
      <c r="T2395" t="s">
        <v>106</v>
      </c>
      <c r="V2395">
        <v>33</v>
      </c>
      <c r="W2395">
        <v>35</v>
      </c>
      <c r="X2395">
        <f>IF(AND(OR('Country Prioritization'!$C$4 = 'Filter inputs'!$A$4,'Country Prioritization'!$C$4=$B2395),
OR('Country Prioritization'!$C$6='Filter inputs'!$C$4,'Country Prioritization'!$C$6=$S2395),
OR( 'Country Prioritization'!$C$7='Filter inputs'!$D$4, 'Country Prioritization'!$C$7=$T2395),
OR('Country Prioritization'!$C$8='Filter inputs'!$E$4, 'Country Prioritization'!$C$8=$F2395), OR(AND('Country Prioritization'!$C$5='Filter inputs'!$B$4,H2395&lt;=$X$1),AND('Country Prioritization'!$C$5='Filter inputs'!$B$5,M2395&lt;=$X$1))),1,0)</f>
        <v>1</v>
      </c>
      <c r="Y2395">
        <f>IF(OR('Vaccine Prioritization'!$C$5='Filter inputs'!$E$4, 'Vaccine Prioritization'!$C$5=$F2395),1,0)</f>
        <v>1</v>
      </c>
    </row>
    <row r="2396" spans="1:25" x14ac:dyDescent="0.3">
      <c r="A2396" t="str">
        <f t="shared" si="59"/>
        <v>AMERICABOLPCV32030</v>
      </c>
      <c r="B2396" t="s">
        <v>22</v>
      </c>
      <c r="C2396" t="s">
        <v>162</v>
      </c>
      <c r="D2396" t="s">
        <v>58</v>
      </c>
      <c r="E2396" t="s">
        <v>84</v>
      </c>
      <c r="F2396">
        <v>2030</v>
      </c>
      <c r="G2396" t="s">
        <v>196</v>
      </c>
      <c r="H2396" s="11" cm="1">
        <f t="array" ref="H2396">_xlfn.IFS(G2396="&gt;70%",1,G2396="60-70%",70%,G2396="50-60%",60%,G2396="&lt;50%",50%)</f>
        <v>1</v>
      </c>
      <c r="I2396" s="47">
        <v>2.0785687249558422</v>
      </c>
      <c r="J2396">
        <v>6</v>
      </c>
      <c r="K2396">
        <v>6</v>
      </c>
      <c r="L2396" t="s">
        <v>196</v>
      </c>
      <c r="M2396" s="11" cm="1">
        <f t="array" ref="M2396">_xlfn.IFS(L2396="&gt;70%",1,L2396="60-70%",70%,L2396="50-60%",60%,L2396="&lt;50%",50%)</f>
        <v>1</v>
      </c>
      <c r="N2396" s="47">
        <v>2.8712804332531179</v>
      </c>
      <c r="O2396">
        <v>4</v>
      </c>
      <c r="P2396">
        <v>7</v>
      </c>
      <c r="Q2396">
        <v>4</v>
      </c>
      <c r="R2396">
        <v>11</v>
      </c>
      <c r="S2396" t="s">
        <v>104</v>
      </c>
      <c r="T2396" t="s">
        <v>108</v>
      </c>
      <c r="V2396">
        <v>27</v>
      </c>
      <c r="W2396">
        <v>26</v>
      </c>
      <c r="X2396">
        <f>IF(AND(OR('Country Prioritization'!$C$4 = 'Filter inputs'!$A$4,'Country Prioritization'!$C$4=$B2396),
OR('Country Prioritization'!$C$6='Filter inputs'!$C$4,'Country Prioritization'!$C$6=$S2396),
OR( 'Country Prioritization'!$C$7='Filter inputs'!$D$4, 'Country Prioritization'!$C$7=$T2396),
OR('Country Prioritization'!$C$8='Filter inputs'!$E$4, 'Country Prioritization'!$C$8=$F2396), OR(AND('Country Prioritization'!$C$5='Filter inputs'!$B$4,H2396&lt;=$X$1),AND('Country Prioritization'!$C$5='Filter inputs'!$B$5,M2396&lt;=$X$1))),1,0)</f>
        <v>1</v>
      </c>
      <c r="Y2396">
        <f>IF(OR('Vaccine Prioritization'!$C$5='Filter inputs'!$E$4, 'Vaccine Prioritization'!$C$5=$F2396),1,0)</f>
        <v>1</v>
      </c>
    </row>
    <row r="2397" spans="1:25" x14ac:dyDescent="0.3">
      <c r="A2397" t="str">
        <f t="shared" si="59"/>
        <v>AFRICARWAPCV32030</v>
      </c>
      <c r="B2397" t="s">
        <v>3</v>
      </c>
      <c r="C2397" t="s">
        <v>179</v>
      </c>
      <c r="D2397" t="s">
        <v>75</v>
      </c>
      <c r="E2397" t="s">
        <v>84</v>
      </c>
      <c r="F2397">
        <v>2030</v>
      </c>
      <c r="G2397" t="s">
        <v>196</v>
      </c>
      <c r="H2397" s="11" cm="1">
        <f t="array" ref="H2397">_xlfn.IFS(G2397="&gt;70%",1,G2397="60-70%",70%,G2397="50-60%",60%,G2397="&lt;50%",50%)</f>
        <v>1</v>
      </c>
      <c r="I2397" s="47">
        <v>2.5135310955161621</v>
      </c>
      <c r="J2397">
        <v>1</v>
      </c>
      <c r="K2397">
        <v>7</v>
      </c>
      <c r="L2397" t="s">
        <v>196</v>
      </c>
      <c r="M2397" s="11" cm="1">
        <f t="array" ref="M2397">_xlfn.IFS(L2397="&gt;70%",1,L2397="60-70%",70%,L2397="50-60%",60%,L2397="&lt;50%",50%)</f>
        <v>1</v>
      </c>
      <c r="N2397" s="47">
        <v>2.7196546664779544</v>
      </c>
      <c r="O2397">
        <v>1</v>
      </c>
      <c r="P2397">
        <v>7</v>
      </c>
      <c r="Q2397">
        <v>8</v>
      </c>
      <c r="R2397">
        <v>9</v>
      </c>
      <c r="S2397" t="s">
        <v>103</v>
      </c>
      <c r="T2397" t="s">
        <v>106</v>
      </c>
      <c r="V2397">
        <v>25</v>
      </c>
      <c r="W2397">
        <v>25</v>
      </c>
      <c r="X2397">
        <f>IF(AND(OR('Country Prioritization'!$C$4 = 'Filter inputs'!$A$4,'Country Prioritization'!$C$4=$B2397),
OR('Country Prioritization'!$C$6='Filter inputs'!$C$4,'Country Prioritization'!$C$6=$S2397),
OR( 'Country Prioritization'!$C$7='Filter inputs'!$D$4, 'Country Prioritization'!$C$7=$T2397),
OR('Country Prioritization'!$C$8='Filter inputs'!$E$4, 'Country Prioritization'!$C$8=$F2397), OR(AND('Country Prioritization'!$C$5='Filter inputs'!$B$4,H2397&lt;=$X$1),AND('Country Prioritization'!$C$5='Filter inputs'!$B$5,M2397&lt;=$X$1))),1,0)</f>
        <v>1</v>
      </c>
      <c r="Y2397">
        <f>IF(OR('Vaccine Prioritization'!$C$5='Filter inputs'!$E$4, 'Vaccine Prioritization'!$C$5=$F2397),1,0)</f>
        <v>1</v>
      </c>
    </row>
    <row r="2398" spans="1:25" x14ac:dyDescent="0.3">
      <c r="A2398" t="str">
        <f t="shared" si="59"/>
        <v>AFRICAZMBPCV32030</v>
      </c>
      <c r="B2398" t="s">
        <v>3</v>
      </c>
      <c r="C2398" t="s">
        <v>182</v>
      </c>
      <c r="D2398" t="s">
        <v>78</v>
      </c>
      <c r="E2398" t="s">
        <v>84</v>
      </c>
      <c r="F2398">
        <v>2030</v>
      </c>
      <c r="G2398" t="s">
        <v>196</v>
      </c>
      <c r="H2398" s="11" cm="1">
        <f t="array" ref="H2398">_xlfn.IFS(G2398="&gt;70%",1,G2398="60-70%",70%,G2398="50-60%",60%,G2398="&lt;50%",50%)</f>
        <v>1</v>
      </c>
      <c r="I2398" s="47">
        <v>2.3903149389671134</v>
      </c>
      <c r="J2398">
        <v>4</v>
      </c>
      <c r="K2398">
        <v>7</v>
      </c>
      <c r="L2398" t="s">
        <v>196</v>
      </c>
      <c r="M2398" s="11" cm="1">
        <f t="array" ref="M2398">_xlfn.IFS(L2398="&gt;70%",1,L2398="60-70%",70%,L2398="50-60%",60%,L2398="&lt;50%",50%)</f>
        <v>1</v>
      </c>
      <c r="N2398" s="47">
        <v>2.7192052555989501</v>
      </c>
      <c r="O2398">
        <v>1</v>
      </c>
      <c r="P2398">
        <v>7</v>
      </c>
      <c r="Q2398">
        <v>9</v>
      </c>
      <c r="R2398">
        <v>2</v>
      </c>
      <c r="S2398" t="s">
        <v>104</v>
      </c>
      <c r="T2398" t="s">
        <v>109</v>
      </c>
      <c r="V2398">
        <v>22</v>
      </c>
      <c r="W2398">
        <v>19</v>
      </c>
      <c r="X2398">
        <f>IF(AND(OR('Country Prioritization'!$C$4 = 'Filter inputs'!$A$4,'Country Prioritization'!$C$4=$B2398),
OR('Country Prioritization'!$C$6='Filter inputs'!$C$4,'Country Prioritization'!$C$6=$S2398),
OR( 'Country Prioritization'!$C$7='Filter inputs'!$D$4, 'Country Prioritization'!$C$7=$T2398),
OR('Country Prioritization'!$C$8='Filter inputs'!$E$4, 'Country Prioritization'!$C$8=$F2398), OR(AND('Country Prioritization'!$C$5='Filter inputs'!$B$4,H2398&lt;=$X$1),AND('Country Prioritization'!$C$5='Filter inputs'!$B$5,M2398&lt;=$X$1))),1,0)</f>
        <v>1</v>
      </c>
      <c r="Y2398">
        <f>IF(OR('Vaccine Prioritization'!$C$5='Filter inputs'!$E$4, 'Vaccine Prioritization'!$C$5=$F2398),1,0)</f>
        <v>1</v>
      </c>
    </row>
    <row r="2399" spans="1:25" x14ac:dyDescent="0.3">
      <c r="A2399" t="str">
        <f t="shared" si="59"/>
        <v>AFRICABENPCV32030</v>
      </c>
      <c r="B2399" t="s">
        <v>3</v>
      </c>
      <c r="C2399" t="s">
        <v>132</v>
      </c>
      <c r="D2399" t="s">
        <v>28</v>
      </c>
      <c r="E2399" t="s">
        <v>84</v>
      </c>
      <c r="F2399">
        <v>2030</v>
      </c>
      <c r="G2399" t="s">
        <v>196</v>
      </c>
      <c r="H2399" s="11" cm="1">
        <f t="array" ref="H2399">_xlfn.IFS(G2399="&gt;70%",1,G2399="60-70%",70%,G2399="50-60%",60%,G2399="&lt;50%",50%)</f>
        <v>1</v>
      </c>
      <c r="I2399" s="47">
        <v>2.0648097279514435</v>
      </c>
      <c r="J2399">
        <v>7</v>
      </c>
      <c r="K2399">
        <v>6</v>
      </c>
      <c r="L2399" t="s">
        <v>196</v>
      </c>
      <c r="M2399" s="11" cm="1">
        <f t="array" ref="M2399">_xlfn.IFS(L2399="&gt;70%",1,L2399="60-70%",70%,L2399="50-60%",60%,L2399="&lt;50%",50%)</f>
        <v>1</v>
      </c>
      <c r="N2399" s="47">
        <v>2.3841809149091588</v>
      </c>
      <c r="O2399">
        <v>7</v>
      </c>
      <c r="P2399">
        <v>7</v>
      </c>
      <c r="Q2399">
        <v>2</v>
      </c>
      <c r="R2399">
        <v>8</v>
      </c>
      <c r="S2399" t="s">
        <v>104</v>
      </c>
      <c r="T2399" t="s">
        <v>106</v>
      </c>
      <c r="V2399">
        <v>23</v>
      </c>
      <c r="W2399">
        <v>24</v>
      </c>
      <c r="X2399">
        <f>IF(AND(OR('Country Prioritization'!$C$4 = 'Filter inputs'!$A$4,'Country Prioritization'!$C$4=$B2399),
OR('Country Prioritization'!$C$6='Filter inputs'!$C$4,'Country Prioritization'!$C$6=$S2399),
OR( 'Country Prioritization'!$C$7='Filter inputs'!$D$4, 'Country Prioritization'!$C$7=$T2399),
OR('Country Prioritization'!$C$8='Filter inputs'!$E$4, 'Country Prioritization'!$C$8=$F2399), OR(AND('Country Prioritization'!$C$5='Filter inputs'!$B$4,H2399&lt;=$X$1),AND('Country Prioritization'!$C$5='Filter inputs'!$B$5,M2399&lt;=$X$1))),1,0)</f>
        <v>1</v>
      </c>
      <c r="Y2399">
        <f>IF(OR('Vaccine Prioritization'!$C$5='Filter inputs'!$E$4, 'Vaccine Prioritization'!$C$5=$F2399),1,0)</f>
        <v>1</v>
      </c>
    </row>
    <row r="2400" spans="1:25" x14ac:dyDescent="0.3">
      <c r="A2400" t="str">
        <f t="shared" si="59"/>
        <v>ASIAKHMPCV32030</v>
      </c>
      <c r="B2400" t="s">
        <v>13</v>
      </c>
      <c r="C2400" t="s">
        <v>163</v>
      </c>
      <c r="D2400" t="s">
        <v>59</v>
      </c>
      <c r="E2400" t="s">
        <v>84</v>
      </c>
      <c r="F2400">
        <v>2030</v>
      </c>
      <c r="G2400" t="s">
        <v>196</v>
      </c>
      <c r="H2400" s="11" cm="1">
        <f t="array" ref="H2400">_xlfn.IFS(G2400="&gt;70%",1,G2400="60-70%",70%,G2400="50-60%",60%,G2400="&lt;50%",50%)</f>
        <v>1</v>
      </c>
      <c r="I2400" s="47">
        <v>2.1768610091118115</v>
      </c>
      <c r="J2400">
        <v>4</v>
      </c>
      <c r="K2400">
        <v>7</v>
      </c>
      <c r="L2400" t="s">
        <v>196</v>
      </c>
      <c r="M2400" s="11" cm="1">
        <f t="array" ref="M2400">_xlfn.IFS(L2400="&gt;70%",1,L2400="60-70%",70%,L2400="50-60%",60%,L2400="&lt;50%",50%)</f>
        <v>1</v>
      </c>
      <c r="N2400" s="47">
        <v>2.307021365911631</v>
      </c>
      <c r="O2400">
        <v>3</v>
      </c>
      <c r="P2400">
        <v>7</v>
      </c>
      <c r="Q2400">
        <v>8</v>
      </c>
      <c r="R2400">
        <v>2</v>
      </c>
      <c r="S2400" t="s">
        <v>104</v>
      </c>
      <c r="T2400" t="s">
        <v>109</v>
      </c>
      <c r="V2400">
        <v>21</v>
      </c>
      <c r="W2400">
        <v>20</v>
      </c>
      <c r="X2400">
        <f>IF(AND(OR('Country Prioritization'!$C$4 = 'Filter inputs'!$A$4,'Country Prioritization'!$C$4=$B2400),
OR('Country Prioritization'!$C$6='Filter inputs'!$C$4,'Country Prioritization'!$C$6=$S2400),
OR( 'Country Prioritization'!$C$7='Filter inputs'!$D$4, 'Country Prioritization'!$C$7=$T2400),
OR('Country Prioritization'!$C$8='Filter inputs'!$E$4, 'Country Prioritization'!$C$8=$F2400), OR(AND('Country Prioritization'!$C$5='Filter inputs'!$B$4,H2400&lt;=$X$1),AND('Country Prioritization'!$C$5='Filter inputs'!$B$5,M2400&lt;=$X$1))),1,0)</f>
        <v>1</v>
      </c>
      <c r="Y2400">
        <f>IF(OR('Vaccine Prioritization'!$C$5='Filter inputs'!$E$4, 'Vaccine Prioritization'!$C$5=$F2400),1,0)</f>
        <v>1</v>
      </c>
    </row>
    <row r="2401" spans="1:25" x14ac:dyDescent="0.3">
      <c r="A2401" t="str">
        <f t="shared" si="59"/>
        <v>AMERICAHTIPCV32030</v>
      </c>
      <c r="B2401" t="s">
        <v>22</v>
      </c>
      <c r="C2401" t="s">
        <v>127</v>
      </c>
      <c r="D2401" t="s">
        <v>23</v>
      </c>
      <c r="E2401" t="s">
        <v>84</v>
      </c>
      <c r="F2401">
        <v>2030</v>
      </c>
      <c r="G2401" t="s">
        <v>199</v>
      </c>
      <c r="H2401" s="11" cm="1">
        <f t="array" ref="H2401">_xlfn.IFS(G2401="&gt;70%",1,G2401="60-70%",70%,G2401="50-60%",60%,G2401="&lt;50%",50%)</f>
        <v>0.5</v>
      </c>
      <c r="I2401" s="47">
        <v>1.2332637822771753</v>
      </c>
      <c r="J2401">
        <v>10</v>
      </c>
      <c r="K2401">
        <v>5</v>
      </c>
      <c r="L2401" t="s">
        <v>197</v>
      </c>
      <c r="M2401" s="11" cm="1">
        <f t="array" ref="M2401">_xlfn.IFS(L2401="&gt;70%",1,L2401="60-70%",70%,L2401="50-60%",60%,L2401="&lt;50%",50%)</f>
        <v>0.7</v>
      </c>
      <c r="N2401" s="47">
        <v>2.2155742835976735</v>
      </c>
      <c r="O2401">
        <v>9</v>
      </c>
      <c r="P2401">
        <v>6</v>
      </c>
      <c r="Q2401">
        <v>5</v>
      </c>
      <c r="R2401">
        <v>9</v>
      </c>
      <c r="S2401" t="s">
        <v>103</v>
      </c>
      <c r="T2401" t="s">
        <v>106</v>
      </c>
      <c r="V2401">
        <v>29</v>
      </c>
      <c r="W2401">
        <v>29</v>
      </c>
      <c r="X2401">
        <f>IF(AND(OR('Country Prioritization'!$C$4 = 'Filter inputs'!$A$4,'Country Prioritization'!$C$4=$B2401),
OR('Country Prioritization'!$C$6='Filter inputs'!$C$4,'Country Prioritization'!$C$6=$S2401),
OR( 'Country Prioritization'!$C$7='Filter inputs'!$D$4, 'Country Prioritization'!$C$7=$T2401),
OR('Country Prioritization'!$C$8='Filter inputs'!$E$4, 'Country Prioritization'!$C$8=$F2401), OR(AND('Country Prioritization'!$C$5='Filter inputs'!$B$4,H2401&lt;=$X$1),AND('Country Prioritization'!$C$5='Filter inputs'!$B$5,M2401&lt;=$X$1))),1,0)</f>
        <v>1</v>
      </c>
      <c r="Y2401">
        <f>IF(OR('Vaccine Prioritization'!$C$5='Filter inputs'!$E$4, 'Vaccine Prioritization'!$C$5=$F2401),1,0)</f>
        <v>1</v>
      </c>
    </row>
    <row r="2402" spans="1:25" x14ac:dyDescent="0.3">
      <c r="A2402" t="str">
        <f t="shared" si="59"/>
        <v>AFRICABDIPCV32030</v>
      </c>
      <c r="B2402" t="s">
        <v>3</v>
      </c>
      <c r="C2402" t="s">
        <v>171</v>
      </c>
      <c r="D2402" t="s">
        <v>67</v>
      </c>
      <c r="E2402" t="s">
        <v>84</v>
      </c>
      <c r="F2402">
        <v>2030</v>
      </c>
      <c r="G2402" t="s">
        <v>196</v>
      </c>
      <c r="H2402" s="11" cm="1">
        <f t="array" ref="H2402">_xlfn.IFS(G2402="&gt;70%",1,G2402="60-70%",70%,G2402="50-60%",60%,G2402="&lt;50%",50%)</f>
        <v>1</v>
      </c>
      <c r="I2402" s="47">
        <v>2.0708325735222495</v>
      </c>
      <c r="J2402">
        <v>2</v>
      </c>
      <c r="K2402">
        <v>6</v>
      </c>
      <c r="L2402" t="s">
        <v>196</v>
      </c>
      <c r="M2402" s="11" cm="1">
        <f t="array" ref="M2402">_xlfn.IFS(L2402="&gt;70%",1,L2402="60-70%",70%,L2402="50-60%",60%,L2402="&lt;50%",50%)</f>
        <v>1</v>
      </c>
      <c r="N2402" s="47">
        <v>2.1905812545531651</v>
      </c>
      <c r="O2402">
        <v>3</v>
      </c>
      <c r="P2402">
        <v>6</v>
      </c>
      <c r="Q2402">
        <v>5</v>
      </c>
      <c r="R2402">
        <v>9</v>
      </c>
      <c r="S2402" t="s">
        <v>103</v>
      </c>
      <c r="T2402" t="s">
        <v>106</v>
      </c>
      <c r="V2402">
        <v>22</v>
      </c>
      <c r="W2402">
        <v>23</v>
      </c>
      <c r="X2402">
        <f>IF(AND(OR('Country Prioritization'!$C$4 = 'Filter inputs'!$A$4,'Country Prioritization'!$C$4=$B2402),
OR('Country Prioritization'!$C$6='Filter inputs'!$C$4,'Country Prioritization'!$C$6=$S2402),
OR( 'Country Prioritization'!$C$7='Filter inputs'!$D$4, 'Country Prioritization'!$C$7=$T2402),
OR('Country Prioritization'!$C$8='Filter inputs'!$E$4, 'Country Prioritization'!$C$8=$F2402), OR(AND('Country Prioritization'!$C$5='Filter inputs'!$B$4,H2402&lt;=$X$1),AND('Country Prioritization'!$C$5='Filter inputs'!$B$5,M2402&lt;=$X$1))),1,0)</f>
        <v>1</v>
      </c>
      <c r="Y2402">
        <f>IF(OR('Vaccine Prioritization'!$C$5='Filter inputs'!$E$4, 'Vaccine Prioritization'!$C$5=$F2402),1,0)</f>
        <v>1</v>
      </c>
    </row>
    <row r="2403" spans="1:25" x14ac:dyDescent="0.3">
      <c r="A2403" t="str">
        <f t="shared" si="59"/>
        <v>AFRICACIVPCV32030</v>
      </c>
      <c r="B2403" t="s">
        <v>3</v>
      </c>
      <c r="C2403" t="s">
        <v>142</v>
      </c>
      <c r="D2403" t="s">
        <v>38</v>
      </c>
      <c r="E2403" t="s">
        <v>84</v>
      </c>
      <c r="F2403">
        <v>2030</v>
      </c>
      <c r="G2403" t="s">
        <v>196</v>
      </c>
      <c r="H2403" s="11" cm="1">
        <f t="array" ref="H2403">_xlfn.IFS(G2403="&gt;70%",1,G2403="60-70%",70%,G2403="50-60%",60%,G2403="&lt;50%",50%)</f>
        <v>1</v>
      </c>
      <c r="I2403" s="47">
        <v>1.9611583890838862</v>
      </c>
      <c r="J2403">
        <v>5</v>
      </c>
      <c r="K2403">
        <v>6</v>
      </c>
      <c r="L2403" t="s">
        <v>196</v>
      </c>
      <c r="M2403" s="11" cm="1">
        <f t="array" ref="M2403">_xlfn.IFS(L2403="&gt;70%",1,L2403="60-70%",70%,L2403="50-60%",60%,L2403="&lt;50%",50%)</f>
        <v>1</v>
      </c>
      <c r="N2403" s="47">
        <v>2.0516920398237661</v>
      </c>
      <c r="O2403">
        <v>6</v>
      </c>
      <c r="P2403">
        <v>6</v>
      </c>
      <c r="Q2403">
        <v>5</v>
      </c>
      <c r="R2403">
        <v>2</v>
      </c>
      <c r="S2403" t="s">
        <v>104</v>
      </c>
      <c r="T2403" t="s">
        <v>109</v>
      </c>
      <c r="V2403">
        <v>18</v>
      </c>
      <c r="W2403">
        <v>19</v>
      </c>
      <c r="X2403">
        <f>IF(AND(OR('Country Prioritization'!$C$4 = 'Filter inputs'!$A$4,'Country Prioritization'!$C$4=$B2403),
OR('Country Prioritization'!$C$6='Filter inputs'!$C$4,'Country Prioritization'!$C$6=$S2403),
OR( 'Country Prioritization'!$C$7='Filter inputs'!$D$4, 'Country Prioritization'!$C$7=$T2403),
OR('Country Prioritization'!$C$8='Filter inputs'!$E$4, 'Country Prioritization'!$C$8=$F2403), OR(AND('Country Prioritization'!$C$5='Filter inputs'!$B$4,H2403&lt;=$X$1),AND('Country Prioritization'!$C$5='Filter inputs'!$B$5,M2403&lt;=$X$1))),1,0)</f>
        <v>1</v>
      </c>
      <c r="Y2403">
        <f>IF(OR('Vaccine Prioritization'!$C$5='Filter inputs'!$E$4, 'Vaccine Prioritization'!$C$5=$F2403),1,0)</f>
        <v>1</v>
      </c>
    </row>
    <row r="2404" spans="1:25" x14ac:dyDescent="0.3">
      <c r="A2404" t="str">
        <f t="shared" si="59"/>
        <v>AFRICAGINPCV32030</v>
      </c>
      <c r="B2404" t="s">
        <v>3</v>
      </c>
      <c r="C2404" t="s">
        <v>119</v>
      </c>
      <c r="D2404" t="s">
        <v>12</v>
      </c>
      <c r="E2404" t="s">
        <v>84</v>
      </c>
      <c r="F2404">
        <v>2030</v>
      </c>
      <c r="G2404" t="s">
        <v>196</v>
      </c>
      <c r="H2404" s="11" cm="1">
        <f t="array" ref="H2404">_xlfn.IFS(G2404="&gt;70%",1,G2404="60-70%",70%,G2404="50-60%",60%,G2404="&lt;50%",50%)</f>
        <v>1</v>
      </c>
      <c r="I2404" s="47">
        <v>2.3273819124214525</v>
      </c>
      <c r="J2404">
        <v>7</v>
      </c>
      <c r="K2404">
        <v>7</v>
      </c>
      <c r="L2404" t="s">
        <v>199</v>
      </c>
      <c r="M2404" s="11" cm="1">
        <f t="array" ref="M2404">_xlfn.IFS(L2404="&gt;70%",1,L2404="60-70%",70%,L2404="50-60%",60%,L2404="&lt;50%",50%)</f>
        <v>0.5</v>
      </c>
      <c r="N2404" s="47">
        <v>2.0239755053631368</v>
      </c>
      <c r="O2404">
        <v>10</v>
      </c>
      <c r="P2404">
        <v>6</v>
      </c>
      <c r="Q2404">
        <v>7</v>
      </c>
      <c r="R2404">
        <v>9</v>
      </c>
      <c r="S2404" t="s">
        <v>103</v>
      </c>
      <c r="T2404" t="s">
        <v>106</v>
      </c>
      <c r="V2404">
        <v>30</v>
      </c>
      <c r="W2404">
        <v>32</v>
      </c>
      <c r="X2404">
        <f>IF(AND(OR('Country Prioritization'!$C$4 = 'Filter inputs'!$A$4,'Country Prioritization'!$C$4=$B2404),
OR('Country Prioritization'!$C$6='Filter inputs'!$C$4,'Country Prioritization'!$C$6=$S2404),
OR( 'Country Prioritization'!$C$7='Filter inputs'!$D$4, 'Country Prioritization'!$C$7=$T2404),
OR('Country Prioritization'!$C$8='Filter inputs'!$E$4, 'Country Prioritization'!$C$8=$F2404), OR(AND('Country Prioritization'!$C$5='Filter inputs'!$B$4,H2404&lt;=$X$1),AND('Country Prioritization'!$C$5='Filter inputs'!$B$5,M2404&lt;=$X$1))),1,0)</f>
        <v>1</v>
      </c>
      <c r="Y2404">
        <f>IF(OR('Vaccine Prioritization'!$C$5='Filter inputs'!$E$4, 'Vaccine Prioritization'!$C$5=$F2404),1,0)</f>
        <v>1</v>
      </c>
    </row>
    <row r="2405" spans="1:25" x14ac:dyDescent="0.3">
      <c r="A2405" t="str">
        <f t="shared" si="59"/>
        <v>AFRICAGHAPCV32030</v>
      </c>
      <c r="B2405" t="s">
        <v>3</v>
      </c>
      <c r="C2405" t="s">
        <v>166</v>
      </c>
      <c r="D2405" t="s">
        <v>62</v>
      </c>
      <c r="E2405" t="s">
        <v>84</v>
      </c>
      <c r="F2405">
        <v>2030</v>
      </c>
      <c r="G2405" t="s">
        <v>196</v>
      </c>
      <c r="H2405" s="11" cm="1">
        <f t="array" ref="H2405">_xlfn.IFS(G2405="&gt;70%",1,G2405="60-70%",70%,G2405="50-60%",60%,G2405="&lt;50%",50%)</f>
        <v>1</v>
      </c>
      <c r="I2405" s="47">
        <v>1.9414682902342606</v>
      </c>
      <c r="J2405">
        <v>1</v>
      </c>
      <c r="K2405">
        <v>6</v>
      </c>
      <c r="L2405" t="s">
        <v>196</v>
      </c>
      <c r="M2405" s="11" cm="1">
        <f t="array" ref="M2405">_xlfn.IFS(L2405="&gt;70%",1,L2405="60-70%",70%,L2405="50-60%",60%,L2405="&lt;50%",50%)</f>
        <v>1</v>
      </c>
      <c r="N2405" s="47">
        <v>1.934519764739443</v>
      </c>
      <c r="O2405">
        <v>3</v>
      </c>
      <c r="P2405">
        <v>6</v>
      </c>
      <c r="Q2405">
        <v>5</v>
      </c>
      <c r="R2405">
        <v>2</v>
      </c>
      <c r="S2405" t="s">
        <v>104</v>
      </c>
      <c r="T2405" t="s">
        <v>109</v>
      </c>
      <c r="V2405">
        <v>14</v>
      </c>
      <c r="W2405">
        <v>16</v>
      </c>
      <c r="X2405">
        <f>IF(AND(OR('Country Prioritization'!$C$4 = 'Filter inputs'!$A$4,'Country Prioritization'!$C$4=$B2405),
OR('Country Prioritization'!$C$6='Filter inputs'!$C$4,'Country Prioritization'!$C$6=$S2405),
OR( 'Country Prioritization'!$C$7='Filter inputs'!$D$4, 'Country Prioritization'!$C$7=$T2405),
OR('Country Prioritization'!$C$8='Filter inputs'!$E$4, 'Country Prioritization'!$C$8=$F2405), OR(AND('Country Prioritization'!$C$5='Filter inputs'!$B$4,H2405&lt;=$X$1),AND('Country Prioritization'!$C$5='Filter inputs'!$B$5,M2405&lt;=$X$1))),1,0)</f>
        <v>1</v>
      </c>
      <c r="Y2405">
        <f>IF(OR('Vaccine Prioritization'!$C$5='Filter inputs'!$E$4, 'Vaccine Prioritization'!$C$5=$F2405),1,0)</f>
        <v>1</v>
      </c>
    </row>
    <row r="2406" spans="1:25" x14ac:dyDescent="0.3">
      <c r="A2406" t="str">
        <f t="shared" si="59"/>
        <v>ASIASYRPCV32030</v>
      </c>
      <c r="B2406" t="s">
        <v>13</v>
      </c>
      <c r="C2406" t="s">
        <v>122</v>
      </c>
      <c r="D2406" t="s">
        <v>17</v>
      </c>
      <c r="E2406" t="s">
        <v>84</v>
      </c>
      <c r="F2406">
        <v>2030</v>
      </c>
      <c r="G2406" t="s">
        <v>197</v>
      </c>
      <c r="H2406" s="11" cm="1">
        <f t="array" ref="H2406">_xlfn.IFS(G2406="&gt;70%",1,G2406="60-70%",70%,G2406="50-60%",60%,G2406="&lt;50%",50%)</f>
        <v>0.7</v>
      </c>
      <c r="I2406" s="47">
        <v>2.9479389657318471</v>
      </c>
      <c r="J2406">
        <v>8</v>
      </c>
      <c r="K2406">
        <v>7</v>
      </c>
      <c r="L2406" t="s">
        <v>197</v>
      </c>
      <c r="M2406" s="11" cm="1">
        <f t="array" ref="M2406">_xlfn.IFS(L2406="&gt;70%",1,L2406="60-70%",70%,L2406="50-60%",60%,L2406="&lt;50%",50%)</f>
        <v>0.7</v>
      </c>
      <c r="N2406" s="47">
        <v>1.9241680586536347</v>
      </c>
      <c r="O2406">
        <v>9</v>
      </c>
      <c r="P2406">
        <v>6</v>
      </c>
      <c r="Q2406">
        <v>2</v>
      </c>
      <c r="R2406">
        <v>9</v>
      </c>
      <c r="S2406" t="s">
        <v>103</v>
      </c>
      <c r="T2406" t="s">
        <v>106</v>
      </c>
      <c r="V2406">
        <v>26</v>
      </c>
      <c r="W2406">
        <v>26</v>
      </c>
      <c r="X2406">
        <f>IF(AND(OR('Country Prioritization'!$C$4 = 'Filter inputs'!$A$4,'Country Prioritization'!$C$4=$B2406),
OR('Country Prioritization'!$C$6='Filter inputs'!$C$4,'Country Prioritization'!$C$6=$S2406),
OR( 'Country Prioritization'!$C$7='Filter inputs'!$D$4, 'Country Prioritization'!$C$7=$T2406),
OR('Country Prioritization'!$C$8='Filter inputs'!$E$4, 'Country Prioritization'!$C$8=$F2406), OR(AND('Country Prioritization'!$C$5='Filter inputs'!$B$4,H2406&lt;=$X$1),AND('Country Prioritization'!$C$5='Filter inputs'!$B$5,M2406&lt;=$X$1))),1,0)</f>
        <v>1</v>
      </c>
      <c r="Y2406">
        <f>IF(OR('Vaccine Prioritization'!$C$5='Filter inputs'!$E$4, 'Vaccine Prioritization'!$C$5=$F2406),1,0)</f>
        <v>1</v>
      </c>
    </row>
    <row r="2407" spans="1:25" x14ac:dyDescent="0.3">
      <c r="A2407" t="str">
        <f t="shared" si="59"/>
        <v>AFRICASSDPCV32030</v>
      </c>
      <c r="B2407" t="s">
        <v>3</v>
      </c>
      <c r="C2407" t="s">
        <v>115</v>
      </c>
      <c r="D2407" t="s">
        <v>7</v>
      </c>
      <c r="E2407" t="s">
        <v>84</v>
      </c>
      <c r="F2407">
        <v>2030</v>
      </c>
      <c r="G2407" t="s">
        <v>196</v>
      </c>
      <c r="H2407" s="11" cm="1">
        <f t="array" ref="H2407">_xlfn.IFS(G2407="&gt;70%",1,G2407="60-70%",70%,G2407="50-60%",60%,G2407="&lt;50%",50%)</f>
        <v>1</v>
      </c>
      <c r="I2407" s="47">
        <v>2.8033680734477247</v>
      </c>
      <c r="J2407">
        <v>7</v>
      </c>
      <c r="K2407">
        <v>7</v>
      </c>
      <c r="L2407" t="s">
        <v>199</v>
      </c>
      <c r="M2407" s="11" cm="1">
        <f t="array" ref="M2407">_xlfn.IFS(L2407="&gt;70%",1,L2407="60-70%",70%,L2407="50-60%",60%,L2407="&lt;50%",50%)</f>
        <v>0.5</v>
      </c>
      <c r="N2407" s="47">
        <v>1.9051587032861135</v>
      </c>
      <c r="O2407">
        <v>10</v>
      </c>
      <c r="P2407">
        <v>6</v>
      </c>
      <c r="Q2407">
        <v>4</v>
      </c>
      <c r="R2407">
        <v>9</v>
      </c>
      <c r="S2407" t="s">
        <v>103</v>
      </c>
      <c r="T2407" t="s">
        <v>106</v>
      </c>
      <c r="V2407">
        <v>27</v>
      </c>
      <c r="W2407">
        <v>29</v>
      </c>
      <c r="X2407">
        <f>IF(AND(OR('Country Prioritization'!$C$4 = 'Filter inputs'!$A$4,'Country Prioritization'!$C$4=$B2407),
OR('Country Prioritization'!$C$6='Filter inputs'!$C$4,'Country Prioritization'!$C$6=$S2407),
OR( 'Country Prioritization'!$C$7='Filter inputs'!$D$4, 'Country Prioritization'!$C$7=$T2407),
OR('Country Prioritization'!$C$8='Filter inputs'!$E$4, 'Country Prioritization'!$C$8=$F2407), OR(AND('Country Prioritization'!$C$5='Filter inputs'!$B$4,H2407&lt;=$X$1),AND('Country Prioritization'!$C$5='Filter inputs'!$B$5,M2407&lt;=$X$1))),1,0)</f>
        <v>1</v>
      </c>
      <c r="Y2407">
        <f>IF(OR('Vaccine Prioritization'!$C$5='Filter inputs'!$E$4, 'Vaccine Prioritization'!$C$5=$F2407),1,0)</f>
        <v>1</v>
      </c>
    </row>
    <row r="2408" spans="1:25" x14ac:dyDescent="0.3">
      <c r="A2408" t="str">
        <f t="shared" si="59"/>
        <v>ASIAUZBPCV32030</v>
      </c>
      <c r="B2408" t="s">
        <v>13</v>
      </c>
      <c r="C2408" t="s">
        <v>176</v>
      </c>
      <c r="D2408" t="s">
        <v>72</v>
      </c>
      <c r="E2408" t="s">
        <v>84</v>
      </c>
      <c r="F2408">
        <v>2030</v>
      </c>
      <c r="G2408" t="s">
        <v>196</v>
      </c>
      <c r="H2408" s="11" cm="1">
        <f t="array" ref="H2408">_xlfn.IFS(G2408="&gt;70%",1,G2408="60-70%",70%,G2408="50-60%",60%,G2408="&lt;50%",50%)</f>
        <v>1</v>
      </c>
      <c r="I2408" s="47">
        <v>1.6605226909740129</v>
      </c>
      <c r="J2408">
        <v>1</v>
      </c>
      <c r="K2408">
        <v>6</v>
      </c>
      <c r="L2408" t="s">
        <v>196</v>
      </c>
      <c r="M2408" s="11" cm="1">
        <f t="array" ref="M2408">_xlfn.IFS(L2408="&gt;70%",1,L2408="60-70%",70%,L2408="50-60%",60%,L2408="&lt;50%",50%)</f>
        <v>1</v>
      </c>
      <c r="N2408" s="47">
        <v>1.6328078996982827</v>
      </c>
      <c r="O2408">
        <v>2</v>
      </c>
      <c r="P2408">
        <v>5</v>
      </c>
      <c r="Q2408">
        <v>3</v>
      </c>
      <c r="R2408">
        <v>5</v>
      </c>
      <c r="S2408" t="s">
        <v>104</v>
      </c>
      <c r="T2408" t="s">
        <v>107</v>
      </c>
      <c r="V2408">
        <v>15</v>
      </c>
      <c r="W2408">
        <v>15</v>
      </c>
      <c r="X2408">
        <f>IF(AND(OR('Country Prioritization'!$C$4 = 'Filter inputs'!$A$4,'Country Prioritization'!$C$4=$B2408),
OR('Country Prioritization'!$C$6='Filter inputs'!$C$4,'Country Prioritization'!$C$6=$S2408),
OR( 'Country Prioritization'!$C$7='Filter inputs'!$D$4, 'Country Prioritization'!$C$7=$T2408),
OR('Country Prioritization'!$C$8='Filter inputs'!$E$4, 'Country Prioritization'!$C$8=$F2408), OR(AND('Country Prioritization'!$C$5='Filter inputs'!$B$4,H2408&lt;=$X$1),AND('Country Prioritization'!$C$5='Filter inputs'!$B$5,M2408&lt;=$X$1))),1,0)</f>
        <v>1</v>
      </c>
      <c r="Y2408">
        <f>IF(OR('Vaccine Prioritization'!$C$5='Filter inputs'!$E$4, 'Vaccine Prioritization'!$C$5=$F2408),1,0)</f>
        <v>1</v>
      </c>
    </row>
    <row r="2409" spans="1:25" x14ac:dyDescent="0.3">
      <c r="A2409" t="str">
        <f t="shared" si="59"/>
        <v>AFRICAERIPCV32030</v>
      </c>
      <c r="B2409" t="s">
        <v>3</v>
      </c>
      <c r="C2409" t="s">
        <v>183</v>
      </c>
      <c r="D2409" t="s">
        <v>79</v>
      </c>
      <c r="E2409" t="s">
        <v>84</v>
      </c>
      <c r="F2409">
        <v>2030</v>
      </c>
      <c r="G2409" t="s">
        <v>196</v>
      </c>
      <c r="H2409" s="11" cm="1">
        <f t="array" ref="H2409">_xlfn.IFS(G2409="&gt;70%",1,G2409="60-70%",70%,G2409="50-60%",60%,G2409="&lt;50%",50%)</f>
        <v>1</v>
      </c>
      <c r="I2409" s="47">
        <v>0.85281313105591516</v>
      </c>
      <c r="J2409">
        <v>2</v>
      </c>
      <c r="K2409">
        <v>5</v>
      </c>
      <c r="L2409" t="s">
        <v>196</v>
      </c>
      <c r="M2409" s="11" cm="1">
        <f t="array" ref="M2409">_xlfn.IFS(L2409="&gt;70%",1,L2409="60-70%",70%,L2409="50-60%",60%,L2409="&lt;50%",50%)</f>
        <v>1</v>
      </c>
      <c r="N2409" s="47">
        <v>1.546043953014979</v>
      </c>
      <c r="O2409">
        <v>1</v>
      </c>
      <c r="P2409">
        <v>5</v>
      </c>
      <c r="Q2409">
        <v>7</v>
      </c>
      <c r="R2409">
        <v>9</v>
      </c>
      <c r="S2409" t="s">
        <v>103</v>
      </c>
      <c r="T2409" t="s">
        <v>106</v>
      </c>
      <c r="V2409">
        <v>23</v>
      </c>
      <c r="W2409">
        <v>22</v>
      </c>
      <c r="X2409">
        <f>IF(AND(OR('Country Prioritization'!$C$4 = 'Filter inputs'!$A$4,'Country Prioritization'!$C$4=$B2409),
OR('Country Prioritization'!$C$6='Filter inputs'!$C$4,'Country Prioritization'!$C$6=$S2409),
OR( 'Country Prioritization'!$C$7='Filter inputs'!$D$4, 'Country Prioritization'!$C$7=$T2409),
OR('Country Prioritization'!$C$8='Filter inputs'!$E$4, 'Country Prioritization'!$C$8=$F2409), OR(AND('Country Prioritization'!$C$5='Filter inputs'!$B$4,H2409&lt;=$X$1),AND('Country Prioritization'!$C$5='Filter inputs'!$B$5,M2409&lt;=$X$1))),1,0)</f>
        <v>1</v>
      </c>
      <c r="Y2409">
        <f>IF(OR('Vaccine Prioritization'!$C$5='Filter inputs'!$E$4, 'Vaccine Prioritization'!$C$5=$F2409),1,0)</f>
        <v>1</v>
      </c>
    </row>
    <row r="2410" spans="1:25" x14ac:dyDescent="0.3">
      <c r="A2410" t="str">
        <f t="shared" si="59"/>
        <v>ASIAPRKPCV32030</v>
      </c>
      <c r="B2410" t="s">
        <v>13</v>
      </c>
      <c r="C2410" t="s">
        <v>177</v>
      </c>
      <c r="D2410" t="s">
        <v>73</v>
      </c>
      <c r="E2410" t="s">
        <v>84</v>
      </c>
      <c r="F2410">
        <v>2030</v>
      </c>
      <c r="G2410" t="s">
        <v>197</v>
      </c>
      <c r="H2410" s="11" cm="1">
        <f t="array" ref="H2410">_xlfn.IFS(G2410="&gt;70%",1,G2410="60-70%",70%,G2410="50-60%",60%,G2410="&lt;50%",50%)</f>
        <v>0.7</v>
      </c>
      <c r="I2410" s="47">
        <v>1.1161162933686724</v>
      </c>
      <c r="J2410">
        <v>8</v>
      </c>
      <c r="K2410">
        <v>5</v>
      </c>
      <c r="L2410" t="s">
        <v>196</v>
      </c>
      <c r="M2410" s="11" cm="1">
        <f t="array" ref="M2410">_xlfn.IFS(L2410="&gt;70%",1,L2410="60-70%",70%,L2410="50-60%",60%,L2410="&lt;50%",50%)</f>
        <v>1</v>
      </c>
      <c r="N2410" s="47">
        <v>1.5320107049820098</v>
      </c>
      <c r="O2410">
        <v>2</v>
      </c>
      <c r="P2410">
        <v>5</v>
      </c>
      <c r="Q2410">
        <v>1</v>
      </c>
      <c r="R2410">
        <v>9</v>
      </c>
      <c r="S2410" t="s">
        <v>103</v>
      </c>
      <c r="T2410" t="s">
        <v>106</v>
      </c>
      <c r="V2410">
        <v>23</v>
      </c>
      <c r="W2410">
        <v>17</v>
      </c>
      <c r="X2410">
        <f>IF(AND(OR('Country Prioritization'!$C$4 = 'Filter inputs'!$A$4,'Country Prioritization'!$C$4=$B2410),
OR('Country Prioritization'!$C$6='Filter inputs'!$C$4,'Country Prioritization'!$C$6=$S2410),
OR( 'Country Prioritization'!$C$7='Filter inputs'!$D$4, 'Country Prioritization'!$C$7=$T2410),
OR('Country Prioritization'!$C$8='Filter inputs'!$E$4, 'Country Prioritization'!$C$8=$F2410), OR(AND('Country Prioritization'!$C$5='Filter inputs'!$B$4,H2410&lt;=$X$1),AND('Country Prioritization'!$C$5='Filter inputs'!$B$5,M2410&lt;=$X$1))),1,0)</f>
        <v>1</v>
      </c>
      <c r="Y2410">
        <f>IF(OR('Vaccine Prioritization'!$C$5='Filter inputs'!$E$4, 'Vaccine Prioritization'!$C$5=$F2410),1,0)</f>
        <v>1</v>
      </c>
    </row>
    <row r="2411" spans="1:25" x14ac:dyDescent="0.3">
      <c r="A2411" t="str">
        <f t="shared" si="59"/>
        <v>AFRICASLEPCV32030</v>
      </c>
      <c r="B2411" t="s">
        <v>3</v>
      </c>
      <c r="C2411" t="s">
        <v>154</v>
      </c>
      <c r="D2411" t="s">
        <v>50</v>
      </c>
      <c r="E2411" t="s">
        <v>84</v>
      </c>
      <c r="F2411">
        <v>2030</v>
      </c>
      <c r="G2411" t="s">
        <v>196</v>
      </c>
      <c r="H2411" s="11" cm="1">
        <f t="array" ref="H2411">_xlfn.IFS(G2411="&gt;70%",1,G2411="60-70%",70%,G2411="50-60%",60%,G2411="&lt;50%",50%)</f>
        <v>1</v>
      </c>
      <c r="I2411" s="47">
        <v>1.3849010858065356</v>
      </c>
      <c r="J2411">
        <v>2</v>
      </c>
      <c r="K2411">
        <v>6</v>
      </c>
      <c r="L2411" t="s">
        <v>196</v>
      </c>
      <c r="M2411" s="11" cm="1">
        <f t="array" ref="M2411">_xlfn.IFS(L2411="&gt;70%",1,L2411="60-70%",70%,L2411="50-60%",60%,L2411="&lt;50%",50%)</f>
        <v>1</v>
      </c>
      <c r="N2411" s="47">
        <v>1.4466592343969711</v>
      </c>
      <c r="O2411">
        <v>5</v>
      </c>
      <c r="P2411">
        <v>5</v>
      </c>
      <c r="Q2411">
        <v>10</v>
      </c>
      <c r="R2411">
        <v>9</v>
      </c>
      <c r="S2411" t="s">
        <v>103</v>
      </c>
      <c r="T2411" t="s">
        <v>106</v>
      </c>
      <c r="V2411">
        <v>27</v>
      </c>
      <c r="W2411">
        <v>29</v>
      </c>
      <c r="X2411">
        <f>IF(AND(OR('Country Prioritization'!$C$4 = 'Filter inputs'!$A$4,'Country Prioritization'!$C$4=$B2411),
OR('Country Prioritization'!$C$6='Filter inputs'!$C$4,'Country Prioritization'!$C$6=$S2411),
OR( 'Country Prioritization'!$C$7='Filter inputs'!$D$4, 'Country Prioritization'!$C$7=$T2411),
OR('Country Prioritization'!$C$8='Filter inputs'!$E$4, 'Country Prioritization'!$C$8=$F2411), OR(AND('Country Prioritization'!$C$5='Filter inputs'!$B$4,H2411&lt;=$X$1),AND('Country Prioritization'!$C$5='Filter inputs'!$B$5,M2411&lt;=$X$1))),1,0)</f>
        <v>1</v>
      </c>
      <c r="Y2411">
        <f>IF(OR('Vaccine Prioritization'!$C$5='Filter inputs'!$E$4, 'Vaccine Prioritization'!$C$5=$F2411),1,0)</f>
        <v>1</v>
      </c>
    </row>
    <row r="2412" spans="1:25" x14ac:dyDescent="0.3">
      <c r="A2412" t="str">
        <f t="shared" si="59"/>
        <v>ASIALAOPCV32030</v>
      </c>
      <c r="B2412" t="s">
        <v>13</v>
      </c>
      <c r="C2412" t="s">
        <v>135</v>
      </c>
      <c r="D2412" t="s">
        <v>31</v>
      </c>
      <c r="E2412" t="s">
        <v>84</v>
      </c>
      <c r="F2412">
        <v>2030</v>
      </c>
      <c r="G2412" t="s">
        <v>198</v>
      </c>
      <c r="H2412" s="11" cm="1">
        <f t="array" ref="H2412">_xlfn.IFS(G2412="&gt;70%",1,G2412="60-70%",70%,G2412="50-60%",60%,G2412="&lt;50%",50%)</f>
        <v>0.6</v>
      </c>
      <c r="I2412" s="47">
        <v>0.9473649628842048</v>
      </c>
      <c r="J2412">
        <v>9</v>
      </c>
      <c r="K2412">
        <v>5</v>
      </c>
      <c r="L2412" t="s">
        <v>196</v>
      </c>
      <c r="M2412" s="11" cm="1">
        <f t="array" ref="M2412">_xlfn.IFS(L2412="&gt;70%",1,L2412="60-70%",70%,L2412="50-60%",60%,L2412="&lt;50%",50%)</f>
        <v>1</v>
      </c>
      <c r="N2412" s="47">
        <v>1.3985156664272713</v>
      </c>
      <c r="O2412">
        <v>7</v>
      </c>
      <c r="P2412">
        <v>5</v>
      </c>
      <c r="Q2412">
        <v>2</v>
      </c>
      <c r="R2412">
        <v>5</v>
      </c>
      <c r="S2412" t="s">
        <v>104</v>
      </c>
      <c r="T2412" t="s">
        <v>107</v>
      </c>
      <c r="V2412">
        <v>21</v>
      </c>
      <c r="W2412">
        <v>19</v>
      </c>
      <c r="X2412">
        <f>IF(AND(OR('Country Prioritization'!$C$4 = 'Filter inputs'!$A$4,'Country Prioritization'!$C$4=$B2412),
OR('Country Prioritization'!$C$6='Filter inputs'!$C$4,'Country Prioritization'!$C$6=$S2412),
OR( 'Country Prioritization'!$C$7='Filter inputs'!$D$4, 'Country Prioritization'!$C$7=$T2412),
OR('Country Prioritization'!$C$8='Filter inputs'!$E$4, 'Country Prioritization'!$C$8=$F2412), OR(AND('Country Prioritization'!$C$5='Filter inputs'!$B$4,H2412&lt;=$X$1),AND('Country Prioritization'!$C$5='Filter inputs'!$B$5,M2412&lt;=$X$1))),1,0)</f>
        <v>1</v>
      </c>
      <c r="Y2412">
        <f>IF(OR('Vaccine Prioritization'!$C$5='Filter inputs'!$E$4, 'Vaccine Prioritization'!$C$5=$F2412),1,0)</f>
        <v>1</v>
      </c>
    </row>
    <row r="2413" spans="1:25" x14ac:dyDescent="0.3">
      <c r="A2413" t="str">
        <f t="shared" si="59"/>
        <v>ASIATJKPCV32030</v>
      </c>
      <c r="B2413" t="s">
        <v>13</v>
      </c>
      <c r="C2413" t="s">
        <v>172</v>
      </c>
      <c r="D2413" t="s">
        <v>68</v>
      </c>
      <c r="E2413" t="s">
        <v>84</v>
      </c>
      <c r="F2413">
        <v>2030</v>
      </c>
      <c r="G2413" t="s">
        <v>197</v>
      </c>
      <c r="H2413" s="11" cm="1">
        <f t="array" ref="H2413">_xlfn.IFS(G2413="&gt;70%",1,G2413="60-70%",70%,G2413="50-60%",60%,G2413="&lt;50%",50%)</f>
        <v>0.7</v>
      </c>
      <c r="I2413" s="47">
        <v>0.856591776177965</v>
      </c>
      <c r="J2413">
        <v>8</v>
      </c>
      <c r="K2413">
        <v>5</v>
      </c>
      <c r="L2413" t="s">
        <v>196</v>
      </c>
      <c r="M2413" s="11" cm="1">
        <f t="array" ref="M2413">_xlfn.IFS(L2413="&gt;70%",1,L2413="60-70%",70%,L2413="50-60%",60%,L2413="&lt;50%",50%)</f>
        <v>1</v>
      </c>
      <c r="N2413" s="47">
        <v>1.2247986473094343</v>
      </c>
      <c r="O2413">
        <v>3</v>
      </c>
      <c r="P2413">
        <v>5</v>
      </c>
      <c r="Q2413">
        <v>6</v>
      </c>
      <c r="R2413">
        <v>9</v>
      </c>
      <c r="S2413" t="s">
        <v>103</v>
      </c>
      <c r="T2413" t="s">
        <v>106</v>
      </c>
      <c r="V2413">
        <v>28</v>
      </c>
      <c r="W2413">
        <v>23</v>
      </c>
      <c r="X2413">
        <f>IF(AND(OR('Country Prioritization'!$C$4 = 'Filter inputs'!$A$4,'Country Prioritization'!$C$4=$B2413),
OR('Country Prioritization'!$C$6='Filter inputs'!$C$4,'Country Prioritization'!$C$6=$S2413),
OR( 'Country Prioritization'!$C$7='Filter inputs'!$D$4, 'Country Prioritization'!$C$7=$T2413),
OR('Country Prioritization'!$C$8='Filter inputs'!$E$4, 'Country Prioritization'!$C$8=$F2413), OR(AND('Country Prioritization'!$C$5='Filter inputs'!$B$4,H2413&lt;=$X$1),AND('Country Prioritization'!$C$5='Filter inputs'!$B$5,M2413&lt;=$X$1))),1,0)</f>
        <v>1</v>
      </c>
      <c r="Y2413">
        <f>IF(OR('Vaccine Prioritization'!$C$5='Filter inputs'!$E$4, 'Vaccine Prioritization'!$C$5=$F2413),1,0)</f>
        <v>1</v>
      </c>
    </row>
    <row r="2414" spans="1:25" x14ac:dyDescent="0.3">
      <c r="A2414" t="str">
        <f t="shared" si="59"/>
        <v>AFRICAMWIPCV32030</v>
      </c>
      <c r="B2414" t="s">
        <v>3</v>
      </c>
      <c r="C2414" t="s">
        <v>158</v>
      </c>
      <c r="D2414" t="s">
        <v>54</v>
      </c>
      <c r="E2414" t="s">
        <v>84</v>
      </c>
      <c r="F2414">
        <v>2030</v>
      </c>
      <c r="G2414" t="s">
        <v>196</v>
      </c>
      <c r="H2414" s="11" cm="1">
        <f t="array" ref="H2414">_xlfn.IFS(G2414="&gt;70%",1,G2414="60-70%",70%,G2414="50-60%",60%,G2414="&lt;50%",50%)</f>
        <v>1</v>
      </c>
      <c r="I2414" s="47">
        <v>1.2365077474626387</v>
      </c>
      <c r="J2414">
        <v>2</v>
      </c>
      <c r="K2414">
        <v>5</v>
      </c>
      <c r="L2414" t="s">
        <v>196</v>
      </c>
      <c r="M2414" s="11" cm="1">
        <f t="array" ref="M2414">_xlfn.IFS(L2414="&gt;70%",1,L2414="60-70%",70%,L2414="50-60%",60%,L2414="&lt;50%",50%)</f>
        <v>1</v>
      </c>
      <c r="N2414" s="47">
        <v>1.1661338130767032</v>
      </c>
      <c r="O2414">
        <v>4</v>
      </c>
      <c r="P2414">
        <v>5</v>
      </c>
      <c r="Q2414">
        <v>10</v>
      </c>
      <c r="R2414">
        <v>9</v>
      </c>
      <c r="S2414" t="s">
        <v>103</v>
      </c>
      <c r="T2414" t="s">
        <v>106</v>
      </c>
      <c r="V2414">
        <v>26</v>
      </c>
      <c r="W2414">
        <v>28</v>
      </c>
      <c r="X2414">
        <f>IF(AND(OR('Country Prioritization'!$C$4 = 'Filter inputs'!$A$4,'Country Prioritization'!$C$4=$B2414),
OR('Country Prioritization'!$C$6='Filter inputs'!$C$4,'Country Prioritization'!$C$6=$S2414),
OR( 'Country Prioritization'!$C$7='Filter inputs'!$D$4, 'Country Prioritization'!$C$7=$T2414),
OR('Country Prioritization'!$C$8='Filter inputs'!$E$4, 'Country Prioritization'!$C$8=$F2414), OR(AND('Country Prioritization'!$C$5='Filter inputs'!$B$4,H2414&lt;=$X$1),AND('Country Prioritization'!$C$5='Filter inputs'!$B$5,M2414&lt;=$X$1))),1,0)</f>
        <v>1</v>
      </c>
      <c r="Y2414">
        <f>IF(OR('Vaccine Prioritization'!$C$5='Filter inputs'!$E$4, 'Vaccine Prioritization'!$C$5=$F2414),1,0)</f>
        <v>1</v>
      </c>
    </row>
    <row r="2415" spans="1:25" x14ac:dyDescent="0.3">
      <c r="A2415" t="str">
        <f t="shared" si="59"/>
        <v>ASIAVNMPCV32030</v>
      </c>
      <c r="B2415" t="s">
        <v>13</v>
      </c>
      <c r="C2415" t="s">
        <v>152</v>
      </c>
      <c r="D2415" t="s">
        <v>48</v>
      </c>
      <c r="E2415" t="s">
        <v>84</v>
      </c>
      <c r="F2415">
        <v>2030</v>
      </c>
      <c r="G2415" t="s">
        <v>197</v>
      </c>
      <c r="H2415" s="11" cm="1">
        <f t="array" ref="H2415">_xlfn.IFS(G2415="&gt;70%",1,G2415="60-70%",70%,G2415="50-60%",60%,G2415="&lt;50%",50%)</f>
        <v>0.7</v>
      </c>
      <c r="I2415" s="47">
        <v>0.85566996792029093</v>
      </c>
      <c r="J2415">
        <v>8</v>
      </c>
      <c r="K2415">
        <v>5</v>
      </c>
      <c r="L2415" t="s">
        <v>196</v>
      </c>
      <c r="M2415" s="11" cm="1">
        <f t="array" ref="M2415">_xlfn.IFS(L2415="&gt;70%",1,L2415="60-70%",70%,L2415="50-60%",60%,L2415="&lt;50%",50%)</f>
        <v>1</v>
      </c>
      <c r="N2415" s="47">
        <v>1.1245615949157333</v>
      </c>
      <c r="O2415">
        <v>5</v>
      </c>
      <c r="P2415">
        <v>5</v>
      </c>
      <c r="Q2415">
        <v>7</v>
      </c>
      <c r="R2415">
        <v>11</v>
      </c>
      <c r="S2415" t="s">
        <v>104</v>
      </c>
      <c r="T2415" t="s">
        <v>108</v>
      </c>
      <c r="V2415">
        <v>31</v>
      </c>
      <c r="W2415">
        <v>28</v>
      </c>
      <c r="X2415">
        <f>IF(AND(OR('Country Prioritization'!$C$4 = 'Filter inputs'!$A$4,'Country Prioritization'!$C$4=$B2415),
OR('Country Prioritization'!$C$6='Filter inputs'!$C$4,'Country Prioritization'!$C$6=$S2415),
OR( 'Country Prioritization'!$C$7='Filter inputs'!$D$4, 'Country Prioritization'!$C$7=$T2415),
OR('Country Prioritization'!$C$8='Filter inputs'!$E$4, 'Country Prioritization'!$C$8=$F2415), OR(AND('Country Prioritization'!$C$5='Filter inputs'!$B$4,H2415&lt;=$X$1),AND('Country Prioritization'!$C$5='Filter inputs'!$B$5,M2415&lt;=$X$1))),1,0)</f>
        <v>1</v>
      </c>
      <c r="Y2415">
        <f>IF(OR('Vaccine Prioritization'!$C$5='Filter inputs'!$E$4, 'Vaccine Prioritization'!$C$5=$F2415),1,0)</f>
        <v>1</v>
      </c>
    </row>
    <row r="2416" spans="1:25" x14ac:dyDescent="0.3">
      <c r="A2416" t="str">
        <f t="shared" si="59"/>
        <v>OCEANIAPNGPCV32030</v>
      </c>
      <c r="B2416" t="s">
        <v>15</v>
      </c>
      <c r="C2416" t="s">
        <v>121</v>
      </c>
      <c r="D2416" t="s">
        <v>16</v>
      </c>
      <c r="E2416" t="s">
        <v>84</v>
      </c>
      <c r="F2416">
        <v>2030</v>
      </c>
      <c r="G2416" t="s">
        <v>199</v>
      </c>
      <c r="H2416" s="11" cm="1">
        <f t="array" ref="H2416">_xlfn.IFS(G2416="&gt;70%",1,G2416="60-70%",70%,G2416="50-60%",60%,G2416="&lt;50%",50%)</f>
        <v>0.5</v>
      </c>
      <c r="I2416" s="47">
        <v>0.41963621998826151</v>
      </c>
      <c r="J2416">
        <v>10</v>
      </c>
      <c r="K2416">
        <v>3</v>
      </c>
      <c r="L2416" t="s">
        <v>197</v>
      </c>
      <c r="M2416" s="11" cm="1">
        <f t="array" ref="M2416">_xlfn.IFS(L2416="&gt;70%",1,L2416="60-70%",70%,L2416="50-60%",60%,L2416="&lt;50%",50%)</f>
        <v>0.7</v>
      </c>
      <c r="N2416" s="47">
        <v>0.8617791442285222</v>
      </c>
      <c r="O2416">
        <v>9</v>
      </c>
      <c r="P2416">
        <v>4</v>
      </c>
      <c r="Q2416">
        <v>6</v>
      </c>
      <c r="R2416">
        <v>5</v>
      </c>
      <c r="S2416" t="s">
        <v>104</v>
      </c>
      <c r="T2416" t="s">
        <v>107</v>
      </c>
      <c r="V2416">
        <v>24</v>
      </c>
      <c r="W2416">
        <v>24</v>
      </c>
      <c r="X2416">
        <f>IF(AND(OR('Country Prioritization'!$C$4 = 'Filter inputs'!$A$4,'Country Prioritization'!$C$4=$B2416),
OR('Country Prioritization'!$C$6='Filter inputs'!$C$4,'Country Prioritization'!$C$6=$S2416),
OR( 'Country Prioritization'!$C$7='Filter inputs'!$D$4, 'Country Prioritization'!$C$7=$T2416),
OR('Country Prioritization'!$C$8='Filter inputs'!$E$4, 'Country Prioritization'!$C$8=$F2416), OR(AND('Country Prioritization'!$C$5='Filter inputs'!$B$4,H2416&lt;=$X$1),AND('Country Prioritization'!$C$5='Filter inputs'!$B$5,M2416&lt;=$X$1))),1,0)</f>
        <v>1</v>
      </c>
      <c r="Y2416">
        <f>IF(OR('Vaccine Prioritization'!$C$5='Filter inputs'!$E$4, 'Vaccine Prioritization'!$C$5=$F2416),1,0)</f>
        <v>1</v>
      </c>
    </row>
    <row r="2417" spans="1:25" x14ac:dyDescent="0.3">
      <c r="A2417" t="str">
        <f t="shared" si="59"/>
        <v>AFRICALBRPCV32030</v>
      </c>
      <c r="B2417" t="s">
        <v>3</v>
      </c>
      <c r="C2417" t="s">
        <v>137</v>
      </c>
      <c r="D2417" t="s">
        <v>33</v>
      </c>
      <c r="E2417" t="s">
        <v>84</v>
      </c>
      <c r="F2417">
        <v>2030</v>
      </c>
      <c r="G2417" t="s">
        <v>196</v>
      </c>
      <c r="H2417" s="11" cm="1">
        <f t="array" ref="H2417">_xlfn.IFS(G2417="&gt;70%",1,G2417="60-70%",70%,G2417="50-60%",60%,G2417="&lt;50%",50%)</f>
        <v>1</v>
      </c>
      <c r="I2417" s="47">
        <v>0.76555610054318879</v>
      </c>
      <c r="J2417">
        <v>7</v>
      </c>
      <c r="K2417">
        <v>4</v>
      </c>
      <c r="L2417" t="s">
        <v>196</v>
      </c>
      <c r="M2417" s="11" cm="1">
        <f t="array" ref="M2417">_xlfn.IFS(L2417="&gt;70%",1,L2417="60-70%",70%,L2417="50-60%",60%,L2417="&lt;50%",50%)</f>
        <v>1</v>
      </c>
      <c r="N2417" s="47">
        <v>0.81593827017175258</v>
      </c>
      <c r="O2417">
        <v>7</v>
      </c>
      <c r="P2417">
        <v>4</v>
      </c>
      <c r="Q2417">
        <v>10</v>
      </c>
      <c r="R2417">
        <v>9</v>
      </c>
      <c r="S2417" t="s">
        <v>103</v>
      </c>
      <c r="T2417" t="s">
        <v>106</v>
      </c>
      <c r="V2417">
        <v>30</v>
      </c>
      <c r="W2417">
        <v>30</v>
      </c>
      <c r="X2417">
        <f>IF(AND(OR('Country Prioritization'!$C$4 = 'Filter inputs'!$A$4,'Country Prioritization'!$C$4=$B2417),
OR('Country Prioritization'!$C$6='Filter inputs'!$C$4,'Country Prioritization'!$C$6=$S2417),
OR( 'Country Prioritization'!$C$7='Filter inputs'!$D$4, 'Country Prioritization'!$C$7=$T2417),
OR('Country Prioritization'!$C$8='Filter inputs'!$E$4, 'Country Prioritization'!$C$8=$F2417), OR(AND('Country Prioritization'!$C$5='Filter inputs'!$B$4,H2417&lt;=$X$1),AND('Country Prioritization'!$C$5='Filter inputs'!$B$5,M2417&lt;=$X$1))),1,0)</f>
        <v>1</v>
      </c>
      <c r="Y2417">
        <f>IF(OR('Vaccine Prioritization'!$C$5='Filter inputs'!$E$4, 'Vaccine Prioritization'!$C$5=$F2417),1,0)</f>
        <v>1</v>
      </c>
    </row>
    <row r="2418" spans="1:25" x14ac:dyDescent="0.3">
      <c r="A2418" t="str">
        <f t="shared" si="59"/>
        <v>ASIAAZEPCV32030</v>
      </c>
      <c r="B2418" t="s">
        <v>13</v>
      </c>
      <c r="C2418" t="s">
        <v>144</v>
      </c>
      <c r="D2418" t="s">
        <v>40</v>
      </c>
      <c r="E2418" t="s">
        <v>84</v>
      </c>
      <c r="F2418">
        <v>2030</v>
      </c>
      <c r="G2418" t="s">
        <v>196</v>
      </c>
      <c r="H2418" s="11" cm="1">
        <f t="array" ref="H2418">_xlfn.IFS(G2418="&gt;70%",1,G2418="60-70%",70%,G2418="50-60%",60%,G2418="&lt;50%",50%)</f>
        <v>1</v>
      </c>
      <c r="I2418" s="47">
        <v>0.87547901591997124</v>
      </c>
      <c r="J2418">
        <v>2</v>
      </c>
      <c r="K2418">
        <v>5</v>
      </c>
      <c r="L2418" t="s">
        <v>196</v>
      </c>
      <c r="M2418" s="11" cm="1">
        <f t="array" ref="M2418">_xlfn.IFS(L2418="&gt;70%",1,L2418="60-70%",70%,L2418="50-60%",60%,L2418="&lt;50%",50%)</f>
        <v>1</v>
      </c>
      <c r="N2418" s="47">
        <v>0.80882105019394013</v>
      </c>
      <c r="O2418">
        <v>7</v>
      </c>
      <c r="P2418">
        <v>4</v>
      </c>
      <c r="Q2418">
        <v>3</v>
      </c>
      <c r="R2418">
        <v>10</v>
      </c>
      <c r="S2418" t="s">
        <v>105</v>
      </c>
      <c r="T2418" t="s">
        <v>108</v>
      </c>
      <c r="V2418">
        <v>20</v>
      </c>
      <c r="W2418">
        <v>24</v>
      </c>
      <c r="X2418">
        <f>IF(AND(OR('Country Prioritization'!$C$4 = 'Filter inputs'!$A$4,'Country Prioritization'!$C$4=$B2418),
OR('Country Prioritization'!$C$6='Filter inputs'!$C$4,'Country Prioritization'!$C$6=$S2418),
OR( 'Country Prioritization'!$C$7='Filter inputs'!$D$4, 'Country Prioritization'!$C$7=$T2418),
OR('Country Prioritization'!$C$8='Filter inputs'!$E$4, 'Country Prioritization'!$C$8=$F2418), OR(AND('Country Prioritization'!$C$5='Filter inputs'!$B$4,H2418&lt;=$X$1),AND('Country Prioritization'!$C$5='Filter inputs'!$B$5,M2418&lt;=$X$1))),1,0)</f>
        <v>1</v>
      </c>
      <c r="Y2418">
        <f>IF(OR('Vaccine Prioritization'!$C$5='Filter inputs'!$E$4, 'Vaccine Prioritization'!$C$5=$F2418),1,0)</f>
        <v>1</v>
      </c>
    </row>
    <row r="2419" spans="1:25" x14ac:dyDescent="0.3">
      <c r="A2419" t="str">
        <f t="shared" si="59"/>
        <v>AFRICATGOPCV32030</v>
      </c>
      <c r="B2419" t="s">
        <v>3</v>
      </c>
      <c r="C2419" t="s">
        <v>155</v>
      </c>
      <c r="D2419" t="s">
        <v>51</v>
      </c>
      <c r="E2419" t="s">
        <v>84</v>
      </c>
      <c r="F2419">
        <v>2030</v>
      </c>
      <c r="G2419" t="s">
        <v>196</v>
      </c>
      <c r="H2419" s="11" cm="1">
        <f t="array" ref="H2419">_xlfn.IFS(G2419="&gt;70%",1,G2419="60-70%",70%,G2419="50-60%",60%,G2419="&lt;50%",50%)</f>
        <v>1</v>
      </c>
      <c r="I2419" s="47">
        <v>0.71799690714288</v>
      </c>
      <c r="J2419">
        <v>5</v>
      </c>
      <c r="K2419">
        <v>4</v>
      </c>
      <c r="L2419" t="s">
        <v>196</v>
      </c>
      <c r="M2419" s="11" cm="1">
        <f t="array" ref="M2419">_xlfn.IFS(L2419="&gt;70%",1,L2419="60-70%",70%,L2419="50-60%",60%,L2419="&lt;50%",50%)</f>
        <v>1</v>
      </c>
      <c r="N2419" s="47">
        <v>0.73125428291539829</v>
      </c>
      <c r="O2419">
        <v>4</v>
      </c>
      <c r="P2419">
        <v>4</v>
      </c>
      <c r="Q2419">
        <v>6</v>
      </c>
      <c r="R2419">
        <v>9</v>
      </c>
      <c r="S2419" t="s">
        <v>103</v>
      </c>
      <c r="T2419" t="s">
        <v>106</v>
      </c>
      <c r="V2419">
        <v>24</v>
      </c>
      <c r="W2419">
        <v>23</v>
      </c>
      <c r="X2419">
        <f>IF(AND(OR('Country Prioritization'!$C$4 = 'Filter inputs'!$A$4,'Country Prioritization'!$C$4=$B2419),
OR('Country Prioritization'!$C$6='Filter inputs'!$C$4,'Country Prioritization'!$C$6=$S2419),
OR( 'Country Prioritization'!$C$7='Filter inputs'!$D$4, 'Country Prioritization'!$C$7=$T2419),
OR('Country Prioritization'!$C$8='Filter inputs'!$E$4, 'Country Prioritization'!$C$8=$F2419), OR(AND('Country Prioritization'!$C$5='Filter inputs'!$B$4,H2419&lt;=$X$1),AND('Country Prioritization'!$C$5='Filter inputs'!$B$5,M2419&lt;=$X$1))),1,0)</f>
        <v>1</v>
      </c>
      <c r="Y2419">
        <f>IF(OR('Vaccine Prioritization'!$C$5='Filter inputs'!$E$4, 'Vaccine Prioritization'!$C$5=$F2419),1,0)</f>
        <v>1</v>
      </c>
    </row>
    <row r="2420" spans="1:25" x14ac:dyDescent="0.3">
      <c r="A2420" t="str">
        <f t="shared" si="59"/>
        <v>AFRICAMRTPCV32030</v>
      </c>
      <c r="B2420" t="s">
        <v>3</v>
      </c>
      <c r="C2420" t="s">
        <v>140</v>
      </c>
      <c r="D2420" t="s">
        <v>36</v>
      </c>
      <c r="E2420" t="s">
        <v>84</v>
      </c>
      <c r="F2420">
        <v>2030</v>
      </c>
      <c r="G2420" t="s">
        <v>196</v>
      </c>
      <c r="H2420" s="11" cm="1">
        <f t="array" ref="H2420">_xlfn.IFS(G2420="&gt;70%",1,G2420="60-70%",70%,G2420="50-60%",60%,G2420="&lt;50%",50%)</f>
        <v>1</v>
      </c>
      <c r="I2420" s="47">
        <v>0.68318811427273884</v>
      </c>
      <c r="J2420">
        <v>6</v>
      </c>
      <c r="K2420">
        <v>4</v>
      </c>
      <c r="L2420" t="s">
        <v>196</v>
      </c>
      <c r="M2420" s="11" cm="1">
        <f t="array" ref="M2420">_xlfn.IFS(L2420="&gt;70%",1,L2420="60-70%",70%,L2420="50-60%",60%,L2420="&lt;50%",50%)</f>
        <v>1</v>
      </c>
      <c r="N2420" s="47">
        <v>0.68005883086683838</v>
      </c>
      <c r="O2420">
        <v>6</v>
      </c>
      <c r="P2420">
        <v>4</v>
      </c>
      <c r="Q2420">
        <v>7</v>
      </c>
      <c r="R2420">
        <v>2</v>
      </c>
      <c r="S2420" t="s">
        <v>104</v>
      </c>
      <c r="T2420" t="s">
        <v>109</v>
      </c>
      <c r="V2420">
        <v>19</v>
      </c>
      <c r="W2420">
        <v>19</v>
      </c>
      <c r="X2420">
        <f>IF(AND(OR('Country Prioritization'!$C$4 = 'Filter inputs'!$A$4,'Country Prioritization'!$C$4=$B2420),
OR('Country Prioritization'!$C$6='Filter inputs'!$C$4,'Country Prioritization'!$C$6=$S2420),
OR( 'Country Prioritization'!$C$7='Filter inputs'!$D$4, 'Country Prioritization'!$C$7=$T2420),
OR('Country Prioritization'!$C$8='Filter inputs'!$E$4, 'Country Prioritization'!$C$8=$F2420), OR(AND('Country Prioritization'!$C$5='Filter inputs'!$B$4,H2420&lt;=$X$1),AND('Country Prioritization'!$C$5='Filter inputs'!$B$5,M2420&lt;=$X$1))),1,0)</f>
        <v>1</v>
      </c>
      <c r="Y2420">
        <f>IF(OR('Vaccine Prioritization'!$C$5='Filter inputs'!$E$4, 'Vaccine Prioritization'!$C$5=$F2420),1,0)</f>
        <v>1</v>
      </c>
    </row>
    <row r="2421" spans="1:25" x14ac:dyDescent="0.3">
      <c r="A2421" t="str">
        <f t="shared" si="59"/>
        <v>ASIAKGZPCV32030</v>
      </c>
      <c r="B2421" t="s">
        <v>13</v>
      </c>
      <c r="C2421" t="s">
        <v>143</v>
      </c>
      <c r="D2421" t="s">
        <v>39</v>
      </c>
      <c r="E2421" t="s">
        <v>84</v>
      </c>
      <c r="F2421">
        <v>2030</v>
      </c>
      <c r="G2421" t="s">
        <v>196</v>
      </c>
      <c r="H2421" s="11" cm="1">
        <f t="array" ref="H2421">_xlfn.IFS(G2421="&gt;70%",1,G2421="60-70%",70%,G2421="50-60%",60%,G2421="&lt;50%",50%)</f>
        <v>1</v>
      </c>
      <c r="I2421" s="47">
        <v>0.70975727860143201</v>
      </c>
      <c r="J2421">
        <v>2</v>
      </c>
      <c r="K2421">
        <v>4</v>
      </c>
      <c r="L2421" t="s">
        <v>196</v>
      </c>
      <c r="M2421" s="11" cm="1">
        <f t="array" ref="M2421">_xlfn.IFS(L2421="&gt;70%",1,L2421="60-70%",70%,L2421="50-60%",60%,L2421="&lt;50%",50%)</f>
        <v>1</v>
      </c>
      <c r="N2421" s="47">
        <v>0.63949971085227686</v>
      </c>
      <c r="O2421">
        <v>7</v>
      </c>
      <c r="P2421">
        <v>4</v>
      </c>
      <c r="Q2421">
        <v>6</v>
      </c>
      <c r="R2421">
        <v>2</v>
      </c>
      <c r="S2421" t="s">
        <v>104</v>
      </c>
      <c r="T2421" t="s">
        <v>109</v>
      </c>
      <c r="V2421">
        <v>14</v>
      </c>
      <c r="W2421">
        <v>19</v>
      </c>
      <c r="X2421">
        <f>IF(AND(OR('Country Prioritization'!$C$4 = 'Filter inputs'!$A$4,'Country Prioritization'!$C$4=$B2421),
OR('Country Prioritization'!$C$6='Filter inputs'!$C$4,'Country Prioritization'!$C$6=$S2421),
OR( 'Country Prioritization'!$C$7='Filter inputs'!$D$4, 'Country Prioritization'!$C$7=$T2421),
OR('Country Prioritization'!$C$8='Filter inputs'!$E$4, 'Country Prioritization'!$C$8=$F2421), OR(AND('Country Prioritization'!$C$5='Filter inputs'!$B$4,H2421&lt;=$X$1),AND('Country Prioritization'!$C$5='Filter inputs'!$B$5,M2421&lt;=$X$1))),1,0)</f>
        <v>1</v>
      </c>
      <c r="Y2421">
        <f>IF(OR('Vaccine Prioritization'!$C$5='Filter inputs'!$E$4, 'Vaccine Prioritization'!$C$5=$F2421),1,0)</f>
        <v>1</v>
      </c>
    </row>
    <row r="2422" spans="1:25" x14ac:dyDescent="0.3">
      <c r="A2422" t="str">
        <f t="shared" si="59"/>
        <v>AFRICAZWEPCV32030</v>
      </c>
      <c r="B2422" t="s">
        <v>3</v>
      </c>
      <c r="C2422" t="s">
        <v>148</v>
      </c>
      <c r="D2422" t="s">
        <v>44</v>
      </c>
      <c r="E2422" t="s">
        <v>84</v>
      </c>
      <c r="F2422">
        <v>2030</v>
      </c>
      <c r="G2422" t="s">
        <v>196</v>
      </c>
      <c r="H2422" s="11" cm="1">
        <f t="array" ref="H2422">_xlfn.IFS(G2422="&gt;70%",1,G2422="60-70%",70%,G2422="50-60%",60%,G2422="&lt;50%",50%)</f>
        <v>1</v>
      </c>
      <c r="I2422" s="47">
        <v>0.50912529442977439</v>
      </c>
      <c r="J2422">
        <v>3</v>
      </c>
      <c r="K2422">
        <v>4</v>
      </c>
      <c r="L2422" t="s">
        <v>196</v>
      </c>
      <c r="M2422" s="11" cm="1">
        <f t="array" ref="M2422">_xlfn.IFS(L2422="&gt;70%",1,L2422="60-70%",70%,L2422="50-60%",60%,L2422="&lt;50%",50%)</f>
        <v>1</v>
      </c>
      <c r="N2422" s="47">
        <v>0.55431504600851189</v>
      </c>
      <c r="O2422">
        <v>6</v>
      </c>
      <c r="P2422">
        <v>4</v>
      </c>
      <c r="Q2422">
        <v>7</v>
      </c>
      <c r="R2422">
        <v>2</v>
      </c>
      <c r="S2422" t="s">
        <v>104</v>
      </c>
      <c r="T2422" t="s">
        <v>109</v>
      </c>
      <c r="V2422">
        <v>16</v>
      </c>
      <c r="W2422">
        <v>19</v>
      </c>
      <c r="X2422">
        <f>IF(AND(OR('Country Prioritization'!$C$4 = 'Filter inputs'!$A$4,'Country Prioritization'!$C$4=$B2422),
OR('Country Prioritization'!$C$6='Filter inputs'!$C$4,'Country Prioritization'!$C$6=$S2422),
OR( 'Country Prioritization'!$C$7='Filter inputs'!$D$4, 'Country Prioritization'!$C$7=$T2422),
OR('Country Prioritization'!$C$8='Filter inputs'!$E$4, 'Country Prioritization'!$C$8=$F2422), OR(AND('Country Prioritization'!$C$5='Filter inputs'!$B$4,H2422&lt;=$X$1),AND('Country Prioritization'!$C$5='Filter inputs'!$B$5,M2422&lt;=$X$1))),1,0)</f>
        <v>1</v>
      </c>
      <c r="Y2422">
        <f>IF(OR('Vaccine Prioritization'!$C$5='Filter inputs'!$E$4, 'Vaccine Prioritization'!$C$5=$F2422),1,0)</f>
        <v>1</v>
      </c>
    </row>
    <row r="2423" spans="1:25" x14ac:dyDescent="0.3">
      <c r="A2423" t="str">
        <f t="shared" si="59"/>
        <v>AMERICAHNDPCV32030</v>
      </c>
      <c r="B2423" t="s">
        <v>22</v>
      </c>
      <c r="C2423" t="s">
        <v>165</v>
      </c>
      <c r="D2423" t="s">
        <v>61</v>
      </c>
      <c r="E2423" t="s">
        <v>84</v>
      </c>
      <c r="F2423">
        <v>2030</v>
      </c>
      <c r="G2423" t="s">
        <v>196</v>
      </c>
      <c r="H2423" s="11" cm="1">
        <f t="array" ref="H2423">_xlfn.IFS(G2423="&gt;70%",1,G2423="60-70%",70%,G2423="50-60%",60%,G2423="&lt;50%",50%)</f>
        <v>1</v>
      </c>
      <c r="I2423" s="47">
        <v>0.48252051621808473</v>
      </c>
      <c r="J2423">
        <v>4</v>
      </c>
      <c r="K2423">
        <v>3</v>
      </c>
      <c r="L2423" t="s">
        <v>196</v>
      </c>
      <c r="M2423" s="11" cm="1">
        <f t="array" ref="M2423">_xlfn.IFS(L2423="&gt;70%",1,L2423="60-70%",70%,L2423="50-60%",60%,L2423="&lt;50%",50%)</f>
        <v>1</v>
      </c>
      <c r="N2423" s="47">
        <v>0.54730303633897082</v>
      </c>
      <c r="O2423">
        <v>3</v>
      </c>
      <c r="P2423">
        <v>3</v>
      </c>
      <c r="Q2423">
        <v>4</v>
      </c>
      <c r="R2423">
        <v>11</v>
      </c>
      <c r="S2423" t="s">
        <v>104</v>
      </c>
      <c r="T2423" t="s">
        <v>108</v>
      </c>
      <c r="V2423">
        <v>22</v>
      </c>
      <c r="W2423">
        <v>21</v>
      </c>
      <c r="X2423">
        <f>IF(AND(OR('Country Prioritization'!$C$4 = 'Filter inputs'!$A$4,'Country Prioritization'!$C$4=$B2423),
OR('Country Prioritization'!$C$6='Filter inputs'!$C$4,'Country Prioritization'!$C$6=$S2423),
OR( 'Country Prioritization'!$C$7='Filter inputs'!$D$4, 'Country Prioritization'!$C$7=$T2423),
OR('Country Prioritization'!$C$8='Filter inputs'!$E$4, 'Country Prioritization'!$C$8=$F2423), OR(AND('Country Prioritization'!$C$5='Filter inputs'!$B$4,H2423&lt;=$X$1),AND('Country Prioritization'!$C$5='Filter inputs'!$B$5,M2423&lt;=$X$1))),1,0)</f>
        <v>1</v>
      </c>
      <c r="Y2423">
        <f>IF(OR('Vaccine Prioritization'!$C$5='Filter inputs'!$E$4, 'Vaccine Prioritization'!$C$5=$F2423),1,0)</f>
        <v>1</v>
      </c>
    </row>
    <row r="2424" spans="1:25" x14ac:dyDescent="0.3">
      <c r="A2424" t="str">
        <f t="shared" si="59"/>
        <v>AFRICACOGPCV32030</v>
      </c>
      <c r="B2424" t="s">
        <v>3</v>
      </c>
      <c r="C2424" t="s">
        <v>128</v>
      </c>
      <c r="D2424" t="s">
        <v>24</v>
      </c>
      <c r="E2424" t="s">
        <v>84</v>
      </c>
      <c r="F2424">
        <v>2030</v>
      </c>
      <c r="G2424" t="s">
        <v>197</v>
      </c>
      <c r="H2424" s="11" cm="1">
        <f t="array" ref="H2424">_xlfn.IFS(G2424="&gt;70%",1,G2424="60-70%",70%,G2424="50-60%",60%,G2424="&lt;50%",50%)</f>
        <v>0.7</v>
      </c>
      <c r="I2424" s="47">
        <v>0.62199657083051552</v>
      </c>
      <c r="J2424">
        <v>8</v>
      </c>
      <c r="K2424">
        <v>4</v>
      </c>
      <c r="L2424" t="s">
        <v>196</v>
      </c>
      <c r="M2424" s="11" cm="1">
        <f t="array" ref="M2424">_xlfn.IFS(L2424="&gt;70%",1,L2424="60-70%",70%,L2424="50-60%",60%,L2424="&lt;50%",50%)</f>
        <v>1</v>
      </c>
      <c r="N2424" s="47">
        <v>0.54716383623476217</v>
      </c>
      <c r="O2424">
        <v>8</v>
      </c>
      <c r="P2424">
        <v>3</v>
      </c>
      <c r="Q2424">
        <v>8</v>
      </c>
      <c r="R2424">
        <v>2</v>
      </c>
      <c r="S2424" t="s">
        <v>104</v>
      </c>
      <c r="T2424" t="s">
        <v>109</v>
      </c>
      <c r="V2424">
        <v>22</v>
      </c>
      <c r="W2424">
        <v>21</v>
      </c>
      <c r="X2424">
        <f>IF(AND(OR('Country Prioritization'!$C$4 = 'Filter inputs'!$A$4,'Country Prioritization'!$C$4=$B2424),
OR('Country Prioritization'!$C$6='Filter inputs'!$C$4,'Country Prioritization'!$C$6=$S2424),
OR( 'Country Prioritization'!$C$7='Filter inputs'!$D$4, 'Country Prioritization'!$C$7=$T2424),
OR('Country Prioritization'!$C$8='Filter inputs'!$E$4, 'Country Prioritization'!$C$8=$F2424), OR(AND('Country Prioritization'!$C$5='Filter inputs'!$B$4,H2424&lt;=$X$1),AND('Country Prioritization'!$C$5='Filter inputs'!$B$5,M2424&lt;=$X$1))),1,0)</f>
        <v>1</v>
      </c>
      <c r="Y2424">
        <f>IF(OR('Vaccine Prioritization'!$C$5='Filter inputs'!$E$4, 'Vaccine Prioritization'!$C$5=$F2424),1,0)</f>
        <v>1</v>
      </c>
    </row>
    <row r="2425" spans="1:25" x14ac:dyDescent="0.3">
      <c r="A2425" t="str">
        <f t="shared" si="59"/>
        <v>AFRICACAFPCV32030</v>
      </c>
      <c r="B2425" t="s">
        <v>3</v>
      </c>
      <c r="C2425" t="s">
        <v>114</v>
      </c>
      <c r="D2425" t="s">
        <v>6</v>
      </c>
      <c r="E2425" t="s">
        <v>84</v>
      </c>
      <c r="F2425">
        <v>2030</v>
      </c>
      <c r="G2425" t="s">
        <v>199</v>
      </c>
      <c r="H2425" s="11" cm="1">
        <f t="array" ref="H2425">_xlfn.IFS(G2425="&gt;70%",1,G2425="60-70%",70%,G2425="50-60%",60%,G2425="&lt;50%",50%)</f>
        <v>0.5</v>
      </c>
      <c r="I2425" s="47">
        <v>0.45695268279530965</v>
      </c>
      <c r="J2425">
        <v>10</v>
      </c>
      <c r="K2425">
        <v>3</v>
      </c>
      <c r="L2425" t="s">
        <v>199</v>
      </c>
      <c r="M2425" s="11" cm="1">
        <f t="array" ref="M2425">_xlfn.IFS(L2425="&gt;70%",1,L2425="60-70%",70%,L2425="50-60%",60%,L2425="&lt;50%",50%)</f>
        <v>0.5</v>
      </c>
      <c r="N2425" s="47">
        <v>0.38547155768522451</v>
      </c>
      <c r="O2425">
        <v>10</v>
      </c>
      <c r="P2425">
        <v>3</v>
      </c>
      <c r="Q2425">
        <v>10</v>
      </c>
      <c r="R2425">
        <v>9</v>
      </c>
      <c r="S2425" t="s">
        <v>103</v>
      </c>
      <c r="T2425" t="s">
        <v>106</v>
      </c>
      <c r="V2425">
        <v>32</v>
      </c>
      <c r="W2425">
        <v>32</v>
      </c>
      <c r="X2425">
        <f>IF(AND(OR('Country Prioritization'!$C$4 = 'Filter inputs'!$A$4,'Country Prioritization'!$C$4=$B2425),
OR('Country Prioritization'!$C$6='Filter inputs'!$C$4,'Country Prioritization'!$C$6=$S2425),
OR( 'Country Prioritization'!$C$7='Filter inputs'!$D$4, 'Country Prioritization'!$C$7=$T2425),
OR('Country Prioritization'!$C$8='Filter inputs'!$E$4, 'Country Prioritization'!$C$8=$F2425), OR(AND('Country Prioritization'!$C$5='Filter inputs'!$B$4,H2425&lt;=$X$1),AND('Country Prioritization'!$C$5='Filter inputs'!$B$5,M2425&lt;=$X$1))),1,0)</f>
        <v>1</v>
      </c>
      <c r="Y2425">
        <f>IF(OR('Vaccine Prioritization'!$C$5='Filter inputs'!$E$4, 'Vaccine Prioritization'!$C$5=$F2425),1,0)</f>
        <v>1</v>
      </c>
    </row>
    <row r="2426" spans="1:25" x14ac:dyDescent="0.3">
      <c r="A2426" t="str">
        <f t="shared" si="59"/>
        <v>AFRICAGMBPCV32030</v>
      </c>
      <c r="B2426" t="s">
        <v>3</v>
      </c>
      <c r="C2426" t="s">
        <v>156</v>
      </c>
      <c r="D2426" t="s">
        <v>52</v>
      </c>
      <c r="E2426" t="s">
        <v>84</v>
      </c>
      <c r="F2426">
        <v>2030</v>
      </c>
      <c r="G2426" t="s">
        <v>196</v>
      </c>
      <c r="H2426" s="11" cm="1">
        <f t="array" ref="H2426">_xlfn.IFS(G2426="&gt;70%",1,G2426="60-70%",70%,G2426="50-60%",60%,G2426="&lt;50%",50%)</f>
        <v>1</v>
      </c>
      <c r="I2426" s="47">
        <v>0.39834163681043727</v>
      </c>
      <c r="J2426">
        <v>4</v>
      </c>
      <c r="K2426">
        <v>3</v>
      </c>
      <c r="L2426" t="s">
        <v>196</v>
      </c>
      <c r="M2426" s="11" cm="1">
        <f t="array" ref="M2426">_xlfn.IFS(L2426="&gt;70%",1,L2426="60-70%",70%,L2426="50-60%",60%,L2426="&lt;50%",50%)</f>
        <v>1</v>
      </c>
      <c r="N2426" s="47">
        <v>0.37570148367638978</v>
      </c>
      <c r="O2426">
        <v>4</v>
      </c>
      <c r="P2426">
        <v>3</v>
      </c>
      <c r="Q2426">
        <v>6</v>
      </c>
      <c r="R2426">
        <v>9</v>
      </c>
      <c r="S2426" t="s">
        <v>103</v>
      </c>
      <c r="T2426" t="s">
        <v>106</v>
      </c>
      <c r="V2426">
        <v>22</v>
      </c>
      <c r="W2426">
        <v>22</v>
      </c>
      <c r="X2426">
        <f>IF(AND(OR('Country Prioritization'!$C$4 = 'Filter inputs'!$A$4,'Country Prioritization'!$C$4=$B2426),
OR('Country Prioritization'!$C$6='Filter inputs'!$C$4,'Country Prioritization'!$C$6=$S2426),
OR( 'Country Prioritization'!$C$7='Filter inputs'!$D$4, 'Country Prioritization'!$C$7=$T2426),
OR('Country Prioritization'!$C$8='Filter inputs'!$E$4, 'Country Prioritization'!$C$8=$F2426), OR(AND('Country Prioritization'!$C$5='Filter inputs'!$B$4,H2426&lt;=$X$1),AND('Country Prioritization'!$C$5='Filter inputs'!$B$5,M2426&lt;=$X$1))),1,0)</f>
        <v>1</v>
      </c>
      <c r="Y2426">
        <f>IF(OR('Vaccine Prioritization'!$C$5='Filter inputs'!$E$4, 'Vaccine Prioritization'!$C$5=$F2426),1,0)</f>
        <v>1</v>
      </c>
    </row>
    <row r="2427" spans="1:25" x14ac:dyDescent="0.3">
      <c r="A2427" t="str">
        <f t="shared" si="59"/>
        <v>ASIALKAPCV32030</v>
      </c>
      <c r="B2427" t="s">
        <v>13</v>
      </c>
      <c r="C2427" t="s">
        <v>180</v>
      </c>
      <c r="D2427" t="s">
        <v>76</v>
      </c>
      <c r="E2427" t="s">
        <v>84</v>
      </c>
      <c r="F2427">
        <v>2030</v>
      </c>
      <c r="G2427" t="s">
        <v>197</v>
      </c>
      <c r="H2427" s="11" cm="1">
        <f t="array" ref="H2427">_xlfn.IFS(G2427="&gt;70%",1,G2427="60-70%",70%,G2427="50-60%",60%,G2427="&lt;50%",50%)</f>
        <v>0.7</v>
      </c>
      <c r="I2427" s="47">
        <v>0.22032665081080532</v>
      </c>
      <c r="J2427">
        <v>8</v>
      </c>
      <c r="K2427">
        <v>2</v>
      </c>
      <c r="L2427" t="s">
        <v>196</v>
      </c>
      <c r="M2427" s="11" cm="1">
        <f t="array" ref="M2427">_xlfn.IFS(L2427="&gt;70%",1,L2427="60-70%",70%,L2427="50-60%",60%,L2427="&lt;50%",50%)</f>
        <v>1</v>
      </c>
      <c r="N2427" s="47">
        <v>0.31861077876422289</v>
      </c>
      <c r="O2427">
        <v>1</v>
      </c>
      <c r="P2427">
        <v>3</v>
      </c>
      <c r="Q2427">
        <v>1</v>
      </c>
      <c r="R2427">
        <v>11</v>
      </c>
      <c r="S2427" t="s">
        <v>104</v>
      </c>
      <c r="T2427" t="s">
        <v>108</v>
      </c>
      <c r="V2427">
        <v>22</v>
      </c>
      <c r="W2427">
        <v>16</v>
      </c>
      <c r="X2427">
        <f>IF(AND(OR('Country Prioritization'!$C$4 = 'Filter inputs'!$A$4,'Country Prioritization'!$C$4=$B2427),
OR('Country Prioritization'!$C$6='Filter inputs'!$C$4,'Country Prioritization'!$C$6=$S2427),
OR( 'Country Prioritization'!$C$7='Filter inputs'!$D$4, 'Country Prioritization'!$C$7=$T2427),
OR('Country Prioritization'!$C$8='Filter inputs'!$E$4, 'Country Prioritization'!$C$8=$F2427), OR(AND('Country Prioritization'!$C$5='Filter inputs'!$B$4,H2427&lt;=$X$1),AND('Country Prioritization'!$C$5='Filter inputs'!$B$5,M2427&lt;=$X$1))),1,0)</f>
        <v>1</v>
      </c>
      <c r="Y2427">
        <f>IF(OR('Vaccine Prioritization'!$C$5='Filter inputs'!$E$4, 'Vaccine Prioritization'!$C$5=$F2427),1,0)</f>
        <v>1</v>
      </c>
    </row>
    <row r="2428" spans="1:25" x14ac:dyDescent="0.3">
      <c r="A2428" t="str">
        <f t="shared" si="59"/>
        <v>EUROPEUKRPCV32030</v>
      </c>
      <c r="B2428" t="s">
        <v>9</v>
      </c>
      <c r="C2428" t="s">
        <v>117</v>
      </c>
      <c r="D2428" t="s">
        <v>10</v>
      </c>
      <c r="E2428" t="s">
        <v>84</v>
      </c>
      <c r="F2428">
        <v>2030</v>
      </c>
      <c r="G2428" t="s">
        <v>197</v>
      </c>
      <c r="H2428" s="11" cm="1">
        <f t="array" ref="H2428">_xlfn.IFS(G2428="&gt;70%",1,G2428="60-70%",70%,G2428="50-60%",60%,G2428="&lt;50%",50%)</f>
        <v>0.7</v>
      </c>
      <c r="I2428" s="47">
        <v>0.36921838575656507</v>
      </c>
      <c r="J2428">
        <v>9</v>
      </c>
      <c r="K2428">
        <v>3</v>
      </c>
      <c r="L2428" t="s">
        <v>199</v>
      </c>
      <c r="M2428" s="11" cm="1">
        <f t="array" ref="M2428">_xlfn.IFS(L2428="&gt;70%",1,L2428="60-70%",70%,L2428="50-60%",60%,L2428="&lt;50%",50%)</f>
        <v>0.5</v>
      </c>
      <c r="N2428" s="47">
        <v>0.29683712904608889</v>
      </c>
      <c r="O2428">
        <v>9</v>
      </c>
      <c r="P2428">
        <v>3</v>
      </c>
      <c r="Q2428">
        <v>1</v>
      </c>
      <c r="R2428">
        <v>11</v>
      </c>
      <c r="S2428" t="s">
        <v>104</v>
      </c>
      <c r="T2428" t="s">
        <v>108</v>
      </c>
      <c r="V2428">
        <v>24</v>
      </c>
      <c r="W2428">
        <v>24</v>
      </c>
      <c r="X2428">
        <f>IF(AND(OR('Country Prioritization'!$C$4 = 'Filter inputs'!$A$4,'Country Prioritization'!$C$4=$B2428),
OR('Country Prioritization'!$C$6='Filter inputs'!$C$4,'Country Prioritization'!$C$6=$S2428),
OR( 'Country Prioritization'!$C$7='Filter inputs'!$D$4, 'Country Prioritization'!$C$7=$T2428),
OR('Country Prioritization'!$C$8='Filter inputs'!$E$4, 'Country Prioritization'!$C$8=$F2428), OR(AND('Country Prioritization'!$C$5='Filter inputs'!$B$4,H2428&lt;=$X$1),AND('Country Prioritization'!$C$5='Filter inputs'!$B$5,M2428&lt;=$X$1))),1,0)</f>
        <v>1</v>
      </c>
      <c r="Y2428">
        <f>IF(OR('Vaccine Prioritization'!$C$5='Filter inputs'!$E$4, 'Vaccine Prioritization'!$C$5=$F2428),1,0)</f>
        <v>1</v>
      </c>
    </row>
    <row r="2429" spans="1:25" x14ac:dyDescent="0.3">
      <c r="A2429" t="str">
        <f t="shared" si="59"/>
        <v>AMERICANICPCV32030</v>
      </c>
      <c r="B2429" t="s">
        <v>22</v>
      </c>
      <c r="C2429" t="s">
        <v>185</v>
      </c>
      <c r="D2429" t="s">
        <v>81</v>
      </c>
      <c r="E2429" t="s">
        <v>84</v>
      </c>
      <c r="F2429">
        <v>2030</v>
      </c>
      <c r="G2429" t="s">
        <v>196</v>
      </c>
      <c r="H2429" s="11" cm="1">
        <f t="array" ref="H2429">_xlfn.IFS(G2429="&gt;70%",1,G2429="60-70%",70%,G2429="50-60%",60%,G2429="&lt;50%",50%)</f>
        <v>1</v>
      </c>
      <c r="I2429" s="47">
        <v>0.27530518913425517</v>
      </c>
      <c r="J2429">
        <v>1</v>
      </c>
      <c r="K2429">
        <v>3</v>
      </c>
      <c r="L2429" t="s">
        <v>196</v>
      </c>
      <c r="M2429" s="11" cm="1">
        <f t="array" ref="M2429">_xlfn.IFS(L2429="&gt;70%",1,L2429="60-70%",70%,L2429="50-60%",60%,L2429="&lt;50%",50%)</f>
        <v>1</v>
      </c>
      <c r="N2429" s="47">
        <v>0.27952923224423953</v>
      </c>
      <c r="O2429">
        <v>1</v>
      </c>
      <c r="P2429">
        <v>3</v>
      </c>
      <c r="Q2429">
        <v>1</v>
      </c>
      <c r="R2429">
        <v>5</v>
      </c>
      <c r="S2429" t="s">
        <v>104</v>
      </c>
      <c r="T2429" t="s">
        <v>107</v>
      </c>
      <c r="V2429">
        <v>10</v>
      </c>
      <c r="W2429">
        <v>10</v>
      </c>
      <c r="X2429">
        <f>IF(AND(OR('Country Prioritization'!$C$4 = 'Filter inputs'!$A$4,'Country Prioritization'!$C$4=$B2429),
OR('Country Prioritization'!$C$6='Filter inputs'!$C$4,'Country Prioritization'!$C$6=$S2429),
OR( 'Country Prioritization'!$C$7='Filter inputs'!$D$4, 'Country Prioritization'!$C$7=$T2429),
OR('Country Prioritization'!$C$8='Filter inputs'!$E$4, 'Country Prioritization'!$C$8=$F2429), OR(AND('Country Prioritization'!$C$5='Filter inputs'!$B$4,H2429&lt;=$X$1),AND('Country Prioritization'!$C$5='Filter inputs'!$B$5,M2429&lt;=$X$1))),1,0)</f>
        <v>1</v>
      </c>
      <c r="Y2429">
        <f>IF(OR('Vaccine Prioritization'!$C$5='Filter inputs'!$E$4, 'Vaccine Prioritization'!$C$5=$F2429),1,0)</f>
        <v>1</v>
      </c>
    </row>
    <row r="2430" spans="1:25" x14ac:dyDescent="0.3">
      <c r="A2430" t="str">
        <f t="shared" si="59"/>
        <v>AFRICAGNBPCV32030</v>
      </c>
      <c r="B2430" t="s">
        <v>3</v>
      </c>
      <c r="C2430" t="s">
        <v>138</v>
      </c>
      <c r="D2430" t="s">
        <v>34</v>
      </c>
      <c r="E2430" t="s">
        <v>84</v>
      </c>
      <c r="F2430">
        <v>2030</v>
      </c>
      <c r="G2430" t="s">
        <v>196</v>
      </c>
      <c r="H2430" s="11" cm="1">
        <f t="array" ref="H2430">_xlfn.IFS(G2430="&gt;70%",1,G2430="60-70%",70%,G2430="50-60%",60%,G2430="&lt;50%",50%)</f>
        <v>1</v>
      </c>
      <c r="I2430" s="47">
        <v>0.23153326749091929</v>
      </c>
      <c r="J2430">
        <v>5</v>
      </c>
      <c r="K2430">
        <v>2</v>
      </c>
      <c r="L2430" t="s">
        <v>196</v>
      </c>
      <c r="M2430" s="11" cm="1">
        <f t="array" ref="M2430">_xlfn.IFS(L2430="&gt;70%",1,L2430="60-70%",70%,L2430="50-60%",60%,L2430="&lt;50%",50%)</f>
        <v>1</v>
      </c>
      <c r="N2430" s="47">
        <v>0.23858348791384482</v>
      </c>
      <c r="O2430">
        <v>6</v>
      </c>
      <c r="P2430">
        <v>2</v>
      </c>
      <c r="Q2430">
        <v>9</v>
      </c>
      <c r="R2430">
        <v>9</v>
      </c>
      <c r="S2430" t="s">
        <v>103</v>
      </c>
      <c r="T2430" t="s">
        <v>106</v>
      </c>
      <c r="V2430">
        <v>25</v>
      </c>
      <c r="W2430">
        <v>26</v>
      </c>
      <c r="X2430">
        <f>IF(AND(OR('Country Prioritization'!$C$4 = 'Filter inputs'!$A$4,'Country Prioritization'!$C$4=$B2430),
OR('Country Prioritization'!$C$6='Filter inputs'!$C$4,'Country Prioritization'!$C$6=$S2430),
OR( 'Country Prioritization'!$C$7='Filter inputs'!$D$4, 'Country Prioritization'!$C$7=$T2430),
OR('Country Prioritization'!$C$8='Filter inputs'!$E$4, 'Country Prioritization'!$C$8=$F2430), OR(AND('Country Prioritization'!$C$5='Filter inputs'!$B$4,H2430&lt;=$X$1),AND('Country Prioritization'!$C$5='Filter inputs'!$B$5,M2430&lt;=$X$1))),1,0)</f>
        <v>1</v>
      </c>
      <c r="Y2430">
        <f>IF(OR('Vaccine Prioritization'!$C$5='Filter inputs'!$E$4, 'Vaccine Prioritization'!$C$5=$F2430),1,0)</f>
        <v>1</v>
      </c>
    </row>
    <row r="2431" spans="1:25" x14ac:dyDescent="0.3">
      <c r="A2431" t="str">
        <f t="shared" si="59"/>
        <v>AFRICACOMPCV32030</v>
      </c>
      <c r="B2431" t="s">
        <v>3</v>
      </c>
      <c r="C2431" t="s">
        <v>153</v>
      </c>
      <c r="D2431" t="s">
        <v>49</v>
      </c>
      <c r="E2431" t="s">
        <v>84</v>
      </c>
      <c r="F2431">
        <v>2030</v>
      </c>
      <c r="G2431" t="s">
        <v>196</v>
      </c>
      <c r="H2431" s="11" cm="1">
        <f t="array" ref="H2431">_xlfn.IFS(G2431="&gt;70%",1,G2431="60-70%",70%,G2431="50-60%",60%,G2431="&lt;50%",50%)</f>
        <v>1</v>
      </c>
      <c r="I2431" s="47">
        <v>0.19037836639209735</v>
      </c>
      <c r="J2431">
        <v>6</v>
      </c>
      <c r="K2431">
        <v>2</v>
      </c>
      <c r="L2431" t="s">
        <v>196</v>
      </c>
      <c r="M2431" s="11" cm="1">
        <f t="array" ref="M2431">_xlfn.IFS(L2431="&gt;70%",1,L2431="60-70%",70%,L2431="50-60%",60%,L2431="&lt;50%",50%)</f>
        <v>1</v>
      </c>
      <c r="N2431" s="47">
        <v>0.18180848657755763</v>
      </c>
      <c r="O2431">
        <v>5</v>
      </c>
      <c r="P2431">
        <v>2</v>
      </c>
      <c r="Q2431">
        <v>3</v>
      </c>
      <c r="R2431">
        <v>2</v>
      </c>
      <c r="S2431" t="s">
        <v>104</v>
      </c>
      <c r="T2431" t="s">
        <v>109</v>
      </c>
      <c r="V2431">
        <v>13</v>
      </c>
      <c r="W2431">
        <v>12</v>
      </c>
      <c r="X2431">
        <f>IF(AND(OR('Country Prioritization'!$C$4 = 'Filter inputs'!$A$4,'Country Prioritization'!$C$4=$B2431),
OR('Country Prioritization'!$C$6='Filter inputs'!$C$4,'Country Prioritization'!$C$6=$S2431),
OR( 'Country Prioritization'!$C$7='Filter inputs'!$D$4, 'Country Prioritization'!$C$7=$T2431),
OR('Country Prioritization'!$C$8='Filter inputs'!$E$4, 'Country Prioritization'!$C$8=$F2431), OR(AND('Country Prioritization'!$C$5='Filter inputs'!$B$4,H2431&lt;=$X$1),AND('Country Prioritization'!$C$5='Filter inputs'!$B$5,M2431&lt;=$X$1))),1,0)</f>
        <v>1</v>
      </c>
      <c r="Y2431">
        <f>IF(OR('Vaccine Prioritization'!$C$5='Filter inputs'!$E$4, 'Vaccine Prioritization'!$C$5=$F2431),1,0)</f>
        <v>1</v>
      </c>
    </row>
    <row r="2432" spans="1:25" x14ac:dyDescent="0.3">
      <c r="A2432" t="str">
        <f t="shared" si="59"/>
        <v>ASIAMNGPCV32030</v>
      </c>
      <c r="B2432" t="s">
        <v>13</v>
      </c>
      <c r="C2432" t="s">
        <v>174</v>
      </c>
      <c r="D2432" t="s">
        <v>70</v>
      </c>
      <c r="E2432" t="s">
        <v>84</v>
      </c>
      <c r="F2432">
        <v>2030</v>
      </c>
      <c r="G2432" t="s">
        <v>199</v>
      </c>
      <c r="H2432" s="11" cm="1">
        <f t="array" ref="H2432">_xlfn.IFS(G2432="&gt;70%",1,G2432="60-70%",70%,G2432="50-60%",60%,G2432="&lt;50%",50%)</f>
        <v>0.5</v>
      </c>
      <c r="I2432" s="47">
        <v>8.6110760497801267E-2</v>
      </c>
      <c r="J2432">
        <v>10</v>
      </c>
      <c r="K2432">
        <v>2</v>
      </c>
      <c r="L2432" t="s">
        <v>196</v>
      </c>
      <c r="M2432" s="11" cm="1">
        <f t="array" ref="M2432">_xlfn.IFS(L2432="&gt;70%",1,L2432="60-70%",70%,L2432="50-60%",60%,L2432="&lt;50%",50%)</f>
        <v>1</v>
      </c>
      <c r="N2432" s="47">
        <v>0.17449529448532056</v>
      </c>
      <c r="O2432">
        <v>2</v>
      </c>
      <c r="P2432">
        <v>2</v>
      </c>
      <c r="Q2432">
        <v>5</v>
      </c>
      <c r="R2432">
        <v>11</v>
      </c>
      <c r="S2432" t="s">
        <v>104</v>
      </c>
      <c r="T2432" t="s">
        <v>108</v>
      </c>
      <c r="V2432">
        <v>28</v>
      </c>
      <c r="W2432">
        <v>20</v>
      </c>
      <c r="X2432">
        <f>IF(AND(OR('Country Prioritization'!$C$4 = 'Filter inputs'!$A$4,'Country Prioritization'!$C$4=$B2432),
OR('Country Prioritization'!$C$6='Filter inputs'!$C$4,'Country Prioritization'!$C$6=$S2432),
OR( 'Country Prioritization'!$C$7='Filter inputs'!$D$4, 'Country Prioritization'!$C$7=$T2432),
OR('Country Prioritization'!$C$8='Filter inputs'!$E$4, 'Country Prioritization'!$C$8=$F2432), OR(AND('Country Prioritization'!$C$5='Filter inputs'!$B$4,H2432&lt;=$X$1),AND('Country Prioritization'!$C$5='Filter inputs'!$B$5,M2432&lt;=$X$1))),1,0)</f>
        <v>1</v>
      </c>
      <c r="Y2432">
        <f>IF(OR('Vaccine Prioritization'!$C$5='Filter inputs'!$E$4, 'Vaccine Prioritization'!$C$5=$F2432),1,0)</f>
        <v>1</v>
      </c>
    </row>
    <row r="2433" spans="1:25" x14ac:dyDescent="0.3">
      <c r="A2433" t="str">
        <f t="shared" si="59"/>
        <v>AFRICADJIPCV32030</v>
      </c>
      <c r="B2433" t="s">
        <v>3</v>
      </c>
      <c r="C2433" t="s">
        <v>124</v>
      </c>
      <c r="D2433" t="s">
        <v>19</v>
      </c>
      <c r="E2433" t="s">
        <v>84</v>
      </c>
      <c r="F2433">
        <v>2030</v>
      </c>
      <c r="G2433" t="s">
        <v>196</v>
      </c>
      <c r="H2433" s="11" cm="1">
        <f t="array" ref="H2433">_xlfn.IFS(G2433="&gt;70%",1,G2433="60-70%",70%,G2433="50-60%",60%,G2433="&lt;50%",50%)</f>
        <v>1</v>
      </c>
      <c r="I2433" s="47">
        <v>0.15991974667313322</v>
      </c>
      <c r="J2433">
        <v>5</v>
      </c>
      <c r="K2433">
        <v>2</v>
      </c>
      <c r="L2433" t="s">
        <v>197</v>
      </c>
      <c r="M2433" s="11" cm="1">
        <f t="array" ref="M2433">_xlfn.IFS(L2433="&gt;70%",1,L2433="60-70%",70%,L2433="50-60%",60%,L2433="&lt;50%",50%)</f>
        <v>0.7</v>
      </c>
      <c r="N2433" s="47">
        <v>0.16009525449008871</v>
      </c>
      <c r="O2433">
        <v>8</v>
      </c>
      <c r="P2433">
        <v>2</v>
      </c>
      <c r="Q2433">
        <v>7</v>
      </c>
      <c r="R2433">
        <v>2</v>
      </c>
      <c r="S2433" t="s">
        <v>104</v>
      </c>
      <c r="T2433" t="s">
        <v>109</v>
      </c>
      <c r="V2433">
        <v>16</v>
      </c>
      <c r="W2433">
        <v>19</v>
      </c>
      <c r="X2433">
        <f>IF(AND(OR('Country Prioritization'!$C$4 = 'Filter inputs'!$A$4,'Country Prioritization'!$C$4=$B2433),
OR('Country Prioritization'!$C$6='Filter inputs'!$C$4,'Country Prioritization'!$C$6=$S2433),
OR( 'Country Prioritization'!$C$7='Filter inputs'!$D$4, 'Country Prioritization'!$C$7=$T2433),
OR('Country Prioritization'!$C$8='Filter inputs'!$E$4, 'Country Prioritization'!$C$8=$F2433), OR(AND('Country Prioritization'!$C$5='Filter inputs'!$B$4,H2433&lt;=$X$1),AND('Country Prioritization'!$C$5='Filter inputs'!$B$5,M2433&lt;=$X$1))),1,0)</f>
        <v>1</v>
      </c>
      <c r="Y2433">
        <f>IF(OR('Vaccine Prioritization'!$C$5='Filter inputs'!$E$4, 'Vaccine Prioritization'!$C$5=$F2433),1,0)</f>
        <v>1</v>
      </c>
    </row>
    <row r="2434" spans="1:25" x14ac:dyDescent="0.3">
      <c r="A2434" t="str">
        <f t="shared" si="59"/>
        <v>ASIATLSPCV32030</v>
      </c>
      <c r="B2434" t="s">
        <v>13</v>
      </c>
      <c r="C2434" t="s">
        <v>160</v>
      </c>
      <c r="D2434" t="s">
        <v>56</v>
      </c>
      <c r="E2434" t="s">
        <v>84</v>
      </c>
      <c r="F2434">
        <v>2030</v>
      </c>
      <c r="G2434" t="s">
        <v>197</v>
      </c>
      <c r="H2434" s="11" cm="1">
        <f t="array" ref="H2434">_xlfn.IFS(G2434="&gt;70%",1,G2434="60-70%",70%,G2434="50-60%",60%,G2434="&lt;50%",50%)</f>
        <v>0.7</v>
      </c>
      <c r="I2434" s="47">
        <v>0.23924378056820444</v>
      </c>
      <c r="J2434">
        <v>8</v>
      </c>
      <c r="K2434">
        <v>3</v>
      </c>
      <c r="L2434" t="s">
        <v>199</v>
      </c>
      <c r="M2434" s="11" cm="1">
        <f t="array" ref="M2434">_xlfn.IFS(L2434="&gt;70%",1,L2434="60-70%",70%,L2434="50-60%",60%,L2434="&lt;50%",50%)</f>
        <v>0.5</v>
      </c>
      <c r="N2434" s="47">
        <v>0.13559453429620091</v>
      </c>
      <c r="O2434">
        <v>10</v>
      </c>
      <c r="P2434">
        <v>2</v>
      </c>
      <c r="Q2434">
        <v>2</v>
      </c>
      <c r="R2434">
        <v>11</v>
      </c>
      <c r="S2434" t="s">
        <v>104</v>
      </c>
      <c r="T2434" t="s">
        <v>108</v>
      </c>
      <c r="V2434">
        <v>24</v>
      </c>
      <c r="W2434">
        <v>25</v>
      </c>
      <c r="X2434">
        <f>IF(AND(OR('Country Prioritization'!$C$4 = 'Filter inputs'!$A$4,'Country Prioritization'!$C$4=$B2434),
OR('Country Prioritization'!$C$6='Filter inputs'!$C$4,'Country Prioritization'!$C$6=$S2434),
OR( 'Country Prioritization'!$C$7='Filter inputs'!$D$4, 'Country Prioritization'!$C$7=$T2434),
OR('Country Prioritization'!$C$8='Filter inputs'!$E$4, 'Country Prioritization'!$C$8=$F2434), OR(AND('Country Prioritization'!$C$5='Filter inputs'!$B$4,H2434&lt;=$X$1),AND('Country Prioritization'!$C$5='Filter inputs'!$B$5,M2434&lt;=$X$1))),1,0)</f>
        <v>1</v>
      </c>
      <c r="Y2434">
        <f>IF(OR('Vaccine Prioritization'!$C$5='Filter inputs'!$E$4, 'Vaccine Prioritization'!$C$5=$F2434),1,0)</f>
        <v>1</v>
      </c>
    </row>
    <row r="2435" spans="1:25" x14ac:dyDescent="0.3">
      <c r="A2435" t="str">
        <f t="shared" si="59"/>
        <v>ASIAARMPCV32030</v>
      </c>
      <c r="B2435" t="s">
        <v>13</v>
      </c>
      <c r="C2435" t="s">
        <v>168</v>
      </c>
      <c r="D2435" t="s">
        <v>64</v>
      </c>
      <c r="E2435" t="s">
        <v>84</v>
      </c>
      <c r="F2435">
        <v>2030</v>
      </c>
      <c r="G2435" t="s">
        <v>196</v>
      </c>
      <c r="H2435" s="11" cm="1">
        <f t="array" ref="H2435">_xlfn.IFS(G2435="&gt;70%",1,G2435="60-70%",70%,G2435="50-60%",60%,G2435="&lt;50%",50%)</f>
        <v>1</v>
      </c>
      <c r="I2435" s="47">
        <v>0.10919766732753043</v>
      </c>
      <c r="J2435">
        <v>3</v>
      </c>
      <c r="K2435">
        <v>2</v>
      </c>
      <c r="L2435" t="s">
        <v>196</v>
      </c>
      <c r="M2435" s="11" cm="1">
        <f t="array" ref="M2435">_xlfn.IFS(L2435="&gt;70%",1,L2435="60-70%",70%,L2435="50-60%",60%,L2435="&lt;50%",50%)</f>
        <v>1</v>
      </c>
      <c r="N2435" s="47">
        <v>0.11519912878181157</v>
      </c>
      <c r="O2435">
        <v>3</v>
      </c>
      <c r="P2435">
        <v>2</v>
      </c>
      <c r="Q2435">
        <v>2</v>
      </c>
      <c r="R2435">
        <v>10</v>
      </c>
      <c r="S2435" t="s">
        <v>105</v>
      </c>
      <c r="T2435" t="s">
        <v>108</v>
      </c>
      <c r="V2435">
        <v>17</v>
      </c>
      <c r="W2435">
        <v>17</v>
      </c>
      <c r="X2435">
        <f>IF(AND(OR('Country Prioritization'!$C$4 = 'Filter inputs'!$A$4,'Country Prioritization'!$C$4=$B2435),
OR('Country Prioritization'!$C$6='Filter inputs'!$C$4,'Country Prioritization'!$C$6=$S2435),
OR( 'Country Prioritization'!$C$7='Filter inputs'!$D$4, 'Country Prioritization'!$C$7=$T2435),
OR('Country Prioritization'!$C$8='Filter inputs'!$E$4, 'Country Prioritization'!$C$8=$F2435), OR(AND('Country Prioritization'!$C$5='Filter inputs'!$B$4,H2435&lt;=$X$1),AND('Country Prioritization'!$C$5='Filter inputs'!$B$5,M2435&lt;=$X$1))),1,0)</f>
        <v>1</v>
      </c>
      <c r="Y2435">
        <f>IF(OR('Vaccine Prioritization'!$C$5='Filter inputs'!$E$4, 'Vaccine Prioritization'!$C$5=$F2435),1,0)</f>
        <v>1</v>
      </c>
    </row>
    <row r="2436" spans="1:25" x14ac:dyDescent="0.3">
      <c r="A2436" t="str">
        <f t="shared" ref="A2436:A2499" si="60">_xlfn.CONCAT(B2436,D2436,E2436,F2436)</f>
        <v>AMERICACUBPCV32030</v>
      </c>
      <c r="B2436" t="s">
        <v>22</v>
      </c>
      <c r="C2436" t="s">
        <v>175</v>
      </c>
      <c r="D2436" t="s">
        <v>71</v>
      </c>
      <c r="E2436" t="s">
        <v>84</v>
      </c>
      <c r="F2436">
        <v>2030</v>
      </c>
      <c r="G2436" t="s">
        <v>196</v>
      </c>
      <c r="H2436" s="11" cm="1">
        <f t="array" ref="H2436">_xlfn.IFS(G2436="&gt;70%",1,G2436="60-70%",70%,G2436="50-60%",60%,G2436="&lt;50%",50%)</f>
        <v>1</v>
      </c>
      <c r="I2436" s="47">
        <v>9.6031842842761117E-2</v>
      </c>
      <c r="J2436">
        <v>4</v>
      </c>
      <c r="K2436">
        <v>2</v>
      </c>
      <c r="L2436" t="s">
        <v>196</v>
      </c>
      <c r="M2436" s="11" cm="1">
        <f t="array" ref="M2436">_xlfn.IFS(L2436="&gt;70%",1,L2436="60-70%",70%,L2436="50-60%",60%,L2436="&lt;50%",50%)</f>
        <v>1</v>
      </c>
      <c r="N2436" s="47">
        <v>0.1071708327356632</v>
      </c>
      <c r="O2436">
        <v>2</v>
      </c>
      <c r="P2436">
        <v>2</v>
      </c>
      <c r="Q2436">
        <v>1</v>
      </c>
      <c r="R2436">
        <v>10</v>
      </c>
      <c r="S2436" t="s">
        <v>105</v>
      </c>
      <c r="T2436" t="s">
        <v>108</v>
      </c>
      <c r="V2436">
        <v>17</v>
      </c>
      <c r="W2436">
        <v>15</v>
      </c>
      <c r="X2436">
        <f>IF(AND(OR('Country Prioritization'!$C$4 = 'Filter inputs'!$A$4,'Country Prioritization'!$C$4=$B2436),
OR('Country Prioritization'!$C$6='Filter inputs'!$C$4,'Country Prioritization'!$C$6=$S2436),
OR( 'Country Prioritization'!$C$7='Filter inputs'!$D$4, 'Country Prioritization'!$C$7=$T2436),
OR('Country Prioritization'!$C$8='Filter inputs'!$E$4, 'Country Prioritization'!$C$8=$F2436), OR(AND('Country Prioritization'!$C$5='Filter inputs'!$B$4,H2436&lt;=$X$1),AND('Country Prioritization'!$C$5='Filter inputs'!$B$5,M2436&lt;=$X$1))),1,0)</f>
        <v>1</v>
      </c>
      <c r="Y2436">
        <f>IF(OR('Vaccine Prioritization'!$C$5='Filter inputs'!$E$4, 'Vaccine Prioritization'!$C$5=$F2436),1,0)</f>
        <v>1</v>
      </c>
    </row>
    <row r="2437" spans="1:25" x14ac:dyDescent="0.3">
      <c r="A2437" t="str">
        <f t="shared" si="60"/>
        <v>AFRICALSOPCV32030</v>
      </c>
      <c r="B2437" t="s">
        <v>3</v>
      </c>
      <c r="C2437" t="s">
        <v>178</v>
      </c>
      <c r="D2437" t="s">
        <v>74</v>
      </c>
      <c r="E2437" t="s">
        <v>84</v>
      </c>
      <c r="F2437">
        <v>2030</v>
      </c>
      <c r="G2437" t="s">
        <v>196</v>
      </c>
      <c r="H2437" s="11" cm="1">
        <f t="array" ref="H2437">_xlfn.IFS(G2437="&gt;70%",1,G2437="60-70%",70%,G2437="50-60%",60%,G2437="&lt;50%",50%)</f>
        <v>1</v>
      </c>
      <c r="I2437" s="47">
        <v>8.5751236159458358E-2</v>
      </c>
      <c r="J2437">
        <v>4</v>
      </c>
      <c r="K2437">
        <v>2</v>
      </c>
      <c r="L2437" t="s">
        <v>196</v>
      </c>
      <c r="M2437" s="11" cm="1">
        <f t="array" ref="M2437">_xlfn.IFS(L2437="&gt;70%",1,L2437="60-70%",70%,L2437="50-60%",60%,L2437="&lt;50%",50%)</f>
        <v>1</v>
      </c>
      <c r="N2437" s="47">
        <v>9.2604050055146492E-2</v>
      </c>
      <c r="O2437">
        <v>2</v>
      </c>
      <c r="P2437">
        <v>2</v>
      </c>
      <c r="Q2437">
        <v>9</v>
      </c>
      <c r="R2437">
        <v>2</v>
      </c>
      <c r="S2437" t="s">
        <v>104</v>
      </c>
      <c r="T2437" t="s">
        <v>109</v>
      </c>
      <c r="V2437">
        <v>17</v>
      </c>
      <c r="W2437">
        <v>15</v>
      </c>
      <c r="X2437">
        <f>IF(AND(OR('Country Prioritization'!$C$4 = 'Filter inputs'!$A$4,'Country Prioritization'!$C$4=$B2437),
OR('Country Prioritization'!$C$6='Filter inputs'!$C$4,'Country Prioritization'!$C$6=$S2437),
OR( 'Country Prioritization'!$C$7='Filter inputs'!$D$4, 'Country Prioritization'!$C$7=$T2437),
OR('Country Prioritization'!$C$8='Filter inputs'!$E$4, 'Country Prioritization'!$C$8=$F2437), OR(AND('Country Prioritization'!$C$5='Filter inputs'!$B$4,H2437&lt;=$X$1),AND('Country Prioritization'!$C$5='Filter inputs'!$B$5,M2437&lt;=$X$1))),1,0)</f>
        <v>1</v>
      </c>
      <c r="Y2437">
        <f>IF(OR('Vaccine Prioritization'!$C$5='Filter inputs'!$E$4, 'Vaccine Prioritization'!$C$5=$F2437),1,0)</f>
        <v>1</v>
      </c>
    </row>
    <row r="2438" spans="1:25" x14ac:dyDescent="0.3">
      <c r="A2438" t="str">
        <f t="shared" si="60"/>
        <v>ASIABTNPCV32030</v>
      </c>
      <c r="B2438" t="s">
        <v>13</v>
      </c>
      <c r="C2438" t="s">
        <v>184</v>
      </c>
      <c r="D2438" t="s">
        <v>80</v>
      </c>
      <c r="E2438" t="s">
        <v>84</v>
      </c>
      <c r="F2438">
        <v>2030</v>
      </c>
      <c r="G2438" t="s">
        <v>199</v>
      </c>
      <c r="H2438" s="11" cm="1">
        <f t="array" ref="H2438">_xlfn.IFS(G2438="&gt;70%",1,G2438="60-70%",70%,G2438="50-60%",60%,G2438="&lt;50%",50%)</f>
        <v>0.5</v>
      </c>
      <c r="I2438" s="47">
        <v>1.6048529421590397E-2</v>
      </c>
      <c r="J2438">
        <v>10</v>
      </c>
      <c r="K2438">
        <v>1</v>
      </c>
      <c r="L2438" t="s">
        <v>196</v>
      </c>
      <c r="M2438" s="11" cm="1">
        <f t="array" ref="M2438">_xlfn.IFS(L2438="&gt;70%",1,L2438="60-70%",70%,L2438="50-60%",60%,L2438="&lt;50%",50%)</f>
        <v>1</v>
      </c>
      <c r="N2438" s="47">
        <v>8.0225971065866181E-2</v>
      </c>
      <c r="O2438">
        <v>1</v>
      </c>
      <c r="P2438">
        <v>1</v>
      </c>
      <c r="Q2438">
        <v>4</v>
      </c>
      <c r="R2438">
        <v>11</v>
      </c>
      <c r="S2438" t="s">
        <v>104</v>
      </c>
      <c r="T2438" t="s">
        <v>108</v>
      </c>
      <c r="V2438">
        <v>26</v>
      </c>
      <c r="W2438">
        <v>17</v>
      </c>
      <c r="X2438">
        <f>IF(AND(OR('Country Prioritization'!$C$4 = 'Filter inputs'!$A$4,'Country Prioritization'!$C$4=$B2438),
OR('Country Prioritization'!$C$6='Filter inputs'!$C$4,'Country Prioritization'!$C$6=$S2438),
OR( 'Country Prioritization'!$C$7='Filter inputs'!$D$4, 'Country Prioritization'!$C$7=$T2438),
OR('Country Prioritization'!$C$8='Filter inputs'!$E$4, 'Country Prioritization'!$C$8=$F2438), OR(AND('Country Prioritization'!$C$5='Filter inputs'!$B$4,H2438&lt;=$X$1),AND('Country Prioritization'!$C$5='Filter inputs'!$B$5,M2438&lt;=$X$1))),1,0)</f>
        <v>1</v>
      </c>
      <c r="Y2438">
        <f>IF(OR('Vaccine Prioritization'!$C$5='Filter inputs'!$E$4, 'Vaccine Prioritization'!$C$5=$F2438),1,0)</f>
        <v>1</v>
      </c>
    </row>
    <row r="2439" spans="1:25" x14ac:dyDescent="0.3">
      <c r="A2439" t="str">
        <f t="shared" si="60"/>
        <v>ASIAGEOPCV32030</v>
      </c>
      <c r="B2439" t="s">
        <v>13</v>
      </c>
      <c r="C2439" t="s">
        <v>159</v>
      </c>
      <c r="D2439" t="s">
        <v>55</v>
      </c>
      <c r="E2439" t="s">
        <v>84</v>
      </c>
      <c r="F2439">
        <v>2030</v>
      </c>
      <c r="G2439" t="s">
        <v>196</v>
      </c>
      <c r="H2439" s="11" cm="1">
        <f t="array" ref="H2439">_xlfn.IFS(G2439="&gt;70%",1,G2439="60-70%",70%,G2439="50-60%",60%,G2439="&lt;50%",50%)</f>
        <v>1</v>
      </c>
      <c r="I2439" s="47">
        <v>6.5349466573317472E-2</v>
      </c>
      <c r="J2439">
        <v>5</v>
      </c>
      <c r="K2439">
        <v>1</v>
      </c>
      <c r="L2439" t="s">
        <v>196</v>
      </c>
      <c r="M2439" s="11" cm="1">
        <f t="array" ref="M2439">_xlfn.IFS(L2439="&gt;70%",1,L2439="60-70%",70%,L2439="50-60%",60%,L2439="&lt;50%",50%)</f>
        <v>1</v>
      </c>
      <c r="N2439" s="47">
        <v>6.6173397169051532E-2</v>
      </c>
      <c r="O2439">
        <v>5</v>
      </c>
      <c r="P2439">
        <v>1</v>
      </c>
      <c r="Q2439">
        <v>3</v>
      </c>
      <c r="R2439">
        <v>10</v>
      </c>
      <c r="S2439" t="s">
        <v>105</v>
      </c>
      <c r="T2439" t="s">
        <v>108</v>
      </c>
      <c r="V2439">
        <v>19</v>
      </c>
      <c r="W2439">
        <v>19</v>
      </c>
      <c r="X2439">
        <f>IF(AND(OR('Country Prioritization'!$C$4 = 'Filter inputs'!$A$4,'Country Prioritization'!$C$4=$B2439),
OR('Country Prioritization'!$C$6='Filter inputs'!$C$4,'Country Prioritization'!$C$6=$S2439),
OR( 'Country Prioritization'!$C$7='Filter inputs'!$D$4, 'Country Prioritization'!$C$7=$T2439),
OR('Country Prioritization'!$C$8='Filter inputs'!$E$4, 'Country Prioritization'!$C$8=$F2439), OR(AND('Country Prioritization'!$C$5='Filter inputs'!$B$4,H2439&lt;=$X$1),AND('Country Prioritization'!$C$5='Filter inputs'!$B$5,M2439&lt;=$X$1))),1,0)</f>
        <v>1</v>
      </c>
      <c r="Y2439">
        <f>IF(OR('Vaccine Prioritization'!$C$5='Filter inputs'!$E$4, 'Vaccine Prioritization'!$C$5=$F2439),1,0)</f>
        <v>1</v>
      </c>
    </row>
    <row r="2440" spans="1:25" x14ac:dyDescent="0.3">
      <c r="A2440" t="str">
        <f t="shared" si="60"/>
        <v>OCEANIASLBPCV32030</v>
      </c>
      <c r="B2440" t="s">
        <v>15</v>
      </c>
      <c r="C2440" t="s">
        <v>150</v>
      </c>
      <c r="D2440" t="s">
        <v>46</v>
      </c>
      <c r="E2440" t="s">
        <v>84</v>
      </c>
      <c r="F2440">
        <v>2030</v>
      </c>
      <c r="G2440" t="s">
        <v>196</v>
      </c>
      <c r="H2440" s="11" cm="1">
        <f t="array" ref="H2440">_xlfn.IFS(G2440="&gt;70%",1,G2440="60-70%",70%,G2440="50-60%",60%,G2440="&lt;50%",50%)</f>
        <v>1</v>
      </c>
      <c r="I2440" s="47">
        <v>6.5320283868870357E-2</v>
      </c>
      <c r="J2440">
        <v>2</v>
      </c>
      <c r="K2440">
        <v>1</v>
      </c>
      <c r="L2440" t="s">
        <v>196</v>
      </c>
      <c r="M2440" s="11" cm="1">
        <f t="array" ref="M2440">_xlfn.IFS(L2440="&gt;70%",1,L2440="60-70%",70%,L2440="50-60%",60%,L2440="&lt;50%",50%)</f>
        <v>1</v>
      </c>
      <c r="N2440" s="47">
        <v>5.7759344537554949E-2</v>
      </c>
      <c r="O2440">
        <v>5</v>
      </c>
      <c r="P2440">
        <v>1</v>
      </c>
      <c r="Q2440">
        <v>1</v>
      </c>
      <c r="R2440">
        <v>5</v>
      </c>
      <c r="S2440" t="s">
        <v>104</v>
      </c>
      <c r="T2440" t="s">
        <v>107</v>
      </c>
      <c r="V2440">
        <v>9</v>
      </c>
      <c r="W2440">
        <v>12</v>
      </c>
      <c r="X2440">
        <f>IF(AND(OR('Country Prioritization'!$C$4 = 'Filter inputs'!$A$4,'Country Prioritization'!$C$4=$B2440),
OR('Country Prioritization'!$C$6='Filter inputs'!$C$4,'Country Prioritization'!$C$6=$S2440),
OR( 'Country Prioritization'!$C$7='Filter inputs'!$D$4, 'Country Prioritization'!$C$7=$T2440),
OR('Country Prioritization'!$C$8='Filter inputs'!$E$4, 'Country Prioritization'!$C$8=$F2440), OR(AND('Country Prioritization'!$C$5='Filter inputs'!$B$4,H2440&lt;=$X$1),AND('Country Prioritization'!$C$5='Filter inputs'!$B$5,M2440&lt;=$X$1))),1,0)</f>
        <v>1</v>
      </c>
      <c r="Y2440">
        <f>IF(OR('Vaccine Prioritization'!$C$5='Filter inputs'!$E$4, 'Vaccine Prioritization'!$C$5=$F2440),1,0)</f>
        <v>1</v>
      </c>
    </row>
    <row r="2441" spans="1:25" x14ac:dyDescent="0.3">
      <c r="A2441" t="str">
        <f t="shared" si="60"/>
        <v>EUROPEMDAPCV32030</v>
      </c>
      <c r="B2441" t="s">
        <v>9</v>
      </c>
      <c r="C2441" t="s">
        <v>130</v>
      </c>
      <c r="D2441" t="s">
        <v>26</v>
      </c>
      <c r="E2441" t="s">
        <v>84</v>
      </c>
      <c r="F2441">
        <v>2030</v>
      </c>
      <c r="G2441" t="s">
        <v>196</v>
      </c>
      <c r="H2441" s="11" cm="1">
        <f t="array" ref="H2441">_xlfn.IFS(G2441="&gt;70%",1,G2441="60-70%",70%,G2441="50-60%",60%,G2441="&lt;50%",50%)</f>
        <v>1</v>
      </c>
      <c r="I2441" s="47">
        <v>6.5417455209975897E-2</v>
      </c>
      <c r="J2441">
        <v>6</v>
      </c>
      <c r="K2441">
        <v>1</v>
      </c>
      <c r="L2441" t="s">
        <v>196</v>
      </c>
      <c r="M2441" s="11" cm="1">
        <f t="array" ref="M2441">_xlfn.IFS(L2441="&gt;70%",1,L2441="60-70%",70%,L2441="50-60%",60%,L2441="&lt;50%",50%)</f>
        <v>1</v>
      </c>
      <c r="N2441" s="47">
        <v>5.4497308029271642E-2</v>
      </c>
      <c r="O2441">
        <v>8</v>
      </c>
      <c r="P2441">
        <v>1</v>
      </c>
      <c r="Q2441">
        <v>2</v>
      </c>
      <c r="R2441">
        <v>11</v>
      </c>
      <c r="S2441" t="s">
        <v>104</v>
      </c>
      <c r="T2441" t="s">
        <v>108</v>
      </c>
      <c r="V2441">
        <v>20</v>
      </c>
      <c r="W2441">
        <v>22</v>
      </c>
      <c r="X2441">
        <f>IF(AND(OR('Country Prioritization'!$C$4 = 'Filter inputs'!$A$4,'Country Prioritization'!$C$4=$B2441),
OR('Country Prioritization'!$C$6='Filter inputs'!$C$4,'Country Prioritization'!$C$6=$S2441),
OR( 'Country Prioritization'!$C$7='Filter inputs'!$D$4, 'Country Prioritization'!$C$7=$T2441),
OR('Country Prioritization'!$C$8='Filter inputs'!$E$4, 'Country Prioritization'!$C$8=$F2441), OR(AND('Country Prioritization'!$C$5='Filter inputs'!$B$4,H2441&lt;=$X$1),AND('Country Prioritization'!$C$5='Filter inputs'!$B$5,M2441&lt;=$X$1))),1,0)</f>
        <v>1</v>
      </c>
      <c r="Y2441">
        <f>IF(OR('Vaccine Prioritization'!$C$5='Filter inputs'!$E$4, 'Vaccine Prioritization'!$C$5=$F2441),1,0)</f>
        <v>1</v>
      </c>
    </row>
    <row r="2442" spans="1:25" x14ac:dyDescent="0.3">
      <c r="A2442" t="str">
        <f t="shared" si="60"/>
        <v>OCEANIAKIRPCV32030</v>
      </c>
      <c r="B2442" t="s">
        <v>15</v>
      </c>
      <c r="C2442" t="s">
        <v>129</v>
      </c>
      <c r="D2442" t="s">
        <v>25</v>
      </c>
      <c r="E2442" t="s">
        <v>84</v>
      </c>
      <c r="F2442">
        <v>2030</v>
      </c>
      <c r="G2442" t="s">
        <v>196</v>
      </c>
      <c r="H2442" s="11" cm="1">
        <f t="array" ref="H2442">_xlfn.IFS(G2442="&gt;70%",1,G2442="60-70%",70%,G2442="50-60%",60%,G2442="&lt;50%",50%)</f>
        <v>1</v>
      </c>
      <c r="I2442" s="47">
        <v>3.332794486959214E-2</v>
      </c>
      <c r="J2442">
        <v>1</v>
      </c>
      <c r="K2442">
        <v>1</v>
      </c>
      <c r="L2442" t="s">
        <v>196</v>
      </c>
      <c r="M2442" s="11" cm="1">
        <f t="array" ref="M2442">_xlfn.IFS(L2442="&gt;70%",1,L2442="60-70%",70%,L2442="50-60%",60%,L2442="&lt;50%",50%)</f>
        <v>1</v>
      </c>
      <c r="N2442" s="47">
        <v>2.6604081733312336E-2</v>
      </c>
      <c r="O2442">
        <v>8</v>
      </c>
      <c r="P2442">
        <v>1</v>
      </c>
      <c r="Q2442">
        <v>5</v>
      </c>
      <c r="R2442">
        <v>11</v>
      </c>
      <c r="S2442" t="s">
        <v>104</v>
      </c>
      <c r="T2442" t="s">
        <v>108</v>
      </c>
      <c r="V2442">
        <v>18</v>
      </c>
      <c r="W2442">
        <v>25</v>
      </c>
      <c r="X2442">
        <f>IF(AND(OR('Country Prioritization'!$C$4 = 'Filter inputs'!$A$4,'Country Prioritization'!$C$4=$B2442),
OR('Country Prioritization'!$C$6='Filter inputs'!$C$4,'Country Prioritization'!$C$6=$S2442),
OR( 'Country Prioritization'!$C$7='Filter inputs'!$D$4, 'Country Prioritization'!$C$7=$T2442),
OR('Country Prioritization'!$C$8='Filter inputs'!$E$4, 'Country Prioritization'!$C$8=$F2442), OR(AND('Country Prioritization'!$C$5='Filter inputs'!$B$4,H2442&lt;=$X$1),AND('Country Prioritization'!$C$5='Filter inputs'!$B$5,M2442&lt;=$X$1))),1,0)</f>
        <v>1</v>
      </c>
      <c r="Y2442">
        <f>IF(OR('Vaccine Prioritization'!$C$5='Filter inputs'!$E$4, 'Vaccine Prioritization'!$C$5=$F2442),1,0)</f>
        <v>1</v>
      </c>
    </row>
    <row r="2443" spans="1:25" x14ac:dyDescent="0.3">
      <c r="A2443" t="str">
        <f t="shared" si="60"/>
        <v>AMERICAGUYPCV32030</v>
      </c>
      <c r="B2443" t="s">
        <v>22</v>
      </c>
      <c r="C2443" t="s">
        <v>170</v>
      </c>
      <c r="D2443" t="s">
        <v>66</v>
      </c>
      <c r="E2443" t="s">
        <v>84</v>
      </c>
      <c r="F2443">
        <v>2030</v>
      </c>
      <c r="G2443" t="s">
        <v>196</v>
      </c>
      <c r="H2443" s="11" cm="1">
        <f t="array" ref="H2443">_xlfn.IFS(G2443="&gt;70%",1,G2443="60-70%",70%,G2443="50-60%",60%,G2443="&lt;50%",50%)</f>
        <v>1</v>
      </c>
      <c r="I2443" s="47">
        <v>1.9917273596842734E-2</v>
      </c>
      <c r="J2443">
        <v>1</v>
      </c>
      <c r="K2443">
        <v>1</v>
      </c>
      <c r="L2443" t="s">
        <v>196</v>
      </c>
      <c r="M2443" s="11" cm="1">
        <f t="array" ref="M2443">_xlfn.IFS(L2443="&gt;70%",1,L2443="60-70%",70%,L2443="50-60%",60%,L2443="&lt;50%",50%)</f>
        <v>1</v>
      </c>
      <c r="N2443" s="47">
        <v>1.9023765044801456E-2</v>
      </c>
      <c r="O2443">
        <v>3</v>
      </c>
      <c r="P2443">
        <v>1</v>
      </c>
      <c r="Q2443">
        <v>4</v>
      </c>
      <c r="R2443">
        <v>10</v>
      </c>
      <c r="S2443" t="s">
        <v>105</v>
      </c>
      <c r="T2443" t="s">
        <v>108</v>
      </c>
      <c r="V2443">
        <v>16</v>
      </c>
      <c r="W2443">
        <v>18</v>
      </c>
      <c r="X2443">
        <f>IF(AND(OR('Country Prioritization'!$C$4 = 'Filter inputs'!$A$4,'Country Prioritization'!$C$4=$B2443),
OR('Country Prioritization'!$C$6='Filter inputs'!$C$4,'Country Prioritization'!$C$6=$S2443),
OR( 'Country Prioritization'!$C$7='Filter inputs'!$D$4, 'Country Prioritization'!$C$7=$T2443),
OR('Country Prioritization'!$C$8='Filter inputs'!$E$4, 'Country Prioritization'!$C$8=$F2443), OR(AND('Country Prioritization'!$C$5='Filter inputs'!$B$4,H2443&lt;=$X$1),AND('Country Prioritization'!$C$5='Filter inputs'!$B$5,M2443&lt;=$X$1))),1,0)</f>
        <v>1</v>
      </c>
      <c r="Y2443">
        <f>IF(OR('Vaccine Prioritization'!$C$5='Filter inputs'!$E$4, 'Vaccine Prioritization'!$C$5=$F2443),1,0)</f>
        <v>1</v>
      </c>
    </row>
    <row r="2444" spans="1:25" x14ac:dyDescent="0.3">
      <c r="A2444" t="str">
        <f t="shared" si="60"/>
        <v>AFRICASTPPCV32030</v>
      </c>
      <c r="B2444" t="s">
        <v>3</v>
      </c>
      <c r="C2444" t="s">
        <v>173</v>
      </c>
      <c r="D2444" t="s">
        <v>69</v>
      </c>
      <c r="E2444" t="s">
        <v>84</v>
      </c>
      <c r="F2444">
        <v>2030</v>
      </c>
      <c r="G2444" t="s">
        <v>196</v>
      </c>
      <c r="H2444" s="11" cm="1">
        <f t="array" ref="H2444">_xlfn.IFS(G2444="&gt;70%",1,G2444="60-70%",70%,G2444="50-60%",60%,G2444="&lt;50%",50%)</f>
        <v>1</v>
      </c>
      <c r="I2444" s="47">
        <v>1.293440698459773E-2</v>
      </c>
      <c r="J2444">
        <v>2</v>
      </c>
      <c r="K2444">
        <v>1</v>
      </c>
      <c r="L2444" t="s">
        <v>196</v>
      </c>
      <c r="M2444" s="11" cm="1">
        <f t="array" ref="M2444">_xlfn.IFS(L2444="&gt;70%",1,L2444="60-70%",70%,L2444="50-60%",60%,L2444="&lt;50%",50%)</f>
        <v>1</v>
      </c>
      <c r="N2444" s="47">
        <v>1.1732800732553089E-2</v>
      </c>
      <c r="O2444">
        <v>2</v>
      </c>
      <c r="P2444">
        <v>1</v>
      </c>
      <c r="Q2444">
        <v>4</v>
      </c>
      <c r="R2444">
        <v>5</v>
      </c>
      <c r="S2444" t="s">
        <v>104</v>
      </c>
      <c r="T2444" t="s">
        <v>107</v>
      </c>
      <c r="V2444">
        <v>12</v>
      </c>
      <c r="W2444">
        <v>12</v>
      </c>
      <c r="X2444">
        <f>IF(AND(OR('Country Prioritization'!$C$4 = 'Filter inputs'!$A$4,'Country Prioritization'!$C$4=$B2444),
OR('Country Prioritization'!$C$6='Filter inputs'!$C$4,'Country Prioritization'!$C$6=$S2444),
OR( 'Country Prioritization'!$C$7='Filter inputs'!$D$4, 'Country Prioritization'!$C$7=$T2444),
OR('Country Prioritization'!$C$8='Filter inputs'!$E$4, 'Country Prioritization'!$C$8=$F2444), OR(AND('Country Prioritization'!$C$5='Filter inputs'!$B$4,H2444&lt;=$X$1),AND('Country Prioritization'!$C$5='Filter inputs'!$B$5,M2444&lt;=$X$1))),1,0)</f>
        <v>1</v>
      </c>
      <c r="Y2444">
        <f>IF(OR('Vaccine Prioritization'!$C$5='Filter inputs'!$E$4, 'Vaccine Prioritization'!$C$5=$F2444),1,0)</f>
        <v>1</v>
      </c>
    </row>
    <row r="2445" spans="1:25" x14ac:dyDescent="0.3">
      <c r="A2445" t="str">
        <f t="shared" si="60"/>
        <v>ASIAINDRotaC2020</v>
      </c>
      <c r="B2445" t="s">
        <v>13</v>
      </c>
      <c r="C2445" t="s">
        <v>146</v>
      </c>
      <c r="D2445" t="s">
        <v>42</v>
      </c>
      <c r="E2445" t="s">
        <v>85</v>
      </c>
      <c r="F2445">
        <v>2020</v>
      </c>
      <c r="G2445" t="s">
        <v>198</v>
      </c>
      <c r="H2445" s="11" cm="1">
        <f t="array" ref="H2445">_xlfn.IFS(G2445="&gt;70%",1,G2445="60-70%",70%,G2445="50-60%",60%,G2445="&lt;50%",50%)</f>
        <v>0.6</v>
      </c>
      <c r="I2445" s="47">
        <v>19.877717492390978</v>
      </c>
      <c r="J2445">
        <v>10</v>
      </c>
      <c r="K2445">
        <v>10</v>
      </c>
      <c r="L2445" t="s">
        <v>196</v>
      </c>
      <c r="M2445" s="11" cm="1">
        <f t="array" ref="M2445">_xlfn.IFS(L2445="&gt;70%",1,L2445="60-70%",70%,L2445="50-60%",60%,L2445="&lt;50%",50%)</f>
        <v>1</v>
      </c>
      <c r="N2445" s="47">
        <v>31.190090776683832</v>
      </c>
      <c r="O2445">
        <v>4</v>
      </c>
      <c r="P2445">
        <v>10</v>
      </c>
      <c r="Q2445">
        <v>3</v>
      </c>
      <c r="R2445">
        <v>5</v>
      </c>
      <c r="S2445" t="s">
        <v>104</v>
      </c>
      <c r="T2445" t="s">
        <v>107</v>
      </c>
      <c r="V2445">
        <v>28</v>
      </c>
      <c r="W2445">
        <v>22</v>
      </c>
      <c r="X2445">
        <f>IF(AND(OR('Country Prioritization'!$C$4 = 'Filter inputs'!$A$4,'Country Prioritization'!$C$4=$B2445),
OR('Country Prioritization'!$C$6='Filter inputs'!$C$4,'Country Prioritization'!$C$6=$S2445),
OR( 'Country Prioritization'!$C$7='Filter inputs'!$D$4, 'Country Prioritization'!$C$7=$T2445),
OR('Country Prioritization'!$C$8='Filter inputs'!$E$4, 'Country Prioritization'!$C$8=$F2445), OR(AND('Country Prioritization'!$C$5='Filter inputs'!$B$4,H2445&lt;=$X$1),AND('Country Prioritization'!$C$5='Filter inputs'!$B$5,M2445&lt;=$X$1))),1,0)</f>
        <v>1</v>
      </c>
      <c r="Y2445">
        <f>IF(OR('Vaccine Prioritization'!$C$5='Filter inputs'!$E$4, 'Vaccine Prioritization'!$C$5=$F2445),1,0)</f>
        <v>1</v>
      </c>
    </row>
    <row r="2446" spans="1:25" x14ac:dyDescent="0.3">
      <c r="A2446" t="str">
        <f t="shared" si="60"/>
        <v>ASIAIDNRotaC2020</v>
      </c>
      <c r="B2446" t="s">
        <v>13</v>
      </c>
      <c r="C2446" t="s">
        <v>133</v>
      </c>
      <c r="D2446" t="s">
        <v>29</v>
      </c>
      <c r="E2446" t="s">
        <v>85</v>
      </c>
      <c r="F2446">
        <v>2020</v>
      </c>
      <c r="G2446" t="s">
        <v>197</v>
      </c>
      <c r="H2446" s="11" cm="1">
        <f t="array" ref="H2446">_xlfn.IFS(G2446="&gt;70%",1,G2446="60-70%",70%,G2446="50-60%",60%,G2446="&lt;50%",50%)</f>
        <v>0.7</v>
      </c>
      <c r="I2446" s="47">
        <v>4.938229810509724</v>
      </c>
      <c r="J2446">
        <v>9</v>
      </c>
      <c r="K2446">
        <v>10</v>
      </c>
      <c r="L2446" t="s">
        <v>199</v>
      </c>
      <c r="M2446" s="11" cm="1">
        <f t="array" ref="M2446">_xlfn.IFS(L2446="&gt;70%",1,L2446="60-70%",70%,L2446="50-60%",60%,L2446="&lt;50%",50%)</f>
        <v>0.5</v>
      </c>
      <c r="N2446" s="47">
        <v>7.1946850035521175</v>
      </c>
      <c r="O2446">
        <v>10</v>
      </c>
      <c r="P2446">
        <v>10</v>
      </c>
      <c r="Q2446">
        <v>2</v>
      </c>
      <c r="R2446">
        <v>10</v>
      </c>
      <c r="S2446" t="s">
        <v>105</v>
      </c>
      <c r="T2446" t="s">
        <v>108</v>
      </c>
      <c r="V2446">
        <v>31</v>
      </c>
      <c r="W2446">
        <v>32</v>
      </c>
      <c r="X2446">
        <f>IF(AND(OR('Country Prioritization'!$C$4 = 'Filter inputs'!$A$4,'Country Prioritization'!$C$4=$B2446),
OR('Country Prioritization'!$C$6='Filter inputs'!$C$4,'Country Prioritization'!$C$6=$S2446),
OR( 'Country Prioritization'!$C$7='Filter inputs'!$D$4, 'Country Prioritization'!$C$7=$T2446),
OR('Country Prioritization'!$C$8='Filter inputs'!$E$4, 'Country Prioritization'!$C$8=$F2446), OR(AND('Country Prioritization'!$C$5='Filter inputs'!$B$4,H2446&lt;=$X$1),AND('Country Prioritization'!$C$5='Filter inputs'!$B$5,M2446&lt;=$X$1))),1,0)</f>
        <v>1</v>
      </c>
      <c r="Y2446">
        <f>IF(OR('Vaccine Prioritization'!$C$5='Filter inputs'!$E$4, 'Vaccine Prioritization'!$C$5=$F2446),1,0)</f>
        <v>1</v>
      </c>
    </row>
    <row r="2447" spans="1:25" x14ac:dyDescent="0.3">
      <c r="A2447" t="str">
        <f t="shared" si="60"/>
        <v>ASIAPAKRotaC2020</v>
      </c>
      <c r="B2447" t="s">
        <v>13</v>
      </c>
      <c r="C2447" t="s">
        <v>141</v>
      </c>
      <c r="D2447" t="s">
        <v>37</v>
      </c>
      <c r="E2447" t="s">
        <v>85</v>
      </c>
      <c r="F2447">
        <v>2020</v>
      </c>
      <c r="G2447" t="s">
        <v>196</v>
      </c>
      <c r="H2447" s="11" cm="1">
        <f t="array" ref="H2447">_xlfn.IFS(G2447="&gt;70%",1,G2447="60-70%",70%,G2447="50-60%",60%,G2447="&lt;50%",50%)</f>
        <v>1</v>
      </c>
      <c r="I2447" s="47">
        <v>6.2787882744202772</v>
      </c>
      <c r="J2447">
        <v>7</v>
      </c>
      <c r="K2447">
        <v>10</v>
      </c>
      <c r="L2447" t="s">
        <v>197</v>
      </c>
      <c r="M2447" s="11" cm="1">
        <f t="array" ref="M2447">_xlfn.IFS(L2447="&gt;70%",1,L2447="60-70%",70%,L2447="50-60%",60%,L2447="&lt;50%",50%)</f>
        <v>0.7</v>
      </c>
      <c r="N2447" s="47">
        <v>5.6568400055870498</v>
      </c>
      <c r="O2447">
        <v>5</v>
      </c>
      <c r="P2447">
        <v>10</v>
      </c>
      <c r="Q2447">
        <v>3</v>
      </c>
      <c r="R2447">
        <v>2</v>
      </c>
      <c r="S2447" t="s">
        <v>104</v>
      </c>
      <c r="T2447" t="s">
        <v>109</v>
      </c>
      <c r="V2447">
        <v>22</v>
      </c>
      <c r="W2447">
        <v>20</v>
      </c>
      <c r="X2447">
        <f>IF(AND(OR('Country Prioritization'!$C$4 = 'Filter inputs'!$A$4,'Country Prioritization'!$C$4=$B2447),
OR('Country Prioritization'!$C$6='Filter inputs'!$C$4,'Country Prioritization'!$C$6=$S2447),
OR( 'Country Prioritization'!$C$7='Filter inputs'!$D$4, 'Country Prioritization'!$C$7=$T2447),
OR('Country Prioritization'!$C$8='Filter inputs'!$E$4, 'Country Prioritization'!$C$8=$F2447), OR(AND('Country Prioritization'!$C$5='Filter inputs'!$B$4,H2447&lt;=$X$1),AND('Country Prioritization'!$C$5='Filter inputs'!$B$5,M2447&lt;=$X$1))),1,0)</f>
        <v>1</v>
      </c>
      <c r="Y2447">
        <f>IF(OR('Vaccine Prioritization'!$C$5='Filter inputs'!$E$4, 'Vaccine Prioritization'!$C$5=$F2447),1,0)</f>
        <v>1</v>
      </c>
    </row>
    <row r="2448" spans="1:25" x14ac:dyDescent="0.3">
      <c r="A2448" t="str">
        <f t="shared" si="60"/>
        <v>ASIABGDRotaC2020</v>
      </c>
      <c r="B2448" t="s">
        <v>13</v>
      </c>
      <c r="C2448" t="s">
        <v>169</v>
      </c>
      <c r="D2448" t="s">
        <v>65</v>
      </c>
      <c r="E2448" t="s">
        <v>85</v>
      </c>
      <c r="F2448">
        <v>2020</v>
      </c>
      <c r="G2448" t="s">
        <v>197</v>
      </c>
      <c r="H2448" s="11" cm="1">
        <f t="array" ref="H2448">_xlfn.IFS(G2448="&gt;70%",1,G2448="60-70%",70%,G2448="50-60%",60%,G2448="&lt;50%",50%)</f>
        <v>0.7</v>
      </c>
      <c r="I2448" s="47">
        <v>2.6520296953857829</v>
      </c>
      <c r="J2448">
        <v>9</v>
      </c>
      <c r="K2448">
        <v>10</v>
      </c>
      <c r="L2448" t="s">
        <v>199</v>
      </c>
      <c r="M2448" s="11" cm="1">
        <f t="array" ref="M2448">_xlfn.IFS(L2448="&gt;70%",1,L2448="60-70%",70%,L2448="50-60%",60%,L2448="&lt;50%",50%)</f>
        <v>0.5</v>
      </c>
      <c r="N2448" s="47">
        <v>4.3719667779788285</v>
      </c>
      <c r="O2448">
        <v>10</v>
      </c>
      <c r="P2448">
        <v>10</v>
      </c>
      <c r="Q2448">
        <v>2</v>
      </c>
      <c r="R2448">
        <v>2</v>
      </c>
      <c r="S2448" t="s">
        <v>104</v>
      </c>
      <c r="T2448" t="s">
        <v>109</v>
      </c>
      <c r="V2448">
        <v>23</v>
      </c>
      <c r="W2448">
        <v>24</v>
      </c>
      <c r="X2448">
        <f>IF(AND(OR('Country Prioritization'!$C$4 = 'Filter inputs'!$A$4,'Country Prioritization'!$C$4=$B2448),
OR('Country Prioritization'!$C$6='Filter inputs'!$C$4,'Country Prioritization'!$C$6=$S2448),
OR( 'Country Prioritization'!$C$7='Filter inputs'!$D$4, 'Country Prioritization'!$C$7=$T2448),
OR('Country Prioritization'!$C$8='Filter inputs'!$E$4, 'Country Prioritization'!$C$8=$F2448), OR(AND('Country Prioritization'!$C$5='Filter inputs'!$B$4,H2448&lt;=$X$1),AND('Country Prioritization'!$C$5='Filter inputs'!$B$5,M2448&lt;=$X$1))),1,0)</f>
        <v>1</v>
      </c>
      <c r="Y2448">
        <f>IF(OR('Vaccine Prioritization'!$C$5='Filter inputs'!$E$4, 'Vaccine Prioritization'!$C$5=$F2448),1,0)</f>
        <v>1</v>
      </c>
    </row>
    <row r="2449" spans="1:25" x14ac:dyDescent="0.3">
      <c r="A2449" t="str">
        <f t="shared" si="60"/>
        <v>AFRICANGARotaC2020</v>
      </c>
      <c r="B2449" t="s">
        <v>3</v>
      </c>
      <c r="C2449" t="s">
        <v>113</v>
      </c>
      <c r="D2449" t="s">
        <v>5</v>
      </c>
      <c r="E2449" t="s">
        <v>85</v>
      </c>
      <c r="F2449">
        <v>2020</v>
      </c>
      <c r="G2449" t="s">
        <v>196</v>
      </c>
      <c r="H2449" s="11" cm="1">
        <f t="array" ref="H2449">_xlfn.IFS(G2449="&gt;70%",1,G2449="60-70%",70%,G2449="50-60%",60%,G2449="&lt;50%",50%)</f>
        <v>1</v>
      </c>
      <c r="I2449" s="47">
        <v>7.5260124175525114</v>
      </c>
      <c r="J2449">
        <v>6</v>
      </c>
      <c r="K2449">
        <v>10</v>
      </c>
      <c r="L2449" t="s">
        <v>199</v>
      </c>
      <c r="M2449" s="11" cm="1">
        <f t="array" ref="M2449">_xlfn.IFS(L2449="&gt;70%",1,L2449="60-70%",70%,L2449="50-60%",60%,L2449="&lt;50%",50%)</f>
        <v>0.5</v>
      </c>
      <c r="N2449" s="47">
        <v>3.9863527657490305</v>
      </c>
      <c r="O2449">
        <v>7</v>
      </c>
      <c r="P2449">
        <v>10</v>
      </c>
      <c r="Q2449">
        <v>10</v>
      </c>
      <c r="R2449">
        <v>5</v>
      </c>
      <c r="S2449" t="s">
        <v>104</v>
      </c>
      <c r="T2449" t="s">
        <v>107</v>
      </c>
      <c r="V2449">
        <v>31</v>
      </c>
      <c r="W2449">
        <v>32</v>
      </c>
      <c r="X2449">
        <f>IF(AND(OR('Country Prioritization'!$C$4 = 'Filter inputs'!$A$4,'Country Prioritization'!$C$4=$B2449),
OR('Country Prioritization'!$C$6='Filter inputs'!$C$4,'Country Prioritization'!$C$6=$S2449),
OR( 'Country Prioritization'!$C$7='Filter inputs'!$D$4, 'Country Prioritization'!$C$7=$T2449),
OR('Country Prioritization'!$C$8='Filter inputs'!$E$4, 'Country Prioritization'!$C$8=$F2449), OR(AND('Country Prioritization'!$C$5='Filter inputs'!$B$4,H2449&lt;=$X$1),AND('Country Prioritization'!$C$5='Filter inputs'!$B$5,M2449&lt;=$X$1))),1,0)</f>
        <v>1</v>
      </c>
      <c r="Y2449">
        <f>IF(OR('Vaccine Prioritization'!$C$5='Filter inputs'!$E$4, 'Vaccine Prioritization'!$C$5=$F2449),1,0)</f>
        <v>1</v>
      </c>
    </row>
    <row r="2450" spans="1:25" x14ac:dyDescent="0.3">
      <c r="A2450" t="str">
        <f t="shared" si="60"/>
        <v>AFRICAETHRotaC2020</v>
      </c>
      <c r="B2450" t="s">
        <v>3</v>
      </c>
      <c r="C2450" t="s">
        <v>125</v>
      </c>
      <c r="D2450" t="s">
        <v>20</v>
      </c>
      <c r="E2450" t="s">
        <v>85</v>
      </c>
      <c r="F2450">
        <v>2020</v>
      </c>
      <c r="G2450" t="s">
        <v>197</v>
      </c>
      <c r="H2450" s="11" cm="1">
        <f t="array" ref="H2450">_xlfn.IFS(G2450="&gt;70%",1,G2450="60-70%",70%,G2450="50-60%",60%,G2450="&lt;50%",50%)</f>
        <v>0.7</v>
      </c>
      <c r="I2450" s="47">
        <v>3.3110541566007248</v>
      </c>
      <c r="J2450">
        <v>7</v>
      </c>
      <c r="K2450">
        <v>10</v>
      </c>
      <c r="L2450" t="s">
        <v>198</v>
      </c>
      <c r="M2450" s="11" cm="1">
        <f t="array" ref="M2450">_xlfn.IFS(L2450="&gt;70%",1,L2450="60-70%",70%,L2450="50-60%",60%,L2450="&lt;50%",50%)</f>
        <v>0.6</v>
      </c>
      <c r="N2450" s="47">
        <v>2.8110876325623568</v>
      </c>
      <c r="O2450">
        <v>6</v>
      </c>
      <c r="P2450">
        <v>10</v>
      </c>
      <c r="Q2450">
        <v>9</v>
      </c>
      <c r="R2450">
        <v>9</v>
      </c>
      <c r="S2450" t="s">
        <v>103</v>
      </c>
      <c r="T2450" t="s">
        <v>106</v>
      </c>
      <c r="V2450">
        <v>35</v>
      </c>
      <c r="W2450">
        <v>34</v>
      </c>
      <c r="X2450">
        <f>IF(AND(OR('Country Prioritization'!$C$4 = 'Filter inputs'!$A$4,'Country Prioritization'!$C$4=$B2450),
OR('Country Prioritization'!$C$6='Filter inputs'!$C$4,'Country Prioritization'!$C$6=$S2450),
OR( 'Country Prioritization'!$C$7='Filter inputs'!$D$4, 'Country Prioritization'!$C$7=$T2450),
OR('Country Prioritization'!$C$8='Filter inputs'!$E$4, 'Country Prioritization'!$C$8=$F2450), OR(AND('Country Prioritization'!$C$5='Filter inputs'!$B$4,H2450&lt;=$X$1),AND('Country Prioritization'!$C$5='Filter inputs'!$B$5,M2450&lt;=$X$1))),1,0)</f>
        <v>1</v>
      </c>
      <c r="Y2450">
        <f>IF(OR('Vaccine Prioritization'!$C$5='Filter inputs'!$E$4, 'Vaccine Prioritization'!$C$5=$F2450),1,0)</f>
        <v>1</v>
      </c>
    </row>
    <row r="2451" spans="1:25" x14ac:dyDescent="0.3">
      <c r="A2451" t="str">
        <f t="shared" si="60"/>
        <v>ASIAVNMRotaC2020</v>
      </c>
      <c r="B2451" t="s">
        <v>13</v>
      </c>
      <c r="C2451" t="s">
        <v>152</v>
      </c>
      <c r="D2451" t="s">
        <v>48</v>
      </c>
      <c r="E2451" t="s">
        <v>85</v>
      </c>
      <c r="F2451">
        <v>2020</v>
      </c>
      <c r="G2451" t="s">
        <v>197</v>
      </c>
      <c r="H2451" s="11" cm="1">
        <f t="array" ref="H2451">_xlfn.IFS(G2451="&gt;70%",1,G2451="60-70%",70%,G2451="50-60%",60%,G2451="&lt;50%",50%)</f>
        <v>0.7</v>
      </c>
      <c r="I2451" s="47">
        <v>0.84951049308522786</v>
      </c>
      <c r="J2451">
        <v>9</v>
      </c>
      <c r="K2451">
        <v>8</v>
      </c>
      <c r="L2451" t="s">
        <v>199</v>
      </c>
      <c r="M2451" s="11" cm="1">
        <f t="array" ref="M2451">_xlfn.IFS(L2451="&gt;70%",1,L2451="60-70%",70%,L2451="50-60%",60%,L2451="&lt;50%",50%)</f>
        <v>0.5</v>
      </c>
      <c r="N2451" s="47">
        <v>2.6782324199490986</v>
      </c>
      <c r="O2451">
        <v>10</v>
      </c>
      <c r="P2451">
        <v>10</v>
      </c>
      <c r="Q2451">
        <v>7</v>
      </c>
      <c r="R2451">
        <v>11</v>
      </c>
      <c r="S2451" t="s">
        <v>104</v>
      </c>
      <c r="T2451" t="s">
        <v>108</v>
      </c>
      <c r="V2451">
        <v>35</v>
      </c>
      <c r="W2451">
        <v>38</v>
      </c>
      <c r="X2451">
        <f>IF(AND(OR('Country Prioritization'!$C$4 = 'Filter inputs'!$A$4,'Country Prioritization'!$C$4=$B2451),
OR('Country Prioritization'!$C$6='Filter inputs'!$C$4,'Country Prioritization'!$C$6=$S2451),
OR( 'Country Prioritization'!$C$7='Filter inputs'!$D$4, 'Country Prioritization'!$C$7=$T2451),
OR('Country Prioritization'!$C$8='Filter inputs'!$E$4, 'Country Prioritization'!$C$8=$F2451), OR(AND('Country Prioritization'!$C$5='Filter inputs'!$B$4,H2451&lt;=$X$1),AND('Country Prioritization'!$C$5='Filter inputs'!$B$5,M2451&lt;=$X$1))),1,0)</f>
        <v>1</v>
      </c>
      <c r="Y2451">
        <f>IF(OR('Vaccine Prioritization'!$C$5='Filter inputs'!$E$4, 'Vaccine Prioritization'!$C$5=$F2451),1,0)</f>
        <v>1</v>
      </c>
    </row>
    <row r="2452" spans="1:25" x14ac:dyDescent="0.3">
      <c r="A2452" t="str">
        <f t="shared" si="60"/>
        <v>AFRICACODRotaC2020</v>
      </c>
      <c r="B2452" t="s">
        <v>3</v>
      </c>
      <c r="C2452" t="s">
        <v>134</v>
      </c>
      <c r="D2452" t="s">
        <v>30</v>
      </c>
      <c r="E2452" t="s">
        <v>85</v>
      </c>
      <c r="F2452">
        <v>2020</v>
      </c>
      <c r="G2452" t="s">
        <v>196</v>
      </c>
      <c r="H2452" s="11" cm="1">
        <f t="array" ref="H2452">_xlfn.IFS(G2452="&gt;70%",1,G2452="60-70%",70%,G2452="50-60%",60%,G2452="&lt;50%",50%)</f>
        <v>1</v>
      </c>
      <c r="I2452" s="47">
        <v>2.143502830507066</v>
      </c>
      <c r="J2452">
        <v>6</v>
      </c>
      <c r="K2452">
        <v>9</v>
      </c>
      <c r="L2452" t="s">
        <v>199</v>
      </c>
      <c r="M2452" s="11" cm="1">
        <f t="array" ref="M2452">_xlfn.IFS(L2452="&gt;70%",1,L2452="60-70%",70%,L2452="50-60%",60%,L2452="&lt;50%",50%)</f>
        <v>0.5</v>
      </c>
      <c r="N2452" s="47">
        <v>2.3261249920283302</v>
      </c>
      <c r="O2452">
        <v>8</v>
      </c>
      <c r="P2452">
        <v>10</v>
      </c>
      <c r="Q2452">
        <v>10</v>
      </c>
      <c r="R2452">
        <v>9</v>
      </c>
      <c r="S2452" t="s">
        <v>103</v>
      </c>
      <c r="T2452" t="s">
        <v>106</v>
      </c>
      <c r="V2452">
        <v>34</v>
      </c>
      <c r="W2452">
        <v>37</v>
      </c>
      <c r="X2452">
        <f>IF(AND(OR('Country Prioritization'!$C$4 = 'Filter inputs'!$A$4,'Country Prioritization'!$C$4=$B2452),
OR('Country Prioritization'!$C$6='Filter inputs'!$C$4,'Country Prioritization'!$C$6=$S2452),
OR( 'Country Prioritization'!$C$7='Filter inputs'!$D$4, 'Country Prioritization'!$C$7=$T2452),
OR('Country Prioritization'!$C$8='Filter inputs'!$E$4, 'Country Prioritization'!$C$8=$F2452), OR(AND('Country Prioritization'!$C$5='Filter inputs'!$B$4,H2452&lt;=$X$1),AND('Country Prioritization'!$C$5='Filter inputs'!$B$5,M2452&lt;=$X$1))),1,0)</f>
        <v>1</v>
      </c>
      <c r="Y2452">
        <f>IF(OR('Vaccine Prioritization'!$C$5='Filter inputs'!$E$4, 'Vaccine Prioritization'!$C$5=$F2452),1,0)</f>
        <v>1</v>
      </c>
    </row>
    <row r="2453" spans="1:25" x14ac:dyDescent="0.3">
      <c r="A2453" t="str">
        <f t="shared" si="60"/>
        <v>ASIAYEMRotaC2020</v>
      </c>
      <c r="B2453" t="s">
        <v>13</v>
      </c>
      <c r="C2453" t="s">
        <v>123</v>
      </c>
      <c r="D2453" t="s">
        <v>18</v>
      </c>
      <c r="E2453" t="s">
        <v>85</v>
      </c>
      <c r="F2453">
        <v>2020</v>
      </c>
      <c r="G2453" t="s">
        <v>196</v>
      </c>
      <c r="H2453" s="11" cm="1">
        <f t="array" ref="H2453">_xlfn.IFS(G2453="&gt;70%",1,G2453="60-70%",70%,G2453="50-60%",60%,G2453="&lt;50%",50%)</f>
        <v>1</v>
      </c>
      <c r="I2453" s="47">
        <v>2.1674834140042227</v>
      </c>
      <c r="J2453">
        <v>7</v>
      </c>
      <c r="K2453">
        <v>10</v>
      </c>
      <c r="L2453" t="s">
        <v>198</v>
      </c>
      <c r="M2453" s="11" cm="1">
        <f t="array" ref="M2453">_xlfn.IFS(L2453="&gt;70%",1,L2453="60-70%",70%,L2453="50-60%",60%,L2453="&lt;50%",50%)</f>
        <v>0.6</v>
      </c>
      <c r="N2453" s="47">
        <v>1.9061540473427634</v>
      </c>
      <c r="O2453">
        <v>6</v>
      </c>
      <c r="P2453">
        <v>9</v>
      </c>
      <c r="Q2453">
        <v>3</v>
      </c>
      <c r="R2453">
        <v>9</v>
      </c>
      <c r="S2453" t="s">
        <v>103</v>
      </c>
      <c r="T2453" t="s">
        <v>106</v>
      </c>
      <c r="V2453">
        <v>29</v>
      </c>
      <c r="W2453">
        <v>27</v>
      </c>
      <c r="X2453">
        <f>IF(AND(OR('Country Prioritization'!$C$4 = 'Filter inputs'!$A$4,'Country Prioritization'!$C$4=$B2453),
OR('Country Prioritization'!$C$6='Filter inputs'!$C$4,'Country Prioritization'!$C$6=$S2453),
OR( 'Country Prioritization'!$C$7='Filter inputs'!$D$4, 'Country Prioritization'!$C$7=$T2453),
OR('Country Prioritization'!$C$8='Filter inputs'!$E$4, 'Country Prioritization'!$C$8=$F2453), OR(AND('Country Prioritization'!$C$5='Filter inputs'!$B$4,H2453&lt;=$X$1),AND('Country Prioritization'!$C$5='Filter inputs'!$B$5,M2453&lt;=$X$1))),1,0)</f>
        <v>1</v>
      </c>
      <c r="Y2453">
        <f>IF(OR('Vaccine Prioritization'!$C$5='Filter inputs'!$E$4, 'Vaccine Prioritization'!$C$5=$F2453),1,0)</f>
        <v>1</v>
      </c>
    </row>
    <row r="2454" spans="1:25" x14ac:dyDescent="0.3">
      <c r="A2454" t="str">
        <f t="shared" si="60"/>
        <v>AFRICATZARotaC2020</v>
      </c>
      <c r="B2454" t="s">
        <v>3</v>
      </c>
      <c r="C2454" t="s">
        <v>161</v>
      </c>
      <c r="D2454" t="s">
        <v>57</v>
      </c>
      <c r="E2454" t="s">
        <v>85</v>
      </c>
      <c r="F2454">
        <v>2020</v>
      </c>
      <c r="G2454" t="s">
        <v>196</v>
      </c>
      <c r="H2454" s="11" cm="1">
        <f t="array" ref="H2454">_xlfn.IFS(G2454="&gt;70%",1,G2454="60-70%",70%,G2454="50-60%",60%,G2454="&lt;50%",50%)</f>
        <v>1</v>
      </c>
      <c r="I2454" s="47">
        <v>1.6857678510727316</v>
      </c>
      <c r="J2454">
        <v>4</v>
      </c>
      <c r="K2454">
        <v>9</v>
      </c>
      <c r="L2454" t="s">
        <v>196</v>
      </c>
      <c r="M2454" s="11" cm="1">
        <f t="array" ref="M2454">_xlfn.IFS(L2454="&gt;70%",1,L2454="60-70%",70%,L2454="50-60%",60%,L2454="&lt;50%",50%)</f>
        <v>1</v>
      </c>
      <c r="N2454" s="47">
        <v>1.7916832373703457</v>
      </c>
      <c r="O2454">
        <v>3</v>
      </c>
      <c r="P2454">
        <v>9</v>
      </c>
      <c r="Q2454">
        <v>7</v>
      </c>
      <c r="R2454">
        <v>8</v>
      </c>
      <c r="S2454" t="s">
        <v>104</v>
      </c>
      <c r="T2454" t="s">
        <v>106</v>
      </c>
      <c r="V2454">
        <v>28</v>
      </c>
      <c r="W2454">
        <v>27</v>
      </c>
      <c r="X2454">
        <f>IF(AND(OR('Country Prioritization'!$C$4 = 'Filter inputs'!$A$4,'Country Prioritization'!$C$4=$B2454),
OR('Country Prioritization'!$C$6='Filter inputs'!$C$4,'Country Prioritization'!$C$6=$S2454),
OR( 'Country Prioritization'!$C$7='Filter inputs'!$D$4, 'Country Prioritization'!$C$7=$T2454),
OR('Country Prioritization'!$C$8='Filter inputs'!$E$4, 'Country Prioritization'!$C$8=$F2454), OR(AND('Country Prioritization'!$C$5='Filter inputs'!$B$4,H2454&lt;=$X$1),AND('Country Prioritization'!$C$5='Filter inputs'!$B$5,M2454&lt;=$X$1))),1,0)</f>
        <v>1</v>
      </c>
      <c r="Y2454">
        <f>IF(OR('Vaccine Prioritization'!$C$5='Filter inputs'!$E$4, 'Vaccine Prioritization'!$C$5=$F2454),1,0)</f>
        <v>1</v>
      </c>
    </row>
    <row r="2455" spans="1:25" x14ac:dyDescent="0.3">
      <c r="A2455" t="str">
        <f t="shared" si="60"/>
        <v>AFRICANERRotaC2020</v>
      </c>
      <c r="B2455" t="s">
        <v>3</v>
      </c>
      <c r="C2455" t="s">
        <v>136</v>
      </c>
      <c r="D2455" t="s">
        <v>32</v>
      </c>
      <c r="E2455" t="s">
        <v>85</v>
      </c>
      <c r="F2455">
        <v>2020</v>
      </c>
      <c r="G2455" t="s">
        <v>196</v>
      </c>
      <c r="H2455" s="11" cm="1">
        <f t="array" ref="H2455">_xlfn.IFS(G2455="&gt;70%",1,G2455="60-70%",70%,G2455="50-60%",60%,G2455="&lt;50%",50%)</f>
        <v>1</v>
      </c>
      <c r="I2455" s="47">
        <v>1.833789399690761</v>
      </c>
      <c r="J2455">
        <v>5</v>
      </c>
      <c r="K2455">
        <v>9</v>
      </c>
      <c r="L2455" t="s">
        <v>196</v>
      </c>
      <c r="M2455" s="11" cm="1">
        <f t="array" ref="M2455">_xlfn.IFS(L2455="&gt;70%",1,L2455="60-70%",70%,L2455="50-60%",60%,L2455="&lt;50%",50%)</f>
        <v>1</v>
      </c>
      <c r="N2455" s="47">
        <v>1.7189770657826622</v>
      </c>
      <c r="O2455">
        <v>5</v>
      </c>
      <c r="P2455">
        <v>9</v>
      </c>
      <c r="Q2455">
        <v>8</v>
      </c>
      <c r="R2455">
        <v>9</v>
      </c>
      <c r="S2455" t="s">
        <v>103</v>
      </c>
      <c r="T2455" t="s">
        <v>106</v>
      </c>
      <c r="V2455">
        <v>31</v>
      </c>
      <c r="W2455">
        <v>31</v>
      </c>
      <c r="X2455">
        <f>IF(AND(OR('Country Prioritization'!$C$4 = 'Filter inputs'!$A$4,'Country Prioritization'!$C$4=$B2455),
OR('Country Prioritization'!$C$6='Filter inputs'!$C$4,'Country Prioritization'!$C$6=$S2455),
OR( 'Country Prioritization'!$C$7='Filter inputs'!$D$4, 'Country Prioritization'!$C$7=$T2455),
OR('Country Prioritization'!$C$8='Filter inputs'!$E$4, 'Country Prioritization'!$C$8=$F2455), OR(AND('Country Prioritization'!$C$5='Filter inputs'!$B$4,H2455&lt;=$X$1),AND('Country Prioritization'!$C$5='Filter inputs'!$B$5,M2455&lt;=$X$1))),1,0)</f>
        <v>1</v>
      </c>
      <c r="Y2455">
        <f>IF(OR('Vaccine Prioritization'!$C$5='Filter inputs'!$E$4, 'Vaccine Prioritization'!$C$5=$F2455),1,0)</f>
        <v>1</v>
      </c>
    </row>
    <row r="2456" spans="1:25" x14ac:dyDescent="0.3">
      <c r="A2456" t="str">
        <f t="shared" si="60"/>
        <v>AFRICASDNRotaC2020</v>
      </c>
      <c r="B2456" t="s">
        <v>3</v>
      </c>
      <c r="C2456" t="s">
        <v>149</v>
      </c>
      <c r="D2456" t="s">
        <v>45</v>
      </c>
      <c r="E2456" t="s">
        <v>85</v>
      </c>
      <c r="F2456">
        <v>2020</v>
      </c>
      <c r="G2456" t="s">
        <v>196</v>
      </c>
      <c r="H2456" s="11" cm="1">
        <f t="array" ref="H2456">_xlfn.IFS(G2456="&gt;70%",1,G2456="60-70%",70%,G2456="50-60%",60%,G2456="&lt;50%",50%)</f>
        <v>1</v>
      </c>
      <c r="I2456" s="47">
        <v>1.8687227271515012</v>
      </c>
      <c r="J2456">
        <v>2</v>
      </c>
      <c r="K2456">
        <v>9</v>
      </c>
      <c r="L2456" t="s">
        <v>196</v>
      </c>
      <c r="M2456" s="11" cm="1">
        <f t="array" ref="M2456">_xlfn.IFS(L2456="&gt;70%",1,L2456="60-70%",70%,L2456="50-60%",60%,L2456="&lt;50%",50%)</f>
        <v>1</v>
      </c>
      <c r="N2456" s="47">
        <v>1.6692462858391264</v>
      </c>
      <c r="O2456">
        <v>4</v>
      </c>
      <c r="P2456">
        <v>9</v>
      </c>
      <c r="Q2456">
        <v>5</v>
      </c>
      <c r="R2456">
        <v>3</v>
      </c>
      <c r="S2456" t="s">
        <v>103</v>
      </c>
      <c r="T2456" t="s">
        <v>109</v>
      </c>
      <c r="V2456">
        <v>19</v>
      </c>
      <c r="W2456">
        <v>21</v>
      </c>
      <c r="X2456">
        <f>IF(AND(OR('Country Prioritization'!$C$4 = 'Filter inputs'!$A$4,'Country Prioritization'!$C$4=$B2456),
OR('Country Prioritization'!$C$6='Filter inputs'!$C$4,'Country Prioritization'!$C$6=$S2456),
OR( 'Country Prioritization'!$C$7='Filter inputs'!$D$4, 'Country Prioritization'!$C$7=$T2456),
OR('Country Prioritization'!$C$8='Filter inputs'!$E$4, 'Country Prioritization'!$C$8=$F2456), OR(AND('Country Prioritization'!$C$5='Filter inputs'!$B$4,H2456&lt;=$X$1),AND('Country Prioritization'!$C$5='Filter inputs'!$B$5,M2456&lt;=$X$1))),1,0)</f>
        <v>1</v>
      </c>
      <c r="Y2456">
        <f>IF(OR('Vaccine Prioritization'!$C$5='Filter inputs'!$E$4, 'Vaccine Prioritization'!$C$5=$F2456),1,0)</f>
        <v>1</v>
      </c>
    </row>
    <row r="2457" spans="1:25" x14ac:dyDescent="0.3">
      <c r="A2457" t="str">
        <f t="shared" si="60"/>
        <v>ASIAMMRRotaC2020</v>
      </c>
      <c r="B2457" t="s">
        <v>13</v>
      </c>
      <c r="C2457" t="s">
        <v>131</v>
      </c>
      <c r="D2457" t="s">
        <v>27</v>
      </c>
      <c r="E2457" t="s">
        <v>85</v>
      </c>
      <c r="F2457">
        <v>2020</v>
      </c>
      <c r="G2457" t="s">
        <v>197</v>
      </c>
      <c r="H2457" s="11" cm="1">
        <f t="array" ref="H2457">_xlfn.IFS(G2457="&gt;70%",1,G2457="60-70%",70%,G2457="50-60%",60%,G2457="&lt;50%",50%)</f>
        <v>0.7</v>
      </c>
      <c r="I2457" s="47">
        <v>1.1267396264987799</v>
      </c>
      <c r="J2457">
        <v>9</v>
      </c>
      <c r="K2457">
        <v>8</v>
      </c>
      <c r="L2457" t="s">
        <v>199</v>
      </c>
      <c r="M2457" s="11" cm="1">
        <f t="array" ref="M2457">_xlfn.IFS(L2457="&gt;70%",1,L2457="60-70%",70%,L2457="50-60%",60%,L2457="&lt;50%",50%)</f>
        <v>0.5</v>
      </c>
      <c r="N2457" s="47">
        <v>1.4720044526858733</v>
      </c>
      <c r="O2457">
        <v>10</v>
      </c>
      <c r="P2457">
        <v>9</v>
      </c>
      <c r="Q2457">
        <v>10</v>
      </c>
      <c r="R2457">
        <v>2</v>
      </c>
      <c r="S2457" t="s">
        <v>104</v>
      </c>
      <c r="T2457" t="s">
        <v>109</v>
      </c>
      <c r="V2457">
        <v>29</v>
      </c>
      <c r="W2457">
        <v>31</v>
      </c>
      <c r="X2457">
        <f>IF(AND(OR('Country Prioritization'!$C$4 = 'Filter inputs'!$A$4,'Country Prioritization'!$C$4=$B2457),
OR('Country Prioritization'!$C$6='Filter inputs'!$C$4,'Country Prioritization'!$C$6=$S2457),
OR( 'Country Prioritization'!$C$7='Filter inputs'!$D$4, 'Country Prioritization'!$C$7=$T2457),
OR('Country Prioritization'!$C$8='Filter inputs'!$E$4, 'Country Prioritization'!$C$8=$F2457), OR(AND('Country Prioritization'!$C$5='Filter inputs'!$B$4,H2457&lt;=$X$1),AND('Country Prioritization'!$C$5='Filter inputs'!$B$5,M2457&lt;=$X$1))),1,0)</f>
        <v>1</v>
      </c>
      <c r="Y2457">
        <f>IF(OR('Vaccine Prioritization'!$C$5='Filter inputs'!$E$4, 'Vaccine Prioritization'!$C$5=$F2457),1,0)</f>
        <v>1</v>
      </c>
    </row>
    <row r="2458" spans="1:25" x14ac:dyDescent="0.3">
      <c r="A2458" t="str">
        <f t="shared" si="60"/>
        <v>AFRICACMRRotaC2020</v>
      </c>
      <c r="B2458" t="s">
        <v>3</v>
      </c>
      <c r="C2458" t="s">
        <v>151</v>
      </c>
      <c r="D2458" t="s">
        <v>47</v>
      </c>
      <c r="E2458" t="s">
        <v>85</v>
      </c>
      <c r="F2458">
        <v>2020</v>
      </c>
      <c r="G2458" t="s">
        <v>197</v>
      </c>
      <c r="H2458" s="11" cm="1">
        <f t="array" ref="H2458">_xlfn.IFS(G2458="&gt;70%",1,G2458="60-70%",70%,G2458="50-60%",60%,G2458="&lt;50%",50%)</f>
        <v>0.7</v>
      </c>
      <c r="I2458" s="47">
        <v>0.84225265705230734</v>
      </c>
      <c r="J2458">
        <v>9</v>
      </c>
      <c r="K2458">
        <v>8</v>
      </c>
      <c r="L2458" t="s">
        <v>196</v>
      </c>
      <c r="M2458" s="11" cm="1">
        <f t="array" ref="M2458">_xlfn.IFS(L2458="&gt;70%",1,L2458="60-70%",70%,L2458="50-60%",60%,L2458="&lt;50%",50%)</f>
        <v>1</v>
      </c>
      <c r="N2458" s="47">
        <v>1.2309228894351987</v>
      </c>
      <c r="O2458">
        <v>4</v>
      </c>
      <c r="P2458">
        <v>9</v>
      </c>
      <c r="Q2458">
        <v>8</v>
      </c>
      <c r="R2458">
        <v>2</v>
      </c>
      <c r="S2458" t="s">
        <v>104</v>
      </c>
      <c r="T2458" t="s">
        <v>109</v>
      </c>
      <c r="V2458">
        <v>27</v>
      </c>
      <c r="W2458">
        <v>23</v>
      </c>
      <c r="X2458">
        <f>IF(AND(OR('Country Prioritization'!$C$4 = 'Filter inputs'!$A$4,'Country Prioritization'!$C$4=$B2458),
OR('Country Prioritization'!$C$6='Filter inputs'!$C$4,'Country Prioritization'!$C$6=$S2458),
OR( 'Country Prioritization'!$C$7='Filter inputs'!$D$4, 'Country Prioritization'!$C$7=$T2458),
OR('Country Prioritization'!$C$8='Filter inputs'!$E$4, 'Country Prioritization'!$C$8=$F2458), OR(AND('Country Prioritization'!$C$5='Filter inputs'!$B$4,H2458&lt;=$X$1),AND('Country Prioritization'!$C$5='Filter inputs'!$B$5,M2458&lt;=$X$1))),1,0)</f>
        <v>1</v>
      </c>
      <c r="Y2458">
        <f>IF(OR('Vaccine Prioritization'!$C$5='Filter inputs'!$E$4, 'Vaccine Prioritization'!$C$5=$F2458),1,0)</f>
        <v>1</v>
      </c>
    </row>
    <row r="2459" spans="1:25" x14ac:dyDescent="0.3">
      <c r="A2459" t="str">
        <f t="shared" si="60"/>
        <v>AFRICAAGORotaC2020</v>
      </c>
      <c r="B2459" t="s">
        <v>3</v>
      </c>
      <c r="C2459" t="s">
        <v>116</v>
      </c>
      <c r="D2459" t="s">
        <v>8</v>
      </c>
      <c r="E2459" t="s">
        <v>85</v>
      </c>
      <c r="F2459">
        <v>2020</v>
      </c>
      <c r="G2459" t="s">
        <v>198</v>
      </c>
      <c r="H2459" s="11" cm="1">
        <f t="array" ref="H2459">_xlfn.IFS(G2459="&gt;70%",1,G2459="60-70%",70%,G2459="50-60%",60%,G2459="&lt;50%",50%)</f>
        <v>0.6</v>
      </c>
      <c r="I2459" s="47">
        <v>1.5573923276385113</v>
      </c>
      <c r="J2459">
        <v>10</v>
      </c>
      <c r="K2459">
        <v>9</v>
      </c>
      <c r="L2459" t="s">
        <v>199</v>
      </c>
      <c r="M2459" s="11" cm="1">
        <f t="array" ref="M2459">_xlfn.IFS(L2459="&gt;70%",1,L2459="60-70%",70%,L2459="50-60%",60%,L2459="&lt;50%",50%)</f>
        <v>0.5</v>
      </c>
      <c r="N2459" s="47">
        <v>1.0816442013118768</v>
      </c>
      <c r="O2459">
        <v>7</v>
      </c>
      <c r="P2459">
        <v>9</v>
      </c>
      <c r="Q2459">
        <v>9</v>
      </c>
      <c r="R2459">
        <v>11</v>
      </c>
      <c r="S2459" t="s">
        <v>104</v>
      </c>
      <c r="T2459" t="s">
        <v>108</v>
      </c>
      <c r="V2459">
        <v>39</v>
      </c>
      <c r="W2459">
        <v>36</v>
      </c>
      <c r="X2459">
        <f>IF(AND(OR('Country Prioritization'!$C$4 = 'Filter inputs'!$A$4,'Country Prioritization'!$C$4=$B2459),
OR('Country Prioritization'!$C$6='Filter inputs'!$C$4,'Country Prioritization'!$C$6=$S2459),
OR( 'Country Prioritization'!$C$7='Filter inputs'!$D$4, 'Country Prioritization'!$C$7=$T2459),
OR('Country Prioritization'!$C$8='Filter inputs'!$E$4, 'Country Prioritization'!$C$8=$F2459), OR(AND('Country Prioritization'!$C$5='Filter inputs'!$B$4,H2459&lt;=$X$1),AND('Country Prioritization'!$C$5='Filter inputs'!$B$5,M2459&lt;=$X$1))),1,0)</f>
        <v>1</v>
      </c>
      <c r="Y2459">
        <f>IF(OR('Vaccine Prioritization'!$C$5='Filter inputs'!$E$4, 'Vaccine Prioritization'!$C$5=$F2459),1,0)</f>
        <v>1</v>
      </c>
    </row>
    <row r="2460" spans="1:25" x14ac:dyDescent="0.3">
      <c r="A2460" t="str">
        <f t="shared" si="60"/>
        <v>ASIAUZBRotaC2020</v>
      </c>
      <c r="B2460" t="s">
        <v>13</v>
      </c>
      <c r="C2460" t="s">
        <v>176</v>
      </c>
      <c r="D2460" t="s">
        <v>72</v>
      </c>
      <c r="E2460" t="s">
        <v>85</v>
      </c>
      <c r="F2460">
        <v>2020</v>
      </c>
      <c r="G2460" t="s">
        <v>199</v>
      </c>
      <c r="H2460" s="11" cm="1">
        <f t="array" ref="H2460">_xlfn.IFS(G2460="&gt;70%",1,G2460="60-70%",70%,G2460="50-60%",60%,G2460="&lt;50%",50%)</f>
        <v>0.5</v>
      </c>
      <c r="I2460" s="47">
        <v>0.4967061872376925</v>
      </c>
      <c r="J2460">
        <v>10</v>
      </c>
      <c r="K2460">
        <v>6</v>
      </c>
      <c r="L2460" t="s">
        <v>196</v>
      </c>
      <c r="M2460" s="11" cm="1">
        <f t="array" ref="M2460">_xlfn.IFS(L2460="&gt;70%",1,L2460="60-70%",70%,L2460="50-60%",60%,L2460="&lt;50%",50%)</f>
        <v>1</v>
      </c>
      <c r="N2460" s="47">
        <v>0.99288614094697192</v>
      </c>
      <c r="O2460">
        <v>1</v>
      </c>
      <c r="P2460">
        <v>8</v>
      </c>
      <c r="Q2460">
        <v>3</v>
      </c>
      <c r="R2460">
        <v>5</v>
      </c>
      <c r="S2460" t="s">
        <v>104</v>
      </c>
      <c r="T2460" t="s">
        <v>107</v>
      </c>
      <c r="V2460">
        <v>24</v>
      </c>
      <c r="W2460">
        <v>17</v>
      </c>
      <c r="X2460">
        <f>IF(AND(OR('Country Prioritization'!$C$4 = 'Filter inputs'!$A$4,'Country Prioritization'!$C$4=$B2460),
OR('Country Prioritization'!$C$6='Filter inputs'!$C$4,'Country Prioritization'!$C$6=$S2460),
OR( 'Country Prioritization'!$C$7='Filter inputs'!$D$4, 'Country Prioritization'!$C$7=$T2460),
OR('Country Prioritization'!$C$8='Filter inputs'!$E$4, 'Country Prioritization'!$C$8=$F2460), OR(AND('Country Prioritization'!$C$5='Filter inputs'!$B$4,H2460&lt;=$X$1),AND('Country Prioritization'!$C$5='Filter inputs'!$B$5,M2460&lt;=$X$1))),1,0)</f>
        <v>1</v>
      </c>
      <c r="Y2460">
        <f>IF(OR('Vaccine Prioritization'!$C$5='Filter inputs'!$E$4, 'Vaccine Prioritization'!$C$5=$F2460),1,0)</f>
        <v>1</v>
      </c>
    </row>
    <row r="2461" spans="1:25" x14ac:dyDescent="0.3">
      <c r="A2461" t="str">
        <f t="shared" si="60"/>
        <v>ASIAAFGRotaC2020</v>
      </c>
      <c r="B2461" t="s">
        <v>13</v>
      </c>
      <c r="C2461" t="s">
        <v>120</v>
      </c>
      <c r="D2461" t="s">
        <v>14</v>
      </c>
      <c r="E2461" t="s">
        <v>85</v>
      </c>
      <c r="F2461">
        <v>2020</v>
      </c>
      <c r="G2461" t="s">
        <v>198</v>
      </c>
      <c r="H2461" s="11" cm="1">
        <f t="array" ref="H2461">_xlfn.IFS(G2461="&gt;70%",1,G2461="60-70%",70%,G2461="50-60%",60%,G2461="&lt;50%",50%)</f>
        <v>0.6</v>
      </c>
      <c r="I2461" s="47">
        <v>2.3769689318141958</v>
      </c>
      <c r="J2461">
        <v>10</v>
      </c>
      <c r="K2461">
        <v>10</v>
      </c>
      <c r="L2461" t="s">
        <v>199</v>
      </c>
      <c r="M2461" s="11" cm="1">
        <f t="array" ref="M2461">_xlfn.IFS(L2461="&gt;70%",1,L2461="60-70%",70%,L2461="50-60%",60%,L2461="&lt;50%",50%)</f>
        <v>0.5</v>
      </c>
      <c r="N2461" s="47">
        <v>0.98339081121594474</v>
      </c>
      <c r="O2461">
        <v>10</v>
      </c>
      <c r="P2461">
        <v>8</v>
      </c>
      <c r="Q2461">
        <v>8</v>
      </c>
      <c r="R2461">
        <v>9</v>
      </c>
      <c r="S2461" t="s">
        <v>103</v>
      </c>
      <c r="T2461" t="s">
        <v>106</v>
      </c>
      <c r="V2461">
        <v>37</v>
      </c>
      <c r="W2461">
        <v>35</v>
      </c>
      <c r="X2461">
        <f>IF(AND(OR('Country Prioritization'!$C$4 = 'Filter inputs'!$A$4,'Country Prioritization'!$C$4=$B2461),
OR('Country Prioritization'!$C$6='Filter inputs'!$C$4,'Country Prioritization'!$C$6=$S2461),
OR( 'Country Prioritization'!$C$7='Filter inputs'!$D$4, 'Country Prioritization'!$C$7=$T2461),
OR('Country Prioritization'!$C$8='Filter inputs'!$E$4, 'Country Prioritization'!$C$8=$F2461), OR(AND('Country Prioritization'!$C$5='Filter inputs'!$B$4,H2461&lt;=$X$1),AND('Country Prioritization'!$C$5='Filter inputs'!$B$5,M2461&lt;=$X$1))),1,0)</f>
        <v>1</v>
      </c>
      <c r="Y2461">
        <f>IF(OR('Vaccine Prioritization'!$C$5='Filter inputs'!$E$4, 'Vaccine Prioritization'!$C$5=$F2461),1,0)</f>
        <v>1</v>
      </c>
    </row>
    <row r="2462" spans="1:25" x14ac:dyDescent="0.3">
      <c r="A2462" t="str">
        <f t="shared" si="60"/>
        <v>AFRICAMOZRotaC2020</v>
      </c>
      <c r="B2462" t="s">
        <v>3</v>
      </c>
      <c r="C2462" t="s">
        <v>181</v>
      </c>
      <c r="D2462" t="s">
        <v>77</v>
      </c>
      <c r="E2462" t="s">
        <v>85</v>
      </c>
      <c r="F2462">
        <v>2020</v>
      </c>
      <c r="G2462" t="s">
        <v>196</v>
      </c>
      <c r="H2462" s="11" cm="1">
        <f t="array" ref="H2462">_xlfn.IFS(G2462="&gt;70%",1,G2462="60-70%",70%,G2462="50-60%",60%,G2462="&lt;50%",50%)</f>
        <v>1</v>
      </c>
      <c r="I2462" s="47">
        <v>0.79024978529426637</v>
      </c>
      <c r="J2462">
        <v>3</v>
      </c>
      <c r="K2462">
        <v>8</v>
      </c>
      <c r="L2462" t="s">
        <v>196</v>
      </c>
      <c r="M2462" s="11" cm="1">
        <f t="array" ref="M2462">_xlfn.IFS(L2462="&gt;70%",1,L2462="60-70%",70%,L2462="50-60%",60%,L2462="&lt;50%",50%)</f>
        <v>1</v>
      </c>
      <c r="N2462" s="47">
        <v>0.89973976137780287</v>
      </c>
      <c r="O2462">
        <v>1</v>
      </c>
      <c r="P2462">
        <v>8</v>
      </c>
      <c r="Q2462">
        <v>10</v>
      </c>
      <c r="R2462">
        <v>9</v>
      </c>
      <c r="S2462" t="s">
        <v>103</v>
      </c>
      <c r="T2462" t="s">
        <v>106</v>
      </c>
      <c r="V2462">
        <v>30</v>
      </c>
      <c r="W2462">
        <v>28</v>
      </c>
      <c r="X2462">
        <f>IF(AND(OR('Country Prioritization'!$C$4 = 'Filter inputs'!$A$4,'Country Prioritization'!$C$4=$B2462),
OR('Country Prioritization'!$C$6='Filter inputs'!$C$4,'Country Prioritization'!$C$6=$S2462),
OR( 'Country Prioritization'!$C$7='Filter inputs'!$D$4, 'Country Prioritization'!$C$7=$T2462),
OR('Country Prioritization'!$C$8='Filter inputs'!$E$4, 'Country Prioritization'!$C$8=$F2462), OR(AND('Country Prioritization'!$C$5='Filter inputs'!$B$4,H2462&lt;=$X$1),AND('Country Prioritization'!$C$5='Filter inputs'!$B$5,M2462&lt;=$X$1))),1,0)</f>
        <v>1</v>
      </c>
      <c r="Y2462">
        <f>IF(OR('Vaccine Prioritization'!$C$5='Filter inputs'!$E$4, 'Vaccine Prioritization'!$C$5=$F2462),1,0)</f>
        <v>1</v>
      </c>
    </row>
    <row r="2463" spans="1:25" x14ac:dyDescent="0.3">
      <c r="A2463" t="str">
        <f t="shared" si="60"/>
        <v>AFRICABFARotaC2020</v>
      </c>
      <c r="B2463" t="s">
        <v>3</v>
      </c>
      <c r="C2463" t="s">
        <v>167</v>
      </c>
      <c r="D2463" t="s">
        <v>63</v>
      </c>
      <c r="E2463" t="s">
        <v>85</v>
      </c>
      <c r="F2463">
        <v>2020</v>
      </c>
      <c r="G2463" t="s">
        <v>196</v>
      </c>
      <c r="H2463" s="11" cm="1">
        <f t="array" ref="H2463">_xlfn.IFS(G2463="&gt;70%",1,G2463="60-70%",70%,G2463="50-60%",60%,G2463="&lt;50%",50%)</f>
        <v>1</v>
      </c>
      <c r="I2463" s="47">
        <v>0.74554583844488986</v>
      </c>
      <c r="J2463">
        <v>3</v>
      </c>
      <c r="K2463">
        <v>7</v>
      </c>
      <c r="L2463" t="s">
        <v>196</v>
      </c>
      <c r="M2463" s="11" cm="1">
        <f t="array" ref="M2463">_xlfn.IFS(L2463="&gt;70%",1,L2463="60-70%",70%,L2463="50-60%",60%,L2463="&lt;50%",50%)</f>
        <v>1</v>
      </c>
      <c r="N2463" s="47">
        <v>0.84673452108465797</v>
      </c>
      <c r="O2463">
        <v>2</v>
      </c>
      <c r="P2463">
        <v>8</v>
      </c>
      <c r="Q2463">
        <v>4</v>
      </c>
      <c r="R2463">
        <v>9</v>
      </c>
      <c r="S2463" t="s">
        <v>103</v>
      </c>
      <c r="T2463" t="s">
        <v>106</v>
      </c>
      <c r="V2463">
        <v>23</v>
      </c>
      <c r="W2463">
        <v>23</v>
      </c>
      <c r="X2463">
        <f>IF(AND(OR('Country Prioritization'!$C$4 = 'Filter inputs'!$A$4,'Country Prioritization'!$C$4=$B2463),
OR('Country Prioritization'!$C$6='Filter inputs'!$C$4,'Country Prioritization'!$C$6=$S2463),
OR( 'Country Prioritization'!$C$7='Filter inputs'!$D$4, 'Country Prioritization'!$C$7=$T2463),
OR('Country Prioritization'!$C$8='Filter inputs'!$E$4, 'Country Prioritization'!$C$8=$F2463), OR(AND('Country Prioritization'!$C$5='Filter inputs'!$B$4,H2463&lt;=$X$1),AND('Country Prioritization'!$C$5='Filter inputs'!$B$5,M2463&lt;=$X$1))),1,0)</f>
        <v>1</v>
      </c>
      <c r="Y2463">
        <f>IF(OR('Vaccine Prioritization'!$C$5='Filter inputs'!$E$4, 'Vaccine Prioritization'!$C$5=$F2463),1,0)</f>
        <v>1</v>
      </c>
    </row>
    <row r="2464" spans="1:25" x14ac:dyDescent="0.3">
      <c r="A2464" t="str">
        <f t="shared" si="60"/>
        <v>AMERICABOLRotaC2020</v>
      </c>
      <c r="B2464" t="s">
        <v>22</v>
      </c>
      <c r="C2464" t="s">
        <v>162</v>
      </c>
      <c r="D2464" t="s">
        <v>58</v>
      </c>
      <c r="E2464" t="s">
        <v>85</v>
      </c>
      <c r="F2464">
        <v>2020</v>
      </c>
      <c r="G2464" t="s">
        <v>196</v>
      </c>
      <c r="H2464" s="11" cm="1">
        <f t="array" ref="H2464">_xlfn.IFS(G2464="&gt;70%",1,G2464="60-70%",70%,G2464="50-60%",60%,G2464="&lt;50%",50%)</f>
        <v>1</v>
      </c>
      <c r="I2464" s="47">
        <v>0.68526560292301342</v>
      </c>
      <c r="J2464">
        <v>5</v>
      </c>
      <c r="K2464">
        <v>7</v>
      </c>
      <c r="L2464" t="s">
        <v>196</v>
      </c>
      <c r="M2464" s="11" cm="1">
        <f t="array" ref="M2464">_xlfn.IFS(L2464="&gt;70%",1,L2464="60-70%",70%,L2464="50-60%",60%,L2464="&lt;50%",50%)</f>
        <v>1</v>
      </c>
      <c r="N2464" s="47">
        <v>0.84030309963623873</v>
      </c>
      <c r="O2464">
        <v>3</v>
      </c>
      <c r="P2464">
        <v>8</v>
      </c>
      <c r="Q2464">
        <v>4</v>
      </c>
      <c r="R2464">
        <v>11</v>
      </c>
      <c r="S2464" t="s">
        <v>104</v>
      </c>
      <c r="T2464" t="s">
        <v>108</v>
      </c>
      <c r="V2464">
        <v>27</v>
      </c>
      <c r="W2464">
        <v>26</v>
      </c>
      <c r="X2464">
        <f>IF(AND(OR('Country Prioritization'!$C$4 = 'Filter inputs'!$A$4,'Country Prioritization'!$C$4=$B2464),
OR('Country Prioritization'!$C$6='Filter inputs'!$C$4,'Country Prioritization'!$C$6=$S2464),
OR( 'Country Prioritization'!$C$7='Filter inputs'!$D$4, 'Country Prioritization'!$C$7=$T2464),
OR('Country Prioritization'!$C$8='Filter inputs'!$E$4, 'Country Prioritization'!$C$8=$F2464), OR(AND('Country Prioritization'!$C$5='Filter inputs'!$B$4,H2464&lt;=$X$1),AND('Country Prioritization'!$C$5='Filter inputs'!$B$5,M2464&lt;=$X$1))),1,0)</f>
        <v>1</v>
      </c>
      <c r="Y2464">
        <f>IF(OR('Vaccine Prioritization'!$C$5='Filter inputs'!$E$4, 'Vaccine Prioritization'!$C$5=$F2464),1,0)</f>
        <v>1</v>
      </c>
    </row>
    <row r="2465" spans="1:25" x14ac:dyDescent="0.3">
      <c r="A2465" t="str">
        <f t="shared" si="60"/>
        <v>ASIANPLRotaC2020</v>
      </c>
      <c r="B2465" t="s">
        <v>13</v>
      </c>
      <c r="C2465" t="s">
        <v>157</v>
      </c>
      <c r="D2465" t="s">
        <v>53</v>
      </c>
      <c r="E2465" t="s">
        <v>85</v>
      </c>
      <c r="F2465">
        <v>2020</v>
      </c>
      <c r="G2465" t="s">
        <v>197</v>
      </c>
      <c r="H2465" s="11" cm="1">
        <f t="array" ref="H2465">_xlfn.IFS(G2465="&gt;70%",1,G2465="60-70%",70%,G2465="50-60%",60%,G2465="&lt;50%",50%)</f>
        <v>0.7</v>
      </c>
      <c r="I2465" s="47">
        <v>0.47085966966785753</v>
      </c>
      <c r="J2465">
        <v>8</v>
      </c>
      <c r="K2465">
        <v>6</v>
      </c>
      <c r="L2465" t="s">
        <v>199</v>
      </c>
      <c r="M2465" s="11" cm="1">
        <f t="array" ref="M2465">_xlfn.IFS(L2465="&gt;70%",1,L2465="60-70%",70%,L2465="50-60%",60%,L2465="&lt;50%",50%)</f>
        <v>0.5</v>
      </c>
      <c r="N2465" s="47">
        <v>0.83902116265760884</v>
      </c>
      <c r="O2465">
        <v>10</v>
      </c>
      <c r="P2465">
        <v>8</v>
      </c>
      <c r="Q2465">
        <v>6</v>
      </c>
      <c r="R2465">
        <v>8</v>
      </c>
      <c r="S2465" t="s">
        <v>104</v>
      </c>
      <c r="T2465" t="s">
        <v>106</v>
      </c>
      <c r="V2465">
        <v>28</v>
      </c>
      <c r="W2465">
        <v>32</v>
      </c>
      <c r="X2465">
        <f>IF(AND(OR('Country Prioritization'!$C$4 = 'Filter inputs'!$A$4,'Country Prioritization'!$C$4=$B2465),
OR('Country Prioritization'!$C$6='Filter inputs'!$C$4,'Country Prioritization'!$C$6=$S2465),
OR( 'Country Prioritization'!$C$7='Filter inputs'!$D$4, 'Country Prioritization'!$C$7=$T2465),
OR('Country Prioritization'!$C$8='Filter inputs'!$E$4, 'Country Prioritization'!$C$8=$F2465), OR(AND('Country Prioritization'!$C$5='Filter inputs'!$B$4,H2465&lt;=$X$1),AND('Country Prioritization'!$C$5='Filter inputs'!$B$5,M2465&lt;=$X$1))),1,0)</f>
        <v>1</v>
      </c>
      <c r="Y2465">
        <f>IF(OR('Vaccine Prioritization'!$C$5='Filter inputs'!$E$4, 'Vaccine Prioritization'!$C$5=$F2465),1,0)</f>
        <v>1</v>
      </c>
    </row>
    <row r="2466" spans="1:25" x14ac:dyDescent="0.3">
      <c r="A2466" t="str">
        <f t="shared" si="60"/>
        <v>AFRICAMDGRotaC2020</v>
      </c>
      <c r="B2466" t="s">
        <v>3</v>
      </c>
      <c r="C2466" t="s">
        <v>145</v>
      </c>
      <c r="D2466" t="s">
        <v>41</v>
      </c>
      <c r="E2466" t="s">
        <v>85</v>
      </c>
      <c r="F2466">
        <v>2020</v>
      </c>
      <c r="G2466" t="s">
        <v>196</v>
      </c>
      <c r="H2466" s="11" cm="1">
        <f t="array" ref="H2466">_xlfn.IFS(G2466="&gt;70%",1,G2466="60-70%",70%,G2466="50-60%",60%,G2466="&lt;50%",50%)</f>
        <v>1</v>
      </c>
      <c r="I2466" s="47">
        <v>0.76670475990586329</v>
      </c>
      <c r="J2466">
        <v>5</v>
      </c>
      <c r="K2466">
        <v>7</v>
      </c>
      <c r="L2466" t="s">
        <v>196</v>
      </c>
      <c r="M2466" s="11" cm="1">
        <f t="array" ref="M2466">_xlfn.IFS(L2466="&gt;70%",1,L2466="60-70%",70%,L2466="50-60%",60%,L2466="&lt;50%",50%)</f>
        <v>1</v>
      </c>
      <c r="N2466" s="47">
        <v>0.82827675296841585</v>
      </c>
      <c r="O2466">
        <v>4</v>
      </c>
      <c r="P2466">
        <v>8</v>
      </c>
      <c r="Q2466">
        <v>7</v>
      </c>
      <c r="R2466">
        <v>9</v>
      </c>
      <c r="S2466" t="s">
        <v>103</v>
      </c>
      <c r="T2466" t="s">
        <v>106</v>
      </c>
      <c r="V2466">
        <v>28</v>
      </c>
      <c r="W2466">
        <v>28</v>
      </c>
      <c r="X2466">
        <f>IF(AND(OR('Country Prioritization'!$C$4 = 'Filter inputs'!$A$4,'Country Prioritization'!$C$4=$B2466),
OR('Country Prioritization'!$C$6='Filter inputs'!$C$4,'Country Prioritization'!$C$6=$S2466),
OR( 'Country Prioritization'!$C$7='Filter inputs'!$D$4, 'Country Prioritization'!$C$7=$T2466),
OR('Country Prioritization'!$C$8='Filter inputs'!$E$4, 'Country Prioritization'!$C$8=$F2466), OR(AND('Country Prioritization'!$C$5='Filter inputs'!$B$4,H2466&lt;=$X$1),AND('Country Prioritization'!$C$5='Filter inputs'!$B$5,M2466&lt;=$X$1))),1,0)</f>
        <v>1</v>
      </c>
      <c r="Y2466">
        <f>IF(OR('Vaccine Prioritization'!$C$5='Filter inputs'!$E$4, 'Vaccine Prioritization'!$C$5=$F2466),1,0)</f>
        <v>1</v>
      </c>
    </row>
    <row r="2467" spans="1:25" x14ac:dyDescent="0.3">
      <c r="A2467" t="str">
        <f t="shared" si="60"/>
        <v>AFRICAMLIRotaC2020</v>
      </c>
      <c r="B2467" t="s">
        <v>3</v>
      </c>
      <c r="C2467" t="s">
        <v>126</v>
      </c>
      <c r="D2467" t="s">
        <v>21</v>
      </c>
      <c r="E2467" t="s">
        <v>85</v>
      </c>
      <c r="F2467">
        <v>2020</v>
      </c>
      <c r="G2467" t="s">
        <v>197</v>
      </c>
      <c r="H2467" s="11" cm="1">
        <f t="array" ref="H2467">_xlfn.IFS(G2467="&gt;70%",1,G2467="60-70%",70%,G2467="50-60%",60%,G2467="&lt;50%",50%)</f>
        <v>0.7</v>
      </c>
      <c r="I2467" s="47">
        <v>0.70717853309927636</v>
      </c>
      <c r="J2467">
        <v>10</v>
      </c>
      <c r="K2467">
        <v>7</v>
      </c>
      <c r="L2467" t="s">
        <v>197</v>
      </c>
      <c r="M2467" s="11" cm="1">
        <f t="array" ref="M2467">_xlfn.IFS(L2467="&gt;70%",1,L2467="60-70%",70%,L2467="50-60%",60%,L2467="&lt;50%",50%)</f>
        <v>0.7</v>
      </c>
      <c r="N2467" s="47">
        <v>0.76406620407213877</v>
      </c>
      <c r="O2467">
        <v>6</v>
      </c>
      <c r="P2467">
        <v>7</v>
      </c>
      <c r="Q2467">
        <v>8</v>
      </c>
      <c r="R2467">
        <v>9</v>
      </c>
      <c r="S2467" t="s">
        <v>103</v>
      </c>
      <c r="T2467" t="s">
        <v>106</v>
      </c>
      <c r="V2467">
        <v>34</v>
      </c>
      <c r="W2467">
        <v>30</v>
      </c>
      <c r="X2467">
        <f>IF(AND(OR('Country Prioritization'!$C$4 = 'Filter inputs'!$A$4,'Country Prioritization'!$C$4=$B2467),
OR('Country Prioritization'!$C$6='Filter inputs'!$C$4,'Country Prioritization'!$C$6=$S2467),
OR( 'Country Prioritization'!$C$7='Filter inputs'!$D$4, 'Country Prioritization'!$C$7=$T2467),
OR('Country Prioritization'!$C$8='Filter inputs'!$E$4, 'Country Prioritization'!$C$8=$F2467), OR(AND('Country Prioritization'!$C$5='Filter inputs'!$B$4,H2467&lt;=$X$1),AND('Country Prioritization'!$C$5='Filter inputs'!$B$5,M2467&lt;=$X$1))),1,0)</f>
        <v>1</v>
      </c>
      <c r="Y2467">
        <f>IF(OR('Vaccine Prioritization'!$C$5='Filter inputs'!$E$4, 'Vaccine Prioritization'!$C$5=$F2467),1,0)</f>
        <v>1</v>
      </c>
    </row>
    <row r="2468" spans="1:25" x14ac:dyDescent="0.3">
      <c r="A2468" t="str">
        <f t="shared" si="60"/>
        <v>AFRICAKENRotaC2020</v>
      </c>
      <c r="B2468" t="s">
        <v>3</v>
      </c>
      <c r="C2468" t="s">
        <v>139</v>
      </c>
      <c r="D2468" t="s">
        <v>35</v>
      </c>
      <c r="E2468" t="s">
        <v>85</v>
      </c>
      <c r="F2468">
        <v>2020</v>
      </c>
      <c r="G2468" t="s">
        <v>196</v>
      </c>
      <c r="H2468" s="11" cm="1">
        <f t="array" ref="H2468">_xlfn.IFS(G2468="&gt;70%",1,G2468="60-70%",70%,G2468="50-60%",60%,G2468="&lt;50%",50%)</f>
        <v>1</v>
      </c>
      <c r="I2468" s="47">
        <v>0.92342655078522673</v>
      </c>
      <c r="J2468">
        <v>3</v>
      </c>
      <c r="K2468">
        <v>8</v>
      </c>
      <c r="L2468" t="s">
        <v>196</v>
      </c>
      <c r="M2468" s="11" cm="1">
        <f t="array" ref="M2468">_xlfn.IFS(L2468="&gt;70%",1,L2468="60-70%",70%,L2468="50-60%",60%,L2468="&lt;50%",50%)</f>
        <v>1</v>
      </c>
      <c r="N2468" s="47">
        <v>0.7546858567612722</v>
      </c>
      <c r="O2468">
        <v>5</v>
      </c>
      <c r="P2468">
        <v>7</v>
      </c>
      <c r="Q2468">
        <v>5</v>
      </c>
      <c r="R2468">
        <v>2</v>
      </c>
      <c r="S2468" t="s">
        <v>104</v>
      </c>
      <c r="T2468" t="s">
        <v>109</v>
      </c>
      <c r="V2468">
        <v>18</v>
      </c>
      <c r="W2468">
        <v>19</v>
      </c>
      <c r="X2468">
        <f>IF(AND(OR('Country Prioritization'!$C$4 = 'Filter inputs'!$A$4,'Country Prioritization'!$C$4=$B2468),
OR('Country Prioritization'!$C$6='Filter inputs'!$C$4,'Country Prioritization'!$C$6=$S2468),
OR( 'Country Prioritization'!$C$7='Filter inputs'!$D$4, 'Country Prioritization'!$C$7=$T2468),
OR('Country Prioritization'!$C$8='Filter inputs'!$E$4, 'Country Prioritization'!$C$8=$F2468), OR(AND('Country Prioritization'!$C$5='Filter inputs'!$B$4,H2468&lt;=$X$1),AND('Country Prioritization'!$C$5='Filter inputs'!$B$5,M2468&lt;=$X$1))),1,0)</f>
        <v>1</v>
      </c>
      <c r="Y2468">
        <f>IF(OR('Vaccine Prioritization'!$C$5='Filter inputs'!$E$4, 'Vaccine Prioritization'!$C$5=$F2468),1,0)</f>
        <v>1</v>
      </c>
    </row>
    <row r="2469" spans="1:25" x14ac:dyDescent="0.3">
      <c r="A2469" t="str">
        <f t="shared" si="60"/>
        <v>AFRICAZMBRotaC2020</v>
      </c>
      <c r="B2469" t="s">
        <v>3</v>
      </c>
      <c r="C2469" t="s">
        <v>182</v>
      </c>
      <c r="D2469" t="s">
        <v>78</v>
      </c>
      <c r="E2469" t="s">
        <v>85</v>
      </c>
      <c r="F2469">
        <v>2020</v>
      </c>
      <c r="G2469" t="s">
        <v>196</v>
      </c>
      <c r="H2469" s="11" cm="1">
        <f t="array" ref="H2469">_xlfn.IFS(G2469="&gt;70%",1,G2469="60-70%",70%,G2469="50-60%",60%,G2469="&lt;50%",50%)</f>
        <v>1</v>
      </c>
      <c r="I2469" s="47">
        <v>0.63118815319897481</v>
      </c>
      <c r="J2469">
        <v>3</v>
      </c>
      <c r="K2469">
        <v>7</v>
      </c>
      <c r="L2469" t="s">
        <v>196</v>
      </c>
      <c r="M2469" s="11" cm="1">
        <f t="array" ref="M2469">_xlfn.IFS(L2469="&gt;70%",1,L2469="60-70%",70%,L2469="50-60%",60%,L2469="&lt;50%",50%)</f>
        <v>1</v>
      </c>
      <c r="N2469" s="47">
        <v>0.71527099123450244</v>
      </c>
      <c r="O2469">
        <v>1</v>
      </c>
      <c r="P2469">
        <v>7</v>
      </c>
      <c r="Q2469">
        <v>9</v>
      </c>
      <c r="R2469">
        <v>2</v>
      </c>
      <c r="S2469" t="s">
        <v>104</v>
      </c>
      <c r="T2469" t="s">
        <v>109</v>
      </c>
      <c r="V2469">
        <v>21</v>
      </c>
      <c r="W2469">
        <v>19</v>
      </c>
      <c r="X2469">
        <f>IF(AND(OR('Country Prioritization'!$C$4 = 'Filter inputs'!$A$4,'Country Prioritization'!$C$4=$B2469),
OR('Country Prioritization'!$C$6='Filter inputs'!$C$4,'Country Prioritization'!$C$6=$S2469),
OR( 'Country Prioritization'!$C$7='Filter inputs'!$D$4, 'Country Prioritization'!$C$7=$T2469),
OR('Country Prioritization'!$C$8='Filter inputs'!$E$4, 'Country Prioritization'!$C$8=$F2469), OR(AND('Country Prioritization'!$C$5='Filter inputs'!$B$4,H2469&lt;=$X$1),AND('Country Prioritization'!$C$5='Filter inputs'!$B$5,M2469&lt;=$X$1))),1,0)</f>
        <v>1</v>
      </c>
      <c r="Y2469">
        <f>IF(OR('Vaccine Prioritization'!$C$5='Filter inputs'!$E$4, 'Vaccine Prioritization'!$C$5=$F2469),1,0)</f>
        <v>1</v>
      </c>
    </row>
    <row r="2470" spans="1:25" x14ac:dyDescent="0.3">
      <c r="A2470" t="str">
        <f t="shared" si="60"/>
        <v>ASIAPRKRotaC2020</v>
      </c>
      <c r="B2470" t="s">
        <v>13</v>
      </c>
      <c r="C2470" t="s">
        <v>177</v>
      </c>
      <c r="D2470" t="s">
        <v>73</v>
      </c>
      <c r="E2470" t="s">
        <v>85</v>
      </c>
      <c r="F2470">
        <v>2020</v>
      </c>
      <c r="G2470" t="s">
        <v>197</v>
      </c>
      <c r="H2470" s="11" cm="1">
        <f t="array" ref="H2470">_xlfn.IFS(G2470="&gt;70%",1,G2470="60-70%",70%,G2470="50-60%",60%,G2470="&lt;50%",50%)</f>
        <v>0.7</v>
      </c>
      <c r="I2470" s="47">
        <v>0.39270548297225472</v>
      </c>
      <c r="J2470">
        <v>8</v>
      </c>
      <c r="K2470">
        <v>6</v>
      </c>
      <c r="L2470" t="s">
        <v>199</v>
      </c>
      <c r="M2470" s="11" cm="1">
        <f t="array" ref="M2470">_xlfn.IFS(L2470="&gt;70%",1,L2470="60-70%",70%,L2470="50-60%",60%,L2470="&lt;50%",50%)</f>
        <v>0.5</v>
      </c>
      <c r="N2470" s="47">
        <v>0.70110446827167594</v>
      </c>
      <c r="O2470">
        <v>9</v>
      </c>
      <c r="P2470">
        <v>7</v>
      </c>
      <c r="Q2470">
        <v>1</v>
      </c>
      <c r="R2470">
        <v>9</v>
      </c>
      <c r="S2470" t="s">
        <v>103</v>
      </c>
      <c r="T2470" t="s">
        <v>106</v>
      </c>
      <c r="V2470">
        <v>24</v>
      </c>
      <c r="W2470">
        <v>26</v>
      </c>
      <c r="X2470">
        <f>IF(AND(OR('Country Prioritization'!$C$4 = 'Filter inputs'!$A$4,'Country Prioritization'!$C$4=$B2470),
OR('Country Prioritization'!$C$6='Filter inputs'!$C$4,'Country Prioritization'!$C$6=$S2470),
OR( 'Country Prioritization'!$C$7='Filter inputs'!$D$4, 'Country Prioritization'!$C$7=$T2470),
OR('Country Prioritization'!$C$8='Filter inputs'!$E$4, 'Country Prioritization'!$C$8=$F2470), OR(AND('Country Prioritization'!$C$5='Filter inputs'!$B$4,H2470&lt;=$X$1),AND('Country Prioritization'!$C$5='Filter inputs'!$B$5,M2470&lt;=$X$1))),1,0)</f>
        <v>1</v>
      </c>
      <c r="Y2470">
        <f>IF(OR('Vaccine Prioritization'!$C$5='Filter inputs'!$E$4, 'Vaccine Prioritization'!$C$5=$F2470),1,0)</f>
        <v>1</v>
      </c>
    </row>
    <row r="2471" spans="1:25" x14ac:dyDescent="0.3">
      <c r="A2471" t="str">
        <f t="shared" si="60"/>
        <v>AFRICASENRotaC2020</v>
      </c>
      <c r="B2471" t="s">
        <v>3</v>
      </c>
      <c r="C2471" t="s">
        <v>164</v>
      </c>
      <c r="D2471" t="s">
        <v>60</v>
      </c>
      <c r="E2471" t="s">
        <v>85</v>
      </c>
      <c r="F2471">
        <v>2020</v>
      </c>
      <c r="G2471" t="s">
        <v>196</v>
      </c>
      <c r="H2471" s="11" cm="1">
        <f t="array" ref="H2471">_xlfn.IFS(G2471="&gt;70%",1,G2471="60-70%",70%,G2471="50-60%",60%,G2471="&lt;50%",50%)</f>
        <v>1</v>
      </c>
      <c r="I2471" s="47">
        <v>0.71791521699164473</v>
      </c>
      <c r="J2471">
        <v>2</v>
      </c>
      <c r="K2471">
        <v>7</v>
      </c>
      <c r="L2471" t="s">
        <v>196</v>
      </c>
      <c r="M2471" s="11" cm="1">
        <f t="array" ref="M2471">_xlfn.IFS(L2471="&gt;70%",1,L2471="60-70%",70%,L2471="50-60%",60%,L2471="&lt;50%",50%)</f>
        <v>1</v>
      </c>
      <c r="N2471" s="47">
        <v>0.66408969817635222</v>
      </c>
      <c r="O2471">
        <v>3</v>
      </c>
      <c r="P2471">
        <v>7</v>
      </c>
      <c r="Q2471">
        <v>1</v>
      </c>
      <c r="R2471">
        <v>2</v>
      </c>
      <c r="S2471" t="s">
        <v>104</v>
      </c>
      <c r="T2471" t="s">
        <v>109</v>
      </c>
      <c r="V2471">
        <v>12</v>
      </c>
      <c r="W2471">
        <v>13</v>
      </c>
      <c r="X2471">
        <f>IF(AND(OR('Country Prioritization'!$C$4 = 'Filter inputs'!$A$4,'Country Prioritization'!$C$4=$B2471),
OR('Country Prioritization'!$C$6='Filter inputs'!$C$4,'Country Prioritization'!$C$6=$S2471),
OR( 'Country Prioritization'!$C$7='Filter inputs'!$D$4, 'Country Prioritization'!$C$7=$T2471),
OR('Country Prioritization'!$C$8='Filter inputs'!$E$4, 'Country Prioritization'!$C$8=$F2471), OR(AND('Country Prioritization'!$C$5='Filter inputs'!$B$4,H2471&lt;=$X$1),AND('Country Prioritization'!$C$5='Filter inputs'!$B$5,M2471&lt;=$X$1))),1,0)</f>
        <v>1</v>
      </c>
      <c r="Y2471">
        <f>IF(OR('Vaccine Prioritization'!$C$5='Filter inputs'!$E$4, 'Vaccine Prioritization'!$C$5=$F2471),1,0)</f>
        <v>1</v>
      </c>
    </row>
    <row r="2472" spans="1:25" x14ac:dyDescent="0.3">
      <c r="A2472" t="str">
        <f t="shared" si="60"/>
        <v>AMERICAHTIRotaC2020</v>
      </c>
      <c r="B2472" t="s">
        <v>22</v>
      </c>
      <c r="C2472" t="s">
        <v>127</v>
      </c>
      <c r="D2472" t="s">
        <v>23</v>
      </c>
      <c r="E2472" t="s">
        <v>85</v>
      </c>
      <c r="F2472">
        <v>2020</v>
      </c>
      <c r="G2472" t="s">
        <v>199</v>
      </c>
      <c r="H2472" s="11" cm="1">
        <f t="array" ref="H2472">_xlfn.IFS(G2472="&gt;70%",1,G2472="60-70%",70%,G2472="50-60%",60%,G2472="&lt;50%",50%)</f>
        <v>0.5</v>
      </c>
      <c r="I2472" s="47">
        <v>0.44922255435439473</v>
      </c>
      <c r="J2472">
        <v>10</v>
      </c>
      <c r="K2472">
        <v>6</v>
      </c>
      <c r="L2472" t="s">
        <v>197</v>
      </c>
      <c r="M2472" s="11" cm="1">
        <f t="array" ref="M2472">_xlfn.IFS(L2472="&gt;70%",1,L2472="60-70%",70%,L2472="50-60%",60%,L2472="&lt;50%",50%)</f>
        <v>0.7</v>
      </c>
      <c r="N2472" s="47">
        <v>0.63010568406422496</v>
      </c>
      <c r="O2472">
        <v>6</v>
      </c>
      <c r="P2472">
        <v>7</v>
      </c>
      <c r="Q2472">
        <v>5</v>
      </c>
      <c r="R2472">
        <v>9</v>
      </c>
      <c r="S2472" t="s">
        <v>103</v>
      </c>
      <c r="T2472" t="s">
        <v>106</v>
      </c>
      <c r="V2472">
        <v>30</v>
      </c>
      <c r="W2472">
        <v>27</v>
      </c>
      <c r="X2472">
        <f>IF(AND(OR('Country Prioritization'!$C$4 = 'Filter inputs'!$A$4,'Country Prioritization'!$C$4=$B2472),
OR('Country Prioritization'!$C$6='Filter inputs'!$C$4,'Country Prioritization'!$C$6=$S2472),
OR( 'Country Prioritization'!$C$7='Filter inputs'!$D$4, 'Country Prioritization'!$C$7=$T2472),
OR('Country Prioritization'!$C$8='Filter inputs'!$E$4, 'Country Prioritization'!$C$8=$F2472), OR(AND('Country Prioritization'!$C$5='Filter inputs'!$B$4,H2472&lt;=$X$1),AND('Country Prioritization'!$C$5='Filter inputs'!$B$5,M2472&lt;=$X$1))),1,0)</f>
        <v>1</v>
      </c>
      <c r="Y2472">
        <f>IF(OR('Vaccine Prioritization'!$C$5='Filter inputs'!$E$4, 'Vaccine Prioritization'!$C$5=$F2472),1,0)</f>
        <v>1</v>
      </c>
    </row>
    <row r="2473" spans="1:25" x14ac:dyDescent="0.3">
      <c r="A2473" t="str">
        <f t="shared" si="60"/>
        <v>AFRICAGHARotaC2020</v>
      </c>
      <c r="B2473" t="s">
        <v>3</v>
      </c>
      <c r="C2473" t="s">
        <v>166</v>
      </c>
      <c r="D2473" t="s">
        <v>62</v>
      </c>
      <c r="E2473" t="s">
        <v>85</v>
      </c>
      <c r="F2473">
        <v>2020</v>
      </c>
      <c r="G2473" t="s">
        <v>196</v>
      </c>
      <c r="H2473" s="11" cm="1">
        <f t="array" ref="H2473">_xlfn.IFS(G2473="&gt;70%",1,G2473="60-70%",70%,G2473="50-60%",60%,G2473="&lt;50%",50%)</f>
        <v>1</v>
      </c>
      <c r="I2473" s="47">
        <v>0.59133817594820637</v>
      </c>
      <c r="J2473">
        <v>2</v>
      </c>
      <c r="K2473">
        <v>7</v>
      </c>
      <c r="L2473" t="s">
        <v>196</v>
      </c>
      <c r="M2473" s="11" cm="1">
        <f t="array" ref="M2473">_xlfn.IFS(L2473="&gt;70%",1,L2473="60-70%",70%,L2473="50-60%",60%,L2473="&lt;50%",50%)</f>
        <v>1</v>
      </c>
      <c r="N2473" s="47">
        <v>0.61018140854309588</v>
      </c>
      <c r="O2473">
        <v>2</v>
      </c>
      <c r="P2473">
        <v>7</v>
      </c>
      <c r="Q2473">
        <v>5</v>
      </c>
      <c r="R2473">
        <v>2</v>
      </c>
      <c r="S2473" t="s">
        <v>104</v>
      </c>
      <c r="T2473" t="s">
        <v>109</v>
      </c>
      <c r="V2473">
        <v>16</v>
      </c>
      <c r="W2473">
        <v>16</v>
      </c>
      <c r="X2473">
        <f>IF(AND(OR('Country Prioritization'!$C$4 = 'Filter inputs'!$A$4,'Country Prioritization'!$C$4=$B2473),
OR('Country Prioritization'!$C$6='Filter inputs'!$C$4,'Country Prioritization'!$C$6=$S2473),
OR( 'Country Prioritization'!$C$7='Filter inputs'!$D$4, 'Country Prioritization'!$C$7=$T2473),
OR('Country Prioritization'!$C$8='Filter inputs'!$E$4, 'Country Prioritization'!$C$8=$F2473), OR(AND('Country Prioritization'!$C$5='Filter inputs'!$B$4,H2473&lt;=$X$1),AND('Country Prioritization'!$C$5='Filter inputs'!$B$5,M2473&lt;=$X$1))),1,0)</f>
        <v>1</v>
      </c>
      <c r="Y2473">
        <f>IF(OR('Vaccine Prioritization'!$C$5='Filter inputs'!$E$4, 'Vaccine Prioritization'!$C$5=$F2473),1,0)</f>
        <v>1</v>
      </c>
    </row>
    <row r="2474" spans="1:25" x14ac:dyDescent="0.3">
      <c r="A2474" t="str">
        <f t="shared" si="60"/>
        <v>ASIALKARotaC2020</v>
      </c>
      <c r="B2474" t="s">
        <v>13</v>
      </c>
      <c r="C2474" t="s">
        <v>180</v>
      </c>
      <c r="D2474" t="s">
        <v>76</v>
      </c>
      <c r="E2474" t="s">
        <v>85</v>
      </c>
      <c r="F2474">
        <v>2020</v>
      </c>
      <c r="G2474" t="s">
        <v>197</v>
      </c>
      <c r="H2474" s="11" cm="1">
        <f t="array" ref="H2474">_xlfn.IFS(G2474="&gt;70%",1,G2474="60-70%",70%,G2474="50-60%",60%,G2474="&lt;50%",50%)</f>
        <v>0.7</v>
      </c>
      <c r="I2474" s="47">
        <v>7.3848822520632088E-2</v>
      </c>
      <c r="J2474">
        <v>8</v>
      </c>
      <c r="K2474">
        <v>3</v>
      </c>
      <c r="L2474" t="s">
        <v>199</v>
      </c>
      <c r="M2474" s="11" cm="1">
        <f t="array" ref="M2474">_xlfn.IFS(L2474="&gt;70%",1,L2474="60-70%",70%,L2474="50-60%",60%,L2474="&lt;50%",50%)</f>
        <v>0.5</v>
      </c>
      <c r="N2474" s="47">
        <v>0.59303213066043237</v>
      </c>
      <c r="O2474">
        <v>9</v>
      </c>
      <c r="P2474">
        <v>7</v>
      </c>
      <c r="Q2474">
        <v>1</v>
      </c>
      <c r="R2474">
        <v>11</v>
      </c>
      <c r="S2474" t="s">
        <v>104</v>
      </c>
      <c r="T2474" t="s">
        <v>108</v>
      </c>
      <c r="V2474">
        <v>23</v>
      </c>
      <c r="W2474">
        <v>28</v>
      </c>
      <c r="X2474">
        <f>IF(AND(OR('Country Prioritization'!$C$4 = 'Filter inputs'!$A$4,'Country Prioritization'!$C$4=$B2474),
OR('Country Prioritization'!$C$6='Filter inputs'!$C$4,'Country Prioritization'!$C$6=$S2474),
OR( 'Country Prioritization'!$C$7='Filter inputs'!$D$4, 'Country Prioritization'!$C$7=$T2474),
OR('Country Prioritization'!$C$8='Filter inputs'!$E$4, 'Country Prioritization'!$C$8=$F2474), OR(AND('Country Prioritization'!$C$5='Filter inputs'!$B$4,H2474&lt;=$X$1),AND('Country Prioritization'!$C$5='Filter inputs'!$B$5,M2474&lt;=$X$1))),1,0)</f>
        <v>1</v>
      </c>
      <c r="Y2474">
        <f>IF(OR('Vaccine Prioritization'!$C$5='Filter inputs'!$E$4, 'Vaccine Prioritization'!$C$5=$F2474),1,0)</f>
        <v>1</v>
      </c>
    </row>
    <row r="2475" spans="1:25" x14ac:dyDescent="0.3">
      <c r="A2475" t="str">
        <f t="shared" si="60"/>
        <v>AFRICAUGARotaC2020</v>
      </c>
      <c r="B2475" t="s">
        <v>3</v>
      </c>
      <c r="C2475" t="s">
        <v>147</v>
      </c>
      <c r="D2475" t="s">
        <v>43</v>
      </c>
      <c r="E2475" t="s">
        <v>85</v>
      </c>
      <c r="F2475">
        <v>2020</v>
      </c>
      <c r="G2475" t="s">
        <v>196</v>
      </c>
      <c r="H2475" s="11" cm="1">
        <f t="array" ref="H2475">_xlfn.IFS(G2475="&gt;70%",1,G2475="60-70%",70%,G2475="50-60%",60%,G2475="&lt;50%",50%)</f>
        <v>1</v>
      </c>
      <c r="I2475" s="47">
        <v>0.91036780536783046</v>
      </c>
      <c r="J2475">
        <v>4</v>
      </c>
      <c r="K2475">
        <v>8</v>
      </c>
      <c r="L2475" t="s">
        <v>198</v>
      </c>
      <c r="M2475" s="11" cm="1">
        <f t="array" ref="M2475">_xlfn.IFS(L2475="&gt;70%",1,L2475="60-70%",70%,L2475="50-60%",60%,L2475="&lt;50%",50%)</f>
        <v>0.6</v>
      </c>
      <c r="N2475" s="47">
        <v>0.5584208948319499</v>
      </c>
      <c r="O2475">
        <v>6</v>
      </c>
      <c r="P2475">
        <v>6</v>
      </c>
      <c r="Q2475">
        <v>6</v>
      </c>
      <c r="R2475">
        <v>9</v>
      </c>
      <c r="S2475" t="s">
        <v>103</v>
      </c>
      <c r="T2475" t="s">
        <v>106</v>
      </c>
      <c r="V2475">
        <v>27</v>
      </c>
      <c r="W2475">
        <v>27</v>
      </c>
      <c r="X2475">
        <f>IF(AND(OR('Country Prioritization'!$C$4 = 'Filter inputs'!$A$4,'Country Prioritization'!$C$4=$B2475),
OR('Country Prioritization'!$C$6='Filter inputs'!$C$4,'Country Prioritization'!$C$6=$S2475),
OR( 'Country Prioritization'!$C$7='Filter inputs'!$D$4, 'Country Prioritization'!$C$7=$T2475),
OR('Country Prioritization'!$C$8='Filter inputs'!$E$4, 'Country Prioritization'!$C$8=$F2475), OR(AND('Country Prioritization'!$C$5='Filter inputs'!$B$4,H2475&lt;=$X$1),AND('Country Prioritization'!$C$5='Filter inputs'!$B$5,M2475&lt;=$X$1))),1,0)</f>
        <v>1</v>
      </c>
      <c r="Y2475">
        <f>IF(OR('Vaccine Prioritization'!$C$5='Filter inputs'!$E$4, 'Vaccine Prioritization'!$C$5=$F2475),1,0)</f>
        <v>1</v>
      </c>
    </row>
    <row r="2476" spans="1:25" x14ac:dyDescent="0.3">
      <c r="A2476" t="str">
        <f t="shared" si="60"/>
        <v>AFRICARWARotaC2020</v>
      </c>
      <c r="B2476" t="s">
        <v>3</v>
      </c>
      <c r="C2476" t="s">
        <v>179</v>
      </c>
      <c r="D2476" t="s">
        <v>75</v>
      </c>
      <c r="E2476" t="s">
        <v>85</v>
      </c>
      <c r="F2476">
        <v>2020</v>
      </c>
      <c r="G2476" t="s">
        <v>196</v>
      </c>
      <c r="H2476" s="11" cm="1">
        <f t="array" ref="H2476">_xlfn.IFS(G2476="&gt;70%",1,G2476="60-70%",70%,G2476="50-60%",60%,G2476="&lt;50%",50%)</f>
        <v>1</v>
      </c>
      <c r="I2476" s="47">
        <v>0.48213076206467009</v>
      </c>
      <c r="J2476">
        <v>1</v>
      </c>
      <c r="K2476">
        <v>6</v>
      </c>
      <c r="L2476" t="s">
        <v>196</v>
      </c>
      <c r="M2476" s="11" cm="1">
        <f t="array" ref="M2476">_xlfn.IFS(L2476="&gt;70%",1,L2476="60-70%",70%,L2476="50-60%",60%,L2476="&lt;50%",50%)</f>
        <v>1</v>
      </c>
      <c r="N2476" s="47">
        <v>0.50306335048282036</v>
      </c>
      <c r="O2476">
        <v>1</v>
      </c>
      <c r="P2476">
        <v>6</v>
      </c>
      <c r="Q2476">
        <v>8</v>
      </c>
      <c r="R2476">
        <v>9</v>
      </c>
      <c r="S2476" t="s">
        <v>103</v>
      </c>
      <c r="T2476" t="s">
        <v>106</v>
      </c>
      <c r="V2476">
        <v>24</v>
      </c>
      <c r="W2476">
        <v>24</v>
      </c>
      <c r="X2476">
        <f>IF(AND(OR('Country Prioritization'!$C$4 = 'Filter inputs'!$A$4,'Country Prioritization'!$C$4=$B2476),
OR('Country Prioritization'!$C$6='Filter inputs'!$C$4,'Country Prioritization'!$C$6=$S2476),
OR( 'Country Prioritization'!$C$7='Filter inputs'!$D$4, 'Country Prioritization'!$C$7=$T2476),
OR('Country Prioritization'!$C$8='Filter inputs'!$E$4, 'Country Prioritization'!$C$8=$F2476), OR(AND('Country Prioritization'!$C$5='Filter inputs'!$B$4,H2476&lt;=$X$1),AND('Country Prioritization'!$C$5='Filter inputs'!$B$5,M2476&lt;=$X$1))),1,0)</f>
        <v>1</v>
      </c>
      <c r="Y2476">
        <f>IF(OR('Vaccine Prioritization'!$C$5='Filter inputs'!$E$4, 'Vaccine Prioritization'!$C$5=$F2476),1,0)</f>
        <v>1</v>
      </c>
    </row>
    <row r="2477" spans="1:25" x14ac:dyDescent="0.3">
      <c r="A2477" t="str">
        <f t="shared" si="60"/>
        <v>ASIASYRRotaC2020</v>
      </c>
      <c r="B2477" t="s">
        <v>13</v>
      </c>
      <c r="C2477" t="s">
        <v>122</v>
      </c>
      <c r="D2477" t="s">
        <v>17</v>
      </c>
      <c r="E2477" t="s">
        <v>85</v>
      </c>
      <c r="F2477">
        <v>2020</v>
      </c>
      <c r="G2477" t="s">
        <v>197</v>
      </c>
      <c r="H2477" s="11" cm="1">
        <f t="array" ref="H2477">_xlfn.IFS(G2477="&gt;70%",1,G2477="60-70%",70%,G2477="50-60%",60%,G2477="&lt;50%",50%)</f>
        <v>0.7</v>
      </c>
      <c r="I2477" s="47">
        <v>1.1752200644648598</v>
      </c>
      <c r="J2477">
        <v>9</v>
      </c>
      <c r="K2477">
        <v>9</v>
      </c>
      <c r="L2477" t="s">
        <v>199</v>
      </c>
      <c r="M2477" s="11" cm="1">
        <f t="array" ref="M2477">_xlfn.IFS(L2477="&gt;70%",1,L2477="60-70%",70%,L2477="50-60%",60%,L2477="&lt;50%",50%)</f>
        <v>0.5</v>
      </c>
      <c r="N2477" s="47">
        <v>0.49318094226917558</v>
      </c>
      <c r="O2477">
        <v>10</v>
      </c>
      <c r="P2477">
        <v>6</v>
      </c>
      <c r="Q2477">
        <v>2</v>
      </c>
      <c r="R2477">
        <v>9</v>
      </c>
      <c r="S2477" t="s">
        <v>103</v>
      </c>
      <c r="T2477" t="s">
        <v>106</v>
      </c>
      <c r="V2477">
        <v>29</v>
      </c>
      <c r="W2477">
        <v>27</v>
      </c>
      <c r="X2477">
        <f>IF(AND(OR('Country Prioritization'!$C$4 = 'Filter inputs'!$A$4,'Country Prioritization'!$C$4=$B2477),
OR('Country Prioritization'!$C$6='Filter inputs'!$C$4,'Country Prioritization'!$C$6=$S2477),
OR( 'Country Prioritization'!$C$7='Filter inputs'!$D$4, 'Country Prioritization'!$C$7=$T2477),
OR('Country Prioritization'!$C$8='Filter inputs'!$E$4, 'Country Prioritization'!$C$8=$F2477), OR(AND('Country Prioritization'!$C$5='Filter inputs'!$B$4,H2477&lt;=$X$1),AND('Country Prioritization'!$C$5='Filter inputs'!$B$5,M2477&lt;=$X$1))),1,0)</f>
        <v>1</v>
      </c>
      <c r="Y2477">
        <f>IF(OR('Vaccine Prioritization'!$C$5='Filter inputs'!$E$4, 'Vaccine Prioritization'!$C$5=$F2477),1,0)</f>
        <v>1</v>
      </c>
    </row>
    <row r="2478" spans="1:25" x14ac:dyDescent="0.3">
      <c r="A2478" t="str">
        <f t="shared" si="60"/>
        <v>AFRICASOMRotaC2020</v>
      </c>
      <c r="B2478" t="s">
        <v>3</v>
      </c>
      <c r="C2478" t="s">
        <v>112</v>
      </c>
      <c r="D2478" t="s">
        <v>4</v>
      </c>
      <c r="E2478" t="s">
        <v>85</v>
      </c>
      <c r="F2478">
        <v>2020</v>
      </c>
      <c r="G2478" t="s">
        <v>196</v>
      </c>
      <c r="H2478" s="11" cm="1">
        <f t="array" ref="H2478">_xlfn.IFS(G2478="&gt;70%",1,G2478="60-70%",70%,G2478="50-60%",60%,G2478="&lt;50%",50%)</f>
        <v>1</v>
      </c>
      <c r="I2478" s="47">
        <v>0.81019527761417642</v>
      </c>
      <c r="J2478">
        <v>6</v>
      </c>
      <c r="K2478">
        <v>8</v>
      </c>
      <c r="L2478" t="s">
        <v>199</v>
      </c>
      <c r="M2478" s="11" cm="1">
        <f t="array" ref="M2478">_xlfn.IFS(L2478="&gt;70%",1,L2478="60-70%",70%,L2478="50-60%",60%,L2478="&lt;50%",50%)</f>
        <v>0.5</v>
      </c>
      <c r="N2478" s="47">
        <v>0.48648191908221788</v>
      </c>
      <c r="O2478">
        <v>8</v>
      </c>
      <c r="P2478">
        <v>6</v>
      </c>
      <c r="Q2478">
        <v>9</v>
      </c>
      <c r="R2478">
        <v>9</v>
      </c>
      <c r="S2478" t="s">
        <v>103</v>
      </c>
      <c r="T2478" t="s">
        <v>106</v>
      </c>
      <c r="V2478">
        <v>32</v>
      </c>
      <c r="W2478">
        <v>32</v>
      </c>
      <c r="X2478">
        <f>IF(AND(OR('Country Prioritization'!$C$4 = 'Filter inputs'!$A$4,'Country Prioritization'!$C$4=$B2478),
OR('Country Prioritization'!$C$6='Filter inputs'!$C$4,'Country Prioritization'!$C$6=$S2478),
OR( 'Country Prioritization'!$C$7='Filter inputs'!$D$4, 'Country Prioritization'!$C$7=$T2478),
OR('Country Prioritization'!$C$8='Filter inputs'!$E$4, 'Country Prioritization'!$C$8=$F2478), OR(AND('Country Prioritization'!$C$5='Filter inputs'!$B$4,H2478&lt;=$X$1),AND('Country Prioritization'!$C$5='Filter inputs'!$B$5,M2478&lt;=$X$1))),1,0)</f>
        <v>1</v>
      </c>
      <c r="Y2478">
        <f>IF(OR('Vaccine Prioritization'!$C$5='Filter inputs'!$E$4, 'Vaccine Prioritization'!$C$5=$F2478),1,0)</f>
        <v>1</v>
      </c>
    </row>
    <row r="2479" spans="1:25" x14ac:dyDescent="0.3">
      <c r="A2479" t="str">
        <f t="shared" si="60"/>
        <v>ASIAKHMRotaC2020</v>
      </c>
      <c r="B2479" t="s">
        <v>13</v>
      </c>
      <c r="C2479" t="s">
        <v>163</v>
      </c>
      <c r="D2479" t="s">
        <v>59</v>
      </c>
      <c r="E2479" t="s">
        <v>85</v>
      </c>
      <c r="F2479">
        <v>2020</v>
      </c>
      <c r="G2479" t="s">
        <v>197</v>
      </c>
      <c r="H2479" s="11" cm="1">
        <f t="array" ref="H2479">_xlfn.IFS(G2479="&gt;70%",1,G2479="60-70%",70%,G2479="50-60%",60%,G2479="&lt;50%",50%)</f>
        <v>0.7</v>
      </c>
      <c r="I2479" s="47">
        <v>0.33989929055128904</v>
      </c>
      <c r="J2479">
        <v>8</v>
      </c>
      <c r="K2479">
        <v>5</v>
      </c>
      <c r="L2479" t="s">
        <v>199</v>
      </c>
      <c r="M2479" s="11" cm="1">
        <f t="array" ref="M2479">_xlfn.IFS(L2479="&gt;70%",1,L2479="60-70%",70%,L2479="50-60%",60%,L2479="&lt;50%",50%)</f>
        <v>0.5</v>
      </c>
      <c r="N2479" s="47">
        <v>0.45636514768600822</v>
      </c>
      <c r="O2479">
        <v>9</v>
      </c>
      <c r="P2479">
        <v>6</v>
      </c>
      <c r="Q2479">
        <v>8</v>
      </c>
      <c r="R2479">
        <v>2</v>
      </c>
      <c r="S2479" t="s">
        <v>104</v>
      </c>
      <c r="T2479" t="s">
        <v>109</v>
      </c>
      <c r="V2479">
        <v>23</v>
      </c>
      <c r="W2479">
        <v>25</v>
      </c>
      <c r="X2479">
        <f>IF(AND(OR('Country Prioritization'!$C$4 = 'Filter inputs'!$A$4,'Country Prioritization'!$C$4=$B2479),
OR('Country Prioritization'!$C$6='Filter inputs'!$C$4,'Country Prioritization'!$C$6=$S2479),
OR( 'Country Prioritization'!$C$7='Filter inputs'!$D$4, 'Country Prioritization'!$C$7=$T2479),
OR('Country Prioritization'!$C$8='Filter inputs'!$E$4, 'Country Prioritization'!$C$8=$F2479), OR(AND('Country Prioritization'!$C$5='Filter inputs'!$B$4,H2479&lt;=$X$1),AND('Country Prioritization'!$C$5='Filter inputs'!$B$5,M2479&lt;=$X$1))),1,0)</f>
        <v>1</v>
      </c>
      <c r="Y2479">
        <f>IF(OR('Vaccine Prioritization'!$C$5='Filter inputs'!$E$4, 'Vaccine Prioritization'!$C$5=$F2479),1,0)</f>
        <v>1</v>
      </c>
    </row>
    <row r="2480" spans="1:25" x14ac:dyDescent="0.3">
      <c r="A2480" t="str">
        <f t="shared" si="60"/>
        <v>OCEANIAPNGRotaC2020</v>
      </c>
      <c r="B2480" t="s">
        <v>15</v>
      </c>
      <c r="C2480" t="s">
        <v>121</v>
      </c>
      <c r="D2480" t="s">
        <v>16</v>
      </c>
      <c r="E2480" t="s">
        <v>85</v>
      </c>
      <c r="F2480">
        <v>2020</v>
      </c>
      <c r="G2480" t="s">
        <v>196</v>
      </c>
      <c r="H2480" s="11" cm="1">
        <f t="array" ref="H2480">_xlfn.IFS(G2480="&gt;70%",1,G2480="60-70%",70%,G2480="50-60%",60%,G2480="&lt;50%",50%)</f>
        <v>1</v>
      </c>
      <c r="I2480" s="47">
        <v>0.71760489467494804</v>
      </c>
      <c r="J2480">
        <v>5</v>
      </c>
      <c r="K2480">
        <v>7</v>
      </c>
      <c r="L2480" t="s">
        <v>199</v>
      </c>
      <c r="M2480" s="11" cm="1">
        <f t="array" ref="M2480">_xlfn.IFS(L2480="&gt;70%",1,L2480="60-70%",70%,L2480="50-60%",60%,L2480="&lt;50%",50%)</f>
        <v>0.5</v>
      </c>
      <c r="N2480" s="47">
        <v>0.45378456520097621</v>
      </c>
      <c r="O2480">
        <v>7</v>
      </c>
      <c r="P2480">
        <v>6</v>
      </c>
      <c r="Q2480">
        <v>6</v>
      </c>
      <c r="R2480">
        <v>5</v>
      </c>
      <c r="S2480" t="s">
        <v>104</v>
      </c>
      <c r="T2480" t="s">
        <v>107</v>
      </c>
      <c r="V2480">
        <v>23</v>
      </c>
      <c r="W2480">
        <v>24</v>
      </c>
      <c r="X2480">
        <f>IF(AND(OR('Country Prioritization'!$C$4 = 'Filter inputs'!$A$4,'Country Prioritization'!$C$4=$B2480),
OR('Country Prioritization'!$C$6='Filter inputs'!$C$4,'Country Prioritization'!$C$6=$S2480),
OR( 'Country Prioritization'!$C$7='Filter inputs'!$D$4, 'Country Prioritization'!$C$7=$T2480),
OR('Country Prioritization'!$C$8='Filter inputs'!$E$4, 'Country Prioritization'!$C$8=$F2480), OR(AND('Country Prioritization'!$C$5='Filter inputs'!$B$4,H2480&lt;=$X$1),AND('Country Prioritization'!$C$5='Filter inputs'!$B$5,M2480&lt;=$X$1))),1,0)</f>
        <v>1</v>
      </c>
      <c r="Y2480">
        <f>IF(OR('Vaccine Prioritization'!$C$5='Filter inputs'!$E$4, 'Vaccine Prioritization'!$C$5=$F2480),1,0)</f>
        <v>1</v>
      </c>
    </row>
    <row r="2481" spans="1:25" x14ac:dyDescent="0.3">
      <c r="A2481" t="str">
        <f t="shared" si="60"/>
        <v>AFRICATCDRotaC2020</v>
      </c>
      <c r="B2481" t="s">
        <v>3</v>
      </c>
      <c r="C2481" t="s">
        <v>118</v>
      </c>
      <c r="D2481" t="s">
        <v>11</v>
      </c>
      <c r="E2481" t="s">
        <v>85</v>
      </c>
      <c r="F2481">
        <v>2020</v>
      </c>
      <c r="G2481" t="s">
        <v>196</v>
      </c>
      <c r="H2481" s="11" cm="1">
        <f t="array" ref="H2481">_xlfn.IFS(G2481="&gt;70%",1,G2481="60-70%",70%,G2481="50-60%",60%,G2481="&lt;50%",50%)</f>
        <v>1</v>
      </c>
      <c r="I2481" s="47">
        <v>1.3864814639072363</v>
      </c>
      <c r="J2481">
        <v>6</v>
      </c>
      <c r="K2481">
        <v>9</v>
      </c>
      <c r="L2481" t="s">
        <v>199</v>
      </c>
      <c r="M2481" s="11" cm="1">
        <f t="array" ref="M2481">_xlfn.IFS(L2481="&gt;70%",1,L2481="60-70%",70%,L2481="50-60%",60%,L2481="&lt;50%",50%)</f>
        <v>0.5</v>
      </c>
      <c r="N2481" s="47">
        <v>0.45014176052256688</v>
      </c>
      <c r="O2481">
        <v>8</v>
      </c>
      <c r="P2481">
        <v>6</v>
      </c>
      <c r="Q2481">
        <v>9</v>
      </c>
      <c r="R2481">
        <v>9</v>
      </c>
      <c r="S2481" t="s">
        <v>103</v>
      </c>
      <c r="T2481" t="s">
        <v>106</v>
      </c>
      <c r="V2481">
        <v>33</v>
      </c>
      <c r="W2481">
        <v>32</v>
      </c>
      <c r="X2481">
        <f>IF(AND(OR('Country Prioritization'!$C$4 = 'Filter inputs'!$A$4,'Country Prioritization'!$C$4=$B2481),
OR('Country Prioritization'!$C$6='Filter inputs'!$C$4,'Country Prioritization'!$C$6=$S2481),
OR( 'Country Prioritization'!$C$7='Filter inputs'!$D$4, 'Country Prioritization'!$C$7=$T2481),
OR('Country Prioritization'!$C$8='Filter inputs'!$E$4, 'Country Prioritization'!$C$8=$F2481), OR(AND('Country Prioritization'!$C$5='Filter inputs'!$B$4,H2481&lt;=$X$1),AND('Country Prioritization'!$C$5='Filter inputs'!$B$5,M2481&lt;=$X$1))),1,0)</f>
        <v>1</v>
      </c>
      <c r="Y2481">
        <f>IF(OR('Vaccine Prioritization'!$C$5='Filter inputs'!$E$4, 'Vaccine Prioritization'!$C$5=$F2481),1,0)</f>
        <v>1</v>
      </c>
    </row>
    <row r="2482" spans="1:25" x14ac:dyDescent="0.3">
      <c r="A2482" t="str">
        <f t="shared" si="60"/>
        <v>AMERICACUBRotaC2020</v>
      </c>
      <c r="B2482" t="s">
        <v>22</v>
      </c>
      <c r="C2482" t="s">
        <v>175</v>
      </c>
      <c r="D2482" t="s">
        <v>71</v>
      </c>
      <c r="E2482" t="s">
        <v>85</v>
      </c>
      <c r="F2482">
        <v>2020</v>
      </c>
      <c r="G2482" t="s">
        <v>196</v>
      </c>
      <c r="H2482" s="11" cm="1">
        <f t="array" ref="H2482">_xlfn.IFS(G2482="&gt;70%",1,G2482="60-70%",70%,G2482="50-60%",60%,G2482="&lt;50%",50%)</f>
        <v>1</v>
      </c>
      <c r="I2482" s="47">
        <v>5.5274868207978896E-2</v>
      </c>
      <c r="J2482">
        <v>4</v>
      </c>
      <c r="K2482">
        <v>2</v>
      </c>
      <c r="L2482" t="s">
        <v>199</v>
      </c>
      <c r="M2482" s="11" cm="1">
        <f t="array" ref="M2482">_xlfn.IFS(L2482="&gt;70%",1,L2482="60-70%",70%,L2482="50-60%",60%,L2482="&lt;50%",50%)</f>
        <v>0.5</v>
      </c>
      <c r="N2482" s="47">
        <v>0.3889635381409054</v>
      </c>
      <c r="O2482">
        <v>7</v>
      </c>
      <c r="P2482">
        <v>5</v>
      </c>
      <c r="Q2482">
        <v>1</v>
      </c>
      <c r="R2482">
        <v>10</v>
      </c>
      <c r="S2482" t="s">
        <v>105</v>
      </c>
      <c r="T2482" t="s">
        <v>108</v>
      </c>
      <c r="V2482">
        <v>17</v>
      </c>
      <c r="W2482">
        <v>23</v>
      </c>
      <c r="X2482">
        <f>IF(AND(OR('Country Prioritization'!$C$4 = 'Filter inputs'!$A$4,'Country Prioritization'!$C$4=$B2482),
OR('Country Prioritization'!$C$6='Filter inputs'!$C$4,'Country Prioritization'!$C$6=$S2482),
OR( 'Country Prioritization'!$C$7='Filter inputs'!$D$4, 'Country Prioritization'!$C$7=$T2482),
OR('Country Prioritization'!$C$8='Filter inputs'!$E$4, 'Country Prioritization'!$C$8=$F2482), OR(AND('Country Prioritization'!$C$5='Filter inputs'!$B$4,H2482&lt;=$X$1),AND('Country Prioritization'!$C$5='Filter inputs'!$B$5,M2482&lt;=$X$1))),1,0)</f>
        <v>1</v>
      </c>
      <c r="Y2482">
        <f>IF(OR('Vaccine Prioritization'!$C$5='Filter inputs'!$E$4, 'Vaccine Prioritization'!$C$5=$F2482),1,0)</f>
        <v>1</v>
      </c>
    </row>
    <row r="2483" spans="1:25" x14ac:dyDescent="0.3">
      <c r="A2483" t="str">
        <f t="shared" si="60"/>
        <v>AFRICAGINRotaC2020</v>
      </c>
      <c r="B2483" t="s">
        <v>3</v>
      </c>
      <c r="C2483" t="s">
        <v>119</v>
      </c>
      <c r="D2483" t="s">
        <v>12</v>
      </c>
      <c r="E2483" t="s">
        <v>85</v>
      </c>
      <c r="F2483">
        <v>2020</v>
      </c>
      <c r="G2483" t="s">
        <v>196</v>
      </c>
      <c r="H2483" s="11" cm="1">
        <f t="array" ref="H2483">_xlfn.IFS(G2483="&gt;70%",1,G2483="60-70%",70%,G2483="50-60%",60%,G2483="&lt;50%",50%)</f>
        <v>1</v>
      </c>
      <c r="I2483" s="47">
        <v>0.44503542688373959</v>
      </c>
      <c r="J2483">
        <v>6</v>
      </c>
      <c r="K2483">
        <v>6</v>
      </c>
      <c r="L2483" t="s">
        <v>199</v>
      </c>
      <c r="M2483" s="11" cm="1">
        <f t="array" ref="M2483">_xlfn.IFS(L2483="&gt;70%",1,L2483="60-70%",70%,L2483="50-60%",60%,L2483="&lt;50%",50%)</f>
        <v>0.5</v>
      </c>
      <c r="N2483" s="47">
        <v>0.3374198892990749</v>
      </c>
      <c r="O2483">
        <v>8</v>
      </c>
      <c r="P2483">
        <v>5</v>
      </c>
      <c r="Q2483">
        <v>7</v>
      </c>
      <c r="R2483">
        <v>9</v>
      </c>
      <c r="S2483" t="s">
        <v>103</v>
      </c>
      <c r="T2483" t="s">
        <v>106</v>
      </c>
      <c r="V2483">
        <v>28</v>
      </c>
      <c r="W2483">
        <v>29</v>
      </c>
      <c r="X2483">
        <f>IF(AND(OR('Country Prioritization'!$C$4 = 'Filter inputs'!$A$4,'Country Prioritization'!$C$4=$B2483),
OR('Country Prioritization'!$C$6='Filter inputs'!$C$4,'Country Prioritization'!$C$6=$S2483),
OR( 'Country Prioritization'!$C$7='Filter inputs'!$D$4, 'Country Prioritization'!$C$7=$T2483),
OR('Country Prioritization'!$C$8='Filter inputs'!$E$4, 'Country Prioritization'!$C$8=$F2483), OR(AND('Country Prioritization'!$C$5='Filter inputs'!$B$4,H2483&lt;=$X$1),AND('Country Prioritization'!$C$5='Filter inputs'!$B$5,M2483&lt;=$X$1))),1,0)</f>
        <v>1</v>
      </c>
      <c r="Y2483">
        <f>IF(OR('Vaccine Prioritization'!$C$5='Filter inputs'!$E$4, 'Vaccine Prioritization'!$C$5=$F2483),1,0)</f>
        <v>1</v>
      </c>
    </row>
    <row r="2484" spans="1:25" x14ac:dyDescent="0.3">
      <c r="A2484" t="str">
        <f t="shared" si="60"/>
        <v>AFRICABENRotaC2020</v>
      </c>
      <c r="B2484" t="s">
        <v>3</v>
      </c>
      <c r="C2484" t="s">
        <v>132</v>
      </c>
      <c r="D2484" t="s">
        <v>28</v>
      </c>
      <c r="E2484" t="s">
        <v>85</v>
      </c>
      <c r="F2484">
        <v>2020</v>
      </c>
      <c r="G2484" t="s">
        <v>196</v>
      </c>
      <c r="H2484" s="11" cm="1">
        <f t="array" ref="H2484">_xlfn.IFS(G2484="&gt;70%",1,G2484="60-70%",70%,G2484="50-60%",60%,G2484="&lt;50%",50%)</f>
        <v>1</v>
      </c>
      <c r="I2484" s="47">
        <v>0.31341475348812176</v>
      </c>
      <c r="J2484">
        <v>6</v>
      </c>
      <c r="K2484">
        <v>5</v>
      </c>
      <c r="L2484" t="s">
        <v>199</v>
      </c>
      <c r="M2484" s="11" cm="1">
        <f t="array" ref="M2484">_xlfn.IFS(L2484="&gt;70%",1,L2484="60-70%",70%,L2484="50-60%",60%,L2484="&lt;50%",50%)</f>
        <v>0.5</v>
      </c>
      <c r="N2484" s="47">
        <v>0.3339492059950932</v>
      </c>
      <c r="O2484">
        <v>7</v>
      </c>
      <c r="P2484">
        <v>5</v>
      </c>
      <c r="Q2484">
        <v>2</v>
      </c>
      <c r="R2484">
        <v>8</v>
      </c>
      <c r="S2484" t="s">
        <v>104</v>
      </c>
      <c r="T2484" t="s">
        <v>106</v>
      </c>
      <c r="V2484">
        <v>21</v>
      </c>
      <c r="W2484">
        <v>22</v>
      </c>
      <c r="X2484">
        <f>IF(AND(OR('Country Prioritization'!$C$4 = 'Filter inputs'!$A$4,'Country Prioritization'!$C$4=$B2484),
OR('Country Prioritization'!$C$6='Filter inputs'!$C$4,'Country Prioritization'!$C$6=$S2484),
OR( 'Country Prioritization'!$C$7='Filter inputs'!$D$4, 'Country Prioritization'!$C$7=$T2484),
OR('Country Prioritization'!$C$8='Filter inputs'!$E$4, 'Country Prioritization'!$C$8=$F2484), OR(AND('Country Prioritization'!$C$5='Filter inputs'!$B$4,H2484&lt;=$X$1),AND('Country Prioritization'!$C$5='Filter inputs'!$B$5,M2484&lt;=$X$1))),1,0)</f>
        <v>1</v>
      </c>
      <c r="Y2484">
        <f>IF(OR('Vaccine Prioritization'!$C$5='Filter inputs'!$E$4, 'Vaccine Prioritization'!$C$5=$F2484),1,0)</f>
        <v>1</v>
      </c>
    </row>
    <row r="2485" spans="1:25" x14ac:dyDescent="0.3">
      <c r="A2485" t="str">
        <f t="shared" si="60"/>
        <v>AFRICABDIRotaC2020</v>
      </c>
      <c r="B2485" t="s">
        <v>3</v>
      </c>
      <c r="C2485" t="s">
        <v>171</v>
      </c>
      <c r="D2485" t="s">
        <v>67</v>
      </c>
      <c r="E2485" t="s">
        <v>85</v>
      </c>
      <c r="F2485">
        <v>2020</v>
      </c>
      <c r="G2485" t="s">
        <v>196</v>
      </c>
      <c r="H2485" s="11" cm="1">
        <f t="array" ref="H2485">_xlfn.IFS(G2485="&gt;70%",1,G2485="60-70%",70%,G2485="50-60%",60%,G2485="&lt;50%",50%)</f>
        <v>1</v>
      </c>
      <c r="I2485" s="47">
        <v>0.33019048641917037</v>
      </c>
      <c r="J2485">
        <v>2</v>
      </c>
      <c r="K2485">
        <v>5</v>
      </c>
      <c r="L2485" t="s">
        <v>196</v>
      </c>
      <c r="M2485" s="11" cm="1">
        <f t="array" ref="M2485">_xlfn.IFS(L2485="&gt;70%",1,L2485="60-70%",70%,L2485="50-60%",60%,L2485="&lt;50%",50%)</f>
        <v>1</v>
      </c>
      <c r="N2485" s="47">
        <v>0.33064847358375205</v>
      </c>
      <c r="O2485">
        <v>2</v>
      </c>
      <c r="P2485">
        <v>5</v>
      </c>
      <c r="Q2485">
        <v>5</v>
      </c>
      <c r="R2485">
        <v>9</v>
      </c>
      <c r="S2485" t="s">
        <v>103</v>
      </c>
      <c r="T2485" t="s">
        <v>106</v>
      </c>
      <c r="V2485">
        <v>21</v>
      </c>
      <c r="W2485">
        <v>21</v>
      </c>
      <c r="X2485">
        <f>IF(AND(OR('Country Prioritization'!$C$4 = 'Filter inputs'!$A$4,'Country Prioritization'!$C$4=$B2485),
OR('Country Prioritization'!$C$6='Filter inputs'!$C$4,'Country Prioritization'!$C$6=$S2485),
OR( 'Country Prioritization'!$C$7='Filter inputs'!$D$4, 'Country Prioritization'!$C$7=$T2485),
OR('Country Prioritization'!$C$8='Filter inputs'!$E$4, 'Country Prioritization'!$C$8=$F2485), OR(AND('Country Prioritization'!$C$5='Filter inputs'!$B$4,H2485&lt;=$X$1),AND('Country Prioritization'!$C$5='Filter inputs'!$B$5,M2485&lt;=$X$1))),1,0)</f>
        <v>1</v>
      </c>
      <c r="Y2485">
        <f>IF(OR('Vaccine Prioritization'!$C$5='Filter inputs'!$E$4, 'Vaccine Prioritization'!$C$5=$F2485),1,0)</f>
        <v>1</v>
      </c>
    </row>
    <row r="2486" spans="1:25" x14ac:dyDescent="0.3">
      <c r="A2486" t="str">
        <f t="shared" si="60"/>
        <v>ASIATJKRotaC2020</v>
      </c>
      <c r="B2486" t="s">
        <v>13</v>
      </c>
      <c r="C2486" t="s">
        <v>172</v>
      </c>
      <c r="D2486" t="s">
        <v>68</v>
      </c>
      <c r="E2486" t="s">
        <v>85</v>
      </c>
      <c r="F2486">
        <v>2020</v>
      </c>
      <c r="G2486" t="s">
        <v>196</v>
      </c>
      <c r="H2486" s="11" cm="1">
        <f t="array" ref="H2486">_xlfn.IFS(G2486="&gt;70%",1,G2486="60-70%",70%,G2486="50-60%",60%,G2486="&lt;50%",50%)</f>
        <v>1</v>
      </c>
      <c r="I2486" s="47">
        <v>0.31864993675852449</v>
      </c>
      <c r="J2486">
        <v>1</v>
      </c>
      <c r="K2486">
        <v>5</v>
      </c>
      <c r="L2486" t="s">
        <v>196</v>
      </c>
      <c r="M2486" s="11" cm="1">
        <f t="array" ref="M2486">_xlfn.IFS(L2486="&gt;70%",1,L2486="60-70%",70%,L2486="50-60%",60%,L2486="&lt;50%",50%)</f>
        <v>1</v>
      </c>
      <c r="N2486" s="47">
        <v>0.32302286607333924</v>
      </c>
      <c r="O2486">
        <v>2</v>
      </c>
      <c r="P2486">
        <v>5</v>
      </c>
      <c r="Q2486">
        <v>6</v>
      </c>
      <c r="R2486">
        <v>9</v>
      </c>
      <c r="S2486" t="s">
        <v>103</v>
      </c>
      <c r="T2486" t="s">
        <v>106</v>
      </c>
      <c r="V2486">
        <v>21</v>
      </c>
      <c r="W2486">
        <v>22</v>
      </c>
      <c r="X2486">
        <f>IF(AND(OR('Country Prioritization'!$C$4 = 'Filter inputs'!$A$4,'Country Prioritization'!$C$4=$B2486),
OR('Country Prioritization'!$C$6='Filter inputs'!$C$4,'Country Prioritization'!$C$6=$S2486),
OR( 'Country Prioritization'!$C$7='Filter inputs'!$D$4, 'Country Prioritization'!$C$7=$T2486),
OR('Country Prioritization'!$C$8='Filter inputs'!$E$4, 'Country Prioritization'!$C$8=$F2486), OR(AND('Country Prioritization'!$C$5='Filter inputs'!$B$4,H2486&lt;=$X$1),AND('Country Prioritization'!$C$5='Filter inputs'!$B$5,M2486&lt;=$X$1))),1,0)</f>
        <v>1</v>
      </c>
      <c r="Y2486">
        <f>IF(OR('Vaccine Prioritization'!$C$5='Filter inputs'!$E$4, 'Vaccine Prioritization'!$C$5=$F2486),1,0)</f>
        <v>1</v>
      </c>
    </row>
    <row r="2487" spans="1:25" x14ac:dyDescent="0.3">
      <c r="A2487" t="str">
        <f t="shared" si="60"/>
        <v>AFRICASSDRotaC2020</v>
      </c>
      <c r="B2487" t="s">
        <v>3</v>
      </c>
      <c r="C2487" t="s">
        <v>115</v>
      </c>
      <c r="D2487" t="s">
        <v>7</v>
      </c>
      <c r="E2487" t="s">
        <v>85</v>
      </c>
      <c r="F2487">
        <v>2020</v>
      </c>
      <c r="G2487" t="s">
        <v>196</v>
      </c>
      <c r="H2487" s="11" cm="1">
        <f t="array" ref="H2487">_xlfn.IFS(G2487="&gt;70%",1,G2487="60-70%",70%,G2487="50-60%",60%,G2487="&lt;50%",50%)</f>
        <v>1</v>
      </c>
      <c r="I2487" s="47">
        <v>0.46595675671920195</v>
      </c>
      <c r="J2487">
        <v>6</v>
      </c>
      <c r="K2487">
        <v>6</v>
      </c>
      <c r="L2487" t="s">
        <v>199</v>
      </c>
      <c r="M2487" s="11" cm="1">
        <f t="array" ref="M2487">_xlfn.IFS(L2487="&gt;70%",1,L2487="60-70%",70%,L2487="50-60%",60%,L2487="&lt;50%",50%)</f>
        <v>0.5</v>
      </c>
      <c r="N2487" s="47">
        <v>0.29025598852371032</v>
      </c>
      <c r="O2487">
        <v>8</v>
      </c>
      <c r="P2487">
        <v>5</v>
      </c>
      <c r="Q2487">
        <v>4</v>
      </c>
      <c r="R2487">
        <v>9</v>
      </c>
      <c r="S2487" t="s">
        <v>103</v>
      </c>
      <c r="T2487" t="s">
        <v>106</v>
      </c>
      <c r="V2487">
        <v>25</v>
      </c>
      <c r="W2487">
        <v>26</v>
      </c>
      <c r="X2487">
        <f>IF(AND(OR('Country Prioritization'!$C$4 = 'Filter inputs'!$A$4,'Country Prioritization'!$C$4=$B2487),
OR('Country Prioritization'!$C$6='Filter inputs'!$C$4,'Country Prioritization'!$C$6=$S2487),
OR( 'Country Prioritization'!$C$7='Filter inputs'!$D$4, 'Country Prioritization'!$C$7=$T2487),
OR('Country Prioritization'!$C$8='Filter inputs'!$E$4, 'Country Prioritization'!$C$8=$F2487), OR(AND('Country Prioritization'!$C$5='Filter inputs'!$B$4,H2487&lt;=$X$1),AND('Country Prioritization'!$C$5='Filter inputs'!$B$5,M2487&lt;=$X$1))),1,0)</f>
        <v>1</v>
      </c>
      <c r="Y2487">
        <f>IF(OR('Vaccine Prioritization'!$C$5='Filter inputs'!$E$4, 'Vaccine Prioritization'!$C$5=$F2487),1,0)</f>
        <v>1</v>
      </c>
    </row>
    <row r="2488" spans="1:25" x14ac:dyDescent="0.3">
      <c r="A2488" t="str">
        <f t="shared" si="60"/>
        <v>ASIAAZERotaC2020</v>
      </c>
      <c r="B2488" t="s">
        <v>13</v>
      </c>
      <c r="C2488" t="s">
        <v>144</v>
      </c>
      <c r="D2488" t="s">
        <v>40</v>
      </c>
      <c r="E2488" t="s">
        <v>85</v>
      </c>
      <c r="F2488">
        <v>2020</v>
      </c>
      <c r="G2488" t="s">
        <v>197</v>
      </c>
      <c r="H2488" s="11" cm="1">
        <f t="array" ref="H2488">_xlfn.IFS(G2488="&gt;70%",1,G2488="60-70%",70%,G2488="50-60%",60%,G2488="&lt;50%",50%)</f>
        <v>0.7</v>
      </c>
      <c r="I2488" s="47">
        <v>0.25803175901832431</v>
      </c>
      <c r="J2488">
        <v>8</v>
      </c>
      <c r="K2488">
        <v>5</v>
      </c>
      <c r="L2488" t="s">
        <v>199</v>
      </c>
      <c r="M2488" s="11" cm="1">
        <f t="array" ref="M2488">_xlfn.IFS(L2488="&gt;70%",1,L2488="60-70%",70%,L2488="50-60%",60%,L2488="&lt;50%",50%)</f>
        <v>0.5</v>
      </c>
      <c r="N2488" s="47">
        <v>0.28513792950994249</v>
      </c>
      <c r="O2488">
        <v>9</v>
      </c>
      <c r="P2488">
        <v>5</v>
      </c>
      <c r="Q2488">
        <v>3</v>
      </c>
      <c r="R2488">
        <v>10</v>
      </c>
      <c r="S2488" t="s">
        <v>105</v>
      </c>
      <c r="T2488" t="s">
        <v>108</v>
      </c>
      <c r="V2488">
        <v>26</v>
      </c>
      <c r="W2488">
        <v>27</v>
      </c>
      <c r="X2488">
        <f>IF(AND(OR('Country Prioritization'!$C$4 = 'Filter inputs'!$A$4,'Country Prioritization'!$C$4=$B2488),
OR('Country Prioritization'!$C$6='Filter inputs'!$C$4,'Country Prioritization'!$C$6=$S2488),
OR( 'Country Prioritization'!$C$7='Filter inputs'!$D$4, 'Country Prioritization'!$C$7=$T2488),
OR('Country Prioritization'!$C$8='Filter inputs'!$E$4, 'Country Prioritization'!$C$8=$F2488), OR(AND('Country Prioritization'!$C$5='Filter inputs'!$B$4,H2488&lt;=$X$1),AND('Country Prioritization'!$C$5='Filter inputs'!$B$5,M2488&lt;=$X$1))),1,0)</f>
        <v>1</v>
      </c>
      <c r="Y2488">
        <f>IF(OR('Vaccine Prioritization'!$C$5='Filter inputs'!$E$4, 'Vaccine Prioritization'!$C$5=$F2488),1,0)</f>
        <v>1</v>
      </c>
    </row>
    <row r="2489" spans="1:25" x14ac:dyDescent="0.3">
      <c r="A2489" t="str">
        <f t="shared" si="60"/>
        <v>AFRICAERIRotaC2020</v>
      </c>
      <c r="B2489" t="s">
        <v>3</v>
      </c>
      <c r="C2489" t="s">
        <v>183</v>
      </c>
      <c r="D2489" t="s">
        <v>79</v>
      </c>
      <c r="E2489" t="s">
        <v>85</v>
      </c>
      <c r="F2489">
        <v>2020</v>
      </c>
      <c r="G2489" t="s">
        <v>196</v>
      </c>
      <c r="H2489" s="11" cm="1">
        <f t="array" ref="H2489">_xlfn.IFS(G2489="&gt;70%",1,G2489="60-70%",70%,G2489="50-60%",60%,G2489="&lt;50%",50%)</f>
        <v>1</v>
      </c>
      <c r="I2489" s="47">
        <v>0.1275868298225257</v>
      </c>
      <c r="J2489">
        <v>1</v>
      </c>
      <c r="K2489">
        <v>4</v>
      </c>
      <c r="L2489" t="s">
        <v>196</v>
      </c>
      <c r="M2489" s="11" cm="1">
        <f t="array" ref="M2489">_xlfn.IFS(L2489="&gt;70%",1,L2489="60-70%",70%,L2489="50-60%",60%,L2489="&lt;50%",50%)</f>
        <v>1</v>
      </c>
      <c r="N2489" s="47">
        <v>0.23114440116901955</v>
      </c>
      <c r="O2489">
        <v>1</v>
      </c>
      <c r="P2489">
        <v>5</v>
      </c>
      <c r="Q2489">
        <v>7</v>
      </c>
      <c r="R2489">
        <v>9</v>
      </c>
      <c r="S2489" t="s">
        <v>103</v>
      </c>
      <c r="T2489" t="s">
        <v>106</v>
      </c>
      <c r="V2489">
        <v>21</v>
      </c>
      <c r="W2489">
        <v>22</v>
      </c>
      <c r="X2489">
        <f>IF(AND(OR('Country Prioritization'!$C$4 = 'Filter inputs'!$A$4,'Country Prioritization'!$C$4=$B2489),
OR('Country Prioritization'!$C$6='Filter inputs'!$C$4,'Country Prioritization'!$C$6=$S2489),
OR( 'Country Prioritization'!$C$7='Filter inputs'!$D$4, 'Country Prioritization'!$C$7=$T2489),
OR('Country Prioritization'!$C$8='Filter inputs'!$E$4, 'Country Prioritization'!$C$8=$F2489), OR(AND('Country Prioritization'!$C$5='Filter inputs'!$B$4,H2489&lt;=$X$1),AND('Country Prioritization'!$C$5='Filter inputs'!$B$5,M2489&lt;=$X$1))),1,0)</f>
        <v>1</v>
      </c>
      <c r="Y2489">
        <f>IF(OR('Vaccine Prioritization'!$C$5='Filter inputs'!$E$4, 'Vaccine Prioritization'!$C$5=$F2489),1,0)</f>
        <v>1</v>
      </c>
    </row>
    <row r="2490" spans="1:25" x14ac:dyDescent="0.3">
      <c r="A2490" t="str">
        <f t="shared" si="60"/>
        <v>AFRICAMWIRotaC2020</v>
      </c>
      <c r="B2490" t="s">
        <v>3</v>
      </c>
      <c r="C2490" t="s">
        <v>158</v>
      </c>
      <c r="D2490" t="s">
        <v>54</v>
      </c>
      <c r="E2490" t="s">
        <v>85</v>
      </c>
      <c r="F2490">
        <v>2020</v>
      </c>
      <c r="G2490" t="s">
        <v>196</v>
      </c>
      <c r="H2490" s="11" cm="1">
        <f t="array" ref="H2490">_xlfn.IFS(G2490="&gt;70%",1,G2490="60-70%",70%,G2490="50-60%",60%,G2490="&lt;50%",50%)</f>
        <v>1</v>
      </c>
      <c r="I2490" s="47">
        <v>0.2154205698873834</v>
      </c>
      <c r="J2490">
        <v>2</v>
      </c>
      <c r="K2490">
        <v>5</v>
      </c>
      <c r="L2490" t="s">
        <v>196</v>
      </c>
      <c r="M2490" s="11" cm="1">
        <f t="array" ref="M2490">_xlfn.IFS(L2490="&gt;70%",1,L2490="60-70%",70%,L2490="50-60%",60%,L2490="&lt;50%",50%)</f>
        <v>1</v>
      </c>
      <c r="N2490" s="47">
        <v>0.20436242784417261</v>
      </c>
      <c r="O2490">
        <v>3</v>
      </c>
      <c r="P2490">
        <v>4</v>
      </c>
      <c r="Q2490">
        <v>10</v>
      </c>
      <c r="R2490">
        <v>9</v>
      </c>
      <c r="S2490" t="s">
        <v>103</v>
      </c>
      <c r="T2490" t="s">
        <v>106</v>
      </c>
      <c r="V2490">
        <v>26</v>
      </c>
      <c r="W2490">
        <v>26</v>
      </c>
      <c r="X2490">
        <f>IF(AND(OR('Country Prioritization'!$C$4 = 'Filter inputs'!$A$4,'Country Prioritization'!$C$4=$B2490),
OR('Country Prioritization'!$C$6='Filter inputs'!$C$4,'Country Prioritization'!$C$6=$S2490),
OR( 'Country Prioritization'!$C$7='Filter inputs'!$D$4, 'Country Prioritization'!$C$7=$T2490),
OR('Country Prioritization'!$C$8='Filter inputs'!$E$4, 'Country Prioritization'!$C$8=$F2490), OR(AND('Country Prioritization'!$C$5='Filter inputs'!$B$4,H2490&lt;=$X$1),AND('Country Prioritization'!$C$5='Filter inputs'!$B$5,M2490&lt;=$X$1))),1,0)</f>
        <v>1</v>
      </c>
      <c r="Y2490">
        <f>IF(OR('Vaccine Prioritization'!$C$5='Filter inputs'!$E$4, 'Vaccine Prioritization'!$C$5=$F2490),1,0)</f>
        <v>1</v>
      </c>
    </row>
    <row r="2491" spans="1:25" x14ac:dyDescent="0.3">
      <c r="A2491" t="str">
        <f t="shared" si="60"/>
        <v>ASIALAORotaC2020</v>
      </c>
      <c r="B2491" t="s">
        <v>13</v>
      </c>
      <c r="C2491" t="s">
        <v>135</v>
      </c>
      <c r="D2491" t="s">
        <v>31</v>
      </c>
      <c r="E2491" t="s">
        <v>85</v>
      </c>
      <c r="F2491">
        <v>2020</v>
      </c>
      <c r="G2491" t="s">
        <v>197</v>
      </c>
      <c r="H2491" s="11" cm="1">
        <f t="array" ref="H2491">_xlfn.IFS(G2491="&gt;70%",1,G2491="60-70%",70%,G2491="50-60%",60%,G2491="&lt;50%",50%)</f>
        <v>0.7</v>
      </c>
      <c r="I2491" s="47">
        <v>0.29417027458702188</v>
      </c>
      <c r="J2491">
        <v>8</v>
      </c>
      <c r="K2491">
        <v>5</v>
      </c>
      <c r="L2491" t="s">
        <v>199</v>
      </c>
      <c r="M2491" s="11" cm="1">
        <f t="array" ref="M2491">_xlfn.IFS(L2491="&gt;70%",1,L2491="60-70%",70%,L2491="50-60%",60%,L2491="&lt;50%",50%)</f>
        <v>0.5</v>
      </c>
      <c r="N2491" s="47">
        <v>0.19804287511531513</v>
      </c>
      <c r="O2491">
        <v>9</v>
      </c>
      <c r="P2491">
        <v>4</v>
      </c>
      <c r="Q2491">
        <v>2</v>
      </c>
      <c r="R2491">
        <v>5</v>
      </c>
      <c r="S2491" t="s">
        <v>104</v>
      </c>
      <c r="T2491" t="s">
        <v>107</v>
      </c>
      <c r="V2491">
        <v>20</v>
      </c>
      <c r="W2491">
        <v>20</v>
      </c>
      <c r="X2491">
        <f>IF(AND(OR('Country Prioritization'!$C$4 = 'Filter inputs'!$A$4,'Country Prioritization'!$C$4=$B2491),
OR('Country Prioritization'!$C$6='Filter inputs'!$C$4,'Country Prioritization'!$C$6=$S2491),
OR( 'Country Prioritization'!$C$7='Filter inputs'!$D$4, 'Country Prioritization'!$C$7=$T2491),
OR('Country Prioritization'!$C$8='Filter inputs'!$E$4, 'Country Prioritization'!$C$8=$F2491), OR(AND('Country Prioritization'!$C$5='Filter inputs'!$B$4,H2491&lt;=$X$1),AND('Country Prioritization'!$C$5='Filter inputs'!$B$5,M2491&lt;=$X$1))),1,0)</f>
        <v>1</v>
      </c>
      <c r="Y2491">
        <f>IF(OR('Vaccine Prioritization'!$C$5='Filter inputs'!$E$4, 'Vaccine Prioritization'!$C$5=$F2491),1,0)</f>
        <v>1</v>
      </c>
    </row>
    <row r="2492" spans="1:25" x14ac:dyDescent="0.3">
      <c r="A2492" t="str">
        <f t="shared" si="60"/>
        <v>AFRICASLERotaC2020</v>
      </c>
      <c r="B2492" t="s">
        <v>3</v>
      </c>
      <c r="C2492" t="s">
        <v>154</v>
      </c>
      <c r="D2492" t="s">
        <v>50</v>
      </c>
      <c r="E2492" t="s">
        <v>85</v>
      </c>
      <c r="F2492">
        <v>2020</v>
      </c>
      <c r="G2492" t="s">
        <v>196</v>
      </c>
      <c r="H2492" s="11" cm="1">
        <f t="array" ref="H2492">_xlfn.IFS(G2492="&gt;70%",1,G2492="60-70%",70%,G2492="50-60%",60%,G2492="&lt;50%",50%)</f>
        <v>1</v>
      </c>
      <c r="I2492" s="47">
        <v>0.19431325246964432</v>
      </c>
      <c r="J2492">
        <v>2</v>
      </c>
      <c r="K2492">
        <v>5</v>
      </c>
      <c r="L2492" t="s">
        <v>196</v>
      </c>
      <c r="M2492" s="11" cm="1">
        <f t="array" ref="M2492">_xlfn.IFS(L2492="&gt;70%",1,L2492="60-70%",70%,L2492="50-60%",60%,L2492="&lt;50%",50%)</f>
        <v>1</v>
      </c>
      <c r="N2492" s="47">
        <v>0.1951425899254815</v>
      </c>
      <c r="O2492">
        <v>4</v>
      </c>
      <c r="P2492">
        <v>4</v>
      </c>
      <c r="Q2492">
        <v>10</v>
      </c>
      <c r="R2492">
        <v>9</v>
      </c>
      <c r="S2492" t="s">
        <v>103</v>
      </c>
      <c r="T2492" t="s">
        <v>106</v>
      </c>
      <c r="V2492">
        <v>26</v>
      </c>
      <c r="W2492">
        <v>27</v>
      </c>
      <c r="X2492">
        <f>IF(AND(OR('Country Prioritization'!$C$4 = 'Filter inputs'!$A$4,'Country Prioritization'!$C$4=$B2492),
OR('Country Prioritization'!$C$6='Filter inputs'!$C$4,'Country Prioritization'!$C$6=$S2492),
OR( 'Country Prioritization'!$C$7='Filter inputs'!$D$4, 'Country Prioritization'!$C$7=$T2492),
OR('Country Prioritization'!$C$8='Filter inputs'!$E$4, 'Country Prioritization'!$C$8=$F2492), OR(AND('Country Prioritization'!$C$5='Filter inputs'!$B$4,H2492&lt;=$X$1),AND('Country Prioritization'!$C$5='Filter inputs'!$B$5,M2492&lt;=$X$1))),1,0)</f>
        <v>1</v>
      </c>
      <c r="Y2492">
        <f>IF(OR('Vaccine Prioritization'!$C$5='Filter inputs'!$E$4, 'Vaccine Prioritization'!$C$5=$F2492),1,0)</f>
        <v>1</v>
      </c>
    </row>
    <row r="2493" spans="1:25" x14ac:dyDescent="0.3">
      <c r="A2493" t="str">
        <f t="shared" si="60"/>
        <v>EUROPEUKRRotaC2020</v>
      </c>
      <c r="B2493" t="s">
        <v>9</v>
      </c>
      <c r="C2493" t="s">
        <v>117</v>
      </c>
      <c r="D2493" t="s">
        <v>10</v>
      </c>
      <c r="E2493" t="s">
        <v>85</v>
      </c>
      <c r="F2493">
        <v>2020</v>
      </c>
      <c r="G2493" t="s">
        <v>197</v>
      </c>
      <c r="H2493" s="11" cm="1">
        <f t="array" ref="H2493">_xlfn.IFS(G2493="&gt;70%",1,G2493="60-70%",70%,G2493="50-60%",60%,G2493="&lt;50%",50%)</f>
        <v>0.7</v>
      </c>
      <c r="I2493" s="47">
        <v>0.16922689222318266</v>
      </c>
      <c r="J2493">
        <v>10</v>
      </c>
      <c r="K2493">
        <v>4</v>
      </c>
      <c r="L2493" t="s">
        <v>199</v>
      </c>
      <c r="M2493" s="11" cm="1">
        <f t="array" ref="M2493">_xlfn.IFS(L2493="&gt;70%",1,L2493="60-70%",70%,L2493="50-60%",60%,L2493="&lt;50%",50%)</f>
        <v>0.5</v>
      </c>
      <c r="N2493" s="47">
        <v>0.19229526325190438</v>
      </c>
      <c r="O2493">
        <v>10</v>
      </c>
      <c r="P2493">
        <v>4</v>
      </c>
      <c r="Q2493">
        <v>1</v>
      </c>
      <c r="R2493">
        <v>11</v>
      </c>
      <c r="S2493" t="s">
        <v>104</v>
      </c>
      <c r="T2493" t="s">
        <v>108</v>
      </c>
      <c r="V2493">
        <v>26</v>
      </c>
      <c r="W2493">
        <v>26</v>
      </c>
      <c r="X2493">
        <f>IF(AND(OR('Country Prioritization'!$C$4 = 'Filter inputs'!$A$4,'Country Prioritization'!$C$4=$B2493),
OR('Country Prioritization'!$C$6='Filter inputs'!$C$4,'Country Prioritization'!$C$6=$S2493),
OR( 'Country Prioritization'!$C$7='Filter inputs'!$D$4, 'Country Prioritization'!$C$7=$T2493),
OR('Country Prioritization'!$C$8='Filter inputs'!$E$4, 'Country Prioritization'!$C$8=$F2493), OR(AND('Country Prioritization'!$C$5='Filter inputs'!$B$4,H2493&lt;=$X$1),AND('Country Prioritization'!$C$5='Filter inputs'!$B$5,M2493&lt;=$X$1))),1,0)</f>
        <v>1</v>
      </c>
      <c r="Y2493">
        <f>IF(OR('Vaccine Prioritization'!$C$5='Filter inputs'!$E$4, 'Vaccine Prioritization'!$C$5=$F2493),1,0)</f>
        <v>1</v>
      </c>
    </row>
    <row r="2494" spans="1:25" x14ac:dyDescent="0.3">
      <c r="A2494" t="str">
        <f t="shared" si="60"/>
        <v>AFRICATGORotaC2020</v>
      </c>
      <c r="B2494" t="s">
        <v>3</v>
      </c>
      <c r="C2494" t="s">
        <v>155</v>
      </c>
      <c r="D2494" t="s">
        <v>51</v>
      </c>
      <c r="E2494" t="s">
        <v>85</v>
      </c>
      <c r="F2494">
        <v>2020</v>
      </c>
      <c r="G2494" t="s">
        <v>196</v>
      </c>
      <c r="H2494" s="11" cm="1">
        <f t="array" ref="H2494">_xlfn.IFS(G2494="&gt;70%",1,G2494="60-70%",70%,G2494="50-60%",60%,G2494="&lt;50%",50%)</f>
        <v>1</v>
      </c>
      <c r="I2494" s="47">
        <v>0.17267232978944541</v>
      </c>
      <c r="J2494">
        <v>5</v>
      </c>
      <c r="K2494">
        <v>4</v>
      </c>
      <c r="L2494" t="s">
        <v>196</v>
      </c>
      <c r="M2494" s="11" cm="1">
        <f t="array" ref="M2494">_xlfn.IFS(L2494="&gt;70%",1,L2494="60-70%",70%,L2494="50-60%",60%,L2494="&lt;50%",50%)</f>
        <v>1</v>
      </c>
      <c r="N2494" s="47">
        <v>0.18365093015492878</v>
      </c>
      <c r="O2494">
        <v>3</v>
      </c>
      <c r="P2494">
        <v>4</v>
      </c>
      <c r="Q2494">
        <v>6</v>
      </c>
      <c r="R2494">
        <v>9</v>
      </c>
      <c r="S2494" t="s">
        <v>103</v>
      </c>
      <c r="T2494" t="s">
        <v>106</v>
      </c>
      <c r="V2494">
        <v>24</v>
      </c>
      <c r="W2494">
        <v>22</v>
      </c>
      <c r="X2494">
        <f>IF(AND(OR('Country Prioritization'!$C$4 = 'Filter inputs'!$A$4,'Country Prioritization'!$C$4=$B2494),
OR('Country Prioritization'!$C$6='Filter inputs'!$C$4,'Country Prioritization'!$C$6=$S2494),
OR( 'Country Prioritization'!$C$7='Filter inputs'!$D$4, 'Country Prioritization'!$C$7=$T2494),
OR('Country Prioritization'!$C$8='Filter inputs'!$E$4, 'Country Prioritization'!$C$8=$F2494), OR(AND('Country Prioritization'!$C$5='Filter inputs'!$B$4,H2494&lt;=$X$1),AND('Country Prioritization'!$C$5='Filter inputs'!$B$5,M2494&lt;=$X$1))),1,0)</f>
        <v>1</v>
      </c>
      <c r="Y2494">
        <f>IF(OR('Vaccine Prioritization'!$C$5='Filter inputs'!$E$4, 'Vaccine Prioritization'!$C$5=$F2494),1,0)</f>
        <v>1</v>
      </c>
    </row>
    <row r="2495" spans="1:25" x14ac:dyDescent="0.3">
      <c r="A2495" t="str">
        <f t="shared" si="60"/>
        <v>ASIAKGZRotaC2020</v>
      </c>
      <c r="B2495" t="s">
        <v>13</v>
      </c>
      <c r="C2495" t="s">
        <v>143</v>
      </c>
      <c r="D2495" t="s">
        <v>39</v>
      </c>
      <c r="E2495" t="s">
        <v>85</v>
      </c>
      <c r="F2495">
        <v>2020</v>
      </c>
      <c r="G2495" t="s">
        <v>197</v>
      </c>
      <c r="H2495" s="11" cm="1">
        <f t="array" ref="H2495">_xlfn.IFS(G2495="&gt;70%",1,G2495="60-70%",70%,G2495="50-60%",60%,G2495="&lt;50%",50%)</f>
        <v>0.7</v>
      </c>
      <c r="I2495" s="47">
        <v>9.4930217902081671E-2</v>
      </c>
      <c r="J2495">
        <v>8</v>
      </c>
      <c r="K2495">
        <v>3</v>
      </c>
      <c r="L2495" t="s">
        <v>199</v>
      </c>
      <c r="M2495" s="11" cm="1">
        <f t="array" ref="M2495">_xlfn.IFS(L2495="&gt;70%",1,L2495="60-70%",70%,L2495="50-60%",60%,L2495="&lt;50%",50%)</f>
        <v>0.5</v>
      </c>
      <c r="N2495" s="47">
        <v>0.18103040762568232</v>
      </c>
      <c r="O2495">
        <v>9</v>
      </c>
      <c r="P2495">
        <v>4</v>
      </c>
      <c r="Q2495">
        <v>6</v>
      </c>
      <c r="R2495">
        <v>2</v>
      </c>
      <c r="S2495" t="s">
        <v>104</v>
      </c>
      <c r="T2495" t="s">
        <v>109</v>
      </c>
      <c r="V2495">
        <v>19</v>
      </c>
      <c r="W2495">
        <v>21</v>
      </c>
      <c r="X2495">
        <f>IF(AND(OR('Country Prioritization'!$C$4 = 'Filter inputs'!$A$4,'Country Prioritization'!$C$4=$B2495),
OR('Country Prioritization'!$C$6='Filter inputs'!$C$4,'Country Prioritization'!$C$6=$S2495),
OR( 'Country Prioritization'!$C$7='Filter inputs'!$D$4, 'Country Prioritization'!$C$7=$T2495),
OR('Country Prioritization'!$C$8='Filter inputs'!$E$4, 'Country Prioritization'!$C$8=$F2495), OR(AND('Country Prioritization'!$C$5='Filter inputs'!$B$4,H2495&lt;=$X$1),AND('Country Prioritization'!$C$5='Filter inputs'!$B$5,M2495&lt;=$X$1))),1,0)</f>
        <v>1</v>
      </c>
      <c r="Y2495">
        <f>IF(OR('Vaccine Prioritization'!$C$5='Filter inputs'!$E$4, 'Vaccine Prioritization'!$C$5=$F2495),1,0)</f>
        <v>1</v>
      </c>
    </row>
    <row r="2496" spans="1:25" x14ac:dyDescent="0.3">
      <c r="A2496" t="str">
        <f t="shared" si="60"/>
        <v>AMERICAHNDRotaC2020</v>
      </c>
      <c r="B2496" t="s">
        <v>22</v>
      </c>
      <c r="C2496" t="s">
        <v>165</v>
      </c>
      <c r="D2496" t="s">
        <v>61</v>
      </c>
      <c r="E2496" t="s">
        <v>85</v>
      </c>
      <c r="F2496">
        <v>2020</v>
      </c>
      <c r="G2496" t="s">
        <v>196</v>
      </c>
      <c r="H2496" s="11" cm="1">
        <f t="array" ref="H2496">_xlfn.IFS(G2496="&gt;70%",1,G2496="60-70%",70%,G2496="50-60%",60%,G2496="&lt;50%",50%)</f>
        <v>1</v>
      </c>
      <c r="I2496" s="47">
        <v>0.1490595754718457</v>
      </c>
      <c r="J2496">
        <v>3</v>
      </c>
      <c r="K2496">
        <v>4</v>
      </c>
      <c r="L2496" t="s">
        <v>196</v>
      </c>
      <c r="M2496" s="11" cm="1">
        <f t="array" ref="M2496">_xlfn.IFS(L2496="&gt;70%",1,L2496="60-70%",70%,L2496="50-60%",60%,L2496="&lt;50%",50%)</f>
        <v>1</v>
      </c>
      <c r="N2496" s="47">
        <v>0.15940878422559049</v>
      </c>
      <c r="O2496">
        <v>2</v>
      </c>
      <c r="P2496">
        <v>4</v>
      </c>
      <c r="Q2496">
        <v>4</v>
      </c>
      <c r="R2496">
        <v>11</v>
      </c>
      <c r="S2496" t="s">
        <v>104</v>
      </c>
      <c r="T2496" t="s">
        <v>108</v>
      </c>
      <c r="V2496">
        <v>22</v>
      </c>
      <c r="W2496">
        <v>21</v>
      </c>
      <c r="X2496">
        <f>IF(AND(OR('Country Prioritization'!$C$4 = 'Filter inputs'!$A$4,'Country Prioritization'!$C$4=$B2496),
OR('Country Prioritization'!$C$6='Filter inputs'!$C$4,'Country Prioritization'!$C$6=$S2496),
OR( 'Country Prioritization'!$C$7='Filter inputs'!$D$4, 'Country Prioritization'!$C$7=$T2496),
OR('Country Prioritization'!$C$8='Filter inputs'!$E$4, 'Country Prioritization'!$C$8=$F2496), OR(AND('Country Prioritization'!$C$5='Filter inputs'!$B$4,H2496&lt;=$X$1),AND('Country Prioritization'!$C$5='Filter inputs'!$B$5,M2496&lt;=$X$1))),1,0)</f>
        <v>1</v>
      </c>
      <c r="Y2496">
        <f>IF(OR('Vaccine Prioritization'!$C$5='Filter inputs'!$E$4, 'Vaccine Prioritization'!$C$5=$F2496),1,0)</f>
        <v>1</v>
      </c>
    </row>
    <row r="2497" spans="1:25" x14ac:dyDescent="0.3">
      <c r="A2497" t="str">
        <f t="shared" si="60"/>
        <v>AFRICACIVRotaC2020</v>
      </c>
      <c r="B2497" t="s">
        <v>3</v>
      </c>
      <c r="C2497" t="s">
        <v>142</v>
      </c>
      <c r="D2497" t="s">
        <v>38</v>
      </c>
      <c r="E2497" t="s">
        <v>85</v>
      </c>
      <c r="F2497">
        <v>2020</v>
      </c>
      <c r="G2497" t="s">
        <v>196</v>
      </c>
      <c r="H2497" s="11" cm="1">
        <f t="array" ref="H2497">_xlfn.IFS(G2497="&gt;70%",1,G2497="60-70%",70%,G2497="50-60%",60%,G2497="&lt;50%",50%)</f>
        <v>1</v>
      </c>
      <c r="I2497" s="47">
        <v>0.13372208051813683</v>
      </c>
      <c r="J2497">
        <v>7</v>
      </c>
      <c r="K2497">
        <v>4</v>
      </c>
      <c r="L2497" t="s">
        <v>196</v>
      </c>
      <c r="M2497" s="11" cm="1">
        <f t="array" ref="M2497">_xlfn.IFS(L2497="&gt;70%",1,L2497="60-70%",70%,L2497="50-60%",60%,L2497="&lt;50%",50%)</f>
        <v>1</v>
      </c>
      <c r="N2497" s="47">
        <v>0.14486567197587108</v>
      </c>
      <c r="O2497">
        <v>5</v>
      </c>
      <c r="P2497">
        <v>3</v>
      </c>
      <c r="Q2497">
        <v>5</v>
      </c>
      <c r="R2497">
        <v>2</v>
      </c>
      <c r="S2497" t="s">
        <v>104</v>
      </c>
      <c r="T2497" t="s">
        <v>109</v>
      </c>
      <c r="V2497">
        <v>18</v>
      </c>
      <c r="W2497">
        <v>15</v>
      </c>
      <c r="X2497">
        <f>IF(AND(OR('Country Prioritization'!$C$4 = 'Filter inputs'!$A$4,'Country Prioritization'!$C$4=$B2497),
OR('Country Prioritization'!$C$6='Filter inputs'!$C$4,'Country Prioritization'!$C$6=$S2497),
OR( 'Country Prioritization'!$C$7='Filter inputs'!$D$4, 'Country Prioritization'!$C$7=$T2497),
OR('Country Prioritization'!$C$8='Filter inputs'!$E$4, 'Country Prioritization'!$C$8=$F2497), OR(AND('Country Prioritization'!$C$5='Filter inputs'!$B$4,H2497&lt;=$X$1),AND('Country Prioritization'!$C$5='Filter inputs'!$B$5,M2497&lt;=$X$1))),1,0)</f>
        <v>1</v>
      </c>
      <c r="Y2497">
        <f>IF(OR('Vaccine Prioritization'!$C$5='Filter inputs'!$E$4, 'Vaccine Prioritization'!$C$5=$F2497),1,0)</f>
        <v>1</v>
      </c>
    </row>
    <row r="2498" spans="1:25" x14ac:dyDescent="0.3">
      <c r="A2498" t="str">
        <f t="shared" si="60"/>
        <v>AFRICAZWERotaC2020</v>
      </c>
      <c r="B2498" t="s">
        <v>3</v>
      </c>
      <c r="C2498" t="s">
        <v>148</v>
      </c>
      <c r="D2498" t="s">
        <v>44</v>
      </c>
      <c r="E2498" t="s">
        <v>85</v>
      </c>
      <c r="F2498">
        <v>2020</v>
      </c>
      <c r="G2498" t="s">
        <v>196</v>
      </c>
      <c r="H2498" s="11" cm="1">
        <f t="array" ref="H2498">_xlfn.IFS(G2498="&gt;70%",1,G2498="60-70%",70%,G2498="50-60%",60%,G2498="&lt;50%",50%)</f>
        <v>1</v>
      </c>
      <c r="I2498" s="47">
        <v>0.12574263210714381</v>
      </c>
      <c r="J2498">
        <v>2</v>
      </c>
      <c r="K2498">
        <v>4</v>
      </c>
      <c r="L2498" t="s">
        <v>196</v>
      </c>
      <c r="M2498" s="11" cm="1">
        <f t="array" ref="M2498">_xlfn.IFS(L2498="&gt;70%",1,L2498="60-70%",70%,L2498="50-60%",60%,L2498="&lt;50%",50%)</f>
        <v>1</v>
      </c>
      <c r="N2498" s="47">
        <v>0.12302203050739809</v>
      </c>
      <c r="O2498">
        <v>4</v>
      </c>
      <c r="P2498">
        <v>3</v>
      </c>
      <c r="Q2498">
        <v>7</v>
      </c>
      <c r="R2498">
        <v>2</v>
      </c>
      <c r="S2498" t="s">
        <v>104</v>
      </c>
      <c r="T2498" t="s">
        <v>109</v>
      </c>
      <c r="V2498">
        <v>15</v>
      </c>
      <c r="W2498">
        <v>16</v>
      </c>
      <c r="X2498">
        <f>IF(AND(OR('Country Prioritization'!$C$4 = 'Filter inputs'!$A$4,'Country Prioritization'!$C$4=$B2498),
OR('Country Prioritization'!$C$6='Filter inputs'!$C$4,'Country Prioritization'!$C$6=$S2498),
OR( 'Country Prioritization'!$C$7='Filter inputs'!$D$4, 'Country Prioritization'!$C$7=$T2498),
OR('Country Prioritization'!$C$8='Filter inputs'!$E$4, 'Country Prioritization'!$C$8=$F2498), OR(AND('Country Prioritization'!$C$5='Filter inputs'!$B$4,H2498&lt;=$X$1),AND('Country Prioritization'!$C$5='Filter inputs'!$B$5,M2498&lt;=$X$1))),1,0)</f>
        <v>1</v>
      </c>
      <c r="Y2498">
        <f>IF(OR('Vaccine Prioritization'!$C$5='Filter inputs'!$E$4, 'Vaccine Prioritization'!$C$5=$F2498),1,0)</f>
        <v>1</v>
      </c>
    </row>
    <row r="2499" spans="1:25" x14ac:dyDescent="0.3">
      <c r="A2499" t="str">
        <f t="shared" si="60"/>
        <v>AFRICAMRTRotaC2020</v>
      </c>
      <c r="B2499" t="s">
        <v>3</v>
      </c>
      <c r="C2499" t="s">
        <v>140</v>
      </c>
      <c r="D2499" t="s">
        <v>36</v>
      </c>
      <c r="E2499" t="s">
        <v>85</v>
      </c>
      <c r="F2499">
        <v>2020</v>
      </c>
      <c r="G2499" t="s">
        <v>196</v>
      </c>
      <c r="H2499" s="11" cm="1">
        <f t="array" ref="H2499">_xlfn.IFS(G2499="&gt;70%",1,G2499="60-70%",70%,G2499="50-60%",60%,G2499="&lt;50%",50%)</f>
        <v>1</v>
      </c>
      <c r="I2499" s="47">
        <v>0.125051612872777</v>
      </c>
      <c r="J2499">
        <v>5</v>
      </c>
      <c r="K2499">
        <v>3</v>
      </c>
      <c r="L2499" t="s">
        <v>196</v>
      </c>
      <c r="M2499" s="11" cm="1">
        <f t="array" ref="M2499">_xlfn.IFS(L2499="&gt;70%",1,L2499="60-70%",70%,L2499="50-60%",60%,L2499="&lt;50%",50%)</f>
        <v>1</v>
      </c>
      <c r="N2499" s="47">
        <v>0.11846923689491579</v>
      </c>
      <c r="O2499">
        <v>4</v>
      </c>
      <c r="P2499">
        <v>3</v>
      </c>
      <c r="Q2499">
        <v>7</v>
      </c>
      <c r="R2499">
        <v>2</v>
      </c>
      <c r="S2499" t="s">
        <v>104</v>
      </c>
      <c r="T2499" t="s">
        <v>109</v>
      </c>
      <c r="V2499">
        <v>17</v>
      </c>
      <c r="W2499">
        <v>16</v>
      </c>
      <c r="X2499">
        <f>IF(AND(OR('Country Prioritization'!$C$4 = 'Filter inputs'!$A$4,'Country Prioritization'!$C$4=$B2499),
OR('Country Prioritization'!$C$6='Filter inputs'!$C$4,'Country Prioritization'!$C$6=$S2499),
OR( 'Country Prioritization'!$C$7='Filter inputs'!$D$4, 'Country Prioritization'!$C$7=$T2499),
OR('Country Prioritization'!$C$8='Filter inputs'!$E$4, 'Country Prioritization'!$C$8=$F2499), OR(AND('Country Prioritization'!$C$5='Filter inputs'!$B$4,H2499&lt;=$X$1),AND('Country Prioritization'!$C$5='Filter inputs'!$B$5,M2499&lt;=$X$1))),1,0)</f>
        <v>1</v>
      </c>
      <c r="Y2499">
        <f>IF(OR('Vaccine Prioritization'!$C$5='Filter inputs'!$E$4, 'Vaccine Prioritization'!$C$5=$F2499),1,0)</f>
        <v>1</v>
      </c>
    </row>
    <row r="2500" spans="1:25" x14ac:dyDescent="0.3">
      <c r="A2500" t="str">
        <f t="shared" ref="A2500:A2563" si="61">_xlfn.CONCAT(B2500,D2500,E2500,F2500)</f>
        <v>AFRICACOGRotaC2020</v>
      </c>
      <c r="B2500" t="s">
        <v>3</v>
      </c>
      <c r="C2500" t="s">
        <v>128</v>
      </c>
      <c r="D2500" t="s">
        <v>24</v>
      </c>
      <c r="E2500" t="s">
        <v>85</v>
      </c>
      <c r="F2500">
        <v>2020</v>
      </c>
      <c r="G2500" t="s">
        <v>196</v>
      </c>
      <c r="H2500" s="11" cm="1">
        <f t="array" ref="H2500">_xlfn.IFS(G2500="&gt;70%",1,G2500="60-70%",70%,G2500="50-60%",60%,G2500="&lt;50%",50%)</f>
        <v>1</v>
      </c>
      <c r="I2500" s="47">
        <v>0.12116489079147857</v>
      </c>
      <c r="J2500">
        <v>7</v>
      </c>
      <c r="K2500">
        <v>3</v>
      </c>
      <c r="L2500" t="s">
        <v>197</v>
      </c>
      <c r="M2500" s="11" cm="1">
        <f t="array" ref="M2500">_xlfn.IFS(L2500="&gt;70%",1,L2500="60-70%",70%,L2500="50-60%",60%,L2500="&lt;50%",50%)</f>
        <v>0.7</v>
      </c>
      <c r="N2500" s="47">
        <v>0.10203197769015766</v>
      </c>
      <c r="O2500">
        <v>6</v>
      </c>
      <c r="P2500">
        <v>3</v>
      </c>
      <c r="Q2500">
        <v>8</v>
      </c>
      <c r="R2500">
        <v>2</v>
      </c>
      <c r="S2500" t="s">
        <v>104</v>
      </c>
      <c r="T2500" t="s">
        <v>109</v>
      </c>
      <c r="V2500">
        <v>20</v>
      </c>
      <c r="W2500">
        <v>19</v>
      </c>
      <c r="X2500">
        <f>IF(AND(OR('Country Prioritization'!$C$4 = 'Filter inputs'!$A$4,'Country Prioritization'!$C$4=$B2500),
OR('Country Prioritization'!$C$6='Filter inputs'!$C$4,'Country Prioritization'!$C$6=$S2500),
OR( 'Country Prioritization'!$C$7='Filter inputs'!$D$4, 'Country Prioritization'!$C$7=$T2500),
OR('Country Prioritization'!$C$8='Filter inputs'!$E$4, 'Country Prioritization'!$C$8=$F2500), OR(AND('Country Prioritization'!$C$5='Filter inputs'!$B$4,H2500&lt;=$X$1),AND('Country Prioritization'!$C$5='Filter inputs'!$B$5,M2500&lt;=$X$1))),1,0)</f>
        <v>1</v>
      </c>
      <c r="Y2500">
        <f>IF(OR('Vaccine Prioritization'!$C$5='Filter inputs'!$E$4, 'Vaccine Prioritization'!$C$5=$F2500),1,0)</f>
        <v>1</v>
      </c>
    </row>
    <row r="2501" spans="1:25" x14ac:dyDescent="0.3">
      <c r="A2501" t="str">
        <f t="shared" si="61"/>
        <v>AFRICALBRRotaC2020</v>
      </c>
      <c r="B2501" t="s">
        <v>3</v>
      </c>
      <c r="C2501" t="s">
        <v>137</v>
      </c>
      <c r="D2501" t="s">
        <v>33</v>
      </c>
      <c r="E2501" t="s">
        <v>85</v>
      </c>
      <c r="F2501">
        <v>2020</v>
      </c>
      <c r="G2501" t="s">
        <v>197</v>
      </c>
      <c r="H2501" s="11" cm="1">
        <f t="array" ref="H2501">_xlfn.IFS(G2501="&gt;70%",1,G2501="60-70%",70%,G2501="50-60%",60%,G2501="&lt;50%",50%)</f>
        <v>0.7</v>
      </c>
      <c r="I2501" s="47">
        <v>8.7604149748269577E-2</v>
      </c>
      <c r="J2501">
        <v>10</v>
      </c>
      <c r="K2501">
        <v>3</v>
      </c>
      <c r="L2501" t="s">
        <v>196</v>
      </c>
      <c r="M2501" s="11" cm="1">
        <f t="array" ref="M2501">_xlfn.IFS(L2501="&gt;70%",1,L2501="60-70%",70%,L2501="50-60%",60%,L2501="&lt;50%",50%)</f>
        <v>1</v>
      </c>
      <c r="N2501" s="47">
        <v>0.1012897231102235</v>
      </c>
      <c r="O2501">
        <v>5</v>
      </c>
      <c r="P2501">
        <v>3</v>
      </c>
      <c r="Q2501">
        <v>10</v>
      </c>
      <c r="R2501">
        <v>9</v>
      </c>
      <c r="S2501" t="s">
        <v>103</v>
      </c>
      <c r="T2501" t="s">
        <v>106</v>
      </c>
      <c r="V2501">
        <v>32</v>
      </c>
      <c r="W2501">
        <v>27</v>
      </c>
      <c r="X2501">
        <f>IF(AND(OR('Country Prioritization'!$C$4 = 'Filter inputs'!$A$4,'Country Prioritization'!$C$4=$B2501),
OR('Country Prioritization'!$C$6='Filter inputs'!$C$4,'Country Prioritization'!$C$6=$S2501),
OR( 'Country Prioritization'!$C$7='Filter inputs'!$D$4, 'Country Prioritization'!$C$7=$T2501),
OR('Country Prioritization'!$C$8='Filter inputs'!$E$4, 'Country Prioritization'!$C$8=$F2501), OR(AND('Country Prioritization'!$C$5='Filter inputs'!$B$4,H2501&lt;=$X$1),AND('Country Prioritization'!$C$5='Filter inputs'!$B$5,M2501&lt;=$X$1))),1,0)</f>
        <v>1</v>
      </c>
      <c r="Y2501">
        <f>IF(OR('Vaccine Prioritization'!$C$5='Filter inputs'!$E$4, 'Vaccine Prioritization'!$C$5=$F2501),1,0)</f>
        <v>1</v>
      </c>
    </row>
    <row r="2502" spans="1:25" x14ac:dyDescent="0.3">
      <c r="A2502" t="str">
        <f t="shared" si="61"/>
        <v>ASIAMNGRotaC2020</v>
      </c>
      <c r="B2502" t="s">
        <v>13</v>
      </c>
      <c r="C2502" t="s">
        <v>174</v>
      </c>
      <c r="D2502" t="s">
        <v>70</v>
      </c>
      <c r="E2502" t="s">
        <v>85</v>
      </c>
      <c r="F2502">
        <v>2020</v>
      </c>
      <c r="G2502" t="s">
        <v>197</v>
      </c>
      <c r="H2502" s="11" cm="1">
        <f t="array" ref="H2502">_xlfn.IFS(G2502="&gt;70%",1,G2502="60-70%",70%,G2502="50-60%",60%,G2502="&lt;50%",50%)</f>
        <v>0.7</v>
      </c>
      <c r="I2502" s="47">
        <v>5.412396055350753E-2</v>
      </c>
      <c r="J2502">
        <v>7</v>
      </c>
      <c r="K2502">
        <v>2</v>
      </c>
      <c r="L2502" t="s">
        <v>199</v>
      </c>
      <c r="M2502" s="11" cm="1">
        <f t="array" ref="M2502">_xlfn.IFS(L2502="&gt;70%",1,L2502="60-70%",70%,L2502="50-60%",60%,L2502="&lt;50%",50%)</f>
        <v>0.5</v>
      </c>
      <c r="N2502" s="47">
        <v>9.2369193721740003E-2</v>
      </c>
      <c r="O2502">
        <v>9</v>
      </c>
      <c r="P2502">
        <v>3</v>
      </c>
      <c r="Q2502">
        <v>5</v>
      </c>
      <c r="R2502">
        <v>11</v>
      </c>
      <c r="S2502" t="s">
        <v>104</v>
      </c>
      <c r="T2502" t="s">
        <v>108</v>
      </c>
      <c r="V2502">
        <v>25</v>
      </c>
      <c r="W2502">
        <v>28</v>
      </c>
      <c r="X2502">
        <f>IF(AND(OR('Country Prioritization'!$C$4 = 'Filter inputs'!$A$4,'Country Prioritization'!$C$4=$B2502),
OR('Country Prioritization'!$C$6='Filter inputs'!$C$4,'Country Prioritization'!$C$6=$S2502),
OR( 'Country Prioritization'!$C$7='Filter inputs'!$D$4, 'Country Prioritization'!$C$7=$T2502),
OR('Country Prioritization'!$C$8='Filter inputs'!$E$4, 'Country Prioritization'!$C$8=$F2502), OR(AND('Country Prioritization'!$C$5='Filter inputs'!$B$4,H2502&lt;=$X$1),AND('Country Prioritization'!$C$5='Filter inputs'!$B$5,M2502&lt;=$X$1))),1,0)</f>
        <v>1</v>
      </c>
      <c r="Y2502">
        <f>IF(OR('Vaccine Prioritization'!$C$5='Filter inputs'!$E$4, 'Vaccine Prioritization'!$C$5=$F2502),1,0)</f>
        <v>1</v>
      </c>
    </row>
    <row r="2503" spans="1:25" x14ac:dyDescent="0.3">
      <c r="A2503" t="str">
        <f t="shared" si="61"/>
        <v>AFRICAGMBRotaC2020</v>
      </c>
      <c r="B2503" t="s">
        <v>3</v>
      </c>
      <c r="C2503" t="s">
        <v>156</v>
      </c>
      <c r="D2503" t="s">
        <v>52</v>
      </c>
      <c r="E2503" t="s">
        <v>85</v>
      </c>
      <c r="F2503">
        <v>2020</v>
      </c>
      <c r="G2503" t="s">
        <v>196</v>
      </c>
      <c r="H2503" s="11" cm="1">
        <f t="array" ref="H2503">_xlfn.IFS(G2503="&gt;70%",1,G2503="60-70%",70%,G2503="50-60%",60%,G2503="&lt;50%",50%)</f>
        <v>1</v>
      </c>
      <c r="I2503" s="47">
        <v>9.0041396085482936E-2</v>
      </c>
      <c r="J2503">
        <v>3</v>
      </c>
      <c r="K2503">
        <v>3</v>
      </c>
      <c r="L2503" t="s">
        <v>196</v>
      </c>
      <c r="M2503" s="11" cm="1">
        <f t="array" ref="M2503">_xlfn.IFS(L2503="&gt;70%",1,L2503="60-70%",70%,L2503="50-60%",60%,L2503="&lt;50%",50%)</f>
        <v>1</v>
      </c>
      <c r="N2503" s="47">
        <v>8.4435758218576892E-2</v>
      </c>
      <c r="O2503">
        <v>3</v>
      </c>
      <c r="P2503">
        <v>3</v>
      </c>
      <c r="Q2503">
        <v>6</v>
      </c>
      <c r="R2503">
        <v>9</v>
      </c>
      <c r="S2503" t="s">
        <v>103</v>
      </c>
      <c r="T2503" t="s">
        <v>106</v>
      </c>
      <c r="V2503">
        <v>21</v>
      </c>
      <c r="W2503">
        <v>21</v>
      </c>
      <c r="X2503">
        <f>IF(AND(OR('Country Prioritization'!$C$4 = 'Filter inputs'!$A$4,'Country Prioritization'!$C$4=$B2503),
OR('Country Prioritization'!$C$6='Filter inputs'!$C$4,'Country Prioritization'!$C$6=$S2503),
OR( 'Country Prioritization'!$C$7='Filter inputs'!$D$4, 'Country Prioritization'!$C$7=$T2503),
OR('Country Prioritization'!$C$8='Filter inputs'!$E$4, 'Country Prioritization'!$C$8=$F2503), OR(AND('Country Prioritization'!$C$5='Filter inputs'!$B$4,H2503&lt;=$X$1),AND('Country Prioritization'!$C$5='Filter inputs'!$B$5,M2503&lt;=$X$1))),1,0)</f>
        <v>1</v>
      </c>
      <c r="Y2503">
        <f>IF(OR('Vaccine Prioritization'!$C$5='Filter inputs'!$E$4, 'Vaccine Prioritization'!$C$5=$F2503),1,0)</f>
        <v>1</v>
      </c>
    </row>
    <row r="2504" spans="1:25" x14ac:dyDescent="0.3">
      <c r="A2504" t="str">
        <f t="shared" si="61"/>
        <v>AMERICANICRotaC2020</v>
      </c>
      <c r="B2504" t="s">
        <v>22</v>
      </c>
      <c r="C2504" t="s">
        <v>185</v>
      </c>
      <c r="D2504" t="s">
        <v>81</v>
      </c>
      <c r="E2504" t="s">
        <v>85</v>
      </c>
      <c r="F2504">
        <v>2020</v>
      </c>
      <c r="G2504" t="s">
        <v>196</v>
      </c>
      <c r="H2504" s="11" cm="1">
        <f t="array" ref="H2504">_xlfn.IFS(G2504="&gt;70%",1,G2504="60-70%",70%,G2504="50-60%",60%,G2504="&lt;50%",50%)</f>
        <v>1</v>
      </c>
      <c r="I2504" s="47">
        <v>7.2510341679985643E-2</v>
      </c>
      <c r="J2504">
        <v>1</v>
      </c>
      <c r="K2504">
        <v>3</v>
      </c>
      <c r="L2504" t="s">
        <v>196</v>
      </c>
      <c r="M2504" s="11" cm="1">
        <f t="array" ref="M2504">_xlfn.IFS(L2504="&gt;70%",1,L2504="60-70%",70%,L2504="50-60%",60%,L2504="&lt;50%",50%)</f>
        <v>1</v>
      </c>
      <c r="N2504" s="47">
        <v>7.3911371274181931E-2</v>
      </c>
      <c r="O2504">
        <v>1</v>
      </c>
      <c r="P2504">
        <v>2</v>
      </c>
      <c r="Q2504">
        <v>1</v>
      </c>
      <c r="R2504">
        <v>5</v>
      </c>
      <c r="S2504" t="s">
        <v>104</v>
      </c>
      <c r="T2504" t="s">
        <v>107</v>
      </c>
      <c r="V2504">
        <v>10</v>
      </c>
      <c r="W2504">
        <v>9</v>
      </c>
      <c r="X2504">
        <f>IF(AND(OR('Country Prioritization'!$C$4 = 'Filter inputs'!$A$4,'Country Prioritization'!$C$4=$B2504),
OR('Country Prioritization'!$C$6='Filter inputs'!$C$4,'Country Prioritization'!$C$6=$S2504),
OR( 'Country Prioritization'!$C$7='Filter inputs'!$D$4, 'Country Prioritization'!$C$7=$T2504),
OR('Country Prioritization'!$C$8='Filter inputs'!$E$4, 'Country Prioritization'!$C$8=$F2504), OR(AND('Country Prioritization'!$C$5='Filter inputs'!$B$4,H2504&lt;=$X$1),AND('Country Prioritization'!$C$5='Filter inputs'!$B$5,M2504&lt;=$X$1))),1,0)</f>
        <v>1</v>
      </c>
      <c r="Y2504">
        <f>IF(OR('Vaccine Prioritization'!$C$5='Filter inputs'!$E$4, 'Vaccine Prioritization'!$C$5=$F2504),1,0)</f>
        <v>1</v>
      </c>
    </row>
    <row r="2505" spans="1:25" x14ac:dyDescent="0.3">
      <c r="A2505" t="str">
        <f t="shared" si="61"/>
        <v>AFRICACAFRotaC2020</v>
      </c>
      <c r="B2505" t="s">
        <v>3</v>
      </c>
      <c r="C2505" t="s">
        <v>114</v>
      </c>
      <c r="D2505" t="s">
        <v>6</v>
      </c>
      <c r="E2505" t="s">
        <v>85</v>
      </c>
      <c r="F2505">
        <v>2020</v>
      </c>
      <c r="G2505" t="s">
        <v>196</v>
      </c>
      <c r="H2505" s="11" cm="1">
        <f t="array" ref="H2505">_xlfn.IFS(G2505="&gt;70%",1,G2505="60-70%",70%,G2505="50-60%",60%,G2505="&lt;50%",50%)</f>
        <v>1</v>
      </c>
      <c r="I2505" s="47">
        <v>0.14172014877265096</v>
      </c>
      <c r="J2505">
        <v>5</v>
      </c>
      <c r="K2505">
        <v>4</v>
      </c>
      <c r="L2505" t="s">
        <v>199</v>
      </c>
      <c r="M2505" s="11" cm="1">
        <f t="array" ref="M2505">_xlfn.IFS(L2505="&gt;70%",1,L2505="60-70%",70%,L2505="50-60%",60%,L2505="&lt;50%",50%)</f>
        <v>0.5</v>
      </c>
      <c r="N2505" s="47">
        <v>7.1206751925923406E-2</v>
      </c>
      <c r="O2505">
        <v>7</v>
      </c>
      <c r="P2505">
        <v>2</v>
      </c>
      <c r="Q2505">
        <v>10</v>
      </c>
      <c r="R2505">
        <v>9</v>
      </c>
      <c r="S2505" t="s">
        <v>103</v>
      </c>
      <c r="T2505" t="s">
        <v>106</v>
      </c>
      <c r="V2505">
        <v>28</v>
      </c>
      <c r="W2505">
        <v>28</v>
      </c>
      <c r="X2505">
        <f>IF(AND(OR('Country Prioritization'!$C$4 = 'Filter inputs'!$A$4,'Country Prioritization'!$C$4=$B2505),
OR('Country Prioritization'!$C$6='Filter inputs'!$C$4,'Country Prioritization'!$C$6=$S2505),
OR( 'Country Prioritization'!$C$7='Filter inputs'!$D$4, 'Country Prioritization'!$C$7=$T2505),
OR('Country Prioritization'!$C$8='Filter inputs'!$E$4, 'Country Prioritization'!$C$8=$F2505), OR(AND('Country Prioritization'!$C$5='Filter inputs'!$B$4,H2505&lt;=$X$1),AND('Country Prioritization'!$C$5='Filter inputs'!$B$5,M2505&lt;=$X$1))),1,0)</f>
        <v>1</v>
      </c>
      <c r="Y2505">
        <f>IF(OR('Vaccine Prioritization'!$C$5='Filter inputs'!$E$4, 'Vaccine Prioritization'!$C$5=$F2505),1,0)</f>
        <v>1</v>
      </c>
    </row>
    <row r="2506" spans="1:25" x14ac:dyDescent="0.3">
      <c r="A2506" t="str">
        <f t="shared" si="61"/>
        <v>AFRICAGNBRotaC2020</v>
      </c>
      <c r="B2506" t="s">
        <v>3</v>
      </c>
      <c r="C2506" t="s">
        <v>138</v>
      </c>
      <c r="D2506" t="s">
        <v>34</v>
      </c>
      <c r="E2506" t="s">
        <v>85</v>
      </c>
      <c r="F2506">
        <v>2020</v>
      </c>
      <c r="G2506" t="s">
        <v>196</v>
      </c>
      <c r="H2506" s="11" cm="1">
        <f t="array" ref="H2506">_xlfn.IFS(G2506="&gt;70%",1,G2506="60-70%",70%,G2506="50-60%",60%,G2506="&lt;50%",50%)</f>
        <v>1</v>
      </c>
      <c r="I2506" s="47">
        <v>5.6865515322627826E-2</v>
      </c>
      <c r="J2506">
        <v>4</v>
      </c>
      <c r="K2506">
        <v>2</v>
      </c>
      <c r="L2506" t="s">
        <v>196</v>
      </c>
      <c r="M2506" s="11" cm="1">
        <f t="array" ref="M2506">_xlfn.IFS(L2506="&gt;70%",1,L2506="60-70%",70%,L2506="50-60%",60%,L2506="&lt;50%",50%)</f>
        <v>1</v>
      </c>
      <c r="N2506" s="47">
        <v>5.3570844112013426E-2</v>
      </c>
      <c r="O2506">
        <v>5</v>
      </c>
      <c r="P2506">
        <v>2</v>
      </c>
      <c r="Q2506">
        <v>9</v>
      </c>
      <c r="R2506">
        <v>9</v>
      </c>
      <c r="S2506" t="s">
        <v>103</v>
      </c>
      <c r="T2506" t="s">
        <v>106</v>
      </c>
      <c r="V2506">
        <v>24</v>
      </c>
      <c r="W2506">
        <v>25</v>
      </c>
      <c r="X2506">
        <f>IF(AND(OR('Country Prioritization'!$C$4 = 'Filter inputs'!$A$4,'Country Prioritization'!$C$4=$B2506),
OR('Country Prioritization'!$C$6='Filter inputs'!$C$4,'Country Prioritization'!$C$6=$S2506),
OR( 'Country Prioritization'!$C$7='Filter inputs'!$D$4, 'Country Prioritization'!$C$7=$T2506),
OR('Country Prioritization'!$C$8='Filter inputs'!$E$4, 'Country Prioritization'!$C$8=$F2506), OR(AND('Country Prioritization'!$C$5='Filter inputs'!$B$4,H2506&lt;=$X$1),AND('Country Prioritization'!$C$5='Filter inputs'!$B$5,M2506&lt;=$X$1))),1,0)</f>
        <v>1</v>
      </c>
      <c r="Y2506">
        <f>IF(OR('Vaccine Prioritization'!$C$5='Filter inputs'!$E$4, 'Vaccine Prioritization'!$C$5=$F2506),1,0)</f>
        <v>1</v>
      </c>
    </row>
    <row r="2507" spans="1:25" x14ac:dyDescent="0.3">
      <c r="A2507" t="str">
        <f t="shared" si="61"/>
        <v>ASIAARMRotaC2020</v>
      </c>
      <c r="B2507" t="s">
        <v>13</v>
      </c>
      <c r="C2507" t="s">
        <v>168</v>
      </c>
      <c r="D2507" t="s">
        <v>64</v>
      </c>
      <c r="E2507" t="s">
        <v>85</v>
      </c>
      <c r="F2507">
        <v>2020</v>
      </c>
      <c r="G2507" t="s">
        <v>196</v>
      </c>
      <c r="H2507" s="11" cm="1">
        <f t="array" ref="H2507">_xlfn.IFS(G2507="&gt;70%",1,G2507="60-70%",70%,G2507="50-60%",60%,G2507="&lt;50%",50%)</f>
        <v>1</v>
      </c>
      <c r="I2507" s="47">
        <v>4.7726642300555192E-2</v>
      </c>
      <c r="J2507">
        <v>2</v>
      </c>
      <c r="K2507">
        <v>2</v>
      </c>
      <c r="L2507" t="s">
        <v>196</v>
      </c>
      <c r="M2507" s="11" cm="1">
        <f t="array" ref="M2507">_xlfn.IFS(L2507="&gt;70%",1,L2507="60-70%",70%,L2507="50-60%",60%,L2507="&lt;50%",50%)</f>
        <v>1</v>
      </c>
      <c r="N2507" s="47">
        <v>4.9908914847333542E-2</v>
      </c>
      <c r="O2507">
        <v>2</v>
      </c>
      <c r="P2507">
        <v>2</v>
      </c>
      <c r="Q2507">
        <v>2</v>
      </c>
      <c r="R2507">
        <v>10</v>
      </c>
      <c r="S2507" t="s">
        <v>105</v>
      </c>
      <c r="T2507" t="s">
        <v>108</v>
      </c>
      <c r="V2507">
        <v>16</v>
      </c>
      <c r="W2507">
        <v>16</v>
      </c>
      <c r="X2507">
        <f>IF(AND(OR('Country Prioritization'!$C$4 = 'Filter inputs'!$A$4,'Country Prioritization'!$C$4=$B2507),
OR('Country Prioritization'!$C$6='Filter inputs'!$C$4,'Country Prioritization'!$C$6=$S2507),
OR( 'Country Prioritization'!$C$7='Filter inputs'!$D$4, 'Country Prioritization'!$C$7=$T2507),
OR('Country Prioritization'!$C$8='Filter inputs'!$E$4, 'Country Prioritization'!$C$8=$F2507), OR(AND('Country Prioritization'!$C$5='Filter inputs'!$B$4,H2507&lt;=$X$1),AND('Country Prioritization'!$C$5='Filter inputs'!$B$5,M2507&lt;=$X$1))),1,0)</f>
        <v>1</v>
      </c>
      <c r="Y2507">
        <f>IF(OR('Vaccine Prioritization'!$C$5='Filter inputs'!$E$4, 'Vaccine Prioritization'!$C$5=$F2507),1,0)</f>
        <v>1</v>
      </c>
    </row>
    <row r="2508" spans="1:25" x14ac:dyDescent="0.3">
      <c r="A2508" t="str">
        <f t="shared" si="61"/>
        <v>ASIATLSRotaC2020</v>
      </c>
      <c r="B2508" t="s">
        <v>13</v>
      </c>
      <c r="C2508" t="s">
        <v>160</v>
      </c>
      <c r="D2508" t="s">
        <v>56</v>
      </c>
      <c r="E2508" t="s">
        <v>85</v>
      </c>
      <c r="F2508">
        <v>2020</v>
      </c>
      <c r="G2508" t="s">
        <v>197</v>
      </c>
      <c r="H2508" s="11" cm="1">
        <f t="array" ref="H2508">_xlfn.IFS(G2508="&gt;70%",1,G2508="60-70%",70%,G2508="50-60%",60%,G2508="&lt;50%",50%)</f>
        <v>0.7</v>
      </c>
      <c r="I2508" s="47">
        <v>3.3951134489937584E-2</v>
      </c>
      <c r="J2508">
        <v>7</v>
      </c>
      <c r="K2508">
        <v>2</v>
      </c>
      <c r="L2508" t="s">
        <v>199</v>
      </c>
      <c r="M2508" s="11" cm="1">
        <f t="array" ref="M2508">_xlfn.IFS(L2508="&gt;70%",1,L2508="60-70%",70%,L2508="50-60%",60%,L2508="&lt;50%",50%)</f>
        <v>0.5</v>
      </c>
      <c r="N2508" s="47">
        <v>3.6953323614460243E-2</v>
      </c>
      <c r="O2508">
        <v>8</v>
      </c>
      <c r="P2508">
        <v>2</v>
      </c>
      <c r="Q2508">
        <v>2</v>
      </c>
      <c r="R2508">
        <v>11</v>
      </c>
      <c r="S2508" t="s">
        <v>104</v>
      </c>
      <c r="T2508" t="s">
        <v>108</v>
      </c>
      <c r="V2508">
        <v>22</v>
      </c>
      <c r="W2508">
        <v>23</v>
      </c>
      <c r="X2508">
        <f>IF(AND(OR('Country Prioritization'!$C$4 = 'Filter inputs'!$A$4,'Country Prioritization'!$C$4=$B2508),
OR('Country Prioritization'!$C$6='Filter inputs'!$C$4,'Country Prioritization'!$C$6=$S2508),
OR( 'Country Prioritization'!$C$7='Filter inputs'!$D$4, 'Country Prioritization'!$C$7=$T2508),
OR('Country Prioritization'!$C$8='Filter inputs'!$E$4, 'Country Prioritization'!$C$8=$F2508), OR(AND('Country Prioritization'!$C$5='Filter inputs'!$B$4,H2508&lt;=$X$1),AND('Country Prioritization'!$C$5='Filter inputs'!$B$5,M2508&lt;=$X$1))),1,0)</f>
        <v>1</v>
      </c>
      <c r="Y2508">
        <f>IF(OR('Vaccine Prioritization'!$C$5='Filter inputs'!$E$4, 'Vaccine Prioritization'!$C$5=$F2508),1,0)</f>
        <v>1</v>
      </c>
    </row>
    <row r="2509" spans="1:25" x14ac:dyDescent="0.3">
      <c r="A2509" t="str">
        <f t="shared" si="61"/>
        <v>OCEANIASLBRotaC2020</v>
      </c>
      <c r="B2509" t="s">
        <v>15</v>
      </c>
      <c r="C2509" t="s">
        <v>150</v>
      </c>
      <c r="D2509" t="s">
        <v>46</v>
      </c>
      <c r="E2509" t="s">
        <v>85</v>
      </c>
      <c r="F2509">
        <v>2020</v>
      </c>
      <c r="G2509" t="s">
        <v>196</v>
      </c>
      <c r="H2509" s="11" cm="1">
        <f t="array" ref="H2509">_xlfn.IFS(G2509="&gt;70%",1,G2509="60-70%",70%,G2509="50-60%",60%,G2509="&lt;50%",50%)</f>
        <v>1</v>
      </c>
      <c r="I2509" s="47">
        <v>1.8552684206097157E-2</v>
      </c>
      <c r="J2509">
        <v>4</v>
      </c>
      <c r="K2509">
        <v>1</v>
      </c>
      <c r="L2509" t="s">
        <v>199</v>
      </c>
      <c r="M2509" s="11" cm="1">
        <f t="array" ref="M2509">_xlfn.IFS(L2509="&gt;70%",1,L2509="60-70%",70%,L2509="50-60%",60%,L2509="&lt;50%",50%)</f>
        <v>0.5</v>
      </c>
      <c r="N2509" s="47">
        <v>3.105398061676632E-2</v>
      </c>
      <c r="O2509">
        <v>7</v>
      </c>
      <c r="P2509">
        <v>2</v>
      </c>
      <c r="Q2509">
        <v>1</v>
      </c>
      <c r="R2509">
        <v>5</v>
      </c>
      <c r="S2509" t="s">
        <v>104</v>
      </c>
      <c r="T2509" t="s">
        <v>107</v>
      </c>
      <c r="V2509">
        <v>11</v>
      </c>
      <c r="W2509">
        <v>15</v>
      </c>
      <c r="X2509">
        <f>IF(AND(OR('Country Prioritization'!$C$4 = 'Filter inputs'!$A$4,'Country Prioritization'!$C$4=$B2509),
OR('Country Prioritization'!$C$6='Filter inputs'!$C$4,'Country Prioritization'!$C$6=$S2509),
OR( 'Country Prioritization'!$C$7='Filter inputs'!$D$4, 'Country Prioritization'!$C$7=$T2509),
OR('Country Prioritization'!$C$8='Filter inputs'!$E$4, 'Country Prioritization'!$C$8=$F2509), OR(AND('Country Prioritization'!$C$5='Filter inputs'!$B$4,H2509&lt;=$X$1),AND('Country Prioritization'!$C$5='Filter inputs'!$B$5,M2509&lt;=$X$1))),1,0)</f>
        <v>1</v>
      </c>
      <c r="Y2509">
        <f>IF(OR('Vaccine Prioritization'!$C$5='Filter inputs'!$E$4, 'Vaccine Prioritization'!$C$5=$F2509),1,0)</f>
        <v>1</v>
      </c>
    </row>
    <row r="2510" spans="1:25" x14ac:dyDescent="0.3">
      <c r="A2510" t="str">
        <f t="shared" si="61"/>
        <v>ASIABTNRotaC2020</v>
      </c>
      <c r="B2510" t="s">
        <v>13</v>
      </c>
      <c r="C2510" t="s">
        <v>184</v>
      </c>
      <c r="D2510" t="s">
        <v>80</v>
      </c>
      <c r="E2510" t="s">
        <v>85</v>
      </c>
      <c r="F2510">
        <v>2020</v>
      </c>
      <c r="G2510" t="s">
        <v>197</v>
      </c>
      <c r="H2510" s="11" cm="1">
        <f t="array" ref="H2510">_xlfn.IFS(G2510="&gt;70%",1,G2510="60-70%",70%,G2510="50-60%",60%,G2510="&lt;50%",50%)</f>
        <v>0.7</v>
      </c>
      <c r="I2510" s="47">
        <v>5.1264580285344937E-3</v>
      </c>
      <c r="J2510">
        <v>7</v>
      </c>
      <c r="K2510">
        <v>1</v>
      </c>
      <c r="L2510" t="s">
        <v>199</v>
      </c>
      <c r="M2510" s="11" cm="1">
        <f t="array" ref="M2510">_xlfn.IFS(L2510="&gt;70%",1,L2510="60-70%",70%,L2510="50-60%",60%,L2510="&lt;50%",50%)</f>
        <v>0.5</v>
      </c>
      <c r="N2510" s="47">
        <v>2.7010415140113687E-2</v>
      </c>
      <c r="O2510">
        <v>8</v>
      </c>
      <c r="P2510">
        <v>2</v>
      </c>
      <c r="Q2510">
        <v>4</v>
      </c>
      <c r="R2510">
        <v>11</v>
      </c>
      <c r="S2510" t="s">
        <v>104</v>
      </c>
      <c r="T2510" t="s">
        <v>108</v>
      </c>
      <c r="V2510">
        <v>23</v>
      </c>
      <c r="W2510">
        <v>25</v>
      </c>
      <c r="X2510">
        <f>IF(AND(OR('Country Prioritization'!$C$4 = 'Filter inputs'!$A$4,'Country Prioritization'!$C$4=$B2510),
OR('Country Prioritization'!$C$6='Filter inputs'!$C$4,'Country Prioritization'!$C$6=$S2510),
OR( 'Country Prioritization'!$C$7='Filter inputs'!$D$4, 'Country Prioritization'!$C$7=$T2510),
OR('Country Prioritization'!$C$8='Filter inputs'!$E$4, 'Country Prioritization'!$C$8=$F2510), OR(AND('Country Prioritization'!$C$5='Filter inputs'!$B$4,H2510&lt;=$X$1),AND('Country Prioritization'!$C$5='Filter inputs'!$B$5,M2510&lt;=$X$1))),1,0)</f>
        <v>1</v>
      </c>
      <c r="Y2510">
        <f>IF(OR('Vaccine Prioritization'!$C$5='Filter inputs'!$E$4, 'Vaccine Prioritization'!$C$5=$F2510),1,0)</f>
        <v>1</v>
      </c>
    </row>
    <row r="2511" spans="1:25" x14ac:dyDescent="0.3">
      <c r="A2511" t="str">
        <f t="shared" si="61"/>
        <v>ASIAGEORotaC2020</v>
      </c>
      <c r="B2511" t="s">
        <v>13</v>
      </c>
      <c r="C2511" t="s">
        <v>159</v>
      </c>
      <c r="D2511" t="s">
        <v>55</v>
      </c>
      <c r="E2511" t="s">
        <v>85</v>
      </c>
      <c r="F2511">
        <v>2020</v>
      </c>
      <c r="G2511" t="s">
        <v>196</v>
      </c>
      <c r="H2511" s="11" cm="1">
        <f t="array" ref="H2511">_xlfn.IFS(G2511="&gt;70%",1,G2511="60-70%",70%,G2511="50-60%",60%,G2511="&lt;50%",50%)</f>
        <v>1</v>
      </c>
      <c r="I2511" s="47">
        <v>2.4012902225744117E-2</v>
      </c>
      <c r="J2511">
        <v>4</v>
      </c>
      <c r="K2511">
        <v>2</v>
      </c>
      <c r="L2511" t="s">
        <v>196</v>
      </c>
      <c r="M2511" s="11" cm="1">
        <f t="array" ref="M2511">_xlfn.IFS(L2511="&gt;70%",1,L2511="60-70%",70%,L2511="50-60%",60%,L2511="&lt;50%",50%)</f>
        <v>1</v>
      </c>
      <c r="N2511" s="47">
        <v>2.4121553092403637E-2</v>
      </c>
      <c r="O2511">
        <v>3</v>
      </c>
      <c r="P2511">
        <v>2</v>
      </c>
      <c r="Q2511">
        <v>3</v>
      </c>
      <c r="R2511">
        <v>10</v>
      </c>
      <c r="S2511" t="s">
        <v>105</v>
      </c>
      <c r="T2511" t="s">
        <v>108</v>
      </c>
      <c r="V2511">
        <v>19</v>
      </c>
      <c r="W2511">
        <v>18</v>
      </c>
      <c r="X2511">
        <f>IF(AND(OR('Country Prioritization'!$C$4 = 'Filter inputs'!$A$4,'Country Prioritization'!$C$4=$B2511),
OR('Country Prioritization'!$C$6='Filter inputs'!$C$4,'Country Prioritization'!$C$6=$S2511),
OR( 'Country Prioritization'!$C$7='Filter inputs'!$D$4, 'Country Prioritization'!$C$7=$T2511),
OR('Country Prioritization'!$C$8='Filter inputs'!$E$4, 'Country Prioritization'!$C$8=$F2511), OR(AND('Country Prioritization'!$C$5='Filter inputs'!$B$4,H2511&lt;=$X$1),AND('Country Prioritization'!$C$5='Filter inputs'!$B$5,M2511&lt;=$X$1))),1,0)</f>
        <v>1</v>
      </c>
      <c r="Y2511">
        <f>IF(OR('Vaccine Prioritization'!$C$5='Filter inputs'!$E$4, 'Vaccine Prioritization'!$C$5=$F2511),1,0)</f>
        <v>1</v>
      </c>
    </row>
    <row r="2512" spans="1:25" x14ac:dyDescent="0.3">
      <c r="A2512" t="str">
        <f t="shared" si="61"/>
        <v>AFRICADJIRotaC2020</v>
      </c>
      <c r="B2512" t="s">
        <v>3</v>
      </c>
      <c r="C2512" t="s">
        <v>124</v>
      </c>
      <c r="D2512" t="s">
        <v>19</v>
      </c>
      <c r="E2512" t="s">
        <v>85</v>
      </c>
      <c r="F2512">
        <v>2020</v>
      </c>
      <c r="G2512" t="s">
        <v>196</v>
      </c>
      <c r="H2512" s="11" cm="1">
        <f t="array" ref="H2512">_xlfn.IFS(G2512="&gt;70%",1,G2512="60-70%",70%,G2512="50-60%",60%,G2512="&lt;50%",50%)</f>
        <v>1</v>
      </c>
      <c r="I2512" s="47">
        <v>2.982913394347177E-2</v>
      </c>
      <c r="J2512">
        <v>3</v>
      </c>
      <c r="K2512">
        <v>2</v>
      </c>
      <c r="L2512" t="s">
        <v>198</v>
      </c>
      <c r="M2512" s="11" cm="1">
        <f t="array" ref="M2512">_xlfn.IFS(L2512="&gt;70%",1,L2512="60-70%",70%,L2512="50-60%",60%,L2512="&lt;50%",50%)</f>
        <v>0.6</v>
      </c>
      <c r="N2512" s="47">
        <v>2.4060990946587636E-2</v>
      </c>
      <c r="O2512">
        <v>6</v>
      </c>
      <c r="P2512">
        <v>1</v>
      </c>
      <c r="Q2512">
        <v>7</v>
      </c>
      <c r="R2512">
        <v>2</v>
      </c>
      <c r="S2512" t="s">
        <v>104</v>
      </c>
      <c r="T2512" t="s">
        <v>109</v>
      </c>
      <c r="V2512">
        <v>14</v>
      </c>
      <c r="W2512">
        <v>16</v>
      </c>
      <c r="X2512">
        <f>IF(AND(OR('Country Prioritization'!$C$4 = 'Filter inputs'!$A$4,'Country Prioritization'!$C$4=$B2512),
OR('Country Prioritization'!$C$6='Filter inputs'!$C$4,'Country Prioritization'!$C$6=$S2512),
OR( 'Country Prioritization'!$C$7='Filter inputs'!$D$4, 'Country Prioritization'!$C$7=$T2512),
OR('Country Prioritization'!$C$8='Filter inputs'!$E$4, 'Country Prioritization'!$C$8=$F2512), OR(AND('Country Prioritization'!$C$5='Filter inputs'!$B$4,H2512&lt;=$X$1),AND('Country Prioritization'!$C$5='Filter inputs'!$B$5,M2512&lt;=$X$1))),1,0)</f>
        <v>1</v>
      </c>
      <c r="Y2512">
        <f>IF(OR('Vaccine Prioritization'!$C$5='Filter inputs'!$E$4, 'Vaccine Prioritization'!$C$5=$F2512),1,0)</f>
        <v>1</v>
      </c>
    </row>
    <row r="2513" spans="1:25" x14ac:dyDescent="0.3">
      <c r="A2513" t="str">
        <f t="shared" si="61"/>
        <v>AFRICALSORotaC2020</v>
      </c>
      <c r="B2513" t="s">
        <v>3</v>
      </c>
      <c r="C2513" t="s">
        <v>178</v>
      </c>
      <c r="D2513" t="s">
        <v>74</v>
      </c>
      <c r="E2513" t="s">
        <v>85</v>
      </c>
      <c r="F2513">
        <v>2020</v>
      </c>
      <c r="G2513" t="s">
        <v>196</v>
      </c>
      <c r="H2513" s="11" cm="1">
        <f t="array" ref="H2513">_xlfn.IFS(G2513="&gt;70%",1,G2513="60-70%",70%,G2513="50-60%",60%,G2513="&lt;50%",50%)</f>
        <v>1</v>
      </c>
      <c r="I2513" s="47">
        <v>2.0747933309914438E-2</v>
      </c>
      <c r="J2513">
        <v>4</v>
      </c>
      <c r="K2513">
        <v>1</v>
      </c>
      <c r="L2513" t="s">
        <v>196</v>
      </c>
      <c r="M2513" s="11" cm="1">
        <f t="array" ref="M2513">_xlfn.IFS(L2513="&gt;70%",1,L2513="60-70%",70%,L2513="50-60%",60%,L2513="&lt;50%",50%)</f>
        <v>1</v>
      </c>
      <c r="N2513" s="47">
        <v>2.1383809400567763E-2</v>
      </c>
      <c r="O2513">
        <v>1</v>
      </c>
      <c r="P2513">
        <v>1</v>
      </c>
      <c r="Q2513">
        <v>9</v>
      </c>
      <c r="R2513">
        <v>2</v>
      </c>
      <c r="S2513" t="s">
        <v>104</v>
      </c>
      <c r="T2513" t="s">
        <v>109</v>
      </c>
      <c r="V2513">
        <v>16</v>
      </c>
      <c r="W2513">
        <v>13</v>
      </c>
      <c r="X2513">
        <f>IF(AND(OR('Country Prioritization'!$C$4 = 'Filter inputs'!$A$4,'Country Prioritization'!$C$4=$B2513),
OR('Country Prioritization'!$C$6='Filter inputs'!$C$4,'Country Prioritization'!$C$6=$S2513),
OR( 'Country Prioritization'!$C$7='Filter inputs'!$D$4, 'Country Prioritization'!$C$7=$T2513),
OR('Country Prioritization'!$C$8='Filter inputs'!$E$4, 'Country Prioritization'!$C$8=$F2513), OR(AND('Country Prioritization'!$C$5='Filter inputs'!$B$4,H2513&lt;=$X$1),AND('Country Prioritization'!$C$5='Filter inputs'!$B$5,M2513&lt;=$X$1))),1,0)</f>
        <v>1</v>
      </c>
      <c r="Y2513">
        <f>IF(OR('Vaccine Prioritization'!$C$5='Filter inputs'!$E$4, 'Vaccine Prioritization'!$C$5=$F2513),1,0)</f>
        <v>1</v>
      </c>
    </row>
    <row r="2514" spans="1:25" x14ac:dyDescent="0.3">
      <c r="A2514" t="str">
        <f t="shared" si="61"/>
        <v>AFRICACOMRotaC2020</v>
      </c>
      <c r="B2514" t="s">
        <v>3</v>
      </c>
      <c r="C2514" t="s">
        <v>153</v>
      </c>
      <c r="D2514" t="s">
        <v>49</v>
      </c>
      <c r="E2514" t="s">
        <v>85</v>
      </c>
      <c r="F2514">
        <v>2020</v>
      </c>
      <c r="G2514" t="s">
        <v>196</v>
      </c>
      <c r="H2514" s="11" cm="1">
        <f t="array" ref="H2514">_xlfn.IFS(G2514="&gt;70%",1,G2514="60-70%",70%,G2514="50-60%",60%,G2514="&lt;50%",50%)</f>
        <v>1</v>
      </c>
      <c r="I2514" s="47">
        <v>3.05118720670529E-2</v>
      </c>
      <c r="J2514">
        <v>5</v>
      </c>
      <c r="K2514">
        <v>2</v>
      </c>
      <c r="L2514" t="s">
        <v>199</v>
      </c>
      <c r="M2514" s="11" cm="1">
        <f t="array" ref="M2514">_xlfn.IFS(L2514="&gt;70%",1,L2514="60-70%",70%,L2514="50-60%",60%,L2514="&lt;50%",50%)</f>
        <v>0.5</v>
      </c>
      <c r="N2514" s="47">
        <v>1.9856682516226534E-2</v>
      </c>
      <c r="O2514">
        <v>7</v>
      </c>
      <c r="P2514">
        <v>1</v>
      </c>
      <c r="Q2514">
        <v>3</v>
      </c>
      <c r="R2514">
        <v>2</v>
      </c>
      <c r="S2514" t="s">
        <v>104</v>
      </c>
      <c r="T2514" t="s">
        <v>109</v>
      </c>
      <c r="V2514">
        <v>12</v>
      </c>
      <c r="W2514">
        <v>13</v>
      </c>
      <c r="X2514">
        <f>IF(AND(OR('Country Prioritization'!$C$4 = 'Filter inputs'!$A$4,'Country Prioritization'!$C$4=$B2514),
OR('Country Prioritization'!$C$6='Filter inputs'!$C$4,'Country Prioritization'!$C$6=$S2514),
OR( 'Country Prioritization'!$C$7='Filter inputs'!$D$4, 'Country Prioritization'!$C$7=$T2514),
OR('Country Prioritization'!$C$8='Filter inputs'!$E$4, 'Country Prioritization'!$C$8=$F2514), OR(AND('Country Prioritization'!$C$5='Filter inputs'!$B$4,H2514&lt;=$X$1),AND('Country Prioritization'!$C$5='Filter inputs'!$B$5,M2514&lt;=$X$1))),1,0)</f>
        <v>1</v>
      </c>
      <c r="Y2514">
        <f>IF(OR('Vaccine Prioritization'!$C$5='Filter inputs'!$E$4, 'Vaccine Prioritization'!$C$5=$F2514),1,0)</f>
        <v>1</v>
      </c>
    </row>
    <row r="2515" spans="1:25" x14ac:dyDescent="0.3">
      <c r="A2515" t="str">
        <f t="shared" si="61"/>
        <v>AMERICAGUYRotaC2020</v>
      </c>
      <c r="B2515" t="s">
        <v>22</v>
      </c>
      <c r="C2515" t="s">
        <v>170</v>
      </c>
      <c r="D2515" t="s">
        <v>66</v>
      </c>
      <c r="E2515" t="s">
        <v>85</v>
      </c>
      <c r="F2515">
        <v>2020</v>
      </c>
      <c r="G2515" t="s">
        <v>196</v>
      </c>
      <c r="H2515" s="11" cm="1">
        <f t="array" ref="H2515">_xlfn.IFS(G2515="&gt;70%",1,G2515="60-70%",70%,G2515="50-60%",60%,G2515="&lt;50%",50%)</f>
        <v>1</v>
      </c>
      <c r="I2515" s="47">
        <v>2.0722199057357678E-2</v>
      </c>
      <c r="J2515">
        <v>1</v>
      </c>
      <c r="K2515">
        <v>1</v>
      </c>
      <c r="L2515" t="s">
        <v>196</v>
      </c>
      <c r="M2515" s="11" cm="1">
        <f t="array" ref="M2515">_xlfn.IFS(L2515="&gt;70%",1,L2515="60-70%",70%,L2515="50-60%",60%,L2515="&lt;50%",50%)</f>
        <v>1</v>
      </c>
      <c r="N2515" s="47">
        <v>1.9001194111526763E-2</v>
      </c>
      <c r="O2515">
        <v>2</v>
      </c>
      <c r="P2515">
        <v>1</v>
      </c>
      <c r="Q2515">
        <v>4</v>
      </c>
      <c r="R2515">
        <v>10</v>
      </c>
      <c r="S2515" t="s">
        <v>105</v>
      </c>
      <c r="T2515" t="s">
        <v>108</v>
      </c>
      <c r="V2515">
        <v>16</v>
      </c>
      <c r="W2515">
        <v>17</v>
      </c>
      <c r="X2515">
        <f>IF(AND(OR('Country Prioritization'!$C$4 = 'Filter inputs'!$A$4,'Country Prioritization'!$C$4=$B2515),
OR('Country Prioritization'!$C$6='Filter inputs'!$C$4,'Country Prioritization'!$C$6=$S2515),
OR( 'Country Prioritization'!$C$7='Filter inputs'!$D$4, 'Country Prioritization'!$C$7=$T2515),
OR('Country Prioritization'!$C$8='Filter inputs'!$E$4, 'Country Prioritization'!$C$8=$F2515), OR(AND('Country Prioritization'!$C$5='Filter inputs'!$B$4,H2515&lt;=$X$1),AND('Country Prioritization'!$C$5='Filter inputs'!$B$5,M2515&lt;=$X$1))),1,0)</f>
        <v>1</v>
      </c>
      <c r="Y2515">
        <f>IF(OR('Vaccine Prioritization'!$C$5='Filter inputs'!$E$4, 'Vaccine Prioritization'!$C$5=$F2515),1,0)</f>
        <v>1</v>
      </c>
    </row>
    <row r="2516" spans="1:25" x14ac:dyDescent="0.3">
      <c r="A2516" t="str">
        <f t="shared" si="61"/>
        <v>EUROPEMDARotaC2020</v>
      </c>
      <c r="B2516" t="s">
        <v>9</v>
      </c>
      <c r="C2516" t="s">
        <v>130</v>
      </c>
      <c r="D2516" t="s">
        <v>26</v>
      </c>
      <c r="E2516" t="s">
        <v>85</v>
      </c>
      <c r="F2516">
        <v>2020</v>
      </c>
      <c r="G2516" t="s">
        <v>197</v>
      </c>
      <c r="H2516" s="11" cm="1">
        <f t="array" ref="H2516">_xlfn.IFS(G2516="&gt;70%",1,G2516="60-70%",70%,G2516="50-60%",60%,G2516="&lt;50%",50%)</f>
        <v>0.7</v>
      </c>
      <c r="I2516" s="47">
        <v>1.756483773136323E-2</v>
      </c>
      <c r="J2516">
        <v>9</v>
      </c>
      <c r="K2516">
        <v>1</v>
      </c>
      <c r="L2516" t="s">
        <v>197</v>
      </c>
      <c r="M2516" s="11" cm="1">
        <f t="array" ref="M2516">_xlfn.IFS(L2516="&gt;70%",1,L2516="60-70%",70%,L2516="50-60%",60%,L2516="&lt;50%",50%)</f>
        <v>0.7</v>
      </c>
      <c r="N2516" s="47">
        <v>1.6211492118394812E-2</v>
      </c>
      <c r="O2516">
        <v>5</v>
      </c>
      <c r="P2516">
        <v>1</v>
      </c>
      <c r="Q2516">
        <v>2</v>
      </c>
      <c r="R2516">
        <v>11</v>
      </c>
      <c r="S2516" t="s">
        <v>104</v>
      </c>
      <c r="T2516" t="s">
        <v>108</v>
      </c>
      <c r="V2516">
        <v>23</v>
      </c>
      <c r="W2516">
        <v>19</v>
      </c>
      <c r="X2516">
        <f>IF(AND(OR('Country Prioritization'!$C$4 = 'Filter inputs'!$A$4,'Country Prioritization'!$C$4=$B2516),
OR('Country Prioritization'!$C$6='Filter inputs'!$C$4,'Country Prioritization'!$C$6=$S2516),
OR( 'Country Prioritization'!$C$7='Filter inputs'!$D$4, 'Country Prioritization'!$C$7=$T2516),
OR('Country Prioritization'!$C$8='Filter inputs'!$E$4, 'Country Prioritization'!$C$8=$F2516), OR(AND('Country Prioritization'!$C$5='Filter inputs'!$B$4,H2516&lt;=$X$1),AND('Country Prioritization'!$C$5='Filter inputs'!$B$5,M2516&lt;=$X$1))),1,0)</f>
        <v>1</v>
      </c>
      <c r="Y2516">
        <f>IF(OR('Vaccine Prioritization'!$C$5='Filter inputs'!$E$4, 'Vaccine Prioritization'!$C$5=$F2516),1,0)</f>
        <v>1</v>
      </c>
    </row>
    <row r="2517" spans="1:25" x14ac:dyDescent="0.3">
      <c r="A2517" t="str">
        <f t="shared" si="61"/>
        <v>OCEANIAKIRRotaC2020</v>
      </c>
      <c r="B2517" t="s">
        <v>15</v>
      </c>
      <c r="C2517" t="s">
        <v>129</v>
      </c>
      <c r="D2517" t="s">
        <v>25</v>
      </c>
      <c r="E2517" t="s">
        <v>85</v>
      </c>
      <c r="F2517">
        <v>2020</v>
      </c>
      <c r="G2517" t="s">
        <v>196</v>
      </c>
      <c r="H2517" s="11" cm="1">
        <f t="array" ref="H2517">_xlfn.IFS(G2517="&gt;70%",1,G2517="60-70%",70%,G2517="50-60%",60%,G2517="&lt;50%",50%)</f>
        <v>1</v>
      </c>
      <c r="I2517" s="47">
        <v>8.437873519146228E-3</v>
      </c>
      <c r="J2517">
        <v>1</v>
      </c>
      <c r="K2517">
        <v>1</v>
      </c>
      <c r="L2517" t="s">
        <v>197</v>
      </c>
      <c r="M2517" s="11" cm="1">
        <f t="array" ref="M2517">_xlfn.IFS(L2517="&gt;70%",1,L2517="60-70%",70%,L2517="50-60%",60%,L2517="&lt;50%",50%)</f>
        <v>0.7</v>
      </c>
      <c r="N2517" s="47">
        <v>5.7776731838397079E-3</v>
      </c>
      <c r="O2517">
        <v>5</v>
      </c>
      <c r="P2517">
        <v>1</v>
      </c>
      <c r="Q2517">
        <v>5</v>
      </c>
      <c r="R2517">
        <v>11</v>
      </c>
      <c r="S2517" t="s">
        <v>104</v>
      </c>
      <c r="T2517" t="s">
        <v>108</v>
      </c>
      <c r="V2517">
        <v>18</v>
      </c>
      <c r="W2517">
        <v>22</v>
      </c>
      <c r="X2517">
        <f>IF(AND(OR('Country Prioritization'!$C$4 = 'Filter inputs'!$A$4,'Country Prioritization'!$C$4=$B2517),
OR('Country Prioritization'!$C$6='Filter inputs'!$C$4,'Country Prioritization'!$C$6=$S2517),
OR( 'Country Prioritization'!$C$7='Filter inputs'!$D$4, 'Country Prioritization'!$C$7=$T2517),
OR('Country Prioritization'!$C$8='Filter inputs'!$E$4, 'Country Prioritization'!$C$8=$F2517), OR(AND('Country Prioritization'!$C$5='Filter inputs'!$B$4,H2517&lt;=$X$1),AND('Country Prioritization'!$C$5='Filter inputs'!$B$5,M2517&lt;=$X$1))),1,0)</f>
        <v>1</v>
      </c>
      <c r="Y2517">
        <f>IF(OR('Vaccine Prioritization'!$C$5='Filter inputs'!$E$4, 'Vaccine Prioritization'!$C$5=$F2517),1,0)</f>
        <v>1</v>
      </c>
    </row>
    <row r="2518" spans="1:25" x14ac:dyDescent="0.3">
      <c r="A2518" t="str">
        <f t="shared" si="61"/>
        <v>AFRICASTPRotaC2020</v>
      </c>
      <c r="B2518" t="s">
        <v>3</v>
      </c>
      <c r="C2518" t="s">
        <v>173</v>
      </c>
      <c r="D2518" t="s">
        <v>69</v>
      </c>
      <c r="E2518" t="s">
        <v>85</v>
      </c>
      <c r="F2518">
        <v>2020</v>
      </c>
      <c r="G2518" t="s">
        <v>196</v>
      </c>
      <c r="H2518" s="11" cm="1">
        <f t="array" ref="H2518">_xlfn.IFS(G2518="&gt;70%",1,G2518="60-70%",70%,G2518="50-60%",60%,G2518="&lt;50%",50%)</f>
        <v>1</v>
      </c>
      <c r="I2518" s="47">
        <v>2.035519952585124E-3</v>
      </c>
      <c r="J2518">
        <v>1</v>
      </c>
      <c r="K2518">
        <v>1</v>
      </c>
      <c r="L2518" t="s">
        <v>196</v>
      </c>
      <c r="M2518" s="11" cm="1">
        <f t="array" ref="M2518">_xlfn.IFS(L2518="&gt;70%",1,L2518="60-70%",70%,L2518="50-60%",60%,L2518="&lt;50%",50%)</f>
        <v>1</v>
      </c>
      <c r="N2518" s="47">
        <v>1.9344759936548359E-3</v>
      </c>
      <c r="O2518">
        <v>2</v>
      </c>
      <c r="P2518">
        <v>1</v>
      </c>
      <c r="Q2518">
        <v>4</v>
      </c>
      <c r="R2518">
        <v>5</v>
      </c>
      <c r="S2518" t="s">
        <v>104</v>
      </c>
      <c r="T2518" t="s">
        <v>107</v>
      </c>
      <c r="V2518">
        <v>11</v>
      </c>
      <c r="W2518">
        <v>12</v>
      </c>
      <c r="X2518">
        <f>IF(AND(OR('Country Prioritization'!$C$4 = 'Filter inputs'!$A$4,'Country Prioritization'!$C$4=$B2518),
OR('Country Prioritization'!$C$6='Filter inputs'!$C$4,'Country Prioritization'!$C$6=$S2518),
OR( 'Country Prioritization'!$C$7='Filter inputs'!$D$4, 'Country Prioritization'!$C$7=$T2518),
OR('Country Prioritization'!$C$8='Filter inputs'!$E$4, 'Country Prioritization'!$C$8=$F2518), OR(AND('Country Prioritization'!$C$5='Filter inputs'!$B$4,H2518&lt;=$X$1),AND('Country Prioritization'!$C$5='Filter inputs'!$B$5,M2518&lt;=$X$1))),1,0)</f>
        <v>1</v>
      </c>
      <c r="Y2518">
        <f>IF(OR('Vaccine Prioritization'!$C$5='Filter inputs'!$E$4, 'Vaccine Prioritization'!$C$5=$F2518),1,0)</f>
        <v>1</v>
      </c>
    </row>
    <row r="2519" spans="1:25" x14ac:dyDescent="0.3">
      <c r="A2519" t="str">
        <f t="shared" si="61"/>
        <v>ASIAINDRotaC2021</v>
      </c>
      <c r="B2519" t="s">
        <v>13</v>
      </c>
      <c r="C2519" t="s">
        <v>146</v>
      </c>
      <c r="D2519" t="s">
        <v>42</v>
      </c>
      <c r="E2519" t="s">
        <v>85</v>
      </c>
      <c r="F2519">
        <v>2021</v>
      </c>
      <c r="G2519" t="s">
        <v>198</v>
      </c>
      <c r="H2519" s="11" cm="1">
        <f t="array" ref="H2519">_xlfn.IFS(G2519="&gt;70%",1,G2519="60-70%",70%,G2519="50-60%",60%,G2519="&lt;50%",50%)</f>
        <v>0.6</v>
      </c>
      <c r="I2519" s="47">
        <v>20.177697852868715</v>
      </c>
      <c r="J2519">
        <v>10</v>
      </c>
      <c r="K2519">
        <v>10</v>
      </c>
      <c r="L2519" t="s">
        <v>196</v>
      </c>
      <c r="M2519" s="11" cm="1">
        <f t="array" ref="M2519">_xlfn.IFS(L2519="&gt;70%",1,L2519="60-70%",70%,L2519="50-60%",60%,L2519="&lt;50%",50%)</f>
        <v>1</v>
      </c>
      <c r="N2519" s="47">
        <v>32.396067773669813</v>
      </c>
      <c r="O2519">
        <v>4</v>
      </c>
      <c r="P2519">
        <v>10</v>
      </c>
      <c r="Q2519">
        <v>3</v>
      </c>
      <c r="R2519">
        <v>5</v>
      </c>
      <c r="S2519" t="s">
        <v>104</v>
      </c>
      <c r="T2519" t="s">
        <v>107</v>
      </c>
      <c r="V2519">
        <v>28</v>
      </c>
      <c r="W2519">
        <v>22</v>
      </c>
      <c r="X2519">
        <f>IF(AND(OR('Country Prioritization'!$C$4 = 'Filter inputs'!$A$4,'Country Prioritization'!$C$4=$B2519),
OR('Country Prioritization'!$C$6='Filter inputs'!$C$4,'Country Prioritization'!$C$6=$S2519),
OR( 'Country Prioritization'!$C$7='Filter inputs'!$D$4, 'Country Prioritization'!$C$7=$T2519),
OR('Country Prioritization'!$C$8='Filter inputs'!$E$4, 'Country Prioritization'!$C$8=$F2519), OR(AND('Country Prioritization'!$C$5='Filter inputs'!$B$4,H2519&lt;=$X$1),AND('Country Prioritization'!$C$5='Filter inputs'!$B$5,M2519&lt;=$X$1))),1,0)</f>
        <v>1</v>
      </c>
      <c r="Y2519">
        <f>IF(OR('Vaccine Prioritization'!$C$5='Filter inputs'!$E$4, 'Vaccine Prioritization'!$C$5=$F2519),1,0)</f>
        <v>1</v>
      </c>
    </row>
    <row r="2520" spans="1:25" x14ac:dyDescent="0.3">
      <c r="A2520" t="str">
        <f t="shared" si="61"/>
        <v>ASIAIDNRotaC2021</v>
      </c>
      <c r="B2520" t="s">
        <v>13</v>
      </c>
      <c r="C2520" t="s">
        <v>133</v>
      </c>
      <c r="D2520" t="s">
        <v>29</v>
      </c>
      <c r="E2520" t="s">
        <v>85</v>
      </c>
      <c r="F2520">
        <v>2021</v>
      </c>
      <c r="G2520" t="s">
        <v>197</v>
      </c>
      <c r="H2520" s="11" cm="1">
        <f t="array" ref="H2520">_xlfn.IFS(G2520="&gt;70%",1,G2520="60-70%",70%,G2520="50-60%",60%,G2520="&lt;50%",50%)</f>
        <v>0.7</v>
      </c>
      <c r="I2520" s="47">
        <v>5.0148419702279741</v>
      </c>
      <c r="J2520">
        <v>9</v>
      </c>
      <c r="K2520">
        <v>10</v>
      </c>
      <c r="L2520" t="s">
        <v>199</v>
      </c>
      <c r="M2520" s="11" cm="1">
        <f t="array" ref="M2520">_xlfn.IFS(L2520="&gt;70%",1,L2520="60-70%",70%,L2520="50-60%",60%,L2520="&lt;50%",50%)</f>
        <v>0.5</v>
      </c>
      <c r="N2520" s="47">
        <v>7.4144189141389196</v>
      </c>
      <c r="O2520">
        <v>10</v>
      </c>
      <c r="P2520">
        <v>10</v>
      </c>
      <c r="Q2520">
        <v>2</v>
      </c>
      <c r="R2520">
        <v>10</v>
      </c>
      <c r="S2520" t="s">
        <v>105</v>
      </c>
      <c r="T2520" t="s">
        <v>108</v>
      </c>
      <c r="V2520">
        <v>31</v>
      </c>
      <c r="W2520">
        <v>32</v>
      </c>
      <c r="X2520">
        <f>IF(AND(OR('Country Prioritization'!$C$4 = 'Filter inputs'!$A$4,'Country Prioritization'!$C$4=$B2520),
OR('Country Prioritization'!$C$6='Filter inputs'!$C$4,'Country Prioritization'!$C$6=$S2520),
OR( 'Country Prioritization'!$C$7='Filter inputs'!$D$4, 'Country Prioritization'!$C$7=$T2520),
OR('Country Prioritization'!$C$8='Filter inputs'!$E$4, 'Country Prioritization'!$C$8=$F2520), OR(AND('Country Prioritization'!$C$5='Filter inputs'!$B$4,H2520&lt;=$X$1),AND('Country Prioritization'!$C$5='Filter inputs'!$B$5,M2520&lt;=$X$1))),1,0)</f>
        <v>1</v>
      </c>
      <c r="Y2520">
        <f>IF(OR('Vaccine Prioritization'!$C$5='Filter inputs'!$E$4, 'Vaccine Prioritization'!$C$5=$F2520),1,0)</f>
        <v>1</v>
      </c>
    </row>
    <row r="2521" spans="1:25" x14ac:dyDescent="0.3">
      <c r="A2521" t="str">
        <f t="shared" si="61"/>
        <v>ASIAPAKRotaC2021</v>
      </c>
      <c r="B2521" t="s">
        <v>13</v>
      </c>
      <c r="C2521" t="s">
        <v>141</v>
      </c>
      <c r="D2521" t="s">
        <v>37</v>
      </c>
      <c r="E2521" t="s">
        <v>85</v>
      </c>
      <c r="F2521">
        <v>2021</v>
      </c>
      <c r="G2521" t="s">
        <v>196</v>
      </c>
      <c r="H2521" s="11" cm="1">
        <f t="array" ref="H2521">_xlfn.IFS(G2521="&gt;70%",1,G2521="60-70%",70%,G2521="50-60%",60%,G2521="&lt;50%",50%)</f>
        <v>1</v>
      </c>
      <c r="I2521" s="47">
        <v>6.4332109638291683</v>
      </c>
      <c r="J2521">
        <v>7</v>
      </c>
      <c r="K2521">
        <v>10</v>
      </c>
      <c r="L2521" t="s">
        <v>196</v>
      </c>
      <c r="M2521" s="11" cm="1">
        <f t="array" ref="M2521">_xlfn.IFS(L2521="&gt;70%",1,L2521="60-70%",70%,L2521="50-60%",60%,L2521="&lt;50%",50%)</f>
        <v>1</v>
      </c>
      <c r="N2521" s="47">
        <v>6.3642204772852091</v>
      </c>
      <c r="O2521">
        <v>5</v>
      </c>
      <c r="P2521">
        <v>10</v>
      </c>
      <c r="Q2521">
        <v>3</v>
      </c>
      <c r="R2521">
        <v>2</v>
      </c>
      <c r="S2521" t="s">
        <v>104</v>
      </c>
      <c r="T2521" t="s">
        <v>109</v>
      </c>
      <c r="V2521">
        <v>22</v>
      </c>
      <c r="W2521">
        <v>20</v>
      </c>
      <c r="X2521">
        <f>IF(AND(OR('Country Prioritization'!$C$4 = 'Filter inputs'!$A$4,'Country Prioritization'!$C$4=$B2521),
OR('Country Prioritization'!$C$6='Filter inputs'!$C$4,'Country Prioritization'!$C$6=$S2521),
OR( 'Country Prioritization'!$C$7='Filter inputs'!$D$4, 'Country Prioritization'!$C$7=$T2521),
OR('Country Prioritization'!$C$8='Filter inputs'!$E$4, 'Country Prioritization'!$C$8=$F2521), OR(AND('Country Prioritization'!$C$5='Filter inputs'!$B$4,H2521&lt;=$X$1),AND('Country Prioritization'!$C$5='Filter inputs'!$B$5,M2521&lt;=$X$1))),1,0)</f>
        <v>1</v>
      </c>
      <c r="Y2521">
        <f>IF(OR('Vaccine Prioritization'!$C$5='Filter inputs'!$E$4, 'Vaccine Prioritization'!$C$5=$F2521),1,0)</f>
        <v>1</v>
      </c>
    </row>
    <row r="2522" spans="1:25" x14ac:dyDescent="0.3">
      <c r="A2522" t="str">
        <f t="shared" si="61"/>
        <v>ASIABGDRotaC2021</v>
      </c>
      <c r="B2522" t="s">
        <v>13</v>
      </c>
      <c r="C2522" t="s">
        <v>169</v>
      </c>
      <c r="D2522" t="s">
        <v>65</v>
      </c>
      <c r="E2522" t="s">
        <v>85</v>
      </c>
      <c r="F2522">
        <v>2021</v>
      </c>
      <c r="G2522" t="s">
        <v>197</v>
      </c>
      <c r="H2522" s="11" cm="1">
        <f t="array" ref="H2522">_xlfn.IFS(G2522="&gt;70%",1,G2522="60-70%",70%,G2522="50-60%",60%,G2522="&lt;50%",50%)</f>
        <v>0.7</v>
      </c>
      <c r="I2522" s="47">
        <v>2.6916398579274352</v>
      </c>
      <c r="J2522">
        <v>9</v>
      </c>
      <c r="K2522">
        <v>10</v>
      </c>
      <c r="L2522" t="s">
        <v>199</v>
      </c>
      <c r="M2522" s="11" cm="1">
        <f t="array" ref="M2522">_xlfn.IFS(L2522="&gt;70%",1,L2522="60-70%",70%,L2522="50-60%",60%,L2522="&lt;50%",50%)</f>
        <v>0.5</v>
      </c>
      <c r="N2522" s="47">
        <v>4.5000963204734177</v>
      </c>
      <c r="O2522">
        <v>10</v>
      </c>
      <c r="P2522">
        <v>10</v>
      </c>
      <c r="Q2522">
        <v>2</v>
      </c>
      <c r="R2522">
        <v>2</v>
      </c>
      <c r="S2522" t="s">
        <v>104</v>
      </c>
      <c r="T2522" t="s">
        <v>109</v>
      </c>
      <c r="V2522">
        <v>23</v>
      </c>
      <c r="W2522">
        <v>24</v>
      </c>
      <c r="X2522">
        <f>IF(AND(OR('Country Prioritization'!$C$4 = 'Filter inputs'!$A$4,'Country Prioritization'!$C$4=$B2522),
OR('Country Prioritization'!$C$6='Filter inputs'!$C$4,'Country Prioritization'!$C$6=$S2522),
OR( 'Country Prioritization'!$C$7='Filter inputs'!$D$4, 'Country Prioritization'!$C$7=$T2522),
OR('Country Prioritization'!$C$8='Filter inputs'!$E$4, 'Country Prioritization'!$C$8=$F2522), OR(AND('Country Prioritization'!$C$5='Filter inputs'!$B$4,H2522&lt;=$X$1),AND('Country Prioritization'!$C$5='Filter inputs'!$B$5,M2522&lt;=$X$1))),1,0)</f>
        <v>1</v>
      </c>
      <c r="Y2522">
        <f>IF(OR('Vaccine Prioritization'!$C$5='Filter inputs'!$E$4, 'Vaccine Prioritization'!$C$5=$F2522),1,0)</f>
        <v>1</v>
      </c>
    </row>
    <row r="2523" spans="1:25" x14ac:dyDescent="0.3">
      <c r="A2523" t="str">
        <f t="shared" si="61"/>
        <v>AFRICANGARotaC2021</v>
      </c>
      <c r="B2523" t="s">
        <v>3</v>
      </c>
      <c r="C2523" t="s">
        <v>113</v>
      </c>
      <c r="D2523" t="s">
        <v>5</v>
      </c>
      <c r="E2523" t="s">
        <v>85</v>
      </c>
      <c r="F2523">
        <v>2021</v>
      </c>
      <c r="G2523" t="s">
        <v>196</v>
      </c>
      <c r="H2523" s="11" cm="1">
        <f t="array" ref="H2523">_xlfn.IFS(G2523="&gt;70%",1,G2523="60-70%",70%,G2523="50-60%",60%,G2523="&lt;50%",50%)</f>
        <v>1</v>
      </c>
      <c r="I2523" s="47">
        <v>7.7566500295418397</v>
      </c>
      <c r="J2523">
        <v>6</v>
      </c>
      <c r="K2523">
        <v>10</v>
      </c>
      <c r="L2523" t="s">
        <v>199</v>
      </c>
      <c r="M2523" s="11" cm="1">
        <f t="array" ref="M2523">_xlfn.IFS(L2523="&gt;70%",1,L2523="60-70%",70%,L2523="50-60%",60%,L2523="&lt;50%",50%)</f>
        <v>0.5</v>
      </c>
      <c r="N2523" s="47">
        <v>4.2672805005143557</v>
      </c>
      <c r="O2523">
        <v>7</v>
      </c>
      <c r="P2523">
        <v>10</v>
      </c>
      <c r="Q2523">
        <v>10</v>
      </c>
      <c r="R2523">
        <v>5</v>
      </c>
      <c r="S2523" t="s">
        <v>104</v>
      </c>
      <c r="T2523" t="s">
        <v>107</v>
      </c>
      <c r="V2523">
        <v>31</v>
      </c>
      <c r="W2523">
        <v>32</v>
      </c>
      <c r="X2523">
        <f>IF(AND(OR('Country Prioritization'!$C$4 = 'Filter inputs'!$A$4,'Country Prioritization'!$C$4=$B2523),
OR('Country Prioritization'!$C$6='Filter inputs'!$C$4,'Country Prioritization'!$C$6=$S2523),
OR( 'Country Prioritization'!$C$7='Filter inputs'!$D$4, 'Country Prioritization'!$C$7=$T2523),
OR('Country Prioritization'!$C$8='Filter inputs'!$E$4, 'Country Prioritization'!$C$8=$F2523), OR(AND('Country Prioritization'!$C$5='Filter inputs'!$B$4,H2523&lt;=$X$1),AND('Country Prioritization'!$C$5='Filter inputs'!$B$5,M2523&lt;=$X$1))),1,0)</f>
        <v>1</v>
      </c>
      <c r="Y2523">
        <f>IF(OR('Vaccine Prioritization'!$C$5='Filter inputs'!$E$4, 'Vaccine Prioritization'!$C$5=$F2523),1,0)</f>
        <v>1</v>
      </c>
    </row>
    <row r="2524" spans="1:25" x14ac:dyDescent="0.3">
      <c r="A2524" t="str">
        <f t="shared" si="61"/>
        <v>AFRICAETHRotaC2021</v>
      </c>
      <c r="B2524" t="s">
        <v>3</v>
      </c>
      <c r="C2524" t="s">
        <v>125</v>
      </c>
      <c r="D2524" t="s">
        <v>20</v>
      </c>
      <c r="E2524" t="s">
        <v>85</v>
      </c>
      <c r="F2524">
        <v>2021</v>
      </c>
      <c r="G2524" t="s">
        <v>197</v>
      </c>
      <c r="H2524" s="11" cm="1">
        <f t="array" ref="H2524">_xlfn.IFS(G2524="&gt;70%",1,G2524="60-70%",70%,G2524="50-60%",60%,G2524="&lt;50%",50%)</f>
        <v>0.7</v>
      </c>
      <c r="I2524" s="47">
        <v>3.4121801131255105</v>
      </c>
      <c r="J2524">
        <v>7</v>
      </c>
      <c r="K2524">
        <v>10</v>
      </c>
      <c r="L2524" t="s">
        <v>197</v>
      </c>
      <c r="M2524" s="11" cm="1">
        <f t="array" ref="M2524">_xlfn.IFS(L2524="&gt;70%",1,L2524="60-70%",70%,L2524="50-60%",60%,L2524="&lt;50%",50%)</f>
        <v>0.7</v>
      </c>
      <c r="N2524" s="47">
        <v>2.970176268637601</v>
      </c>
      <c r="O2524">
        <v>6</v>
      </c>
      <c r="P2524">
        <v>10</v>
      </c>
      <c r="Q2524">
        <v>9</v>
      </c>
      <c r="R2524">
        <v>9</v>
      </c>
      <c r="S2524" t="s">
        <v>103</v>
      </c>
      <c r="T2524" t="s">
        <v>106</v>
      </c>
      <c r="V2524">
        <v>35</v>
      </c>
      <c r="W2524">
        <v>34</v>
      </c>
      <c r="X2524">
        <f>IF(AND(OR('Country Prioritization'!$C$4 = 'Filter inputs'!$A$4,'Country Prioritization'!$C$4=$B2524),
OR('Country Prioritization'!$C$6='Filter inputs'!$C$4,'Country Prioritization'!$C$6=$S2524),
OR( 'Country Prioritization'!$C$7='Filter inputs'!$D$4, 'Country Prioritization'!$C$7=$T2524),
OR('Country Prioritization'!$C$8='Filter inputs'!$E$4, 'Country Prioritization'!$C$8=$F2524), OR(AND('Country Prioritization'!$C$5='Filter inputs'!$B$4,H2524&lt;=$X$1),AND('Country Prioritization'!$C$5='Filter inputs'!$B$5,M2524&lt;=$X$1))),1,0)</f>
        <v>1</v>
      </c>
      <c r="Y2524">
        <f>IF(OR('Vaccine Prioritization'!$C$5='Filter inputs'!$E$4, 'Vaccine Prioritization'!$C$5=$F2524),1,0)</f>
        <v>1</v>
      </c>
    </row>
    <row r="2525" spans="1:25" x14ac:dyDescent="0.3">
      <c r="A2525" t="str">
        <f t="shared" si="61"/>
        <v>ASIAVNMRotaC2021</v>
      </c>
      <c r="B2525" t="s">
        <v>13</v>
      </c>
      <c r="C2525" t="s">
        <v>152</v>
      </c>
      <c r="D2525" t="s">
        <v>48</v>
      </c>
      <c r="E2525" t="s">
        <v>85</v>
      </c>
      <c r="F2525">
        <v>2021</v>
      </c>
      <c r="G2525" t="s">
        <v>197</v>
      </c>
      <c r="H2525" s="11" cm="1">
        <f t="array" ref="H2525">_xlfn.IFS(G2525="&gt;70%",1,G2525="60-70%",70%,G2525="50-60%",60%,G2525="&lt;50%",50%)</f>
        <v>0.7</v>
      </c>
      <c r="I2525" s="47">
        <v>0.86111297050693059</v>
      </c>
      <c r="J2525">
        <v>9</v>
      </c>
      <c r="K2525">
        <v>8</v>
      </c>
      <c r="L2525" t="s">
        <v>199</v>
      </c>
      <c r="M2525" s="11" cm="1">
        <f t="array" ref="M2525">_xlfn.IFS(L2525="&gt;70%",1,L2525="60-70%",70%,L2525="50-60%",60%,L2525="&lt;50%",50%)</f>
        <v>0.5</v>
      </c>
      <c r="N2525" s="47">
        <v>2.7581408731751536</v>
      </c>
      <c r="O2525">
        <v>10</v>
      </c>
      <c r="P2525">
        <v>10</v>
      </c>
      <c r="Q2525">
        <v>7</v>
      </c>
      <c r="R2525">
        <v>11</v>
      </c>
      <c r="S2525" t="s">
        <v>104</v>
      </c>
      <c r="T2525" t="s">
        <v>108</v>
      </c>
      <c r="V2525">
        <v>35</v>
      </c>
      <c r="W2525">
        <v>38</v>
      </c>
      <c r="X2525">
        <f>IF(AND(OR('Country Prioritization'!$C$4 = 'Filter inputs'!$A$4,'Country Prioritization'!$C$4=$B2525),
OR('Country Prioritization'!$C$6='Filter inputs'!$C$4,'Country Prioritization'!$C$6=$S2525),
OR( 'Country Prioritization'!$C$7='Filter inputs'!$D$4, 'Country Prioritization'!$C$7=$T2525),
OR('Country Prioritization'!$C$8='Filter inputs'!$E$4, 'Country Prioritization'!$C$8=$F2525), OR(AND('Country Prioritization'!$C$5='Filter inputs'!$B$4,H2525&lt;=$X$1),AND('Country Prioritization'!$C$5='Filter inputs'!$B$5,M2525&lt;=$X$1))),1,0)</f>
        <v>1</v>
      </c>
      <c r="Y2525">
        <f>IF(OR('Vaccine Prioritization'!$C$5='Filter inputs'!$E$4, 'Vaccine Prioritization'!$C$5=$F2525),1,0)</f>
        <v>1</v>
      </c>
    </row>
    <row r="2526" spans="1:25" x14ac:dyDescent="0.3">
      <c r="A2526" t="str">
        <f t="shared" si="61"/>
        <v>AFRICACODRotaC2021</v>
      </c>
      <c r="B2526" t="s">
        <v>3</v>
      </c>
      <c r="C2526" t="s">
        <v>134</v>
      </c>
      <c r="D2526" t="s">
        <v>30</v>
      </c>
      <c r="E2526" t="s">
        <v>85</v>
      </c>
      <c r="F2526">
        <v>2021</v>
      </c>
      <c r="G2526" t="s">
        <v>196</v>
      </c>
      <c r="H2526" s="11" cm="1">
        <f t="array" ref="H2526">_xlfn.IFS(G2526="&gt;70%",1,G2526="60-70%",70%,G2526="50-60%",60%,G2526="&lt;50%",50%)</f>
        <v>1</v>
      </c>
      <c r="I2526" s="47">
        <v>2.2219582865927183</v>
      </c>
      <c r="J2526">
        <v>6</v>
      </c>
      <c r="K2526">
        <v>9</v>
      </c>
      <c r="L2526" t="s">
        <v>199</v>
      </c>
      <c r="M2526" s="11" cm="1">
        <f t="array" ref="M2526">_xlfn.IFS(L2526="&gt;70%",1,L2526="60-70%",70%,L2526="50-60%",60%,L2526="&lt;50%",50%)</f>
        <v>0.5</v>
      </c>
      <c r="N2526" s="47">
        <v>2.4252573175328109</v>
      </c>
      <c r="O2526">
        <v>8</v>
      </c>
      <c r="P2526">
        <v>10</v>
      </c>
      <c r="Q2526">
        <v>10</v>
      </c>
      <c r="R2526">
        <v>9</v>
      </c>
      <c r="S2526" t="s">
        <v>103</v>
      </c>
      <c r="T2526" t="s">
        <v>106</v>
      </c>
      <c r="V2526">
        <v>34</v>
      </c>
      <c r="W2526">
        <v>37</v>
      </c>
      <c r="X2526">
        <f>IF(AND(OR('Country Prioritization'!$C$4 = 'Filter inputs'!$A$4,'Country Prioritization'!$C$4=$B2526),
OR('Country Prioritization'!$C$6='Filter inputs'!$C$4,'Country Prioritization'!$C$6=$S2526),
OR( 'Country Prioritization'!$C$7='Filter inputs'!$D$4, 'Country Prioritization'!$C$7=$T2526),
OR('Country Prioritization'!$C$8='Filter inputs'!$E$4, 'Country Prioritization'!$C$8=$F2526), OR(AND('Country Prioritization'!$C$5='Filter inputs'!$B$4,H2526&lt;=$X$1),AND('Country Prioritization'!$C$5='Filter inputs'!$B$5,M2526&lt;=$X$1))),1,0)</f>
        <v>1</v>
      </c>
      <c r="Y2526">
        <f>IF(OR('Vaccine Prioritization'!$C$5='Filter inputs'!$E$4, 'Vaccine Prioritization'!$C$5=$F2526),1,0)</f>
        <v>1</v>
      </c>
    </row>
    <row r="2527" spans="1:25" x14ac:dyDescent="0.3">
      <c r="A2527" t="str">
        <f t="shared" si="61"/>
        <v>ASIAYEMRotaC2021</v>
      </c>
      <c r="B2527" t="s">
        <v>13</v>
      </c>
      <c r="C2527" t="s">
        <v>123</v>
      </c>
      <c r="D2527" t="s">
        <v>18</v>
      </c>
      <c r="E2527" t="s">
        <v>85</v>
      </c>
      <c r="F2527">
        <v>2021</v>
      </c>
      <c r="G2527" t="s">
        <v>196</v>
      </c>
      <c r="H2527" s="11" cm="1">
        <f t="array" ref="H2527">_xlfn.IFS(G2527="&gt;70%",1,G2527="60-70%",70%,G2527="50-60%",60%,G2527="&lt;50%",50%)</f>
        <v>1</v>
      </c>
      <c r="I2527" s="47">
        <v>2.2269041248802997</v>
      </c>
      <c r="J2527">
        <v>7</v>
      </c>
      <c r="K2527">
        <v>10</v>
      </c>
      <c r="L2527" t="s">
        <v>198</v>
      </c>
      <c r="M2527" s="11" cm="1">
        <f t="array" ref="M2527">_xlfn.IFS(L2527="&gt;70%",1,L2527="60-70%",70%,L2527="50-60%",60%,L2527="&lt;50%",50%)</f>
        <v>0.6</v>
      </c>
      <c r="N2527" s="47">
        <v>1.9745435777805462</v>
      </c>
      <c r="O2527">
        <v>6</v>
      </c>
      <c r="P2527">
        <v>9</v>
      </c>
      <c r="Q2527">
        <v>3</v>
      </c>
      <c r="R2527">
        <v>9</v>
      </c>
      <c r="S2527" t="s">
        <v>103</v>
      </c>
      <c r="T2527" t="s">
        <v>106</v>
      </c>
      <c r="V2527">
        <v>29</v>
      </c>
      <c r="W2527">
        <v>27</v>
      </c>
      <c r="X2527">
        <f>IF(AND(OR('Country Prioritization'!$C$4 = 'Filter inputs'!$A$4,'Country Prioritization'!$C$4=$B2527),
OR('Country Prioritization'!$C$6='Filter inputs'!$C$4,'Country Prioritization'!$C$6=$S2527),
OR( 'Country Prioritization'!$C$7='Filter inputs'!$D$4, 'Country Prioritization'!$C$7=$T2527),
OR('Country Prioritization'!$C$8='Filter inputs'!$E$4, 'Country Prioritization'!$C$8=$F2527), OR(AND('Country Prioritization'!$C$5='Filter inputs'!$B$4,H2527&lt;=$X$1),AND('Country Prioritization'!$C$5='Filter inputs'!$B$5,M2527&lt;=$X$1))),1,0)</f>
        <v>1</v>
      </c>
      <c r="Y2527">
        <f>IF(OR('Vaccine Prioritization'!$C$5='Filter inputs'!$E$4, 'Vaccine Prioritization'!$C$5=$F2527),1,0)</f>
        <v>1</v>
      </c>
    </row>
    <row r="2528" spans="1:25" x14ac:dyDescent="0.3">
      <c r="A2528" t="str">
        <f t="shared" si="61"/>
        <v>AFRICATZARotaC2021</v>
      </c>
      <c r="B2528" t="s">
        <v>3</v>
      </c>
      <c r="C2528" t="s">
        <v>161</v>
      </c>
      <c r="D2528" t="s">
        <v>57</v>
      </c>
      <c r="E2528" t="s">
        <v>85</v>
      </c>
      <c r="F2528">
        <v>2021</v>
      </c>
      <c r="G2528" t="s">
        <v>196</v>
      </c>
      <c r="H2528" s="11" cm="1">
        <f t="array" ref="H2528">_xlfn.IFS(G2528="&gt;70%",1,G2528="60-70%",70%,G2528="50-60%",60%,G2528="&lt;50%",50%)</f>
        <v>1</v>
      </c>
      <c r="I2528" s="47">
        <v>1.7440647829345812</v>
      </c>
      <c r="J2528">
        <v>4</v>
      </c>
      <c r="K2528">
        <v>9</v>
      </c>
      <c r="L2528" t="s">
        <v>196</v>
      </c>
      <c r="M2528" s="11" cm="1">
        <f t="array" ref="M2528">_xlfn.IFS(L2528="&gt;70%",1,L2528="60-70%",70%,L2528="50-60%",60%,L2528="&lt;50%",50%)</f>
        <v>1</v>
      </c>
      <c r="N2528" s="47">
        <v>1.8544026500070414</v>
      </c>
      <c r="O2528">
        <v>3</v>
      </c>
      <c r="P2528">
        <v>9</v>
      </c>
      <c r="Q2528">
        <v>7</v>
      </c>
      <c r="R2528">
        <v>8</v>
      </c>
      <c r="S2528" t="s">
        <v>104</v>
      </c>
      <c r="T2528" t="s">
        <v>106</v>
      </c>
      <c r="V2528">
        <v>28</v>
      </c>
      <c r="W2528">
        <v>27</v>
      </c>
      <c r="X2528">
        <f>IF(AND(OR('Country Prioritization'!$C$4 = 'Filter inputs'!$A$4,'Country Prioritization'!$C$4=$B2528),
OR('Country Prioritization'!$C$6='Filter inputs'!$C$4,'Country Prioritization'!$C$6=$S2528),
OR( 'Country Prioritization'!$C$7='Filter inputs'!$D$4, 'Country Prioritization'!$C$7=$T2528),
OR('Country Prioritization'!$C$8='Filter inputs'!$E$4, 'Country Prioritization'!$C$8=$F2528), OR(AND('Country Prioritization'!$C$5='Filter inputs'!$B$4,H2528&lt;=$X$1),AND('Country Prioritization'!$C$5='Filter inputs'!$B$5,M2528&lt;=$X$1))),1,0)</f>
        <v>1</v>
      </c>
      <c r="Y2528">
        <f>IF(OR('Vaccine Prioritization'!$C$5='Filter inputs'!$E$4, 'Vaccine Prioritization'!$C$5=$F2528),1,0)</f>
        <v>1</v>
      </c>
    </row>
    <row r="2529" spans="1:25" x14ac:dyDescent="0.3">
      <c r="A2529" t="str">
        <f t="shared" si="61"/>
        <v>AFRICANERRotaC2021</v>
      </c>
      <c r="B2529" t="s">
        <v>3</v>
      </c>
      <c r="C2529" t="s">
        <v>136</v>
      </c>
      <c r="D2529" t="s">
        <v>32</v>
      </c>
      <c r="E2529" t="s">
        <v>85</v>
      </c>
      <c r="F2529">
        <v>2021</v>
      </c>
      <c r="G2529" t="s">
        <v>196</v>
      </c>
      <c r="H2529" s="11" cm="1">
        <f t="array" ref="H2529">_xlfn.IFS(G2529="&gt;70%",1,G2529="60-70%",70%,G2529="50-60%",60%,G2529="&lt;50%",50%)</f>
        <v>1</v>
      </c>
      <c r="I2529" s="47">
        <v>1.9132540633490651</v>
      </c>
      <c r="J2529">
        <v>5</v>
      </c>
      <c r="K2529">
        <v>9</v>
      </c>
      <c r="L2529" t="s">
        <v>196</v>
      </c>
      <c r="M2529" s="11" cm="1">
        <f t="array" ref="M2529">_xlfn.IFS(L2529="&gt;70%",1,L2529="60-70%",70%,L2529="50-60%",60%,L2529="&lt;50%",50%)</f>
        <v>1</v>
      </c>
      <c r="N2529" s="47">
        <v>1.8131916562482135</v>
      </c>
      <c r="O2529">
        <v>5</v>
      </c>
      <c r="P2529">
        <v>9</v>
      </c>
      <c r="Q2529">
        <v>8</v>
      </c>
      <c r="R2529">
        <v>9</v>
      </c>
      <c r="S2529" t="s">
        <v>103</v>
      </c>
      <c r="T2529" t="s">
        <v>106</v>
      </c>
      <c r="V2529">
        <v>31</v>
      </c>
      <c r="W2529">
        <v>31</v>
      </c>
      <c r="X2529">
        <f>IF(AND(OR('Country Prioritization'!$C$4 = 'Filter inputs'!$A$4,'Country Prioritization'!$C$4=$B2529),
OR('Country Prioritization'!$C$6='Filter inputs'!$C$4,'Country Prioritization'!$C$6=$S2529),
OR( 'Country Prioritization'!$C$7='Filter inputs'!$D$4, 'Country Prioritization'!$C$7=$T2529),
OR('Country Prioritization'!$C$8='Filter inputs'!$E$4, 'Country Prioritization'!$C$8=$F2529), OR(AND('Country Prioritization'!$C$5='Filter inputs'!$B$4,H2529&lt;=$X$1),AND('Country Prioritization'!$C$5='Filter inputs'!$B$5,M2529&lt;=$X$1))),1,0)</f>
        <v>1</v>
      </c>
      <c r="Y2529">
        <f>IF(OR('Vaccine Prioritization'!$C$5='Filter inputs'!$E$4, 'Vaccine Prioritization'!$C$5=$F2529),1,0)</f>
        <v>1</v>
      </c>
    </row>
    <row r="2530" spans="1:25" x14ac:dyDescent="0.3">
      <c r="A2530" t="str">
        <f t="shared" si="61"/>
        <v>AFRICASDNRotaC2021</v>
      </c>
      <c r="B2530" t="s">
        <v>3</v>
      </c>
      <c r="C2530" t="s">
        <v>149</v>
      </c>
      <c r="D2530" t="s">
        <v>45</v>
      </c>
      <c r="E2530" t="s">
        <v>85</v>
      </c>
      <c r="F2530">
        <v>2021</v>
      </c>
      <c r="G2530" t="s">
        <v>196</v>
      </c>
      <c r="H2530" s="11" cm="1">
        <f t="array" ref="H2530">_xlfn.IFS(G2530="&gt;70%",1,G2530="60-70%",70%,G2530="50-60%",60%,G2530="&lt;50%",50%)</f>
        <v>1</v>
      </c>
      <c r="I2530" s="47">
        <v>1.9231544286038138</v>
      </c>
      <c r="J2530">
        <v>2</v>
      </c>
      <c r="K2530">
        <v>9</v>
      </c>
      <c r="L2530" t="s">
        <v>196</v>
      </c>
      <c r="M2530" s="11" cm="1">
        <f t="array" ref="M2530">_xlfn.IFS(L2530="&gt;70%",1,L2530="60-70%",70%,L2530="50-60%",60%,L2530="&lt;50%",50%)</f>
        <v>1</v>
      </c>
      <c r="N2530" s="47">
        <v>1.7243073590230811</v>
      </c>
      <c r="O2530">
        <v>4</v>
      </c>
      <c r="P2530">
        <v>9</v>
      </c>
      <c r="Q2530">
        <v>5</v>
      </c>
      <c r="R2530">
        <v>3</v>
      </c>
      <c r="S2530" t="s">
        <v>103</v>
      </c>
      <c r="T2530" t="s">
        <v>109</v>
      </c>
      <c r="V2530">
        <v>19</v>
      </c>
      <c r="W2530">
        <v>21</v>
      </c>
      <c r="X2530">
        <f>IF(AND(OR('Country Prioritization'!$C$4 = 'Filter inputs'!$A$4,'Country Prioritization'!$C$4=$B2530),
OR('Country Prioritization'!$C$6='Filter inputs'!$C$4,'Country Prioritization'!$C$6=$S2530),
OR( 'Country Prioritization'!$C$7='Filter inputs'!$D$4, 'Country Prioritization'!$C$7=$T2530),
OR('Country Prioritization'!$C$8='Filter inputs'!$E$4, 'Country Prioritization'!$C$8=$F2530), OR(AND('Country Prioritization'!$C$5='Filter inputs'!$B$4,H2530&lt;=$X$1),AND('Country Prioritization'!$C$5='Filter inputs'!$B$5,M2530&lt;=$X$1))),1,0)</f>
        <v>1</v>
      </c>
      <c r="Y2530">
        <f>IF(OR('Vaccine Prioritization'!$C$5='Filter inputs'!$E$4, 'Vaccine Prioritization'!$C$5=$F2530),1,0)</f>
        <v>1</v>
      </c>
    </row>
    <row r="2531" spans="1:25" x14ac:dyDescent="0.3">
      <c r="A2531" t="str">
        <f t="shared" si="61"/>
        <v>ASIAMMRRotaC2021</v>
      </c>
      <c r="B2531" t="s">
        <v>13</v>
      </c>
      <c r="C2531" t="s">
        <v>131</v>
      </c>
      <c r="D2531" t="s">
        <v>27</v>
      </c>
      <c r="E2531" t="s">
        <v>85</v>
      </c>
      <c r="F2531">
        <v>2021</v>
      </c>
      <c r="G2531" t="s">
        <v>197</v>
      </c>
      <c r="H2531" s="11" cm="1">
        <f t="array" ref="H2531">_xlfn.IFS(G2531="&gt;70%",1,G2531="60-70%",70%,G2531="50-60%",60%,G2531="&lt;50%",50%)</f>
        <v>0.7</v>
      </c>
      <c r="I2531" s="47">
        <v>1.1407159781439964</v>
      </c>
      <c r="J2531">
        <v>9</v>
      </c>
      <c r="K2531">
        <v>8</v>
      </c>
      <c r="L2531" t="s">
        <v>199</v>
      </c>
      <c r="M2531" s="11" cm="1">
        <f t="array" ref="M2531">_xlfn.IFS(L2531="&gt;70%",1,L2531="60-70%",70%,L2531="50-60%",60%,L2531="&lt;50%",50%)</f>
        <v>0.5</v>
      </c>
      <c r="N2531" s="47">
        <v>1.517720673958501</v>
      </c>
      <c r="O2531">
        <v>10</v>
      </c>
      <c r="P2531">
        <v>9</v>
      </c>
      <c r="Q2531">
        <v>10</v>
      </c>
      <c r="R2531">
        <v>2</v>
      </c>
      <c r="S2531" t="s">
        <v>104</v>
      </c>
      <c r="T2531" t="s">
        <v>109</v>
      </c>
      <c r="V2531">
        <v>29</v>
      </c>
      <c r="W2531">
        <v>31</v>
      </c>
      <c r="X2531">
        <f>IF(AND(OR('Country Prioritization'!$C$4 = 'Filter inputs'!$A$4,'Country Prioritization'!$C$4=$B2531),
OR('Country Prioritization'!$C$6='Filter inputs'!$C$4,'Country Prioritization'!$C$6=$S2531),
OR( 'Country Prioritization'!$C$7='Filter inputs'!$D$4, 'Country Prioritization'!$C$7=$T2531),
OR('Country Prioritization'!$C$8='Filter inputs'!$E$4, 'Country Prioritization'!$C$8=$F2531), OR(AND('Country Prioritization'!$C$5='Filter inputs'!$B$4,H2531&lt;=$X$1),AND('Country Prioritization'!$C$5='Filter inputs'!$B$5,M2531&lt;=$X$1))),1,0)</f>
        <v>1</v>
      </c>
      <c r="Y2531">
        <f>IF(OR('Vaccine Prioritization'!$C$5='Filter inputs'!$E$4, 'Vaccine Prioritization'!$C$5=$F2531),1,0)</f>
        <v>1</v>
      </c>
    </row>
    <row r="2532" spans="1:25" x14ac:dyDescent="0.3">
      <c r="A2532" t="str">
        <f t="shared" si="61"/>
        <v>AFRICACMRRotaC2021</v>
      </c>
      <c r="B2532" t="s">
        <v>3</v>
      </c>
      <c r="C2532" t="s">
        <v>151</v>
      </c>
      <c r="D2532" t="s">
        <v>47</v>
      </c>
      <c r="E2532" t="s">
        <v>85</v>
      </c>
      <c r="F2532">
        <v>2021</v>
      </c>
      <c r="G2532" t="s">
        <v>197</v>
      </c>
      <c r="H2532" s="11" cm="1">
        <f t="array" ref="H2532">_xlfn.IFS(G2532="&gt;70%",1,G2532="60-70%",70%,G2532="50-60%",60%,G2532="&lt;50%",50%)</f>
        <v>0.7</v>
      </c>
      <c r="I2532" s="47">
        <v>0.86819810913958673</v>
      </c>
      <c r="J2532">
        <v>9</v>
      </c>
      <c r="K2532">
        <v>8</v>
      </c>
      <c r="L2532" t="s">
        <v>196</v>
      </c>
      <c r="M2532" s="11" cm="1">
        <f t="array" ref="M2532">_xlfn.IFS(L2532="&gt;70%",1,L2532="60-70%",70%,L2532="50-60%",60%,L2532="&lt;50%",50%)</f>
        <v>1</v>
      </c>
      <c r="N2532" s="47">
        <v>1.2711036749373972</v>
      </c>
      <c r="O2532">
        <v>4</v>
      </c>
      <c r="P2532">
        <v>9</v>
      </c>
      <c r="Q2532">
        <v>8</v>
      </c>
      <c r="R2532">
        <v>2</v>
      </c>
      <c r="S2532" t="s">
        <v>104</v>
      </c>
      <c r="T2532" t="s">
        <v>109</v>
      </c>
      <c r="V2532">
        <v>27</v>
      </c>
      <c r="W2532">
        <v>23</v>
      </c>
      <c r="X2532">
        <f>IF(AND(OR('Country Prioritization'!$C$4 = 'Filter inputs'!$A$4,'Country Prioritization'!$C$4=$B2532),
OR('Country Prioritization'!$C$6='Filter inputs'!$C$4,'Country Prioritization'!$C$6=$S2532),
OR( 'Country Prioritization'!$C$7='Filter inputs'!$D$4, 'Country Prioritization'!$C$7=$T2532),
OR('Country Prioritization'!$C$8='Filter inputs'!$E$4, 'Country Prioritization'!$C$8=$F2532), OR(AND('Country Prioritization'!$C$5='Filter inputs'!$B$4,H2532&lt;=$X$1),AND('Country Prioritization'!$C$5='Filter inputs'!$B$5,M2532&lt;=$X$1))),1,0)</f>
        <v>1</v>
      </c>
      <c r="Y2532">
        <f>IF(OR('Vaccine Prioritization'!$C$5='Filter inputs'!$E$4, 'Vaccine Prioritization'!$C$5=$F2532),1,0)</f>
        <v>1</v>
      </c>
    </row>
    <row r="2533" spans="1:25" x14ac:dyDescent="0.3">
      <c r="A2533" t="str">
        <f t="shared" si="61"/>
        <v>AFRICAAGORotaC2021</v>
      </c>
      <c r="B2533" t="s">
        <v>3</v>
      </c>
      <c r="C2533" t="s">
        <v>116</v>
      </c>
      <c r="D2533" t="s">
        <v>8</v>
      </c>
      <c r="E2533" t="s">
        <v>85</v>
      </c>
      <c r="F2533">
        <v>2021</v>
      </c>
      <c r="G2533" t="s">
        <v>198</v>
      </c>
      <c r="H2533" s="11" cm="1">
        <f t="array" ref="H2533">_xlfn.IFS(G2533="&gt;70%",1,G2533="60-70%",70%,G2533="50-60%",60%,G2533="&lt;50%",50%)</f>
        <v>0.6</v>
      </c>
      <c r="I2533" s="47">
        <v>1.6163774364479915</v>
      </c>
      <c r="J2533">
        <v>10</v>
      </c>
      <c r="K2533">
        <v>9</v>
      </c>
      <c r="L2533" t="s">
        <v>199</v>
      </c>
      <c r="M2533" s="11" cm="1">
        <f t="array" ref="M2533">_xlfn.IFS(L2533="&gt;70%",1,L2533="60-70%",70%,L2533="50-60%",60%,L2533="&lt;50%",50%)</f>
        <v>0.5</v>
      </c>
      <c r="N2533" s="47">
        <v>1.1617435310770707</v>
      </c>
      <c r="O2533">
        <v>7</v>
      </c>
      <c r="P2533">
        <v>9</v>
      </c>
      <c r="Q2533">
        <v>9</v>
      </c>
      <c r="R2533">
        <v>11</v>
      </c>
      <c r="S2533" t="s">
        <v>104</v>
      </c>
      <c r="T2533" t="s">
        <v>108</v>
      </c>
      <c r="V2533">
        <v>39</v>
      </c>
      <c r="W2533">
        <v>36</v>
      </c>
      <c r="X2533">
        <f>IF(AND(OR('Country Prioritization'!$C$4 = 'Filter inputs'!$A$4,'Country Prioritization'!$C$4=$B2533),
OR('Country Prioritization'!$C$6='Filter inputs'!$C$4,'Country Prioritization'!$C$6=$S2533),
OR( 'Country Prioritization'!$C$7='Filter inputs'!$D$4, 'Country Prioritization'!$C$7=$T2533),
OR('Country Prioritization'!$C$8='Filter inputs'!$E$4, 'Country Prioritization'!$C$8=$F2533), OR(AND('Country Prioritization'!$C$5='Filter inputs'!$B$4,H2533&lt;=$X$1),AND('Country Prioritization'!$C$5='Filter inputs'!$B$5,M2533&lt;=$X$1))),1,0)</f>
        <v>1</v>
      </c>
      <c r="Y2533">
        <f>IF(OR('Vaccine Prioritization'!$C$5='Filter inputs'!$E$4, 'Vaccine Prioritization'!$C$5=$F2533),1,0)</f>
        <v>1</v>
      </c>
    </row>
    <row r="2534" spans="1:25" x14ac:dyDescent="0.3">
      <c r="A2534" t="str">
        <f t="shared" si="61"/>
        <v>ASIAAFGRotaC2021</v>
      </c>
      <c r="B2534" t="s">
        <v>13</v>
      </c>
      <c r="C2534" t="s">
        <v>120</v>
      </c>
      <c r="D2534" t="s">
        <v>14</v>
      </c>
      <c r="E2534" t="s">
        <v>85</v>
      </c>
      <c r="F2534">
        <v>2021</v>
      </c>
      <c r="G2534" t="s">
        <v>198</v>
      </c>
      <c r="H2534" s="11" cm="1">
        <f t="array" ref="H2534">_xlfn.IFS(G2534="&gt;70%",1,G2534="60-70%",70%,G2534="50-60%",60%,G2534="&lt;50%",50%)</f>
        <v>0.6</v>
      </c>
      <c r="I2534" s="47">
        <v>2.4452113035697014</v>
      </c>
      <c r="J2534">
        <v>10</v>
      </c>
      <c r="K2534">
        <v>10</v>
      </c>
      <c r="L2534" t="s">
        <v>199</v>
      </c>
      <c r="M2534" s="11" cm="1">
        <f t="array" ref="M2534">_xlfn.IFS(L2534="&gt;70%",1,L2534="60-70%",70%,L2534="50-60%",60%,L2534="&lt;50%",50%)</f>
        <v>0.5</v>
      </c>
      <c r="N2534" s="47">
        <v>1.0383207183904197</v>
      </c>
      <c r="O2534">
        <v>10</v>
      </c>
      <c r="P2534">
        <v>8</v>
      </c>
      <c r="Q2534">
        <v>8</v>
      </c>
      <c r="R2534">
        <v>9</v>
      </c>
      <c r="S2534" t="s">
        <v>103</v>
      </c>
      <c r="T2534" t="s">
        <v>106</v>
      </c>
      <c r="V2534">
        <v>37</v>
      </c>
      <c r="W2534">
        <v>35</v>
      </c>
      <c r="X2534">
        <f>IF(AND(OR('Country Prioritization'!$C$4 = 'Filter inputs'!$A$4,'Country Prioritization'!$C$4=$B2534),
OR('Country Prioritization'!$C$6='Filter inputs'!$C$4,'Country Prioritization'!$C$6=$S2534),
OR( 'Country Prioritization'!$C$7='Filter inputs'!$D$4, 'Country Prioritization'!$C$7=$T2534),
OR('Country Prioritization'!$C$8='Filter inputs'!$E$4, 'Country Prioritization'!$C$8=$F2534), OR(AND('Country Prioritization'!$C$5='Filter inputs'!$B$4,H2534&lt;=$X$1),AND('Country Prioritization'!$C$5='Filter inputs'!$B$5,M2534&lt;=$X$1))),1,0)</f>
        <v>1</v>
      </c>
      <c r="Y2534">
        <f>IF(OR('Vaccine Prioritization'!$C$5='Filter inputs'!$E$4, 'Vaccine Prioritization'!$C$5=$F2534),1,0)</f>
        <v>1</v>
      </c>
    </row>
    <row r="2535" spans="1:25" x14ac:dyDescent="0.3">
      <c r="A2535" t="str">
        <f t="shared" si="61"/>
        <v>ASIAUZBRotaC2021</v>
      </c>
      <c r="B2535" t="s">
        <v>13</v>
      </c>
      <c r="C2535" t="s">
        <v>176</v>
      </c>
      <c r="D2535" t="s">
        <v>72</v>
      </c>
      <c r="E2535" t="s">
        <v>85</v>
      </c>
      <c r="F2535">
        <v>2021</v>
      </c>
      <c r="G2535" t="s">
        <v>199</v>
      </c>
      <c r="H2535" s="11" cm="1">
        <f t="array" ref="H2535">_xlfn.IFS(G2535="&gt;70%",1,G2535="60-70%",70%,G2535="50-60%",60%,G2535="&lt;50%",50%)</f>
        <v>0.5</v>
      </c>
      <c r="I2535" s="47">
        <v>0.50637170922993269</v>
      </c>
      <c r="J2535">
        <v>10</v>
      </c>
      <c r="K2535">
        <v>6</v>
      </c>
      <c r="L2535" t="s">
        <v>196</v>
      </c>
      <c r="M2535" s="11" cm="1">
        <f t="array" ref="M2535">_xlfn.IFS(L2535="&gt;70%",1,L2535="60-70%",70%,L2535="50-60%",60%,L2535="&lt;50%",50%)</f>
        <v>1</v>
      </c>
      <c r="N2535" s="47">
        <v>1.0076466692507187</v>
      </c>
      <c r="O2535">
        <v>1</v>
      </c>
      <c r="P2535">
        <v>8</v>
      </c>
      <c r="Q2535">
        <v>3</v>
      </c>
      <c r="R2535">
        <v>5</v>
      </c>
      <c r="S2535" t="s">
        <v>104</v>
      </c>
      <c r="T2535" t="s">
        <v>107</v>
      </c>
      <c r="V2535">
        <v>24</v>
      </c>
      <c r="W2535">
        <v>17</v>
      </c>
      <c r="X2535">
        <f>IF(AND(OR('Country Prioritization'!$C$4 = 'Filter inputs'!$A$4,'Country Prioritization'!$C$4=$B2535),
OR('Country Prioritization'!$C$6='Filter inputs'!$C$4,'Country Prioritization'!$C$6=$S2535),
OR( 'Country Prioritization'!$C$7='Filter inputs'!$D$4, 'Country Prioritization'!$C$7=$T2535),
OR('Country Prioritization'!$C$8='Filter inputs'!$E$4, 'Country Prioritization'!$C$8=$F2535), OR(AND('Country Prioritization'!$C$5='Filter inputs'!$B$4,H2535&lt;=$X$1),AND('Country Prioritization'!$C$5='Filter inputs'!$B$5,M2535&lt;=$X$1))),1,0)</f>
        <v>1</v>
      </c>
      <c r="Y2535">
        <f>IF(OR('Vaccine Prioritization'!$C$5='Filter inputs'!$E$4, 'Vaccine Prioritization'!$C$5=$F2535),1,0)</f>
        <v>1</v>
      </c>
    </row>
    <row r="2536" spans="1:25" x14ac:dyDescent="0.3">
      <c r="A2536" t="str">
        <f t="shared" si="61"/>
        <v>AFRICAMOZRotaC2021</v>
      </c>
      <c r="B2536" t="s">
        <v>3</v>
      </c>
      <c r="C2536" t="s">
        <v>181</v>
      </c>
      <c r="D2536" t="s">
        <v>77</v>
      </c>
      <c r="E2536" t="s">
        <v>85</v>
      </c>
      <c r="F2536">
        <v>2021</v>
      </c>
      <c r="G2536" t="s">
        <v>196</v>
      </c>
      <c r="H2536" s="11" cm="1">
        <f t="array" ref="H2536">_xlfn.IFS(G2536="&gt;70%",1,G2536="60-70%",70%,G2536="50-60%",60%,G2536="&lt;50%",50%)</f>
        <v>1</v>
      </c>
      <c r="I2536" s="47">
        <v>0.81716467038311025</v>
      </c>
      <c r="J2536">
        <v>3</v>
      </c>
      <c r="K2536">
        <v>8</v>
      </c>
      <c r="L2536" t="s">
        <v>196</v>
      </c>
      <c r="M2536" s="11" cm="1">
        <f t="array" ref="M2536">_xlfn.IFS(L2536="&gt;70%",1,L2536="60-70%",70%,L2536="50-60%",60%,L2536="&lt;50%",50%)</f>
        <v>1</v>
      </c>
      <c r="N2536" s="47">
        <v>0.92614965892095669</v>
      </c>
      <c r="O2536">
        <v>1</v>
      </c>
      <c r="P2536">
        <v>8</v>
      </c>
      <c r="Q2536">
        <v>10</v>
      </c>
      <c r="R2536">
        <v>9</v>
      </c>
      <c r="S2536" t="s">
        <v>103</v>
      </c>
      <c r="T2536" t="s">
        <v>106</v>
      </c>
      <c r="V2536">
        <v>30</v>
      </c>
      <c r="W2536">
        <v>28</v>
      </c>
      <c r="X2536">
        <f>IF(AND(OR('Country Prioritization'!$C$4 = 'Filter inputs'!$A$4,'Country Prioritization'!$C$4=$B2536),
OR('Country Prioritization'!$C$6='Filter inputs'!$C$4,'Country Prioritization'!$C$6=$S2536),
OR( 'Country Prioritization'!$C$7='Filter inputs'!$D$4, 'Country Prioritization'!$C$7=$T2536),
OR('Country Prioritization'!$C$8='Filter inputs'!$E$4, 'Country Prioritization'!$C$8=$F2536), OR(AND('Country Prioritization'!$C$5='Filter inputs'!$B$4,H2536&lt;=$X$1),AND('Country Prioritization'!$C$5='Filter inputs'!$B$5,M2536&lt;=$X$1))),1,0)</f>
        <v>1</v>
      </c>
      <c r="Y2536">
        <f>IF(OR('Vaccine Prioritization'!$C$5='Filter inputs'!$E$4, 'Vaccine Prioritization'!$C$5=$F2536),1,0)</f>
        <v>1</v>
      </c>
    </row>
    <row r="2537" spans="1:25" x14ac:dyDescent="0.3">
      <c r="A2537" t="str">
        <f t="shared" si="61"/>
        <v>AFRICABFARotaC2021</v>
      </c>
      <c r="B2537" t="s">
        <v>3</v>
      </c>
      <c r="C2537" t="s">
        <v>167</v>
      </c>
      <c r="D2537" t="s">
        <v>63</v>
      </c>
      <c r="E2537" t="s">
        <v>85</v>
      </c>
      <c r="F2537">
        <v>2021</v>
      </c>
      <c r="G2537" t="s">
        <v>196</v>
      </c>
      <c r="H2537" s="11" cm="1">
        <f t="array" ref="H2537">_xlfn.IFS(G2537="&gt;70%",1,G2537="60-70%",70%,G2537="50-60%",60%,G2537="&lt;50%",50%)</f>
        <v>1</v>
      </c>
      <c r="I2537" s="47">
        <v>0.77044852035368372</v>
      </c>
      <c r="J2537">
        <v>3</v>
      </c>
      <c r="K2537">
        <v>7</v>
      </c>
      <c r="L2537" t="s">
        <v>196</v>
      </c>
      <c r="M2537" s="11" cm="1">
        <f t="array" ref="M2537">_xlfn.IFS(L2537="&gt;70%",1,L2537="60-70%",70%,L2537="50-60%",60%,L2537="&lt;50%",50%)</f>
        <v>1</v>
      </c>
      <c r="N2537" s="47">
        <v>0.8752917793668441</v>
      </c>
      <c r="O2537">
        <v>2</v>
      </c>
      <c r="P2537">
        <v>8</v>
      </c>
      <c r="Q2537">
        <v>4</v>
      </c>
      <c r="R2537">
        <v>9</v>
      </c>
      <c r="S2537" t="s">
        <v>103</v>
      </c>
      <c r="T2537" t="s">
        <v>106</v>
      </c>
      <c r="V2537">
        <v>23</v>
      </c>
      <c r="W2537">
        <v>23</v>
      </c>
      <c r="X2537">
        <f>IF(AND(OR('Country Prioritization'!$C$4 = 'Filter inputs'!$A$4,'Country Prioritization'!$C$4=$B2537),
OR('Country Prioritization'!$C$6='Filter inputs'!$C$4,'Country Prioritization'!$C$6=$S2537),
OR( 'Country Prioritization'!$C$7='Filter inputs'!$D$4, 'Country Prioritization'!$C$7=$T2537),
OR('Country Prioritization'!$C$8='Filter inputs'!$E$4, 'Country Prioritization'!$C$8=$F2537), OR(AND('Country Prioritization'!$C$5='Filter inputs'!$B$4,H2537&lt;=$X$1),AND('Country Prioritization'!$C$5='Filter inputs'!$B$5,M2537&lt;=$X$1))),1,0)</f>
        <v>1</v>
      </c>
      <c r="Y2537">
        <f>IF(OR('Vaccine Prioritization'!$C$5='Filter inputs'!$E$4, 'Vaccine Prioritization'!$C$5=$F2537),1,0)</f>
        <v>1</v>
      </c>
    </row>
    <row r="2538" spans="1:25" x14ac:dyDescent="0.3">
      <c r="A2538" t="str">
        <f t="shared" si="61"/>
        <v>ASIANPLRotaC2021</v>
      </c>
      <c r="B2538" t="s">
        <v>13</v>
      </c>
      <c r="C2538" t="s">
        <v>157</v>
      </c>
      <c r="D2538" t="s">
        <v>53</v>
      </c>
      <c r="E2538" t="s">
        <v>85</v>
      </c>
      <c r="F2538">
        <v>2021</v>
      </c>
      <c r="G2538" t="s">
        <v>197</v>
      </c>
      <c r="H2538" s="11" cm="1">
        <f t="array" ref="H2538">_xlfn.IFS(G2538="&gt;70%",1,G2538="60-70%",70%,G2538="50-60%",60%,G2538="&lt;50%",50%)</f>
        <v>0.7</v>
      </c>
      <c r="I2538" s="47">
        <v>0.48199423756168108</v>
      </c>
      <c r="J2538">
        <v>8</v>
      </c>
      <c r="K2538">
        <v>6</v>
      </c>
      <c r="L2538" t="s">
        <v>199</v>
      </c>
      <c r="M2538" s="11" cm="1">
        <f t="array" ref="M2538">_xlfn.IFS(L2538="&gt;70%",1,L2538="60-70%",70%,L2538="50-60%",60%,L2538="&lt;50%",50%)</f>
        <v>0.5</v>
      </c>
      <c r="N2538" s="47">
        <v>0.86571211401063619</v>
      </c>
      <c r="O2538">
        <v>10</v>
      </c>
      <c r="P2538">
        <v>8</v>
      </c>
      <c r="Q2538">
        <v>6</v>
      </c>
      <c r="R2538">
        <v>8</v>
      </c>
      <c r="S2538" t="s">
        <v>104</v>
      </c>
      <c r="T2538" t="s">
        <v>106</v>
      </c>
      <c r="V2538">
        <v>28</v>
      </c>
      <c r="W2538">
        <v>32</v>
      </c>
      <c r="X2538">
        <f>IF(AND(OR('Country Prioritization'!$C$4 = 'Filter inputs'!$A$4,'Country Prioritization'!$C$4=$B2538),
OR('Country Prioritization'!$C$6='Filter inputs'!$C$4,'Country Prioritization'!$C$6=$S2538),
OR( 'Country Prioritization'!$C$7='Filter inputs'!$D$4, 'Country Prioritization'!$C$7=$T2538),
OR('Country Prioritization'!$C$8='Filter inputs'!$E$4, 'Country Prioritization'!$C$8=$F2538), OR(AND('Country Prioritization'!$C$5='Filter inputs'!$B$4,H2538&lt;=$X$1),AND('Country Prioritization'!$C$5='Filter inputs'!$B$5,M2538&lt;=$X$1))),1,0)</f>
        <v>1</v>
      </c>
      <c r="Y2538">
        <f>IF(OR('Vaccine Prioritization'!$C$5='Filter inputs'!$E$4, 'Vaccine Prioritization'!$C$5=$F2538),1,0)</f>
        <v>1</v>
      </c>
    </row>
    <row r="2539" spans="1:25" x14ac:dyDescent="0.3">
      <c r="A2539" t="str">
        <f t="shared" si="61"/>
        <v>AFRICAMDGRotaC2021</v>
      </c>
      <c r="B2539" t="s">
        <v>3</v>
      </c>
      <c r="C2539" t="s">
        <v>145</v>
      </c>
      <c r="D2539" t="s">
        <v>41</v>
      </c>
      <c r="E2539" t="s">
        <v>85</v>
      </c>
      <c r="F2539">
        <v>2021</v>
      </c>
      <c r="G2539" t="s">
        <v>196</v>
      </c>
      <c r="H2539" s="11" cm="1">
        <f t="array" ref="H2539">_xlfn.IFS(G2539="&gt;70%",1,G2539="60-70%",70%,G2539="50-60%",60%,G2539="&lt;50%",50%)</f>
        <v>1</v>
      </c>
      <c r="I2539" s="47">
        <v>0.79099233719366369</v>
      </c>
      <c r="J2539">
        <v>5</v>
      </c>
      <c r="K2539">
        <v>7</v>
      </c>
      <c r="L2539" t="s">
        <v>196</v>
      </c>
      <c r="M2539" s="11" cm="1">
        <f t="array" ref="M2539">_xlfn.IFS(L2539="&gt;70%",1,L2539="60-70%",70%,L2539="50-60%",60%,L2539="&lt;50%",50%)</f>
        <v>1</v>
      </c>
      <c r="N2539" s="47">
        <v>0.86025572965590413</v>
      </c>
      <c r="O2539">
        <v>4</v>
      </c>
      <c r="P2539">
        <v>8</v>
      </c>
      <c r="Q2539">
        <v>7</v>
      </c>
      <c r="R2539">
        <v>9</v>
      </c>
      <c r="S2539" t="s">
        <v>103</v>
      </c>
      <c r="T2539" t="s">
        <v>106</v>
      </c>
      <c r="V2539">
        <v>28</v>
      </c>
      <c r="W2539">
        <v>28</v>
      </c>
      <c r="X2539">
        <f>IF(AND(OR('Country Prioritization'!$C$4 = 'Filter inputs'!$A$4,'Country Prioritization'!$C$4=$B2539),
OR('Country Prioritization'!$C$6='Filter inputs'!$C$4,'Country Prioritization'!$C$6=$S2539),
OR( 'Country Prioritization'!$C$7='Filter inputs'!$D$4, 'Country Prioritization'!$C$7=$T2539),
OR('Country Prioritization'!$C$8='Filter inputs'!$E$4, 'Country Prioritization'!$C$8=$F2539), OR(AND('Country Prioritization'!$C$5='Filter inputs'!$B$4,H2539&lt;=$X$1),AND('Country Prioritization'!$C$5='Filter inputs'!$B$5,M2539&lt;=$X$1))),1,0)</f>
        <v>1</v>
      </c>
      <c r="Y2539">
        <f>IF(OR('Vaccine Prioritization'!$C$5='Filter inputs'!$E$4, 'Vaccine Prioritization'!$C$5=$F2539),1,0)</f>
        <v>1</v>
      </c>
    </row>
    <row r="2540" spans="1:25" x14ac:dyDescent="0.3">
      <c r="A2540" t="str">
        <f t="shared" si="61"/>
        <v>AMERICABOLRotaC2021</v>
      </c>
      <c r="B2540" t="s">
        <v>22</v>
      </c>
      <c r="C2540" t="s">
        <v>162</v>
      </c>
      <c r="D2540" t="s">
        <v>58</v>
      </c>
      <c r="E2540" t="s">
        <v>85</v>
      </c>
      <c r="F2540">
        <v>2021</v>
      </c>
      <c r="G2540" t="s">
        <v>196</v>
      </c>
      <c r="H2540" s="11" cm="1">
        <f t="array" ref="H2540">_xlfn.IFS(G2540="&gt;70%",1,G2540="60-70%",70%,G2540="50-60%",60%,G2540="&lt;50%",50%)</f>
        <v>1</v>
      </c>
      <c r="I2540" s="47">
        <v>0.69810225776693147</v>
      </c>
      <c r="J2540">
        <v>5</v>
      </c>
      <c r="K2540">
        <v>7</v>
      </c>
      <c r="L2540" t="s">
        <v>196</v>
      </c>
      <c r="M2540" s="11" cm="1">
        <f t="array" ref="M2540">_xlfn.IFS(L2540="&gt;70%",1,L2540="60-70%",70%,L2540="50-60%",60%,L2540="&lt;50%",50%)</f>
        <v>1</v>
      </c>
      <c r="N2540" s="47">
        <v>0.85951023175818941</v>
      </c>
      <c r="O2540">
        <v>3</v>
      </c>
      <c r="P2540">
        <v>8</v>
      </c>
      <c r="Q2540">
        <v>4</v>
      </c>
      <c r="R2540">
        <v>11</v>
      </c>
      <c r="S2540" t="s">
        <v>104</v>
      </c>
      <c r="T2540" t="s">
        <v>108</v>
      </c>
      <c r="V2540">
        <v>27</v>
      </c>
      <c r="W2540">
        <v>26</v>
      </c>
      <c r="X2540">
        <f>IF(AND(OR('Country Prioritization'!$C$4 = 'Filter inputs'!$A$4,'Country Prioritization'!$C$4=$B2540),
OR('Country Prioritization'!$C$6='Filter inputs'!$C$4,'Country Prioritization'!$C$6=$S2540),
OR( 'Country Prioritization'!$C$7='Filter inputs'!$D$4, 'Country Prioritization'!$C$7=$T2540),
OR('Country Prioritization'!$C$8='Filter inputs'!$E$4, 'Country Prioritization'!$C$8=$F2540), OR(AND('Country Prioritization'!$C$5='Filter inputs'!$B$4,H2540&lt;=$X$1),AND('Country Prioritization'!$C$5='Filter inputs'!$B$5,M2540&lt;=$X$1))),1,0)</f>
        <v>1</v>
      </c>
      <c r="Y2540">
        <f>IF(OR('Vaccine Prioritization'!$C$5='Filter inputs'!$E$4, 'Vaccine Prioritization'!$C$5=$F2540),1,0)</f>
        <v>1</v>
      </c>
    </row>
    <row r="2541" spans="1:25" x14ac:dyDescent="0.3">
      <c r="A2541" t="str">
        <f t="shared" si="61"/>
        <v>AFRICAMLIRotaC2021</v>
      </c>
      <c r="B2541" t="s">
        <v>3</v>
      </c>
      <c r="C2541" t="s">
        <v>126</v>
      </c>
      <c r="D2541" t="s">
        <v>21</v>
      </c>
      <c r="E2541" t="s">
        <v>85</v>
      </c>
      <c r="F2541">
        <v>2021</v>
      </c>
      <c r="G2541" t="s">
        <v>197</v>
      </c>
      <c r="H2541" s="11" cm="1">
        <f t="array" ref="H2541">_xlfn.IFS(G2541="&gt;70%",1,G2541="60-70%",70%,G2541="50-60%",60%,G2541="&lt;50%",50%)</f>
        <v>0.7</v>
      </c>
      <c r="I2541" s="47">
        <v>0.7320508420774916</v>
      </c>
      <c r="J2541">
        <v>10</v>
      </c>
      <c r="K2541">
        <v>7</v>
      </c>
      <c r="L2541" t="s">
        <v>197</v>
      </c>
      <c r="M2541" s="11" cm="1">
        <f t="array" ref="M2541">_xlfn.IFS(L2541="&gt;70%",1,L2541="60-70%",70%,L2541="50-60%",60%,L2541="&lt;50%",50%)</f>
        <v>0.7</v>
      </c>
      <c r="N2541" s="47">
        <v>0.80348934811157491</v>
      </c>
      <c r="O2541">
        <v>6</v>
      </c>
      <c r="P2541">
        <v>7</v>
      </c>
      <c r="Q2541">
        <v>8</v>
      </c>
      <c r="R2541">
        <v>9</v>
      </c>
      <c r="S2541" t="s">
        <v>103</v>
      </c>
      <c r="T2541" t="s">
        <v>106</v>
      </c>
      <c r="V2541">
        <v>34</v>
      </c>
      <c r="W2541">
        <v>30</v>
      </c>
      <c r="X2541">
        <f>IF(AND(OR('Country Prioritization'!$C$4 = 'Filter inputs'!$A$4,'Country Prioritization'!$C$4=$B2541),
OR('Country Prioritization'!$C$6='Filter inputs'!$C$4,'Country Prioritization'!$C$6=$S2541),
OR( 'Country Prioritization'!$C$7='Filter inputs'!$D$4, 'Country Prioritization'!$C$7=$T2541),
OR('Country Prioritization'!$C$8='Filter inputs'!$E$4, 'Country Prioritization'!$C$8=$F2541), OR(AND('Country Prioritization'!$C$5='Filter inputs'!$B$4,H2541&lt;=$X$1),AND('Country Prioritization'!$C$5='Filter inputs'!$B$5,M2541&lt;=$X$1))),1,0)</f>
        <v>1</v>
      </c>
      <c r="Y2541">
        <f>IF(OR('Vaccine Prioritization'!$C$5='Filter inputs'!$E$4, 'Vaccine Prioritization'!$C$5=$F2541),1,0)</f>
        <v>1</v>
      </c>
    </row>
    <row r="2542" spans="1:25" x14ac:dyDescent="0.3">
      <c r="A2542" t="str">
        <f t="shared" si="61"/>
        <v>AFRICAKENRotaC2021</v>
      </c>
      <c r="B2542" t="s">
        <v>3</v>
      </c>
      <c r="C2542" t="s">
        <v>139</v>
      </c>
      <c r="D2542" t="s">
        <v>35</v>
      </c>
      <c r="E2542" t="s">
        <v>85</v>
      </c>
      <c r="F2542">
        <v>2021</v>
      </c>
      <c r="G2542" t="s">
        <v>196</v>
      </c>
      <c r="H2542" s="11" cm="1">
        <f t="array" ref="H2542">_xlfn.IFS(G2542="&gt;70%",1,G2542="60-70%",70%,G2542="50-60%",60%,G2542="&lt;50%",50%)</f>
        <v>1</v>
      </c>
      <c r="I2542" s="47">
        <v>0.94886061089988216</v>
      </c>
      <c r="J2542">
        <v>3</v>
      </c>
      <c r="K2542">
        <v>8</v>
      </c>
      <c r="L2542" t="s">
        <v>196</v>
      </c>
      <c r="M2542" s="11" cm="1">
        <f t="array" ref="M2542">_xlfn.IFS(L2542="&gt;70%",1,L2542="60-70%",70%,L2542="50-60%",60%,L2542="&lt;50%",50%)</f>
        <v>1</v>
      </c>
      <c r="N2542" s="47">
        <v>0.77937142423159445</v>
      </c>
      <c r="O2542">
        <v>5</v>
      </c>
      <c r="P2542">
        <v>7</v>
      </c>
      <c r="Q2542">
        <v>5</v>
      </c>
      <c r="R2542">
        <v>2</v>
      </c>
      <c r="S2542" t="s">
        <v>104</v>
      </c>
      <c r="T2542" t="s">
        <v>109</v>
      </c>
      <c r="V2542">
        <v>18</v>
      </c>
      <c r="W2542">
        <v>19</v>
      </c>
      <c r="X2542">
        <f>IF(AND(OR('Country Prioritization'!$C$4 = 'Filter inputs'!$A$4,'Country Prioritization'!$C$4=$B2542),
OR('Country Prioritization'!$C$6='Filter inputs'!$C$4,'Country Prioritization'!$C$6=$S2542),
OR( 'Country Prioritization'!$C$7='Filter inputs'!$D$4, 'Country Prioritization'!$C$7=$T2542),
OR('Country Prioritization'!$C$8='Filter inputs'!$E$4, 'Country Prioritization'!$C$8=$F2542), OR(AND('Country Prioritization'!$C$5='Filter inputs'!$B$4,H2542&lt;=$X$1),AND('Country Prioritization'!$C$5='Filter inputs'!$B$5,M2542&lt;=$X$1))),1,0)</f>
        <v>1</v>
      </c>
      <c r="Y2542">
        <f>IF(OR('Vaccine Prioritization'!$C$5='Filter inputs'!$E$4, 'Vaccine Prioritization'!$C$5=$F2542),1,0)</f>
        <v>1</v>
      </c>
    </row>
    <row r="2543" spans="1:25" x14ac:dyDescent="0.3">
      <c r="A2543" t="str">
        <f t="shared" si="61"/>
        <v>AFRICAZMBRotaC2021</v>
      </c>
      <c r="B2543" t="s">
        <v>3</v>
      </c>
      <c r="C2543" t="s">
        <v>182</v>
      </c>
      <c r="D2543" t="s">
        <v>78</v>
      </c>
      <c r="E2543" t="s">
        <v>85</v>
      </c>
      <c r="F2543">
        <v>2021</v>
      </c>
      <c r="G2543" t="s">
        <v>196</v>
      </c>
      <c r="H2543" s="11" cm="1">
        <f t="array" ref="H2543">_xlfn.IFS(G2543="&gt;70%",1,G2543="60-70%",70%,G2543="50-60%",60%,G2543="&lt;50%",50%)</f>
        <v>1</v>
      </c>
      <c r="I2543" s="47">
        <v>0.65277441738914477</v>
      </c>
      <c r="J2543">
        <v>3</v>
      </c>
      <c r="K2543">
        <v>7</v>
      </c>
      <c r="L2543" t="s">
        <v>196</v>
      </c>
      <c r="M2543" s="11" cm="1">
        <f t="array" ref="M2543">_xlfn.IFS(L2543="&gt;70%",1,L2543="60-70%",70%,L2543="50-60%",60%,L2543="&lt;50%",50%)</f>
        <v>1</v>
      </c>
      <c r="N2543" s="47">
        <v>0.73655091463438083</v>
      </c>
      <c r="O2543">
        <v>1</v>
      </c>
      <c r="P2543">
        <v>7</v>
      </c>
      <c r="Q2543">
        <v>9</v>
      </c>
      <c r="R2543">
        <v>2</v>
      </c>
      <c r="S2543" t="s">
        <v>104</v>
      </c>
      <c r="T2543" t="s">
        <v>109</v>
      </c>
      <c r="V2543">
        <v>21</v>
      </c>
      <c r="W2543">
        <v>19</v>
      </c>
      <c r="X2543">
        <f>IF(AND(OR('Country Prioritization'!$C$4 = 'Filter inputs'!$A$4,'Country Prioritization'!$C$4=$B2543),
OR('Country Prioritization'!$C$6='Filter inputs'!$C$4,'Country Prioritization'!$C$6=$S2543),
OR( 'Country Prioritization'!$C$7='Filter inputs'!$D$4, 'Country Prioritization'!$C$7=$T2543),
OR('Country Prioritization'!$C$8='Filter inputs'!$E$4, 'Country Prioritization'!$C$8=$F2543), OR(AND('Country Prioritization'!$C$5='Filter inputs'!$B$4,H2543&lt;=$X$1),AND('Country Prioritization'!$C$5='Filter inputs'!$B$5,M2543&lt;=$X$1))),1,0)</f>
        <v>1</v>
      </c>
      <c r="Y2543">
        <f>IF(OR('Vaccine Prioritization'!$C$5='Filter inputs'!$E$4, 'Vaccine Prioritization'!$C$5=$F2543),1,0)</f>
        <v>1</v>
      </c>
    </row>
    <row r="2544" spans="1:25" x14ac:dyDescent="0.3">
      <c r="A2544" t="str">
        <f t="shared" si="61"/>
        <v>ASIAPRKRotaC2021</v>
      </c>
      <c r="B2544" t="s">
        <v>13</v>
      </c>
      <c r="C2544" t="s">
        <v>177</v>
      </c>
      <c r="D2544" t="s">
        <v>73</v>
      </c>
      <c r="E2544" t="s">
        <v>85</v>
      </c>
      <c r="F2544">
        <v>2021</v>
      </c>
      <c r="G2544" t="s">
        <v>197</v>
      </c>
      <c r="H2544" s="11" cm="1">
        <f t="array" ref="H2544">_xlfn.IFS(G2544="&gt;70%",1,G2544="60-70%",70%,G2544="50-60%",60%,G2544="&lt;50%",50%)</f>
        <v>0.7</v>
      </c>
      <c r="I2544" s="47">
        <v>0.39635951706828898</v>
      </c>
      <c r="J2544">
        <v>8</v>
      </c>
      <c r="K2544">
        <v>6</v>
      </c>
      <c r="L2544" t="s">
        <v>199</v>
      </c>
      <c r="M2544" s="11" cm="1">
        <f t="array" ref="M2544">_xlfn.IFS(L2544="&gt;70%",1,L2544="60-70%",70%,L2544="50-60%",60%,L2544="&lt;50%",50%)</f>
        <v>0.5</v>
      </c>
      <c r="N2544" s="47">
        <v>0.71773338388533214</v>
      </c>
      <c r="O2544">
        <v>9</v>
      </c>
      <c r="P2544">
        <v>7</v>
      </c>
      <c r="Q2544">
        <v>1</v>
      </c>
      <c r="R2544">
        <v>9</v>
      </c>
      <c r="S2544" t="s">
        <v>103</v>
      </c>
      <c r="T2544" t="s">
        <v>106</v>
      </c>
      <c r="V2544">
        <v>24</v>
      </c>
      <c r="W2544">
        <v>26</v>
      </c>
      <c r="X2544">
        <f>IF(AND(OR('Country Prioritization'!$C$4 = 'Filter inputs'!$A$4,'Country Prioritization'!$C$4=$B2544),
OR('Country Prioritization'!$C$6='Filter inputs'!$C$4,'Country Prioritization'!$C$6=$S2544),
OR( 'Country Prioritization'!$C$7='Filter inputs'!$D$4, 'Country Prioritization'!$C$7=$T2544),
OR('Country Prioritization'!$C$8='Filter inputs'!$E$4, 'Country Prioritization'!$C$8=$F2544), OR(AND('Country Prioritization'!$C$5='Filter inputs'!$B$4,H2544&lt;=$X$1),AND('Country Prioritization'!$C$5='Filter inputs'!$B$5,M2544&lt;=$X$1))),1,0)</f>
        <v>1</v>
      </c>
      <c r="Y2544">
        <f>IF(OR('Vaccine Prioritization'!$C$5='Filter inputs'!$E$4, 'Vaccine Prioritization'!$C$5=$F2544),1,0)</f>
        <v>1</v>
      </c>
    </row>
    <row r="2545" spans="1:25" x14ac:dyDescent="0.3">
      <c r="A2545" t="str">
        <f t="shared" si="61"/>
        <v>AFRICAUGARotaC2021</v>
      </c>
      <c r="B2545" t="s">
        <v>3</v>
      </c>
      <c r="C2545" t="s">
        <v>147</v>
      </c>
      <c r="D2545" t="s">
        <v>43</v>
      </c>
      <c r="E2545" t="s">
        <v>85</v>
      </c>
      <c r="F2545">
        <v>2021</v>
      </c>
      <c r="G2545" t="s">
        <v>196</v>
      </c>
      <c r="H2545" s="11" cm="1">
        <f t="array" ref="H2545">_xlfn.IFS(G2545="&gt;70%",1,G2545="60-70%",70%,G2545="50-60%",60%,G2545="&lt;50%",50%)</f>
        <v>1</v>
      </c>
      <c r="I2545" s="47">
        <v>0.94246667821394614</v>
      </c>
      <c r="J2545">
        <v>4</v>
      </c>
      <c r="K2545">
        <v>8</v>
      </c>
      <c r="L2545" t="s">
        <v>197</v>
      </c>
      <c r="M2545" s="11" cm="1">
        <f t="array" ref="M2545">_xlfn.IFS(L2545="&gt;70%",1,L2545="60-70%",70%,L2545="50-60%",60%,L2545="&lt;50%",50%)</f>
        <v>0.7</v>
      </c>
      <c r="N2545" s="47">
        <v>0.69554090654011358</v>
      </c>
      <c r="O2545">
        <v>5</v>
      </c>
      <c r="P2545">
        <v>7</v>
      </c>
      <c r="Q2545">
        <v>6</v>
      </c>
      <c r="R2545">
        <v>9</v>
      </c>
      <c r="S2545" t="s">
        <v>103</v>
      </c>
      <c r="T2545" t="s">
        <v>106</v>
      </c>
      <c r="V2545">
        <v>27</v>
      </c>
      <c r="W2545">
        <v>27</v>
      </c>
      <c r="X2545">
        <f>IF(AND(OR('Country Prioritization'!$C$4 = 'Filter inputs'!$A$4,'Country Prioritization'!$C$4=$B2545),
OR('Country Prioritization'!$C$6='Filter inputs'!$C$4,'Country Prioritization'!$C$6=$S2545),
OR( 'Country Prioritization'!$C$7='Filter inputs'!$D$4, 'Country Prioritization'!$C$7=$T2545),
OR('Country Prioritization'!$C$8='Filter inputs'!$E$4, 'Country Prioritization'!$C$8=$F2545), OR(AND('Country Prioritization'!$C$5='Filter inputs'!$B$4,H2545&lt;=$X$1),AND('Country Prioritization'!$C$5='Filter inputs'!$B$5,M2545&lt;=$X$1))),1,0)</f>
        <v>1</v>
      </c>
      <c r="Y2545">
        <f>IF(OR('Vaccine Prioritization'!$C$5='Filter inputs'!$E$4, 'Vaccine Prioritization'!$C$5=$F2545),1,0)</f>
        <v>1</v>
      </c>
    </row>
    <row r="2546" spans="1:25" x14ac:dyDescent="0.3">
      <c r="A2546" t="str">
        <f t="shared" si="61"/>
        <v>AFRICASENRotaC2021</v>
      </c>
      <c r="B2546" t="s">
        <v>3</v>
      </c>
      <c r="C2546" t="s">
        <v>164</v>
      </c>
      <c r="D2546" t="s">
        <v>60</v>
      </c>
      <c r="E2546" t="s">
        <v>85</v>
      </c>
      <c r="F2546">
        <v>2021</v>
      </c>
      <c r="G2546" t="s">
        <v>196</v>
      </c>
      <c r="H2546" s="11" cm="1">
        <f t="array" ref="H2546">_xlfn.IFS(G2546="&gt;70%",1,G2546="60-70%",70%,G2546="50-60%",60%,G2546="&lt;50%",50%)</f>
        <v>1</v>
      </c>
      <c r="I2546" s="47">
        <v>0.74087655470962721</v>
      </c>
      <c r="J2546">
        <v>2</v>
      </c>
      <c r="K2546">
        <v>7</v>
      </c>
      <c r="L2546" t="s">
        <v>196</v>
      </c>
      <c r="M2546" s="11" cm="1">
        <f t="array" ref="M2546">_xlfn.IFS(L2546="&gt;70%",1,L2546="60-70%",70%,L2546="50-60%",60%,L2546="&lt;50%",50%)</f>
        <v>1</v>
      </c>
      <c r="N2546" s="47">
        <v>0.68334084241096971</v>
      </c>
      <c r="O2546">
        <v>3</v>
      </c>
      <c r="P2546">
        <v>7</v>
      </c>
      <c r="Q2546">
        <v>1</v>
      </c>
      <c r="R2546">
        <v>2</v>
      </c>
      <c r="S2546" t="s">
        <v>104</v>
      </c>
      <c r="T2546" t="s">
        <v>109</v>
      </c>
      <c r="V2546">
        <v>12</v>
      </c>
      <c r="W2546">
        <v>13</v>
      </c>
      <c r="X2546">
        <f>IF(AND(OR('Country Prioritization'!$C$4 = 'Filter inputs'!$A$4,'Country Prioritization'!$C$4=$B2546),
OR('Country Prioritization'!$C$6='Filter inputs'!$C$4,'Country Prioritization'!$C$6=$S2546),
OR( 'Country Prioritization'!$C$7='Filter inputs'!$D$4, 'Country Prioritization'!$C$7=$T2546),
OR('Country Prioritization'!$C$8='Filter inputs'!$E$4, 'Country Prioritization'!$C$8=$F2546), OR(AND('Country Prioritization'!$C$5='Filter inputs'!$B$4,H2546&lt;=$X$1),AND('Country Prioritization'!$C$5='Filter inputs'!$B$5,M2546&lt;=$X$1))),1,0)</f>
        <v>1</v>
      </c>
      <c r="Y2546">
        <f>IF(OR('Vaccine Prioritization'!$C$5='Filter inputs'!$E$4, 'Vaccine Prioritization'!$C$5=$F2546),1,0)</f>
        <v>1</v>
      </c>
    </row>
    <row r="2547" spans="1:25" x14ac:dyDescent="0.3">
      <c r="A2547" t="str">
        <f t="shared" si="61"/>
        <v>AMERICAHTIRotaC2021</v>
      </c>
      <c r="B2547" t="s">
        <v>22</v>
      </c>
      <c r="C2547" t="s">
        <v>127</v>
      </c>
      <c r="D2547" t="s">
        <v>23</v>
      </c>
      <c r="E2547" t="s">
        <v>85</v>
      </c>
      <c r="F2547">
        <v>2021</v>
      </c>
      <c r="G2547" t="s">
        <v>199</v>
      </c>
      <c r="H2547" s="11" cm="1">
        <f t="array" ref="H2547">_xlfn.IFS(G2547="&gt;70%",1,G2547="60-70%",70%,G2547="50-60%",60%,G2547="&lt;50%",50%)</f>
        <v>0.5</v>
      </c>
      <c r="I2547" s="47">
        <v>0.4571797091611674</v>
      </c>
      <c r="J2547">
        <v>10</v>
      </c>
      <c r="K2547">
        <v>6</v>
      </c>
      <c r="L2547" t="s">
        <v>197</v>
      </c>
      <c r="M2547" s="11" cm="1">
        <f t="array" ref="M2547">_xlfn.IFS(L2547="&gt;70%",1,L2547="60-70%",70%,L2547="50-60%",60%,L2547="&lt;50%",50%)</f>
        <v>0.7</v>
      </c>
      <c r="N2547" s="47">
        <v>0.64887504272561913</v>
      </c>
      <c r="O2547">
        <v>6</v>
      </c>
      <c r="P2547">
        <v>7</v>
      </c>
      <c r="Q2547">
        <v>5</v>
      </c>
      <c r="R2547">
        <v>9</v>
      </c>
      <c r="S2547" t="s">
        <v>103</v>
      </c>
      <c r="T2547" t="s">
        <v>106</v>
      </c>
      <c r="V2547">
        <v>30</v>
      </c>
      <c r="W2547">
        <v>27</v>
      </c>
      <c r="X2547">
        <f>IF(AND(OR('Country Prioritization'!$C$4 = 'Filter inputs'!$A$4,'Country Prioritization'!$C$4=$B2547),
OR('Country Prioritization'!$C$6='Filter inputs'!$C$4,'Country Prioritization'!$C$6=$S2547),
OR( 'Country Prioritization'!$C$7='Filter inputs'!$D$4, 'Country Prioritization'!$C$7=$T2547),
OR('Country Prioritization'!$C$8='Filter inputs'!$E$4, 'Country Prioritization'!$C$8=$F2547), OR(AND('Country Prioritization'!$C$5='Filter inputs'!$B$4,H2547&lt;=$X$1),AND('Country Prioritization'!$C$5='Filter inputs'!$B$5,M2547&lt;=$X$1))),1,0)</f>
        <v>1</v>
      </c>
      <c r="Y2547">
        <f>IF(OR('Vaccine Prioritization'!$C$5='Filter inputs'!$E$4, 'Vaccine Prioritization'!$C$5=$F2547),1,0)</f>
        <v>1</v>
      </c>
    </row>
    <row r="2548" spans="1:25" x14ac:dyDescent="0.3">
      <c r="A2548" t="str">
        <f t="shared" si="61"/>
        <v>AFRICAGHARotaC2021</v>
      </c>
      <c r="B2548" t="s">
        <v>3</v>
      </c>
      <c r="C2548" t="s">
        <v>166</v>
      </c>
      <c r="D2548" t="s">
        <v>62</v>
      </c>
      <c r="E2548" t="s">
        <v>85</v>
      </c>
      <c r="F2548">
        <v>2021</v>
      </c>
      <c r="G2548" t="s">
        <v>196</v>
      </c>
      <c r="H2548" s="11" cm="1">
        <f t="array" ref="H2548">_xlfn.IFS(G2548="&gt;70%",1,G2548="60-70%",70%,G2548="50-60%",60%,G2548="&lt;50%",50%)</f>
        <v>1</v>
      </c>
      <c r="I2548" s="47">
        <v>0.60680688465424915</v>
      </c>
      <c r="J2548">
        <v>2</v>
      </c>
      <c r="K2548">
        <v>7</v>
      </c>
      <c r="L2548" t="s">
        <v>196</v>
      </c>
      <c r="M2548" s="11" cm="1">
        <f t="array" ref="M2548">_xlfn.IFS(L2548="&gt;70%",1,L2548="60-70%",70%,L2548="50-60%",60%,L2548="&lt;50%",50%)</f>
        <v>1</v>
      </c>
      <c r="N2548" s="47">
        <v>0.62421780164475638</v>
      </c>
      <c r="O2548">
        <v>2</v>
      </c>
      <c r="P2548">
        <v>7</v>
      </c>
      <c r="Q2548">
        <v>5</v>
      </c>
      <c r="R2548">
        <v>2</v>
      </c>
      <c r="S2548" t="s">
        <v>104</v>
      </c>
      <c r="T2548" t="s">
        <v>109</v>
      </c>
      <c r="V2548">
        <v>16</v>
      </c>
      <c r="W2548">
        <v>16</v>
      </c>
      <c r="X2548">
        <f>IF(AND(OR('Country Prioritization'!$C$4 = 'Filter inputs'!$A$4,'Country Prioritization'!$C$4=$B2548),
OR('Country Prioritization'!$C$6='Filter inputs'!$C$4,'Country Prioritization'!$C$6=$S2548),
OR( 'Country Prioritization'!$C$7='Filter inputs'!$D$4, 'Country Prioritization'!$C$7=$T2548),
OR('Country Prioritization'!$C$8='Filter inputs'!$E$4, 'Country Prioritization'!$C$8=$F2548), OR(AND('Country Prioritization'!$C$5='Filter inputs'!$B$4,H2548&lt;=$X$1),AND('Country Prioritization'!$C$5='Filter inputs'!$B$5,M2548&lt;=$X$1))),1,0)</f>
        <v>1</v>
      </c>
      <c r="Y2548">
        <f>IF(OR('Vaccine Prioritization'!$C$5='Filter inputs'!$E$4, 'Vaccine Prioritization'!$C$5=$F2548),1,0)</f>
        <v>1</v>
      </c>
    </row>
    <row r="2549" spans="1:25" x14ac:dyDescent="0.3">
      <c r="A2549" t="str">
        <f t="shared" si="61"/>
        <v>ASIALKARotaC2021</v>
      </c>
      <c r="B2549" t="s">
        <v>13</v>
      </c>
      <c r="C2549" t="s">
        <v>180</v>
      </c>
      <c r="D2549" t="s">
        <v>76</v>
      </c>
      <c r="E2549" t="s">
        <v>85</v>
      </c>
      <c r="F2549">
        <v>2021</v>
      </c>
      <c r="G2549" t="s">
        <v>197</v>
      </c>
      <c r="H2549" s="11" cm="1">
        <f t="array" ref="H2549">_xlfn.IFS(G2549="&gt;70%",1,G2549="60-70%",70%,G2549="50-60%",60%,G2549="&lt;50%",50%)</f>
        <v>0.7</v>
      </c>
      <c r="I2549" s="47">
        <v>7.4515706406661678E-2</v>
      </c>
      <c r="J2549">
        <v>8</v>
      </c>
      <c r="K2549">
        <v>3</v>
      </c>
      <c r="L2549" t="s">
        <v>199</v>
      </c>
      <c r="M2549" s="11" cm="1">
        <f t="array" ref="M2549">_xlfn.IFS(L2549="&gt;70%",1,L2549="60-70%",70%,L2549="50-60%",60%,L2549="&lt;50%",50%)</f>
        <v>0.5</v>
      </c>
      <c r="N2549" s="47">
        <v>0.60824515993367056</v>
      </c>
      <c r="O2549">
        <v>9</v>
      </c>
      <c r="P2549">
        <v>6</v>
      </c>
      <c r="Q2549">
        <v>1</v>
      </c>
      <c r="R2549">
        <v>11</v>
      </c>
      <c r="S2549" t="s">
        <v>104</v>
      </c>
      <c r="T2549" t="s">
        <v>108</v>
      </c>
      <c r="V2549">
        <v>23</v>
      </c>
      <c r="W2549">
        <v>27</v>
      </c>
      <c r="X2549">
        <f>IF(AND(OR('Country Prioritization'!$C$4 = 'Filter inputs'!$A$4,'Country Prioritization'!$C$4=$B2549),
OR('Country Prioritization'!$C$6='Filter inputs'!$C$4,'Country Prioritization'!$C$6=$S2549),
OR( 'Country Prioritization'!$C$7='Filter inputs'!$D$4, 'Country Prioritization'!$C$7=$T2549),
OR('Country Prioritization'!$C$8='Filter inputs'!$E$4, 'Country Prioritization'!$C$8=$F2549), OR(AND('Country Prioritization'!$C$5='Filter inputs'!$B$4,H2549&lt;=$X$1),AND('Country Prioritization'!$C$5='Filter inputs'!$B$5,M2549&lt;=$X$1))),1,0)</f>
        <v>1</v>
      </c>
      <c r="Y2549">
        <f>IF(OR('Vaccine Prioritization'!$C$5='Filter inputs'!$E$4, 'Vaccine Prioritization'!$C$5=$F2549),1,0)</f>
        <v>1</v>
      </c>
    </row>
    <row r="2550" spans="1:25" x14ac:dyDescent="0.3">
      <c r="A2550" t="str">
        <f t="shared" si="61"/>
        <v>AFRICARWARotaC2021</v>
      </c>
      <c r="B2550" t="s">
        <v>3</v>
      </c>
      <c r="C2550" t="s">
        <v>179</v>
      </c>
      <c r="D2550" t="s">
        <v>75</v>
      </c>
      <c r="E2550" t="s">
        <v>85</v>
      </c>
      <c r="F2550">
        <v>2021</v>
      </c>
      <c r="G2550" t="s">
        <v>196</v>
      </c>
      <c r="H2550" s="11" cm="1">
        <f t="array" ref="H2550">_xlfn.IFS(G2550="&gt;70%",1,G2550="60-70%",70%,G2550="50-60%",60%,G2550="&lt;50%",50%)</f>
        <v>1</v>
      </c>
      <c r="I2550" s="47">
        <v>0.49657952282345369</v>
      </c>
      <c r="J2550">
        <v>1</v>
      </c>
      <c r="K2550">
        <v>6</v>
      </c>
      <c r="L2550" t="s">
        <v>196</v>
      </c>
      <c r="M2550" s="11" cm="1">
        <f t="array" ref="M2550">_xlfn.IFS(L2550="&gt;70%",1,L2550="60-70%",70%,L2550="50-60%",60%,L2550="&lt;50%",50%)</f>
        <v>1</v>
      </c>
      <c r="N2550" s="47">
        <v>0.51708494285128725</v>
      </c>
      <c r="O2550">
        <v>1</v>
      </c>
      <c r="P2550">
        <v>6</v>
      </c>
      <c r="Q2550">
        <v>8</v>
      </c>
      <c r="R2550">
        <v>9</v>
      </c>
      <c r="S2550" t="s">
        <v>103</v>
      </c>
      <c r="T2550" t="s">
        <v>106</v>
      </c>
      <c r="V2550">
        <v>24</v>
      </c>
      <c r="W2550">
        <v>24</v>
      </c>
      <c r="X2550">
        <f>IF(AND(OR('Country Prioritization'!$C$4 = 'Filter inputs'!$A$4,'Country Prioritization'!$C$4=$B2550),
OR('Country Prioritization'!$C$6='Filter inputs'!$C$4,'Country Prioritization'!$C$6=$S2550),
OR( 'Country Prioritization'!$C$7='Filter inputs'!$D$4, 'Country Prioritization'!$C$7=$T2550),
OR('Country Prioritization'!$C$8='Filter inputs'!$E$4, 'Country Prioritization'!$C$8=$F2550), OR(AND('Country Prioritization'!$C$5='Filter inputs'!$B$4,H2550&lt;=$X$1),AND('Country Prioritization'!$C$5='Filter inputs'!$B$5,M2550&lt;=$X$1))),1,0)</f>
        <v>1</v>
      </c>
      <c r="Y2550">
        <f>IF(OR('Vaccine Prioritization'!$C$5='Filter inputs'!$E$4, 'Vaccine Prioritization'!$C$5=$F2550),1,0)</f>
        <v>1</v>
      </c>
    </row>
    <row r="2551" spans="1:25" x14ac:dyDescent="0.3">
      <c r="A2551" t="str">
        <f t="shared" si="61"/>
        <v>AFRICASOMRotaC2021</v>
      </c>
      <c r="B2551" t="s">
        <v>3</v>
      </c>
      <c r="C2551" t="s">
        <v>112</v>
      </c>
      <c r="D2551" t="s">
        <v>4</v>
      </c>
      <c r="E2551" t="s">
        <v>85</v>
      </c>
      <c r="F2551">
        <v>2021</v>
      </c>
      <c r="G2551" t="s">
        <v>196</v>
      </c>
      <c r="H2551" s="11" cm="1">
        <f t="array" ref="H2551">_xlfn.IFS(G2551="&gt;70%",1,G2551="60-70%",70%,G2551="50-60%",60%,G2551="&lt;50%",50%)</f>
        <v>1</v>
      </c>
      <c r="I2551" s="47">
        <v>0.83813123307604931</v>
      </c>
      <c r="J2551">
        <v>6</v>
      </c>
      <c r="K2551">
        <v>8</v>
      </c>
      <c r="L2551" t="s">
        <v>199</v>
      </c>
      <c r="M2551" s="11" cm="1">
        <f t="array" ref="M2551">_xlfn.IFS(L2551="&gt;70%",1,L2551="60-70%",70%,L2551="50-60%",60%,L2551="&lt;50%",50%)</f>
        <v>0.5</v>
      </c>
      <c r="N2551" s="47">
        <v>0.50790420036683825</v>
      </c>
      <c r="O2551">
        <v>8</v>
      </c>
      <c r="P2551">
        <v>6</v>
      </c>
      <c r="Q2551">
        <v>9</v>
      </c>
      <c r="R2551">
        <v>9</v>
      </c>
      <c r="S2551" t="s">
        <v>103</v>
      </c>
      <c r="T2551" t="s">
        <v>106</v>
      </c>
      <c r="V2551">
        <v>32</v>
      </c>
      <c r="W2551">
        <v>32</v>
      </c>
      <c r="X2551">
        <f>IF(AND(OR('Country Prioritization'!$C$4 = 'Filter inputs'!$A$4,'Country Prioritization'!$C$4=$B2551),
OR('Country Prioritization'!$C$6='Filter inputs'!$C$4,'Country Prioritization'!$C$6=$S2551),
OR( 'Country Prioritization'!$C$7='Filter inputs'!$D$4, 'Country Prioritization'!$C$7=$T2551),
OR('Country Prioritization'!$C$8='Filter inputs'!$E$4, 'Country Prioritization'!$C$8=$F2551), OR(AND('Country Prioritization'!$C$5='Filter inputs'!$B$4,H2551&lt;=$X$1),AND('Country Prioritization'!$C$5='Filter inputs'!$B$5,M2551&lt;=$X$1))),1,0)</f>
        <v>1</v>
      </c>
      <c r="Y2551">
        <f>IF(OR('Vaccine Prioritization'!$C$5='Filter inputs'!$E$4, 'Vaccine Prioritization'!$C$5=$F2551),1,0)</f>
        <v>1</v>
      </c>
    </row>
    <row r="2552" spans="1:25" x14ac:dyDescent="0.3">
      <c r="A2552" t="str">
        <f t="shared" si="61"/>
        <v>ASIASYRRotaC2021</v>
      </c>
      <c r="B2552" t="s">
        <v>13</v>
      </c>
      <c r="C2552" t="s">
        <v>122</v>
      </c>
      <c r="D2552" t="s">
        <v>17</v>
      </c>
      <c r="E2552" t="s">
        <v>85</v>
      </c>
      <c r="F2552">
        <v>2021</v>
      </c>
      <c r="G2552" t="s">
        <v>197</v>
      </c>
      <c r="H2552" s="11" cm="1">
        <f t="array" ref="H2552">_xlfn.IFS(G2552="&gt;70%",1,G2552="60-70%",70%,G2552="50-60%",60%,G2552="&lt;50%",50%)</f>
        <v>0.7</v>
      </c>
      <c r="I2552" s="47">
        <v>1.2335074634633709</v>
      </c>
      <c r="J2552">
        <v>9</v>
      </c>
      <c r="K2552">
        <v>9</v>
      </c>
      <c r="L2552" t="s">
        <v>199</v>
      </c>
      <c r="M2552" s="11" cm="1">
        <f t="array" ref="M2552">_xlfn.IFS(L2552="&gt;70%",1,L2552="60-70%",70%,L2552="50-60%",60%,L2552="&lt;50%",50%)</f>
        <v>0.5</v>
      </c>
      <c r="N2552" s="47">
        <v>0.50532546054647176</v>
      </c>
      <c r="O2552">
        <v>10</v>
      </c>
      <c r="P2552">
        <v>6</v>
      </c>
      <c r="Q2552">
        <v>2</v>
      </c>
      <c r="R2552">
        <v>9</v>
      </c>
      <c r="S2552" t="s">
        <v>103</v>
      </c>
      <c r="T2552" t="s">
        <v>106</v>
      </c>
      <c r="V2552">
        <v>29</v>
      </c>
      <c r="W2552">
        <v>27</v>
      </c>
      <c r="X2552">
        <f>IF(AND(OR('Country Prioritization'!$C$4 = 'Filter inputs'!$A$4,'Country Prioritization'!$C$4=$B2552),
OR('Country Prioritization'!$C$6='Filter inputs'!$C$4,'Country Prioritization'!$C$6=$S2552),
OR( 'Country Prioritization'!$C$7='Filter inputs'!$D$4, 'Country Prioritization'!$C$7=$T2552),
OR('Country Prioritization'!$C$8='Filter inputs'!$E$4, 'Country Prioritization'!$C$8=$F2552), OR(AND('Country Prioritization'!$C$5='Filter inputs'!$B$4,H2552&lt;=$X$1),AND('Country Prioritization'!$C$5='Filter inputs'!$B$5,M2552&lt;=$X$1))),1,0)</f>
        <v>1</v>
      </c>
      <c r="Y2552">
        <f>IF(OR('Vaccine Prioritization'!$C$5='Filter inputs'!$E$4, 'Vaccine Prioritization'!$C$5=$F2552),1,0)</f>
        <v>1</v>
      </c>
    </row>
    <row r="2553" spans="1:25" x14ac:dyDescent="0.3">
      <c r="A2553" t="str">
        <f t="shared" si="61"/>
        <v>AFRICATCDRotaC2021</v>
      </c>
      <c r="B2553" t="s">
        <v>3</v>
      </c>
      <c r="C2553" t="s">
        <v>118</v>
      </c>
      <c r="D2553" t="s">
        <v>11</v>
      </c>
      <c r="E2553" t="s">
        <v>85</v>
      </c>
      <c r="F2553">
        <v>2021</v>
      </c>
      <c r="G2553" t="s">
        <v>196</v>
      </c>
      <c r="H2553" s="11" cm="1">
        <f t="array" ref="H2553">_xlfn.IFS(G2553="&gt;70%",1,G2553="60-70%",70%,G2553="50-60%",60%,G2553="&lt;50%",50%)</f>
        <v>1</v>
      </c>
      <c r="I2553" s="47">
        <v>1.4349005678917461</v>
      </c>
      <c r="J2553">
        <v>6</v>
      </c>
      <c r="K2553">
        <v>9</v>
      </c>
      <c r="L2553" t="s">
        <v>199</v>
      </c>
      <c r="M2553" s="11" cm="1">
        <f t="array" ref="M2553">_xlfn.IFS(L2553="&gt;70%",1,L2553="60-70%",70%,L2553="50-60%",60%,L2553="&lt;50%",50%)</f>
        <v>0.5</v>
      </c>
      <c r="N2553" s="47">
        <v>0.47389874878884508</v>
      </c>
      <c r="O2553">
        <v>8</v>
      </c>
      <c r="P2553">
        <v>6</v>
      </c>
      <c r="Q2553">
        <v>9</v>
      </c>
      <c r="R2553">
        <v>9</v>
      </c>
      <c r="S2553" t="s">
        <v>103</v>
      </c>
      <c r="T2553" t="s">
        <v>106</v>
      </c>
      <c r="V2553">
        <v>33</v>
      </c>
      <c r="W2553">
        <v>32</v>
      </c>
      <c r="X2553">
        <f>IF(AND(OR('Country Prioritization'!$C$4 = 'Filter inputs'!$A$4,'Country Prioritization'!$C$4=$B2553),
OR('Country Prioritization'!$C$6='Filter inputs'!$C$4,'Country Prioritization'!$C$6=$S2553),
OR( 'Country Prioritization'!$C$7='Filter inputs'!$D$4, 'Country Prioritization'!$C$7=$T2553),
OR('Country Prioritization'!$C$8='Filter inputs'!$E$4, 'Country Prioritization'!$C$8=$F2553), OR(AND('Country Prioritization'!$C$5='Filter inputs'!$B$4,H2553&lt;=$X$1),AND('Country Prioritization'!$C$5='Filter inputs'!$B$5,M2553&lt;=$X$1))),1,0)</f>
        <v>1</v>
      </c>
      <c r="Y2553">
        <f>IF(OR('Vaccine Prioritization'!$C$5='Filter inputs'!$E$4, 'Vaccine Prioritization'!$C$5=$F2553),1,0)</f>
        <v>1</v>
      </c>
    </row>
    <row r="2554" spans="1:25" x14ac:dyDescent="0.3">
      <c r="A2554" t="str">
        <f t="shared" si="61"/>
        <v>ASIAKHMRotaC2021</v>
      </c>
      <c r="B2554" t="s">
        <v>13</v>
      </c>
      <c r="C2554" t="s">
        <v>163</v>
      </c>
      <c r="D2554" t="s">
        <v>59</v>
      </c>
      <c r="E2554" t="s">
        <v>85</v>
      </c>
      <c r="F2554">
        <v>2021</v>
      </c>
      <c r="G2554" t="s">
        <v>197</v>
      </c>
      <c r="H2554" s="11" cm="1">
        <f t="array" ref="H2554">_xlfn.IFS(G2554="&gt;70%",1,G2554="60-70%",70%,G2554="50-60%",60%,G2554="&lt;50%",50%)</f>
        <v>0.7</v>
      </c>
      <c r="I2554" s="47">
        <v>0.34627580098809285</v>
      </c>
      <c r="J2554">
        <v>8</v>
      </c>
      <c r="K2554">
        <v>5</v>
      </c>
      <c r="L2554" t="s">
        <v>199</v>
      </c>
      <c r="M2554" s="11" cm="1">
        <f t="array" ref="M2554">_xlfn.IFS(L2554="&gt;70%",1,L2554="60-70%",70%,L2554="50-60%",60%,L2554="&lt;50%",50%)</f>
        <v>0.5</v>
      </c>
      <c r="N2554" s="47">
        <v>0.47236623246442944</v>
      </c>
      <c r="O2554">
        <v>9</v>
      </c>
      <c r="P2554">
        <v>6</v>
      </c>
      <c r="Q2554">
        <v>8</v>
      </c>
      <c r="R2554">
        <v>2</v>
      </c>
      <c r="S2554" t="s">
        <v>104</v>
      </c>
      <c r="T2554" t="s">
        <v>109</v>
      </c>
      <c r="V2554">
        <v>23</v>
      </c>
      <c r="W2554">
        <v>25</v>
      </c>
      <c r="X2554">
        <f>IF(AND(OR('Country Prioritization'!$C$4 = 'Filter inputs'!$A$4,'Country Prioritization'!$C$4=$B2554),
OR('Country Prioritization'!$C$6='Filter inputs'!$C$4,'Country Prioritization'!$C$6=$S2554),
OR( 'Country Prioritization'!$C$7='Filter inputs'!$D$4, 'Country Prioritization'!$C$7=$T2554),
OR('Country Prioritization'!$C$8='Filter inputs'!$E$4, 'Country Prioritization'!$C$8=$F2554), OR(AND('Country Prioritization'!$C$5='Filter inputs'!$B$4,H2554&lt;=$X$1),AND('Country Prioritization'!$C$5='Filter inputs'!$B$5,M2554&lt;=$X$1))),1,0)</f>
        <v>1</v>
      </c>
      <c r="Y2554">
        <f>IF(OR('Vaccine Prioritization'!$C$5='Filter inputs'!$E$4, 'Vaccine Prioritization'!$C$5=$F2554),1,0)</f>
        <v>1</v>
      </c>
    </row>
    <row r="2555" spans="1:25" x14ac:dyDescent="0.3">
      <c r="A2555" t="str">
        <f t="shared" si="61"/>
        <v>OCEANIAPNGRotaC2021</v>
      </c>
      <c r="B2555" t="s">
        <v>15</v>
      </c>
      <c r="C2555" t="s">
        <v>121</v>
      </c>
      <c r="D2555" t="s">
        <v>16</v>
      </c>
      <c r="E2555" t="s">
        <v>85</v>
      </c>
      <c r="F2555">
        <v>2021</v>
      </c>
      <c r="G2555" t="s">
        <v>196</v>
      </c>
      <c r="H2555" s="11" cm="1">
        <f t="array" ref="H2555">_xlfn.IFS(G2555="&gt;70%",1,G2555="60-70%",70%,G2555="50-60%",60%,G2555="&lt;50%",50%)</f>
        <v>1</v>
      </c>
      <c r="I2555" s="47">
        <v>0.73501213529707976</v>
      </c>
      <c r="J2555">
        <v>5</v>
      </c>
      <c r="K2555">
        <v>7</v>
      </c>
      <c r="L2555" t="s">
        <v>199</v>
      </c>
      <c r="M2555" s="11" cm="1">
        <f t="array" ref="M2555">_xlfn.IFS(L2555="&gt;70%",1,L2555="60-70%",70%,L2555="50-60%",60%,L2555="&lt;50%",50%)</f>
        <v>0.5</v>
      </c>
      <c r="N2555" s="47">
        <v>0.46948616483750127</v>
      </c>
      <c r="O2555">
        <v>7</v>
      </c>
      <c r="P2555">
        <v>6</v>
      </c>
      <c r="Q2555">
        <v>6</v>
      </c>
      <c r="R2555">
        <v>5</v>
      </c>
      <c r="S2555" t="s">
        <v>104</v>
      </c>
      <c r="T2555" t="s">
        <v>107</v>
      </c>
      <c r="V2555">
        <v>23</v>
      </c>
      <c r="W2555">
        <v>24</v>
      </c>
      <c r="X2555">
        <f>IF(AND(OR('Country Prioritization'!$C$4 = 'Filter inputs'!$A$4,'Country Prioritization'!$C$4=$B2555),
OR('Country Prioritization'!$C$6='Filter inputs'!$C$4,'Country Prioritization'!$C$6=$S2555),
OR( 'Country Prioritization'!$C$7='Filter inputs'!$D$4, 'Country Prioritization'!$C$7=$T2555),
OR('Country Prioritization'!$C$8='Filter inputs'!$E$4, 'Country Prioritization'!$C$8=$F2555), OR(AND('Country Prioritization'!$C$5='Filter inputs'!$B$4,H2555&lt;=$X$1),AND('Country Prioritization'!$C$5='Filter inputs'!$B$5,M2555&lt;=$X$1))),1,0)</f>
        <v>1</v>
      </c>
      <c r="Y2555">
        <f>IF(OR('Vaccine Prioritization'!$C$5='Filter inputs'!$E$4, 'Vaccine Prioritization'!$C$5=$F2555),1,0)</f>
        <v>1</v>
      </c>
    </row>
    <row r="2556" spans="1:25" x14ac:dyDescent="0.3">
      <c r="A2556" t="str">
        <f t="shared" si="61"/>
        <v>AMERICACUBRotaC2021</v>
      </c>
      <c r="B2556" t="s">
        <v>22</v>
      </c>
      <c r="C2556" t="s">
        <v>175</v>
      </c>
      <c r="D2556" t="s">
        <v>71</v>
      </c>
      <c r="E2556" t="s">
        <v>85</v>
      </c>
      <c r="F2556">
        <v>2021</v>
      </c>
      <c r="G2556" t="s">
        <v>196</v>
      </c>
      <c r="H2556" s="11" cm="1">
        <f t="array" ref="H2556">_xlfn.IFS(G2556="&gt;70%",1,G2556="60-70%",70%,G2556="50-60%",60%,G2556="&lt;50%",50%)</f>
        <v>1</v>
      </c>
      <c r="I2556" s="47">
        <v>5.5501038711410433E-2</v>
      </c>
      <c r="J2556">
        <v>4</v>
      </c>
      <c r="K2556">
        <v>2</v>
      </c>
      <c r="L2556" t="s">
        <v>199</v>
      </c>
      <c r="M2556" s="11" cm="1">
        <f t="array" ref="M2556">_xlfn.IFS(L2556="&gt;70%",1,L2556="60-70%",70%,L2556="50-60%",60%,L2556="&lt;50%",50%)</f>
        <v>0.5</v>
      </c>
      <c r="N2556" s="47">
        <v>0.39085583060946255</v>
      </c>
      <c r="O2556">
        <v>7</v>
      </c>
      <c r="P2556">
        <v>5</v>
      </c>
      <c r="Q2556">
        <v>1</v>
      </c>
      <c r="R2556">
        <v>10</v>
      </c>
      <c r="S2556" t="s">
        <v>105</v>
      </c>
      <c r="T2556" t="s">
        <v>108</v>
      </c>
      <c r="V2556">
        <v>17</v>
      </c>
      <c r="W2556">
        <v>23</v>
      </c>
      <c r="X2556">
        <f>IF(AND(OR('Country Prioritization'!$C$4 = 'Filter inputs'!$A$4,'Country Prioritization'!$C$4=$B2556),
OR('Country Prioritization'!$C$6='Filter inputs'!$C$4,'Country Prioritization'!$C$6=$S2556),
OR( 'Country Prioritization'!$C$7='Filter inputs'!$D$4, 'Country Prioritization'!$C$7=$T2556),
OR('Country Prioritization'!$C$8='Filter inputs'!$E$4, 'Country Prioritization'!$C$8=$F2556), OR(AND('Country Prioritization'!$C$5='Filter inputs'!$B$4,H2556&lt;=$X$1),AND('Country Prioritization'!$C$5='Filter inputs'!$B$5,M2556&lt;=$X$1))),1,0)</f>
        <v>1</v>
      </c>
      <c r="Y2556">
        <f>IF(OR('Vaccine Prioritization'!$C$5='Filter inputs'!$E$4, 'Vaccine Prioritization'!$C$5=$F2556),1,0)</f>
        <v>1</v>
      </c>
    </row>
    <row r="2557" spans="1:25" x14ac:dyDescent="0.3">
      <c r="A2557" t="str">
        <f t="shared" si="61"/>
        <v>AFRICAGINRotaC2021</v>
      </c>
      <c r="B2557" t="s">
        <v>3</v>
      </c>
      <c r="C2557" t="s">
        <v>119</v>
      </c>
      <c r="D2557" t="s">
        <v>12</v>
      </c>
      <c r="E2557" t="s">
        <v>85</v>
      </c>
      <c r="F2557">
        <v>2021</v>
      </c>
      <c r="G2557" t="s">
        <v>196</v>
      </c>
      <c r="H2557" s="11" cm="1">
        <f t="array" ref="H2557">_xlfn.IFS(G2557="&gt;70%",1,G2557="60-70%",70%,G2557="50-60%",60%,G2557="&lt;50%",50%)</f>
        <v>1</v>
      </c>
      <c r="I2557" s="47">
        <v>0.4596704986314436</v>
      </c>
      <c r="J2557">
        <v>6</v>
      </c>
      <c r="K2557">
        <v>6</v>
      </c>
      <c r="L2557" t="s">
        <v>199</v>
      </c>
      <c r="M2557" s="11" cm="1">
        <f t="array" ref="M2557">_xlfn.IFS(L2557="&gt;70%",1,L2557="60-70%",70%,L2557="50-60%",60%,L2557="&lt;50%",50%)</f>
        <v>0.5</v>
      </c>
      <c r="N2557" s="47">
        <v>0.35080228117181372</v>
      </c>
      <c r="O2557">
        <v>8</v>
      </c>
      <c r="P2557">
        <v>5</v>
      </c>
      <c r="Q2557">
        <v>7</v>
      </c>
      <c r="R2557">
        <v>9</v>
      </c>
      <c r="S2557" t="s">
        <v>103</v>
      </c>
      <c r="T2557" t="s">
        <v>106</v>
      </c>
      <c r="V2557">
        <v>28</v>
      </c>
      <c r="W2557">
        <v>29</v>
      </c>
      <c r="X2557">
        <f>IF(AND(OR('Country Prioritization'!$C$4 = 'Filter inputs'!$A$4,'Country Prioritization'!$C$4=$B2557),
OR('Country Prioritization'!$C$6='Filter inputs'!$C$4,'Country Prioritization'!$C$6=$S2557),
OR( 'Country Prioritization'!$C$7='Filter inputs'!$D$4, 'Country Prioritization'!$C$7=$T2557),
OR('Country Prioritization'!$C$8='Filter inputs'!$E$4, 'Country Prioritization'!$C$8=$F2557), OR(AND('Country Prioritization'!$C$5='Filter inputs'!$B$4,H2557&lt;=$X$1),AND('Country Prioritization'!$C$5='Filter inputs'!$B$5,M2557&lt;=$X$1))),1,0)</f>
        <v>1</v>
      </c>
      <c r="Y2557">
        <f>IF(OR('Vaccine Prioritization'!$C$5='Filter inputs'!$E$4, 'Vaccine Prioritization'!$C$5=$F2557),1,0)</f>
        <v>1</v>
      </c>
    </row>
    <row r="2558" spans="1:25" x14ac:dyDescent="0.3">
      <c r="A2558" t="str">
        <f t="shared" si="61"/>
        <v>AFRICABENRotaC2021</v>
      </c>
      <c r="B2558" t="s">
        <v>3</v>
      </c>
      <c r="C2558" t="s">
        <v>132</v>
      </c>
      <c r="D2558" t="s">
        <v>28</v>
      </c>
      <c r="E2558" t="s">
        <v>85</v>
      </c>
      <c r="F2558">
        <v>2021</v>
      </c>
      <c r="G2558" t="s">
        <v>196</v>
      </c>
      <c r="H2558" s="11" cm="1">
        <f t="array" ref="H2558">_xlfn.IFS(G2558="&gt;70%",1,G2558="60-70%",70%,G2558="50-60%",60%,G2558="&lt;50%",50%)</f>
        <v>1</v>
      </c>
      <c r="I2558" s="47">
        <v>0.32349819587080636</v>
      </c>
      <c r="J2558">
        <v>6</v>
      </c>
      <c r="K2558">
        <v>5</v>
      </c>
      <c r="L2558" t="s">
        <v>199</v>
      </c>
      <c r="M2558" s="11" cm="1">
        <f t="array" ref="M2558">_xlfn.IFS(L2558="&gt;70%",1,L2558="60-70%",70%,L2558="50-60%",60%,L2558="&lt;50%",50%)</f>
        <v>0.5</v>
      </c>
      <c r="N2558" s="47">
        <v>0.34838992559724502</v>
      </c>
      <c r="O2558">
        <v>7</v>
      </c>
      <c r="P2558">
        <v>5</v>
      </c>
      <c r="Q2558">
        <v>2</v>
      </c>
      <c r="R2558">
        <v>8</v>
      </c>
      <c r="S2558" t="s">
        <v>104</v>
      </c>
      <c r="T2558" t="s">
        <v>106</v>
      </c>
      <c r="V2558">
        <v>21</v>
      </c>
      <c r="W2558">
        <v>22</v>
      </c>
      <c r="X2558">
        <f>IF(AND(OR('Country Prioritization'!$C$4 = 'Filter inputs'!$A$4,'Country Prioritization'!$C$4=$B2558),
OR('Country Prioritization'!$C$6='Filter inputs'!$C$4,'Country Prioritization'!$C$6=$S2558),
OR( 'Country Prioritization'!$C$7='Filter inputs'!$D$4, 'Country Prioritization'!$C$7=$T2558),
OR('Country Prioritization'!$C$8='Filter inputs'!$E$4, 'Country Prioritization'!$C$8=$F2558), OR(AND('Country Prioritization'!$C$5='Filter inputs'!$B$4,H2558&lt;=$X$1),AND('Country Prioritization'!$C$5='Filter inputs'!$B$5,M2558&lt;=$X$1))),1,0)</f>
        <v>1</v>
      </c>
      <c r="Y2558">
        <f>IF(OR('Vaccine Prioritization'!$C$5='Filter inputs'!$E$4, 'Vaccine Prioritization'!$C$5=$F2558),1,0)</f>
        <v>1</v>
      </c>
    </row>
    <row r="2559" spans="1:25" x14ac:dyDescent="0.3">
      <c r="A2559" t="str">
        <f t="shared" si="61"/>
        <v>AFRICABDIRotaC2021</v>
      </c>
      <c r="B2559" t="s">
        <v>3</v>
      </c>
      <c r="C2559" t="s">
        <v>171</v>
      </c>
      <c r="D2559" t="s">
        <v>67</v>
      </c>
      <c r="E2559" t="s">
        <v>85</v>
      </c>
      <c r="F2559">
        <v>2021</v>
      </c>
      <c r="G2559" t="s">
        <v>196</v>
      </c>
      <c r="H2559" s="11" cm="1">
        <f t="array" ref="H2559">_xlfn.IFS(G2559="&gt;70%",1,G2559="60-70%",70%,G2559="50-60%",60%,G2559="&lt;50%",50%)</f>
        <v>1</v>
      </c>
      <c r="I2559" s="47">
        <v>0.34195948668796389</v>
      </c>
      <c r="J2559">
        <v>2</v>
      </c>
      <c r="K2559">
        <v>5</v>
      </c>
      <c r="L2559" t="s">
        <v>196</v>
      </c>
      <c r="M2559" s="11" cm="1">
        <f t="array" ref="M2559">_xlfn.IFS(L2559="&gt;70%",1,L2559="60-70%",70%,L2559="50-60%",60%,L2559="&lt;50%",50%)</f>
        <v>1</v>
      </c>
      <c r="N2559" s="47">
        <v>0.3412369878501379</v>
      </c>
      <c r="O2559">
        <v>2</v>
      </c>
      <c r="P2559">
        <v>5</v>
      </c>
      <c r="Q2559">
        <v>5</v>
      </c>
      <c r="R2559">
        <v>9</v>
      </c>
      <c r="S2559" t="s">
        <v>103</v>
      </c>
      <c r="T2559" t="s">
        <v>106</v>
      </c>
      <c r="V2559">
        <v>21</v>
      </c>
      <c r="W2559">
        <v>21</v>
      </c>
      <c r="X2559">
        <f>IF(AND(OR('Country Prioritization'!$C$4 = 'Filter inputs'!$A$4,'Country Prioritization'!$C$4=$B2559),
OR('Country Prioritization'!$C$6='Filter inputs'!$C$4,'Country Prioritization'!$C$6=$S2559),
OR( 'Country Prioritization'!$C$7='Filter inputs'!$D$4, 'Country Prioritization'!$C$7=$T2559),
OR('Country Prioritization'!$C$8='Filter inputs'!$E$4, 'Country Prioritization'!$C$8=$F2559), OR(AND('Country Prioritization'!$C$5='Filter inputs'!$B$4,H2559&lt;=$X$1),AND('Country Prioritization'!$C$5='Filter inputs'!$B$5,M2559&lt;=$X$1))),1,0)</f>
        <v>1</v>
      </c>
      <c r="Y2559">
        <f>IF(OR('Vaccine Prioritization'!$C$5='Filter inputs'!$E$4, 'Vaccine Prioritization'!$C$5=$F2559),1,0)</f>
        <v>1</v>
      </c>
    </row>
    <row r="2560" spans="1:25" x14ac:dyDescent="0.3">
      <c r="A2560" t="str">
        <f t="shared" si="61"/>
        <v>ASIATJKRotaC2021</v>
      </c>
      <c r="B2560" t="s">
        <v>13</v>
      </c>
      <c r="C2560" t="s">
        <v>172</v>
      </c>
      <c r="D2560" t="s">
        <v>68</v>
      </c>
      <c r="E2560" t="s">
        <v>85</v>
      </c>
      <c r="F2560">
        <v>2021</v>
      </c>
      <c r="G2560" t="s">
        <v>196</v>
      </c>
      <c r="H2560" s="11" cm="1">
        <f t="array" ref="H2560">_xlfn.IFS(G2560="&gt;70%",1,G2560="60-70%",70%,G2560="50-60%",60%,G2560="&lt;50%",50%)</f>
        <v>1</v>
      </c>
      <c r="I2560" s="47">
        <v>0.32730082292439838</v>
      </c>
      <c r="J2560">
        <v>1</v>
      </c>
      <c r="K2560">
        <v>5</v>
      </c>
      <c r="L2560" t="s">
        <v>196</v>
      </c>
      <c r="M2560" s="11" cm="1">
        <f t="array" ref="M2560">_xlfn.IFS(L2560="&gt;70%",1,L2560="60-70%",70%,L2560="50-60%",60%,L2560="&lt;50%",50%)</f>
        <v>1</v>
      </c>
      <c r="N2560" s="47">
        <v>0.33024140817695635</v>
      </c>
      <c r="O2560">
        <v>2</v>
      </c>
      <c r="P2560">
        <v>5</v>
      </c>
      <c r="Q2560">
        <v>6</v>
      </c>
      <c r="R2560">
        <v>9</v>
      </c>
      <c r="S2560" t="s">
        <v>103</v>
      </c>
      <c r="T2560" t="s">
        <v>106</v>
      </c>
      <c r="V2560">
        <v>21</v>
      </c>
      <c r="W2560">
        <v>22</v>
      </c>
      <c r="X2560">
        <f>IF(AND(OR('Country Prioritization'!$C$4 = 'Filter inputs'!$A$4,'Country Prioritization'!$C$4=$B2560),
OR('Country Prioritization'!$C$6='Filter inputs'!$C$4,'Country Prioritization'!$C$6=$S2560),
OR( 'Country Prioritization'!$C$7='Filter inputs'!$D$4, 'Country Prioritization'!$C$7=$T2560),
OR('Country Prioritization'!$C$8='Filter inputs'!$E$4, 'Country Prioritization'!$C$8=$F2560), OR(AND('Country Prioritization'!$C$5='Filter inputs'!$B$4,H2560&lt;=$X$1),AND('Country Prioritization'!$C$5='Filter inputs'!$B$5,M2560&lt;=$X$1))),1,0)</f>
        <v>1</v>
      </c>
      <c r="Y2560">
        <f>IF(OR('Vaccine Prioritization'!$C$5='Filter inputs'!$E$4, 'Vaccine Prioritization'!$C$5=$F2560),1,0)</f>
        <v>1</v>
      </c>
    </row>
    <row r="2561" spans="1:25" x14ac:dyDescent="0.3">
      <c r="A2561" t="str">
        <f t="shared" si="61"/>
        <v>AFRICASSDRotaC2021</v>
      </c>
      <c r="B2561" t="s">
        <v>3</v>
      </c>
      <c r="C2561" t="s">
        <v>115</v>
      </c>
      <c r="D2561" t="s">
        <v>7</v>
      </c>
      <c r="E2561" t="s">
        <v>85</v>
      </c>
      <c r="F2561">
        <v>2021</v>
      </c>
      <c r="G2561" t="s">
        <v>196</v>
      </c>
      <c r="H2561" s="11" cm="1">
        <f t="array" ref="H2561">_xlfn.IFS(G2561="&gt;70%",1,G2561="60-70%",70%,G2561="50-60%",60%,G2561="&lt;50%",50%)</f>
        <v>1</v>
      </c>
      <c r="I2561" s="47">
        <v>0.47613461839004423</v>
      </c>
      <c r="J2561">
        <v>6</v>
      </c>
      <c r="K2561">
        <v>6</v>
      </c>
      <c r="L2561" t="s">
        <v>199</v>
      </c>
      <c r="M2561" s="11" cm="1">
        <f t="array" ref="M2561">_xlfn.IFS(L2561="&gt;70%",1,L2561="60-70%",70%,L2561="50-60%",60%,L2561="&lt;50%",50%)</f>
        <v>0.5</v>
      </c>
      <c r="N2561" s="47">
        <v>0.3041962016798001</v>
      </c>
      <c r="O2561">
        <v>8</v>
      </c>
      <c r="P2561">
        <v>5</v>
      </c>
      <c r="Q2561">
        <v>4</v>
      </c>
      <c r="R2561">
        <v>9</v>
      </c>
      <c r="S2561" t="s">
        <v>103</v>
      </c>
      <c r="T2561" t="s">
        <v>106</v>
      </c>
      <c r="V2561">
        <v>25</v>
      </c>
      <c r="W2561">
        <v>26</v>
      </c>
      <c r="X2561">
        <f>IF(AND(OR('Country Prioritization'!$C$4 = 'Filter inputs'!$A$4,'Country Prioritization'!$C$4=$B2561),
OR('Country Prioritization'!$C$6='Filter inputs'!$C$4,'Country Prioritization'!$C$6=$S2561),
OR( 'Country Prioritization'!$C$7='Filter inputs'!$D$4, 'Country Prioritization'!$C$7=$T2561),
OR('Country Prioritization'!$C$8='Filter inputs'!$E$4, 'Country Prioritization'!$C$8=$F2561), OR(AND('Country Prioritization'!$C$5='Filter inputs'!$B$4,H2561&lt;=$X$1),AND('Country Prioritization'!$C$5='Filter inputs'!$B$5,M2561&lt;=$X$1))),1,0)</f>
        <v>1</v>
      </c>
      <c r="Y2561">
        <f>IF(OR('Vaccine Prioritization'!$C$5='Filter inputs'!$E$4, 'Vaccine Prioritization'!$C$5=$F2561),1,0)</f>
        <v>1</v>
      </c>
    </row>
    <row r="2562" spans="1:25" x14ac:dyDescent="0.3">
      <c r="A2562" t="str">
        <f t="shared" si="61"/>
        <v>ASIAAZERotaC2021</v>
      </c>
      <c r="B2562" t="s">
        <v>13</v>
      </c>
      <c r="C2562" t="s">
        <v>144</v>
      </c>
      <c r="D2562" t="s">
        <v>40</v>
      </c>
      <c r="E2562" t="s">
        <v>85</v>
      </c>
      <c r="F2562">
        <v>2021</v>
      </c>
      <c r="G2562" t="s">
        <v>197</v>
      </c>
      <c r="H2562" s="11" cm="1">
        <f t="array" ref="H2562">_xlfn.IFS(G2562="&gt;70%",1,G2562="60-70%",70%,G2562="50-60%",60%,G2562="&lt;50%",50%)</f>
        <v>0.7</v>
      </c>
      <c r="I2562" s="47">
        <v>0.26149678782801716</v>
      </c>
      <c r="J2562">
        <v>8</v>
      </c>
      <c r="K2562">
        <v>5</v>
      </c>
      <c r="L2562" t="s">
        <v>199</v>
      </c>
      <c r="M2562" s="11" cm="1">
        <f t="array" ref="M2562">_xlfn.IFS(L2562="&gt;70%",1,L2562="60-70%",70%,L2562="50-60%",60%,L2562="&lt;50%",50%)</f>
        <v>0.5</v>
      </c>
      <c r="N2562" s="47">
        <v>0.29358622004629942</v>
      </c>
      <c r="O2562">
        <v>9</v>
      </c>
      <c r="P2562">
        <v>5</v>
      </c>
      <c r="Q2562">
        <v>3</v>
      </c>
      <c r="R2562">
        <v>10</v>
      </c>
      <c r="S2562" t="s">
        <v>105</v>
      </c>
      <c r="T2562" t="s">
        <v>108</v>
      </c>
      <c r="V2562">
        <v>26</v>
      </c>
      <c r="W2562">
        <v>27</v>
      </c>
      <c r="X2562">
        <f>IF(AND(OR('Country Prioritization'!$C$4 = 'Filter inputs'!$A$4,'Country Prioritization'!$C$4=$B2562),
OR('Country Prioritization'!$C$6='Filter inputs'!$C$4,'Country Prioritization'!$C$6=$S2562),
OR( 'Country Prioritization'!$C$7='Filter inputs'!$D$4, 'Country Prioritization'!$C$7=$T2562),
OR('Country Prioritization'!$C$8='Filter inputs'!$E$4, 'Country Prioritization'!$C$8=$F2562), OR(AND('Country Prioritization'!$C$5='Filter inputs'!$B$4,H2562&lt;=$X$1),AND('Country Prioritization'!$C$5='Filter inputs'!$B$5,M2562&lt;=$X$1))),1,0)</f>
        <v>1</v>
      </c>
      <c r="Y2562">
        <f>IF(OR('Vaccine Prioritization'!$C$5='Filter inputs'!$E$4, 'Vaccine Prioritization'!$C$5=$F2562),1,0)</f>
        <v>1</v>
      </c>
    </row>
    <row r="2563" spans="1:25" x14ac:dyDescent="0.3">
      <c r="A2563" t="str">
        <f t="shared" si="61"/>
        <v>AFRICAERIRotaC2021</v>
      </c>
      <c r="B2563" t="s">
        <v>3</v>
      </c>
      <c r="C2563" t="s">
        <v>183</v>
      </c>
      <c r="D2563" t="s">
        <v>79</v>
      </c>
      <c r="E2563" t="s">
        <v>85</v>
      </c>
      <c r="F2563">
        <v>2021</v>
      </c>
      <c r="G2563" t="s">
        <v>196</v>
      </c>
      <c r="H2563" s="11" cm="1">
        <f t="array" ref="H2563">_xlfn.IFS(G2563="&gt;70%",1,G2563="60-70%",70%,G2563="50-60%",60%,G2563="&lt;50%",50%)</f>
        <v>1</v>
      </c>
      <c r="I2563" s="47">
        <v>0.13019154871472088</v>
      </c>
      <c r="J2563">
        <v>1</v>
      </c>
      <c r="K2563">
        <v>4</v>
      </c>
      <c r="L2563" t="s">
        <v>196</v>
      </c>
      <c r="M2563" s="11" cm="1">
        <f t="array" ref="M2563">_xlfn.IFS(L2563="&gt;70%",1,L2563="60-70%",70%,L2563="50-60%",60%,L2563="&lt;50%",50%)</f>
        <v>1</v>
      </c>
      <c r="N2563" s="47">
        <v>0.23553260533750833</v>
      </c>
      <c r="O2563">
        <v>1</v>
      </c>
      <c r="P2563">
        <v>5</v>
      </c>
      <c r="Q2563">
        <v>7</v>
      </c>
      <c r="R2563">
        <v>9</v>
      </c>
      <c r="S2563" t="s">
        <v>103</v>
      </c>
      <c r="T2563" t="s">
        <v>106</v>
      </c>
      <c r="V2563">
        <v>21</v>
      </c>
      <c r="W2563">
        <v>22</v>
      </c>
      <c r="X2563">
        <f>IF(AND(OR('Country Prioritization'!$C$4 = 'Filter inputs'!$A$4,'Country Prioritization'!$C$4=$B2563),
OR('Country Prioritization'!$C$6='Filter inputs'!$C$4,'Country Prioritization'!$C$6=$S2563),
OR( 'Country Prioritization'!$C$7='Filter inputs'!$D$4, 'Country Prioritization'!$C$7=$T2563),
OR('Country Prioritization'!$C$8='Filter inputs'!$E$4, 'Country Prioritization'!$C$8=$F2563), OR(AND('Country Prioritization'!$C$5='Filter inputs'!$B$4,H2563&lt;=$X$1),AND('Country Prioritization'!$C$5='Filter inputs'!$B$5,M2563&lt;=$X$1))),1,0)</f>
        <v>1</v>
      </c>
      <c r="Y2563">
        <f>IF(OR('Vaccine Prioritization'!$C$5='Filter inputs'!$E$4, 'Vaccine Prioritization'!$C$5=$F2563),1,0)</f>
        <v>1</v>
      </c>
    </row>
    <row r="2564" spans="1:25" x14ac:dyDescent="0.3">
      <c r="A2564" t="str">
        <f t="shared" ref="A2564:A2627" si="62">_xlfn.CONCAT(B2564,D2564,E2564,F2564)</f>
        <v>AFRICAMWIRotaC2021</v>
      </c>
      <c r="B2564" t="s">
        <v>3</v>
      </c>
      <c r="C2564" t="s">
        <v>158</v>
      </c>
      <c r="D2564" t="s">
        <v>54</v>
      </c>
      <c r="E2564" t="s">
        <v>85</v>
      </c>
      <c r="F2564">
        <v>2021</v>
      </c>
      <c r="G2564" t="s">
        <v>196</v>
      </c>
      <c r="H2564" s="11" cm="1">
        <f t="array" ref="H2564">_xlfn.IFS(G2564="&gt;70%",1,G2564="60-70%",70%,G2564="50-60%",60%,G2564="&lt;50%",50%)</f>
        <v>1</v>
      </c>
      <c r="I2564" s="47">
        <v>0.22232348230838531</v>
      </c>
      <c r="J2564">
        <v>2</v>
      </c>
      <c r="K2564">
        <v>5</v>
      </c>
      <c r="L2564" t="s">
        <v>196</v>
      </c>
      <c r="M2564" s="11" cm="1">
        <f t="array" ref="M2564">_xlfn.IFS(L2564="&gt;70%",1,L2564="60-70%",70%,L2564="50-60%",60%,L2564="&lt;50%",50%)</f>
        <v>1</v>
      </c>
      <c r="N2564" s="47">
        <v>0.21122168996803817</v>
      </c>
      <c r="O2564">
        <v>3</v>
      </c>
      <c r="P2564">
        <v>4</v>
      </c>
      <c r="Q2564">
        <v>10</v>
      </c>
      <c r="R2564">
        <v>9</v>
      </c>
      <c r="S2564" t="s">
        <v>103</v>
      </c>
      <c r="T2564" t="s">
        <v>106</v>
      </c>
      <c r="V2564">
        <v>26</v>
      </c>
      <c r="W2564">
        <v>26</v>
      </c>
      <c r="X2564">
        <f>IF(AND(OR('Country Prioritization'!$C$4 = 'Filter inputs'!$A$4,'Country Prioritization'!$C$4=$B2564),
OR('Country Prioritization'!$C$6='Filter inputs'!$C$4,'Country Prioritization'!$C$6=$S2564),
OR( 'Country Prioritization'!$C$7='Filter inputs'!$D$4, 'Country Prioritization'!$C$7=$T2564),
OR('Country Prioritization'!$C$8='Filter inputs'!$E$4, 'Country Prioritization'!$C$8=$F2564), OR(AND('Country Prioritization'!$C$5='Filter inputs'!$B$4,H2564&lt;=$X$1),AND('Country Prioritization'!$C$5='Filter inputs'!$B$5,M2564&lt;=$X$1))),1,0)</f>
        <v>1</v>
      </c>
      <c r="Y2564">
        <f>IF(OR('Vaccine Prioritization'!$C$5='Filter inputs'!$E$4, 'Vaccine Prioritization'!$C$5=$F2564),1,0)</f>
        <v>1</v>
      </c>
    </row>
    <row r="2565" spans="1:25" x14ac:dyDescent="0.3">
      <c r="A2565" t="str">
        <f t="shared" si="62"/>
        <v>ASIALAORotaC2021</v>
      </c>
      <c r="B2565" t="s">
        <v>13</v>
      </c>
      <c r="C2565" t="s">
        <v>135</v>
      </c>
      <c r="D2565" t="s">
        <v>31</v>
      </c>
      <c r="E2565" t="s">
        <v>85</v>
      </c>
      <c r="F2565">
        <v>2021</v>
      </c>
      <c r="G2565" t="s">
        <v>197</v>
      </c>
      <c r="H2565" s="11" cm="1">
        <f t="array" ref="H2565">_xlfn.IFS(G2565="&gt;70%",1,G2565="60-70%",70%,G2565="50-60%",60%,G2565="&lt;50%",50%)</f>
        <v>0.7</v>
      </c>
      <c r="I2565" s="47">
        <v>0.29988446948570058</v>
      </c>
      <c r="J2565">
        <v>8</v>
      </c>
      <c r="K2565">
        <v>5</v>
      </c>
      <c r="L2565" t="s">
        <v>199</v>
      </c>
      <c r="M2565" s="11" cm="1">
        <f t="array" ref="M2565">_xlfn.IFS(L2565="&gt;70%",1,L2565="60-70%",70%,L2565="50-60%",60%,L2565="&lt;50%",50%)</f>
        <v>0.5</v>
      </c>
      <c r="N2565" s="47">
        <v>0.20515738986367471</v>
      </c>
      <c r="O2565">
        <v>9</v>
      </c>
      <c r="P2565">
        <v>4</v>
      </c>
      <c r="Q2565">
        <v>2</v>
      </c>
      <c r="R2565">
        <v>5</v>
      </c>
      <c r="S2565" t="s">
        <v>104</v>
      </c>
      <c r="T2565" t="s">
        <v>107</v>
      </c>
      <c r="V2565">
        <v>20</v>
      </c>
      <c r="W2565">
        <v>20</v>
      </c>
      <c r="X2565">
        <f>IF(AND(OR('Country Prioritization'!$C$4 = 'Filter inputs'!$A$4,'Country Prioritization'!$C$4=$B2565),
OR('Country Prioritization'!$C$6='Filter inputs'!$C$4,'Country Prioritization'!$C$6=$S2565),
OR( 'Country Prioritization'!$C$7='Filter inputs'!$D$4, 'Country Prioritization'!$C$7=$T2565),
OR('Country Prioritization'!$C$8='Filter inputs'!$E$4, 'Country Prioritization'!$C$8=$F2565), OR(AND('Country Prioritization'!$C$5='Filter inputs'!$B$4,H2565&lt;=$X$1),AND('Country Prioritization'!$C$5='Filter inputs'!$B$5,M2565&lt;=$X$1))),1,0)</f>
        <v>1</v>
      </c>
      <c r="Y2565">
        <f>IF(OR('Vaccine Prioritization'!$C$5='Filter inputs'!$E$4, 'Vaccine Prioritization'!$C$5=$F2565),1,0)</f>
        <v>1</v>
      </c>
    </row>
    <row r="2566" spans="1:25" x14ac:dyDescent="0.3">
      <c r="A2566" t="str">
        <f t="shared" si="62"/>
        <v>AFRICASLERotaC2021</v>
      </c>
      <c r="B2566" t="s">
        <v>3</v>
      </c>
      <c r="C2566" t="s">
        <v>154</v>
      </c>
      <c r="D2566" t="s">
        <v>50</v>
      </c>
      <c r="E2566" t="s">
        <v>85</v>
      </c>
      <c r="F2566">
        <v>2021</v>
      </c>
      <c r="G2566" t="s">
        <v>196</v>
      </c>
      <c r="H2566" s="11" cm="1">
        <f t="array" ref="H2566">_xlfn.IFS(G2566="&gt;70%",1,G2566="60-70%",70%,G2566="50-60%",60%,G2566="&lt;50%",50%)</f>
        <v>1</v>
      </c>
      <c r="I2566" s="47">
        <v>0.19927850663672508</v>
      </c>
      <c r="J2566">
        <v>2</v>
      </c>
      <c r="K2566">
        <v>5</v>
      </c>
      <c r="L2566" t="s">
        <v>196</v>
      </c>
      <c r="M2566" s="11" cm="1">
        <f t="array" ref="M2566">_xlfn.IFS(L2566="&gt;70%",1,L2566="60-70%",70%,L2566="50-60%",60%,L2566="&lt;50%",50%)</f>
        <v>1</v>
      </c>
      <c r="N2566" s="47">
        <v>0.20076595346693976</v>
      </c>
      <c r="O2566">
        <v>4</v>
      </c>
      <c r="P2566">
        <v>4</v>
      </c>
      <c r="Q2566">
        <v>10</v>
      </c>
      <c r="R2566">
        <v>9</v>
      </c>
      <c r="S2566" t="s">
        <v>103</v>
      </c>
      <c r="T2566" t="s">
        <v>106</v>
      </c>
      <c r="V2566">
        <v>26</v>
      </c>
      <c r="W2566">
        <v>27</v>
      </c>
      <c r="X2566">
        <f>IF(AND(OR('Country Prioritization'!$C$4 = 'Filter inputs'!$A$4,'Country Prioritization'!$C$4=$B2566),
OR('Country Prioritization'!$C$6='Filter inputs'!$C$4,'Country Prioritization'!$C$6=$S2566),
OR( 'Country Prioritization'!$C$7='Filter inputs'!$D$4, 'Country Prioritization'!$C$7=$T2566),
OR('Country Prioritization'!$C$8='Filter inputs'!$E$4, 'Country Prioritization'!$C$8=$F2566), OR(AND('Country Prioritization'!$C$5='Filter inputs'!$B$4,H2566&lt;=$X$1),AND('Country Prioritization'!$C$5='Filter inputs'!$B$5,M2566&lt;=$X$1))),1,0)</f>
        <v>1</v>
      </c>
      <c r="Y2566">
        <f>IF(OR('Vaccine Prioritization'!$C$5='Filter inputs'!$E$4, 'Vaccine Prioritization'!$C$5=$F2566),1,0)</f>
        <v>1</v>
      </c>
    </row>
    <row r="2567" spans="1:25" x14ac:dyDescent="0.3">
      <c r="A2567" t="str">
        <f t="shared" si="62"/>
        <v>EUROPEUKRRotaC2021</v>
      </c>
      <c r="B2567" t="s">
        <v>9</v>
      </c>
      <c r="C2567" t="s">
        <v>117</v>
      </c>
      <c r="D2567" t="s">
        <v>10</v>
      </c>
      <c r="E2567" t="s">
        <v>85</v>
      </c>
      <c r="F2567">
        <v>2021</v>
      </c>
      <c r="G2567" t="s">
        <v>197</v>
      </c>
      <c r="H2567" s="11" cm="1">
        <f t="array" ref="H2567">_xlfn.IFS(G2567="&gt;70%",1,G2567="60-70%",70%,G2567="50-60%",60%,G2567="&lt;50%",50%)</f>
        <v>0.7</v>
      </c>
      <c r="I2567" s="47">
        <v>0.16906806861809878</v>
      </c>
      <c r="J2567">
        <v>10</v>
      </c>
      <c r="K2567">
        <v>4</v>
      </c>
      <c r="L2567" t="s">
        <v>199</v>
      </c>
      <c r="M2567" s="11" cm="1">
        <f t="array" ref="M2567">_xlfn.IFS(L2567="&gt;70%",1,L2567="60-70%",70%,L2567="50-60%",60%,L2567="&lt;50%",50%)</f>
        <v>0.5</v>
      </c>
      <c r="N2567" s="47">
        <v>0.19518038476328151</v>
      </c>
      <c r="O2567">
        <v>10</v>
      </c>
      <c r="P2567">
        <v>4</v>
      </c>
      <c r="Q2567">
        <v>1</v>
      </c>
      <c r="R2567">
        <v>11</v>
      </c>
      <c r="S2567" t="s">
        <v>104</v>
      </c>
      <c r="T2567" t="s">
        <v>108</v>
      </c>
      <c r="V2567">
        <v>26</v>
      </c>
      <c r="W2567">
        <v>26</v>
      </c>
      <c r="X2567">
        <f>IF(AND(OR('Country Prioritization'!$C$4 = 'Filter inputs'!$A$4,'Country Prioritization'!$C$4=$B2567),
OR('Country Prioritization'!$C$6='Filter inputs'!$C$4,'Country Prioritization'!$C$6=$S2567),
OR( 'Country Prioritization'!$C$7='Filter inputs'!$D$4, 'Country Prioritization'!$C$7=$T2567),
OR('Country Prioritization'!$C$8='Filter inputs'!$E$4, 'Country Prioritization'!$C$8=$F2567), OR(AND('Country Prioritization'!$C$5='Filter inputs'!$B$4,H2567&lt;=$X$1),AND('Country Prioritization'!$C$5='Filter inputs'!$B$5,M2567&lt;=$X$1))),1,0)</f>
        <v>1</v>
      </c>
      <c r="Y2567">
        <f>IF(OR('Vaccine Prioritization'!$C$5='Filter inputs'!$E$4, 'Vaccine Prioritization'!$C$5=$F2567),1,0)</f>
        <v>1</v>
      </c>
    </row>
    <row r="2568" spans="1:25" x14ac:dyDescent="0.3">
      <c r="A2568" t="str">
        <f t="shared" si="62"/>
        <v>AFRICATGORotaC2021</v>
      </c>
      <c r="B2568" t="s">
        <v>3</v>
      </c>
      <c r="C2568" t="s">
        <v>155</v>
      </c>
      <c r="D2568" t="s">
        <v>51</v>
      </c>
      <c r="E2568" t="s">
        <v>85</v>
      </c>
      <c r="F2568">
        <v>2021</v>
      </c>
      <c r="G2568" t="s">
        <v>196</v>
      </c>
      <c r="H2568" s="11" cm="1">
        <f t="array" ref="H2568">_xlfn.IFS(G2568="&gt;70%",1,G2568="60-70%",70%,G2568="50-60%",60%,G2568="&lt;50%",50%)</f>
        <v>1</v>
      </c>
      <c r="I2568" s="47">
        <v>0.17770812239388645</v>
      </c>
      <c r="J2568">
        <v>5</v>
      </c>
      <c r="K2568">
        <v>4</v>
      </c>
      <c r="L2568" t="s">
        <v>196</v>
      </c>
      <c r="M2568" s="11" cm="1">
        <f t="array" ref="M2568">_xlfn.IFS(L2568="&gt;70%",1,L2568="60-70%",70%,L2568="50-60%",60%,L2568="&lt;50%",50%)</f>
        <v>1</v>
      </c>
      <c r="N2568" s="47">
        <v>0.1885613495397348</v>
      </c>
      <c r="O2568">
        <v>3</v>
      </c>
      <c r="P2568">
        <v>4</v>
      </c>
      <c r="Q2568">
        <v>6</v>
      </c>
      <c r="R2568">
        <v>9</v>
      </c>
      <c r="S2568" t="s">
        <v>103</v>
      </c>
      <c r="T2568" t="s">
        <v>106</v>
      </c>
      <c r="V2568">
        <v>24</v>
      </c>
      <c r="W2568">
        <v>22</v>
      </c>
      <c r="X2568">
        <f>IF(AND(OR('Country Prioritization'!$C$4 = 'Filter inputs'!$A$4,'Country Prioritization'!$C$4=$B2568),
OR('Country Prioritization'!$C$6='Filter inputs'!$C$4,'Country Prioritization'!$C$6=$S2568),
OR( 'Country Prioritization'!$C$7='Filter inputs'!$D$4, 'Country Prioritization'!$C$7=$T2568),
OR('Country Prioritization'!$C$8='Filter inputs'!$E$4, 'Country Prioritization'!$C$8=$F2568), OR(AND('Country Prioritization'!$C$5='Filter inputs'!$B$4,H2568&lt;=$X$1),AND('Country Prioritization'!$C$5='Filter inputs'!$B$5,M2568&lt;=$X$1))),1,0)</f>
        <v>1</v>
      </c>
      <c r="Y2568">
        <f>IF(OR('Vaccine Prioritization'!$C$5='Filter inputs'!$E$4, 'Vaccine Prioritization'!$C$5=$F2568),1,0)</f>
        <v>1</v>
      </c>
    </row>
    <row r="2569" spans="1:25" x14ac:dyDescent="0.3">
      <c r="A2569" t="str">
        <f t="shared" si="62"/>
        <v>ASIAKGZRotaC2021</v>
      </c>
      <c r="B2569" t="s">
        <v>13</v>
      </c>
      <c r="C2569" t="s">
        <v>143</v>
      </c>
      <c r="D2569" t="s">
        <v>39</v>
      </c>
      <c r="E2569" t="s">
        <v>85</v>
      </c>
      <c r="F2569">
        <v>2021</v>
      </c>
      <c r="G2569" t="s">
        <v>197</v>
      </c>
      <c r="H2569" s="11" cm="1">
        <f t="array" ref="H2569">_xlfn.IFS(G2569="&gt;70%",1,G2569="60-70%",70%,G2569="50-60%",60%,G2569="&lt;50%",50%)</f>
        <v>0.7</v>
      </c>
      <c r="I2569" s="47">
        <v>9.6936167397259312E-2</v>
      </c>
      <c r="J2569">
        <v>8</v>
      </c>
      <c r="K2569">
        <v>3</v>
      </c>
      <c r="L2569" t="s">
        <v>199</v>
      </c>
      <c r="M2569" s="11" cm="1">
        <f t="array" ref="M2569">_xlfn.IFS(L2569="&gt;70%",1,L2569="60-70%",70%,L2569="50-60%",60%,L2569="&lt;50%",50%)</f>
        <v>0.5</v>
      </c>
      <c r="N2569" s="47">
        <v>0.18777409135741965</v>
      </c>
      <c r="O2569">
        <v>9</v>
      </c>
      <c r="P2569">
        <v>4</v>
      </c>
      <c r="Q2569">
        <v>6</v>
      </c>
      <c r="R2569">
        <v>2</v>
      </c>
      <c r="S2569" t="s">
        <v>104</v>
      </c>
      <c r="T2569" t="s">
        <v>109</v>
      </c>
      <c r="V2569">
        <v>19</v>
      </c>
      <c r="W2569">
        <v>21</v>
      </c>
      <c r="X2569">
        <f>IF(AND(OR('Country Prioritization'!$C$4 = 'Filter inputs'!$A$4,'Country Prioritization'!$C$4=$B2569),
OR('Country Prioritization'!$C$6='Filter inputs'!$C$4,'Country Prioritization'!$C$6=$S2569),
OR( 'Country Prioritization'!$C$7='Filter inputs'!$D$4, 'Country Prioritization'!$C$7=$T2569),
OR('Country Prioritization'!$C$8='Filter inputs'!$E$4, 'Country Prioritization'!$C$8=$F2569), OR(AND('Country Prioritization'!$C$5='Filter inputs'!$B$4,H2569&lt;=$X$1),AND('Country Prioritization'!$C$5='Filter inputs'!$B$5,M2569&lt;=$X$1))),1,0)</f>
        <v>1</v>
      </c>
      <c r="Y2569">
        <f>IF(OR('Vaccine Prioritization'!$C$5='Filter inputs'!$E$4, 'Vaccine Prioritization'!$C$5=$F2569),1,0)</f>
        <v>1</v>
      </c>
    </row>
    <row r="2570" spans="1:25" x14ac:dyDescent="0.3">
      <c r="A2570" t="str">
        <f t="shared" si="62"/>
        <v>AMERICAHNDRotaC2021</v>
      </c>
      <c r="B2570" t="s">
        <v>22</v>
      </c>
      <c r="C2570" t="s">
        <v>165</v>
      </c>
      <c r="D2570" t="s">
        <v>61</v>
      </c>
      <c r="E2570" t="s">
        <v>85</v>
      </c>
      <c r="F2570">
        <v>2021</v>
      </c>
      <c r="G2570" t="s">
        <v>196</v>
      </c>
      <c r="H2570" s="11" cm="1">
        <f t="array" ref="H2570">_xlfn.IFS(G2570="&gt;70%",1,G2570="60-70%",70%,G2570="50-60%",60%,G2570="&lt;50%",50%)</f>
        <v>1</v>
      </c>
      <c r="I2570" s="47">
        <v>0.15218202499192107</v>
      </c>
      <c r="J2570">
        <v>3</v>
      </c>
      <c r="K2570">
        <v>4</v>
      </c>
      <c r="L2570" t="s">
        <v>196</v>
      </c>
      <c r="M2570" s="11" cm="1">
        <f t="array" ref="M2570">_xlfn.IFS(L2570="&gt;70%",1,L2570="60-70%",70%,L2570="50-60%",60%,L2570="&lt;50%",50%)</f>
        <v>1</v>
      </c>
      <c r="N2570" s="47">
        <v>0.16277683784637903</v>
      </c>
      <c r="O2570">
        <v>2</v>
      </c>
      <c r="P2570">
        <v>4</v>
      </c>
      <c r="Q2570">
        <v>4</v>
      </c>
      <c r="R2570">
        <v>11</v>
      </c>
      <c r="S2570" t="s">
        <v>104</v>
      </c>
      <c r="T2570" t="s">
        <v>108</v>
      </c>
      <c r="V2570">
        <v>22</v>
      </c>
      <c r="W2570">
        <v>21</v>
      </c>
      <c r="X2570">
        <f>IF(AND(OR('Country Prioritization'!$C$4 = 'Filter inputs'!$A$4,'Country Prioritization'!$C$4=$B2570),
OR('Country Prioritization'!$C$6='Filter inputs'!$C$4,'Country Prioritization'!$C$6=$S2570),
OR( 'Country Prioritization'!$C$7='Filter inputs'!$D$4, 'Country Prioritization'!$C$7=$T2570),
OR('Country Prioritization'!$C$8='Filter inputs'!$E$4, 'Country Prioritization'!$C$8=$F2570), OR(AND('Country Prioritization'!$C$5='Filter inputs'!$B$4,H2570&lt;=$X$1),AND('Country Prioritization'!$C$5='Filter inputs'!$B$5,M2570&lt;=$X$1))),1,0)</f>
        <v>1</v>
      </c>
      <c r="Y2570">
        <f>IF(OR('Vaccine Prioritization'!$C$5='Filter inputs'!$E$4, 'Vaccine Prioritization'!$C$5=$F2570),1,0)</f>
        <v>1</v>
      </c>
    </row>
    <row r="2571" spans="1:25" x14ac:dyDescent="0.3">
      <c r="A2571" t="str">
        <f t="shared" si="62"/>
        <v>AFRICACIVRotaC2021</v>
      </c>
      <c r="B2571" t="s">
        <v>3</v>
      </c>
      <c r="C2571" t="s">
        <v>142</v>
      </c>
      <c r="D2571" t="s">
        <v>38</v>
      </c>
      <c r="E2571" t="s">
        <v>85</v>
      </c>
      <c r="F2571">
        <v>2021</v>
      </c>
      <c r="G2571" t="s">
        <v>196</v>
      </c>
      <c r="H2571" s="11" cm="1">
        <f t="array" ref="H2571">_xlfn.IFS(G2571="&gt;70%",1,G2571="60-70%",70%,G2571="50-60%",60%,G2571="&lt;50%",50%)</f>
        <v>1</v>
      </c>
      <c r="I2571" s="47">
        <v>0.1378387059117327</v>
      </c>
      <c r="J2571">
        <v>7</v>
      </c>
      <c r="K2571">
        <v>4</v>
      </c>
      <c r="L2571" t="s">
        <v>196</v>
      </c>
      <c r="M2571" s="11" cm="1">
        <f t="array" ref="M2571">_xlfn.IFS(L2571="&gt;70%",1,L2571="60-70%",70%,L2571="50-60%",60%,L2571="&lt;50%",50%)</f>
        <v>1</v>
      </c>
      <c r="N2571" s="47">
        <v>0.15647116666138508</v>
      </c>
      <c r="O2571">
        <v>5</v>
      </c>
      <c r="P2571">
        <v>3</v>
      </c>
      <c r="Q2571">
        <v>5</v>
      </c>
      <c r="R2571">
        <v>2</v>
      </c>
      <c r="S2571" t="s">
        <v>104</v>
      </c>
      <c r="T2571" t="s">
        <v>109</v>
      </c>
      <c r="V2571">
        <v>18</v>
      </c>
      <c r="W2571">
        <v>15</v>
      </c>
      <c r="X2571">
        <f>IF(AND(OR('Country Prioritization'!$C$4 = 'Filter inputs'!$A$4,'Country Prioritization'!$C$4=$B2571),
OR('Country Prioritization'!$C$6='Filter inputs'!$C$4,'Country Prioritization'!$C$6=$S2571),
OR( 'Country Prioritization'!$C$7='Filter inputs'!$D$4, 'Country Prioritization'!$C$7=$T2571),
OR('Country Prioritization'!$C$8='Filter inputs'!$E$4, 'Country Prioritization'!$C$8=$F2571), OR(AND('Country Prioritization'!$C$5='Filter inputs'!$B$4,H2571&lt;=$X$1),AND('Country Prioritization'!$C$5='Filter inputs'!$B$5,M2571&lt;=$X$1))),1,0)</f>
        <v>1</v>
      </c>
      <c r="Y2571">
        <f>IF(OR('Vaccine Prioritization'!$C$5='Filter inputs'!$E$4, 'Vaccine Prioritization'!$C$5=$F2571),1,0)</f>
        <v>1</v>
      </c>
    </row>
    <row r="2572" spans="1:25" x14ac:dyDescent="0.3">
      <c r="A2572" t="str">
        <f t="shared" si="62"/>
        <v>AFRICAZWERotaC2021</v>
      </c>
      <c r="B2572" t="s">
        <v>3</v>
      </c>
      <c r="C2572" t="s">
        <v>148</v>
      </c>
      <c r="D2572" t="s">
        <v>44</v>
      </c>
      <c r="E2572" t="s">
        <v>85</v>
      </c>
      <c r="F2572">
        <v>2021</v>
      </c>
      <c r="G2572" t="s">
        <v>196</v>
      </c>
      <c r="H2572" s="11" cm="1">
        <f t="array" ref="H2572">_xlfn.IFS(G2572="&gt;70%",1,G2572="60-70%",70%,G2572="50-60%",60%,G2572="&lt;50%",50%)</f>
        <v>1</v>
      </c>
      <c r="I2572" s="47">
        <v>0.12830119637520204</v>
      </c>
      <c r="J2572">
        <v>2</v>
      </c>
      <c r="K2572">
        <v>3</v>
      </c>
      <c r="L2572" t="s">
        <v>196</v>
      </c>
      <c r="M2572" s="11" cm="1">
        <f t="array" ref="M2572">_xlfn.IFS(L2572="&gt;70%",1,L2572="60-70%",70%,L2572="50-60%",60%,L2572="&lt;50%",50%)</f>
        <v>1</v>
      </c>
      <c r="N2572" s="47">
        <v>0.12648357559803758</v>
      </c>
      <c r="O2572">
        <v>4</v>
      </c>
      <c r="P2572">
        <v>3</v>
      </c>
      <c r="Q2572">
        <v>7</v>
      </c>
      <c r="R2572">
        <v>2</v>
      </c>
      <c r="S2572" t="s">
        <v>104</v>
      </c>
      <c r="T2572" t="s">
        <v>109</v>
      </c>
      <c r="V2572">
        <v>14</v>
      </c>
      <c r="W2572">
        <v>16</v>
      </c>
      <c r="X2572">
        <f>IF(AND(OR('Country Prioritization'!$C$4 = 'Filter inputs'!$A$4,'Country Prioritization'!$C$4=$B2572),
OR('Country Prioritization'!$C$6='Filter inputs'!$C$4,'Country Prioritization'!$C$6=$S2572),
OR( 'Country Prioritization'!$C$7='Filter inputs'!$D$4, 'Country Prioritization'!$C$7=$T2572),
OR('Country Prioritization'!$C$8='Filter inputs'!$E$4, 'Country Prioritization'!$C$8=$F2572), OR(AND('Country Prioritization'!$C$5='Filter inputs'!$B$4,H2572&lt;=$X$1),AND('Country Prioritization'!$C$5='Filter inputs'!$B$5,M2572&lt;=$X$1))),1,0)</f>
        <v>1</v>
      </c>
      <c r="Y2572">
        <f>IF(OR('Vaccine Prioritization'!$C$5='Filter inputs'!$E$4, 'Vaccine Prioritization'!$C$5=$F2572),1,0)</f>
        <v>1</v>
      </c>
    </row>
    <row r="2573" spans="1:25" x14ac:dyDescent="0.3">
      <c r="A2573" t="str">
        <f t="shared" si="62"/>
        <v>AFRICAMRTRotaC2021</v>
      </c>
      <c r="B2573" t="s">
        <v>3</v>
      </c>
      <c r="C2573" t="s">
        <v>140</v>
      </c>
      <c r="D2573" t="s">
        <v>36</v>
      </c>
      <c r="E2573" t="s">
        <v>85</v>
      </c>
      <c r="F2573">
        <v>2021</v>
      </c>
      <c r="G2573" t="s">
        <v>196</v>
      </c>
      <c r="H2573" s="11" cm="1">
        <f t="array" ref="H2573">_xlfn.IFS(G2573="&gt;70%",1,G2573="60-70%",70%,G2573="50-60%",60%,G2573="&lt;50%",50%)</f>
        <v>1</v>
      </c>
      <c r="I2573" s="47">
        <v>0.12906583644272923</v>
      </c>
      <c r="J2573">
        <v>5</v>
      </c>
      <c r="K2573">
        <v>4</v>
      </c>
      <c r="L2573" t="s">
        <v>196</v>
      </c>
      <c r="M2573" s="11" cm="1">
        <f t="array" ref="M2573">_xlfn.IFS(L2573="&gt;70%",1,L2573="60-70%",70%,L2573="50-60%",60%,L2573="&lt;50%",50%)</f>
        <v>1</v>
      </c>
      <c r="N2573" s="47">
        <v>0.12263916058402549</v>
      </c>
      <c r="O2573">
        <v>4</v>
      </c>
      <c r="P2573">
        <v>3</v>
      </c>
      <c r="Q2573">
        <v>7</v>
      </c>
      <c r="R2573">
        <v>2</v>
      </c>
      <c r="S2573" t="s">
        <v>104</v>
      </c>
      <c r="T2573" t="s">
        <v>109</v>
      </c>
      <c r="V2573">
        <v>18</v>
      </c>
      <c r="W2573">
        <v>16</v>
      </c>
      <c r="X2573">
        <f>IF(AND(OR('Country Prioritization'!$C$4 = 'Filter inputs'!$A$4,'Country Prioritization'!$C$4=$B2573),
OR('Country Prioritization'!$C$6='Filter inputs'!$C$4,'Country Prioritization'!$C$6=$S2573),
OR( 'Country Prioritization'!$C$7='Filter inputs'!$D$4, 'Country Prioritization'!$C$7=$T2573),
OR('Country Prioritization'!$C$8='Filter inputs'!$E$4, 'Country Prioritization'!$C$8=$F2573), OR(AND('Country Prioritization'!$C$5='Filter inputs'!$B$4,H2573&lt;=$X$1),AND('Country Prioritization'!$C$5='Filter inputs'!$B$5,M2573&lt;=$X$1))),1,0)</f>
        <v>1</v>
      </c>
      <c r="Y2573">
        <f>IF(OR('Vaccine Prioritization'!$C$5='Filter inputs'!$E$4, 'Vaccine Prioritization'!$C$5=$F2573),1,0)</f>
        <v>1</v>
      </c>
    </row>
    <row r="2574" spans="1:25" x14ac:dyDescent="0.3">
      <c r="A2574" t="str">
        <f t="shared" si="62"/>
        <v>AFRICALBRRotaC2021</v>
      </c>
      <c r="B2574" t="s">
        <v>3</v>
      </c>
      <c r="C2574" t="s">
        <v>137</v>
      </c>
      <c r="D2574" t="s">
        <v>33</v>
      </c>
      <c r="E2574" t="s">
        <v>85</v>
      </c>
      <c r="F2574">
        <v>2021</v>
      </c>
      <c r="G2574" t="s">
        <v>197</v>
      </c>
      <c r="H2574" s="11" cm="1">
        <f t="array" ref="H2574">_xlfn.IFS(G2574="&gt;70%",1,G2574="60-70%",70%,G2574="50-60%",60%,G2574="&lt;50%",50%)</f>
        <v>0.7</v>
      </c>
      <c r="I2574" s="47">
        <v>9.018837982305819E-2</v>
      </c>
      <c r="J2574">
        <v>10</v>
      </c>
      <c r="K2574">
        <v>3</v>
      </c>
      <c r="L2574" t="s">
        <v>196</v>
      </c>
      <c r="M2574" s="11" cm="1">
        <f t="array" ref="M2574">_xlfn.IFS(L2574="&gt;70%",1,L2574="60-70%",70%,L2574="50-60%",60%,L2574="&lt;50%",50%)</f>
        <v>1</v>
      </c>
      <c r="N2574" s="47">
        <v>0.1060097694969931</v>
      </c>
      <c r="O2574">
        <v>5</v>
      </c>
      <c r="P2574">
        <v>3</v>
      </c>
      <c r="Q2574">
        <v>10</v>
      </c>
      <c r="R2574">
        <v>9</v>
      </c>
      <c r="S2574" t="s">
        <v>103</v>
      </c>
      <c r="T2574" t="s">
        <v>106</v>
      </c>
      <c r="V2574">
        <v>32</v>
      </c>
      <c r="W2574">
        <v>27</v>
      </c>
      <c r="X2574">
        <f>IF(AND(OR('Country Prioritization'!$C$4 = 'Filter inputs'!$A$4,'Country Prioritization'!$C$4=$B2574),
OR('Country Prioritization'!$C$6='Filter inputs'!$C$4,'Country Prioritization'!$C$6=$S2574),
OR( 'Country Prioritization'!$C$7='Filter inputs'!$D$4, 'Country Prioritization'!$C$7=$T2574),
OR('Country Prioritization'!$C$8='Filter inputs'!$E$4, 'Country Prioritization'!$C$8=$F2574), OR(AND('Country Prioritization'!$C$5='Filter inputs'!$B$4,H2574&lt;=$X$1),AND('Country Prioritization'!$C$5='Filter inputs'!$B$5,M2574&lt;=$X$1))),1,0)</f>
        <v>1</v>
      </c>
      <c r="Y2574">
        <f>IF(OR('Vaccine Prioritization'!$C$5='Filter inputs'!$E$4, 'Vaccine Prioritization'!$C$5=$F2574),1,0)</f>
        <v>1</v>
      </c>
    </row>
    <row r="2575" spans="1:25" x14ac:dyDescent="0.3">
      <c r="A2575" t="str">
        <f t="shared" si="62"/>
        <v>AFRICACOGRotaC2021</v>
      </c>
      <c r="B2575" t="s">
        <v>3</v>
      </c>
      <c r="C2575" t="s">
        <v>128</v>
      </c>
      <c r="D2575" t="s">
        <v>24</v>
      </c>
      <c r="E2575" t="s">
        <v>85</v>
      </c>
      <c r="F2575">
        <v>2021</v>
      </c>
      <c r="G2575" t="s">
        <v>196</v>
      </c>
      <c r="H2575" s="11" cm="1">
        <f t="array" ref="H2575">_xlfn.IFS(G2575="&gt;70%",1,G2575="60-70%",70%,G2575="50-60%",60%,G2575="&lt;50%",50%)</f>
        <v>1</v>
      </c>
      <c r="I2575" s="47">
        <v>0.12484154235954625</v>
      </c>
      <c r="J2575">
        <v>7</v>
      </c>
      <c r="K2575">
        <v>3</v>
      </c>
      <c r="L2575" t="s">
        <v>197</v>
      </c>
      <c r="M2575" s="11" cm="1">
        <f t="array" ref="M2575">_xlfn.IFS(L2575="&gt;70%",1,L2575="60-70%",70%,L2575="50-60%",60%,L2575="&lt;50%",50%)</f>
        <v>0.7</v>
      </c>
      <c r="N2575" s="47">
        <v>0.10512175183478001</v>
      </c>
      <c r="O2575">
        <v>6</v>
      </c>
      <c r="P2575">
        <v>3</v>
      </c>
      <c r="Q2575">
        <v>8</v>
      </c>
      <c r="R2575">
        <v>2</v>
      </c>
      <c r="S2575" t="s">
        <v>104</v>
      </c>
      <c r="T2575" t="s">
        <v>109</v>
      </c>
      <c r="V2575">
        <v>20</v>
      </c>
      <c r="W2575">
        <v>19</v>
      </c>
      <c r="X2575">
        <f>IF(AND(OR('Country Prioritization'!$C$4 = 'Filter inputs'!$A$4,'Country Prioritization'!$C$4=$B2575),
OR('Country Prioritization'!$C$6='Filter inputs'!$C$4,'Country Prioritization'!$C$6=$S2575),
OR( 'Country Prioritization'!$C$7='Filter inputs'!$D$4, 'Country Prioritization'!$C$7=$T2575),
OR('Country Prioritization'!$C$8='Filter inputs'!$E$4, 'Country Prioritization'!$C$8=$F2575), OR(AND('Country Prioritization'!$C$5='Filter inputs'!$B$4,H2575&lt;=$X$1),AND('Country Prioritization'!$C$5='Filter inputs'!$B$5,M2575&lt;=$X$1))),1,0)</f>
        <v>1</v>
      </c>
      <c r="Y2575">
        <f>IF(OR('Vaccine Prioritization'!$C$5='Filter inputs'!$E$4, 'Vaccine Prioritization'!$C$5=$F2575),1,0)</f>
        <v>1</v>
      </c>
    </row>
    <row r="2576" spans="1:25" x14ac:dyDescent="0.3">
      <c r="A2576" t="str">
        <f t="shared" si="62"/>
        <v>ASIAMNGRotaC2021</v>
      </c>
      <c r="B2576" t="s">
        <v>13</v>
      </c>
      <c r="C2576" t="s">
        <v>174</v>
      </c>
      <c r="D2576" t="s">
        <v>70</v>
      </c>
      <c r="E2576" t="s">
        <v>85</v>
      </c>
      <c r="F2576">
        <v>2021</v>
      </c>
      <c r="G2576" t="s">
        <v>197</v>
      </c>
      <c r="H2576" s="11" cm="1">
        <f t="array" ref="H2576">_xlfn.IFS(G2576="&gt;70%",1,G2576="60-70%",70%,G2576="50-60%",60%,G2576="&lt;50%",50%)</f>
        <v>0.7</v>
      </c>
      <c r="I2576" s="47">
        <v>5.5245297230170486E-2</v>
      </c>
      <c r="J2576">
        <v>7</v>
      </c>
      <c r="K2576">
        <v>2</v>
      </c>
      <c r="L2576" t="s">
        <v>199</v>
      </c>
      <c r="M2576" s="11" cm="1">
        <f t="array" ref="M2576">_xlfn.IFS(L2576="&gt;70%",1,L2576="60-70%",70%,L2576="50-60%",60%,L2576="&lt;50%",50%)</f>
        <v>0.5</v>
      </c>
      <c r="N2576" s="47">
        <v>9.5691878999249316E-2</v>
      </c>
      <c r="O2576">
        <v>9</v>
      </c>
      <c r="P2576">
        <v>3</v>
      </c>
      <c r="Q2576">
        <v>5</v>
      </c>
      <c r="R2576">
        <v>11</v>
      </c>
      <c r="S2576" t="s">
        <v>104</v>
      </c>
      <c r="T2576" t="s">
        <v>108</v>
      </c>
      <c r="V2576">
        <v>25</v>
      </c>
      <c r="W2576">
        <v>28</v>
      </c>
      <c r="X2576">
        <f>IF(AND(OR('Country Prioritization'!$C$4 = 'Filter inputs'!$A$4,'Country Prioritization'!$C$4=$B2576),
OR('Country Prioritization'!$C$6='Filter inputs'!$C$4,'Country Prioritization'!$C$6=$S2576),
OR( 'Country Prioritization'!$C$7='Filter inputs'!$D$4, 'Country Prioritization'!$C$7=$T2576),
OR('Country Prioritization'!$C$8='Filter inputs'!$E$4, 'Country Prioritization'!$C$8=$F2576), OR(AND('Country Prioritization'!$C$5='Filter inputs'!$B$4,H2576&lt;=$X$1),AND('Country Prioritization'!$C$5='Filter inputs'!$B$5,M2576&lt;=$X$1))),1,0)</f>
        <v>1</v>
      </c>
      <c r="Y2576">
        <f>IF(OR('Vaccine Prioritization'!$C$5='Filter inputs'!$E$4, 'Vaccine Prioritization'!$C$5=$F2576),1,0)</f>
        <v>1</v>
      </c>
    </row>
    <row r="2577" spans="1:25" x14ac:dyDescent="0.3">
      <c r="A2577" t="str">
        <f t="shared" si="62"/>
        <v>AFRICAGMBRotaC2021</v>
      </c>
      <c r="B2577" t="s">
        <v>3</v>
      </c>
      <c r="C2577" t="s">
        <v>156</v>
      </c>
      <c r="D2577" t="s">
        <v>52</v>
      </c>
      <c r="E2577" t="s">
        <v>85</v>
      </c>
      <c r="F2577">
        <v>2021</v>
      </c>
      <c r="G2577" t="s">
        <v>196</v>
      </c>
      <c r="H2577" s="11" cm="1">
        <f t="array" ref="H2577">_xlfn.IFS(G2577="&gt;70%",1,G2577="60-70%",70%,G2577="50-60%",60%,G2577="&lt;50%",50%)</f>
        <v>1</v>
      </c>
      <c r="I2577" s="47">
        <v>9.3110349222179006E-2</v>
      </c>
      <c r="J2577">
        <v>3</v>
      </c>
      <c r="K2577">
        <v>3</v>
      </c>
      <c r="L2577" t="s">
        <v>196</v>
      </c>
      <c r="M2577" s="11" cm="1">
        <f t="array" ref="M2577">_xlfn.IFS(L2577="&gt;70%",1,L2577="60-70%",70%,L2577="50-60%",60%,L2577="&lt;50%",50%)</f>
        <v>1</v>
      </c>
      <c r="N2577" s="47">
        <v>8.6719993047983016E-2</v>
      </c>
      <c r="O2577">
        <v>3</v>
      </c>
      <c r="P2577">
        <v>3</v>
      </c>
      <c r="Q2577">
        <v>6</v>
      </c>
      <c r="R2577">
        <v>9</v>
      </c>
      <c r="S2577" t="s">
        <v>103</v>
      </c>
      <c r="T2577" t="s">
        <v>106</v>
      </c>
      <c r="V2577">
        <v>21</v>
      </c>
      <c r="W2577">
        <v>21</v>
      </c>
      <c r="X2577">
        <f>IF(AND(OR('Country Prioritization'!$C$4 = 'Filter inputs'!$A$4,'Country Prioritization'!$C$4=$B2577),
OR('Country Prioritization'!$C$6='Filter inputs'!$C$4,'Country Prioritization'!$C$6=$S2577),
OR( 'Country Prioritization'!$C$7='Filter inputs'!$D$4, 'Country Prioritization'!$C$7=$T2577),
OR('Country Prioritization'!$C$8='Filter inputs'!$E$4, 'Country Prioritization'!$C$8=$F2577), OR(AND('Country Prioritization'!$C$5='Filter inputs'!$B$4,H2577&lt;=$X$1),AND('Country Prioritization'!$C$5='Filter inputs'!$B$5,M2577&lt;=$X$1))),1,0)</f>
        <v>1</v>
      </c>
      <c r="Y2577">
        <f>IF(OR('Vaccine Prioritization'!$C$5='Filter inputs'!$E$4, 'Vaccine Prioritization'!$C$5=$F2577),1,0)</f>
        <v>1</v>
      </c>
    </row>
    <row r="2578" spans="1:25" x14ac:dyDescent="0.3">
      <c r="A2578" t="str">
        <f t="shared" si="62"/>
        <v>AMERICANICRotaC2021</v>
      </c>
      <c r="B2578" t="s">
        <v>22</v>
      </c>
      <c r="C2578" t="s">
        <v>185</v>
      </c>
      <c r="D2578" t="s">
        <v>81</v>
      </c>
      <c r="E2578" t="s">
        <v>85</v>
      </c>
      <c r="F2578">
        <v>2021</v>
      </c>
      <c r="G2578" t="s">
        <v>196</v>
      </c>
      <c r="H2578" s="11" cm="1">
        <f t="array" ref="H2578">_xlfn.IFS(G2578="&gt;70%",1,G2578="60-70%",70%,G2578="50-60%",60%,G2578="&lt;50%",50%)</f>
        <v>1</v>
      </c>
      <c r="I2578" s="47">
        <v>7.3715001041790365E-2</v>
      </c>
      <c r="J2578">
        <v>1</v>
      </c>
      <c r="K2578">
        <v>3</v>
      </c>
      <c r="L2578" t="s">
        <v>196</v>
      </c>
      <c r="M2578" s="11" cm="1">
        <f t="array" ref="M2578">_xlfn.IFS(L2578="&gt;70%",1,L2578="60-70%",70%,L2578="50-60%",60%,L2578="&lt;50%",50%)</f>
        <v>1</v>
      </c>
      <c r="N2578" s="47">
        <v>7.4823746458491117E-2</v>
      </c>
      <c r="O2578">
        <v>1</v>
      </c>
      <c r="P2578">
        <v>2</v>
      </c>
      <c r="Q2578">
        <v>1</v>
      </c>
      <c r="R2578">
        <v>5</v>
      </c>
      <c r="S2578" t="s">
        <v>104</v>
      </c>
      <c r="T2578" t="s">
        <v>107</v>
      </c>
      <c r="V2578">
        <v>10</v>
      </c>
      <c r="W2578">
        <v>9</v>
      </c>
      <c r="X2578">
        <f>IF(AND(OR('Country Prioritization'!$C$4 = 'Filter inputs'!$A$4,'Country Prioritization'!$C$4=$B2578),
OR('Country Prioritization'!$C$6='Filter inputs'!$C$4,'Country Prioritization'!$C$6=$S2578),
OR( 'Country Prioritization'!$C$7='Filter inputs'!$D$4, 'Country Prioritization'!$C$7=$T2578),
OR('Country Prioritization'!$C$8='Filter inputs'!$E$4, 'Country Prioritization'!$C$8=$F2578), OR(AND('Country Prioritization'!$C$5='Filter inputs'!$B$4,H2578&lt;=$X$1),AND('Country Prioritization'!$C$5='Filter inputs'!$B$5,M2578&lt;=$X$1))),1,0)</f>
        <v>1</v>
      </c>
      <c r="Y2578">
        <f>IF(OR('Vaccine Prioritization'!$C$5='Filter inputs'!$E$4, 'Vaccine Prioritization'!$C$5=$F2578),1,0)</f>
        <v>1</v>
      </c>
    </row>
    <row r="2579" spans="1:25" x14ac:dyDescent="0.3">
      <c r="A2579" t="str">
        <f t="shared" si="62"/>
        <v>AFRICACAFRotaC2021</v>
      </c>
      <c r="B2579" t="s">
        <v>3</v>
      </c>
      <c r="C2579" t="s">
        <v>114</v>
      </c>
      <c r="D2579" t="s">
        <v>6</v>
      </c>
      <c r="E2579" t="s">
        <v>85</v>
      </c>
      <c r="F2579">
        <v>2021</v>
      </c>
      <c r="G2579" t="s">
        <v>196</v>
      </c>
      <c r="H2579" s="11" cm="1">
        <f t="array" ref="H2579">_xlfn.IFS(G2579="&gt;70%",1,G2579="60-70%",70%,G2579="50-60%",60%,G2579="&lt;50%",50%)</f>
        <v>1</v>
      </c>
      <c r="I2579" s="47">
        <v>0.14508882832512235</v>
      </c>
      <c r="J2579">
        <v>5</v>
      </c>
      <c r="K2579">
        <v>4</v>
      </c>
      <c r="L2579" t="s">
        <v>199</v>
      </c>
      <c r="M2579" s="11" cm="1">
        <f t="array" ref="M2579">_xlfn.IFS(L2579="&gt;70%",1,L2579="60-70%",70%,L2579="50-60%",60%,L2579="&lt;50%",50%)</f>
        <v>0.5</v>
      </c>
      <c r="N2579" s="47">
        <v>7.3332504409941518E-2</v>
      </c>
      <c r="O2579">
        <v>7</v>
      </c>
      <c r="P2579">
        <v>2</v>
      </c>
      <c r="Q2579">
        <v>10</v>
      </c>
      <c r="R2579">
        <v>9</v>
      </c>
      <c r="S2579" t="s">
        <v>103</v>
      </c>
      <c r="T2579" t="s">
        <v>106</v>
      </c>
      <c r="V2579">
        <v>28</v>
      </c>
      <c r="W2579">
        <v>28</v>
      </c>
      <c r="X2579">
        <f>IF(AND(OR('Country Prioritization'!$C$4 = 'Filter inputs'!$A$4,'Country Prioritization'!$C$4=$B2579),
OR('Country Prioritization'!$C$6='Filter inputs'!$C$4,'Country Prioritization'!$C$6=$S2579),
OR( 'Country Prioritization'!$C$7='Filter inputs'!$D$4, 'Country Prioritization'!$C$7=$T2579),
OR('Country Prioritization'!$C$8='Filter inputs'!$E$4, 'Country Prioritization'!$C$8=$F2579), OR(AND('Country Prioritization'!$C$5='Filter inputs'!$B$4,H2579&lt;=$X$1),AND('Country Prioritization'!$C$5='Filter inputs'!$B$5,M2579&lt;=$X$1))),1,0)</f>
        <v>1</v>
      </c>
      <c r="Y2579">
        <f>IF(OR('Vaccine Prioritization'!$C$5='Filter inputs'!$E$4, 'Vaccine Prioritization'!$C$5=$F2579),1,0)</f>
        <v>1</v>
      </c>
    </row>
    <row r="2580" spans="1:25" x14ac:dyDescent="0.3">
      <c r="A2580" t="str">
        <f t="shared" si="62"/>
        <v>AFRICAGNBRotaC2021</v>
      </c>
      <c r="B2580" t="s">
        <v>3</v>
      </c>
      <c r="C2580" t="s">
        <v>138</v>
      </c>
      <c r="D2580" t="s">
        <v>34</v>
      </c>
      <c r="E2580" t="s">
        <v>85</v>
      </c>
      <c r="F2580">
        <v>2021</v>
      </c>
      <c r="G2580" t="s">
        <v>196</v>
      </c>
      <c r="H2580" s="11" cm="1">
        <f t="array" ref="H2580">_xlfn.IFS(G2580="&gt;70%",1,G2580="60-70%",70%,G2580="50-60%",60%,G2580="&lt;50%",50%)</f>
        <v>1</v>
      </c>
      <c r="I2580" s="47">
        <v>5.8523796276788949E-2</v>
      </c>
      <c r="J2580">
        <v>4</v>
      </c>
      <c r="K2580">
        <v>2</v>
      </c>
      <c r="L2580" t="s">
        <v>196</v>
      </c>
      <c r="M2580" s="11" cm="1">
        <f t="array" ref="M2580">_xlfn.IFS(L2580="&gt;70%",1,L2580="60-70%",70%,L2580="50-60%",60%,L2580="&lt;50%",50%)</f>
        <v>1</v>
      </c>
      <c r="N2580" s="47">
        <v>5.5513602008890613E-2</v>
      </c>
      <c r="O2580">
        <v>5</v>
      </c>
      <c r="P2580">
        <v>2</v>
      </c>
      <c r="Q2580">
        <v>9</v>
      </c>
      <c r="R2580">
        <v>9</v>
      </c>
      <c r="S2580" t="s">
        <v>103</v>
      </c>
      <c r="T2580" t="s">
        <v>106</v>
      </c>
      <c r="V2580">
        <v>24</v>
      </c>
      <c r="W2580">
        <v>25</v>
      </c>
      <c r="X2580">
        <f>IF(AND(OR('Country Prioritization'!$C$4 = 'Filter inputs'!$A$4,'Country Prioritization'!$C$4=$B2580),
OR('Country Prioritization'!$C$6='Filter inputs'!$C$4,'Country Prioritization'!$C$6=$S2580),
OR( 'Country Prioritization'!$C$7='Filter inputs'!$D$4, 'Country Prioritization'!$C$7=$T2580),
OR('Country Prioritization'!$C$8='Filter inputs'!$E$4, 'Country Prioritization'!$C$8=$F2580), OR(AND('Country Prioritization'!$C$5='Filter inputs'!$B$4,H2580&lt;=$X$1),AND('Country Prioritization'!$C$5='Filter inputs'!$B$5,M2580&lt;=$X$1))),1,0)</f>
        <v>1</v>
      </c>
      <c r="Y2580">
        <f>IF(OR('Vaccine Prioritization'!$C$5='Filter inputs'!$E$4, 'Vaccine Prioritization'!$C$5=$F2580),1,0)</f>
        <v>1</v>
      </c>
    </row>
    <row r="2581" spans="1:25" x14ac:dyDescent="0.3">
      <c r="A2581" t="str">
        <f t="shared" si="62"/>
        <v>ASIAARMRotaC2021</v>
      </c>
      <c r="B2581" t="s">
        <v>13</v>
      </c>
      <c r="C2581" t="s">
        <v>168</v>
      </c>
      <c r="D2581" t="s">
        <v>64</v>
      </c>
      <c r="E2581" t="s">
        <v>85</v>
      </c>
      <c r="F2581">
        <v>2021</v>
      </c>
      <c r="G2581" t="s">
        <v>196</v>
      </c>
      <c r="H2581" s="11" cm="1">
        <f t="array" ref="H2581">_xlfn.IFS(G2581="&gt;70%",1,G2581="60-70%",70%,G2581="50-60%",60%,G2581="&lt;50%",50%)</f>
        <v>1</v>
      </c>
      <c r="I2581" s="47">
        <v>4.8037292478281486E-2</v>
      </c>
      <c r="J2581">
        <v>2</v>
      </c>
      <c r="K2581">
        <v>2</v>
      </c>
      <c r="L2581" t="s">
        <v>196</v>
      </c>
      <c r="M2581" s="11" cm="1">
        <f t="array" ref="M2581">_xlfn.IFS(L2581="&gt;70%",1,L2581="60-70%",70%,L2581="50-60%",60%,L2581="&lt;50%",50%)</f>
        <v>1</v>
      </c>
      <c r="N2581" s="47">
        <v>5.0011985683434561E-2</v>
      </c>
      <c r="O2581">
        <v>2</v>
      </c>
      <c r="P2581">
        <v>2</v>
      </c>
      <c r="Q2581">
        <v>2</v>
      </c>
      <c r="R2581">
        <v>10</v>
      </c>
      <c r="S2581" t="s">
        <v>105</v>
      </c>
      <c r="T2581" t="s">
        <v>108</v>
      </c>
      <c r="V2581">
        <v>16</v>
      </c>
      <c r="W2581">
        <v>16</v>
      </c>
      <c r="X2581">
        <f>IF(AND(OR('Country Prioritization'!$C$4 = 'Filter inputs'!$A$4,'Country Prioritization'!$C$4=$B2581),
OR('Country Prioritization'!$C$6='Filter inputs'!$C$4,'Country Prioritization'!$C$6=$S2581),
OR( 'Country Prioritization'!$C$7='Filter inputs'!$D$4, 'Country Prioritization'!$C$7=$T2581),
OR('Country Prioritization'!$C$8='Filter inputs'!$E$4, 'Country Prioritization'!$C$8=$F2581), OR(AND('Country Prioritization'!$C$5='Filter inputs'!$B$4,H2581&lt;=$X$1),AND('Country Prioritization'!$C$5='Filter inputs'!$B$5,M2581&lt;=$X$1))),1,0)</f>
        <v>1</v>
      </c>
      <c r="Y2581">
        <f>IF(OR('Vaccine Prioritization'!$C$5='Filter inputs'!$E$4, 'Vaccine Prioritization'!$C$5=$F2581),1,0)</f>
        <v>1</v>
      </c>
    </row>
    <row r="2582" spans="1:25" x14ac:dyDescent="0.3">
      <c r="A2582" t="str">
        <f t="shared" si="62"/>
        <v>ASIATLSRotaC2021</v>
      </c>
      <c r="B2582" t="s">
        <v>13</v>
      </c>
      <c r="C2582" t="s">
        <v>160</v>
      </c>
      <c r="D2582" t="s">
        <v>56</v>
      </c>
      <c r="E2582" t="s">
        <v>85</v>
      </c>
      <c r="F2582">
        <v>2021</v>
      </c>
      <c r="G2582" t="s">
        <v>197</v>
      </c>
      <c r="H2582" s="11" cm="1">
        <f t="array" ref="H2582">_xlfn.IFS(G2582="&gt;70%",1,G2582="60-70%",70%,G2582="50-60%",60%,G2582="&lt;50%",50%)</f>
        <v>0.7</v>
      </c>
      <c r="I2582" s="47">
        <v>3.4782057018321551E-2</v>
      </c>
      <c r="J2582">
        <v>7</v>
      </c>
      <c r="K2582">
        <v>2</v>
      </c>
      <c r="L2582" t="s">
        <v>199</v>
      </c>
      <c r="M2582" s="11" cm="1">
        <f t="array" ref="M2582">_xlfn.IFS(L2582="&gt;70%",1,L2582="60-70%",70%,L2582="50-60%",60%,L2582="&lt;50%",50%)</f>
        <v>0.5</v>
      </c>
      <c r="N2582" s="47">
        <v>3.8499800833997538E-2</v>
      </c>
      <c r="O2582">
        <v>8</v>
      </c>
      <c r="P2582">
        <v>2</v>
      </c>
      <c r="Q2582">
        <v>2</v>
      </c>
      <c r="R2582">
        <v>11</v>
      </c>
      <c r="S2582" t="s">
        <v>104</v>
      </c>
      <c r="T2582" t="s">
        <v>108</v>
      </c>
      <c r="V2582">
        <v>22</v>
      </c>
      <c r="W2582">
        <v>23</v>
      </c>
      <c r="X2582">
        <f>IF(AND(OR('Country Prioritization'!$C$4 = 'Filter inputs'!$A$4,'Country Prioritization'!$C$4=$B2582),
OR('Country Prioritization'!$C$6='Filter inputs'!$C$4,'Country Prioritization'!$C$6=$S2582),
OR( 'Country Prioritization'!$C$7='Filter inputs'!$D$4, 'Country Prioritization'!$C$7=$T2582),
OR('Country Prioritization'!$C$8='Filter inputs'!$E$4, 'Country Prioritization'!$C$8=$F2582), OR(AND('Country Prioritization'!$C$5='Filter inputs'!$B$4,H2582&lt;=$X$1),AND('Country Prioritization'!$C$5='Filter inputs'!$B$5,M2582&lt;=$X$1))),1,0)</f>
        <v>1</v>
      </c>
      <c r="Y2582">
        <f>IF(OR('Vaccine Prioritization'!$C$5='Filter inputs'!$E$4, 'Vaccine Prioritization'!$C$5=$F2582),1,0)</f>
        <v>1</v>
      </c>
    </row>
    <row r="2583" spans="1:25" x14ac:dyDescent="0.3">
      <c r="A2583" t="str">
        <f t="shared" si="62"/>
        <v>OCEANIASLBRotaC2021</v>
      </c>
      <c r="B2583" t="s">
        <v>15</v>
      </c>
      <c r="C2583" t="s">
        <v>150</v>
      </c>
      <c r="D2583" t="s">
        <v>46</v>
      </c>
      <c r="E2583" t="s">
        <v>85</v>
      </c>
      <c r="F2583">
        <v>2021</v>
      </c>
      <c r="G2583" t="s">
        <v>196</v>
      </c>
      <c r="H2583" s="11" cm="1">
        <f t="array" ref="H2583">_xlfn.IFS(G2583="&gt;70%",1,G2583="60-70%",70%,G2583="50-60%",60%,G2583="&lt;50%",50%)</f>
        <v>1</v>
      </c>
      <c r="I2583" s="47">
        <v>1.9108965630046063E-2</v>
      </c>
      <c r="J2583">
        <v>4</v>
      </c>
      <c r="K2583">
        <v>1</v>
      </c>
      <c r="L2583" t="s">
        <v>199</v>
      </c>
      <c r="M2583" s="11" cm="1">
        <f t="array" ref="M2583">_xlfn.IFS(L2583="&gt;70%",1,L2583="60-70%",70%,L2583="50-60%",60%,L2583="&lt;50%",50%)</f>
        <v>0.5</v>
      </c>
      <c r="N2583" s="47">
        <v>3.2019509130138381E-2</v>
      </c>
      <c r="O2583">
        <v>7</v>
      </c>
      <c r="P2583">
        <v>2</v>
      </c>
      <c r="Q2583">
        <v>1</v>
      </c>
      <c r="R2583">
        <v>5</v>
      </c>
      <c r="S2583" t="s">
        <v>104</v>
      </c>
      <c r="T2583" t="s">
        <v>107</v>
      </c>
      <c r="V2583">
        <v>11</v>
      </c>
      <c r="W2583">
        <v>15</v>
      </c>
      <c r="X2583">
        <f>IF(AND(OR('Country Prioritization'!$C$4 = 'Filter inputs'!$A$4,'Country Prioritization'!$C$4=$B2583),
OR('Country Prioritization'!$C$6='Filter inputs'!$C$4,'Country Prioritization'!$C$6=$S2583),
OR( 'Country Prioritization'!$C$7='Filter inputs'!$D$4, 'Country Prioritization'!$C$7=$T2583),
OR('Country Prioritization'!$C$8='Filter inputs'!$E$4, 'Country Prioritization'!$C$8=$F2583), OR(AND('Country Prioritization'!$C$5='Filter inputs'!$B$4,H2583&lt;=$X$1),AND('Country Prioritization'!$C$5='Filter inputs'!$B$5,M2583&lt;=$X$1))),1,0)</f>
        <v>1</v>
      </c>
      <c r="Y2583">
        <f>IF(OR('Vaccine Prioritization'!$C$5='Filter inputs'!$E$4, 'Vaccine Prioritization'!$C$5=$F2583),1,0)</f>
        <v>1</v>
      </c>
    </row>
    <row r="2584" spans="1:25" x14ac:dyDescent="0.3">
      <c r="A2584" t="str">
        <f t="shared" si="62"/>
        <v>ASIABTNRotaC2021</v>
      </c>
      <c r="B2584" t="s">
        <v>13</v>
      </c>
      <c r="C2584" t="s">
        <v>184</v>
      </c>
      <c r="D2584" t="s">
        <v>80</v>
      </c>
      <c r="E2584" t="s">
        <v>85</v>
      </c>
      <c r="F2584">
        <v>2021</v>
      </c>
      <c r="G2584" t="s">
        <v>197</v>
      </c>
      <c r="H2584" s="11" cm="1">
        <f t="array" ref="H2584">_xlfn.IFS(G2584="&gt;70%",1,G2584="60-70%",70%,G2584="50-60%",60%,G2584="&lt;50%",50%)</f>
        <v>0.7</v>
      </c>
      <c r="I2584" s="47">
        <v>5.2078701842709924E-3</v>
      </c>
      <c r="J2584">
        <v>7</v>
      </c>
      <c r="K2584">
        <v>1</v>
      </c>
      <c r="L2584" t="s">
        <v>199</v>
      </c>
      <c r="M2584" s="11" cm="1">
        <f t="array" ref="M2584">_xlfn.IFS(L2584="&gt;70%",1,L2584="60-70%",70%,L2584="50-60%",60%,L2584="&lt;50%",50%)</f>
        <v>0.5</v>
      </c>
      <c r="N2584" s="47">
        <v>2.7929197517492826E-2</v>
      </c>
      <c r="O2584">
        <v>8</v>
      </c>
      <c r="P2584">
        <v>2</v>
      </c>
      <c r="Q2584">
        <v>4</v>
      </c>
      <c r="R2584">
        <v>11</v>
      </c>
      <c r="S2584" t="s">
        <v>104</v>
      </c>
      <c r="T2584" t="s">
        <v>108</v>
      </c>
      <c r="V2584">
        <v>23</v>
      </c>
      <c r="W2584">
        <v>25</v>
      </c>
      <c r="X2584">
        <f>IF(AND(OR('Country Prioritization'!$C$4 = 'Filter inputs'!$A$4,'Country Prioritization'!$C$4=$B2584),
OR('Country Prioritization'!$C$6='Filter inputs'!$C$4,'Country Prioritization'!$C$6=$S2584),
OR( 'Country Prioritization'!$C$7='Filter inputs'!$D$4, 'Country Prioritization'!$C$7=$T2584),
OR('Country Prioritization'!$C$8='Filter inputs'!$E$4, 'Country Prioritization'!$C$8=$F2584), OR(AND('Country Prioritization'!$C$5='Filter inputs'!$B$4,H2584&lt;=$X$1),AND('Country Prioritization'!$C$5='Filter inputs'!$B$5,M2584&lt;=$X$1))),1,0)</f>
        <v>1</v>
      </c>
      <c r="Y2584">
        <f>IF(OR('Vaccine Prioritization'!$C$5='Filter inputs'!$E$4, 'Vaccine Prioritization'!$C$5=$F2584),1,0)</f>
        <v>1</v>
      </c>
    </row>
    <row r="2585" spans="1:25" x14ac:dyDescent="0.3">
      <c r="A2585" t="str">
        <f t="shared" si="62"/>
        <v>AFRICADJIRotaC2021</v>
      </c>
      <c r="B2585" t="s">
        <v>3</v>
      </c>
      <c r="C2585" t="s">
        <v>124</v>
      </c>
      <c r="D2585" t="s">
        <v>19</v>
      </c>
      <c r="E2585" t="s">
        <v>85</v>
      </c>
      <c r="F2585">
        <v>2021</v>
      </c>
      <c r="G2585" t="s">
        <v>196</v>
      </c>
      <c r="H2585" s="11" cm="1">
        <f t="array" ref="H2585">_xlfn.IFS(G2585="&gt;70%",1,G2585="60-70%",70%,G2585="50-60%",60%,G2585="&lt;50%",50%)</f>
        <v>1</v>
      </c>
      <c r="I2585" s="47">
        <v>3.0405252131609453E-2</v>
      </c>
      <c r="J2585">
        <v>3</v>
      </c>
      <c r="K2585">
        <v>2</v>
      </c>
      <c r="L2585" t="s">
        <v>197</v>
      </c>
      <c r="M2585" s="11" cm="1">
        <f t="array" ref="M2585">_xlfn.IFS(L2585="&gt;70%",1,L2585="60-70%",70%,L2585="50-60%",60%,L2585="&lt;50%",50%)</f>
        <v>0.7</v>
      </c>
      <c r="N2585" s="47">
        <v>2.5024452758384334E-2</v>
      </c>
      <c r="O2585">
        <v>6</v>
      </c>
      <c r="P2585">
        <v>2</v>
      </c>
      <c r="Q2585">
        <v>7</v>
      </c>
      <c r="R2585">
        <v>2</v>
      </c>
      <c r="S2585" t="s">
        <v>104</v>
      </c>
      <c r="T2585" t="s">
        <v>109</v>
      </c>
      <c r="V2585">
        <v>14</v>
      </c>
      <c r="W2585">
        <v>17</v>
      </c>
      <c r="X2585">
        <f>IF(AND(OR('Country Prioritization'!$C$4 = 'Filter inputs'!$A$4,'Country Prioritization'!$C$4=$B2585),
OR('Country Prioritization'!$C$6='Filter inputs'!$C$4,'Country Prioritization'!$C$6=$S2585),
OR( 'Country Prioritization'!$C$7='Filter inputs'!$D$4, 'Country Prioritization'!$C$7=$T2585),
OR('Country Prioritization'!$C$8='Filter inputs'!$E$4, 'Country Prioritization'!$C$8=$F2585), OR(AND('Country Prioritization'!$C$5='Filter inputs'!$B$4,H2585&lt;=$X$1),AND('Country Prioritization'!$C$5='Filter inputs'!$B$5,M2585&lt;=$X$1))),1,0)</f>
        <v>1</v>
      </c>
      <c r="Y2585">
        <f>IF(OR('Vaccine Prioritization'!$C$5='Filter inputs'!$E$4, 'Vaccine Prioritization'!$C$5=$F2585),1,0)</f>
        <v>1</v>
      </c>
    </row>
    <row r="2586" spans="1:25" x14ac:dyDescent="0.3">
      <c r="A2586" t="str">
        <f t="shared" si="62"/>
        <v>ASIAGEORotaC2021</v>
      </c>
      <c r="B2586" t="s">
        <v>13</v>
      </c>
      <c r="C2586" t="s">
        <v>159</v>
      </c>
      <c r="D2586" t="s">
        <v>55</v>
      </c>
      <c r="E2586" t="s">
        <v>85</v>
      </c>
      <c r="F2586">
        <v>2021</v>
      </c>
      <c r="G2586" t="s">
        <v>196</v>
      </c>
      <c r="H2586" s="11" cm="1">
        <f t="array" ref="H2586">_xlfn.IFS(G2586="&gt;70%",1,G2586="60-70%",70%,G2586="50-60%",60%,G2586="&lt;50%",50%)</f>
        <v>1</v>
      </c>
      <c r="I2586" s="47">
        <v>2.4074581393788375E-2</v>
      </c>
      <c r="J2586">
        <v>4</v>
      </c>
      <c r="K2586">
        <v>2</v>
      </c>
      <c r="L2586" t="s">
        <v>196</v>
      </c>
      <c r="M2586" s="11" cm="1">
        <f t="array" ref="M2586">_xlfn.IFS(L2586="&gt;70%",1,L2586="60-70%",70%,L2586="50-60%",60%,L2586="&lt;50%",50%)</f>
        <v>1</v>
      </c>
      <c r="N2586" s="47">
        <v>2.4311695340383545E-2</v>
      </c>
      <c r="O2586">
        <v>3</v>
      </c>
      <c r="P2586">
        <v>1</v>
      </c>
      <c r="Q2586">
        <v>3</v>
      </c>
      <c r="R2586">
        <v>10</v>
      </c>
      <c r="S2586" t="s">
        <v>105</v>
      </c>
      <c r="T2586" t="s">
        <v>108</v>
      </c>
      <c r="V2586">
        <v>19</v>
      </c>
      <c r="W2586">
        <v>17</v>
      </c>
      <c r="X2586">
        <f>IF(AND(OR('Country Prioritization'!$C$4 = 'Filter inputs'!$A$4,'Country Prioritization'!$C$4=$B2586),
OR('Country Prioritization'!$C$6='Filter inputs'!$C$4,'Country Prioritization'!$C$6=$S2586),
OR( 'Country Prioritization'!$C$7='Filter inputs'!$D$4, 'Country Prioritization'!$C$7=$T2586),
OR('Country Prioritization'!$C$8='Filter inputs'!$E$4, 'Country Prioritization'!$C$8=$F2586), OR(AND('Country Prioritization'!$C$5='Filter inputs'!$B$4,H2586&lt;=$X$1),AND('Country Prioritization'!$C$5='Filter inputs'!$B$5,M2586&lt;=$X$1))),1,0)</f>
        <v>1</v>
      </c>
      <c r="Y2586">
        <f>IF(OR('Vaccine Prioritization'!$C$5='Filter inputs'!$E$4, 'Vaccine Prioritization'!$C$5=$F2586),1,0)</f>
        <v>1</v>
      </c>
    </row>
    <row r="2587" spans="1:25" x14ac:dyDescent="0.3">
      <c r="A2587" t="str">
        <f t="shared" si="62"/>
        <v>AFRICALSORotaC2021</v>
      </c>
      <c r="B2587" t="s">
        <v>3</v>
      </c>
      <c r="C2587" t="s">
        <v>178</v>
      </c>
      <c r="D2587" t="s">
        <v>74</v>
      </c>
      <c r="E2587" t="s">
        <v>85</v>
      </c>
      <c r="F2587">
        <v>2021</v>
      </c>
      <c r="G2587" t="s">
        <v>196</v>
      </c>
      <c r="H2587" s="11" cm="1">
        <f t="array" ref="H2587">_xlfn.IFS(G2587="&gt;70%",1,G2587="60-70%",70%,G2587="50-60%",60%,G2587="&lt;50%",50%)</f>
        <v>1</v>
      </c>
      <c r="I2587" s="47">
        <v>2.1012964781836251E-2</v>
      </c>
      <c r="J2587">
        <v>4</v>
      </c>
      <c r="K2587">
        <v>1</v>
      </c>
      <c r="L2587" t="s">
        <v>196</v>
      </c>
      <c r="M2587" s="11" cm="1">
        <f t="array" ref="M2587">_xlfn.IFS(L2587="&gt;70%",1,L2587="60-70%",70%,L2587="50-60%",60%,L2587="&lt;50%",50%)</f>
        <v>1</v>
      </c>
      <c r="N2587" s="47">
        <v>2.1855599549718718E-2</v>
      </c>
      <c r="O2587">
        <v>1</v>
      </c>
      <c r="P2587">
        <v>1</v>
      </c>
      <c r="Q2587">
        <v>9</v>
      </c>
      <c r="R2587">
        <v>2</v>
      </c>
      <c r="S2587" t="s">
        <v>104</v>
      </c>
      <c r="T2587" t="s">
        <v>109</v>
      </c>
      <c r="V2587">
        <v>16</v>
      </c>
      <c r="W2587">
        <v>13</v>
      </c>
      <c r="X2587">
        <f>IF(AND(OR('Country Prioritization'!$C$4 = 'Filter inputs'!$A$4,'Country Prioritization'!$C$4=$B2587),
OR('Country Prioritization'!$C$6='Filter inputs'!$C$4,'Country Prioritization'!$C$6=$S2587),
OR( 'Country Prioritization'!$C$7='Filter inputs'!$D$4, 'Country Prioritization'!$C$7=$T2587),
OR('Country Prioritization'!$C$8='Filter inputs'!$E$4, 'Country Prioritization'!$C$8=$F2587), OR(AND('Country Prioritization'!$C$5='Filter inputs'!$B$4,H2587&lt;=$X$1),AND('Country Prioritization'!$C$5='Filter inputs'!$B$5,M2587&lt;=$X$1))),1,0)</f>
        <v>1</v>
      </c>
      <c r="Y2587">
        <f>IF(OR('Vaccine Prioritization'!$C$5='Filter inputs'!$E$4, 'Vaccine Prioritization'!$C$5=$F2587),1,0)</f>
        <v>1</v>
      </c>
    </row>
    <row r="2588" spans="1:25" x14ac:dyDescent="0.3">
      <c r="A2588" t="str">
        <f t="shared" si="62"/>
        <v>AFRICACOMRotaC2021</v>
      </c>
      <c r="B2588" t="s">
        <v>3</v>
      </c>
      <c r="C2588" t="s">
        <v>153</v>
      </c>
      <c r="D2588" t="s">
        <v>49</v>
      </c>
      <c r="E2588" t="s">
        <v>85</v>
      </c>
      <c r="F2588">
        <v>2021</v>
      </c>
      <c r="G2588" t="s">
        <v>196</v>
      </c>
      <c r="H2588" s="11" cm="1">
        <f t="array" ref="H2588">_xlfn.IFS(G2588="&gt;70%",1,G2588="60-70%",70%,G2588="50-60%",60%,G2588="&lt;50%",50%)</f>
        <v>1</v>
      </c>
      <c r="I2588" s="47">
        <v>3.1329430056473075E-2</v>
      </c>
      <c r="J2588">
        <v>5</v>
      </c>
      <c r="K2588">
        <v>2</v>
      </c>
      <c r="L2588" t="s">
        <v>199</v>
      </c>
      <c r="M2588" s="11" cm="1">
        <f t="array" ref="M2588">_xlfn.IFS(L2588="&gt;70%",1,L2588="60-70%",70%,L2588="50-60%",60%,L2588="&lt;50%",50%)</f>
        <v>0.5</v>
      </c>
      <c r="N2588" s="47">
        <v>2.0405777322908904E-2</v>
      </c>
      <c r="O2588">
        <v>7</v>
      </c>
      <c r="P2588">
        <v>1</v>
      </c>
      <c r="Q2588">
        <v>3</v>
      </c>
      <c r="R2588">
        <v>2</v>
      </c>
      <c r="S2588" t="s">
        <v>104</v>
      </c>
      <c r="T2588" t="s">
        <v>109</v>
      </c>
      <c r="V2588">
        <v>12</v>
      </c>
      <c r="W2588">
        <v>13</v>
      </c>
      <c r="X2588">
        <f>IF(AND(OR('Country Prioritization'!$C$4 = 'Filter inputs'!$A$4,'Country Prioritization'!$C$4=$B2588),
OR('Country Prioritization'!$C$6='Filter inputs'!$C$4,'Country Prioritization'!$C$6=$S2588),
OR( 'Country Prioritization'!$C$7='Filter inputs'!$D$4, 'Country Prioritization'!$C$7=$T2588),
OR('Country Prioritization'!$C$8='Filter inputs'!$E$4, 'Country Prioritization'!$C$8=$F2588), OR(AND('Country Prioritization'!$C$5='Filter inputs'!$B$4,H2588&lt;=$X$1),AND('Country Prioritization'!$C$5='Filter inputs'!$B$5,M2588&lt;=$X$1))),1,0)</f>
        <v>1</v>
      </c>
      <c r="Y2588">
        <f>IF(OR('Vaccine Prioritization'!$C$5='Filter inputs'!$E$4, 'Vaccine Prioritization'!$C$5=$F2588),1,0)</f>
        <v>1</v>
      </c>
    </row>
    <row r="2589" spans="1:25" x14ac:dyDescent="0.3">
      <c r="A2589" t="str">
        <f t="shared" si="62"/>
        <v>AMERICAGUYRotaC2021</v>
      </c>
      <c r="B2589" t="s">
        <v>22</v>
      </c>
      <c r="C2589" t="s">
        <v>170</v>
      </c>
      <c r="D2589" t="s">
        <v>66</v>
      </c>
      <c r="E2589" t="s">
        <v>85</v>
      </c>
      <c r="F2589">
        <v>2021</v>
      </c>
      <c r="G2589" t="s">
        <v>196</v>
      </c>
      <c r="H2589" s="11" cm="1">
        <f t="array" ref="H2589">_xlfn.IFS(G2589="&gt;70%",1,G2589="60-70%",70%,G2589="50-60%",60%,G2589="&lt;50%",50%)</f>
        <v>1</v>
      </c>
      <c r="I2589" s="47">
        <v>2.0921556889154754E-2</v>
      </c>
      <c r="J2589">
        <v>1</v>
      </c>
      <c r="K2589">
        <v>1</v>
      </c>
      <c r="L2589" t="s">
        <v>196</v>
      </c>
      <c r="M2589" s="11" cm="1">
        <f t="array" ref="M2589">_xlfn.IFS(L2589="&gt;70%",1,L2589="60-70%",70%,L2589="50-60%",60%,L2589="&lt;50%",50%)</f>
        <v>1</v>
      </c>
      <c r="N2589" s="47">
        <v>1.9161718277955014E-2</v>
      </c>
      <c r="O2589">
        <v>2</v>
      </c>
      <c r="P2589">
        <v>1</v>
      </c>
      <c r="Q2589">
        <v>4</v>
      </c>
      <c r="R2589">
        <v>10</v>
      </c>
      <c r="S2589" t="s">
        <v>105</v>
      </c>
      <c r="T2589" t="s">
        <v>108</v>
      </c>
      <c r="V2589">
        <v>16</v>
      </c>
      <c r="W2589">
        <v>17</v>
      </c>
      <c r="X2589">
        <f>IF(AND(OR('Country Prioritization'!$C$4 = 'Filter inputs'!$A$4,'Country Prioritization'!$C$4=$B2589),
OR('Country Prioritization'!$C$6='Filter inputs'!$C$4,'Country Prioritization'!$C$6=$S2589),
OR( 'Country Prioritization'!$C$7='Filter inputs'!$D$4, 'Country Prioritization'!$C$7=$T2589),
OR('Country Prioritization'!$C$8='Filter inputs'!$E$4, 'Country Prioritization'!$C$8=$F2589), OR(AND('Country Prioritization'!$C$5='Filter inputs'!$B$4,H2589&lt;=$X$1),AND('Country Prioritization'!$C$5='Filter inputs'!$B$5,M2589&lt;=$X$1))),1,0)</f>
        <v>1</v>
      </c>
      <c r="Y2589">
        <f>IF(OR('Vaccine Prioritization'!$C$5='Filter inputs'!$E$4, 'Vaccine Prioritization'!$C$5=$F2589),1,0)</f>
        <v>1</v>
      </c>
    </row>
    <row r="2590" spans="1:25" x14ac:dyDescent="0.3">
      <c r="A2590" t="str">
        <f t="shared" si="62"/>
        <v>EUROPEMDARotaC2021</v>
      </c>
      <c r="B2590" t="s">
        <v>9</v>
      </c>
      <c r="C2590" t="s">
        <v>130</v>
      </c>
      <c r="D2590" t="s">
        <v>26</v>
      </c>
      <c r="E2590" t="s">
        <v>85</v>
      </c>
      <c r="F2590">
        <v>2021</v>
      </c>
      <c r="G2590" t="s">
        <v>197</v>
      </c>
      <c r="H2590" s="11" cm="1">
        <f t="array" ref="H2590">_xlfn.IFS(G2590="&gt;70%",1,G2590="60-70%",70%,G2590="50-60%",60%,G2590="&lt;50%",50%)</f>
        <v>0.7</v>
      </c>
      <c r="I2590" s="47">
        <v>1.7610999233429566E-2</v>
      </c>
      <c r="J2590">
        <v>9</v>
      </c>
      <c r="K2590">
        <v>1</v>
      </c>
      <c r="L2590" t="s">
        <v>197</v>
      </c>
      <c r="M2590" s="11" cm="1">
        <f t="array" ref="M2590">_xlfn.IFS(L2590="&gt;70%",1,L2590="60-70%",70%,L2590="50-60%",60%,L2590="&lt;50%",50%)</f>
        <v>0.7</v>
      </c>
      <c r="N2590" s="47">
        <v>1.6522093513296386E-2</v>
      </c>
      <c r="O2590">
        <v>5</v>
      </c>
      <c r="P2590">
        <v>1</v>
      </c>
      <c r="Q2590">
        <v>2</v>
      </c>
      <c r="R2590">
        <v>11</v>
      </c>
      <c r="S2590" t="s">
        <v>104</v>
      </c>
      <c r="T2590" t="s">
        <v>108</v>
      </c>
      <c r="V2590">
        <v>23</v>
      </c>
      <c r="W2590">
        <v>19</v>
      </c>
      <c r="X2590">
        <f>IF(AND(OR('Country Prioritization'!$C$4 = 'Filter inputs'!$A$4,'Country Prioritization'!$C$4=$B2590),
OR('Country Prioritization'!$C$6='Filter inputs'!$C$4,'Country Prioritization'!$C$6=$S2590),
OR( 'Country Prioritization'!$C$7='Filter inputs'!$D$4, 'Country Prioritization'!$C$7=$T2590),
OR('Country Prioritization'!$C$8='Filter inputs'!$E$4, 'Country Prioritization'!$C$8=$F2590), OR(AND('Country Prioritization'!$C$5='Filter inputs'!$B$4,H2590&lt;=$X$1),AND('Country Prioritization'!$C$5='Filter inputs'!$B$5,M2590&lt;=$X$1))),1,0)</f>
        <v>1</v>
      </c>
      <c r="Y2590">
        <f>IF(OR('Vaccine Prioritization'!$C$5='Filter inputs'!$E$4, 'Vaccine Prioritization'!$C$5=$F2590),1,0)</f>
        <v>1</v>
      </c>
    </row>
    <row r="2591" spans="1:25" x14ac:dyDescent="0.3">
      <c r="A2591" t="str">
        <f t="shared" si="62"/>
        <v>OCEANIAKIRRotaC2021</v>
      </c>
      <c r="B2591" t="s">
        <v>15</v>
      </c>
      <c r="C2591" t="s">
        <v>129</v>
      </c>
      <c r="D2591" t="s">
        <v>25</v>
      </c>
      <c r="E2591" t="s">
        <v>85</v>
      </c>
      <c r="F2591">
        <v>2021</v>
      </c>
      <c r="G2591" t="s">
        <v>196</v>
      </c>
      <c r="H2591" s="11" cm="1">
        <f t="array" ref="H2591">_xlfn.IFS(G2591="&gt;70%",1,G2591="60-70%",70%,G2591="50-60%",60%,G2591="&lt;50%",50%)</f>
        <v>1</v>
      </c>
      <c r="I2591" s="47">
        <v>8.6164635922202429E-3</v>
      </c>
      <c r="J2591">
        <v>1</v>
      </c>
      <c r="K2591">
        <v>1</v>
      </c>
      <c r="L2591" t="s">
        <v>197</v>
      </c>
      <c r="M2591" s="11" cm="1">
        <f t="array" ref="M2591">_xlfn.IFS(L2591="&gt;70%",1,L2591="60-70%",70%,L2591="50-60%",60%,L2591="&lt;50%",50%)</f>
        <v>0.7</v>
      </c>
      <c r="N2591" s="47">
        <v>5.9679130003755607E-3</v>
      </c>
      <c r="O2591">
        <v>6</v>
      </c>
      <c r="P2591">
        <v>1</v>
      </c>
      <c r="Q2591">
        <v>5</v>
      </c>
      <c r="R2591">
        <v>11</v>
      </c>
      <c r="S2591" t="s">
        <v>104</v>
      </c>
      <c r="T2591" t="s">
        <v>108</v>
      </c>
      <c r="V2591">
        <v>18</v>
      </c>
      <c r="W2591">
        <v>23</v>
      </c>
      <c r="X2591">
        <f>IF(AND(OR('Country Prioritization'!$C$4 = 'Filter inputs'!$A$4,'Country Prioritization'!$C$4=$B2591),
OR('Country Prioritization'!$C$6='Filter inputs'!$C$4,'Country Prioritization'!$C$6=$S2591),
OR( 'Country Prioritization'!$C$7='Filter inputs'!$D$4, 'Country Prioritization'!$C$7=$T2591),
OR('Country Prioritization'!$C$8='Filter inputs'!$E$4, 'Country Prioritization'!$C$8=$F2591), OR(AND('Country Prioritization'!$C$5='Filter inputs'!$B$4,H2591&lt;=$X$1),AND('Country Prioritization'!$C$5='Filter inputs'!$B$5,M2591&lt;=$X$1))),1,0)</f>
        <v>1</v>
      </c>
      <c r="Y2591">
        <f>IF(OR('Vaccine Prioritization'!$C$5='Filter inputs'!$E$4, 'Vaccine Prioritization'!$C$5=$F2591),1,0)</f>
        <v>1</v>
      </c>
    </row>
    <row r="2592" spans="1:25" x14ac:dyDescent="0.3">
      <c r="A2592" t="str">
        <f t="shared" si="62"/>
        <v>AFRICASTPRotaC2021</v>
      </c>
      <c r="B2592" t="s">
        <v>3</v>
      </c>
      <c r="C2592" t="s">
        <v>173</v>
      </c>
      <c r="D2592" t="s">
        <v>69</v>
      </c>
      <c r="E2592" t="s">
        <v>85</v>
      </c>
      <c r="F2592">
        <v>2021</v>
      </c>
      <c r="G2592" t="s">
        <v>196</v>
      </c>
      <c r="H2592" s="11" cm="1">
        <f t="array" ref="H2592">_xlfn.IFS(G2592="&gt;70%",1,G2592="60-70%",70%,G2592="50-60%",60%,G2592="&lt;50%",50%)</f>
        <v>1</v>
      </c>
      <c r="I2592" s="47">
        <v>2.0845735906944987E-3</v>
      </c>
      <c r="J2592">
        <v>1</v>
      </c>
      <c r="K2592">
        <v>1</v>
      </c>
      <c r="L2592" t="s">
        <v>196</v>
      </c>
      <c r="M2592" s="11" cm="1">
        <f t="array" ref="M2592">_xlfn.IFS(L2592="&gt;70%",1,L2592="60-70%",70%,L2592="50-60%",60%,L2592="&lt;50%",50%)</f>
        <v>1</v>
      </c>
      <c r="N2592" s="47">
        <v>1.9724159733794829E-3</v>
      </c>
      <c r="O2592">
        <v>2</v>
      </c>
      <c r="P2592">
        <v>1</v>
      </c>
      <c r="Q2592">
        <v>4</v>
      </c>
      <c r="R2592">
        <v>5</v>
      </c>
      <c r="S2592" t="s">
        <v>104</v>
      </c>
      <c r="T2592" t="s">
        <v>107</v>
      </c>
      <c r="V2592">
        <v>11</v>
      </c>
      <c r="W2592">
        <v>12</v>
      </c>
      <c r="X2592">
        <f>IF(AND(OR('Country Prioritization'!$C$4 = 'Filter inputs'!$A$4,'Country Prioritization'!$C$4=$B2592),
OR('Country Prioritization'!$C$6='Filter inputs'!$C$4,'Country Prioritization'!$C$6=$S2592),
OR( 'Country Prioritization'!$C$7='Filter inputs'!$D$4, 'Country Prioritization'!$C$7=$T2592),
OR('Country Prioritization'!$C$8='Filter inputs'!$E$4, 'Country Prioritization'!$C$8=$F2592), OR(AND('Country Prioritization'!$C$5='Filter inputs'!$B$4,H2592&lt;=$X$1),AND('Country Prioritization'!$C$5='Filter inputs'!$B$5,M2592&lt;=$X$1))),1,0)</f>
        <v>1</v>
      </c>
      <c r="Y2592">
        <f>IF(OR('Vaccine Prioritization'!$C$5='Filter inputs'!$E$4, 'Vaccine Prioritization'!$C$5=$F2592),1,0)</f>
        <v>1</v>
      </c>
    </row>
    <row r="2593" spans="1:25" x14ac:dyDescent="0.3">
      <c r="A2593" t="str">
        <f t="shared" si="62"/>
        <v>ASIAINDRotaC2022</v>
      </c>
      <c r="B2593" t="s">
        <v>13</v>
      </c>
      <c r="C2593" t="s">
        <v>146</v>
      </c>
      <c r="D2593" t="s">
        <v>42</v>
      </c>
      <c r="E2593" t="s">
        <v>85</v>
      </c>
      <c r="F2593">
        <v>2022</v>
      </c>
      <c r="G2593" t="s">
        <v>198</v>
      </c>
      <c r="H2593" s="11" cm="1">
        <f t="array" ref="H2593">_xlfn.IFS(G2593="&gt;70%",1,G2593="60-70%",70%,G2593="50-60%",60%,G2593="&lt;50%",50%)</f>
        <v>0.6</v>
      </c>
      <c r="I2593" s="47">
        <v>20.477540153406739</v>
      </c>
      <c r="J2593">
        <v>10</v>
      </c>
      <c r="K2593">
        <v>10</v>
      </c>
      <c r="L2593" t="s">
        <v>196</v>
      </c>
      <c r="M2593" s="11" cm="1">
        <f t="array" ref="M2593">_xlfn.IFS(L2593="&gt;70%",1,L2593="60-70%",70%,L2593="50-60%",60%,L2593="&lt;50%",50%)</f>
        <v>1</v>
      </c>
      <c r="N2593" s="47">
        <v>33.286035586499622</v>
      </c>
      <c r="O2593">
        <v>4</v>
      </c>
      <c r="P2593">
        <v>10</v>
      </c>
      <c r="Q2593">
        <v>3</v>
      </c>
      <c r="R2593">
        <v>5</v>
      </c>
      <c r="S2593" t="s">
        <v>104</v>
      </c>
      <c r="T2593" t="s">
        <v>107</v>
      </c>
      <c r="V2593">
        <v>28</v>
      </c>
      <c r="W2593">
        <v>22</v>
      </c>
      <c r="X2593">
        <f>IF(AND(OR('Country Prioritization'!$C$4 = 'Filter inputs'!$A$4,'Country Prioritization'!$C$4=$B2593),
OR('Country Prioritization'!$C$6='Filter inputs'!$C$4,'Country Prioritization'!$C$6=$S2593),
OR( 'Country Prioritization'!$C$7='Filter inputs'!$D$4, 'Country Prioritization'!$C$7=$T2593),
OR('Country Prioritization'!$C$8='Filter inputs'!$E$4, 'Country Prioritization'!$C$8=$F2593), OR(AND('Country Prioritization'!$C$5='Filter inputs'!$B$4,H2593&lt;=$X$1),AND('Country Prioritization'!$C$5='Filter inputs'!$B$5,M2593&lt;=$X$1))),1,0)</f>
        <v>1</v>
      </c>
      <c r="Y2593">
        <f>IF(OR('Vaccine Prioritization'!$C$5='Filter inputs'!$E$4, 'Vaccine Prioritization'!$C$5=$F2593),1,0)</f>
        <v>1</v>
      </c>
    </row>
    <row r="2594" spans="1:25" x14ac:dyDescent="0.3">
      <c r="A2594" t="str">
        <f t="shared" si="62"/>
        <v>ASIAIDNRotaC2022</v>
      </c>
      <c r="B2594" t="s">
        <v>13</v>
      </c>
      <c r="C2594" t="s">
        <v>133</v>
      </c>
      <c r="D2594" t="s">
        <v>29</v>
      </c>
      <c r="E2594" t="s">
        <v>85</v>
      </c>
      <c r="F2594">
        <v>2022</v>
      </c>
      <c r="G2594" t="s">
        <v>197</v>
      </c>
      <c r="H2594" s="11" cm="1">
        <f t="array" ref="H2594">_xlfn.IFS(G2594="&gt;70%",1,G2594="60-70%",70%,G2594="50-60%",60%,G2594="&lt;50%",50%)</f>
        <v>0.7</v>
      </c>
      <c r="I2594" s="47">
        <v>5.0908891816659736</v>
      </c>
      <c r="J2594">
        <v>9</v>
      </c>
      <c r="K2594">
        <v>10</v>
      </c>
      <c r="L2594" t="s">
        <v>199</v>
      </c>
      <c r="M2594" s="11" cm="1">
        <f t="array" ref="M2594">_xlfn.IFS(L2594="&gt;70%",1,L2594="60-70%",70%,L2594="50-60%",60%,L2594="&lt;50%",50%)</f>
        <v>0.5</v>
      </c>
      <c r="N2594" s="47">
        <v>7.5891492418206186</v>
      </c>
      <c r="O2594">
        <v>10</v>
      </c>
      <c r="P2594">
        <v>10</v>
      </c>
      <c r="Q2594">
        <v>2</v>
      </c>
      <c r="R2594">
        <v>10</v>
      </c>
      <c r="S2594" t="s">
        <v>105</v>
      </c>
      <c r="T2594" t="s">
        <v>108</v>
      </c>
      <c r="V2594">
        <v>31</v>
      </c>
      <c r="W2594">
        <v>32</v>
      </c>
      <c r="X2594">
        <f>IF(AND(OR('Country Prioritization'!$C$4 = 'Filter inputs'!$A$4,'Country Prioritization'!$C$4=$B2594),
OR('Country Prioritization'!$C$6='Filter inputs'!$C$4,'Country Prioritization'!$C$6=$S2594),
OR( 'Country Prioritization'!$C$7='Filter inputs'!$D$4, 'Country Prioritization'!$C$7=$T2594),
OR('Country Prioritization'!$C$8='Filter inputs'!$E$4, 'Country Prioritization'!$C$8=$F2594), OR(AND('Country Prioritization'!$C$5='Filter inputs'!$B$4,H2594&lt;=$X$1),AND('Country Prioritization'!$C$5='Filter inputs'!$B$5,M2594&lt;=$X$1))),1,0)</f>
        <v>1</v>
      </c>
      <c r="Y2594">
        <f>IF(OR('Vaccine Prioritization'!$C$5='Filter inputs'!$E$4, 'Vaccine Prioritization'!$C$5=$F2594),1,0)</f>
        <v>1</v>
      </c>
    </row>
    <row r="2595" spans="1:25" x14ac:dyDescent="0.3">
      <c r="A2595" t="str">
        <f t="shared" si="62"/>
        <v>ASIAPAKRotaC2022</v>
      </c>
      <c r="B2595" t="s">
        <v>13</v>
      </c>
      <c r="C2595" t="s">
        <v>141</v>
      </c>
      <c r="D2595" t="s">
        <v>37</v>
      </c>
      <c r="E2595" t="s">
        <v>85</v>
      </c>
      <c r="F2595">
        <v>2022</v>
      </c>
      <c r="G2595" t="s">
        <v>196</v>
      </c>
      <c r="H2595" s="11" cm="1">
        <f t="array" ref="H2595">_xlfn.IFS(G2595="&gt;70%",1,G2595="60-70%",70%,G2595="50-60%",60%,G2595="&lt;50%",50%)</f>
        <v>1</v>
      </c>
      <c r="I2595" s="47">
        <v>6.5884619178630768</v>
      </c>
      <c r="J2595">
        <v>7</v>
      </c>
      <c r="K2595">
        <v>10</v>
      </c>
      <c r="L2595" t="s">
        <v>196</v>
      </c>
      <c r="M2595" s="11" cm="1">
        <f t="array" ref="M2595">_xlfn.IFS(L2595="&gt;70%",1,L2595="60-70%",70%,L2595="50-60%",60%,L2595="&lt;50%",50%)</f>
        <v>1</v>
      </c>
      <c r="N2595" s="47">
        <v>6.856818976750934</v>
      </c>
      <c r="O2595">
        <v>5</v>
      </c>
      <c r="P2595">
        <v>10</v>
      </c>
      <c r="Q2595">
        <v>3</v>
      </c>
      <c r="R2595">
        <v>2</v>
      </c>
      <c r="S2595" t="s">
        <v>104</v>
      </c>
      <c r="T2595" t="s">
        <v>109</v>
      </c>
      <c r="V2595">
        <v>22</v>
      </c>
      <c r="W2595">
        <v>20</v>
      </c>
      <c r="X2595">
        <f>IF(AND(OR('Country Prioritization'!$C$4 = 'Filter inputs'!$A$4,'Country Prioritization'!$C$4=$B2595),
OR('Country Prioritization'!$C$6='Filter inputs'!$C$4,'Country Prioritization'!$C$6=$S2595),
OR( 'Country Prioritization'!$C$7='Filter inputs'!$D$4, 'Country Prioritization'!$C$7=$T2595),
OR('Country Prioritization'!$C$8='Filter inputs'!$E$4, 'Country Prioritization'!$C$8=$F2595), OR(AND('Country Prioritization'!$C$5='Filter inputs'!$B$4,H2595&lt;=$X$1),AND('Country Prioritization'!$C$5='Filter inputs'!$B$5,M2595&lt;=$X$1))),1,0)</f>
        <v>1</v>
      </c>
      <c r="Y2595">
        <f>IF(OR('Vaccine Prioritization'!$C$5='Filter inputs'!$E$4, 'Vaccine Prioritization'!$C$5=$F2595),1,0)</f>
        <v>1</v>
      </c>
    </row>
    <row r="2596" spans="1:25" x14ac:dyDescent="0.3">
      <c r="A2596" t="str">
        <f t="shared" si="62"/>
        <v>ASIABGDRotaC2022</v>
      </c>
      <c r="B2596" t="s">
        <v>13</v>
      </c>
      <c r="C2596" t="s">
        <v>169</v>
      </c>
      <c r="D2596" t="s">
        <v>65</v>
      </c>
      <c r="E2596" t="s">
        <v>85</v>
      </c>
      <c r="F2596">
        <v>2022</v>
      </c>
      <c r="G2596" t="s">
        <v>197</v>
      </c>
      <c r="H2596" s="11" cm="1">
        <f t="array" ref="H2596">_xlfn.IFS(G2596="&gt;70%",1,G2596="60-70%",70%,G2596="50-60%",60%,G2596="&lt;50%",50%)</f>
        <v>0.7</v>
      </c>
      <c r="I2596" s="47">
        <v>2.7310527624865055</v>
      </c>
      <c r="J2596">
        <v>9</v>
      </c>
      <c r="K2596">
        <v>10</v>
      </c>
      <c r="L2596" t="s">
        <v>199</v>
      </c>
      <c r="M2596" s="11" cm="1">
        <f t="array" ref="M2596">_xlfn.IFS(L2596="&gt;70%",1,L2596="60-70%",70%,L2596="50-60%",60%,L2596="&lt;50%",50%)</f>
        <v>0.5</v>
      </c>
      <c r="N2596" s="47">
        <v>4.5997446815410443</v>
      </c>
      <c r="O2596">
        <v>10</v>
      </c>
      <c r="P2596">
        <v>10</v>
      </c>
      <c r="Q2596">
        <v>2</v>
      </c>
      <c r="R2596">
        <v>2</v>
      </c>
      <c r="S2596" t="s">
        <v>104</v>
      </c>
      <c r="T2596" t="s">
        <v>109</v>
      </c>
      <c r="V2596">
        <v>23</v>
      </c>
      <c r="W2596">
        <v>24</v>
      </c>
      <c r="X2596">
        <f>IF(AND(OR('Country Prioritization'!$C$4 = 'Filter inputs'!$A$4,'Country Prioritization'!$C$4=$B2596),
OR('Country Prioritization'!$C$6='Filter inputs'!$C$4,'Country Prioritization'!$C$6=$S2596),
OR( 'Country Prioritization'!$C$7='Filter inputs'!$D$4, 'Country Prioritization'!$C$7=$T2596),
OR('Country Prioritization'!$C$8='Filter inputs'!$E$4, 'Country Prioritization'!$C$8=$F2596), OR(AND('Country Prioritization'!$C$5='Filter inputs'!$B$4,H2596&lt;=$X$1),AND('Country Prioritization'!$C$5='Filter inputs'!$B$5,M2596&lt;=$X$1))),1,0)</f>
        <v>1</v>
      </c>
      <c r="Y2596">
        <f>IF(OR('Vaccine Prioritization'!$C$5='Filter inputs'!$E$4, 'Vaccine Prioritization'!$C$5=$F2596),1,0)</f>
        <v>1</v>
      </c>
    </row>
    <row r="2597" spans="1:25" x14ac:dyDescent="0.3">
      <c r="A2597" t="str">
        <f t="shared" si="62"/>
        <v>AFRICANGARotaC2022</v>
      </c>
      <c r="B2597" t="s">
        <v>3</v>
      </c>
      <c r="C2597" t="s">
        <v>113</v>
      </c>
      <c r="D2597" t="s">
        <v>5</v>
      </c>
      <c r="E2597" t="s">
        <v>85</v>
      </c>
      <c r="F2597">
        <v>2022</v>
      </c>
      <c r="G2597" t="s">
        <v>196</v>
      </c>
      <c r="H2597" s="11" cm="1">
        <f t="array" ref="H2597">_xlfn.IFS(G2597="&gt;70%",1,G2597="60-70%",70%,G2597="50-60%",60%,G2597="&lt;50%",50%)</f>
        <v>1</v>
      </c>
      <c r="I2597" s="47">
        <v>7.9925112840519708</v>
      </c>
      <c r="J2597">
        <v>6</v>
      </c>
      <c r="K2597">
        <v>10</v>
      </c>
      <c r="L2597" t="s">
        <v>199</v>
      </c>
      <c r="M2597" s="11" cm="1">
        <f t="array" ref="M2597">_xlfn.IFS(L2597="&gt;70%",1,L2597="60-70%",70%,L2597="50-60%",60%,L2597="&lt;50%",50%)</f>
        <v>0.5</v>
      </c>
      <c r="N2597" s="47">
        <v>4.5304575124797495</v>
      </c>
      <c r="O2597">
        <v>7</v>
      </c>
      <c r="P2597">
        <v>10</v>
      </c>
      <c r="Q2597">
        <v>10</v>
      </c>
      <c r="R2597">
        <v>5</v>
      </c>
      <c r="S2597" t="s">
        <v>104</v>
      </c>
      <c r="T2597" t="s">
        <v>107</v>
      </c>
      <c r="V2597">
        <v>31</v>
      </c>
      <c r="W2597">
        <v>32</v>
      </c>
      <c r="X2597">
        <f>IF(AND(OR('Country Prioritization'!$C$4 = 'Filter inputs'!$A$4,'Country Prioritization'!$C$4=$B2597),
OR('Country Prioritization'!$C$6='Filter inputs'!$C$4,'Country Prioritization'!$C$6=$S2597),
OR( 'Country Prioritization'!$C$7='Filter inputs'!$D$4, 'Country Prioritization'!$C$7=$T2597),
OR('Country Prioritization'!$C$8='Filter inputs'!$E$4, 'Country Prioritization'!$C$8=$F2597), OR(AND('Country Prioritization'!$C$5='Filter inputs'!$B$4,H2597&lt;=$X$1),AND('Country Prioritization'!$C$5='Filter inputs'!$B$5,M2597&lt;=$X$1))),1,0)</f>
        <v>1</v>
      </c>
      <c r="Y2597">
        <f>IF(OR('Vaccine Prioritization'!$C$5='Filter inputs'!$E$4, 'Vaccine Prioritization'!$C$5=$F2597),1,0)</f>
        <v>1</v>
      </c>
    </row>
    <row r="2598" spans="1:25" x14ac:dyDescent="0.3">
      <c r="A2598" t="str">
        <f t="shared" si="62"/>
        <v>AFRICAETHRotaC2022</v>
      </c>
      <c r="B2598" t="s">
        <v>3</v>
      </c>
      <c r="C2598" t="s">
        <v>125</v>
      </c>
      <c r="D2598" t="s">
        <v>20</v>
      </c>
      <c r="E2598" t="s">
        <v>85</v>
      </c>
      <c r="F2598">
        <v>2022</v>
      </c>
      <c r="G2598" t="s">
        <v>197</v>
      </c>
      <c r="H2598" s="11" cm="1">
        <f t="array" ref="H2598">_xlfn.IFS(G2598="&gt;70%",1,G2598="60-70%",70%,G2598="50-60%",60%,G2598="&lt;50%",50%)</f>
        <v>0.7</v>
      </c>
      <c r="I2598" s="47">
        <v>3.5149253640516425</v>
      </c>
      <c r="J2598">
        <v>7</v>
      </c>
      <c r="K2598">
        <v>10</v>
      </c>
      <c r="L2598" t="s">
        <v>197</v>
      </c>
      <c r="M2598" s="11" cm="1">
        <f t="array" ref="M2598">_xlfn.IFS(L2598="&gt;70%",1,L2598="60-70%",70%,L2598="50-60%",60%,L2598="&lt;50%",50%)</f>
        <v>0.7</v>
      </c>
      <c r="N2598" s="47">
        <v>3.1315972316034149</v>
      </c>
      <c r="O2598">
        <v>6</v>
      </c>
      <c r="P2598">
        <v>10</v>
      </c>
      <c r="Q2598">
        <v>9</v>
      </c>
      <c r="R2598">
        <v>9</v>
      </c>
      <c r="S2598" t="s">
        <v>103</v>
      </c>
      <c r="T2598" t="s">
        <v>106</v>
      </c>
      <c r="V2598">
        <v>35</v>
      </c>
      <c r="W2598">
        <v>34</v>
      </c>
      <c r="X2598">
        <f>IF(AND(OR('Country Prioritization'!$C$4 = 'Filter inputs'!$A$4,'Country Prioritization'!$C$4=$B2598),
OR('Country Prioritization'!$C$6='Filter inputs'!$C$4,'Country Prioritization'!$C$6=$S2598),
OR( 'Country Prioritization'!$C$7='Filter inputs'!$D$4, 'Country Prioritization'!$C$7=$T2598),
OR('Country Prioritization'!$C$8='Filter inputs'!$E$4, 'Country Prioritization'!$C$8=$F2598), OR(AND('Country Prioritization'!$C$5='Filter inputs'!$B$4,H2598&lt;=$X$1),AND('Country Prioritization'!$C$5='Filter inputs'!$B$5,M2598&lt;=$X$1))),1,0)</f>
        <v>1</v>
      </c>
      <c r="Y2598">
        <f>IF(OR('Vaccine Prioritization'!$C$5='Filter inputs'!$E$4, 'Vaccine Prioritization'!$C$5=$F2598),1,0)</f>
        <v>1</v>
      </c>
    </row>
    <row r="2599" spans="1:25" x14ac:dyDescent="0.3">
      <c r="A2599" t="str">
        <f t="shared" si="62"/>
        <v>ASIAVNMRotaC2022</v>
      </c>
      <c r="B2599" t="s">
        <v>13</v>
      </c>
      <c r="C2599" t="s">
        <v>152</v>
      </c>
      <c r="D2599" t="s">
        <v>48</v>
      </c>
      <c r="E2599" t="s">
        <v>85</v>
      </c>
      <c r="F2599">
        <v>2022</v>
      </c>
      <c r="G2599" t="s">
        <v>197</v>
      </c>
      <c r="H2599" s="11" cm="1">
        <f t="array" ref="H2599">_xlfn.IFS(G2599="&gt;70%",1,G2599="60-70%",70%,G2599="50-60%",60%,G2599="&lt;50%",50%)</f>
        <v>0.7</v>
      </c>
      <c r="I2599" s="47">
        <v>0.87240611343109775</v>
      </c>
      <c r="J2599">
        <v>9</v>
      </c>
      <c r="K2599">
        <v>8</v>
      </c>
      <c r="L2599" t="s">
        <v>199</v>
      </c>
      <c r="M2599" s="11" cm="1">
        <f t="array" ref="M2599">_xlfn.IFS(L2599="&gt;70%",1,L2599="60-70%",70%,L2599="50-60%",60%,L2599="&lt;50%",50%)</f>
        <v>0.5</v>
      </c>
      <c r="N2599" s="47">
        <v>2.8205197503977439</v>
      </c>
      <c r="O2599">
        <v>10</v>
      </c>
      <c r="P2599">
        <v>10</v>
      </c>
      <c r="Q2599">
        <v>7</v>
      </c>
      <c r="R2599">
        <v>11</v>
      </c>
      <c r="S2599" t="s">
        <v>104</v>
      </c>
      <c r="T2599" t="s">
        <v>108</v>
      </c>
      <c r="V2599">
        <v>35</v>
      </c>
      <c r="W2599">
        <v>38</v>
      </c>
      <c r="X2599">
        <f>IF(AND(OR('Country Prioritization'!$C$4 = 'Filter inputs'!$A$4,'Country Prioritization'!$C$4=$B2599),
OR('Country Prioritization'!$C$6='Filter inputs'!$C$4,'Country Prioritization'!$C$6=$S2599),
OR( 'Country Prioritization'!$C$7='Filter inputs'!$D$4, 'Country Prioritization'!$C$7=$T2599),
OR('Country Prioritization'!$C$8='Filter inputs'!$E$4, 'Country Prioritization'!$C$8=$F2599), OR(AND('Country Prioritization'!$C$5='Filter inputs'!$B$4,H2599&lt;=$X$1),AND('Country Prioritization'!$C$5='Filter inputs'!$B$5,M2599&lt;=$X$1))),1,0)</f>
        <v>1</v>
      </c>
      <c r="Y2599">
        <f>IF(OR('Vaccine Prioritization'!$C$5='Filter inputs'!$E$4, 'Vaccine Prioritization'!$C$5=$F2599),1,0)</f>
        <v>1</v>
      </c>
    </row>
    <row r="2600" spans="1:25" x14ac:dyDescent="0.3">
      <c r="A2600" t="str">
        <f t="shared" si="62"/>
        <v>AFRICACODRotaC2022</v>
      </c>
      <c r="B2600" t="s">
        <v>3</v>
      </c>
      <c r="C2600" t="s">
        <v>134</v>
      </c>
      <c r="D2600" t="s">
        <v>30</v>
      </c>
      <c r="E2600" t="s">
        <v>85</v>
      </c>
      <c r="F2600">
        <v>2022</v>
      </c>
      <c r="G2600" t="s">
        <v>196</v>
      </c>
      <c r="H2600" s="11" cm="1">
        <f t="array" ref="H2600">_xlfn.IFS(G2600="&gt;70%",1,G2600="60-70%",70%,G2600="50-60%",60%,G2600="&lt;50%",50%)</f>
        <v>1</v>
      </c>
      <c r="I2600" s="47">
        <v>2.3022521616600806</v>
      </c>
      <c r="J2600">
        <v>6</v>
      </c>
      <c r="K2600">
        <v>10</v>
      </c>
      <c r="L2600" t="s">
        <v>199</v>
      </c>
      <c r="M2600" s="11" cm="1">
        <f t="array" ref="M2600">_xlfn.IFS(L2600="&gt;70%",1,L2600="60-70%",70%,L2600="50-60%",60%,L2600="&lt;50%",50%)</f>
        <v>0.5</v>
      </c>
      <c r="N2600" s="47">
        <v>2.5218064188358218</v>
      </c>
      <c r="O2600">
        <v>8</v>
      </c>
      <c r="P2600">
        <v>10</v>
      </c>
      <c r="Q2600">
        <v>10</v>
      </c>
      <c r="R2600">
        <v>9</v>
      </c>
      <c r="S2600" t="s">
        <v>103</v>
      </c>
      <c r="T2600" t="s">
        <v>106</v>
      </c>
      <c r="V2600">
        <v>35</v>
      </c>
      <c r="W2600">
        <v>37</v>
      </c>
      <c r="X2600">
        <f>IF(AND(OR('Country Prioritization'!$C$4 = 'Filter inputs'!$A$4,'Country Prioritization'!$C$4=$B2600),
OR('Country Prioritization'!$C$6='Filter inputs'!$C$4,'Country Prioritization'!$C$6=$S2600),
OR( 'Country Prioritization'!$C$7='Filter inputs'!$D$4, 'Country Prioritization'!$C$7=$T2600),
OR('Country Prioritization'!$C$8='Filter inputs'!$E$4, 'Country Prioritization'!$C$8=$F2600), OR(AND('Country Prioritization'!$C$5='Filter inputs'!$B$4,H2600&lt;=$X$1),AND('Country Prioritization'!$C$5='Filter inputs'!$B$5,M2600&lt;=$X$1))),1,0)</f>
        <v>1</v>
      </c>
      <c r="Y2600">
        <f>IF(OR('Vaccine Prioritization'!$C$5='Filter inputs'!$E$4, 'Vaccine Prioritization'!$C$5=$F2600),1,0)</f>
        <v>1</v>
      </c>
    </row>
    <row r="2601" spans="1:25" x14ac:dyDescent="0.3">
      <c r="A2601" t="str">
        <f t="shared" si="62"/>
        <v>ASIAYEMRotaC2022</v>
      </c>
      <c r="B2601" t="s">
        <v>13</v>
      </c>
      <c r="C2601" t="s">
        <v>123</v>
      </c>
      <c r="D2601" t="s">
        <v>18</v>
      </c>
      <c r="E2601" t="s">
        <v>85</v>
      </c>
      <c r="F2601">
        <v>2022</v>
      </c>
      <c r="G2601" t="s">
        <v>196</v>
      </c>
      <c r="H2601" s="11" cm="1">
        <f t="array" ref="H2601">_xlfn.IFS(G2601="&gt;70%",1,G2601="60-70%",70%,G2601="50-60%",60%,G2601="&lt;50%",50%)</f>
        <v>1</v>
      </c>
      <c r="I2601" s="47">
        <v>2.2868247043326222</v>
      </c>
      <c r="J2601">
        <v>7</v>
      </c>
      <c r="K2601">
        <v>9</v>
      </c>
      <c r="L2601" t="s">
        <v>198</v>
      </c>
      <c r="M2601" s="11" cm="1">
        <f t="array" ref="M2601">_xlfn.IFS(L2601="&gt;70%",1,L2601="60-70%",70%,L2601="50-60%",60%,L2601="&lt;50%",50%)</f>
        <v>0.6</v>
      </c>
      <c r="N2601" s="47">
        <v>2.0453377914925759</v>
      </c>
      <c r="O2601">
        <v>6</v>
      </c>
      <c r="P2601">
        <v>9</v>
      </c>
      <c r="Q2601">
        <v>3</v>
      </c>
      <c r="R2601">
        <v>9</v>
      </c>
      <c r="S2601" t="s">
        <v>103</v>
      </c>
      <c r="T2601" t="s">
        <v>106</v>
      </c>
      <c r="V2601">
        <v>28</v>
      </c>
      <c r="W2601">
        <v>27</v>
      </c>
      <c r="X2601">
        <f>IF(AND(OR('Country Prioritization'!$C$4 = 'Filter inputs'!$A$4,'Country Prioritization'!$C$4=$B2601),
OR('Country Prioritization'!$C$6='Filter inputs'!$C$4,'Country Prioritization'!$C$6=$S2601),
OR( 'Country Prioritization'!$C$7='Filter inputs'!$D$4, 'Country Prioritization'!$C$7=$T2601),
OR('Country Prioritization'!$C$8='Filter inputs'!$E$4, 'Country Prioritization'!$C$8=$F2601), OR(AND('Country Prioritization'!$C$5='Filter inputs'!$B$4,H2601&lt;=$X$1),AND('Country Prioritization'!$C$5='Filter inputs'!$B$5,M2601&lt;=$X$1))),1,0)</f>
        <v>1</v>
      </c>
      <c r="Y2601">
        <f>IF(OR('Vaccine Prioritization'!$C$5='Filter inputs'!$E$4, 'Vaccine Prioritization'!$C$5=$F2601),1,0)</f>
        <v>1</v>
      </c>
    </row>
    <row r="2602" spans="1:25" x14ac:dyDescent="0.3">
      <c r="A2602" t="str">
        <f t="shared" si="62"/>
        <v>AFRICATZARotaC2022</v>
      </c>
      <c r="B2602" t="s">
        <v>3</v>
      </c>
      <c r="C2602" t="s">
        <v>161</v>
      </c>
      <c r="D2602" t="s">
        <v>57</v>
      </c>
      <c r="E2602" t="s">
        <v>85</v>
      </c>
      <c r="F2602">
        <v>2022</v>
      </c>
      <c r="G2602" t="s">
        <v>196</v>
      </c>
      <c r="H2602" s="11" cm="1">
        <f t="array" ref="H2602">_xlfn.IFS(G2602="&gt;70%",1,G2602="60-70%",70%,G2602="50-60%",60%,G2602="&lt;50%",50%)</f>
        <v>1</v>
      </c>
      <c r="I2602" s="47">
        <v>1.8039090833362765</v>
      </c>
      <c r="J2602">
        <v>4</v>
      </c>
      <c r="K2602">
        <v>9</v>
      </c>
      <c r="L2602" t="s">
        <v>196</v>
      </c>
      <c r="M2602" s="11" cm="1">
        <f t="array" ref="M2602">_xlfn.IFS(L2602="&gt;70%",1,L2602="60-70%",70%,L2602="50-60%",60%,L2602="&lt;50%",50%)</f>
        <v>1</v>
      </c>
      <c r="N2602" s="47">
        <v>1.9183607905309399</v>
      </c>
      <c r="O2602">
        <v>3</v>
      </c>
      <c r="P2602">
        <v>9</v>
      </c>
      <c r="Q2602">
        <v>7</v>
      </c>
      <c r="R2602">
        <v>8</v>
      </c>
      <c r="S2602" t="s">
        <v>104</v>
      </c>
      <c r="T2602" t="s">
        <v>106</v>
      </c>
      <c r="V2602">
        <v>28</v>
      </c>
      <c r="W2602">
        <v>27</v>
      </c>
      <c r="X2602">
        <f>IF(AND(OR('Country Prioritization'!$C$4 = 'Filter inputs'!$A$4,'Country Prioritization'!$C$4=$B2602),
OR('Country Prioritization'!$C$6='Filter inputs'!$C$4,'Country Prioritization'!$C$6=$S2602),
OR( 'Country Prioritization'!$C$7='Filter inputs'!$D$4, 'Country Prioritization'!$C$7=$T2602),
OR('Country Prioritization'!$C$8='Filter inputs'!$E$4, 'Country Prioritization'!$C$8=$F2602), OR(AND('Country Prioritization'!$C$5='Filter inputs'!$B$4,H2602&lt;=$X$1),AND('Country Prioritization'!$C$5='Filter inputs'!$B$5,M2602&lt;=$X$1))),1,0)</f>
        <v>1</v>
      </c>
      <c r="Y2602">
        <f>IF(OR('Vaccine Prioritization'!$C$5='Filter inputs'!$E$4, 'Vaccine Prioritization'!$C$5=$F2602),1,0)</f>
        <v>1</v>
      </c>
    </row>
    <row r="2603" spans="1:25" x14ac:dyDescent="0.3">
      <c r="A2603" t="str">
        <f t="shared" si="62"/>
        <v>AFRICANERRotaC2022</v>
      </c>
      <c r="B2603" t="s">
        <v>3</v>
      </c>
      <c r="C2603" t="s">
        <v>136</v>
      </c>
      <c r="D2603" t="s">
        <v>32</v>
      </c>
      <c r="E2603" t="s">
        <v>85</v>
      </c>
      <c r="F2603">
        <v>2022</v>
      </c>
      <c r="G2603" t="s">
        <v>196</v>
      </c>
      <c r="H2603" s="11" cm="1">
        <f t="array" ref="H2603">_xlfn.IFS(G2603="&gt;70%",1,G2603="60-70%",70%,G2603="50-60%",60%,G2603="&lt;50%",50%)</f>
        <v>1</v>
      </c>
      <c r="I2603" s="47">
        <v>1.9956489990822135</v>
      </c>
      <c r="J2603">
        <v>5</v>
      </c>
      <c r="K2603">
        <v>9</v>
      </c>
      <c r="L2603" t="s">
        <v>196</v>
      </c>
      <c r="M2603" s="11" cm="1">
        <f t="array" ref="M2603">_xlfn.IFS(L2603="&gt;70%",1,L2603="60-70%",70%,L2603="50-60%",60%,L2603="&lt;50%",50%)</f>
        <v>1</v>
      </c>
      <c r="N2603" s="47">
        <v>1.9081471691411049</v>
      </c>
      <c r="O2603">
        <v>5</v>
      </c>
      <c r="P2603">
        <v>9</v>
      </c>
      <c r="Q2603">
        <v>8</v>
      </c>
      <c r="R2603">
        <v>9</v>
      </c>
      <c r="S2603" t="s">
        <v>103</v>
      </c>
      <c r="T2603" t="s">
        <v>106</v>
      </c>
      <c r="V2603">
        <v>31</v>
      </c>
      <c r="W2603">
        <v>31</v>
      </c>
      <c r="X2603">
        <f>IF(AND(OR('Country Prioritization'!$C$4 = 'Filter inputs'!$A$4,'Country Prioritization'!$C$4=$B2603),
OR('Country Prioritization'!$C$6='Filter inputs'!$C$4,'Country Prioritization'!$C$6=$S2603),
OR( 'Country Prioritization'!$C$7='Filter inputs'!$D$4, 'Country Prioritization'!$C$7=$T2603),
OR('Country Prioritization'!$C$8='Filter inputs'!$E$4, 'Country Prioritization'!$C$8=$F2603), OR(AND('Country Prioritization'!$C$5='Filter inputs'!$B$4,H2603&lt;=$X$1),AND('Country Prioritization'!$C$5='Filter inputs'!$B$5,M2603&lt;=$X$1))),1,0)</f>
        <v>1</v>
      </c>
      <c r="Y2603">
        <f>IF(OR('Vaccine Prioritization'!$C$5='Filter inputs'!$E$4, 'Vaccine Prioritization'!$C$5=$F2603),1,0)</f>
        <v>1</v>
      </c>
    </row>
    <row r="2604" spans="1:25" x14ac:dyDescent="0.3">
      <c r="A2604" t="str">
        <f t="shared" si="62"/>
        <v>AFRICASDNRotaC2022</v>
      </c>
      <c r="B2604" t="s">
        <v>3</v>
      </c>
      <c r="C2604" t="s">
        <v>149</v>
      </c>
      <c r="D2604" t="s">
        <v>45</v>
      </c>
      <c r="E2604" t="s">
        <v>85</v>
      </c>
      <c r="F2604">
        <v>2022</v>
      </c>
      <c r="G2604" t="s">
        <v>196</v>
      </c>
      <c r="H2604" s="11" cm="1">
        <f t="array" ref="H2604">_xlfn.IFS(G2604="&gt;70%",1,G2604="60-70%",70%,G2604="50-60%",60%,G2604="&lt;50%",50%)</f>
        <v>1</v>
      </c>
      <c r="I2604" s="47">
        <v>1.979034504706586</v>
      </c>
      <c r="J2604">
        <v>2</v>
      </c>
      <c r="K2604">
        <v>9</v>
      </c>
      <c r="L2604" t="s">
        <v>196</v>
      </c>
      <c r="M2604" s="11" cm="1">
        <f t="array" ref="M2604">_xlfn.IFS(L2604="&gt;70%",1,L2604="60-70%",70%,L2604="50-60%",60%,L2604="&lt;50%",50%)</f>
        <v>1</v>
      </c>
      <c r="N2604" s="47">
        <v>1.7783506529684103</v>
      </c>
      <c r="O2604">
        <v>4</v>
      </c>
      <c r="P2604">
        <v>9</v>
      </c>
      <c r="Q2604">
        <v>5</v>
      </c>
      <c r="R2604">
        <v>3</v>
      </c>
      <c r="S2604" t="s">
        <v>103</v>
      </c>
      <c r="T2604" t="s">
        <v>109</v>
      </c>
      <c r="V2604">
        <v>19</v>
      </c>
      <c r="W2604">
        <v>21</v>
      </c>
      <c r="X2604">
        <f>IF(AND(OR('Country Prioritization'!$C$4 = 'Filter inputs'!$A$4,'Country Prioritization'!$C$4=$B2604),
OR('Country Prioritization'!$C$6='Filter inputs'!$C$4,'Country Prioritization'!$C$6=$S2604),
OR( 'Country Prioritization'!$C$7='Filter inputs'!$D$4, 'Country Prioritization'!$C$7=$T2604),
OR('Country Prioritization'!$C$8='Filter inputs'!$E$4, 'Country Prioritization'!$C$8=$F2604), OR(AND('Country Prioritization'!$C$5='Filter inputs'!$B$4,H2604&lt;=$X$1),AND('Country Prioritization'!$C$5='Filter inputs'!$B$5,M2604&lt;=$X$1))),1,0)</f>
        <v>1</v>
      </c>
      <c r="Y2604">
        <f>IF(OR('Vaccine Prioritization'!$C$5='Filter inputs'!$E$4, 'Vaccine Prioritization'!$C$5=$F2604),1,0)</f>
        <v>1</v>
      </c>
    </row>
    <row r="2605" spans="1:25" x14ac:dyDescent="0.3">
      <c r="A2605" t="str">
        <f t="shared" si="62"/>
        <v>ASIAMMRRotaC2022</v>
      </c>
      <c r="B2605" t="s">
        <v>13</v>
      </c>
      <c r="C2605" t="s">
        <v>131</v>
      </c>
      <c r="D2605" t="s">
        <v>27</v>
      </c>
      <c r="E2605" t="s">
        <v>85</v>
      </c>
      <c r="F2605">
        <v>2022</v>
      </c>
      <c r="G2605" t="s">
        <v>197</v>
      </c>
      <c r="H2605" s="11" cm="1">
        <f t="array" ref="H2605">_xlfn.IFS(G2605="&gt;70%",1,G2605="60-70%",70%,G2605="50-60%",60%,G2605="&lt;50%",50%)</f>
        <v>0.7</v>
      </c>
      <c r="I2605" s="47">
        <v>1.1553213985965005</v>
      </c>
      <c r="J2605">
        <v>9</v>
      </c>
      <c r="K2605">
        <v>8</v>
      </c>
      <c r="L2605" t="s">
        <v>199</v>
      </c>
      <c r="M2605" s="11" cm="1">
        <f t="array" ref="M2605">_xlfn.IFS(L2605="&gt;70%",1,L2605="60-70%",70%,L2605="50-60%",60%,L2605="&lt;50%",50%)</f>
        <v>0.5</v>
      </c>
      <c r="N2605" s="47">
        <v>1.554503063820865</v>
      </c>
      <c r="O2605">
        <v>10</v>
      </c>
      <c r="P2605">
        <v>9</v>
      </c>
      <c r="Q2605">
        <v>10</v>
      </c>
      <c r="R2605">
        <v>2</v>
      </c>
      <c r="S2605" t="s">
        <v>104</v>
      </c>
      <c r="T2605" t="s">
        <v>109</v>
      </c>
      <c r="V2605">
        <v>29</v>
      </c>
      <c r="W2605">
        <v>31</v>
      </c>
      <c r="X2605">
        <f>IF(AND(OR('Country Prioritization'!$C$4 = 'Filter inputs'!$A$4,'Country Prioritization'!$C$4=$B2605),
OR('Country Prioritization'!$C$6='Filter inputs'!$C$4,'Country Prioritization'!$C$6=$S2605),
OR( 'Country Prioritization'!$C$7='Filter inputs'!$D$4, 'Country Prioritization'!$C$7=$T2605),
OR('Country Prioritization'!$C$8='Filter inputs'!$E$4, 'Country Prioritization'!$C$8=$F2605), OR(AND('Country Prioritization'!$C$5='Filter inputs'!$B$4,H2605&lt;=$X$1),AND('Country Prioritization'!$C$5='Filter inputs'!$B$5,M2605&lt;=$X$1))),1,0)</f>
        <v>1</v>
      </c>
      <c r="Y2605">
        <f>IF(OR('Vaccine Prioritization'!$C$5='Filter inputs'!$E$4, 'Vaccine Prioritization'!$C$5=$F2605),1,0)</f>
        <v>1</v>
      </c>
    </row>
    <row r="2606" spans="1:25" x14ac:dyDescent="0.3">
      <c r="A2606" t="str">
        <f t="shared" si="62"/>
        <v>AFRICACMRRotaC2022</v>
      </c>
      <c r="B2606" t="s">
        <v>3</v>
      </c>
      <c r="C2606" t="s">
        <v>151</v>
      </c>
      <c r="D2606" t="s">
        <v>47</v>
      </c>
      <c r="E2606" t="s">
        <v>85</v>
      </c>
      <c r="F2606">
        <v>2022</v>
      </c>
      <c r="G2606" t="s">
        <v>197</v>
      </c>
      <c r="H2606" s="11" cm="1">
        <f t="array" ref="H2606">_xlfn.IFS(G2606="&gt;70%",1,G2606="60-70%",70%,G2606="50-60%",60%,G2606="&lt;50%",50%)</f>
        <v>0.7</v>
      </c>
      <c r="I2606" s="47">
        <v>0.89466772861566402</v>
      </c>
      <c r="J2606">
        <v>9</v>
      </c>
      <c r="K2606">
        <v>8</v>
      </c>
      <c r="L2606" t="s">
        <v>196</v>
      </c>
      <c r="M2606" s="11" cm="1">
        <f t="array" ref="M2606">_xlfn.IFS(L2606="&gt;70%",1,L2606="60-70%",70%,L2606="50-60%",60%,L2606="&lt;50%",50%)</f>
        <v>1</v>
      </c>
      <c r="N2606" s="47">
        <v>1.3093323741192888</v>
      </c>
      <c r="O2606">
        <v>4</v>
      </c>
      <c r="P2606">
        <v>9</v>
      </c>
      <c r="Q2606">
        <v>8</v>
      </c>
      <c r="R2606">
        <v>2</v>
      </c>
      <c r="S2606" t="s">
        <v>104</v>
      </c>
      <c r="T2606" t="s">
        <v>109</v>
      </c>
      <c r="V2606">
        <v>27</v>
      </c>
      <c r="W2606">
        <v>23</v>
      </c>
      <c r="X2606">
        <f>IF(AND(OR('Country Prioritization'!$C$4 = 'Filter inputs'!$A$4,'Country Prioritization'!$C$4=$B2606),
OR('Country Prioritization'!$C$6='Filter inputs'!$C$4,'Country Prioritization'!$C$6=$S2606),
OR( 'Country Prioritization'!$C$7='Filter inputs'!$D$4, 'Country Prioritization'!$C$7=$T2606),
OR('Country Prioritization'!$C$8='Filter inputs'!$E$4, 'Country Prioritization'!$C$8=$F2606), OR(AND('Country Prioritization'!$C$5='Filter inputs'!$B$4,H2606&lt;=$X$1),AND('Country Prioritization'!$C$5='Filter inputs'!$B$5,M2606&lt;=$X$1))),1,0)</f>
        <v>1</v>
      </c>
      <c r="Y2606">
        <f>IF(OR('Vaccine Prioritization'!$C$5='Filter inputs'!$E$4, 'Vaccine Prioritization'!$C$5=$F2606),1,0)</f>
        <v>1</v>
      </c>
    </row>
    <row r="2607" spans="1:25" x14ac:dyDescent="0.3">
      <c r="A2607" t="str">
        <f t="shared" si="62"/>
        <v>AFRICAAGORotaC2022</v>
      </c>
      <c r="B2607" t="s">
        <v>3</v>
      </c>
      <c r="C2607" t="s">
        <v>116</v>
      </c>
      <c r="D2607" t="s">
        <v>8</v>
      </c>
      <c r="E2607" t="s">
        <v>85</v>
      </c>
      <c r="F2607">
        <v>2022</v>
      </c>
      <c r="G2607" t="s">
        <v>198</v>
      </c>
      <c r="H2607" s="11" cm="1">
        <f t="array" ref="H2607">_xlfn.IFS(G2607="&gt;70%",1,G2607="60-70%",70%,G2607="50-60%",60%,G2607="&lt;50%",50%)</f>
        <v>0.6</v>
      </c>
      <c r="I2607" s="47">
        <v>1.6771912890954437</v>
      </c>
      <c r="J2607">
        <v>10</v>
      </c>
      <c r="K2607">
        <v>9</v>
      </c>
      <c r="L2607" t="s">
        <v>199</v>
      </c>
      <c r="M2607" s="11" cm="1">
        <f t="array" ref="M2607">_xlfn.IFS(L2607="&gt;70%",1,L2607="60-70%",70%,L2607="50-60%",60%,L2607="&lt;50%",50%)</f>
        <v>0.5</v>
      </c>
      <c r="N2607" s="47">
        <v>1.2424701339406055</v>
      </c>
      <c r="O2607">
        <v>7</v>
      </c>
      <c r="P2607">
        <v>9</v>
      </c>
      <c r="Q2607">
        <v>9</v>
      </c>
      <c r="R2607">
        <v>11</v>
      </c>
      <c r="S2607" t="s">
        <v>104</v>
      </c>
      <c r="T2607" t="s">
        <v>108</v>
      </c>
      <c r="V2607">
        <v>39</v>
      </c>
      <c r="W2607">
        <v>36</v>
      </c>
      <c r="X2607">
        <f>IF(AND(OR('Country Prioritization'!$C$4 = 'Filter inputs'!$A$4,'Country Prioritization'!$C$4=$B2607),
OR('Country Prioritization'!$C$6='Filter inputs'!$C$4,'Country Prioritization'!$C$6=$S2607),
OR( 'Country Prioritization'!$C$7='Filter inputs'!$D$4, 'Country Prioritization'!$C$7=$T2607),
OR('Country Prioritization'!$C$8='Filter inputs'!$E$4, 'Country Prioritization'!$C$8=$F2607), OR(AND('Country Prioritization'!$C$5='Filter inputs'!$B$4,H2607&lt;=$X$1),AND('Country Prioritization'!$C$5='Filter inputs'!$B$5,M2607&lt;=$X$1))),1,0)</f>
        <v>1</v>
      </c>
      <c r="Y2607">
        <f>IF(OR('Vaccine Prioritization'!$C$5='Filter inputs'!$E$4, 'Vaccine Prioritization'!$C$5=$F2607),1,0)</f>
        <v>1</v>
      </c>
    </row>
    <row r="2608" spans="1:25" x14ac:dyDescent="0.3">
      <c r="A2608" t="str">
        <f t="shared" si="62"/>
        <v>ASIAAFGRotaC2022</v>
      </c>
      <c r="B2608" t="s">
        <v>13</v>
      </c>
      <c r="C2608" t="s">
        <v>120</v>
      </c>
      <c r="D2608" t="s">
        <v>14</v>
      </c>
      <c r="E2608" t="s">
        <v>85</v>
      </c>
      <c r="F2608">
        <v>2022</v>
      </c>
      <c r="G2608" t="s">
        <v>198</v>
      </c>
      <c r="H2608" s="11" cm="1">
        <f t="array" ref="H2608">_xlfn.IFS(G2608="&gt;70%",1,G2608="60-70%",70%,G2608="50-60%",60%,G2608="&lt;50%",50%)</f>
        <v>0.6</v>
      </c>
      <c r="I2608" s="47">
        <v>2.5148266937740682</v>
      </c>
      <c r="J2608">
        <v>10</v>
      </c>
      <c r="K2608">
        <v>10</v>
      </c>
      <c r="L2608" t="s">
        <v>199</v>
      </c>
      <c r="M2608" s="11" cm="1">
        <f t="array" ref="M2608">_xlfn.IFS(L2608="&gt;70%",1,L2608="60-70%",70%,L2608="50-60%",60%,L2608="&lt;50%",50%)</f>
        <v>0.5</v>
      </c>
      <c r="N2608" s="47">
        <v>1.0891324041800048</v>
      </c>
      <c r="O2608">
        <v>10</v>
      </c>
      <c r="P2608">
        <v>8</v>
      </c>
      <c r="Q2608">
        <v>8</v>
      </c>
      <c r="R2608">
        <v>9</v>
      </c>
      <c r="S2608" t="s">
        <v>103</v>
      </c>
      <c r="T2608" t="s">
        <v>106</v>
      </c>
      <c r="V2608">
        <v>37</v>
      </c>
      <c r="W2608">
        <v>35</v>
      </c>
      <c r="X2608">
        <f>IF(AND(OR('Country Prioritization'!$C$4 = 'Filter inputs'!$A$4,'Country Prioritization'!$C$4=$B2608),
OR('Country Prioritization'!$C$6='Filter inputs'!$C$4,'Country Prioritization'!$C$6=$S2608),
OR( 'Country Prioritization'!$C$7='Filter inputs'!$D$4, 'Country Prioritization'!$C$7=$T2608),
OR('Country Prioritization'!$C$8='Filter inputs'!$E$4, 'Country Prioritization'!$C$8=$F2608), OR(AND('Country Prioritization'!$C$5='Filter inputs'!$B$4,H2608&lt;=$X$1),AND('Country Prioritization'!$C$5='Filter inputs'!$B$5,M2608&lt;=$X$1))),1,0)</f>
        <v>1</v>
      </c>
      <c r="Y2608">
        <f>IF(OR('Vaccine Prioritization'!$C$5='Filter inputs'!$E$4, 'Vaccine Prioritization'!$C$5=$F2608),1,0)</f>
        <v>1</v>
      </c>
    </row>
    <row r="2609" spans="1:25" x14ac:dyDescent="0.3">
      <c r="A2609" t="str">
        <f t="shared" si="62"/>
        <v>ASIAUZBRotaC2022</v>
      </c>
      <c r="B2609" t="s">
        <v>13</v>
      </c>
      <c r="C2609" t="s">
        <v>176</v>
      </c>
      <c r="D2609" t="s">
        <v>72</v>
      </c>
      <c r="E2609" t="s">
        <v>85</v>
      </c>
      <c r="F2609">
        <v>2022</v>
      </c>
      <c r="G2609" t="s">
        <v>199</v>
      </c>
      <c r="H2609" s="11" cm="1">
        <f t="array" ref="H2609">_xlfn.IFS(G2609="&gt;70%",1,G2609="60-70%",70%,G2609="50-60%",60%,G2609="&lt;50%",50%)</f>
        <v>0.5</v>
      </c>
      <c r="I2609" s="47">
        <v>0.51582042007722273</v>
      </c>
      <c r="J2609">
        <v>10</v>
      </c>
      <c r="K2609">
        <v>6</v>
      </c>
      <c r="L2609" t="s">
        <v>196</v>
      </c>
      <c r="M2609" s="11" cm="1">
        <f t="array" ref="M2609">_xlfn.IFS(L2609="&gt;70%",1,L2609="60-70%",70%,L2609="50-60%",60%,L2609="&lt;50%",50%)</f>
        <v>1</v>
      </c>
      <c r="N2609" s="47">
        <v>1.0218835635166688</v>
      </c>
      <c r="O2609">
        <v>1</v>
      </c>
      <c r="P2609">
        <v>8</v>
      </c>
      <c r="Q2609">
        <v>3</v>
      </c>
      <c r="R2609">
        <v>5</v>
      </c>
      <c r="S2609" t="s">
        <v>104</v>
      </c>
      <c r="T2609" t="s">
        <v>107</v>
      </c>
      <c r="V2609">
        <v>24</v>
      </c>
      <c r="W2609">
        <v>17</v>
      </c>
      <c r="X2609">
        <f>IF(AND(OR('Country Prioritization'!$C$4 = 'Filter inputs'!$A$4,'Country Prioritization'!$C$4=$B2609),
OR('Country Prioritization'!$C$6='Filter inputs'!$C$4,'Country Prioritization'!$C$6=$S2609),
OR( 'Country Prioritization'!$C$7='Filter inputs'!$D$4, 'Country Prioritization'!$C$7=$T2609),
OR('Country Prioritization'!$C$8='Filter inputs'!$E$4, 'Country Prioritization'!$C$8=$F2609), OR(AND('Country Prioritization'!$C$5='Filter inputs'!$B$4,H2609&lt;=$X$1),AND('Country Prioritization'!$C$5='Filter inputs'!$B$5,M2609&lt;=$X$1))),1,0)</f>
        <v>1</v>
      </c>
      <c r="Y2609">
        <f>IF(OR('Vaccine Prioritization'!$C$5='Filter inputs'!$E$4, 'Vaccine Prioritization'!$C$5=$F2609),1,0)</f>
        <v>1</v>
      </c>
    </row>
    <row r="2610" spans="1:25" x14ac:dyDescent="0.3">
      <c r="A2610" t="str">
        <f t="shared" si="62"/>
        <v>AFRICAMOZRotaC2022</v>
      </c>
      <c r="B2610" t="s">
        <v>3</v>
      </c>
      <c r="C2610" t="s">
        <v>181</v>
      </c>
      <c r="D2610" t="s">
        <v>77</v>
      </c>
      <c r="E2610" t="s">
        <v>85</v>
      </c>
      <c r="F2610">
        <v>2022</v>
      </c>
      <c r="G2610" t="s">
        <v>196</v>
      </c>
      <c r="H2610" s="11" cm="1">
        <f t="array" ref="H2610">_xlfn.IFS(G2610="&gt;70%",1,G2610="60-70%",70%,G2610="50-60%",60%,G2610="&lt;50%",50%)</f>
        <v>1</v>
      </c>
      <c r="I2610" s="47">
        <v>0.844800721170475</v>
      </c>
      <c r="J2610">
        <v>3</v>
      </c>
      <c r="K2610">
        <v>8</v>
      </c>
      <c r="L2610" t="s">
        <v>196</v>
      </c>
      <c r="M2610" s="11" cm="1">
        <f t="array" ref="M2610">_xlfn.IFS(L2610="&gt;70%",1,L2610="60-70%",70%,L2610="50-60%",60%,L2610="&lt;50%",50%)</f>
        <v>1</v>
      </c>
      <c r="N2610" s="47">
        <v>0.95013771726076401</v>
      </c>
      <c r="O2610">
        <v>1</v>
      </c>
      <c r="P2610">
        <v>8</v>
      </c>
      <c r="Q2610">
        <v>10</v>
      </c>
      <c r="R2610">
        <v>9</v>
      </c>
      <c r="S2610" t="s">
        <v>103</v>
      </c>
      <c r="T2610" t="s">
        <v>106</v>
      </c>
      <c r="V2610">
        <v>30</v>
      </c>
      <c r="W2610">
        <v>28</v>
      </c>
      <c r="X2610">
        <f>IF(AND(OR('Country Prioritization'!$C$4 = 'Filter inputs'!$A$4,'Country Prioritization'!$C$4=$B2610),
OR('Country Prioritization'!$C$6='Filter inputs'!$C$4,'Country Prioritization'!$C$6=$S2610),
OR( 'Country Prioritization'!$C$7='Filter inputs'!$D$4, 'Country Prioritization'!$C$7=$T2610),
OR('Country Prioritization'!$C$8='Filter inputs'!$E$4, 'Country Prioritization'!$C$8=$F2610), OR(AND('Country Prioritization'!$C$5='Filter inputs'!$B$4,H2610&lt;=$X$1),AND('Country Prioritization'!$C$5='Filter inputs'!$B$5,M2610&lt;=$X$1))),1,0)</f>
        <v>1</v>
      </c>
      <c r="Y2610">
        <f>IF(OR('Vaccine Prioritization'!$C$5='Filter inputs'!$E$4, 'Vaccine Prioritization'!$C$5=$F2610),1,0)</f>
        <v>1</v>
      </c>
    </row>
    <row r="2611" spans="1:25" x14ac:dyDescent="0.3">
      <c r="A2611" t="str">
        <f t="shared" si="62"/>
        <v>AFRICABFARotaC2022</v>
      </c>
      <c r="B2611" t="s">
        <v>3</v>
      </c>
      <c r="C2611" t="s">
        <v>167</v>
      </c>
      <c r="D2611" t="s">
        <v>63</v>
      </c>
      <c r="E2611" t="s">
        <v>85</v>
      </c>
      <c r="F2611">
        <v>2022</v>
      </c>
      <c r="G2611" t="s">
        <v>196</v>
      </c>
      <c r="H2611" s="11" cm="1">
        <f t="array" ref="H2611">_xlfn.IFS(G2611="&gt;70%",1,G2611="60-70%",70%,G2611="50-60%",60%,G2611="&lt;50%",50%)</f>
        <v>1</v>
      </c>
      <c r="I2611" s="47">
        <v>0.79600243452861008</v>
      </c>
      <c r="J2611">
        <v>3</v>
      </c>
      <c r="K2611">
        <v>7</v>
      </c>
      <c r="L2611" t="s">
        <v>196</v>
      </c>
      <c r="M2611" s="11" cm="1">
        <f t="array" ref="M2611">_xlfn.IFS(L2611="&gt;70%",1,L2611="60-70%",70%,L2611="50-60%",60%,L2611="&lt;50%",50%)</f>
        <v>1</v>
      </c>
      <c r="N2611" s="47">
        <v>0.90460984708696623</v>
      </c>
      <c r="O2611">
        <v>2</v>
      </c>
      <c r="P2611">
        <v>8</v>
      </c>
      <c r="Q2611">
        <v>4</v>
      </c>
      <c r="R2611">
        <v>9</v>
      </c>
      <c r="S2611" t="s">
        <v>103</v>
      </c>
      <c r="T2611" t="s">
        <v>106</v>
      </c>
      <c r="V2611">
        <v>23</v>
      </c>
      <c r="W2611">
        <v>23</v>
      </c>
      <c r="X2611">
        <f>IF(AND(OR('Country Prioritization'!$C$4 = 'Filter inputs'!$A$4,'Country Prioritization'!$C$4=$B2611),
OR('Country Prioritization'!$C$6='Filter inputs'!$C$4,'Country Prioritization'!$C$6=$S2611),
OR( 'Country Prioritization'!$C$7='Filter inputs'!$D$4, 'Country Prioritization'!$C$7=$T2611),
OR('Country Prioritization'!$C$8='Filter inputs'!$E$4, 'Country Prioritization'!$C$8=$F2611), OR(AND('Country Prioritization'!$C$5='Filter inputs'!$B$4,H2611&lt;=$X$1),AND('Country Prioritization'!$C$5='Filter inputs'!$B$5,M2611&lt;=$X$1))),1,0)</f>
        <v>1</v>
      </c>
      <c r="Y2611">
        <f>IF(OR('Vaccine Prioritization'!$C$5='Filter inputs'!$E$4, 'Vaccine Prioritization'!$C$5=$F2611),1,0)</f>
        <v>1</v>
      </c>
    </row>
    <row r="2612" spans="1:25" x14ac:dyDescent="0.3">
      <c r="A2612" t="str">
        <f t="shared" si="62"/>
        <v>AFRICAMDGRotaC2022</v>
      </c>
      <c r="B2612" t="s">
        <v>3</v>
      </c>
      <c r="C2612" t="s">
        <v>145</v>
      </c>
      <c r="D2612" t="s">
        <v>41</v>
      </c>
      <c r="E2612" t="s">
        <v>85</v>
      </c>
      <c r="F2612">
        <v>2022</v>
      </c>
      <c r="G2612" t="s">
        <v>196</v>
      </c>
      <c r="H2612" s="11" cm="1">
        <f t="array" ref="H2612">_xlfn.IFS(G2612="&gt;70%",1,G2612="60-70%",70%,G2612="50-60%",60%,G2612="&lt;50%",50%)</f>
        <v>1</v>
      </c>
      <c r="I2612" s="47">
        <v>0.8159022066188234</v>
      </c>
      <c r="J2612">
        <v>5</v>
      </c>
      <c r="K2612">
        <v>7</v>
      </c>
      <c r="L2612" t="s">
        <v>196</v>
      </c>
      <c r="M2612" s="11" cm="1">
        <f t="array" ref="M2612">_xlfn.IFS(L2612="&gt;70%",1,L2612="60-70%",70%,L2612="50-60%",60%,L2612="&lt;50%",50%)</f>
        <v>1</v>
      </c>
      <c r="N2612" s="47">
        <v>0.89234404089567632</v>
      </c>
      <c r="O2612">
        <v>4</v>
      </c>
      <c r="P2612">
        <v>8</v>
      </c>
      <c r="Q2612">
        <v>7</v>
      </c>
      <c r="R2612">
        <v>9</v>
      </c>
      <c r="S2612" t="s">
        <v>103</v>
      </c>
      <c r="T2612" t="s">
        <v>106</v>
      </c>
      <c r="V2612">
        <v>28</v>
      </c>
      <c r="W2612">
        <v>28</v>
      </c>
      <c r="X2612">
        <f>IF(AND(OR('Country Prioritization'!$C$4 = 'Filter inputs'!$A$4,'Country Prioritization'!$C$4=$B2612),
OR('Country Prioritization'!$C$6='Filter inputs'!$C$4,'Country Prioritization'!$C$6=$S2612),
OR( 'Country Prioritization'!$C$7='Filter inputs'!$D$4, 'Country Prioritization'!$C$7=$T2612),
OR('Country Prioritization'!$C$8='Filter inputs'!$E$4, 'Country Prioritization'!$C$8=$F2612), OR(AND('Country Prioritization'!$C$5='Filter inputs'!$B$4,H2612&lt;=$X$1),AND('Country Prioritization'!$C$5='Filter inputs'!$B$5,M2612&lt;=$X$1))),1,0)</f>
        <v>1</v>
      </c>
      <c r="Y2612">
        <f>IF(OR('Vaccine Prioritization'!$C$5='Filter inputs'!$E$4, 'Vaccine Prioritization'!$C$5=$F2612),1,0)</f>
        <v>1</v>
      </c>
    </row>
    <row r="2613" spans="1:25" x14ac:dyDescent="0.3">
      <c r="A2613" t="str">
        <f t="shared" si="62"/>
        <v>ASIANPLRotaC2022</v>
      </c>
      <c r="B2613" t="s">
        <v>13</v>
      </c>
      <c r="C2613" t="s">
        <v>157</v>
      </c>
      <c r="D2613" t="s">
        <v>53</v>
      </c>
      <c r="E2613" t="s">
        <v>85</v>
      </c>
      <c r="F2613">
        <v>2022</v>
      </c>
      <c r="G2613" t="s">
        <v>197</v>
      </c>
      <c r="H2613" s="11" cm="1">
        <f t="array" ref="H2613">_xlfn.IFS(G2613="&gt;70%",1,G2613="60-70%",70%,G2613="50-60%",60%,G2613="&lt;50%",50%)</f>
        <v>0.7</v>
      </c>
      <c r="I2613" s="47">
        <v>0.49343259954819196</v>
      </c>
      <c r="J2613">
        <v>8</v>
      </c>
      <c r="K2613">
        <v>6</v>
      </c>
      <c r="L2613" t="s">
        <v>199</v>
      </c>
      <c r="M2613" s="11" cm="1">
        <f t="array" ref="M2613">_xlfn.IFS(L2613="&gt;70%",1,L2613="60-70%",70%,L2613="50-60%",60%,L2613="&lt;50%",50%)</f>
        <v>0.5</v>
      </c>
      <c r="N2613" s="47">
        <v>0.88700101181394819</v>
      </c>
      <c r="O2613">
        <v>10</v>
      </c>
      <c r="P2613">
        <v>8</v>
      </c>
      <c r="Q2613">
        <v>6</v>
      </c>
      <c r="R2613">
        <v>8</v>
      </c>
      <c r="S2613" t="s">
        <v>104</v>
      </c>
      <c r="T2613" t="s">
        <v>106</v>
      </c>
      <c r="V2613">
        <v>28</v>
      </c>
      <c r="W2613">
        <v>32</v>
      </c>
      <c r="X2613">
        <f>IF(AND(OR('Country Prioritization'!$C$4 = 'Filter inputs'!$A$4,'Country Prioritization'!$C$4=$B2613),
OR('Country Prioritization'!$C$6='Filter inputs'!$C$4,'Country Prioritization'!$C$6=$S2613),
OR( 'Country Prioritization'!$C$7='Filter inputs'!$D$4, 'Country Prioritization'!$C$7=$T2613),
OR('Country Prioritization'!$C$8='Filter inputs'!$E$4, 'Country Prioritization'!$C$8=$F2613), OR(AND('Country Prioritization'!$C$5='Filter inputs'!$B$4,H2613&lt;=$X$1),AND('Country Prioritization'!$C$5='Filter inputs'!$B$5,M2613&lt;=$X$1))),1,0)</f>
        <v>1</v>
      </c>
      <c r="Y2613">
        <f>IF(OR('Vaccine Prioritization'!$C$5='Filter inputs'!$E$4, 'Vaccine Prioritization'!$C$5=$F2613),1,0)</f>
        <v>1</v>
      </c>
    </row>
    <row r="2614" spans="1:25" x14ac:dyDescent="0.3">
      <c r="A2614" t="str">
        <f t="shared" si="62"/>
        <v>AMERICABOLRotaC2022</v>
      </c>
      <c r="B2614" t="s">
        <v>22</v>
      </c>
      <c r="C2614" t="s">
        <v>162</v>
      </c>
      <c r="D2614" t="s">
        <v>58</v>
      </c>
      <c r="E2614" t="s">
        <v>85</v>
      </c>
      <c r="F2614">
        <v>2022</v>
      </c>
      <c r="G2614" t="s">
        <v>196</v>
      </c>
      <c r="H2614" s="11" cm="1">
        <f t="array" ref="H2614">_xlfn.IFS(G2614="&gt;70%",1,G2614="60-70%",70%,G2614="50-60%",60%,G2614="&lt;50%",50%)</f>
        <v>1</v>
      </c>
      <c r="I2614" s="47">
        <v>0.71103508091673839</v>
      </c>
      <c r="J2614">
        <v>5</v>
      </c>
      <c r="K2614">
        <v>7</v>
      </c>
      <c r="L2614" t="s">
        <v>196</v>
      </c>
      <c r="M2614" s="11" cm="1">
        <f t="array" ref="M2614">_xlfn.IFS(L2614="&gt;70%",1,L2614="60-70%",70%,L2614="50-60%",60%,L2614="&lt;50%",50%)</f>
        <v>1</v>
      </c>
      <c r="N2614" s="47">
        <v>0.87867483067187169</v>
      </c>
      <c r="O2614">
        <v>3</v>
      </c>
      <c r="P2614">
        <v>8</v>
      </c>
      <c r="Q2614">
        <v>4</v>
      </c>
      <c r="R2614">
        <v>11</v>
      </c>
      <c r="S2614" t="s">
        <v>104</v>
      </c>
      <c r="T2614" t="s">
        <v>108</v>
      </c>
      <c r="V2614">
        <v>27</v>
      </c>
      <c r="W2614">
        <v>26</v>
      </c>
      <c r="X2614">
        <f>IF(AND(OR('Country Prioritization'!$C$4 = 'Filter inputs'!$A$4,'Country Prioritization'!$C$4=$B2614),
OR('Country Prioritization'!$C$6='Filter inputs'!$C$4,'Country Prioritization'!$C$6=$S2614),
OR( 'Country Prioritization'!$C$7='Filter inputs'!$D$4, 'Country Prioritization'!$C$7=$T2614),
OR('Country Prioritization'!$C$8='Filter inputs'!$E$4, 'Country Prioritization'!$C$8=$F2614), OR(AND('Country Prioritization'!$C$5='Filter inputs'!$B$4,H2614&lt;=$X$1),AND('Country Prioritization'!$C$5='Filter inputs'!$B$5,M2614&lt;=$X$1))),1,0)</f>
        <v>1</v>
      </c>
      <c r="Y2614">
        <f>IF(OR('Vaccine Prioritization'!$C$5='Filter inputs'!$E$4, 'Vaccine Prioritization'!$C$5=$F2614),1,0)</f>
        <v>1</v>
      </c>
    </row>
    <row r="2615" spans="1:25" x14ac:dyDescent="0.3">
      <c r="A2615" t="str">
        <f t="shared" si="62"/>
        <v>AFRICAMLIRotaC2022</v>
      </c>
      <c r="B2615" t="s">
        <v>3</v>
      </c>
      <c r="C2615" t="s">
        <v>126</v>
      </c>
      <c r="D2615" t="s">
        <v>21</v>
      </c>
      <c r="E2615" t="s">
        <v>85</v>
      </c>
      <c r="F2615">
        <v>2022</v>
      </c>
      <c r="G2615" t="s">
        <v>197</v>
      </c>
      <c r="H2615" s="11" cm="1">
        <f t="array" ref="H2615">_xlfn.IFS(G2615="&gt;70%",1,G2615="60-70%",70%,G2615="50-60%",60%,G2615="&lt;50%",50%)</f>
        <v>0.7</v>
      </c>
      <c r="I2615" s="47">
        <v>0.75762115460869195</v>
      </c>
      <c r="J2615">
        <v>10</v>
      </c>
      <c r="K2615">
        <v>7</v>
      </c>
      <c r="L2615" t="s">
        <v>197</v>
      </c>
      <c r="M2615" s="11" cm="1">
        <f t="array" ref="M2615">_xlfn.IFS(L2615="&gt;70%",1,L2615="60-70%",70%,L2615="50-60%",60%,L2615="&lt;50%",50%)</f>
        <v>0.7</v>
      </c>
      <c r="N2615" s="47">
        <v>0.84433645337257579</v>
      </c>
      <c r="O2615">
        <v>6</v>
      </c>
      <c r="P2615">
        <v>7</v>
      </c>
      <c r="Q2615">
        <v>8</v>
      </c>
      <c r="R2615">
        <v>9</v>
      </c>
      <c r="S2615" t="s">
        <v>103</v>
      </c>
      <c r="T2615" t="s">
        <v>106</v>
      </c>
      <c r="V2615">
        <v>34</v>
      </c>
      <c r="W2615">
        <v>30</v>
      </c>
      <c r="X2615">
        <f>IF(AND(OR('Country Prioritization'!$C$4 = 'Filter inputs'!$A$4,'Country Prioritization'!$C$4=$B2615),
OR('Country Prioritization'!$C$6='Filter inputs'!$C$4,'Country Prioritization'!$C$6=$S2615),
OR( 'Country Prioritization'!$C$7='Filter inputs'!$D$4, 'Country Prioritization'!$C$7=$T2615),
OR('Country Prioritization'!$C$8='Filter inputs'!$E$4, 'Country Prioritization'!$C$8=$F2615), OR(AND('Country Prioritization'!$C$5='Filter inputs'!$B$4,H2615&lt;=$X$1),AND('Country Prioritization'!$C$5='Filter inputs'!$B$5,M2615&lt;=$X$1))),1,0)</f>
        <v>1</v>
      </c>
      <c r="Y2615">
        <f>IF(OR('Vaccine Prioritization'!$C$5='Filter inputs'!$E$4, 'Vaccine Prioritization'!$C$5=$F2615),1,0)</f>
        <v>1</v>
      </c>
    </row>
    <row r="2616" spans="1:25" x14ac:dyDescent="0.3">
      <c r="A2616" t="str">
        <f t="shared" si="62"/>
        <v>AFRICAUGARotaC2022</v>
      </c>
      <c r="B2616" t="s">
        <v>3</v>
      </c>
      <c r="C2616" t="s">
        <v>147</v>
      </c>
      <c r="D2616" t="s">
        <v>43</v>
      </c>
      <c r="E2616" t="s">
        <v>85</v>
      </c>
      <c r="F2616">
        <v>2022</v>
      </c>
      <c r="G2616" t="s">
        <v>196</v>
      </c>
      <c r="H2616" s="11" cm="1">
        <f t="array" ref="H2616">_xlfn.IFS(G2616="&gt;70%",1,G2616="60-70%",70%,G2616="50-60%",60%,G2616="&lt;50%",50%)</f>
        <v>1</v>
      </c>
      <c r="I2616" s="47">
        <v>0.9733832453056549</v>
      </c>
      <c r="J2616">
        <v>4</v>
      </c>
      <c r="K2616">
        <v>8</v>
      </c>
      <c r="L2616" t="s">
        <v>196</v>
      </c>
      <c r="M2616" s="11" cm="1">
        <f t="array" ref="M2616">_xlfn.IFS(L2616="&gt;70%",1,L2616="60-70%",70%,L2616="50-60%",60%,L2616="&lt;50%",50%)</f>
        <v>1</v>
      </c>
      <c r="N2616" s="47">
        <v>0.80419118122365185</v>
      </c>
      <c r="O2616">
        <v>5</v>
      </c>
      <c r="P2616">
        <v>7</v>
      </c>
      <c r="Q2616">
        <v>6</v>
      </c>
      <c r="R2616">
        <v>9</v>
      </c>
      <c r="S2616" t="s">
        <v>103</v>
      </c>
      <c r="T2616" t="s">
        <v>106</v>
      </c>
      <c r="V2616">
        <v>27</v>
      </c>
      <c r="W2616">
        <v>27</v>
      </c>
      <c r="X2616">
        <f>IF(AND(OR('Country Prioritization'!$C$4 = 'Filter inputs'!$A$4,'Country Prioritization'!$C$4=$B2616),
OR('Country Prioritization'!$C$6='Filter inputs'!$C$4,'Country Prioritization'!$C$6=$S2616),
OR( 'Country Prioritization'!$C$7='Filter inputs'!$D$4, 'Country Prioritization'!$C$7=$T2616),
OR('Country Prioritization'!$C$8='Filter inputs'!$E$4, 'Country Prioritization'!$C$8=$F2616), OR(AND('Country Prioritization'!$C$5='Filter inputs'!$B$4,H2616&lt;=$X$1),AND('Country Prioritization'!$C$5='Filter inputs'!$B$5,M2616&lt;=$X$1))),1,0)</f>
        <v>1</v>
      </c>
      <c r="Y2616">
        <f>IF(OR('Vaccine Prioritization'!$C$5='Filter inputs'!$E$4, 'Vaccine Prioritization'!$C$5=$F2616),1,0)</f>
        <v>1</v>
      </c>
    </row>
    <row r="2617" spans="1:25" x14ac:dyDescent="0.3">
      <c r="A2617" t="str">
        <f t="shared" si="62"/>
        <v>AFRICAKENRotaC2022</v>
      </c>
      <c r="B2617" t="s">
        <v>3</v>
      </c>
      <c r="C2617" t="s">
        <v>139</v>
      </c>
      <c r="D2617" t="s">
        <v>35</v>
      </c>
      <c r="E2617" t="s">
        <v>85</v>
      </c>
      <c r="F2617">
        <v>2022</v>
      </c>
      <c r="G2617" t="s">
        <v>196</v>
      </c>
      <c r="H2617" s="11" cm="1">
        <f t="array" ref="H2617">_xlfn.IFS(G2617="&gt;70%",1,G2617="60-70%",70%,G2617="50-60%",60%,G2617="&lt;50%",50%)</f>
        <v>1</v>
      </c>
      <c r="I2617" s="47">
        <v>0.97477874708199463</v>
      </c>
      <c r="J2617">
        <v>3</v>
      </c>
      <c r="K2617">
        <v>8</v>
      </c>
      <c r="L2617" t="s">
        <v>196</v>
      </c>
      <c r="M2617" s="11" cm="1">
        <f t="array" ref="M2617">_xlfn.IFS(L2617="&gt;70%",1,L2617="60-70%",70%,L2617="50-60%",60%,L2617="&lt;50%",50%)</f>
        <v>1</v>
      </c>
      <c r="N2617" s="47">
        <v>0.80268713182629725</v>
      </c>
      <c r="O2617">
        <v>5</v>
      </c>
      <c r="P2617">
        <v>7</v>
      </c>
      <c r="Q2617">
        <v>5</v>
      </c>
      <c r="R2617">
        <v>2</v>
      </c>
      <c r="S2617" t="s">
        <v>104</v>
      </c>
      <c r="T2617" t="s">
        <v>109</v>
      </c>
      <c r="V2617">
        <v>18</v>
      </c>
      <c r="W2617">
        <v>19</v>
      </c>
      <c r="X2617">
        <f>IF(AND(OR('Country Prioritization'!$C$4 = 'Filter inputs'!$A$4,'Country Prioritization'!$C$4=$B2617),
OR('Country Prioritization'!$C$6='Filter inputs'!$C$4,'Country Prioritization'!$C$6=$S2617),
OR( 'Country Prioritization'!$C$7='Filter inputs'!$D$4, 'Country Prioritization'!$C$7=$T2617),
OR('Country Prioritization'!$C$8='Filter inputs'!$E$4, 'Country Prioritization'!$C$8=$F2617), OR(AND('Country Prioritization'!$C$5='Filter inputs'!$B$4,H2617&lt;=$X$1),AND('Country Prioritization'!$C$5='Filter inputs'!$B$5,M2617&lt;=$X$1))),1,0)</f>
        <v>1</v>
      </c>
      <c r="Y2617">
        <f>IF(OR('Vaccine Prioritization'!$C$5='Filter inputs'!$E$4, 'Vaccine Prioritization'!$C$5=$F2617),1,0)</f>
        <v>1</v>
      </c>
    </row>
    <row r="2618" spans="1:25" x14ac:dyDescent="0.3">
      <c r="A2618" t="str">
        <f t="shared" si="62"/>
        <v>AFRICAZMBRotaC2022</v>
      </c>
      <c r="B2618" t="s">
        <v>3</v>
      </c>
      <c r="C2618" t="s">
        <v>182</v>
      </c>
      <c r="D2618" t="s">
        <v>78</v>
      </c>
      <c r="E2618" t="s">
        <v>85</v>
      </c>
      <c r="F2618">
        <v>2022</v>
      </c>
      <c r="G2618" t="s">
        <v>196</v>
      </c>
      <c r="H2618" s="11" cm="1">
        <f t="array" ref="H2618">_xlfn.IFS(G2618="&gt;70%",1,G2618="60-70%",70%,G2618="50-60%",60%,G2618="&lt;50%",50%)</f>
        <v>1</v>
      </c>
      <c r="I2618" s="47">
        <v>0.67500012592732705</v>
      </c>
      <c r="J2618">
        <v>3</v>
      </c>
      <c r="K2618">
        <v>7</v>
      </c>
      <c r="L2618" t="s">
        <v>196</v>
      </c>
      <c r="M2618" s="11" cm="1">
        <f t="array" ref="M2618">_xlfn.IFS(L2618="&gt;70%",1,L2618="60-70%",70%,L2618="50-60%",60%,L2618="&lt;50%",50%)</f>
        <v>1</v>
      </c>
      <c r="N2618" s="47">
        <v>0.75807571896569748</v>
      </c>
      <c r="O2618">
        <v>1</v>
      </c>
      <c r="P2618">
        <v>7</v>
      </c>
      <c r="Q2618">
        <v>9</v>
      </c>
      <c r="R2618">
        <v>2</v>
      </c>
      <c r="S2618" t="s">
        <v>104</v>
      </c>
      <c r="T2618" t="s">
        <v>109</v>
      </c>
      <c r="V2618">
        <v>21</v>
      </c>
      <c r="W2618">
        <v>19</v>
      </c>
      <c r="X2618">
        <f>IF(AND(OR('Country Prioritization'!$C$4 = 'Filter inputs'!$A$4,'Country Prioritization'!$C$4=$B2618),
OR('Country Prioritization'!$C$6='Filter inputs'!$C$4,'Country Prioritization'!$C$6=$S2618),
OR( 'Country Prioritization'!$C$7='Filter inputs'!$D$4, 'Country Prioritization'!$C$7=$T2618),
OR('Country Prioritization'!$C$8='Filter inputs'!$E$4, 'Country Prioritization'!$C$8=$F2618), OR(AND('Country Prioritization'!$C$5='Filter inputs'!$B$4,H2618&lt;=$X$1),AND('Country Prioritization'!$C$5='Filter inputs'!$B$5,M2618&lt;=$X$1))),1,0)</f>
        <v>1</v>
      </c>
      <c r="Y2618">
        <f>IF(OR('Vaccine Prioritization'!$C$5='Filter inputs'!$E$4, 'Vaccine Prioritization'!$C$5=$F2618),1,0)</f>
        <v>1</v>
      </c>
    </row>
    <row r="2619" spans="1:25" x14ac:dyDescent="0.3">
      <c r="A2619" t="str">
        <f t="shared" si="62"/>
        <v>ASIAPRKRotaC2022</v>
      </c>
      <c r="B2619" t="s">
        <v>13</v>
      </c>
      <c r="C2619" t="s">
        <v>177</v>
      </c>
      <c r="D2619" t="s">
        <v>73</v>
      </c>
      <c r="E2619" t="s">
        <v>85</v>
      </c>
      <c r="F2619">
        <v>2022</v>
      </c>
      <c r="G2619" t="s">
        <v>197</v>
      </c>
      <c r="H2619" s="11" cm="1">
        <f t="array" ref="H2619">_xlfn.IFS(G2619="&gt;70%",1,G2619="60-70%",70%,G2619="50-60%",60%,G2619="&lt;50%",50%)</f>
        <v>0.7</v>
      </c>
      <c r="I2619" s="47">
        <v>0.39996797198152473</v>
      </c>
      <c r="J2619">
        <v>8</v>
      </c>
      <c r="K2619">
        <v>6</v>
      </c>
      <c r="L2619" t="s">
        <v>199</v>
      </c>
      <c r="M2619" s="11" cm="1">
        <f t="array" ref="M2619">_xlfn.IFS(L2619="&gt;70%",1,L2619="60-70%",70%,L2619="50-60%",60%,L2619="&lt;50%",50%)</f>
        <v>0.5</v>
      </c>
      <c r="N2619" s="47">
        <v>0.7298211584350397</v>
      </c>
      <c r="O2619">
        <v>9</v>
      </c>
      <c r="P2619">
        <v>7</v>
      </c>
      <c r="Q2619">
        <v>1</v>
      </c>
      <c r="R2619">
        <v>9</v>
      </c>
      <c r="S2619" t="s">
        <v>103</v>
      </c>
      <c r="T2619" t="s">
        <v>106</v>
      </c>
      <c r="V2619">
        <v>24</v>
      </c>
      <c r="W2619">
        <v>26</v>
      </c>
      <c r="X2619">
        <f>IF(AND(OR('Country Prioritization'!$C$4 = 'Filter inputs'!$A$4,'Country Prioritization'!$C$4=$B2619),
OR('Country Prioritization'!$C$6='Filter inputs'!$C$4,'Country Prioritization'!$C$6=$S2619),
OR( 'Country Prioritization'!$C$7='Filter inputs'!$D$4, 'Country Prioritization'!$C$7=$T2619),
OR('Country Prioritization'!$C$8='Filter inputs'!$E$4, 'Country Prioritization'!$C$8=$F2619), OR(AND('Country Prioritization'!$C$5='Filter inputs'!$B$4,H2619&lt;=$X$1),AND('Country Prioritization'!$C$5='Filter inputs'!$B$5,M2619&lt;=$X$1))),1,0)</f>
        <v>1</v>
      </c>
      <c r="Y2619">
        <f>IF(OR('Vaccine Prioritization'!$C$5='Filter inputs'!$E$4, 'Vaccine Prioritization'!$C$5=$F2619),1,0)</f>
        <v>1</v>
      </c>
    </row>
    <row r="2620" spans="1:25" x14ac:dyDescent="0.3">
      <c r="A2620" t="str">
        <f t="shared" si="62"/>
        <v>AFRICASENRotaC2022</v>
      </c>
      <c r="B2620" t="s">
        <v>3</v>
      </c>
      <c r="C2620" t="s">
        <v>164</v>
      </c>
      <c r="D2620" t="s">
        <v>60</v>
      </c>
      <c r="E2620" t="s">
        <v>85</v>
      </c>
      <c r="F2620">
        <v>2022</v>
      </c>
      <c r="G2620" t="s">
        <v>196</v>
      </c>
      <c r="H2620" s="11" cm="1">
        <f t="array" ref="H2620">_xlfn.IFS(G2620="&gt;70%",1,G2620="60-70%",70%,G2620="50-60%",60%,G2620="&lt;50%",50%)</f>
        <v>1</v>
      </c>
      <c r="I2620" s="47">
        <v>0.76425650928189215</v>
      </c>
      <c r="J2620">
        <v>2</v>
      </c>
      <c r="K2620">
        <v>7</v>
      </c>
      <c r="L2620" t="s">
        <v>196</v>
      </c>
      <c r="M2620" s="11" cm="1">
        <f t="array" ref="M2620">_xlfn.IFS(L2620="&gt;70%",1,L2620="60-70%",70%,L2620="50-60%",60%,L2620="&lt;50%",50%)</f>
        <v>1</v>
      </c>
      <c r="N2620" s="47">
        <v>0.70274463386500485</v>
      </c>
      <c r="O2620">
        <v>3</v>
      </c>
      <c r="P2620">
        <v>7</v>
      </c>
      <c r="Q2620">
        <v>1</v>
      </c>
      <c r="R2620">
        <v>2</v>
      </c>
      <c r="S2620" t="s">
        <v>104</v>
      </c>
      <c r="T2620" t="s">
        <v>109</v>
      </c>
      <c r="V2620">
        <v>12</v>
      </c>
      <c r="W2620">
        <v>13</v>
      </c>
      <c r="X2620">
        <f>IF(AND(OR('Country Prioritization'!$C$4 = 'Filter inputs'!$A$4,'Country Prioritization'!$C$4=$B2620),
OR('Country Prioritization'!$C$6='Filter inputs'!$C$4,'Country Prioritization'!$C$6=$S2620),
OR( 'Country Prioritization'!$C$7='Filter inputs'!$D$4, 'Country Prioritization'!$C$7=$T2620),
OR('Country Prioritization'!$C$8='Filter inputs'!$E$4, 'Country Prioritization'!$C$8=$F2620), OR(AND('Country Prioritization'!$C$5='Filter inputs'!$B$4,H2620&lt;=$X$1),AND('Country Prioritization'!$C$5='Filter inputs'!$B$5,M2620&lt;=$X$1))),1,0)</f>
        <v>1</v>
      </c>
      <c r="Y2620">
        <f>IF(OR('Vaccine Prioritization'!$C$5='Filter inputs'!$E$4, 'Vaccine Prioritization'!$C$5=$F2620),1,0)</f>
        <v>1</v>
      </c>
    </row>
    <row r="2621" spans="1:25" x14ac:dyDescent="0.3">
      <c r="A2621" t="str">
        <f t="shared" si="62"/>
        <v>AMERICAHTIRotaC2022</v>
      </c>
      <c r="B2621" t="s">
        <v>22</v>
      </c>
      <c r="C2621" t="s">
        <v>127</v>
      </c>
      <c r="D2621" t="s">
        <v>23</v>
      </c>
      <c r="E2621" t="s">
        <v>85</v>
      </c>
      <c r="F2621">
        <v>2022</v>
      </c>
      <c r="G2621" t="s">
        <v>199</v>
      </c>
      <c r="H2621" s="11" cm="1">
        <f t="array" ref="H2621">_xlfn.IFS(G2621="&gt;70%",1,G2621="60-70%",70%,G2621="50-60%",60%,G2621="&lt;50%",50%)</f>
        <v>0.5</v>
      </c>
      <c r="I2621" s="47">
        <v>0.46518531981304134</v>
      </c>
      <c r="J2621">
        <v>10</v>
      </c>
      <c r="K2621">
        <v>6</v>
      </c>
      <c r="L2621" t="s">
        <v>197</v>
      </c>
      <c r="M2621" s="11" cm="1">
        <f t="array" ref="M2621">_xlfn.IFS(L2621="&gt;70%",1,L2621="60-70%",70%,L2621="50-60%",60%,L2621="&lt;50%",50%)</f>
        <v>0.7</v>
      </c>
      <c r="N2621" s="47">
        <v>0.66616840848199921</v>
      </c>
      <c r="O2621">
        <v>6</v>
      </c>
      <c r="P2621">
        <v>7</v>
      </c>
      <c r="Q2621">
        <v>5</v>
      </c>
      <c r="R2621">
        <v>9</v>
      </c>
      <c r="S2621" t="s">
        <v>103</v>
      </c>
      <c r="T2621" t="s">
        <v>106</v>
      </c>
      <c r="V2621">
        <v>30</v>
      </c>
      <c r="W2621">
        <v>27</v>
      </c>
      <c r="X2621">
        <f>IF(AND(OR('Country Prioritization'!$C$4 = 'Filter inputs'!$A$4,'Country Prioritization'!$C$4=$B2621),
OR('Country Prioritization'!$C$6='Filter inputs'!$C$4,'Country Prioritization'!$C$6=$S2621),
OR( 'Country Prioritization'!$C$7='Filter inputs'!$D$4, 'Country Prioritization'!$C$7=$T2621),
OR('Country Prioritization'!$C$8='Filter inputs'!$E$4, 'Country Prioritization'!$C$8=$F2621), OR(AND('Country Prioritization'!$C$5='Filter inputs'!$B$4,H2621&lt;=$X$1),AND('Country Prioritization'!$C$5='Filter inputs'!$B$5,M2621&lt;=$X$1))),1,0)</f>
        <v>1</v>
      </c>
      <c r="Y2621">
        <f>IF(OR('Vaccine Prioritization'!$C$5='Filter inputs'!$E$4, 'Vaccine Prioritization'!$C$5=$F2621),1,0)</f>
        <v>1</v>
      </c>
    </row>
    <row r="2622" spans="1:25" x14ac:dyDescent="0.3">
      <c r="A2622" t="str">
        <f t="shared" si="62"/>
        <v>AFRICAGHARotaC2022</v>
      </c>
      <c r="B2622" t="s">
        <v>3</v>
      </c>
      <c r="C2622" t="s">
        <v>166</v>
      </c>
      <c r="D2622" t="s">
        <v>62</v>
      </c>
      <c r="E2622" t="s">
        <v>85</v>
      </c>
      <c r="F2622">
        <v>2022</v>
      </c>
      <c r="G2622" t="s">
        <v>196</v>
      </c>
      <c r="H2622" s="11" cm="1">
        <f t="array" ref="H2622">_xlfn.IFS(G2622="&gt;70%",1,G2622="60-70%",70%,G2622="50-60%",60%,G2622="&lt;50%",50%)</f>
        <v>1</v>
      </c>
      <c r="I2622" s="47">
        <v>0.62248920321205647</v>
      </c>
      <c r="J2622">
        <v>2</v>
      </c>
      <c r="K2622">
        <v>7</v>
      </c>
      <c r="L2622" t="s">
        <v>196</v>
      </c>
      <c r="M2622" s="11" cm="1">
        <f t="array" ref="M2622">_xlfn.IFS(L2622="&gt;70%",1,L2622="60-70%",70%,L2622="50-60%",60%,L2622="&lt;50%",50%)</f>
        <v>1</v>
      </c>
      <c r="N2622" s="47">
        <v>0.63809530988200447</v>
      </c>
      <c r="O2622">
        <v>2</v>
      </c>
      <c r="P2622">
        <v>7</v>
      </c>
      <c r="Q2622">
        <v>5</v>
      </c>
      <c r="R2622">
        <v>2</v>
      </c>
      <c r="S2622" t="s">
        <v>104</v>
      </c>
      <c r="T2622" t="s">
        <v>109</v>
      </c>
      <c r="V2622">
        <v>16</v>
      </c>
      <c r="W2622">
        <v>16</v>
      </c>
      <c r="X2622">
        <f>IF(AND(OR('Country Prioritization'!$C$4 = 'Filter inputs'!$A$4,'Country Prioritization'!$C$4=$B2622),
OR('Country Prioritization'!$C$6='Filter inputs'!$C$4,'Country Prioritization'!$C$6=$S2622),
OR( 'Country Prioritization'!$C$7='Filter inputs'!$D$4, 'Country Prioritization'!$C$7=$T2622),
OR('Country Prioritization'!$C$8='Filter inputs'!$E$4, 'Country Prioritization'!$C$8=$F2622), OR(AND('Country Prioritization'!$C$5='Filter inputs'!$B$4,H2622&lt;=$X$1),AND('Country Prioritization'!$C$5='Filter inputs'!$B$5,M2622&lt;=$X$1))),1,0)</f>
        <v>1</v>
      </c>
      <c r="Y2622">
        <f>IF(OR('Vaccine Prioritization'!$C$5='Filter inputs'!$E$4, 'Vaccine Prioritization'!$C$5=$F2622),1,0)</f>
        <v>1</v>
      </c>
    </row>
    <row r="2623" spans="1:25" x14ac:dyDescent="0.3">
      <c r="A2623" t="str">
        <f t="shared" si="62"/>
        <v>ASIALKARotaC2022</v>
      </c>
      <c r="B2623" t="s">
        <v>13</v>
      </c>
      <c r="C2623" t="s">
        <v>180</v>
      </c>
      <c r="D2623" t="s">
        <v>76</v>
      </c>
      <c r="E2623" t="s">
        <v>85</v>
      </c>
      <c r="F2623">
        <v>2022</v>
      </c>
      <c r="G2623" t="s">
        <v>197</v>
      </c>
      <c r="H2623" s="11" cm="1">
        <f t="array" ref="H2623">_xlfn.IFS(G2623="&gt;70%",1,G2623="60-70%",70%,G2623="50-60%",60%,G2623="&lt;50%",50%)</f>
        <v>0.7</v>
      </c>
      <c r="I2623" s="47">
        <v>7.5167900434120027E-2</v>
      </c>
      <c r="J2623">
        <v>8</v>
      </c>
      <c r="K2623">
        <v>3</v>
      </c>
      <c r="L2623" t="s">
        <v>199</v>
      </c>
      <c r="M2623" s="11" cm="1">
        <f t="array" ref="M2623">_xlfn.IFS(L2623="&gt;70%",1,L2623="60-70%",70%,L2623="50-60%",60%,L2623="&lt;50%",50%)</f>
        <v>0.5</v>
      </c>
      <c r="N2623" s="47">
        <v>0.61949067767738542</v>
      </c>
      <c r="O2623">
        <v>9</v>
      </c>
      <c r="P2623">
        <v>6</v>
      </c>
      <c r="Q2623">
        <v>1</v>
      </c>
      <c r="R2623">
        <v>11</v>
      </c>
      <c r="S2623" t="s">
        <v>104</v>
      </c>
      <c r="T2623" t="s">
        <v>108</v>
      </c>
      <c r="V2623">
        <v>23</v>
      </c>
      <c r="W2623">
        <v>27</v>
      </c>
      <c r="X2623">
        <f>IF(AND(OR('Country Prioritization'!$C$4 = 'Filter inputs'!$A$4,'Country Prioritization'!$C$4=$B2623),
OR('Country Prioritization'!$C$6='Filter inputs'!$C$4,'Country Prioritization'!$C$6=$S2623),
OR( 'Country Prioritization'!$C$7='Filter inputs'!$D$4, 'Country Prioritization'!$C$7=$T2623),
OR('Country Prioritization'!$C$8='Filter inputs'!$E$4, 'Country Prioritization'!$C$8=$F2623), OR(AND('Country Prioritization'!$C$5='Filter inputs'!$B$4,H2623&lt;=$X$1),AND('Country Prioritization'!$C$5='Filter inputs'!$B$5,M2623&lt;=$X$1))),1,0)</f>
        <v>1</v>
      </c>
      <c r="Y2623">
        <f>IF(OR('Vaccine Prioritization'!$C$5='Filter inputs'!$E$4, 'Vaccine Prioritization'!$C$5=$F2623),1,0)</f>
        <v>1</v>
      </c>
    </row>
    <row r="2624" spans="1:25" x14ac:dyDescent="0.3">
      <c r="A2624" t="str">
        <f t="shared" si="62"/>
        <v>AFRICARWARotaC2022</v>
      </c>
      <c r="B2624" t="s">
        <v>3</v>
      </c>
      <c r="C2624" t="s">
        <v>179</v>
      </c>
      <c r="D2624" t="s">
        <v>75</v>
      </c>
      <c r="E2624" t="s">
        <v>85</v>
      </c>
      <c r="F2624">
        <v>2022</v>
      </c>
      <c r="G2624" t="s">
        <v>196</v>
      </c>
      <c r="H2624" s="11" cm="1">
        <f t="array" ref="H2624">_xlfn.IFS(G2624="&gt;70%",1,G2624="60-70%",70%,G2624="50-60%",60%,G2624="&lt;50%",50%)</f>
        <v>1</v>
      </c>
      <c r="I2624" s="47">
        <v>0.51114113362602165</v>
      </c>
      <c r="J2624">
        <v>1</v>
      </c>
      <c r="K2624">
        <v>6</v>
      </c>
      <c r="L2624" t="s">
        <v>196</v>
      </c>
      <c r="M2624" s="11" cm="1">
        <f t="array" ref="M2624">_xlfn.IFS(L2624="&gt;70%",1,L2624="60-70%",70%,L2624="50-60%",60%,L2624="&lt;50%",50%)</f>
        <v>1</v>
      </c>
      <c r="N2624" s="47">
        <v>0.53119783487991468</v>
      </c>
      <c r="O2624">
        <v>1</v>
      </c>
      <c r="P2624">
        <v>6</v>
      </c>
      <c r="Q2624">
        <v>8</v>
      </c>
      <c r="R2624">
        <v>9</v>
      </c>
      <c r="S2624" t="s">
        <v>103</v>
      </c>
      <c r="T2624" t="s">
        <v>106</v>
      </c>
      <c r="V2624">
        <v>24</v>
      </c>
      <c r="W2624">
        <v>24</v>
      </c>
      <c r="X2624">
        <f>IF(AND(OR('Country Prioritization'!$C$4 = 'Filter inputs'!$A$4,'Country Prioritization'!$C$4=$B2624),
OR('Country Prioritization'!$C$6='Filter inputs'!$C$4,'Country Prioritization'!$C$6=$S2624),
OR( 'Country Prioritization'!$C$7='Filter inputs'!$D$4, 'Country Prioritization'!$C$7=$T2624),
OR('Country Prioritization'!$C$8='Filter inputs'!$E$4, 'Country Prioritization'!$C$8=$F2624), OR(AND('Country Prioritization'!$C$5='Filter inputs'!$B$4,H2624&lt;=$X$1),AND('Country Prioritization'!$C$5='Filter inputs'!$B$5,M2624&lt;=$X$1))),1,0)</f>
        <v>1</v>
      </c>
      <c r="Y2624">
        <f>IF(OR('Vaccine Prioritization'!$C$5='Filter inputs'!$E$4, 'Vaccine Prioritization'!$C$5=$F2624),1,0)</f>
        <v>1</v>
      </c>
    </row>
    <row r="2625" spans="1:25" x14ac:dyDescent="0.3">
      <c r="A2625" t="str">
        <f t="shared" si="62"/>
        <v>AFRICASOMRotaC2022</v>
      </c>
      <c r="B2625" t="s">
        <v>3</v>
      </c>
      <c r="C2625" t="s">
        <v>112</v>
      </c>
      <c r="D2625" t="s">
        <v>4</v>
      </c>
      <c r="E2625" t="s">
        <v>85</v>
      </c>
      <c r="F2625">
        <v>2022</v>
      </c>
      <c r="G2625" t="s">
        <v>196</v>
      </c>
      <c r="H2625" s="11" cm="1">
        <f t="array" ref="H2625">_xlfn.IFS(G2625="&gt;70%",1,G2625="60-70%",70%,G2625="50-60%",60%,G2625="&lt;50%",50%)</f>
        <v>1</v>
      </c>
      <c r="I2625" s="47">
        <v>0.86714803167004439</v>
      </c>
      <c r="J2625">
        <v>6</v>
      </c>
      <c r="K2625">
        <v>8</v>
      </c>
      <c r="L2625" t="s">
        <v>199</v>
      </c>
      <c r="M2625" s="11" cm="1">
        <f t="array" ref="M2625">_xlfn.IFS(L2625="&gt;70%",1,L2625="60-70%",70%,L2625="50-60%",60%,L2625="&lt;50%",50%)</f>
        <v>0.5</v>
      </c>
      <c r="N2625" s="47">
        <v>0.52886271150132913</v>
      </c>
      <c r="O2625">
        <v>8</v>
      </c>
      <c r="P2625">
        <v>6</v>
      </c>
      <c r="Q2625">
        <v>9</v>
      </c>
      <c r="R2625">
        <v>9</v>
      </c>
      <c r="S2625" t="s">
        <v>103</v>
      </c>
      <c r="T2625" t="s">
        <v>106</v>
      </c>
      <c r="V2625">
        <v>32</v>
      </c>
      <c r="W2625">
        <v>32</v>
      </c>
      <c r="X2625">
        <f>IF(AND(OR('Country Prioritization'!$C$4 = 'Filter inputs'!$A$4,'Country Prioritization'!$C$4=$B2625),
OR('Country Prioritization'!$C$6='Filter inputs'!$C$4,'Country Prioritization'!$C$6=$S2625),
OR( 'Country Prioritization'!$C$7='Filter inputs'!$D$4, 'Country Prioritization'!$C$7=$T2625),
OR('Country Prioritization'!$C$8='Filter inputs'!$E$4, 'Country Prioritization'!$C$8=$F2625), OR(AND('Country Prioritization'!$C$5='Filter inputs'!$B$4,H2625&lt;=$X$1),AND('Country Prioritization'!$C$5='Filter inputs'!$B$5,M2625&lt;=$X$1))),1,0)</f>
        <v>1</v>
      </c>
      <c r="Y2625">
        <f>IF(OR('Vaccine Prioritization'!$C$5='Filter inputs'!$E$4, 'Vaccine Prioritization'!$C$5=$F2625),1,0)</f>
        <v>1</v>
      </c>
    </row>
    <row r="2626" spans="1:25" x14ac:dyDescent="0.3">
      <c r="A2626" t="str">
        <f t="shared" si="62"/>
        <v>ASIASYRRotaC2022</v>
      </c>
      <c r="B2626" t="s">
        <v>13</v>
      </c>
      <c r="C2626" t="s">
        <v>122</v>
      </c>
      <c r="D2626" t="s">
        <v>17</v>
      </c>
      <c r="E2626" t="s">
        <v>85</v>
      </c>
      <c r="F2626">
        <v>2022</v>
      </c>
      <c r="G2626" t="s">
        <v>197</v>
      </c>
      <c r="H2626" s="11" cm="1">
        <f t="array" ref="H2626">_xlfn.IFS(G2626="&gt;70%",1,G2626="60-70%",70%,G2626="50-60%",60%,G2626="&lt;50%",50%)</f>
        <v>0.7</v>
      </c>
      <c r="I2626" s="47">
        <v>1.3136560754977968</v>
      </c>
      <c r="J2626">
        <v>9</v>
      </c>
      <c r="K2626">
        <v>9</v>
      </c>
      <c r="L2626" t="s">
        <v>199</v>
      </c>
      <c r="M2626" s="11" cm="1">
        <f t="array" ref="M2626">_xlfn.IFS(L2626="&gt;70%",1,L2626="60-70%",70%,L2626="50-60%",60%,L2626="&lt;50%",50%)</f>
        <v>0.5</v>
      </c>
      <c r="N2626" s="47">
        <v>0.51461912711644597</v>
      </c>
      <c r="O2626">
        <v>10</v>
      </c>
      <c r="P2626">
        <v>6</v>
      </c>
      <c r="Q2626">
        <v>2</v>
      </c>
      <c r="R2626">
        <v>9</v>
      </c>
      <c r="S2626" t="s">
        <v>103</v>
      </c>
      <c r="T2626" t="s">
        <v>106</v>
      </c>
      <c r="V2626">
        <v>29</v>
      </c>
      <c r="W2626">
        <v>27</v>
      </c>
      <c r="X2626">
        <f>IF(AND(OR('Country Prioritization'!$C$4 = 'Filter inputs'!$A$4,'Country Prioritization'!$C$4=$B2626),
OR('Country Prioritization'!$C$6='Filter inputs'!$C$4,'Country Prioritization'!$C$6=$S2626),
OR( 'Country Prioritization'!$C$7='Filter inputs'!$D$4, 'Country Prioritization'!$C$7=$T2626),
OR('Country Prioritization'!$C$8='Filter inputs'!$E$4, 'Country Prioritization'!$C$8=$F2626), OR(AND('Country Prioritization'!$C$5='Filter inputs'!$B$4,H2626&lt;=$X$1),AND('Country Prioritization'!$C$5='Filter inputs'!$B$5,M2626&lt;=$X$1))),1,0)</f>
        <v>1</v>
      </c>
      <c r="Y2626">
        <f>IF(OR('Vaccine Prioritization'!$C$5='Filter inputs'!$E$4, 'Vaccine Prioritization'!$C$5=$F2626),1,0)</f>
        <v>1</v>
      </c>
    </row>
    <row r="2627" spans="1:25" x14ac:dyDescent="0.3">
      <c r="A2627" t="str">
        <f t="shared" si="62"/>
        <v>AFRICATCDRotaC2022</v>
      </c>
      <c r="B2627" t="s">
        <v>3</v>
      </c>
      <c r="C2627" t="s">
        <v>118</v>
      </c>
      <c r="D2627" t="s">
        <v>11</v>
      </c>
      <c r="E2627" t="s">
        <v>85</v>
      </c>
      <c r="F2627">
        <v>2022</v>
      </c>
      <c r="G2627" t="s">
        <v>196</v>
      </c>
      <c r="H2627" s="11" cm="1">
        <f t="array" ref="H2627">_xlfn.IFS(G2627="&gt;70%",1,G2627="60-70%",70%,G2627="50-60%",60%,G2627="&lt;50%",50%)</f>
        <v>1</v>
      </c>
      <c r="I2627" s="47">
        <v>1.4845699359030464</v>
      </c>
      <c r="J2627">
        <v>6</v>
      </c>
      <c r="K2627">
        <v>9</v>
      </c>
      <c r="L2627" t="s">
        <v>199</v>
      </c>
      <c r="M2627" s="11" cm="1">
        <f t="array" ref="M2627">_xlfn.IFS(L2627="&gt;70%",1,L2627="60-70%",70%,L2627="50-60%",60%,L2627="&lt;50%",50%)</f>
        <v>0.5</v>
      </c>
      <c r="N2627" s="47">
        <v>0.49773954914350488</v>
      </c>
      <c r="O2627">
        <v>8</v>
      </c>
      <c r="P2627">
        <v>6</v>
      </c>
      <c r="Q2627">
        <v>9</v>
      </c>
      <c r="R2627">
        <v>9</v>
      </c>
      <c r="S2627" t="s">
        <v>103</v>
      </c>
      <c r="T2627" t="s">
        <v>106</v>
      </c>
      <c r="V2627">
        <v>33</v>
      </c>
      <c r="W2627">
        <v>32</v>
      </c>
      <c r="X2627">
        <f>IF(AND(OR('Country Prioritization'!$C$4 = 'Filter inputs'!$A$4,'Country Prioritization'!$C$4=$B2627),
OR('Country Prioritization'!$C$6='Filter inputs'!$C$4,'Country Prioritization'!$C$6=$S2627),
OR( 'Country Prioritization'!$C$7='Filter inputs'!$D$4, 'Country Prioritization'!$C$7=$T2627),
OR('Country Prioritization'!$C$8='Filter inputs'!$E$4, 'Country Prioritization'!$C$8=$F2627), OR(AND('Country Prioritization'!$C$5='Filter inputs'!$B$4,H2627&lt;=$X$1),AND('Country Prioritization'!$C$5='Filter inputs'!$B$5,M2627&lt;=$X$1))),1,0)</f>
        <v>1</v>
      </c>
      <c r="Y2627">
        <f>IF(OR('Vaccine Prioritization'!$C$5='Filter inputs'!$E$4, 'Vaccine Prioritization'!$C$5=$F2627),1,0)</f>
        <v>1</v>
      </c>
    </row>
    <row r="2628" spans="1:25" x14ac:dyDescent="0.3">
      <c r="A2628" t="str">
        <f t="shared" ref="A2628:A2691" si="63">_xlfn.CONCAT(B2628,D2628,E2628,F2628)</f>
        <v>ASIAKHMRotaC2022</v>
      </c>
      <c r="B2628" t="s">
        <v>13</v>
      </c>
      <c r="C2628" t="s">
        <v>163</v>
      </c>
      <c r="D2628" t="s">
        <v>59</v>
      </c>
      <c r="E2628" t="s">
        <v>85</v>
      </c>
      <c r="F2628">
        <v>2022</v>
      </c>
      <c r="G2628" t="s">
        <v>197</v>
      </c>
      <c r="H2628" s="11" cm="1">
        <f t="array" ref="H2628">_xlfn.IFS(G2628="&gt;70%",1,G2628="60-70%",70%,G2628="50-60%",60%,G2628="&lt;50%",50%)</f>
        <v>0.7</v>
      </c>
      <c r="I2628" s="47">
        <v>0.3525982195628295</v>
      </c>
      <c r="J2628">
        <v>8</v>
      </c>
      <c r="K2628">
        <v>5</v>
      </c>
      <c r="L2628" t="s">
        <v>199</v>
      </c>
      <c r="M2628" s="11" cm="1">
        <f t="array" ref="M2628">_xlfn.IFS(L2628="&gt;70%",1,L2628="60-70%",70%,L2628="50-60%",60%,L2628="&lt;50%",50%)</f>
        <v>0.5</v>
      </c>
      <c r="N2628" s="47">
        <v>0.48549030283280187</v>
      </c>
      <c r="O2628">
        <v>9</v>
      </c>
      <c r="P2628">
        <v>6</v>
      </c>
      <c r="Q2628">
        <v>8</v>
      </c>
      <c r="R2628">
        <v>2</v>
      </c>
      <c r="S2628" t="s">
        <v>104</v>
      </c>
      <c r="T2628" t="s">
        <v>109</v>
      </c>
      <c r="V2628">
        <v>23</v>
      </c>
      <c r="W2628">
        <v>25</v>
      </c>
      <c r="X2628">
        <f>IF(AND(OR('Country Prioritization'!$C$4 = 'Filter inputs'!$A$4,'Country Prioritization'!$C$4=$B2628),
OR('Country Prioritization'!$C$6='Filter inputs'!$C$4,'Country Prioritization'!$C$6=$S2628),
OR( 'Country Prioritization'!$C$7='Filter inputs'!$D$4, 'Country Prioritization'!$C$7=$T2628),
OR('Country Prioritization'!$C$8='Filter inputs'!$E$4, 'Country Prioritization'!$C$8=$F2628), OR(AND('Country Prioritization'!$C$5='Filter inputs'!$B$4,H2628&lt;=$X$1),AND('Country Prioritization'!$C$5='Filter inputs'!$B$5,M2628&lt;=$X$1))),1,0)</f>
        <v>1</v>
      </c>
      <c r="Y2628">
        <f>IF(OR('Vaccine Prioritization'!$C$5='Filter inputs'!$E$4, 'Vaccine Prioritization'!$C$5=$F2628),1,0)</f>
        <v>1</v>
      </c>
    </row>
    <row r="2629" spans="1:25" x14ac:dyDescent="0.3">
      <c r="A2629" t="str">
        <f t="shared" si="63"/>
        <v>OCEANIAPNGRotaC2022</v>
      </c>
      <c r="B2629" t="s">
        <v>15</v>
      </c>
      <c r="C2629" t="s">
        <v>121</v>
      </c>
      <c r="D2629" t="s">
        <v>16</v>
      </c>
      <c r="E2629" t="s">
        <v>85</v>
      </c>
      <c r="F2629">
        <v>2022</v>
      </c>
      <c r="G2629" t="s">
        <v>196</v>
      </c>
      <c r="H2629" s="11" cm="1">
        <f t="array" ref="H2629">_xlfn.IFS(G2629="&gt;70%",1,G2629="60-70%",70%,G2629="50-60%",60%,G2629="&lt;50%",50%)</f>
        <v>1</v>
      </c>
      <c r="I2629" s="47">
        <v>0.75266753112333451</v>
      </c>
      <c r="J2629">
        <v>5</v>
      </c>
      <c r="K2629">
        <v>7</v>
      </c>
      <c r="L2629" t="s">
        <v>199</v>
      </c>
      <c r="M2629" s="11" cm="1">
        <f t="array" ref="M2629">_xlfn.IFS(L2629="&gt;70%",1,L2629="60-70%",70%,L2629="50-60%",60%,L2629="&lt;50%",50%)</f>
        <v>0.5</v>
      </c>
      <c r="N2629" s="47">
        <v>0.48488320281264413</v>
      </c>
      <c r="O2629">
        <v>7</v>
      </c>
      <c r="P2629">
        <v>6</v>
      </c>
      <c r="Q2629">
        <v>6</v>
      </c>
      <c r="R2629">
        <v>5</v>
      </c>
      <c r="S2629" t="s">
        <v>104</v>
      </c>
      <c r="T2629" t="s">
        <v>107</v>
      </c>
      <c r="V2629">
        <v>23</v>
      </c>
      <c r="W2629">
        <v>24</v>
      </c>
      <c r="X2629">
        <f>IF(AND(OR('Country Prioritization'!$C$4 = 'Filter inputs'!$A$4,'Country Prioritization'!$C$4=$B2629),
OR('Country Prioritization'!$C$6='Filter inputs'!$C$4,'Country Prioritization'!$C$6=$S2629),
OR( 'Country Prioritization'!$C$7='Filter inputs'!$D$4, 'Country Prioritization'!$C$7=$T2629),
OR('Country Prioritization'!$C$8='Filter inputs'!$E$4, 'Country Prioritization'!$C$8=$F2629), OR(AND('Country Prioritization'!$C$5='Filter inputs'!$B$4,H2629&lt;=$X$1),AND('Country Prioritization'!$C$5='Filter inputs'!$B$5,M2629&lt;=$X$1))),1,0)</f>
        <v>1</v>
      </c>
      <c r="Y2629">
        <f>IF(OR('Vaccine Prioritization'!$C$5='Filter inputs'!$E$4, 'Vaccine Prioritization'!$C$5=$F2629),1,0)</f>
        <v>1</v>
      </c>
    </row>
    <row r="2630" spans="1:25" x14ac:dyDescent="0.3">
      <c r="A2630" t="str">
        <f t="shared" si="63"/>
        <v>AMERICACUBRotaC2022</v>
      </c>
      <c r="B2630" t="s">
        <v>22</v>
      </c>
      <c r="C2630" t="s">
        <v>175</v>
      </c>
      <c r="D2630" t="s">
        <v>71</v>
      </c>
      <c r="E2630" t="s">
        <v>85</v>
      </c>
      <c r="F2630">
        <v>2022</v>
      </c>
      <c r="G2630" t="s">
        <v>196</v>
      </c>
      <c r="H2630" s="11" cm="1">
        <f t="array" ref="H2630">_xlfn.IFS(G2630="&gt;70%",1,G2630="60-70%",70%,G2630="50-60%",60%,G2630="&lt;50%",50%)</f>
        <v>1</v>
      </c>
      <c r="I2630" s="47">
        <v>5.5714440696903671E-2</v>
      </c>
      <c r="J2630">
        <v>4</v>
      </c>
      <c r="K2630">
        <v>2</v>
      </c>
      <c r="L2630" t="s">
        <v>199</v>
      </c>
      <c r="M2630" s="11" cm="1">
        <f t="array" ref="M2630">_xlfn.IFS(L2630="&gt;70%",1,L2630="60-70%",70%,L2630="50-60%",60%,L2630="&lt;50%",50%)</f>
        <v>0.5</v>
      </c>
      <c r="N2630" s="47">
        <v>0.39231774152397358</v>
      </c>
      <c r="O2630">
        <v>7</v>
      </c>
      <c r="P2630">
        <v>5</v>
      </c>
      <c r="Q2630">
        <v>1</v>
      </c>
      <c r="R2630">
        <v>10</v>
      </c>
      <c r="S2630" t="s">
        <v>105</v>
      </c>
      <c r="T2630" t="s">
        <v>108</v>
      </c>
      <c r="V2630">
        <v>17</v>
      </c>
      <c r="W2630">
        <v>23</v>
      </c>
      <c r="X2630">
        <f>IF(AND(OR('Country Prioritization'!$C$4 = 'Filter inputs'!$A$4,'Country Prioritization'!$C$4=$B2630),
OR('Country Prioritization'!$C$6='Filter inputs'!$C$4,'Country Prioritization'!$C$6=$S2630),
OR( 'Country Prioritization'!$C$7='Filter inputs'!$D$4, 'Country Prioritization'!$C$7=$T2630),
OR('Country Prioritization'!$C$8='Filter inputs'!$E$4, 'Country Prioritization'!$C$8=$F2630), OR(AND('Country Prioritization'!$C$5='Filter inputs'!$B$4,H2630&lt;=$X$1),AND('Country Prioritization'!$C$5='Filter inputs'!$B$5,M2630&lt;=$X$1))),1,0)</f>
        <v>1</v>
      </c>
      <c r="Y2630">
        <f>IF(OR('Vaccine Prioritization'!$C$5='Filter inputs'!$E$4, 'Vaccine Prioritization'!$C$5=$F2630),1,0)</f>
        <v>1</v>
      </c>
    </row>
    <row r="2631" spans="1:25" x14ac:dyDescent="0.3">
      <c r="A2631" t="str">
        <f t="shared" si="63"/>
        <v>AFRICAGINRotaC2022</v>
      </c>
      <c r="B2631" t="s">
        <v>3</v>
      </c>
      <c r="C2631" t="s">
        <v>119</v>
      </c>
      <c r="D2631" t="s">
        <v>12</v>
      </c>
      <c r="E2631" t="s">
        <v>85</v>
      </c>
      <c r="F2631">
        <v>2022</v>
      </c>
      <c r="G2631" t="s">
        <v>196</v>
      </c>
      <c r="H2631" s="11" cm="1">
        <f t="array" ref="H2631">_xlfn.IFS(G2631="&gt;70%",1,G2631="60-70%",70%,G2631="50-60%",60%,G2631="&lt;50%",50%)</f>
        <v>1</v>
      </c>
      <c r="I2631" s="47">
        <v>0.47457610611638329</v>
      </c>
      <c r="J2631">
        <v>6</v>
      </c>
      <c r="K2631">
        <v>6</v>
      </c>
      <c r="L2631" t="s">
        <v>199</v>
      </c>
      <c r="M2631" s="11" cm="1">
        <f t="array" ref="M2631">_xlfn.IFS(L2631="&gt;70%",1,L2631="60-70%",70%,L2631="50-60%",60%,L2631="&lt;50%",50%)</f>
        <v>0.5</v>
      </c>
      <c r="N2631" s="47">
        <v>0.36374156857188999</v>
      </c>
      <c r="O2631">
        <v>8</v>
      </c>
      <c r="P2631">
        <v>5</v>
      </c>
      <c r="Q2631">
        <v>7</v>
      </c>
      <c r="R2631">
        <v>9</v>
      </c>
      <c r="S2631" t="s">
        <v>103</v>
      </c>
      <c r="T2631" t="s">
        <v>106</v>
      </c>
      <c r="V2631">
        <v>28</v>
      </c>
      <c r="W2631">
        <v>29</v>
      </c>
      <c r="X2631">
        <f>IF(AND(OR('Country Prioritization'!$C$4 = 'Filter inputs'!$A$4,'Country Prioritization'!$C$4=$B2631),
OR('Country Prioritization'!$C$6='Filter inputs'!$C$4,'Country Prioritization'!$C$6=$S2631),
OR( 'Country Prioritization'!$C$7='Filter inputs'!$D$4, 'Country Prioritization'!$C$7=$T2631),
OR('Country Prioritization'!$C$8='Filter inputs'!$E$4, 'Country Prioritization'!$C$8=$F2631), OR(AND('Country Prioritization'!$C$5='Filter inputs'!$B$4,H2631&lt;=$X$1),AND('Country Prioritization'!$C$5='Filter inputs'!$B$5,M2631&lt;=$X$1))),1,0)</f>
        <v>1</v>
      </c>
      <c r="Y2631">
        <f>IF(OR('Vaccine Prioritization'!$C$5='Filter inputs'!$E$4, 'Vaccine Prioritization'!$C$5=$F2631),1,0)</f>
        <v>1</v>
      </c>
    </row>
    <row r="2632" spans="1:25" x14ac:dyDescent="0.3">
      <c r="A2632" t="str">
        <f t="shared" si="63"/>
        <v>AFRICABENRotaC2022</v>
      </c>
      <c r="B2632" t="s">
        <v>3</v>
      </c>
      <c r="C2632" t="s">
        <v>132</v>
      </c>
      <c r="D2632" t="s">
        <v>28</v>
      </c>
      <c r="E2632" t="s">
        <v>85</v>
      </c>
      <c r="F2632">
        <v>2022</v>
      </c>
      <c r="G2632" t="s">
        <v>196</v>
      </c>
      <c r="H2632" s="11" cm="1">
        <f t="array" ref="H2632">_xlfn.IFS(G2632="&gt;70%",1,G2632="60-70%",70%,G2632="50-60%",60%,G2632="&lt;50%",50%)</f>
        <v>1</v>
      </c>
      <c r="I2632" s="47">
        <v>0.33382631671432633</v>
      </c>
      <c r="J2632">
        <v>6</v>
      </c>
      <c r="K2632">
        <v>5</v>
      </c>
      <c r="L2632" t="s">
        <v>199</v>
      </c>
      <c r="M2632" s="11" cm="1">
        <f t="array" ref="M2632">_xlfn.IFS(L2632="&gt;70%",1,L2632="60-70%",70%,L2632="50-60%",60%,L2632="&lt;50%",50%)</f>
        <v>0.5</v>
      </c>
      <c r="N2632" s="47">
        <v>0.3624689392901197</v>
      </c>
      <c r="O2632">
        <v>7</v>
      </c>
      <c r="P2632">
        <v>5</v>
      </c>
      <c r="Q2632">
        <v>2</v>
      </c>
      <c r="R2632">
        <v>8</v>
      </c>
      <c r="S2632" t="s">
        <v>104</v>
      </c>
      <c r="T2632" t="s">
        <v>106</v>
      </c>
      <c r="V2632">
        <v>21</v>
      </c>
      <c r="W2632">
        <v>22</v>
      </c>
      <c r="X2632">
        <f>IF(AND(OR('Country Prioritization'!$C$4 = 'Filter inputs'!$A$4,'Country Prioritization'!$C$4=$B2632),
OR('Country Prioritization'!$C$6='Filter inputs'!$C$4,'Country Prioritization'!$C$6=$S2632),
OR( 'Country Prioritization'!$C$7='Filter inputs'!$D$4, 'Country Prioritization'!$C$7=$T2632),
OR('Country Prioritization'!$C$8='Filter inputs'!$E$4, 'Country Prioritization'!$C$8=$F2632), OR(AND('Country Prioritization'!$C$5='Filter inputs'!$B$4,H2632&lt;=$X$1),AND('Country Prioritization'!$C$5='Filter inputs'!$B$5,M2632&lt;=$X$1))),1,0)</f>
        <v>1</v>
      </c>
      <c r="Y2632">
        <f>IF(OR('Vaccine Prioritization'!$C$5='Filter inputs'!$E$4, 'Vaccine Prioritization'!$C$5=$F2632),1,0)</f>
        <v>1</v>
      </c>
    </row>
    <row r="2633" spans="1:25" x14ac:dyDescent="0.3">
      <c r="A2633" t="str">
        <f t="shared" si="63"/>
        <v>AFRICABDIRotaC2022</v>
      </c>
      <c r="B2633" t="s">
        <v>3</v>
      </c>
      <c r="C2633" t="s">
        <v>171</v>
      </c>
      <c r="D2633" t="s">
        <v>67</v>
      </c>
      <c r="E2633" t="s">
        <v>85</v>
      </c>
      <c r="F2633">
        <v>2022</v>
      </c>
      <c r="G2633" t="s">
        <v>196</v>
      </c>
      <c r="H2633" s="11" cm="1">
        <f t="array" ref="H2633">_xlfn.IFS(G2633="&gt;70%",1,G2633="60-70%",70%,G2633="50-60%",60%,G2633="&lt;50%",50%)</f>
        <v>1</v>
      </c>
      <c r="I2633" s="47">
        <v>0.35396706131385419</v>
      </c>
      <c r="J2633">
        <v>2</v>
      </c>
      <c r="K2633">
        <v>5</v>
      </c>
      <c r="L2633" t="s">
        <v>196</v>
      </c>
      <c r="M2633" s="11" cm="1">
        <f t="array" ref="M2633">_xlfn.IFS(L2633="&gt;70%",1,L2633="60-70%",70%,L2633="50-60%",60%,L2633="&lt;50%",50%)</f>
        <v>1</v>
      </c>
      <c r="N2633" s="47">
        <v>0.3521413138129369</v>
      </c>
      <c r="O2633">
        <v>2</v>
      </c>
      <c r="P2633">
        <v>5</v>
      </c>
      <c r="Q2633">
        <v>5</v>
      </c>
      <c r="R2633">
        <v>9</v>
      </c>
      <c r="S2633" t="s">
        <v>103</v>
      </c>
      <c r="T2633" t="s">
        <v>106</v>
      </c>
      <c r="V2633">
        <v>21</v>
      </c>
      <c r="W2633">
        <v>21</v>
      </c>
      <c r="X2633">
        <f>IF(AND(OR('Country Prioritization'!$C$4 = 'Filter inputs'!$A$4,'Country Prioritization'!$C$4=$B2633),
OR('Country Prioritization'!$C$6='Filter inputs'!$C$4,'Country Prioritization'!$C$6=$S2633),
OR( 'Country Prioritization'!$C$7='Filter inputs'!$D$4, 'Country Prioritization'!$C$7=$T2633),
OR('Country Prioritization'!$C$8='Filter inputs'!$E$4, 'Country Prioritization'!$C$8=$F2633), OR(AND('Country Prioritization'!$C$5='Filter inputs'!$B$4,H2633&lt;=$X$1),AND('Country Prioritization'!$C$5='Filter inputs'!$B$5,M2633&lt;=$X$1))),1,0)</f>
        <v>1</v>
      </c>
      <c r="Y2633">
        <f>IF(OR('Vaccine Prioritization'!$C$5='Filter inputs'!$E$4, 'Vaccine Prioritization'!$C$5=$F2633),1,0)</f>
        <v>1</v>
      </c>
    </row>
    <row r="2634" spans="1:25" x14ac:dyDescent="0.3">
      <c r="A2634" t="str">
        <f t="shared" si="63"/>
        <v>ASIATJKRotaC2022</v>
      </c>
      <c r="B2634" t="s">
        <v>13</v>
      </c>
      <c r="C2634" t="s">
        <v>172</v>
      </c>
      <c r="D2634" t="s">
        <v>68</v>
      </c>
      <c r="E2634" t="s">
        <v>85</v>
      </c>
      <c r="F2634">
        <v>2022</v>
      </c>
      <c r="G2634" t="s">
        <v>196</v>
      </c>
      <c r="H2634" s="11" cm="1">
        <f t="array" ref="H2634">_xlfn.IFS(G2634="&gt;70%",1,G2634="60-70%",70%,G2634="50-60%",60%,G2634="&lt;50%",50%)</f>
        <v>1</v>
      </c>
      <c r="I2634" s="47">
        <v>0.33588700007368821</v>
      </c>
      <c r="J2634">
        <v>1</v>
      </c>
      <c r="K2634">
        <v>5</v>
      </c>
      <c r="L2634" t="s">
        <v>196</v>
      </c>
      <c r="M2634" s="11" cm="1">
        <f t="array" ref="M2634">_xlfn.IFS(L2634="&gt;70%",1,L2634="60-70%",70%,L2634="50-60%",60%,L2634="&lt;50%",50%)</f>
        <v>1</v>
      </c>
      <c r="N2634" s="47">
        <v>0.33733367759784072</v>
      </c>
      <c r="O2634">
        <v>2</v>
      </c>
      <c r="P2634">
        <v>5</v>
      </c>
      <c r="Q2634">
        <v>6</v>
      </c>
      <c r="R2634">
        <v>9</v>
      </c>
      <c r="S2634" t="s">
        <v>103</v>
      </c>
      <c r="T2634" t="s">
        <v>106</v>
      </c>
      <c r="V2634">
        <v>21</v>
      </c>
      <c r="W2634">
        <v>22</v>
      </c>
      <c r="X2634">
        <f>IF(AND(OR('Country Prioritization'!$C$4 = 'Filter inputs'!$A$4,'Country Prioritization'!$C$4=$B2634),
OR('Country Prioritization'!$C$6='Filter inputs'!$C$4,'Country Prioritization'!$C$6=$S2634),
OR( 'Country Prioritization'!$C$7='Filter inputs'!$D$4, 'Country Prioritization'!$C$7=$T2634),
OR('Country Prioritization'!$C$8='Filter inputs'!$E$4, 'Country Prioritization'!$C$8=$F2634), OR(AND('Country Prioritization'!$C$5='Filter inputs'!$B$4,H2634&lt;=$X$1),AND('Country Prioritization'!$C$5='Filter inputs'!$B$5,M2634&lt;=$X$1))),1,0)</f>
        <v>1</v>
      </c>
      <c r="Y2634">
        <f>IF(OR('Vaccine Prioritization'!$C$5='Filter inputs'!$E$4, 'Vaccine Prioritization'!$C$5=$F2634),1,0)</f>
        <v>1</v>
      </c>
    </row>
    <row r="2635" spans="1:25" x14ac:dyDescent="0.3">
      <c r="A2635" t="str">
        <f t="shared" si="63"/>
        <v>AFRICASSDRotaC2022</v>
      </c>
      <c r="B2635" t="s">
        <v>3</v>
      </c>
      <c r="C2635" t="s">
        <v>115</v>
      </c>
      <c r="D2635" t="s">
        <v>7</v>
      </c>
      <c r="E2635" t="s">
        <v>85</v>
      </c>
      <c r="F2635">
        <v>2022</v>
      </c>
      <c r="G2635" t="s">
        <v>196</v>
      </c>
      <c r="H2635" s="11" cm="1">
        <f t="array" ref="H2635">_xlfn.IFS(G2635="&gt;70%",1,G2635="60-70%",70%,G2635="50-60%",60%,G2635="&lt;50%",50%)</f>
        <v>1</v>
      </c>
      <c r="I2635" s="47">
        <v>0.48848169207915254</v>
      </c>
      <c r="J2635">
        <v>6</v>
      </c>
      <c r="K2635">
        <v>6</v>
      </c>
      <c r="L2635" t="s">
        <v>199</v>
      </c>
      <c r="M2635" s="11" cm="1">
        <f t="array" ref="M2635">_xlfn.IFS(L2635="&gt;70%",1,L2635="60-70%",70%,L2635="50-60%",60%,L2635="&lt;50%",50%)</f>
        <v>0.5</v>
      </c>
      <c r="N2635" s="47">
        <v>0.31796078245056125</v>
      </c>
      <c r="O2635">
        <v>8</v>
      </c>
      <c r="P2635">
        <v>5</v>
      </c>
      <c r="Q2635">
        <v>4</v>
      </c>
      <c r="R2635">
        <v>9</v>
      </c>
      <c r="S2635" t="s">
        <v>103</v>
      </c>
      <c r="T2635" t="s">
        <v>106</v>
      </c>
      <c r="V2635">
        <v>25</v>
      </c>
      <c r="W2635">
        <v>26</v>
      </c>
      <c r="X2635">
        <f>IF(AND(OR('Country Prioritization'!$C$4 = 'Filter inputs'!$A$4,'Country Prioritization'!$C$4=$B2635),
OR('Country Prioritization'!$C$6='Filter inputs'!$C$4,'Country Prioritization'!$C$6=$S2635),
OR( 'Country Prioritization'!$C$7='Filter inputs'!$D$4, 'Country Prioritization'!$C$7=$T2635),
OR('Country Prioritization'!$C$8='Filter inputs'!$E$4, 'Country Prioritization'!$C$8=$F2635), OR(AND('Country Prioritization'!$C$5='Filter inputs'!$B$4,H2635&lt;=$X$1),AND('Country Prioritization'!$C$5='Filter inputs'!$B$5,M2635&lt;=$X$1))),1,0)</f>
        <v>1</v>
      </c>
      <c r="Y2635">
        <f>IF(OR('Vaccine Prioritization'!$C$5='Filter inputs'!$E$4, 'Vaccine Prioritization'!$C$5=$F2635),1,0)</f>
        <v>1</v>
      </c>
    </row>
    <row r="2636" spans="1:25" x14ac:dyDescent="0.3">
      <c r="A2636" t="str">
        <f t="shared" si="63"/>
        <v>ASIAAZERotaC2022</v>
      </c>
      <c r="B2636" t="s">
        <v>13</v>
      </c>
      <c r="C2636" t="s">
        <v>144</v>
      </c>
      <c r="D2636" t="s">
        <v>40</v>
      </c>
      <c r="E2636" t="s">
        <v>85</v>
      </c>
      <c r="F2636">
        <v>2022</v>
      </c>
      <c r="G2636" t="s">
        <v>197</v>
      </c>
      <c r="H2636" s="11" cm="1">
        <f t="array" ref="H2636">_xlfn.IFS(G2636="&gt;70%",1,G2636="60-70%",70%,G2636="50-60%",60%,G2636="&lt;50%",50%)</f>
        <v>0.7</v>
      </c>
      <c r="I2636" s="47">
        <v>0.26480106980635926</v>
      </c>
      <c r="J2636">
        <v>8</v>
      </c>
      <c r="K2636">
        <v>5</v>
      </c>
      <c r="L2636" t="s">
        <v>199</v>
      </c>
      <c r="M2636" s="11" cm="1">
        <f t="array" ref="M2636">_xlfn.IFS(L2636="&gt;70%",1,L2636="60-70%",70%,L2636="50-60%",60%,L2636="&lt;50%",50%)</f>
        <v>0.5</v>
      </c>
      <c r="N2636" s="47">
        <v>0.30011668289485866</v>
      </c>
      <c r="O2636">
        <v>9</v>
      </c>
      <c r="P2636">
        <v>5</v>
      </c>
      <c r="Q2636">
        <v>3</v>
      </c>
      <c r="R2636">
        <v>10</v>
      </c>
      <c r="S2636" t="s">
        <v>105</v>
      </c>
      <c r="T2636" t="s">
        <v>108</v>
      </c>
      <c r="V2636">
        <v>26</v>
      </c>
      <c r="W2636">
        <v>27</v>
      </c>
      <c r="X2636">
        <f>IF(AND(OR('Country Prioritization'!$C$4 = 'Filter inputs'!$A$4,'Country Prioritization'!$C$4=$B2636),
OR('Country Prioritization'!$C$6='Filter inputs'!$C$4,'Country Prioritization'!$C$6=$S2636),
OR( 'Country Prioritization'!$C$7='Filter inputs'!$D$4, 'Country Prioritization'!$C$7=$T2636),
OR('Country Prioritization'!$C$8='Filter inputs'!$E$4, 'Country Prioritization'!$C$8=$F2636), OR(AND('Country Prioritization'!$C$5='Filter inputs'!$B$4,H2636&lt;=$X$1),AND('Country Prioritization'!$C$5='Filter inputs'!$B$5,M2636&lt;=$X$1))),1,0)</f>
        <v>1</v>
      </c>
      <c r="Y2636">
        <f>IF(OR('Vaccine Prioritization'!$C$5='Filter inputs'!$E$4, 'Vaccine Prioritization'!$C$5=$F2636),1,0)</f>
        <v>1</v>
      </c>
    </row>
    <row r="2637" spans="1:25" x14ac:dyDescent="0.3">
      <c r="A2637" t="str">
        <f t="shared" si="63"/>
        <v>AFRICAERIRotaC2022</v>
      </c>
      <c r="B2637" t="s">
        <v>3</v>
      </c>
      <c r="C2637" t="s">
        <v>183</v>
      </c>
      <c r="D2637" t="s">
        <v>79</v>
      </c>
      <c r="E2637" t="s">
        <v>85</v>
      </c>
      <c r="F2637">
        <v>2022</v>
      </c>
      <c r="G2637" t="s">
        <v>196</v>
      </c>
      <c r="H2637" s="11" cm="1">
        <f t="array" ref="H2637">_xlfn.IFS(G2637="&gt;70%",1,G2637="60-70%",70%,G2637="50-60%",60%,G2637="&lt;50%",50%)</f>
        <v>1</v>
      </c>
      <c r="I2637" s="47">
        <v>0.13302688846013427</v>
      </c>
      <c r="J2637">
        <v>1</v>
      </c>
      <c r="K2637">
        <v>4</v>
      </c>
      <c r="L2637" t="s">
        <v>196</v>
      </c>
      <c r="M2637" s="11" cm="1">
        <f t="array" ref="M2637">_xlfn.IFS(L2637="&gt;70%",1,L2637="60-70%",70%,L2637="50-60%",60%,L2637="&lt;50%",50%)</f>
        <v>1</v>
      </c>
      <c r="N2637" s="47">
        <v>0.2398557073599048</v>
      </c>
      <c r="O2637">
        <v>1</v>
      </c>
      <c r="P2637">
        <v>5</v>
      </c>
      <c r="Q2637">
        <v>7</v>
      </c>
      <c r="R2637">
        <v>9</v>
      </c>
      <c r="S2637" t="s">
        <v>103</v>
      </c>
      <c r="T2637" t="s">
        <v>106</v>
      </c>
      <c r="V2637">
        <v>21</v>
      </c>
      <c r="W2637">
        <v>22</v>
      </c>
      <c r="X2637">
        <f>IF(AND(OR('Country Prioritization'!$C$4 = 'Filter inputs'!$A$4,'Country Prioritization'!$C$4=$B2637),
OR('Country Prioritization'!$C$6='Filter inputs'!$C$4,'Country Prioritization'!$C$6=$S2637),
OR( 'Country Prioritization'!$C$7='Filter inputs'!$D$4, 'Country Prioritization'!$C$7=$T2637),
OR('Country Prioritization'!$C$8='Filter inputs'!$E$4, 'Country Prioritization'!$C$8=$F2637), OR(AND('Country Prioritization'!$C$5='Filter inputs'!$B$4,H2637&lt;=$X$1),AND('Country Prioritization'!$C$5='Filter inputs'!$B$5,M2637&lt;=$X$1))),1,0)</f>
        <v>1</v>
      </c>
      <c r="Y2637">
        <f>IF(OR('Vaccine Prioritization'!$C$5='Filter inputs'!$E$4, 'Vaccine Prioritization'!$C$5=$F2637),1,0)</f>
        <v>1</v>
      </c>
    </row>
    <row r="2638" spans="1:25" x14ac:dyDescent="0.3">
      <c r="A2638" t="str">
        <f t="shared" si="63"/>
        <v>AFRICAMWIRotaC2022</v>
      </c>
      <c r="B2638" t="s">
        <v>3</v>
      </c>
      <c r="C2638" t="s">
        <v>158</v>
      </c>
      <c r="D2638" t="s">
        <v>54</v>
      </c>
      <c r="E2638" t="s">
        <v>85</v>
      </c>
      <c r="F2638">
        <v>2022</v>
      </c>
      <c r="G2638" t="s">
        <v>196</v>
      </c>
      <c r="H2638" s="11" cm="1">
        <f t="array" ref="H2638">_xlfn.IFS(G2638="&gt;70%",1,G2638="60-70%",70%,G2638="50-60%",60%,G2638="&lt;50%",50%)</f>
        <v>1</v>
      </c>
      <c r="I2638" s="47">
        <v>0.22946302678413733</v>
      </c>
      <c r="J2638">
        <v>2</v>
      </c>
      <c r="K2638">
        <v>5</v>
      </c>
      <c r="L2638" t="s">
        <v>196</v>
      </c>
      <c r="M2638" s="11" cm="1">
        <f t="array" ref="M2638">_xlfn.IFS(L2638="&gt;70%",1,L2638="60-70%",70%,L2638="50-60%",60%,L2638="&lt;50%",50%)</f>
        <v>1</v>
      </c>
      <c r="N2638" s="47">
        <v>0.21795536001676419</v>
      </c>
      <c r="O2638">
        <v>3</v>
      </c>
      <c r="P2638">
        <v>4</v>
      </c>
      <c r="Q2638">
        <v>10</v>
      </c>
      <c r="R2638">
        <v>9</v>
      </c>
      <c r="S2638" t="s">
        <v>103</v>
      </c>
      <c r="T2638" t="s">
        <v>106</v>
      </c>
      <c r="V2638">
        <v>26</v>
      </c>
      <c r="W2638">
        <v>26</v>
      </c>
      <c r="X2638">
        <f>IF(AND(OR('Country Prioritization'!$C$4 = 'Filter inputs'!$A$4,'Country Prioritization'!$C$4=$B2638),
OR('Country Prioritization'!$C$6='Filter inputs'!$C$4,'Country Prioritization'!$C$6=$S2638),
OR( 'Country Prioritization'!$C$7='Filter inputs'!$D$4, 'Country Prioritization'!$C$7=$T2638),
OR('Country Prioritization'!$C$8='Filter inputs'!$E$4, 'Country Prioritization'!$C$8=$F2638), OR(AND('Country Prioritization'!$C$5='Filter inputs'!$B$4,H2638&lt;=$X$1),AND('Country Prioritization'!$C$5='Filter inputs'!$B$5,M2638&lt;=$X$1))),1,0)</f>
        <v>1</v>
      </c>
      <c r="Y2638">
        <f>IF(OR('Vaccine Prioritization'!$C$5='Filter inputs'!$E$4, 'Vaccine Prioritization'!$C$5=$F2638),1,0)</f>
        <v>1</v>
      </c>
    </row>
    <row r="2639" spans="1:25" x14ac:dyDescent="0.3">
      <c r="A2639" t="str">
        <f t="shared" si="63"/>
        <v>ASIALAORotaC2022</v>
      </c>
      <c r="B2639" t="s">
        <v>13</v>
      </c>
      <c r="C2639" t="s">
        <v>135</v>
      </c>
      <c r="D2639" t="s">
        <v>31</v>
      </c>
      <c r="E2639" t="s">
        <v>85</v>
      </c>
      <c r="F2639">
        <v>2022</v>
      </c>
      <c r="G2639" t="s">
        <v>197</v>
      </c>
      <c r="H2639" s="11" cm="1">
        <f t="array" ref="H2639">_xlfn.IFS(G2639="&gt;70%",1,G2639="60-70%",70%,G2639="50-60%",60%,G2639="&lt;50%",50%)</f>
        <v>0.7</v>
      </c>
      <c r="I2639" s="47">
        <v>0.30556064709322939</v>
      </c>
      <c r="J2639">
        <v>8</v>
      </c>
      <c r="K2639">
        <v>5</v>
      </c>
      <c r="L2639" t="s">
        <v>199</v>
      </c>
      <c r="M2639" s="11" cm="1">
        <f t="array" ref="M2639">_xlfn.IFS(L2639="&gt;70%",1,L2639="60-70%",70%,L2639="50-60%",60%,L2639="&lt;50%",50%)</f>
        <v>0.5</v>
      </c>
      <c r="N2639" s="47">
        <v>0.21102099633822916</v>
      </c>
      <c r="O2639">
        <v>9</v>
      </c>
      <c r="P2639">
        <v>4</v>
      </c>
      <c r="Q2639">
        <v>2</v>
      </c>
      <c r="R2639">
        <v>5</v>
      </c>
      <c r="S2639" t="s">
        <v>104</v>
      </c>
      <c r="T2639" t="s">
        <v>107</v>
      </c>
      <c r="V2639">
        <v>20</v>
      </c>
      <c r="W2639">
        <v>20</v>
      </c>
      <c r="X2639">
        <f>IF(AND(OR('Country Prioritization'!$C$4 = 'Filter inputs'!$A$4,'Country Prioritization'!$C$4=$B2639),
OR('Country Prioritization'!$C$6='Filter inputs'!$C$4,'Country Prioritization'!$C$6=$S2639),
OR( 'Country Prioritization'!$C$7='Filter inputs'!$D$4, 'Country Prioritization'!$C$7=$T2639),
OR('Country Prioritization'!$C$8='Filter inputs'!$E$4, 'Country Prioritization'!$C$8=$F2639), OR(AND('Country Prioritization'!$C$5='Filter inputs'!$B$4,H2639&lt;=$X$1),AND('Country Prioritization'!$C$5='Filter inputs'!$B$5,M2639&lt;=$X$1))),1,0)</f>
        <v>1</v>
      </c>
      <c r="Y2639">
        <f>IF(OR('Vaccine Prioritization'!$C$5='Filter inputs'!$E$4, 'Vaccine Prioritization'!$C$5=$F2639),1,0)</f>
        <v>1</v>
      </c>
    </row>
    <row r="2640" spans="1:25" x14ac:dyDescent="0.3">
      <c r="A2640" t="str">
        <f t="shared" si="63"/>
        <v>AFRICASLERotaC2022</v>
      </c>
      <c r="B2640" t="s">
        <v>3</v>
      </c>
      <c r="C2640" t="s">
        <v>154</v>
      </c>
      <c r="D2640" t="s">
        <v>50</v>
      </c>
      <c r="E2640" t="s">
        <v>85</v>
      </c>
      <c r="F2640">
        <v>2022</v>
      </c>
      <c r="G2640" t="s">
        <v>196</v>
      </c>
      <c r="H2640" s="11" cm="1">
        <f t="array" ref="H2640">_xlfn.IFS(G2640="&gt;70%",1,G2640="60-70%",70%,G2640="50-60%",60%,G2640="&lt;50%",50%)</f>
        <v>1</v>
      </c>
      <c r="I2640" s="47">
        <v>0.20430498326300273</v>
      </c>
      <c r="J2640">
        <v>2</v>
      </c>
      <c r="K2640">
        <v>5</v>
      </c>
      <c r="L2640" t="s">
        <v>196</v>
      </c>
      <c r="M2640" s="11" cm="1">
        <f t="array" ref="M2640">_xlfn.IFS(L2640="&gt;70%",1,L2640="60-70%",70%,L2640="50-60%",60%,L2640="&lt;50%",50%)</f>
        <v>1</v>
      </c>
      <c r="N2640" s="47">
        <v>0.20632730853181802</v>
      </c>
      <c r="O2640">
        <v>4</v>
      </c>
      <c r="P2640">
        <v>4</v>
      </c>
      <c r="Q2640">
        <v>10</v>
      </c>
      <c r="R2640">
        <v>9</v>
      </c>
      <c r="S2640" t="s">
        <v>103</v>
      </c>
      <c r="T2640" t="s">
        <v>106</v>
      </c>
      <c r="V2640">
        <v>26</v>
      </c>
      <c r="W2640">
        <v>27</v>
      </c>
      <c r="X2640">
        <f>IF(AND(OR('Country Prioritization'!$C$4 = 'Filter inputs'!$A$4,'Country Prioritization'!$C$4=$B2640),
OR('Country Prioritization'!$C$6='Filter inputs'!$C$4,'Country Prioritization'!$C$6=$S2640),
OR( 'Country Prioritization'!$C$7='Filter inputs'!$D$4, 'Country Prioritization'!$C$7=$T2640),
OR('Country Prioritization'!$C$8='Filter inputs'!$E$4, 'Country Prioritization'!$C$8=$F2640), OR(AND('Country Prioritization'!$C$5='Filter inputs'!$B$4,H2640&lt;=$X$1),AND('Country Prioritization'!$C$5='Filter inputs'!$B$5,M2640&lt;=$X$1))),1,0)</f>
        <v>1</v>
      </c>
      <c r="Y2640">
        <f>IF(OR('Vaccine Prioritization'!$C$5='Filter inputs'!$E$4, 'Vaccine Prioritization'!$C$5=$F2640),1,0)</f>
        <v>1</v>
      </c>
    </row>
    <row r="2641" spans="1:25" x14ac:dyDescent="0.3">
      <c r="A2641" t="str">
        <f t="shared" si="63"/>
        <v>EUROPEUKRRotaC2022</v>
      </c>
      <c r="B2641" t="s">
        <v>9</v>
      </c>
      <c r="C2641" t="s">
        <v>117</v>
      </c>
      <c r="D2641" t="s">
        <v>10</v>
      </c>
      <c r="E2641" t="s">
        <v>85</v>
      </c>
      <c r="F2641">
        <v>2022</v>
      </c>
      <c r="G2641" t="s">
        <v>197</v>
      </c>
      <c r="H2641" s="11" cm="1">
        <f t="array" ref="H2641">_xlfn.IFS(G2641="&gt;70%",1,G2641="60-70%",70%,G2641="50-60%",60%,G2641="&lt;50%",50%)</f>
        <v>0.7</v>
      </c>
      <c r="I2641" s="47">
        <v>0.16887181002516768</v>
      </c>
      <c r="J2641">
        <v>10</v>
      </c>
      <c r="K2641">
        <v>4</v>
      </c>
      <c r="L2641" t="s">
        <v>199</v>
      </c>
      <c r="M2641" s="11" cm="1">
        <f t="array" ref="M2641">_xlfn.IFS(L2641="&gt;70%",1,L2641="60-70%",70%,L2641="50-60%",60%,L2641="&lt;50%",50%)</f>
        <v>0.5</v>
      </c>
      <c r="N2641" s="47">
        <v>0.19645554775029136</v>
      </c>
      <c r="O2641">
        <v>10</v>
      </c>
      <c r="P2641">
        <v>4</v>
      </c>
      <c r="Q2641">
        <v>1</v>
      </c>
      <c r="R2641">
        <v>11</v>
      </c>
      <c r="S2641" t="s">
        <v>104</v>
      </c>
      <c r="T2641" t="s">
        <v>108</v>
      </c>
      <c r="V2641">
        <v>26</v>
      </c>
      <c r="W2641">
        <v>26</v>
      </c>
      <c r="X2641">
        <f>IF(AND(OR('Country Prioritization'!$C$4 = 'Filter inputs'!$A$4,'Country Prioritization'!$C$4=$B2641),
OR('Country Prioritization'!$C$6='Filter inputs'!$C$4,'Country Prioritization'!$C$6=$S2641),
OR( 'Country Prioritization'!$C$7='Filter inputs'!$D$4, 'Country Prioritization'!$C$7=$T2641),
OR('Country Prioritization'!$C$8='Filter inputs'!$E$4, 'Country Prioritization'!$C$8=$F2641), OR(AND('Country Prioritization'!$C$5='Filter inputs'!$B$4,H2641&lt;=$X$1),AND('Country Prioritization'!$C$5='Filter inputs'!$B$5,M2641&lt;=$X$1))),1,0)</f>
        <v>1</v>
      </c>
      <c r="Y2641">
        <f>IF(OR('Vaccine Prioritization'!$C$5='Filter inputs'!$E$4, 'Vaccine Prioritization'!$C$5=$F2641),1,0)</f>
        <v>1</v>
      </c>
    </row>
    <row r="2642" spans="1:25" x14ac:dyDescent="0.3">
      <c r="A2642" t="str">
        <f t="shared" si="63"/>
        <v>ASIAKGZRotaC2022</v>
      </c>
      <c r="B2642" t="s">
        <v>13</v>
      </c>
      <c r="C2642" t="s">
        <v>143</v>
      </c>
      <c r="D2642" t="s">
        <v>39</v>
      </c>
      <c r="E2642" t="s">
        <v>85</v>
      </c>
      <c r="F2642">
        <v>2022</v>
      </c>
      <c r="G2642" t="s">
        <v>197</v>
      </c>
      <c r="H2642" s="11" cm="1">
        <f t="array" ref="H2642">_xlfn.IFS(G2642="&gt;70%",1,G2642="60-70%",70%,G2642="50-60%",60%,G2642="&lt;50%",50%)</f>
        <v>0.7</v>
      </c>
      <c r="I2642" s="47">
        <v>9.8897416676653457E-2</v>
      </c>
      <c r="J2642">
        <v>8</v>
      </c>
      <c r="K2642">
        <v>3</v>
      </c>
      <c r="L2642" t="s">
        <v>199</v>
      </c>
      <c r="M2642" s="11" cm="1">
        <f t="array" ref="M2642">_xlfn.IFS(L2642="&gt;70%",1,L2642="60-70%",70%,L2642="50-60%",60%,L2642="&lt;50%",50%)</f>
        <v>0.5</v>
      </c>
      <c r="N2642" s="47">
        <v>0.19338221386611645</v>
      </c>
      <c r="O2642">
        <v>9</v>
      </c>
      <c r="P2642">
        <v>4</v>
      </c>
      <c r="Q2642">
        <v>6</v>
      </c>
      <c r="R2642">
        <v>2</v>
      </c>
      <c r="S2642" t="s">
        <v>104</v>
      </c>
      <c r="T2642" t="s">
        <v>109</v>
      </c>
      <c r="V2642">
        <v>19</v>
      </c>
      <c r="W2642">
        <v>21</v>
      </c>
      <c r="X2642">
        <f>IF(AND(OR('Country Prioritization'!$C$4 = 'Filter inputs'!$A$4,'Country Prioritization'!$C$4=$B2642),
OR('Country Prioritization'!$C$6='Filter inputs'!$C$4,'Country Prioritization'!$C$6=$S2642),
OR( 'Country Prioritization'!$C$7='Filter inputs'!$D$4, 'Country Prioritization'!$C$7=$T2642),
OR('Country Prioritization'!$C$8='Filter inputs'!$E$4, 'Country Prioritization'!$C$8=$F2642), OR(AND('Country Prioritization'!$C$5='Filter inputs'!$B$4,H2642&lt;=$X$1),AND('Country Prioritization'!$C$5='Filter inputs'!$B$5,M2642&lt;=$X$1))),1,0)</f>
        <v>1</v>
      </c>
      <c r="Y2642">
        <f>IF(OR('Vaccine Prioritization'!$C$5='Filter inputs'!$E$4, 'Vaccine Prioritization'!$C$5=$F2642),1,0)</f>
        <v>1</v>
      </c>
    </row>
    <row r="2643" spans="1:25" x14ac:dyDescent="0.3">
      <c r="A2643" t="str">
        <f t="shared" si="63"/>
        <v>AFRICATGORotaC2022</v>
      </c>
      <c r="B2643" t="s">
        <v>3</v>
      </c>
      <c r="C2643" t="s">
        <v>155</v>
      </c>
      <c r="D2643" t="s">
        <v>51</v>
      </c>
      <c r="E2643" t="s">
        <v>85</v>
      </c>
      <c r="F2643">
        <v>2022</v>
      </c>
      <c r="G2643" t="s">
        <v>196</v>
      </c>
      <c r="H2643" s="11" cm="1">
        <f t="array" ref="H2643">_xlfn.IFS(G2643="&gt;70%",1,G2643="60-70%",70%,G2643="50-60%",60%,G2643="&lt;50%",50%)</f>
        <v>1</v>
      </c>
      <c r="I2643" s="47">
        <v>0.18285382214496176</v>
      </c>
      <c r="J2643">
        <v>5</v>
      </c>
      <c r="K2643">
        <v>4</v>
      </c>
      <c r="L2643" t="s">
        <v>196</v>
      </c>
      <c r="M2643" s="11" cm="1">
        <f t="array" ref="M2643">_xlfn.IFS(L2643="&gt;70%",1,L2643="60-70%",70%,L2643="50-60%",60%,L2643="&lt;50%",50%)</f>
        <v>1</v>
      </c>
      <c r="N2643" s="47">
        <v>0.19331862214559736</v>
      </c>
      <c r="O2643">
        <v>3</v>
      </c>
      <c r="P2643">
        <v>4</v>
      </c>
      <c r="Q2643">
        <v>6</v>
      </c>
      <c r="R2643">
        <v>9</v>
      </c>
      <c r="S2643" t="s">
        <v>103</v>
      </c>
      <c r="T2643" t="s">
        <v>106</v>
      </c>
      <c r="V2643">
        <v>24</v>
      </c>
      <c r="W2643">
        <v>22</v>
      </c>
      <c r="X2643">
        <f>IF(AND(OR('Country Prioritization'!$C$4 = 'Filter inputs'!$A$4,'Country Prioritization'!$C$4=$B2643),
OR('Country Prioritization'!$C$6='Filter inputs'!$C$4,'Country Prioritization'!$C$6=$S2643),
OR( 'Country Prioritization'!$C$7='Filter inputs'!$D$4, 'Country Prioritization'!$C$7=$T2643),
OR('Country Prioritization'!$C$8='Filter inputs'!$E$4, 'Country Prioritization'!$C$8=$F2643), OR(AND('Country Prioritization'!$C$5='Filter inputs'!$B$4,H2643&lt;=$X$1),AND('Country Prioritization'!$C$5='Filter inputs'!$B$5,M2643&lt;=$X$1))),1,0)</f>
        <v>1</v>
      </c>
      <c r="Y2643">
        <f>IF(OR('Vaccine Prioritization'!$C$5='Filter inputs'!$E$4, 'Vaccine Prioritization'!$C$5=$F2643),1,0)</f>
        <v>1</v>
      </c>
    </row>
    <row r="2644" spans="1:25" x14ac:dyDescent="0.3">
      <c r="A2644" t="str">
        <f t="shared" si="63"/>
        <v>AMERICAHNDRotaC2022</v>
      </c>
      <c r="B2644" t="s">
        <v>22</v>
      </c>
      <c r="C2644" t="s">
        <v>165</v>
      </c>
      <c r="D2644" t="s">
        <v>61</v>
      </c>
      <c r="E2644" t="s">
        <v>85</v>
      </c>
      <c r="F2644">
        <v>2022</v>
      </c>
      <c r="G2644" t="s">
        <v>196</v>
      </c>
      <c r="H2644" s="11" cm="1">
        <f t="array" ref="H2644">_xlfn.IFS(G2644="&gt;70%",1,G2644="60-70%",70%,G2644="50-60%",60%,G2644="&lt;50%",50%)</f>
        <v>1</v>
      </c>
      <c r="I2644" s="47">
        <v>0.15532898393299524</v>
      </c>
      <c r="J2644">
        <v>3</v>
      </c>
      <c r="K2644">
        <v>4</v>
      </c>
      <c r="L2644" t="s">
        <v>196</v>
      </c>
      <c r="M2644" s="11" cm="1">
        <f t="array" ref="M2644">_xlfn.IFS(L2644="&gt;70%",1,L2644="60-70%",70%,L2644="50-60%",60%,L2644="&lt;50%",50%)</f>
        <v>1</v>
      </c>
      <c r="N2644" s="47">
        <v>0.16615705965872382</v>
      </c>
      <c r="O2644">
        <v>2</v>
      </c>
      <c r="P2644">
        <v>4</v>
      </c>
      <c r="Q2644">
        <v>4</v>
      </c>
      <c r="R2644">
        <v>11</v>
      </c>
      <c r="S2644" t="s">
        <v>104</v>
      </c>
      <c r="T2644" t="s">
        <v>108</v>
      </c>
      <c r="V2644">
        <v>22</v>
      </c>
      <c r="W2644">
        <v>21</v>
      </c>
      <c r="X2644">
        <f>IF(AND(OR('Country Prioritization'!$C$4 = 'Filter inputs'!$A$4,'Country Prioritization'!$C$4=$B2644),
OR('Country Prioritization'!$C$6='Filter inputs'!$C$4,'Country Prioritization'!$C$6=$S2644),
OR( 'Country Prioritization'!$C$7='Filter inputs'!$D$4, 'Country Prioritization'!$C$7=$T2644),
OR('Country Prioritization'!$C$8='Filter inputs'!$E$4, 'Country Prioritization'!$C$8=$F2644), OR(AND('Country Prioritization'!$C$5='Filter inputs'!$B$4,H2644&lt;=$X$1),AND('Country Prioritization'!$C$5='Filter inputs'!$B$5,M2644&lt;=$X$1))),1,0)</f>
        <v>1</v>
      </c>
      <c r="Y2644">
        <f>IF(OR('Vaccine Prioritization'!$C$5='Filter inputs'!$E$4, 'Vaccine Prioritization'!$C$5=$F2644),1,0)</f>
        <v>1</v>
      </c>
    </row>
    <row r="2645" spans="1:25" x14ac:dyDescent="0.3">
      <c r="A2645" t="str">
        <f t="shared" si="63"/>
        <v>AFRICACIVRotaC2022</v>
      </c>
      <c r="B2645" t="s">
        <v>3</v>
      </c>
      <c r="C2645" t="s">
        <v>142</v>
      </c>
      <c r="D2645" t="s">
        <v>38</v>
      </c>
      <c r="E2645" t="s">
        <v>85</v>
      </c>
      <c r="F2645">
        <v>2022</v>
      </c>
      <c r="G2645" t="s">
        <v>196</v>
      </c>
      <c r="H2645" s="11" cm="1">
        <f t="array" ref="H2645">_xlfn.IFS(G2645="&gt;70%",1,G2645="60-70%",70%,G2645="50-60%",60%,G2645="&lt;50%",50%)</f>
        <v>1</v>
      </c>
      <c r="I2645" s="47">
        <v>0.14206109023643668</v>
      </c>
      <c r="J2645">
        <v>7</v>
      </c>
      <c r="K2645">
        <v>4</v>
      </c>
      <c r="L2645" t="s">
        <v>196</v>
      </c>
      <c r="M2645" s="11" cm="1">
        <f t="array" ref="M2645">_xlfn.IFS(L2645="&gt;70%",1,L2645="60-70%",70%,L2645="50-60%",60%,L2645="&lt;50%",50%)</f>
        <v>1</v>
      </c>
      <c r="N2645" s="47">
        <v>0.16526608174595769</v>
      </c>
      <c r="O2645">
        <v>5</v>
      </c>
      <c r="P2645">
        <v>3</v>
      </c>
      <c r="Q2645">
        <v>5</v>
      </c>
      <c r="R2645">
        <v>2</v>
      </c>
      <c r="S2645" t="s">
        <v>104</v>
      </c>
      <c r="T2645" t="s">
        <v>109</v>
      </c>
      <c r="V2645">
        <v>18</v>
      </c>
      <c r="W2645">
        <v>15</v>
      </c>
      <c r="X2645">
        <f>IF(AND(OR('Country Prioritization'!$C$4 = 'Filter inputs'!$A$4,'Country Prioritization'!$C$4=$B2645),
OR('Country Prioritization'!$C$6='Filter inputs'!$C$4,'Country Prioritization'!$C$6=$S2645),
OR( 'Country Prioritization'!$C$7='Filter inputs'!$D$4, 'Country Prioritization'!$C$7=$T2645),
OR('Country Prioritization'!$C$8='Filter inputs'!$E$4, 'Country Prioritization'!$C$8=$F2645), OR(AND('Country Prioritization'!$C$5='Filter inputs'!$B$4,H2645&lt;=$X$1),AND('Country Prioritization'!$C$5='Filter inputs'!$B$5,M2645&lt;=$X$1))),1,0)</f>
        <v>1</v>
      </c>
      <c r="Y2645">
        <f>IF(OR('Vaccine Prioritization'!$C$5='Filter inputs'!$E$4, 'Vaccine Prioritization'!$C$5=$F2645),1,0)</f>
        <v>1</v>
      </c>
    </row>
    <row r="2646" spans="1:25" x14ac:dyDescent="0.3">
      <c r="A2646" t="str">
        <f t="shared" si="63"/>
        <v>AFRICAZWERotaC2022</v>
      </c>
      <c r="B2646" t="s">
        <v>3</v>
      </c>
      <c r="C2646" t="s">
        <v>148</v>
      </c>
      <c r="D2646" t="s">
        <v>44</v>
      </c>
      <c r="E2646" t="s">
        <v>85</v>
      </c>
      <c r="F2646">
        <v>2022</v>
      </c>
      <c r="G2646" t="s">
        <v>196</v>
      </c>
      <c r="H2646" s="11" cm="1">
        <f t="array" ref="H2646">_xlfn.IFS(G2646="&gt;70%",1,G2646="60-70%",70%,G2646="50-60%",60%,G2646="&lt;50%",50%)</f>
        <v>1</v>
      </c>
      <c r="I2646" s="47">
        <v>0.13096674396854427</v>
      </c>
      <c r="J2646">
        <v>2</v>
      </c>
      <c r="K2646">
        <v>3</v>
      </c>
      <c r="L2646" t="s">
        <v>196</v>
      </c>
      <c r="M2646" s="11" cm="1">
        <f t="array" ref="M2646">_xlfn.IFS(L2646="&gt;70%",1,L2646="60-70%",70%,L2646="50-60%",60%,L2646="&lt;50%",50%)</f>
        <v>1</v>
      </c>
      <c r="N2646" s="47">
        <v>0.12993832877591682</v>
      </c>
      <c r="O2646">
        <v>4</v>
      </c>
      <c r="P2646">
        <v>3</v>
      </c>
      <c r="Q2646">
        <v>7</v>
      </c>
      <c r="R2646">
        <v>2</v>
      </c>
      <c r="S2646" t="s">
        <v>104</v>
      </c>
      <c r="T2646" t="s">
        <v>109</v>
      </c>
      <c r="V2646">
        <v>14</v>
      </c>
      <c r="W2646">
        <v>16</v>
      </c>
      <c r="X2646">
        <f>IF(AND(OR('Country Prioritization'!$C$4 = 'Filter inputs'!$A$4,'Country Prioritization'!$C$4=$B2646),
OR('Country Prioritization'!$C$6='Filter inputs'!$C$4,'Country Prioritization'!$C$6=$S2646),
OR( 'Country Prioritization'!$C$7='Filter inputs'!$D$4, 'Country Prioritization'!$C$7=$T2646),
OR('Country Prioritization'!$C$8='Filter inputs'!$E$4, 'Country Prioritization'!$C$8=$F2646), OR(AND('Country Prioritization'!$C$5='Filter inputs'!$B$4,H2646&lt;=$X$1),AND('Country Prioritization'!$C$5='Filter inputs'!$B$5,M2646&lt;=$X$1))),1,0)</f>
        <v>1</v>
      </c>
      <c r="Y2646">
        <f>IF(OR('Vaccine Prioritization'!$C$5='Filter inputs'!$E$4, 'Vaccine Prioritization'!$C$5=$F2646),1,0)</f>
        <v>1</v>
      </c>
    </row>
    <row r="2647" spans="1:25" x14ac:dyDescent="0.3">
      <c r="A2647" t="str">
        <f t="shared" si="63"/>
        <v>AFRICAMRTRotaC2022</v>
      </c>
      <c r="B2647" t="s">
        <v>3</v>
      </c>
      <c r="C2647" t="s">
        <v>140</v>
      </c>
      <c r="D2647" t="s">
        <v>36</v>
      </c>
      <c r="E2647" t="s">
        <v>85</v>
      </c>
      <c r="F2647">
        <v>2022</v>
      </c>
      <c r="G2647" t="s">
        <v>196</v>
      </c>
      <c r="H2647" s="11" cm="1">
        <f t="array" ref="H2647">_xlfn.IFS(G2647="&gt;70%",1,G2647="60-70%",70%,G2647="50-60%",60%,G2647="&lt;50%",50%)</f>
        <v>1</v>
      </c>
      <c r="I2647" s="47">
        <v>0.13315497970857976</v>
      </c>
      <c r="J2647">
        <v>5</v>
      </c>
      <c r="K2647">
        <v>4</v>
      </c>
      <c r="L2647" t="s">
        <v>196</v>
      </c>
      <c r="M2647" s="11" cm="1">
        <f t="array" ref="M2647">_xlfn.IFS(L2647="&gt;70%",1,L2647="60-70%",70%,L2647="50-60%",60%,L2647="&lt;50%",50%)</f>
        <v>1</v>
      </c>
      <c r="N2647" s="47">
        <v>0.12679341427212612</v>
      </c>
      <c r="O2647">
        <v>4</v>
      </c>
      <c r="P2647">
        <v>3</v>
      </c>
      <c r="Q2647">
        <v>7</v>
      </c>
      <c r="R2647">
        <v>2</v>
      </c>
      <c r="S2647" t="s">
        <v>104</v>
      </c>
      <c r="T2647" t="s">
        <v>109</v>
      </c>
      <c r="V2647">
        <v>18</v>
      </c>
      <c r="W2647">
        <v>16</v>
      </c>
      <c r="X2647">
        <f>IF(AND(OR('Country Prioritization'!$C$4 = 'Filter inputs'!$A$4,'Country Prioritization'!$C$4=$B2647),
OR('Country Prioritization'!$C$6='Filter inputs'!$C$4,'Country Prioritization'!$C$6=$S2647),
OR( 'Country Prioritization'!$C$7='Filter inputs'!$D$4, 'Country Prioritization'!$C$7=$T2647),
OR('Country Prioritization'!$C$8='Filter inputs'!$E$4, 'Country Prioritization'!$C$8=$F2647), OR(AND('Country Prioritization'!$C$5='Filter inputs'!$B$4,H2647&lt;=$X$1),AND('Country Prioritization'!$C$5='Filter inputs'!$B$5,M2647&lt;=$X$1))),1,0)</f>
        <v>1</v>
      </c>
      <c r="Y2647">
        <f>IF(OR('Vaccine Prioritization'!$C$5='Filter inputs'!$E$4, 'Vaccine Prioritization'!$C$5=$F2647),1,0)</f>
        <v>1</v>
      </c>
    </row>
    <row r="2648" spans="1:25" x14ac:dyDescent="0.3">
      <c r="A2648" t="str">
        <f t="shared" si="63"/>
        <v>AFRICALBRRotaC2022</v>
      </c>
      <c r="B2648" t="s">
        <v>3</v>
      </c>
      <c r="C2648" t="s">
        <v>137</v>
      </c>
      <c r="D2648" t="s">
        <v>33</v>
      </c>
      <c r="E2648" t="s">
        <v>85</v>
      </c>
      <c r="F2648">
        <v>2022</v>
      </c>
      <c r="G2648" t="s">
        <v>197</v>
      </c>
      <c r="H2648" s="11" cm="1">
        <f t="array" ref="H2648">_xlfn.IFS(G2648="&gt;70%",1,G2648="60-70%",70%,G2648="50-60%",60%,G2648="&lt;50%",50%)</f>
        <v>0.7</v>
      </c>
      <c r="I2648" s="47">
        <v>9.2838094687120634E-2</v>
      </c>
      <c r="J2648">
        <v>10</v>
      </c>
      <c r="K2648">
        <v>3</v>
      </c>
      <c r="L2648" t="s">
        <v>196</v>
      </c>
      <c r="M2648" s="11" cm="1">
        <f t="array" ref="M2648">_xlfn.IFS(L2648="&gt;70%",1,L2648="60-70%",70%,L2648="50-60%",60%,L2648="&lt;50%",50%)</f>
        <v>1</v>
      </c>
      <c r="N2648" s="47">
        <v>0.1100419409185254</v>
      </c>
      <c r="O2648">
        <v>5</v>
      </c>
      <c r="P2648">
        <v>3</v>
      </c>
      <c r="Q2648">
        <v>10</v>
      </c>
      <c r="R2648">
        <v>9</v>
      </c>
      <c r="S2648" t="s">
        <v>103</v>
      </c>
      <c r="T2648" t="s">
        <v>106</v>
      </c>
      <c r="V2648">
        <v>32</v>
      </c>
      <c r="W2648">
        <v>27</v>
      </c>
      <c r="X2648">
        <f>IF(AND(OR('Country Prioritization'!$C$4 = 'Filter inputs'!$A$4,'Country Prioritization'!$C$4=$B2648),
OR('Country Prioritization'!$C$6='Filter inputs'!$C$4,'Country Prioritization'!$C$6=$S2648),
OR( 'Country Prioritization'!$C$7='Filter inputs'!$D$4, 'Country Prioritization'!$C$7=$T2648),
OR('Country Prioritization'!$C$8='Filter inputs'!$E$4, 'Country Prioritization'!$C$8=$F2648), OR(AND('Country Prioritization'!$C$5='Filter inputs'!$B$4,H2648&lt;=$X$1),AND('Country Prioritization'!$C$5='Filter inputs'!$B$5,M2648&lt;=$X$1))),1,0)</f>
        <v>1</v>
      </c>
      <c r="Y2648">
        <f>IF(OR('Vaccine Prioritization'!$C$5='Filter inputs'!$E$4, 'Vaccine Prioritization'!$C$5=$F2648),1,0)</f>
        <v>1</v>
      </c>
    </row>
    <row r="2649" spans="1:25" x14ac:dyDescent="0.3">
      <c r="A2649" t="str">
        <f t="shared" si="63"/>
        <v>AFRICACOGRotaC2022</v>
      </c>
      <c r="B2649" t="s">
        <v>3</v>
      </c>
      <c r="C2649" t="s">
        <v>128</v>
      </c>
      <c r="D2649" t="s">
        <v>24</v>
      </c>
      <c r="E2649" t="s">
        <v>85</v>
      </c>
      <c r="F2649">
        <v>2022</v>
      </c>
      <c r="G2649" t="s">
        <v>196</v>
      </c>
      <c r="H2649" s="11" cm="1">
        <f t="array" ref="H2649">_xlfn.IFS(G2649="&gt;70%",1,G2649="60-70%",70%,G2649="50-60%",60%,G2649="&lt;50%",50%)</f>
        <v>1</v>
      </c>
      <c r="I2649" s="47">
        <v>0.12859282995958751</v>
      </c>
      <c r="J2649">
        <v>7</v>
      </c>
      <c r="K2649">
        <v>3</v>
      </c>
      <c r="L2649" t="s">
        <v>197</v>
      </c>
      <c r="M2649" s="11" cm="1">
        <f t="array" ref="M2649">_xlfn.IFS(L2649="&gt;70%",1,L2649="60-70%",70%,L2649="50-60%",60%,L2649="&lt;50%",50%)</f>
        <v>0.7</v>
      </c>
      <c r="N2649" s="47">
        <v>0.10814415520059738</v>
      </c>
      <c r="O2649">
        <v>6</v>
      </c>
      <c r="P2649">
        <v>3</v>
      </c>
      <c r="Q2649">
        <v>8</v>
      </c>
      <c r="R2649">
        <v>2</v>
      </c>
      <c r="S2649" t="s">
        <v>104</v>
      </c>
      <c r="T2649" t="s">
        <v>109</v>
      </c>
      <c r="V2649">
        <v>20</v>
      </c>
      <c r="W2649">
        <v>19</v>
      </c>
      <c r="X2649">
        <f>IF(AND(OR('Country Prioritization'!$C$4 = 'Filter inputs'!$A$4,'Country Prioritization'!$C$4=$B2649),
OR('Country Prioritization'!$C$6='Filter inputs'!$C$4,'Country Prioritization'!$C$6=$S2649),
OR( 'Country Prioritization'!$C$7='Filter inputs'!$D$4, 'Country Prioritization'!$C$7=$T2649),
OR('Country Prioritization'!$C$8='Filter inputs'!$E$4, 'Country Prioritization'!$C$8=$F2649), OR(AND('Country Prioritization'!$C$5='Filter inputs'!$B$4,H2649&lt;=$X$1),AND('Country Prioritization'!$C$5='Filter inputs'!$B$5,M2649&lt;=$X$1))),1,0)</f>
        <v>1</v>
      </c>
      <c r="Y2649">
        <f>IF(OR('Vaccine Prioritization'!$C$5='Filter inputs'!$E$4, 'Vaccine Prioritization'!$C$5=$F2649),1,0)</f>
        <v>1</v>
      </c>
    </row>
    <row r="2650" spans="1:25" x14ac:dyDescent="0.3">
      <c r="A2650" t="str">
        <f t="shared" si="63"/>
        <v>ASIAMNGRotaC2022</v>
      </c>
      <c r="B2650" t="s">
        <v>13</v>
      </c>
      <c r="C2650" t="s">
        <v>174</v>
      </c>
      <c r="D2650" t="s">
        <v>70</v>
      </c>
      <c r="E2650" t="s">
        <v>85</v>
      </c>
      <c r="F2650">
        <v>2022</v>
      </c>
      <c r="G2650" t="s">
        <v>197</v>
      </c>
      <c r="H2650" s="11" cm="1">
        <f t="array" ref="H2650">_xlfn.IFS(G2650="&gt;70%",1,G2650="60-70%",70%,G2650="50-60%",60%,G2650="&lt;50%",50%)</f>
        <v>0.7</v>
      </c>
      <c r="I2650" s="47">
        <v>5.6339795606140601E-2</v>
      </c>
      <c r="J2650">
        <v>7</v>
      </c>
      <c r="K2650">
        <v>2</v>
      </c>
      <c r="L2650" t="s">
        <v>199</v>
      </c>
      <c r="M2650" s="11" cm="1">
        <f t="array" ref="M2650">_xlfn.IFS(L2650="&gt;70%",1,L2650="60-70%",70%,L2650="50-60%",60%,L2650="&lt;50%",50%)</f>
        <v>0.5</v>
      </c>
      <c r="N2650" s="47">
        <v>9.8418710560270226E-2</v>
      </c>
      <c r="O2650">
        <v>9</v>
      </c>
      <c r="P2650">
        <v>3</v>
      </c>
      <c r="Q2650">
        <v>5</v>
      </c>
      <c r="R2650">
        <v>11</v>
      </c>
      <c r="S2650" t="s">
        <v>104</v>
      </c>
      <c r="T2650" t="s">
        <v>108</v>
      </c>
      <c r="V2650">
        <v>25</v>
      </c>
      <c r="W2650">
        <v>28</v>
      </c>
      <c r="X2650">
        <f>IF(AND(OR('Country Prioritization'!$C$4 = 'Filter inputs'!$A$4,'Country Prioritization'!$C$4=$B2650),
OR('Country Prioritization'!$C$6='Filter inputs'!$C$4,'Country Prioritization'!$C$6=$S2650),
OR( 'Country Prioritization'!$C$7='Filter inputs'!$D$4, 'Country Prioritization'!$C$7=$T2650),
OR('Country Prioritization'!$C$8='Filter inputs'!$E$4, 'Country Prioritization'!$C$8=$F2650), OR(AND('Country Prioritization'!$C$5='Filter inputs'!$B$4,H2650&lt;=$X$1),AND('Country Prioritization'!$C$5='Filter inputs'!$B$5,M2650&lt;=$X$1))),1,0)</f>
        <v>1</v>
      </c>
      <c r="Y2650">
        <f>IF(OR('Vaccine Prioritization'!$C$5='Filter inputs'!$E$4, 'Vaccine Prioritization'!$C$5=$F2650),1,0)</f>
        <v>1</v>
      </c>
    </row>
    <row r="2651" spans="1:25" x14ac:dyDescent="0.3">
      <c r="A2651" t="str">
        <f t="shared" si="63"/>
        <v>AFRICAGMBRotaC2022</v>
      </c>
      <c r="B2651" t="s">
        <v>3</v>
      </c>
      <c r="C2651" t="s">
        <v>156</v>
      </c>
      <c r="D2651" t="s">
        <v>52</v>
      </c>
      <c r="E2651" t="s">
        <v>85</v>
      </c>
      <c r="F2651">
        <v>2022</v>
      </c>
      <c r="G2651" t="s">
        <v>196</v>
      </c>
      <c r="H2651" s="11" cm="1">
        <f t="array" ref="H2651">_xlfn.IFS(G2651="&gt;70%",1,G2651="60-70%",70%,G2651="50-60%",60%,G2651="&lt;50%",50%)</f>
        <v>1</v>
      </c>
      <c r="I2651" s="47">
        <v>9.6254947575604086E-2</v>
      </c>
      <c r="J2651">
        <v>3</v>
      </c>
      <c r="K2651">
        <v>3</v>
      </c>
      <c r="L2651" t="s">
        <v>196</v>
      </c>
      <c r="M2651" s="11" cm="1">
        <f t="array" ref="M2651">_xlfn.IFS(L2651="&gt;70%",1,L2651="60-70%",70%,L2651="50-60%",60%,L2651="&lt;50%",50%)</f>
        <v>1</v>
      </c>
      <c r="N2651" s="47">
        <v>8.9007305291182268E-2</v>
      </c>
      <c r="O2651">
        <v>3</v>
      </c>
      <c r="P2651">
        <v>3</v>
      </c>
      <c r="Q2651">
        <v>6</v>
      </c>
      <c r="R2651">
        <v>9</v>
      </c>
      <c r="S2651" t="s">
        <v>103</v>
      </c>
      <c r="T2651" t="s">
        <v>106</v>
      </c>
      <c r="V2651">
        <v>21</v>
      </c>
      <c r="W2651">
        <v>21</v>
      </c>
      <c r="X2651">
        <f>IF(AND(OR('Country Prioritization'!$C$4 = 'Filter inputs'!$A$4,'Country Prioritization'!$C$4=$B2651),
OR('Country Prioritization'!$C$6='Filter inputs'!$C$4,'Country Prioritization'!$C$6=$S2651),
OR( 'Country Prioritization'!$C$7='Filter inputs'!$D$4, 'Country Prioritization'!$C$7=$T2651),
OR('Country Prioritization'!$C$8='Filter inputs'!$E$4, 'Country Prioritization'!$C$8=$F2651), OR(AND('Country Prioritization'!$C$5='Filter inputs'!$B$4,H2651&lt;=$X$1),AND('Country Prioritization'!$C$5='Filter inputs'!$B$5,M2651&lt;=$X$1))),1,0)</f>
        <v>1</v>
      </c>
      <c r="Y2651">
        <f>IF(OR('Vaccine Prioritization'!$C$5='Filter inputs'!$E$4, 'Vaccine Prioritization'!$C$5=$F2651),1,0)</f>
        <v>1</v>
      </c>
    </row>
    <row r="2652" spans="1:25" x14ac:dyDescent="0.3">
      <c r="A2652" t="str">
        <f t="shared" si="63"/>
        <v>AMERICANICRotaC2022</v>
      </c>
      <c r="B2652" t="s">
        <v>22</v>
      </c>
      <c r="C2652" t="s">
        <v>185</v>
      </c>
      <c r="D2652" t="s">
        <v>81</v>
      </c>
      <c r="E2652" t="s">
        <v>85</v>
      </c>
      <c r="F2652">
        <v>2022</v>
      </c>
      <c r="G2652" t="s">
        <v>196</v>
      </c>
      <c r="H2652" s="11" cm="1">
        <f t="array" ref="H2652">_xlfn.IFS(G2652="&gt;70%",1,G2652="60-70%",70%,G2652="50-60%",60%,G2652="&lt;50%",50%)</f>
        <v>1</v>
      </c>
      <c r="I2652" s="47">
        <v>7.4917097190444759E-2</v>
      </c>
      <c r="J2652">
        <v>1</v>
      </c>
      <c r="K2652">
        <v>3</v>
      </c>
      <c r="L2652" t="s">
        <v>196</v>
      </c>
      <c r="M2652" s="11" cm="1">
        <f t="array" ref="M2652">_xlfn.IFS(L2652="&gt;70%",1,L2652="60-70%",70%,L2652="50-60%",60%,L2652="&lt;50%",50%)</f>
        <v>1</v>
      </c>
      <c r="N2652" s="47">
        <v>7.5705165601295379E-2</v>
      </c>
      <c r="O2652">
        <v>1</v>
      </c>
      <c r="P2652">
        <v>2</v>
      </c>
      <c r="Q2652">
        <v>1</v>
      </c>
      <c r="R2652">
        <v>5</v>
      </c>
      <c r="S2652" t="s">
        <v>104</v>
      </c>
      <c r="T2652" t="s">
        <v>107</v>
      </c>
      <c r="V2652">
        <v>10</v>
      </c>
      <c r="W2652">
        <v>9</v>
      </c>
      <c r="X2652">
        <f>IF(AND(OR('Country Prioritization'!$C$4 = 'Filter inputs'!$A$4,'Country Prioritization'!$C$4=$B2652),
OR('Country Prioritization'!$C$6='Filter inputs'!$C$4,'Country Prioritization'!$C$6=$S2652),
OR( 'Country Prioritization'!$C$7='Filter inputs'!$D$4, 'Country Prioritization'!$C$7=$T2652),
OR('Country Prioritization'!$C$8='Filter inputs'!$E$4, 'Country Prioritization'!$C$8=$F2652), OR(AND('Country Prioritization'!$C$5='Filter inputs'!$B$4,H2652&lt;=$X$1),AND('Country Prioritization'!$C$5='Filter inputs'!$B$5,M2652&lt;=$X$1))),1,0)</f>
        <v>1</v>
      </c>
      <c r="Y2652">
        <f>IF(OR('Vaccine Prioritization'!$C$5='Filter inputs'!$E$4, 'Vaccine Prioritization'!$C$5=$F2652),1,0)</f>
        <v>1</v>
      </c>
    </row>
    <row r="2653" spans="1:25" x14ac:dyDescent="0.3">
      <c r="A2653" t="str">
        <f t="shared" si="63"/>
        <v>AFRICACAFRotaC2022</v>
      </c>
      <c r="B2653" t="s">
        <v>3</v>
      </c>
      <c r="C2653" t="s">
        <v>114</v>
      </c>
      <c r="D2653" t="s">
        <v>6</v>
      </c>
      <c r="E2653" t="s">
        <v>85</v>
      </c>
      <c r="F2653">
        <v>2022</v>
      </c>
      <c r="G2653" t="s">
        <v>196</v>
      </c>
      <c r="H2653" s="11" cm="1">
        <f t="array" ref="H2653">_xlfn.IFS(G2653="&gt;70%",1,G2653="60-70%",70%,G2653="50-60%",60%,G2653="&lt;50%",50%)</f>
        <v>1</v>
      </c>
      <c r="I2653" s="47">
        <v>0.14867870649082709</v>
      </c>
      <c r="J2653">
        <v>5</v>
      </c>
      <c r="K2653">
        <v>4</v>
      </c>
      <c r="L2653" t="s">
        <v>199</v>
      </c>
      <c r="M2653" s="11" cm="1">
        <f t="array" ref="M2653">_xlfn.IFS(L2653="&gt;70%",1,L2653="60-70%",70%,L2653="50-60%",60%,L2653="&lt;50%",50%)</f>
        <v>0.5</v>
      </c>
      <c r="N2653" s="47">
        <v>7.5387974214607689E-2</v>
      </c>
      <c r="O2653">
        <v>7</v>
      </c>
      <c r="P2653">
        <v>2</v>
      </c>
      <c r="Q2653">
        <v>10</v>
      </c>
      <c r="R2653">
        <v>9</v>
      </c>
      <c r="S2653" t="s">
        <v>103</v>
      </c>
      <c r="T2653" t="s">
        <v>106</v>
      </c>
      <c r="V2653">
        <v>28</v>
      </c>
      <c r="W2653">
        <v>28</v>
      </c>
      <c r="X2653">
        <f>IF(AND(OR('Country Prioritization'!$C$4 = 'Filter inputs'!$A$4,'Country Prioritization'!$C$4=$B2653),
OR('Country Prioritization'!$C$6='Filter inputs'!$C$4,'Country Prioritization'!$C$6=$S2653),
OR( 'Country Prioritization'!$C$7='Filter inputs'!$D$4, 'Country Prioritization'!$C$7=$T2653),
OR('Country Prioritization'!$C$8='Filter inputs'!$E$4, 'Country Prioritization'!$C$8=$F2653), OR(AND('Country Prioritization'!$C$5='Filter inputs'!$B$4,H2653&lt;=$X$1),AND('Country Prioritization'!$C$5='Filter inputs'!$B$5,M2653&lt;=$X$1))),1,0)</f>
        <v>1</v>
      </c>
      <c r="Y2653">
        <f>IF(OR('Vaccine Prioritization'!$C$5='Filter inputs'!$E$4, 'Vaccine Prioritization'!$C$5=$F2653),1,0)</f>
        <v>1</v>
      </c>
    </row>
    <row r="2654" spans="1:25" x14ac:dyDescent="0.3">
      <c r="A2654" t="str">
        <f t="shared" si="63"/>
        <v>AFRICAGNBRotaC2022</v>
      </c>
      <c r="B2654" t="s">
        <v>3</v>
      </c>
      <c r="C2654" t="s">
        <v>138</v>
      </c>
      <c r="D2654" t="s">
        <v>34</v>
      </c>
      <c r="E2654" t="s">
        <v>85</v>
      </c>
      <c r="F2654">
        <v>2022</v>
      </c>
      <c r="G2654" t="s">
        <v>196</v>
      </c>
      <c r="H2654" s="11" cm="1">
        <f t="array" ref="H2654">_xlfn.IFS(G2654="&gt;70%",1,G2654="60-70%",70%,G2654="50-60%",60%,G2654="&lt;50%",50%)</f>
        <v>1</v>
      </c>
      <c r="I2654" s="47">
        <v>6.0207843780474918E-2</v>
      </c>
      <c r="J2654">
        <v>4</v>
      </c>
      <c r="K2654">
        <v>2</v>
      </c>
      <c r="L2654" t="s">
        <v>196</v>
      </c>
      <c r="M2654" s="11" cm="1">
        <f t="array" ref="M2654">_xlfn.IFS(L2654="&gt;70%",1,L2654="60-70%",70%,L2654="50-60%",60%,L2654="&lt;50%",50%)</f>
        <v>1</v>
      </c>
      <c r="N2654" s="47">
        <v>5.7455341687598742E-2</v>
      </c>
      <c r="O2654">
        <v>5</v>
      </c>
      <c r="P2654">
        <v>2</v>
      </c>
      <c r="Q2654">
        <v>9</v>
      </c>
      <c r="R2654">
        <v>9</v>
      </c>
      <c r="S2654" t="s">
        <v>103</v>
      </c>
      <c r="T2654" t="s">
        <v>106</v>
      </c>
      <c r="V2654">
        <v>24</v>
      </c>
      <c r="W2654">
        <v>25</v>
      </c>
      <c r="X2654">
        <f>IF(AND(OR('Country Prioritization'!$C$4 = 'Filter inputs'!$A$4,'Country Prioritization'!$C$4=$B2654),
OR('Country Prioritization'!$C$6='Filter inputs'!$C$4,'Country Prioritization'!$C$6=$S2654),
OR( 'Country Prioritization'!$C$7='Filter inputs'!$D$4, 'Country Prioritization'!$C$7=$T2654),
OR('Country Prioritization'!$C$8='Filter inputs'!$E$4, 'Country Prioritization'!$C$8=$F2654), OR(AND('Country Prioritization'!$C$5='Filter inputs'!$B$4,H2654&lt;=$X$1),AND('Country Prioritization'!$C$5='Filter inputs'!$B$5,M2654&lt;=$X$1))),1,0)</f>
        <v>1</v>
      </c>
      <c r="Y2654">
        <f>IF(OR('Vaccine Prioritization'!$C$5='Filter inputs'!$E$4, 'Vaccine Prioritization'!$C$5=$F2654),1,0)</f>
        <v>1</v>
      </c>
    </row>
    <row r="2655" spans="1:25" x14ac:dyDescent="0.3">
      <c r="A2655" t="str">
        <f t="shared" si="63"/>
        <v>ASIAARMRotaC2022</v>
      </c>
      <c r="B2655" t="s">
        <v>13</v>
      </c>
      <c r="C2655" t="s">
        <v>168</v>
      </c>
      <c r="D2655" t="s">
        <v>64</v>
      </c>
      <c r="E2655" t="s">
        <v>85</v>
      </c>
      <c r="F2655">
        <v>2022</v>
      </c>
      <c r="G2655" t="s">
        <v>196</v>
      </c>
      <c r="H2655" s="11" cm="1">
        <f t="array" ref="H2655">_xlfn.IFS(G2655="&gt;70%",1,G2655="60-70%",70%,G2655="50-60%",60%,G2655="&lt;50%",50%)</f>
        <v>1</v>
      </c>
      <c r="I2655" s="47">
        <v>4.8332525204359683E-2</v>
      </c>
      <c r="J2655">
        <v>2</v>
      </c>
      <c r="K2655">
        <v>2</v>
      </c>
      <c r="L2655" t="s">
        <v>196</v>
      </c>
      <c r="M2655" s="11" cm="1">
        <f t="array" ref="M2655">_xlfn.IFS(L2655="&gt;70%",1,L2655="60-70%",70%,L2655="50-60%",60%,L2655="&lt;50%",50%)</f>
        <v>1</v>
      </c>
      <c r="N2655" s="47">
        <v>5.0088574363679854E-2</v>
      </c>
      <c r="O2655">
        <v>2</v>
      </c>
      <c r="P2655">
        <v>2</v>
      </c>
      <c r="Q2655">
        <v>2</v>
      </c>
      <c r="R2655">
        <v>10</v>
      </c>
      <c r="S2655" t="s">
        <v>105</v>
      </c>
      <c r="T2655" t="s">
        <v>108</v>
      </c>
      <c r="V2655">
        <v>16</v>
      </c>
      <c r="W2655">
        <v>16</v>
      </c>
      <c r="X2655">
        <f>IF(AND(OR('Country Prioritization'!$C$4 = 'Filter inputs'!$A$4,'Country Prioritization'!$C$4=$B2655),
OR('Country Prioritization'!$C$6='Filter inputs'!$C$4,'Country Prioritization'!$C$6=$S2655),
OR( 'Country Prioritization'!$C$7='Filter inputs'!$D$4, 'Country Prioritization'!$C$7=$T2655),
OR('Country Prioritization'!$C$8='Filter inputs'!$E$4, 'Country Prioritization'!$C$8=$F2655), OR(AND('Country Prioritization'!$C$5='Filter inputs'!$B$4,H2655&lt;=$X$1),AND('Country Prioritization'!$C$5='Filter inputs'!$B$5,M2655&lt;=$X$1))),1,0)</f>
        <v>1</v>
      </c>
      <c r="Y2655">
        <f>IF(OR('Vaccine Prioritization'!$C$5='Filter inputs'!$E$4, 'Vaccine Prioritization'!$C$5=$F2655),1,0)</f>
        <v>1</v>
      </c>
    </row>
    <row r="2656" spans="1:25" x14ac:dyDescent="0.3">
      <c r="A2656" t="str">
        <f t="shared" si="63"/>
        <v>ASIATLSRotaC2022</v>
      </c>
      <c r="B2656" t="s">
        <v>13</v>
      </c>
      <c r="C2656" t="s">
        <v>160</v>
      </c>
      <c r="D2656" t="s">
        <v>56</v>
      </c>
      <c r="E2656" t="s">
        <v>85</v>
      </c>
      <c r="F2656">
        <v>2022</v>
      </c>
      <c r="G2656" t="s">
        <v>197</v>
      </c>
      <c r="H2656" s="11" cm="1">
        <f t="array" ref="H2656">_xlfn.IFS(G2656="&gt;70%",1,G2656="60-70%",70%,G2656="50-60%",60%,G2656="&lt;50%",50%)</f>
        <v>0.7</v>
      </c>
      <c r="I2656" s="47">
        <v>3.5623541099870336E-2</v>
      </c>
      <c r="J2656">
        <v>7</v>
      </c>
      <c r="K2656">
        <v>2</v>
      </c>
      <c r="L2656" t="s">
        <v>199</v>
      </c>
      <c r="M2656" s="11" cm="1">
        <f t="array" ref="M2656">_xlfn.IFS(L2656="&gt;70%",1,L2656="60-70%",70%,L2656="50-60%",60%,L2656="&lt;50%",50%)</f>
        <v>0.5</v>
      </c>
      <c r="N2656" s="47">
        <v>3.9842101021889828E-2</v>
      </c>
      <c r="O2656">
        <v>8</v>
      </c>
      <c r="P2656">
        <v>2</v>
      </c>
      <c r="Q2656">
        <v>2</v>
      </c>
      <c r="R2656">
        <v>11</v>
      </c>
      <c r="S2656" t="s">
        <v>104</v>
      </c>
      <c r="T2656" t="s">
        <v>108</v>
      </c>
      <c r="V2656">
        <v>22</v>
      </c>
      <c r="W2656">
        <v>23</v>
      </c>
      <c r="X2656">
        <f>IF(AND(OR('Country Prioritization'!$C$4 = 'Filter inputs'!$A$4,'Country Prioritization'!$C$4=$B2656),
OR('Country Prioritization'!$C$6='Filter inputs'!$C$4,'Country Prioritization'!$C$6=$S2656),
OR( 'Country Prioritization'!$C$7='Filter inputs'!$D$4, 'Country Prioritization'!$C$7=$T2656),
OR('Country Prioritization'!$C$8='Filter inputs'!$E$4, 'Country Prioritization'!$C$8=$F2656), OR(AND('Country Prioritization'!$C$5='Filter inputs'!$B$4,H2656&lt;=$X$1),AND('Country Prioritization'!$C$5='Filter inputs'!$B$5,M2656&lt;=$X$1))),1,0)</f>
        <v>1</v>
      </c>
      <c r="Y2656">
        <f>IF(OR('Vaccine Prioritization'!$C$5='Filter inputs'!$E$4, 'Vaccine Prioritization'!$C$5=$F2656),1,0)</f>
        <v>1</v>
      </c>
    </row>
    <row r="2657" spans="1:25" x14ac:dyDescent="0.3">
      <c r="A2657" t="str">
        <f t="shared" si="63"/>
        <v>OCEANIASLBRotaC2022</v>
      </c>
      <c r="B2657" t="s">
        <v>15</v>
      </c>
      <c r="C2657" t="s">
        <v>150</v>
      </c>
      <c r="D2657" t="s">
        <v>46</v>
      </c>
      <c r="E2657" t="s">
        <v>85</v>
      </c>
      <c r="F2657">
        <v>2022</v>
      </c>
      <c r="G2657" t="s">
        <v>196</v>
      </c>
      <c r="H2657" s="11" cm="1">
        <f t="array" ref="H2657">_xlfn.IFS(G2657="&gt;70%",1,G2657="60-70%",70%,G2657="50-60%",60%,G2657="&lt;50%",50%)</f>
        <v>1</v>
      </c>
      <c r="I2657" s="47">
        <v>1.9671610936897309E-2</v>
      </c>
      <c r="J2657">
        <v>4</v>
      </c>
      <c r="K2657">
        <v>1</v>
      </c>
      <c r="L2657" t="s">
        <v>199</v>
      </c>
      <c r="M2657" s="11" cm="1">
        <f t="array" ref="M2657">_xlfn.IFS(L2657="&gt;70%",1,L2657="60-70%",70%,L2657="50-60%",60%,L2657="&lt;50%",50%)</f>
        <v>0.5</v>
      </c>
      <c r="N2657" s="47">
        <v>3.2953003503909312E-2</v>
      </c>
      <c r="O2657">
        <v>7</v>
      </c>
      <c r="P2657">
        <v>2</v>
      </c>
      <c r="Q2657">
        <v>1</v>
      </c>
      <c r="R2657">
        <v>5</v>
      </c>
      <c r="S2657" t="s">
        <v>104</v>
      </c>
      <c r="T2657" t="s">
        <v>107</v>
      </c>
      <c r="V2657">
        <v>11</v>
      </c>
      <c r="W2657">
        <v>15</v>
      </c>
      <c r="X2657">
        <f>IF(AND(OR('Country Prioritization'!$C$4 = 'Filter inputs'!$A$4,'Country Prioritization'!$C$4=$B2657),
OR('Country Prioritization'!$C$6='Filter inputs'!$C$4,'Country Prioritization'!$C$6=$S2657),
OR( 'Country Prioritization'!$C$7='Filter inputs'!$D$4, 'Country Prioritization'!$C$7=$T2657),
OR('Country Prioritization'!$C$8='Filter inputs'!$E$4, 'Country Prioritization'!$C$8=$F2657), OR(AND('Country Prioritization'!$C$5='Filter inputs'!$B$4,H2657&lt;=$X$1),AND('Country Prioritization'!$C$5='Filter inputs'!$B$5,M2657&lt;=$X$1))),1,0)</f>
        <v>1</v>
      </c>
      <c r="Y2657">
        <f>IF(OR('Vaccine Prioritization'!$C$5='Filter inputs'!$E$4, 'Vaccine Prioritization'!$C$5=$F2657),1,0)</f>
        <v>1</v>
      </c>
    </row>
    <row r="2658" spans="1:25" x14ac:dyDescent="0.3">
      <c r="A2658" t="str">
        <f t="shared" si="63"/>
        <v>ASIABTNRotaC2022</v>
      </c>
      <c r="B2658" t="s">
        <v>13</v>
      </c>
      <c r="C2658" t="s">
        <v>184</v>
      </c>
      <c r="D2658" t="s">
        <v>80</v>
      </c>
      <c r="E2658" t="s">
        <v>85</v>
      </c>
      <c r="F2658">
        <v>2022</v>
      </c>
      <c r="G2658" t="s">
        <v>197</v>
      </c>
      <c r="H2658" s="11" cm="1">
        <f t="array" ref="H2658">_xlfn.IFS(G2658="&gt;70%",1,G2658="60-70%",70%,G2658="50-60%",60%,G2658="&lt;50%",50%)</f>
        <v>0.7</v>
      </c>
      <c r="I2658" s="47">
        <v>5.2883165653834514E-3</v>
      </c>
      <c r="J2658">
        <v>7</v>
      </c>
      <c r="K2658">
        <v>1</v>
      </c>
      <c r="L2658" t="s">
        <v>199</v>
      </c>
      <c r="M2658" s="11" cm="1">
        <f t="array" ref="M2658">_xlfn.IFS(L2658="&gt;70%",1,L2658="60-70%",70%,L2658="50-60%",60%,L2658="&lt;50%",50%)</f>
        <v>0.5</v>
      </c>
      <c r="N2658" s="47">
        <v>2.8674250300879521E-2</v>
      </c>
      <c r="O2658">
        <v>8</v>
      </c>
      <c r="P2658">
        <v>2</v>
      </c>
      <c r="Q2658">
        <v>4</v>
      </c>
      <c r="R2658">
        <v>11</v>
      </c>
      <c r="S2658" t="s">
        <v>104</v>
      </c>
      <c r="T2658" t="s">
        <v>108</v>
      </c>
      <c r="V2658">
        <v>23</v>
      </c>
      <c r="W2658">
        <v>25</v>
      </c>
      <c r="X2658">
        <f>IF(AND(OR('Country Prioritization'!$C$4 = 'Filter inputs'!$A$4,'Country Prioritization'!$C$4=$B2658),
OR('Country Prioritization'!$C$6='Filter inputs'!$C$4,'Country Prioritization'!$C$6=$S2658),
OR( 'Country Prioritization'!$C$7='Filter inputs'!$D$4, 'Country Prioritization'!$C$7=$T2658),
OR('Country Prioritization'!$C$8='Filter inputs'!$E$4, 'Country Prioritization'!$C$8=$F2658), OR(AND('Country Prioritization'!$C$5='Filter inputs'!$B$4,H2658&lt;=$X$1),AND('Country Prioritization'!$C$5='Filter inputs'!$B$5,M2658&lt;=$X$1))),1,0)</f>
        <v>1</v>
      </c>
      <c r="Y2658">
        <f>IF(OR('Vaccine Prioritization'!$C$5='Filter inputs'!$E$4, 'Vaccine Prioritization'!$C$5=$F2658),1,0)</f>
        <v>1</v>
      </c>
    </row>
    <row r="2659" spans="1:25" x14ac:dyDescent="0.3">
      <c r="A2659" t="str">
        <f t="shared" si="63"/>
        <v>AFRICADJIRotaC2022</v>
      </c>
      <c r="B2659" t="s">
        <v>3</v>
      </c>
      <c r="C2659" t="s">
        <v>124</v>
      </c>
      <c r="D2659" t="s">
        <v>19</v>
      </c>
      <c r="E2659" t="s">
        <v>85</v>
      </c>
      <c r="F2659">
        <v>2022</v>
      </c>
      <c r="G2659" t="s">
        <v>196</v>
      </c>
      <c r="H2659" s="11" cm="1">
        <f t="array" ref="H2659">_xlfn.IFS(G2659="&gt;70%",1,G2659="60-70%",70%,G2659="50-60%",60%,G2659="&lt;50%",50%)</f>
        <v>1</v>
      </c>
      <c r="I2659" s="47">
        <v>3.0977308418838542E-2</v>
      </c>
      <c r="J2659">
        <v>3</v>
      </c>
      <c r="K2659">
        <v>2</v>
      </c>
      <c r="L2659" t="s">
        <v>197</v>
      </c>
      <c r="M2659" s="11" cm="1">
        <f t="array" ref="M2659">_xlfn.IFS(L2659="&gt;70%",1,L2659="60-70%",70%,L2659="50-60%",60%,L2659="&lt;50%",50%)</f>
        <v>0.7</v>
      </c>
      <c r="N2659" s="47">
        <v>2.5951803211669976E-2</v>
      </c>
      <c r="O2659">
        <v>6</v>
      </c>
      <c r="P2659">
        <v>2</v>
      </c>
      <c r="Q2659">
        <v>7</v>
      </c>
      <c r="R2659">
        <v>2</v>
      </c>
      <c r="S2659" t="s">
        <v>104</v>
      </c>
      <c r="T2659" t="s">
        <v>109</v>
      </c>
      <c r="V2659">
        <v>14</v>
      </c>
      <c r="W2659">
        <v>17</v>
      </c>
      <c r="X2659">
        <f>IF(AND(OR('Country Prioritization'!$C$4 = 'Filter inputs'!$A$4,'Country Prioritization'!$C$4=$B2659),
OR('Country Prioritization'!$C$6='Filter inputs'!$C$4,'Country Prioritization'!$C$6=$S2659),
OR( 'Country Prioritization'!$C$7='Filter inputs'!$D$4, 'Country Prioritization'!$C$7=$T2659),
OR('Country Prioritization'!$C$8='Filter inputs'!$E$4, 'Country Prioritization'!$C$8=$F2659), OR(AND('Country Prioritization'!$C$5='Filter inputs'!$B$4,H2659&lt;=$X$1),AND('Country Prioritization'!$C$5='Filter inputs'!$B$5,M2659&lt;=$X$1))),1,0)</f>
        <v>1</v>
      </c>
      <c r="Y2659">
        <f>IF(OR('Vaccine Prioritization'!$C$5='Filter inputs'!$E$4, 'Vaccine Prioritization'!$C$5=$F2659),1,0)</f>
        <v>1</v>
      </c>
    </row>
    <row r="2660" spans="1:25" x14ac:dyDescent="0.3">
      <c r="A2660" t="str">
        <f t="shared" si="63"/>
        <v>ASIAGEORotaC2022</v>
      </c>
      <c r="B2660" t="s">
        <v>13</v>
      </c>
      <c r="C2660" t="s">
        <v>159</v>
      </c>
      <c r="D2660" t="s">
        <v>55</v>
      </c>
      <c r="E2660" t="s">
        <v>85</v>
      </c>
      <c r="F2660">
        <v>2022</v>
      </c>
      <c r="G2660" t="s">
        <v>196</v>
      </c>
      <c r="H2660" s="11" cm="1">
        <f t="array" ref="H2660">_xlfn.IFS(G2660="&gt;70%",1,G2660="60-70%",70%,G2660="50-60%",60%,G2660="&lt;50%",50%)</f>
        <v>1</v>
      </c>
      <c r="I2660" s="47">
        <v>2.4126209380677683E-2</v>
      </c>
      <c r="J2660">
        <v>4</v>
      </c>
      <c r="K2660">
        <v>2</v>
      </c>
      <c r="L2660" t="s">
        <v>196</v>
      </c>
      <c r="M2660" s="11" cm="1">
        <f t="array" ref="M2660">_xlfn.IFS(L2660="&gt;70%",1,L2660="60-70%",70%,L2660="50-60%",60%,L2660="&lt;50%",50%)</f>
        <v>1</v>
      </c>
      <c r="N2660" s="47">
        <v>2.4391430646777013E-2</v>
      </c>
      <c r="O2660">
        <v>3</v>
      </c>
      <c r="P2660">
        <v>1</v>
      </c>
      <c r="Q2660">
        <v>3</v>
      </c>
      <c r="R2660">
        <v>10</v>
      </c>
      <c r="S2660" t="s">
        <v>105</v>
      </c>
      <c r="T2660" t="s">
        <v>108</v>
      </c>
      <c r="V2660">
        <v>19</v>
      </c>
      <c r="W2660">
        <v>17</v>
      </c>
      <c r="X2660">
        <f>IF(AND(OR('Country Prioritization'!$C$4 = 'Filter inputs'!$A$4,'Country Prioritization'!$C$4=$B2660),
OR('Country Prioritization'!$C$6='Filter inputs'!$C$4,'Country Prioritization'!$C$6=$S2660),
OR( 'Country Prioritization'!$C$7='Filter inputs'!$D$4, 'Country Prioritization'!$C$7=$T2660),
OR('Country Prioritization'!$C$8='Filter inputs'!$E$4, 'Country Prioritization'!$C$8=$F2660), OR(AND('Country Prioritization'!$C$5='Filter inputs'!$B$4,H2660&lt;=$X$1),AND('Country Prioritization'!$C$5='Filter inputs'!$B$5,M2660&lt;=$X$1))),1,0)</f>
        <v>1</v>
      </c>
      <c r="Y2660">
        <f>IF(OR('Vaccine Prioritization'!$C$5='Filter inputs'!$E$4, 'Vaccine Prioritization'!$C$5=$F2660),1,0)</f>
        <v>1</v>
      </c>
    </row>
    <row r="2661" spans="1:25" x14ac:dyDescent="0.3">
      <c r="A2661" t="str">
        <f t="shared" si="63"/>
        <v>AFRICALSORotaC2022</v>
      </c>
      <c r="B2661" t="s">
        <v>3</v>
      </c>
      <c r="C2661" t="s">
        <v>178</v>
      </c>
      <c r="D2661" t="s">
        <v>74</v>
      </c>
      <c r="E2661" t="s">
        <v>85</v>
      </c>
      <c r="F2661">
        <v>2022</v>
      </c>
      <c r="G2661" t="s">
        <v>196</v>
      </c>
      <c r="H2661" s="11" cm="1">
        <f t="array" ref="H2661">_xlfn.IFS(G2661="&gt;70%",1,G2661="60-70%",70%,G2661="50-60%",60%,G2661="&lt;50%",50%)</f>
        <v>1</v>
      </c>
      <c r="I2661" s="47">
        <v>2.1278201182457639E-2</v>
      </c>
      <c r="J2661">
        <v>4</v>
      </c>
      <c r="K2661">
        <v>1</v>
      </c>
      <c r="L2661" t="s">
        <v>196</v>
      </c>
      <c r="M2661" s="11" cm="1">
        <f t="array" ref="M2661">_xlfn.IFS(L2661="&gt;70%",1,L2661="60-70%",70%,L2661="50-60%",60%,L2661="&lt;50%",50%)</f>
        <v>1</v>
      </c>
      <c r="N2661" s="47">
        <v>2.2212460730270132E-2</v>
      </c>
      <c r="O2661">
        <v>1</v>
      </c>
      <c r="P2661">
        <v>1</v>
      </c>
      <c r="Q2661">
        <v>9</v>
      </c>
      <c r="R2661">
        <v>2</v>
      </c>
      <c r="S2661" t="s">
        <v>104</v>
      </c>
      <c r="T2661" t="s">
        <v>109</v>
      </c>
      <c r="V2661">
        <v>16</v>
      </c>
      <c r="W2661">
        <v>13</v>
      </c>
      <c r="X2661">
        <f>IF(AND(OR('Country Prioritization'!$C$4 = 'Filter inputs'!$A$4,'Country Prioritization'!$C$4=$B2661),
OR('Country Prioritization'!$C$6='Filter inputs'!$C$4,'Country Prioritization'!$C$6=$S2661),
OR( 'Country Prioritization'!$C$7='Filter inputs'!$D$4, 'Country Prioritization'!$C$7=$T2661),
OR('Country Prioritization'!$C$8='Filter inputs'!$E$4, 'Country Prioritization'!$C$8=$F2661), OR(AND('Country Prioritization'!$C$5='Filter inputs'!$B$4,H2661&lt;=$X$1),AND('Country Prioritization'!$C$5='Filter inputs'!$B$5,M2661&lt;=$X$1))),1,0)</f>
        <v>1</v>
      </c>
      <c r="Y2661">
        <f>IF(OR('Vaccine Prioritization'!$C$5='Filter inputs'!$E$4, 'Vaccine Prioritization'!$C$5=$F2661),1,0)</f>
        <v>1</v>
      </c>
    </row>
    <row r="2662" spans="1:25" x14ac:dyDescent="0.3">
      <c r="A2662" t="str">
        <f t="shared" si="63"/>
        <v>AFRICACOMRotaC2022</v>
      </c>
      <c r="B2662" t="s">
        <v>3</v>
      </c>
      <c r="C2662" t="s">
        <v>153</v>
      </c>
      <c r="D2662" t="s">
        <v>49</v>
      </c>
      <c r="E2662" t="s">
        <v>85</v>
      </c>
      <c r="F2662">
        <v>2022</v>
      </c>
      <c r="G2662" t="s">
        <v>196</v>
      </c>
      <c r="H2662" s="11" cm="1">
        <f t="array" ref="H2662">_xlfn.IFS(G2662="&gt;70%",1,G2662="60-70%",70%,G2662="50-60%",60%,G2662="&lt;50%",50%)</f>
        <v>1</v>
      </c>
      <c r="I2662" s="47">
        <v>3.2157599905981916E-2</v>
      </c>
      <c r="J2662">
        <v>5</v>
      </c>
      <c r="K2662">
        <v>2</v>
      </c>
      <c r="L2662" t="s">
        <v>199</v>
      </c>
      <c r="M2662" s="11" cm="1">
        <f t="array" ref="M2662">_xlfn.IFS(L2662="&gt;70%",1,L2662="60-70%",70%,L2662="50-60%",60%,L2662="&lt;50%",50%)</f>
        <v>0.5</v>
      </c>
      <c r="N2662" s="47">
        <v>2.0908994685717434E-2</v>
      </c>
      <c r="O2662">
        <v>7</v>
      </c>
      <c r="P2662">
        <v>1</v>
      </c>
      <c r="Q2662">
        <v>3</v>
      </c>
      <c r="R2662">
        <v>2</v>
      </c>
      <c r="S2662" t="s">
        <v>104</v>
      </c>
      <c r="T2662" t="s">
        <v>109</v>
      </c>
      <c r="V2662">
        <v>12</v>
      </c>
      <c r="W2662">
        <v>13</v>
      </c>
      <c r="X2662">
        <f>IF(AND(OR('Country Prioritization'!$C$4 = 'Filter inputs'!$A$4,'Country Prioritization'!$C$4=$B2662),
OR('Country Prioritization'!$C$6='Filter inputs'!$C$4,'Country Prioritization'!$C$6=$S2662),
OR( 'Country Prioritization'!$C$7='Filter inputs'!$D$4, 'Country Prioritization'!$C$7=$T2662),
OR('Country Prioritization'!$C$8='Filter inputs'!$E$4, 'Country Prioritization'!$C$8=$F2662), OR(AND('Country Prioritization'!$C$5='Filter inputs'!$B$4,H2662&lt;=$X$1),AND('Country Prioritization'!$C$5='Filter inputs'!$B$5,M2662&lt;=$X$1))),1,0)</f>
        <v>1</v>
      </c>
      <c r="Y2662">
        <f>IF(OR('Vaccine Prioritization'!$C$5='Filter inputs'!$E$4, 'Vaccine Prioritization'!$C$5=$F2662),1,0)</f>
        <v>1</v>
      </c>
    </row>
    <row r="2663" spans="1:25" x14ac:dyDescent="0.3">
      <c r="A2663" t="str">
        <f t="shared" si="63"/>
        <v>AMERICAGUYRotaC2022</v>
      </c>
      <c r="B2663" t="s">
        <v>22</v>
      </c>
      <c r="C2663" t="s">
        <v>170</v>
      </c>
      <c r="D2663" t="s">
        <v>66</v>
      </c>
      <c r="E2663" t="s">
        <v>85</v>
      </c>
      <c r="F2663">
        <v>2022</v>
      </c>
      <c r="G2663" t="s">
        <v>196</v>
      </c>
      <c r="H2663" s="11" cm="1">
        <f t="array" ref="H2663">_xlfn.IFS(G2663="&gt;70%",1,G2663="60-70%",70%,G2663="50-60%",60%,G2663="&lt;50%",50%)</f>
        <v>1</v>
      </c>
      <c r="I2663" s="47">
        <v>2.1029499417721163E-2</v>
      </c>
      <c r="J2663">
        <v>1</v>
      </c>
      <c r="K2663">
        <v>1</v>
      </c>
      <c r="L2663" t="s">
        <v>196</v>
      </c>
      <c r="M2663" s="11" cm="1">
        <f t="array" ref="M2663">_xlfn.IFS(L2663="&gt;70%",1,L2663="60-70%",70%,L2663="50-60%",60%,L2663="&lt;50%",50%)</f>
        <v>1</v>
      </c>
      <c r="N2663" s="47">
        <v>1.931683582380608E-2</v>
      </c>
      <c r="O2663">
        <v>2</v>
      </c>
      <c r="P2663">
        <v>1</v>
      </c>
      <c r="Q2663">
        <v>4</v>
      </c>
      <c r="R2663">
        <v>10</v>
      </c>
      <c r="S2663" t="s">
        <v>105</v>
      </c>
      <c r="T2663" t="s">
        <v>108</v>
      </c>
      <c r="V2663">
        <v>16</v>
      </c>
      <c r="W2663">
        <v>17</v>
      </c>
      <c r="X2663">
        <f>IF(AND(OR('Country Prioritization'!$C$4 = 'Filter inputs'!$A$4,'Country Prioritization'!$C$4=$B2663),
OR('Country Prioritization'!$C$6='Filter inputs'!$C$4,'Country Prioritization'!$C$6=$S2663),
OR( 'Country Prioritization'!$C$7='Filter inputs'!$D$4, 'Country Prioritization'!$C$7=$T2663),
OR('Country Prioritization'!$C$8='Filter inputs'!$E$4, 'Country Prioritization'!$C$8=$F2663), OR(AND('Country Prioritization'!$C$5='Filter inputs'!$B$4,H2663&lt;=$X$1),AND('Country Prioritization'!$C$5='Filter inputs'!$B$5,M2663&lt;=$X$1))),1,0)</f>
        <v>1</v>
      </c>
      <c r="Y2663">
        <f>IF(OR('Vaccine Prioritization'!$C$5='Filter inputs'!$E$4, 'Vaccine Prioritization'!$C$5=$F2663),1,0)</f>
        <v>1</v>
      </c>
    </row>
    <row r="2664" spans="1:25" x14ac:dyDescent="0.3">
      <c r="A2664" t="str">
        <f t="shared" si="63"/>
        <v>EUROPEMDARotaC2022</v>
      </c>
      <c r="B2664" t="s">
        <v>9</v>
      </c>
      <c r="C2664" t="s">
        <v>130</v>
      </c>
      <c r="D2664" t="s">
        <v>26</v>
      </c>
      <c r="E2664" t="s">
        <v>85</v>
      </c>
      <c r="F2664">
        <v>2022</v>
      </c>
      <c r="G2664" t="s">
        <v>197</v>
      </c>
      <c r="H2664" s="11" cm="1">
        <f t="array" ref="H2664">_xlfn.IFS(G2664="&gt;70%",1,G2664="60-70%",70%,G2664="50-60%",60%,G2664="&lt;50%",50%)</f>
        <v>0.7</v>
      </c>
      <c r="I2664" s="47">
        <v>1.7653099542403926E-2</v>
      </c>
      <c r="J2664">
        <v>9</v>
      </c>
      <c r="K2664">
        <v>1</v>
      </c>
      <c r="L2664" t="s">
        <v>197</v>
      </c>
      <c r="M2664" s="11" cm="1">
        <f t="array" ref="M2664">_xlfn.IFS(L2664="&gt;70%",1,L2664="60-70%",70%,L2664="50-60%",60%,L2664="&lt;50%",50%)</f>
        <v>0.7</v>
      </c>
      <c r="N2664" s="47">
        <v>1.6697369196495816E-2</v>
      </c>
      <c r="O2664">
        <v>5</v>
      </c>
      <c r="P2664">
        <v>1</v>
      </c>
      <c r="Q2664">
        <v>2</v>
      </c>
      <c r="R2664">
        <v>11</v>
      </c>
      <c r="S2664" t="s">
        <v>104</v>
      </c>
      <c r="T2664" t="s">
        <v>108</v>
      </c>
      <c r="V2664">
        <v>23</v>
      </c>
      <c r="W2664">
        <v>19</v>
      </c>
      <c r="X2664">
        <f>IF(AND(OR('Country Prioritization'!$C$4 = 'Filter inputs'!$A$4,'Country Prioritization'!$C$4=$B2664),
OR('Country Prioritization'!$C$6='Filter inputs'!$C$4,'Country Prioritization'!$C$6=$S2664),
OR( 'Country Prioritization'!$C$7='Filter inputs'!$D$4, 'Country Prioritization'!$C$7=$T2664),
OR('Country Prioritization'!$C$8='Filter inputs'!$E$4, 'Country Prioritization'!$C$8=$F2664), OR(AND('Country Prioritization'!$C$5='Filter inputs'!$B$4,H2664&lt;=$X$1),AND('Country Prioritization'!$C$5='Filter inputs'!$B$5,M2664&lt;=$X$1))),1,0)</f>
        <v>1</v>
      </c>
      <c r="Y2664">
        <f>IF(OR('Vaccine Prioritization'!$C$5='Filter inputs'!$E$4, 'Vaccine Prioritization'!$C$5=$F2664),1,0)</f>
        <v>1</v>
      </c>
    </row>
    <row r="2665" spans="1:25" x14ac:dyDescent="0.3">
      <c r="A2665" t="str">
        <f t="shared" si="63"/>
        <v>OCEANIAKIRRotaC2022</v>
      </c>
      <c r="B2665" t="s">
        <v>15</v>
      </c>
      <c r="C2665" t="s">
        <v>129</v>
      </c>
      <c r="D2665" t="s">
        <v>25</v>
      </c>
      <c r="E2665" t="s">
        <v>85</v>
      </c>
      <c r="F2665">
        <v>2022</v>
      </c>
      <c r="G2665" t="s">
        <v>196</v>
      </c>
      <c r="H2665" s="11" cm="1">
        <f t="array" ref="H2665">_xlfn.IFS(G2665="&gt;70%",1,G2665="60-70%",70%,G2665="50-60%",60%,G2665="&lt;50%",50%)</f>
        <v>1</v>
      </c>
      <c r="I2665" s="47">
        <v>8.7644126168849139E-3</v>
      </c>
      <c r="J2665">
        <v>1</v>
      </c>
      <c r="K2665">
        <v>1</v>
      </c>
      <c r="L2665" t="s">
        <v>197</v>
      </c>
      <c r="M2665" s="11" cm="1">
        <f t="array" ref="M2665">_xlfn.IFS(L2665="&gt;70%",1,L2665="60-70%",70%,L2665="50-60%",60%,L2665="&lt;50%",50%)</f>
        <v>0.7</v>
      </c>
      <c r="N2665" s="47">
        <v>6.1538875988836946E-3</v>
      </c>
      <c r="O2665">
        <v>6</v>
      </c>
      <c r="P2665">
        <v>1</v>
      </c>
      <c r="Q2665">
        <v>5</v>
      </c>
      <c r="R2665">
        <v>11</v>
      </c>
      <c r="S2665" t="s">
        <v>104</v>
      </c>
      <c r="T2665" t="s">
        <v>108</v>
      </c>
      <c r="V2665">
        <v>18</v>
      </c>
      <c r="W2665">
        <v>23</v>
      </c>
      <c r="X2665">
        <f>IF(AND(OR('Country Prioritization'!$C$4 = 'Filter inputs'!$A$4,'Country Prioritization'!$C$4=$B2665),
OR('Country Prioritization'!$C$6='Filter inputs'!$C$4,'Country Prioritization'!$C$6=$S2665),
OR( 'Country Prioritization'!$C$7='Filter inputs'!$D$4, 'Country Prioritization'!$C$7=$T2665),
OR('Country Prioritization'!$C$8='Filter inputs'!$E$4, 'Country Prioritization'!$C$8=$F2665), OR(AND('Country Prioritization'!$C$5='Filter inputs'!$B$4,H2665&lt;=$X$1),AND('Country Prioritization'!$C$5='Filter inputs'!$B$5,M2665&lt;=$X$1))),1,0)</f>
        <v>1</v>
      </c>
      <c r="Y2665">
        <f>IF(OR('Vaccine Prioritization'!$C$5='Filter inputs'!$E$4, 'Vaccine Prioritization'!$C$5=$F2665),1,0)</f>
        <v>1</v>
      </c>
    </row>
    <row r="2666" spans="1:25" x14ac:dyDescent="0.3">
      <c r="A2666" t="str">
        <f t="shared" si="63"/>
        <v>AFRICASTPRotaC2022</v>
      </c>
      <c r="B2666" t="s">
        <v>3</v>
      </c>
      <c r="C2666" t="s">
        <v>173</v>
      </c>
      <c r="D2666" t="s">
        <v>69</v>
      </c>
      <c r="E2666" t="s">
        <v>85</v>
      </c>
      <c r="F2666">
        <v>2022</v>
      </c>
      <c r="G2666" t="s">
        <v>196</v>
      </c>
      <c r="H2666" s="11" cm="1">
        <f t="array" ref="H2666">_xlfn.IFS(G2666="&gt;70%",1,G2666="60-70%",70%,G2666="50-60%",60%,G2666="&lt;50%",50%)</f>
        <v>1</v>
      </c>
      <c r="I2666" s="47">
        <v>2.1350879923114309E-3</v>
      </c>
      <c r="J2666">
        <v>1</v>
      </c>
      <c r="K2666">
        <v>1</v>
      </c>
      <c r="L2666" t="s">
        <v>196</v>
      </c>
      <c r="M2666" s="11" cm="1">
        <f t="array" ref="M2666">_xlfn.IFS(L2666="&gt;70%",1,L2666="60-70%",70%,L2666="50-60%",60%,L2666="&lt;50%",50%)</f>
        <v>1</v>
      </c>
      <c r="N2666" s="47">
        <v>2.0062779600899965E-3</v>
      </c>
      <c r="O2666">
        <v>2</v>
      </c>
      <c r="P2666">
        <v>1</v>
      </c>
      <c r="Q2666">
        <v>4</v>
      </c>
      <c r="R2666">
        <v>5</v>
      </c>
      <c r="S2666" t="s">
        <v>104</v>
      </c>
      <c r="T2666" t="s">
        <v>107</v>
      </c>
      <c r="V2666">
        <v>11</v>
      </c>
      <c r="W2666">
        <v>12</v>
      </c>
      <c r="X2666">
        <f>IF(AND(OR('Country Prioritization'!$C$4 = 'Filter inputs'!$A$4,'Country Prioritization'!$C$4=$B2666),
OR('Country Prioritization'!$C$6='Filter inputs'!$C$4,'Country Prioritization'!$C$6=$S2666),
OR( 'Country Prioritization'!$C$7='Filter inputs'!$D$4, 'Country Prioritization'!$C$7=$T2666),
OR('Country Prioritization'!$C$8='Filter inputs'!$E$4, 'Country Prioritization'!$C$8=$F2666), OR(AND('Country Prioritization'!$C$5='Filter inputs'!$B$4,H2666&lt;=$X$1),AND('Country Prioritization'!$C$5='Filter inputs'!$B$5,M2666&lt;=$X$1))),1,0)</f>
        <v>1</v>
      </c>
      <c r="Y2666">
        <f>IF(OR('Vaccine Prioritization'!$C$5='Filter inputs'!$E$4, 'Vaccine Prioritization'!$C$5=$F2666),1,0)</f>
        <v>1</v>
      </c>
    </row>
    <row r="2667" spans="1:25" x14ac:dyDescent="0.3">
      <c r="A2667" t="str">
        <f t="shared" si="63"/>
        <v>ASIAINDRotaC2023</v>
      </c>
      <c r="B2667" t="s">
        <v>13</v>
      </c>
      <c r="C2667" t="s">
        <v>146</v>
      </c>
      <c r="D2667" t="s">
        <v>42</v>
      </c>
      <c r="E2667" t="s">
        <v>85</v>
      </c>
      <c r="F2667">
        <v>2023</v>
      </c>
      <c r="G2667" t="s">
        <v>198</v>
      </c>
      <c r="H2667" s="11" cm="1">
        <f t="array" ref="H2667">_xlfn.IFS(G2667="&gt;70%",1,G2667="60-70%",70%,G2667="50-60%",60%,G2667="&lt;50%",50%)</f>
        <v>0.6</v>
      </c>
      <c r="I2667" s="47">
        <v>20.776970774740317</v>
      </c>
      <c r="J2667">
        <v>10</v>
      </c>
      <c r="K2667">
        <v>10</v>
      </c>
      <c r="L2667" t="s">
        <v>196</v>
      </c>
      <c r="M2667" s="11" cm="1">
        <f t="array" ref="M2667">_xlfn.IFS(L2667="&gt;70%",1,L2667="60-70%",70%,L2667="50-60%",60%,L2667="&lt;50%",50%)</f>
        <v>1</v>
      </c>
      <c r="N2667" s="47">
        <v>33.996105884148143</v>
      </c>
      <c r="O2667">
        <v>4</v>
      </c>
      <c r="P2667">
        <v>10</v>
      </c>
      <c r="Q2667">
        <v>3</v>
      </c>
      <c r="R2667">
        <v>5</v>
      </c>
      <c r="S2667" t="s">
        <v>104</v>
      </c>
      <c r="T2667" t="s">
        <v>107</v>
      </c>
      <c r="V2667">
        <v>28</v>
      </c>
      <c r="W2667">
        <v>22</v>
      </c>
      <c r="X2667">
        <f>IF(AND(OR('Country Prioritization'!$C$4 = 'Filter inputs'!$A$4,'Country Prioritization'!$C$4=$B2667),
OR('Country Prioritization'!$C$6='Filter inputs'!$C$4,'Country Prioritization'!$C$6=$S2667),
OR( 'Country Prioritization'!$C$7='Filter inputs'!$D$4, 'Country Prioritization'!$C$7=$T2667),
OR('Country Prioritization'!$C$8='Filter inputs'!$E$4, 'Country Prioritization'!$C$8=$F2667), OR(AND('Country Prioritization'!$C$5='Filter inputs'!$B$4,H2667&lt;=$X$1),AND('Country Prioritization'!$C$5='Filter inputs'!$B$5,M2667&lt;=$X$1))),1,0)</f>
        <v>1</v>
      </c>
      <c r="Y2667">
        <f>IF(OR('Vaccine Prioritization'!$C$5='Filter inputs'!$E$4, 'Vaccine Prioritization'!$C$5=$F2667),1,0)</f>
        <v>1</v>
      </c>
    </row>
    <row r="2668" spans="1:25" x14ac:dyDescent="0.3">
      <c r="A2668" t="str">
        <f t="shared" si="63"/>
        <v>ASIAIDNRotaC2023</v>
      </c>
      <c r="B2668" t="s">
        <v>13</v>
      </c>
      <c r="C2668" t="s">
        <v>133</v>
      </c>
      <c r="D2668" t="s">
        <v>29</v>
      </c>
      <c r="E2668" t="s">
        <v>85</v>
      </c>
      <c r="F2668">
        <v>2023</v>
      </c>
      <c r="G2668" t="s">
        <v>197</v>
      </c>
      <c r="H2668" s="11" cm="1">
        <f t="array" ref="H2668">_xlfn.IFS(G2668="&gt;70%",1,G2668="60-70%",70%,G2668="50-60%",60%,G2668="&lt;50%",50%)</f>
        <v>0.7</v>
      </c>
      <c r="I2668" s="47">
        <v>5.166404317863063</v>
      </c>
      <c r="J2668">
        <v>9</v>
      </c>
      <c r="K2668">
        <v>10</v>
      </c>
      <c r="L2668" t="s">
        <v>199</v>
      </c>
      <c r="M2668" s="11" cm="1">
        <f t="array" ref="M2668">_xlfn.IFS(L2668="&gt;70%",1,L2668="60-70%",70%,L2668="50-60%",60%,L2668="&lt;50%",50%)</f>
        <v>0.5</v>
      </c>
      <c r="N2668" s="47">
        <v>7.7360470175513427</v>
      </c>
      <c r="O2668">
        <v>10</v>
      </c>
      <c r="P2668">
        <v>10</v>
      </c>
      <c r="Q2668">
        <v>2</v>
      </c>
      <c r="R2668">
        <v>10</v>
      </c>
      <c r="S2668" t="s">
        <v>105</v>
      </c>
      <c r="T2668" t="s">
        <v>108</v>
      </c>
      <c r="V2668">
        <v>31</v>
      </c>
      <c r="W2668">
        <v>32</v>
      </c>
      <c r="X2668">
        <f>IF(AND(OR('Country Prioritization'!$C$4 = 'Filter inputs'!$A$4,'Country Prioritization'!$C$4=$B2668),
OR('Country Prioritization'!$C$6='Filter inputs'!$C$4,'Country Prioritization'!$C$6=$S2668),
OR( 'Country Prioritization'!$C$7='Filter inputs'!$D$4, 'Country Prioritization'!$C$7=$T2668),
OR('Country Prioritization'!$C$8='Filter inputs'!$E$4, 'Country Prioritization'!$C$8=$F2668), OR(AND('Country Prioritization'!$C$5='Filter inputs'!$B$4,H2668&lt;=$X$1),AND('Country Prioritization'!$C$5='Filter inputs'!$B$5,M2668&lt;=$X$1))),1,0)</f>
        <v>1</v>
      </c>
      <c r="Y2668">
        <f>IF(OR('Vaccine Prioritization'!$C$5='Filter inputs'!$E$4, 'Vaccine Prioritization'!$C$5=$F2668),1,0)</f>
        <v>1</v>
      </c>
    </row>
    <row r="2669" spans="1:25" x14ac:dyDescent="0.3">
      <c r="A2669" t="str">
        <f t="shared" si="63"/>
        <v>ASIAPAKRotaC2023</v>
      </c>
      <c r="B2669" t="s">
        <v>13</v>
      </c>
      <c r="C2669" t="s">
        <v>141</v>
      </c>
      <c r="D2669" t="s">
        <v>37</v>
      </c>
      <c r="E2669" t="s">
        <v>85</v>
      </c>
      <c r="F2669">
        <v>2023</v>
      </c>
      <c r="G2669" t="s">
        <v>196</v>
      </c>
      <c r="H2669" s="11" cm="1">
        <f t="array" ref="H2669">_xlfn.IFS(G2669="&gt;70%",1,G2669="60-70%",70%,G2669="50-60%",60%,G2669="&lt;50%",50%)</f>
        <v>1</v>
      </c>
      <c r="I2669" s="47">
        <v>6.7444758573315671</v>
      </c>
      <c r="J2669">
        <v>7</v>
      </c>
      <c r="K2669">
        <v>10</v>
      </c>
      <c r="L2669" t="s">
        <v>196</v>
      </c>
      <c r="M2669" s="11" cm="1">
        <f t="array" ref="M2669">_xlfn.IFS(L2669="&gt;70%",1,L2669="60-70%",70%,L2669="50-60%",60%,L2669="&lt;50%",50%)</f>
        <v>1</v>
      </c>
      <c r="N2669" s="47">
        <v>7.2091651632815221</v>
      </c>
      <c r="O2669">
        <v>5</v>
      </c>
      <c r="P2669">
        <v>10</v>
      </c>
      <c r="Q2669">
        <v>3</v>
      </c>
      <c r="R2669">
        <v>2</v>
      </c>
      <c r="S2669" t="s">
        <v>104</v>
      </c>
      <c r="T2669" t="s">
        <v>109</v>
      </c>
      <c r="V2669">
        <v>22</v>
      </c>
      <c r="W2669">
        <v>20</v>
      </c>
      <c r="X2669">
        <f>IF(AND(OR('Country Prioritization'!$C$4 = 'Filter inputs'!$A$4,'Country Prioritization'!$C$4=$B2669),
OR('Country Prioritization'!$C$6='Filter inputs'!$C$4,'Country Prioritization'!$C$6=$S2669),
OR( 'Country Prioritization'!$C$7='Filter inputs'!$D$4, 'Country Prioritization'!$C$7=$T2669),
OR('Country Prioritization'!$C$8='Filter inputs'!$E$4, 'Country Prioritization'!$C$8=$F2669), OR(AND('Country Prioritization'!$C$5='Filter inputs'!$B$4,H2669&lt;=$X$1),AND('Country Prioritization'!$C$5='Filter inputs'!$B$5,M2669&lt;=$X$1))),1,0)</f>
        <v>1</v>
      </c>
      <c r="Y2669">
        <f>IF(OR('Vaccine Prioritization'!$C$5='Filter inputs'!$E$4, 'Vaccine Prioritization'!$C$5=$F2669),1,0)</f>
        <v>1</v>
      </c>
    </row>
    <row r="2670" spans="1:25" x14ac:dyDescent="0.3">
      <c r="A2670" t="str">
        <f t="shared" si="63"/>
        <v>AFRICANGARotaC2023</v>
      </c>
      <c r="B2670" t="s">
        <v>3</v>
      </c>
      <c r="C2670" t="s">
        <v>113</v>
      </c>
      <c r="D2670" t="s">
        <v>5</v>
      </c>
      <c r="E2670" t="s">
        <v>85</v>
      </c>
      <c r="F2670">
        <v>2023</v>
      </c>
      <c r="G2670" t="s">
        <v>196</v>
      </c>
      <c r="H2670" s="11" cm="1">
        <f t="array" ref="H2670">_xlfn.IFS(G2670="&gt;70%",1,G2670="60-70%",70%,G2670="50-60%",60%,G2670="&lt;50%",50%)</f>
        <v>1</v>
      </c>
      <c r="I2670" s="47">
        <v>8.2338088167742853</v>
      </c>
      <c r="J2670">
        <v>6</v>
      </c>
      <c r="K2670">
        <v>10</v>
      </c>
      <c r="L2670" t="s">
        <v>199</v>
      </c>
      <c r="M2670" s="11" cm="1">
        <f t="array" ref="M2670">_xlfn.IFS(L2670="&gt;70%",1,L2670="60-70%",70%,L2670="50-60%",60%,L2670="&lt;50%",50%)</f>
        <v>0.5</v>
      </c>
      <c r="N2670" s="47">
        <v>4.7926776092899548</v>
      </c>
      <c r="O2670">
        <v>7</v>
      </c>
      <c r="P2670">
        <v>10</v>
      </c>
      <c r="Q2670">
        <v>10</v>
      </c>
      <c r="R2670">
        <v>5</v>
      </c>
      <c r="S2670" t="s">
        <v>104</v>
      </c>
      <c r="T2670" t="s">
        <v>107</v>
      </c>
      <c r="V2670">
        <v>31</v>
      </c>
      <c r="W2670">
        <v>32</v>
      </c>
      <c r="X2670">
        <f>IF(AND(OR('Country Prioritization'!$C$4 = 'Filter inputs'!$A$4,'Country Prioritization'!$C$4=$B2670),
OR('Country Prioritization'!$C$6='Filter inputs'!$C$4,'Country Prioritization'!$C$6=$S2670),
OR( 'Country Prioritization'!$C$7='Filter inputs'!$D$4, 'Country Prioritization'!$C$7=$T2670),
OR('Country Prioritization'!$C$8='Filter inputs'!$E$4, 'Country Prioritization'!$C$8=$F2670), OR(AND('Country Prioritization'!$C$5='Filter inputs'!$B$4,H2670&lt;=$X$1),AND('Country Prioritization'!$C$5='Filter inputs'!$B$5,M2670&lt;=$X$1))),1,0)</f>
        <v>1</v>
      </c>
      <c r="Y2670">
        <f>IF(OR('Vaccine Prioritization'!$C$5='Filter inputs'!$E$4, 'Vaccine Prioritization'!$C$5=$F2670),1,0)</f>
        <v>1</v>
      </c>
    </row>
    <row r="2671" spans="1:25" x14ac:dyDescent="0.3">
      <c r="A2671" t="str">
        <f t="shared" si="63"/>
        <v>ASIABGDRotaC2023</v>
      </c>
      <c r="B2671" t="s">
        <v>13</v>
      </c>
      <c r="C2671" t="s">
        <v>169</v>
      </c>
      <c r="D2671" t="s">
        <v>65</v>
      </c>
      <c r="E2671" t="s">
        <v>85</v>
      </c>
      <c r="F2671">
        <v>2023</v>
      </c>
      <c r="G2671" t="s">
        <v>197</v>
      </c>
      <c r="H2671" s="11" cm="1">
        <f t="array" ref="H2671">_xlfn.IFS(G2671="&gt;70%",1,G2671="60-70%",70%,G2671="50-60%",60%,G2671="&lt;50%",50%)</f>
        <v>0.7</v>
      </c>
      <c r="I2671" s="47">
        <v>2.7701947055198084</v>
      </c>
      <c r="J2671">
        <v>9</v>
      </c>
      <c r="K2671">
        <v>10</v>
      </c>
      <c r="L2671" t="s">
        <v>199</v>
      </c>
      <c r="M2671" s="11" cm="1">
        <f t="array" ref="M2671">_xlfn.IFS(L2671="&gt;70%",1,L2671="60-70%",70%,L2671="50-60%",60%,L2671="&lt;50%",50%)</f>
        <v>0.5</v>
      </c>
      <c r="N2671" s="47">
        <v>4.6815910671146908</v>
      </c>
      <c r="O2671">
        <v>10</v>
      </c>
      <c r="P2671">
        <v>10</v>
      </c>
      <c r="Q2671">
        <v>2</v>
      </c>
      <c r="R2671">
        <v>2</v>
      </c>
      <c r="S2671" t="s">
        <v>104</v>
      </c>
      <c r="T2671" t="s">
        <v>109</v>
      </c>
      <c r="V2671">
        <v>23</v>
      </c>
      <c r="W2671">
        <v>24</v>
      </c>
      <c r="X2671">
        <f>IF(AND(OR('Country Prioritization'!$C$4 = 'Filter inputs'!$A$4,'Country Prioritization'!$C$4=$B2671),
OR('Country Prioritization'!$C$6='Filter inputs'!$C$4,'Country Prioritization'!$C$6=$S2671),
OR( 'Country Prioritization'!$C$7='Filter inputs'!$D$4, 'Country Prioritization'!$C$7=$T2671),
OR('Country Prioritization'!$C$8='Filter inputs'!$E$4, 'Country Prioritization'!$C$8=$F2671), OR(AND('Country Prioritization'!$C$5='Filter inputs'!$B$4,H2671&lt;=$X$1),AND('Country Prioritization'!$C$5='Filter inputs'!$B$5,M2671&lt;=$X$1))),1,0)</f>
        <v>1</v>
      </c>
      <c r="Y2671">
        <f>IF(OR('Vaccine Prioritization'!$C$5='Filter inputs'!$E$4, 'Vaccine Prioritization'!$C$5=$F2671),1,0)</f>
        <v>1</v>
      </c>
    </row>
    <row r="2672" spans="1:25" x14ac:dyDescent="0.3">
      <c r="A2672" t="str">
        <f t="shared" si="63"/>
        <v>AFRICAETHRotaC2023</v>
      </c>
      <c r="B2672" t="s">
        <v>3</v>
      </c>
      <c r="C2672" t="s">
        <v>125</v>
      </c>
      <c r="D2672" t="s">
        <v>20</v>
      </c>
      <c r="E2672" t="s">
        <v>85</v>
      </c>
      <c r="F2672">
        <v>2023</v>
      </c>
      <c r="G2672" t="s">
        <v>197</v>
      </c>
      <c r="H2672" s="11" cm="1">
        <f t="array" ref="H2672">_xlfn.IFS(G2672="&gt;70%",1,G2672="60-70%",70%,G2672="50-60%",60%,G2672="&lt;50%",50%)</f>
        <v>0.7</v>
      </c>
      <c r="I2672" s="47">
        <v>3.6192591749318215</v>
      </c>
      <c r="J2672">
        <v>7</v>
      </c>
      <c r="K2672">
        <v>10</v>
      </c>
      <c r="L2672" t="s">
        <v>197</v>
      </c>
      <c r="M2672" s="11" cm="1">
        <f t="array" ref="M2672">_xlfn.IFS(L2672="&gt;70%",1,L2672="60-70%",70%,L2672="50-60%",60%,L2672="&lt;50%",50%)</f>
        <v>0.7</v>
      </c>
      <c r="N2672" s="47">
        <v>3.2951397366232782</v>
      </c>
      <c r="O2672">
        <v>6</v>
      </c>
      <c r="P2672">
        <v>10</v>
      </c>
      <c r="Q2672">
        <v>9</v>
      </c>
      <c r="R2672">
        <v>9</v>
      </c>
      <c r="S2672" t="s">
        <v>103</v>
      </c>
      <c r="T2672" t="s">
        <v>106</v>
      </c>
      <c r="V2672">
        <v>35</v>
      </c>
      <c r="W2672">
        <v>34</v>
      </c>
      <c r="X2672">
        <f>IF(AND(OR('Country Prioritization'!$C$4 = 'Filter inputs'!$A$4,'Country Prioritization'!$C$4=$B2672),
OR('Country Prioritization'!$C$6='Filter inputs'!$C$4,'Country Prioritization'!$C$6=$S2672),
OR( 'Country Prioritization'!$C$7='Filter inputs'!$D$4, 'Country Prioritization'!$C$7=$T2672),
OR('Country Prioritization'!$C$8='Filter inputs'!$E$4, 'Country Prioritization'!$C$8=$F2672), OR(AND('Country Prioritization'!$C$5='Filter inputs'!$B$4,H2672&lt;=$X$1),AND('Country Prioritization'!$C$5='Filter inputs'!$B$5,M2672&lt;=$X$1))),1,0)</f>
        <v>1</v>
      </c>
      <c r="Y2672">
        <f>IF(OR('Vaccine Prioritization'!$C$5='Filter inputs'!$E$4, 'Vaccine Prioritization'!$C$5=$F2672),1,0)</f>
        <v>1</v>
      </c>
    </row>
    <row r="2673" spans="1:25" x14ac:dyDescent="0.3">
      <c r="A2673" t="str">
        <f t="shared" si="63"/>
        <v>ASIAVNMRotaC2023</v>
      </c>
      <c r="B2673" t="s">
        <v>13</v>
      </c>
      <c r="C2673" t="s">
        <v>152</v>
      </c>
      <c r="D2673" t="s">
        <v>48</v>
      </c>
      <c r="E2673" t="s">
        <v>85</v>
      </c>
      <c r="F2673">
        <v>2023</v>
      </c>
      <c r="G2673" t="s">
        <v>197</v>
      </c>
      <c r="H2673" s="11" cm="1">
        <f t="array" ref="H2673">_xlfn.IFS(G2673="&gt;70%",1,G2673="60-70%",70%,G2673="50-60%",60%,G2673="&lt;50%",50%)</f>
        <v>0.7</v>
      </c>
      <c r="I2673" s="47">
        <v>0.8834368700381332</v>
      </c>
      <c r="J2673">
        <v>9</v>
      </c>
      <c r="K2673">
        <v>8</v>
      </c>
      <c r="L2673" t="s">
        <v>199</v>
      </c>
      <c r="M2673" s="11" cm="1">
        <f t="array" ref="M2673">_xlfn.IFS(L2673="&gt;70%",1,L2673="60-70%",70%,L2673="50-60%",60%,L2673="&lt;50%",50%)</f>
        <v>0.5</v>
      </c>
      <c r="N2673" s="47">
        <v>2.8718138364103152</v>
      </c>
      <c r="O2673">
        <v>10</v>
      </c>
      <c r="P2673">
        <v>10</v>
      </c>
      <c r="Q2673">
        <v>7</v>
      </c>
      <c r="R2673">
        <v>11</v>
      </c>
      <c r="S2673" t="s">
        <v>104</v>
      </c>
      <c r="T2673" t="s">
        <v>108</v>
      </c>
      <c r="V2673">
        <v>35</v>
      </c>
      <c r="W2673">
        <v>38</v>
      </c>
      <c r="X2673">
        <f>IF(AND(OR('Country Prioritization'!$C$4 = 'Filter inputs'!$A$4,'Country Prioritization'!$C$4=$B2673),
OR('Country Prioritization'!$C$6='Filter inputs'!$C$4,'Country Prioritization'!$C$6=$S2673),
OR( 'Country Prioritization'!$C$7='Filter inputs'!$D$4, 'Country Prioritization'!$C$7=$T2673),
OR('Country Prioritization'!$C$8='Filter inputs'!$E$4, 'Country Prioritization'!$C$8=$F2673), OR(AND('Country Prioritization'!$C$5='Filter inputs'!$B$4,H2673&lt;=$X$1),AND('Country Prioritization'!$C$5='Filter inputs'!$B$5,M2673&lt;=$X$1))),1,0)</f>
        <v>1</v>
      </c>
      <c r="Y2673">
        <f>IF(OR('Vaccine Prioritization'!$C$5='Filter inputs'!$E$4, 'Vaccine Prioritization'!$C$5=$F2673),1,0)</f>
        <v>1</v>
      </c>
    </row>
    <row r="2674" spans="1:25" x14ac:dyDescent="0.3">
      <c r="A2674" t="str">
        <f t="shared" si="63"/>
        <v>AFRICACODRotaC2023</v>
      </c>
      <c r="B2674" t="s">
        <v>3</v>
      </c>
      <c r="C2674" t="s">
        <v>134</v>
      </c>
      <c r="D2674" t="s">
        <v>30</v>
      </c>
      <c r="E2674" t="s">
        <v>85</v>
      </c>
      <c r="F2674">
        <v>2023</v>
      </c>
      <c r="G2674" t="s">
        <v>196</v>
      </c>
      <c r="H2674" s="11" cm="1">
        <f t="array" ref="H2674">_xlfn.IFS(G2674="&gt;70%",1,G2674="60-70%",70%,G2674="50-60%",60%,G2674="&lt;50%",50%)</f>
        <v>1</v>
      </c>
      <c r="I2674" s="47">
        <v>2.3844581682546586</v>
      </c>
      <c r="J2674">
        <v>6</v>
      </c>
      <c r="K2674">
        <v>10</v>
      </c>
      <c r="L2674" t="s">
        <v>199</v>
      </c>
      <c r="M2674" s="11" cm="1">
        <f t="array" ref="M2674">_xlfn.IFS(L2674="&gt;70%",1,L2674="60-70%",70%,L2674="50-60%",60%,L2674="&lt;50%",50%)</f>
        <v>0.5</v>
      </c>
      <c r="N2674" s="47">
        <v>2.6170008883074094</v>
      </c>
      <c r="O2674">
        <v>8</v>
      </c>
      <c r="P2674">
        <v>10</v>
      </c>
      <c r="Q2674">
        <v>10</v>
      </c>
      <c r="R2674">
        <v>9</v>
      </c>
      <c r="S2674" t="s">
        <v>103</v>
      </c>
      <c r="T2674" t="s">
        <v>106</v>
      </c>
      <c r="V2674">
        <v>35</v>
      </c>
      <c r="W2674">
        <v>37</v>
      </c>
      <c r="X2674">
        <f>IF(AND(OR('Country Prioritization'!$C$4 = 'Filter inputs'!$A$4,'Country Prioritization'!$C$4=$B2674),
OR('Country Prioritization'!$C$6='Filter inputs'!$C$4,'Country Prioritization'!$C$6=$S2674),
OR( 'Country Prioritization'!$C$7='Filter inputs'!$D$4, 'Country Prioritization'!$C$7=$T2674),
OR('Country Prioritization'!$C$8='Filter inputs'!$E$4, 'Country Prioritization'!$C$8=$F2674), OR(AND('Country Prioritization'!$C$5='Filter inputs'!$B$4,H2674&lt;=$X$1),AND('Country Prioritization'!$C$5='Filter inputs'!$B$5,M2674&lt;=$X$1))),1,0)</f>
        <v>1</v>
      </c>
      <c r="Y2674">
        <f>IF(OR('Vaccine Prioritization'!$C$5='Filter inputs'!$E$4, 'Vaccine Prioritization'!$C$5=$F2674),1,0)</f>
        <v>1</v>
      </c>
    </row>
    <row r="2675" spans="1:25" x14ac:dyDescent="0.3">
      <c r="A2675" t="str">
        <f t="shared" si="63"/>
        <v>ASIAYEMRotaC2023</v>
      </c>
      <c r="B2675" t="s">
        <v>13</v>
      </c>
      <c r="C2675" t="s">
        <v>123</v>
      </c>
      <c r="D2675" t="s">
        <v>18</v>
      </c>
      <c r="E2675" t="s">
        <v>85</v>
      </c>
      <c r="F2675">
        <v>2023</v>
      </c>
      <c r="G2675" t="s">
        <v>196</v>
      </c>
      <c r="H2675" s="11" cm="1">
        <f t="array" ref="H2675">_xlfn.IFS(G2675="&gt;70%",1,G2675="60-70%",70%,G2675="50-60%",60%,G2675="&lt;50%",50%)</f>
        <v>1</v>
      </c>
      <c r="I2675" s="47">
        <v>2.347217749372366</v>
      </c>
      <c r="J2675">
        <v>7</v>
      </c>
      <c r="K2675">
        <v>9</v>
      </c>
      <c r="L2675" t="s">
        <v>197</v>
      </c>
      <c r="M2675" s="11" cm="1">
        <f t="array" ref="M2675">_xlfn.IFS(L2675="&gt;70%",1,L2675="60-70%",70%,L2675="50-60%",60%,L2675="&lt;50%",50%)</f>
        <v>0.7</v>
      </c>
      <c r="N2675" s="47">
        <v>2.1183834090697689</v>
      </c>
      <c r="O2675">
        <v>6</v>
      </c>
      <c r="P2675">
        <v>9</v>
      </c>
      <c r="Q2675">
        <v>3</v>
      </c>
      <c r="R2675">
        <v>9</v>
      </c>
      <c r="S2675" t="s">
        <v>103</v>
      </c>
      <c r="T2675" t="s">
        <v>106</v>
      </c>
      <c r="V2675">
        <v>28</v>
      </c>
      <c r="W2675">
        <v>27</v>
      </c>
      <c r="X2675">
        <f>IF(AND(OR('Country Prioritization'!$C$4 = 'Filter inputs'!$A$4,'Country Prioritization'!$C$4=$B2675),
OR('Country Prioritization'!$C$6='Filter inputs'!$C$4,'Country Prioritization'!$C$6=$S2675),
OR( 'Country Prioritization'!$C$7='Filter inputs'!$D$4, 'Country Prioritization'!$C$7=$T2675),
OR('Country Prioritization'!$C$8='Filter inputs'!$E$4, 'Country Prioritization'!$C$8=$F2675), OR(AND('Country Prioritization'!$C$5='Filter inputs'!$B$4,H2675&lt;=$X$1),AND('Country Prioritization'!$C$5='Filter inputs'!$B$5,M2675&lt;=$X$1))),1,0)</f>
        <v>1</v>
      </c>
      <c r="Y2675">
        <f>IF(OR('Vaccine Prioritization'!$C$5='Filter inputs'!$E$4, 'Vaccine Prioritization'!$C$5=$F2675),1,0)</f>
        <v>1</v>
      </c>
    </row>
    <row r="2676" spans="1:25" x14ac:dyDescent="0.3">
      <c r="A2676" t="str">
        <f t="shared" si="63"/>
        <v>AFRICANERRotaC2023</v>
      </c>
      <c r="B2676" t="s">
        <v>3</v>
      </c>
      <c r="C2676" t="s">
        <v>136</v>
      </c>
      <c r="D2676" t="s">
        <v>32</v>
      </c>
      <c r="E2676" t="s">
        <v>85</v>
      </c>
      <c r="F2676">
        <v>2023</v>
      </c>
      <c r="G2676" t="s">
        <v>196</v>
      </c>
      <c r="H2676" s="11" cm="1">
        <f t="array" ref="H2676">_xlfn.IFS(G2676="&gt;70%",1,G2676="60-70%",70%,G2676="50-60%",60%,G2676="&lt;50%",50%)</f>
        <v>1</v>
      </c>
      <c r="I2676" s="47">
        <v>2.0810918222390877</v>
      </c>
      <c r="J2676">
        <v>5</v>
      </c>
      <c r="K2676">
        <v>9</v>
      </c>
      <c r="L2676" t="s">
        <v>196</v>
      </c>
      <c r="M2676" s="11" cm="1">
        <f t="array" ref="M2676">_xlfn.IFS(L2676="&gt;70%",1,L2676="60-70%",70%,L2676="50-60%",60%,L2676="&lt;50%",50%)</f>
        <v>1</v>
      </c>
      <c r="N2676" s="47">
        <v>2.0060535729400981</v>
      </c>
      <c r="O2676">
        <v>5</v>
      </c>
      <c r="P2676">
        <v>9</v>
      </c>
      <c r="Q2676">
        <v>8</v>
      </c>
      <c r="R2676">
        <v>9</v>
      </c>
      <c r="S2676" t="s">
        <v>103</v>
      </c>
      <c r="T2676" t="s">
        <v>106</v>
      </c>
      <c r="V2676">
        <v>31</v>
      </c>
      <c r="W2676">
        <v>31</v>
      </c>
      <c r="X2676">
        <f>IF(AND(OR('Country Prioritization'!$C$4 = 'Filter inputs'!$A$4,'Country Prioritization'!$C$4=$B2676),
OR('Country Prioritization'!$C$6='Filter inputs'!$C$4,'Country Prioritization'!$C$6=$S2676),
OR( 'Country Prioritization'!$C$7='Filter inputs'!$D$4, 'Country Prioritization'!$C$7=$T2676),
OR('Country Prioritization'!$C$8='Filter inputs'!$E$4, 'Country Prioritization'!$C$8=$F2676), OR(AND('Country Prioritization'!$C$5='Filter inputs'!$B$4,H2676&lt;=$X$1),AND('Country Prioritization'!$C$5='Filter inputs'!$B$5,M2676&lt;=$X$1))),1,0)</f>
        <v>1</v>
      </c>
      <c r="Y2676">
        <f>IF(OR('Vaccine Prioritization'!$C$5='Filter inputs'!$E$4, 'Vaccine Prioritization'!$C$5=$F2676),1,0)</f>
        <v>1</v>
      </c>
    </row>
    <row r="2677" spans="1:25" x14ac:dyDescent="0.3">
      <c r="A2677" t="str">
        <f t="shared" si="63"/>
        <v>AFRICATZARotaC2023</v>
      </c>
      <c r="B2677" t="s">
        <v>3</v>
      </c>
      <c r="C2677" t="s">
        <v>161</v>
      </c>
      <c r="D2677" t="s">
        <v>57</v>
      </c>
      <c r="E2677" t="s">
        <v>85</v>
      </c>
      <c r="F2677">
        <v>2023</v>
      </c>
      <c r="G2677" t="s">
        <v>196</v>
      </c>
      <c r="H2677" s="11" cm="1">
        <f t="array" ref="H2677">_xlfn.IFS(G2677="&gt;70%",1,G2677="60-70%",70%,G2677="50-60%",60%,G2677="&lt;50%",50%)</f>
        <v>1</v>
      </c>
      <c r="I2677" s="47">
        <v>1.8653681741538146</v>
      </c>
      <c r="J2677">
        <v>4</v>
      </c>
      <c r="K2677">
        <v>9</v>
      </c>
      <c r="L2677" t="s">
        <v>196</v>
      </c>
      <c r="M2677" s="11" cm="1">
        <f t="array" ref="M2677">_xlfn.IFS(L2677="&gt;70%",1,L2677="60-70%",70%,L2677="50-60%",60%,L2677="&lt;50%",50%)</f>
        <v>1</v>
      </c>
      <c r="N2677" s="47">
        <v>1.9833608560037599</v>
      </c>
      <c r="O2677">
        <v>3</v>
      </c>
      <c r="P2677">
        <v>9</v>
      </c>
      <c r="Q2677">
        <v>7</v>
      </c>
      <c r="R2677">
        <v>8</v>
      </c>
      <c r="S2677" t="s">
        <v>104</v>
      </c>
      <c r="T2677" t="s">
        <v>106</v>
      </c>
      <c r="V2677">
        <v>28</v>
      </c>
      <c r="W2677">
        <v>27</v>
      </c>
      <c r="X2677">
        <f>IF(AND(OR('Country Prioritization'!$C$4 = 'Filter inputs'!$A$4,'Country Prioritization'!$C$4=$B2677),
OR('Country Prioritization'!$C$6='Filter inputs'!$C$4,'Country Prioritization'!$C$6=$S2677),
OR( 'Country Prioritization'!$C$7='Filter inputs'!$D$4, 'Country Prioritization'!$C$7=$T2677),
OR('Country Prioritization'!$C$8='Filter inputs'!$E$4, 'Country Prioritization'!$C$8=$F2677), OR(AND('Country Prioritization'!$C$5='Filter inputs'!$B$4,H2677&lt;=$X$1),AND('Country Prioritization'!$C$5='Filter inputs'!$B$5,M2677&lt;=$X$1))),1,0)</f>
        <v>1</v>
      </c>
      <c r="Y2677">
        <f>IF(OR('Vaccine Prioritization'!$C$5='Filter inputs'!$E$4, 'Vaccine Prioritization'!$C$5=$F2677),1,0)</f>
        <v>1</v>
      </c>
    </row>
    <row r="2678" spans="1:25" x14ac:dyDescent="0.3">
      <c r="A2678" t="str">
        <f t="shared" si="63"/>
        <v>AFRICASDNRotaC2023</v>
      </c>
      <c r="B2678" t="s">
        <v>3</v>
      </c>
      <c r="C2678" t="s">
        <v>149</v>
      </c>
      <c r="D2678" t="s">
        <v>45</v>
      </c>
      <c r="E2678" t="s">
        <v>85</v>
      </c>
      <c r="F2678">
        <v>2023</v>
      </c>
      <c r="G2678" t="s">
        <v>196</v>
      </c>
      <c r="H2678" s="11" cm="1">
        <f t="array" ref="H2678">_xlfn.IFS(G2678="&gt;70%",1,G2678="60-70%",70%,G2678="50-60%",60%,G2678="&lt;50%",50%)</f>
        <v>1</v>
      </c>
      <c r="I2678" s="47">
        <v>2.0362930483404642</v>
      </c>
      <c r="J2678">
        <v>2</v>
      </c>
      <c r="K2678">
        <v>9</v>
      </c>
      <c r="L2678" t="s">
        <v>196</v>
      </c>
      <c r="M2678" s="11" cm="1">
        <f t="array" ref="M2678">_xlfn.IFS(L2678="&gt;70%",1,L2678="60-70%",70%,L2678="50-60%",60%,L2678="&lt;50%",50%)</f>
        <v>1</v>
      </c>
      <c r="N2678" s="47">
        <v>1.8315999841461175</v>
      </c>
      <c r="O2678">
        <v>4</v>
      </c>
      <c r="P2678">
        <v>9</v>
      </c>
      <c r="Q2678">
        <v>5</v>
      </c>
      <c r="R2678">
        <v>3</v>
      </c>
      <c r="S2678" t="s">
        <v>103</v>
      </c>
      <c r="T2678" t="s">
        <v>109</v>
      </c>
      <c r="V2678">
        <v>19</v>
      </c>
      <c r="W2678">
        <v>21</v>
      </c>
      <c r="X2678">
        <f>IF(AND(OR('Country Prioritization'!$C$4 = 'Filter inputs'!$A$4,'Country Prioritization'!$C$4=$B2678),
OR('Country Prioritization'!$C$6='Filter inputs'!$C$4,'Country Prioritization'!$C$6=$S2678),
OR( 'Country Prioritization'!$C$7='Filter inputs'!$D$4, 'Country Prioritization'!$C$7=$T2678),
OR('Country Prioritization'!$C$8='Filter inputs'!$E$4, 'Country Prioritization'!$C$8=$F2678), OR(AND('Country Prioritization'!$C$5='Filter inputs'!$B$4,H2678&lt;=$X$1),AND('Country Prioritization'!$C$5='Filter inputs'!$B$5,M2678&lt;=$X$1))),1,0)</f>
        <v>1</v>
      </c>
      <c r="Y2678">
        <f>IF(OR('Vaccine Prioritization'!$C$5='Filter inputs'!$E$4, 'Vaccine Prioritization'!$C$5=$F2678),1,0)</f>
        <v>1</v>
      </c>
    </row>
    <row r="2679" spans="1:25" x14ac:dyDescent="0.3">
      <c r="A2679" t="str">
        <f t="shared" si="63"/>
        <v>ASIAMMRRotaC2023</v>
      </c>
      <c r="B2679" t="s">
        <v>13</v>
      </c>
      <c r="C2679" t="s">
        <v>131</v>
      </c>
      <c r="D2679" t="s">
        <v>27</v>
      </c>
      <c r="E2679" t="s">
        <v>85</v>
      </c>
      <c r="F2679">
        <v>2023</v>
      </c>
      <c r="G2679" t="s">
        <v>197</v>
      </c>
      <c r="H2679" s="11" cm="1">
        <f t="array" ref="H2679">_xlfn.IFS(G2679="&gt;70%",1,G2679="60-70%",70%,G2679="50-60%",60%,G2679="&lt;50%",50%)</f>
        <v>0.7</v>
      </c>
      <c r="I2679" s="47">
        <v>1.1703637221998122</v>
      </c>
      <c r="J2679">
        <v>9</v>
      </c>
      <c r="K2679">
        <v>8</v>
      </c>
      <c r="L2679" t="s">
        <v>199</v>
      </c>
      <c r="M2679" s="11" cm="1">
        <f t="array" ref="M2679">_xlfn.IFS(L2679="&gt;70%",1,L2679="60-70%",70%,L2679="50-60%",60%,L2679="&lt;50%",50%)</f>
        <v>0.5</v>
      </c>
      <c r="N2679" s="47">
        <v>1.5858826114087998</v>
      </c>
      <c r="O2679">
        <v>10</v>
      </c>
      <c r="P2679">
        <v>9</v>
      </c>
      <c r="Q2679">
        <v>10</v>
      </c>
      <c r="R2679">
        <v>2</v>
      </c>
      <c r="S2679" t="s">
        <v>104</v>
      </c>
      <c r="T2679" t="s">
        <v>109</v>
      </c>
      <c r="V2679">
        <v>29</v>
      </c>
      <c r="W2679">
        <v>31</v>
      </c>
      <c r="X2679">
        <f>IF(AND(OR('Country Prioritization'!$C$4 = 'Filter inputs'!$A$4,'Country Prioritization'!$C$4=$B2679),
OR('Country Prioritization'!$C$6='Filter inputs'!$C$4,'Country Prioritization'!$C$6=$S2679),
OR( 'Country Prioritization'!$C$7='Filter inputs'!$D$4, 'Country Prioritization'!$C$7=$T2679),
OR('Country Prioritization'!$C$8='Filter inputs'!$E$4, 'Country Prioritization'!$C$8=$F2679), OR(AND('Country Prioritization'!$C$5='Filter inputs'!$B$4,H2679&lt;=$X$1),AND('Country Prioritization'!$C$5='Filter inputs'!$B$5,M2679&lt;=$X$1))),1,0)</f>
        <v>1</v>
      </c>
      <c r="Y2679">
        <f>IF(OR('Vaccine Prioritization'!$C$5='Filter inputs'!$E$4, 'Vaccine Prioritization'!$C$5=$F2679),1,0)</f>
        <v>1</v>
      </c>
    </row>
    <row r="2680" spans="1:25" x14ac:dyDescent="0.3">
      <c r="A2680" t="str">
        <f t="shared" si="63"/>
        <v>AFRICACMRRotaC2023</v>
      </c>
      <c r="B2680" t="s">
        <v>3</v>
      </c>
      <c r="C2680" t="s">
        <v>151</v>
      </c>
      <c r="D2680" t="s">
        <v>47</v>
      </c>
      <c r="E2680" t="s">
        <v>85</v>
      </c>
      <c r="F2680">
        <v>2023</v>
      </c>
      <c r="G2680" t="s">
        <v>197</v>
      </c>
      <c r="H2680" s="11" cm="1">
        <f t="array" ref="H2680">_xlfn.IFS(G2680="&gt;70%",1,G2680="60-70%",70%,G2680="50-60%",60%,G2680="&lt;50%",50%)</f>
        <v>0.7</v>
      </c>
      <c r="I2680" s="47">
        <v>0.92168084972446085</v>
      </c>
      <c r="J2680">
        <v>9</v>
      </c>
      <c r="K2680">
        <v>8</v>
      </c>
      <c r="L2680" t="s">
        <v>196</v>
      </c>
      <c r="M2680" s="11" cm="1">
        <f t="array" ref="M2680">_xlfn.IFS(L2680="&gt;70%",1,L2680="60-70%",70%,L2680="50-60%",60%,L2680="&lt;50%",50%)</f>
        <v>1</v>
      </c>
      <c r="N2680" s="47">
        <v>1.3464333907866854</v>
      </c>
      <c r="O2680">
        <v>4</v>
      </c>
      <c r="P2680">
        <v>9</v>
      </c>
      <c r="Q2680">
        <v>8</v>
      </c>
      <c r="R2680">
        <v>2</v>
      </c>
      <c r="S2680" t="s">
        <v>104</v>
      </c>
      <c r="T2680" t="s">
        <v>109</v>
      </c>
      <c r="V2680">
        <v>27</v>
      </c>
      <c r="W2680">
        <v>23</v>
      </c>
      <c r="X2680">
        <f>IF(AND(OR('Country Prioritization'!$C$4 = 'Filter inputs'!$A$4,'Country Prioritization'!$C$4=$B2680),
OR('Country Prioritization'!$C$6='Filter inputs'!$C$4,'Country Prioritization'!$C$6=$S2680),
OR( 'Country Prioritization'!$C$7='Filter inputs'!$D$4, 'Country Prioritization'!$C$7=$T2680),
OR('Country Prioritization'!$C$8='Filter inputs'!$E$4, 'Country Prioritization'!$C$8=$F2680), OR(AND('Country Prioritization'!$C$5='Filter inputs'!$B$4,H2680&lt;=$X$1),AND('Country Prioritization'!$C$5='Filter inputs'!$B$5,M2680&lt;=$X$1))),1,0)</f>
        <v>1</v>
      </c>
      <c r="Y2680">
        <f>IF(OR('Vaccine Prioritization'!$C$5='Filter inputs'!$E$4, 'Vaccine Prioritization'!$C$5=$F2680),1,0)</f>
        <v>1</v>
      </c>
    </row>
    <row r="2681" spans="1:25" x14ac:dyDescent="0.3">
      <c r="A2681" t="str">
        <f t="shared" si="63"/>
        <v>AFRICAAGORotaC2023</v>
      </c>
      <c r="B2681" t="s">
        <v>3</v>
      </c>
      <c r="C2681" t="s">
        <v>116</v>
      </c>
      <c r="D2681" t="s">
        <v>8</v>
      </c>
      <c r="E2681" t="s">
        <v>85</v>
      </c>
      <c r="F2681">
        <v>2023</v>
      </c>
      <c r="G2681" t="s">
        <v>198</v>
      </c>
      <c r="H2681" s="11" cm="1">
        <f t="array" ref="H2681">_xlfn.IFS(G2681="&gt;70%",1,G2681="60-70%",70%,G2681="50-60%",60%,G2681="&lt;50%",50%)</f>
        <v>0.6</v>
      </c>
      <c r="I2681" s="47">
        <v>1.7399139500760503</v>
      </c>
      <c r="J2681">
        <v>10</v>
      </c>
      <c r="K2681">
        <v>9</v>
      </c>
      <c r="L2681" t="s">
        <v>199</v>
      </c>
      <c r="M2681" s="11" cm="1">
        <f t="array" ref="M2681">_xlfn.IFS(L2681="&gt;70%",1,L2681="60-70%",70%,L2681="50-60%",60%,L2681="&lt;50%",50%)</f>
        <v>0.5</v>
      </c>
      <c r="N2681" s="47">
        <v>1.3247360339279988</v>
      </c>
      <c r="O2681">
        <v>7</v>
      </c>
      <c r="P2681">
        <v>9</v>
      </c>
      <c r="Q2681">
        <v>9</v>
      </c>
      <c r="R2681">
        <v>11</v>
      </c>
      <c r="S2681" t="s">
        <v>104</v>
      </c>
      <c r="T2681" t="s">
        <v>108</v>
      </c>
      <c r="V2681">
        <v>39</v>
      </c>
      <c r="W2681">
        <v>36</v>
      </c>
      <c r="X2681">
        <f>IF(AND(OR('Country Prioritization'!$C$4 = 'Filter inputs'!$A$4,'Country Prioritization'!$C$4=$B2681),
OR('Country Prioritization'!$C$6='Filter inputs'!$C$4,'Country Prioritization'!$C$6=$S2681),
OR( 'Country Prioritization'!$C$7='Filter inputs'!$D$4, 'Country Prioritization'!$C$7=$T2681),
OR('Country Prioritization'!$C$8='Filter inputs'!$E$4, 'Country Prioritization'!$C$8=$F2681), OR(AND('Country Prioritization'!$C$5='Filter inputs'!$B$4,H2681&lt;=$X$1),AND('Country Prioritization'!$C$5='Filter inputs'!$B$5,M2681&lt;=$X$1))),1,0)</f>
        <v>1</v>
      </c>
      <c r="Y2681">
        <f>IF(OR('Vaccine Prioritization'!$C$5='Filter inputs'!$E$4, 'Vaccine Prioritization'!$C$5=$F2681),1,0)</f>
        <v>1</v>
      </c>
    </row>
    <row r="2682" spans="1:25" x14ac:dyDescent="0.3">
      <c r="A2682" t="str">
        <f t="shared" si="63"/>
        <v>ASIAAFGRotaC2023</v>
      </c>
      <c r="B2682" t="s">
        <v>13</v>
      </c>
      <c r="C2682" t="s">
        <v>120</v>
      </c>
      <c r="D2682" t="s">
        <v>14</v>
      </c>
      <c r="E2682" t="s">
        <v>85</v>
      </c>
      <c r="F2682">
        <v>2023</v>
      </c>
      <c r="G2682" t="s">
        <v>198</v>
      </c>
      <c r="H2682" s="11" cm="1">
        <f t="array" ref="H2682">_xlfn.IFS(G2682="&gt;70%",1,G2682="60-70%",70%,G2682="50-60%",60%,G2682="&lt;50%",50%)</f>
        <v>0.6</v>
      </c>
      <c r="I2682" s="47">
        <v>2.5855839739569837</v>
      </c>
      <c r="J2682">
        <v>10</v>
      </c>
      <c r="K2682">
        <v>10</v>
      </c>
      <c r="L2682" t="s">
        <v>199</v>
      </c>
      <c r="M2682" s="11" cm="1">
        <f t="array" ref="M2682">_xlfn.IFS(L2682="&gt;70%",1,L2682="60-70%",70%,L2682="50-60%",60%,L2682="&lt;50%",50%)</f>
        <v>0.5</v>
      </c>
      <c r="N2682" s="47">
        <v>1.1380617714342909</v>
      </c>
      <c r="O2682">
        <v>10</v>
      </c>
      <c r="P2682">
        <v>8</v>
      </c>
      <c r="Q2682">
        <v>8</v>
      </c>
      <c r="R2682">
        <v>9</v>
      </c>
      <c r="S2682" t="s">
        <v>103</v>
      </c>
      <c r="T2682" t="s">
        <v>106</v>
      </c>
      <c r="V2682">
        <v>37</v>
      </c>
      <c r="W2682">
        <v>35</v>
      </c>
      <c r="X2682">
        <f>IF(AND(OR('Country Prioritization'!$C$4 = 'Filter inputs'!$A$4,'Country Prioritization'!$C$4=$B2682),
OR('Country Prioritization'!$C$6='Filter inputs'!$C$4,'Country Prioritization'!$C$6=$S2682),
OR( 'Country Prioritization'!$C$7='Filter inputs'!$D$4, 'Country Prioritization'!$C$7=$T2682),
OR('Country Prioritization'!$C$8='Filter inputs'!$E$4, 'Country Prioritization'!$C$8=$F2682), OR(AND('Country Prioritization'!$C$5='Filter inputs'!$B$4,H2682&lt;=$X$1),AND('Country Prioritization'!$C$5='Filter inputs'!$B$5,M2682&lt;=$X$1))),1,0)</f>
        <v>1</v>
      </c>
      <c r="Y2682">
        <f>IF(OR('Vaccine Prioritization'!$C$5='Filter inputs'!$E$4, 'Vaccine Prioritization'!$C$5=$F2682),1,0)</f>
        <v>1</v>
      </c>
    </row>
    <row r="2683" spans="1:25" x14ac:dyDescent="0.3">
      <c r="A2683" t="str">
        <f t="shared" si="63"/>
        <v>ASIAUZBRotaC2023</v>
      </c>
      <c r="B2683" t="s">
        <v>13</v>
      </c>
      <c r="C2683" t="s">
        <v>176</v>
      </c>
      <c r="D2683" t="s">
        <v>72</v>
      </c>
      <c r="E2683" t="s">
        <v>85</v>
      </c>
      <c r="F2683">
        <v>2023</v>
      </c>
      <c r="G2683" t="s">
        <v>199</v>
      </c>
      <c r="H2683" s="11" cm="1">
        <f t="array" ref="H2683">_xlfn.IFS(G2683="&gt;70%",1,G2683="60-70%",70%,G2683="50-60%",60%,G2683="&lt;50%",50%)</f>
        <v>0.5</v>
      </c>
      <c r="I2683" s="47">
        <v>0.52506664409497172</v>
      </c>
      <c r="J2683">
        <v>10</v>
      </c>
      <c r="K2683">
        <v>6</v>
      </c>
      <c r="L2683" t="s">
        <v>196</v>
      </c>
      <c r="M2683" s="11" cm="1">
        <f t="array" ref="M2683">_xlfn.IFS(L2683="&gt;70%",1,L2683="60-70%",70%,L2683="50-60%",60%,L2683="&lt;50%",50%)</f>
        <v>1</v>
      </c>
      <c r="N2683" s="47">
        <v>1.0356983168158937</v>
      </c>
      <c r="O2683">
        <v>1</v>
      </c>
      <c r="P2683">
        <v>8</v>
      </c>
      <c r="Q2683">
        <v>3</v>
      </c>
      <c r="R2683">
        <v>5</v>
      </c>
      <c r="S2683" t="s">
        <v>104</v>
      </c>
      <c r="T2683" t="s">
        <v>107</v>
      </c>
      <c r="V2683">
        <v>24</v>
      </c>
      <c r="W2683">
        <v>17</v>
      </c>
      <c r="X2683">
        <f>IF(AND(OR('Country Prioritization'!$C$4 = 'Filter inputs'!$A$4,'Country Prioritization'!$C$4=$B2683),
OR('Country Prioritization'!$C$6='Filter inputs'!$C$4,'Country Prioritization'!$C$6=$S2683),
OR( 'Country Prioritization'!$C$7='Filter inputs'!$D$4, 'Country Prioritization'!$C$7=$T2683),
OR('Country Prioritization'!$C$8='Filter inputs'!$E$4, 'Country Prioritization'!$C$8=$F2683), OR(AND('Country Prioritization'!$C$5='Filter inputs'!$B$4,H2683&lt;=$X$1),AND('Country Prioritization'!$C$5='Filter inputs'!$B$5,M2683&lt;=$X$1))),1,0)</f>
        <v>1</v>
      </c>
      <c r="Y2683">
        <f>IF(OR('Vaccine Prioritization'!$C$5='Filter inputs'!$E$4, 'Vaccine Prioritization'!$C$5=$F2683),1,0)</f>
        <v>1</v>
      </c>
    </row>
    <row r="2684" spans="1:25" x14ac:dyDescent="0.3">
      <c r="A2684" t="str">
        <f t="shared" si="63"/>
        <v>AFRICAMOZRotaC2023</v>
      </c>
      <c r="B2684" t="s">
        <v>3</v>
      </c>
      <c r="C2684" t="s">
        <v>181</v>
      </c>
      <c r="D2684" t="s">
        <v>77</v>
      </c>
      <c r="E2684" t="s">
        <v>85</v>
      </c>
      <c r="F2684">
        <v>2023</v>
      </c>
      <c r="G2684" t="s">
        <v>196</v>
      </c>
      <c r="H2684" s="11" cm="1">
        <f t="array" ref="H2684">_xlfn.IFS(G2684="&gt;70%",1,G2684="60-70%",70%,G2684="50-60%",60%,G2684="&lt;50%",50%)</f>
        <v>1</v>
      </c>
      <c r="I2684" s="47">
        <v>0.87316962092950368</v>
      </c>
      <c r="J2684">
        <v>3</v>
      </c>
      <c r="K2684">
        <v>8</v>
      </c>
      <c r="L2684" t="s">
        <v>196</v>
      </c>
      <c r="M2684" s="11" cm="1">
        <f t="array" ref="M2684">_xlfn.IFS(L2684="&gt;70%",1,L2684="60-70%",70%,L2684="50-60%",60%,L2684="&lt;50%",50%)</f>
        <v>1</v>
      </c>
      <c r="N2684" s="47">
        <v>0.97291816017478849</v>
      </c>
      <c r="O2684">
        <v>1</v>
      </c>
      <c r="P2684">
        <v>8</v>
      </c>
      <c r="Q2684">
        <v>10</v>
      </c>
      <c r="R2684">
        <v>9</v>
      </c>
      <c r="S2684" t="s">
        <v>103</v>
      </c>
      <c r="T2684" t="s">
        <v>106</v>
      </c>
      <c r="V2684">
        <v>30</v>
      </c>
      <c r="W2684">
        <v>28</v>
      </c>
      <c r="X2684">
        <f>IF(AND(OR('Country Prioritization'!$C$4 = 'Filter inputs'!$A$4,'Country Prioritization'!$C$4=$B2684),
OR('Country Prioritization'!$C$6='Filter inputs'!$C$4,'Country Prioritization'!$C$6=$S2684),
OR( 'Country Prioritization'!$C$7='Filter inputs'!$D$4, 'Country Prioritization'!$C$7=$T2684),
OR('Country Prioritization'!$C$8='Filter inputs'!$E$4, 'Country Prioritization'!$C$8=$F2684), OR(AND('Country Prioritization'!$C$5='Filter inputs'!$B$4,H2684&lt;=$X$1),AND('Country Prioritization'!$C$5='Filter inputs'!$B$5,M2684&lt;=$X$1))),1,0)</f>
        <v>1</v>
      </c>
      <c r="Y2684">
        <f>IF(OR('Vaccine Prioritization'!$C$5='Filter inputs'!$E$4, 'Vaccine Prioritization'!$C$5=$F2684),1,0)</f>
        <v>1</v>
      </c>
    </row>
    <row r="2685" spans="1:25" x14ac:dyDescent="0.3">
      <c r="A2685" t="str">
        <f t="shared" si="63"/>
        <v>AFRICABFARotaC2023</v>
      </c>
      <c r="B2685" t="s">
        <v>3</v>
      </c>
      <c r="C2685" t="s">
        <v>167</v>
      </c>
      <c r="D2685" t="s">
        <v>63</v>
      </c>
      <c r="E2685" t="s">
        <v>85</v>
      </c>
      <c r="F2685">
        <v>2023</v>
      </c>
      <c r="G2685" t="s">
        <v>196</v>
      </c>
      <c r="H2685" s="11" cm="1">
        <f t="array" ref="H2685">_xlfn.IFS(G2685="&gt;70%",1,G2685="60-70%",70%,G2685="50-60%",60%,G2685="&lt;50%",50%)</f>
        <v>1</v>
      </c>
      <c r="I2685" s="47">
        <v>0.82222735389059931</v>
      </c>
      <c r="J2685">
        <v>3</v>
      </c>
      <c r="K2685">
        <v>7</v>
      </c>
      <c r="L2685" t="s">
        <v>196</v>
      </c>
      <c r="M2685" s="11" cm="1">
        <f t="array" ref="M2685">_xlfn.IFS(L2685="&gt;70%",1,L2685="60-70%",70%,L2685="50-60%",60%,L2685="&lt;50%",50%)</f>
        <v>1</v>
      </c>
      <c r="N2685" s="47">
        <v>0.93473088369873536</v>
      </c>
      <c r="O2685">
        <v>2</v>
      </c>
      <c r="P2685">
        <v>8</v>
      </c>
      <c r="Q2685">
        <v>4</v>
      </c>
      <c r="R2685">
        <v>9</v>
      </c>
      <c r="S2685" t="s">
        <v>103</v>
      </c>
      <c r="T2685" t="s">
        <v>106</v>
      </c>
      <c r="V2685">
        <v>23</v>
      </c>
      <c r="W2685">
        <v>23</v>
      </c>
      <c r="X2685">
        <f>IF(AND(OR('Country Prioritization'!$C$4 = 'Filter inputs'!$A$4,'Country Prioritization'!$C$4=$B2685),
OR('Country Prioritization'!$C$6='Filter inputs'!$C$4,'Country Prioritization'!$C$6=$S2685),
OR( 'Country Prioritization'!$C$7='Filter inputs'!$D$4, 'Country Prioritization'!$C$7=$T2685),
OR('Country Prioritization'!$C$8='Filter inputs'!$E$4, 'Country Prioritization'!$C$8=$F2685), OR(AND('Country Prioritization'!$C$5='Filter inputs'!$B$4,H2685&lt;=$X$1),AND('Country Prioritization'!$C$5='Filter inputs'!$B$5,M2685&lt;=$X$1))),1,0)</f>
        <v>1</v>
      </c>
      <c r="Y2685">
        <f>IF(OR('Vaccine Prioritization'!$C$5='Filter inputs'!$E$4, 'Vaccine Prioritization'!$C$5=$F2685),1,0)</f>
        <v>1</v>
      </c>
    </row>
    <row r="2686" spans="1:25" x14ac:dyDescent="0.3">
      <c r="A2686" t="str">
        <f t="shared" si="63"/>
        <v>AFRICAMDGRotaC2023</v>
      </c>
      <c r="B2686" t="s">
        <v>3</v>
      </c>
      <c r="C2686" t="s">
        <v>145</v>
      </c>
      <c r="D2686" t="s">
        <v>41</v>
      </c>
      <c r="E2686" t="s">
        <v>85</v>
      </c>
      <c r="F2686">
        <v>2023</v>
      </c>
      <c r="G2686" t="s">
        <v>196</v>
      </c>
      <c r="H2686" s="11" cm="1">
        <f t="array" ref="H2686">_xlfn.IFS(G2686="&gt;70%",1,G2686="60-70%",70%,G2686="50-60%",60%,G2686="&lt;50%",50%)</f>
        <v>1</v>
      </c>
      <c r="I2686" s="47">
        <v>0.84142338031252617</v>
      </c>
      <c r="J2686">
        <v>5</v>
      </c>
      <c r="K2686">
        <v>7</v>
      </c>
      <c r="L2686" t="s">
        <v>196</v>
      </c>
      <c r="M2686" s="11" cm="1">
        <f t="array" ref="M2686">_xlfn.IFS(L2686="&gt;70%",1,L2686="60-70%",70%,L2686="50-60%",60%,L2686="&lt;50%",50%)</f>
        <v>1</v>
      </c>
      <c r="N2686" s="47">
        <v>0.92483100356182746</v>
      </c>
      <c r="O2686">
        <v>4</v>
      </c>
      <c r="P2686">
        <v>8</v>
      </c>
      <c r="Q2686">
        <v>7</v>
      </c>
      <c r="R2686">
        <v>9</v>
      </c>
      <c r="S2686" t="s">
        <v>103</v>
      </c>
      <c r="T2686" t="s">
        <v>106</v>
      </c>
      <c r="V2686">
        <v>28</v>
      </c>
      <c r="W2686">
        <v>28</v>
      </c>
      <c r="X2686">
        <f>IF(AND(OR('Country Prioritization'!$C$4 = 'Filter inputs'!$A$4,'Country Prioritization'!$C$4=$B2686),
OR('Country Prioritization'!$C$6='Filter inputs'!$C$4,'Country Prioritization'!$C$6=$S2686),
OR( 'Country Prioritization'!$C$7='Filter inputs'!$D$4, 'Country Prioritization'!$C$7=$T2686),
OR('Country Prioritization'!$C$8='Filter inputs'!$E$4, 'Country Prioritization'!$C$8=$F2686), OR(AND('Country Prioritization'!$C$5='Filter inputs'!$B$4,H2686&lt;=$X$1),AND('Country Prioritization'!$C$5='Filter inputs'!$B$5,M2686&lt;=$X$1))),1,0)</f>
        <v>1</v>
      </c>
      <c r="Y2686">
        <f>IF(OR('Vaccine Prioritization'!$C$5='Filter inputs'!$E$4, 'Vaccine Prioritization'!$C$5=$F2686),1,0)</f>
        <v>1</v>
      </c>
    </row>
    <row r="2687" spans="1:25" x14ac:dyDescent="0.3">
      <c r="A2687" t="str">
        <f t="shared" si="63"/>
        <v>ASIANPLRotaC2023</v>
      </c>
      <c r="B2687" t="s">
        <v>13</v>
      </c>
      <c r="C2687" t="s">
        <v>157</v>
      </c>
      <c r="D2687" t="s">
        <v>53</v>
      </c>
      <c r="E2687" t="s">
        <v>85</v>
      </c>
      <c r="F2687">
        <v>2023</v>
      </c>
      <c r="G2687" t="s">
        <v>197</v>
      </c>
      <c r="H2687" s="11" cm="1">
        <f t="array" ref="H2687">_xlfn.IFS(G2687="&gt;70%",1,G2687="60-70%",70%,G2687="50-60%",60%,G2687="&lt;50%",50%)</f>
        <v>0.7</v>
      </c>
      <c r="I2687" s="47">
        <v>0.50486528468799319</v>
      </c>
      <c r="J2687">
        <v>8</v>
      </c>
      <c r="K2687">
        <v>6</v>
      </c>
      <c r="L2687" t="s">
        <v>199</v>
      </c>
      <c r="M2687" s="11" cm="1">
        <f t="array" ref="M2687">_xlfn.IFS(L2687="&gt;70%",1,L2687="60-70%",70%,L2687="50-60%",60%,L2687="&lt;50%",50%)</f>
        <v>0.5</v>
      </c>
      <c r="N2687" s="47">
        <v>0.90493447114956693</v>
      </c>
      <c r="O2687">
        <v>10</v>
      </c>
      <c r="P2687">
        <v>8</v>
      </c>
      <c r="Q2687">
        <v>6</v>
      </c>
      <c r="R2687">
        <v>8</v>
      </c>
      <c r="S2687" t="s">
        <v>104</v>
      </c>
      <c r="T2687" t="s">
        <v>106</v>
      </c>
      <c r="V2687">
        <v>28</v>
      </c>
      <c r="W2687">
        <v>32</v>
      </c>
      <c r="X2687">
        <f>IF(AND(OR('Country Prioritization'!$C$4 = 'Filter inputs'!$A$4,'Country Prioritization'!$C$4=$B2687),
OR('Country Prioritization'!$C$6='Filter inputs'!$C$4,'Country Prioritization'!$C$6=$S2687),
OR( 'Country Prioritization'!$C$7='Filter inputs'!$D$4, 'Country Prioritization'!$C$7=$T2687),
OR('Country Prioritization'!$C$8='Filter inputs'!$E$4, 'Country Prioritization'!$C$8=$F2687), OR(AND('Country Prioritization'!$C$5='Filter inputs'!$B$4,H2687&lt;=$X$1),AND('Country Prioritization'!$C$5='Filter inputs'!$B$5,M2687&lt;=$X$1))),1,0)</f>
        <v>1</v>
      </c>
      <c r="Y2687">
        <f>IF(OR('Vaccine Prioritization'!$C$5='Filter inputs'!$E$4, 'Vaccine Prioritization'!$C$5=$F2687),1,0)</f>
        <v>1</v>
      </c>
    </row>
    <row r="2688" spans="1:25" x14ac:dyDescent="0.3">
      <c r="A2688" t="str">
        <f t="shared" si="63"/>
        <v>AMERICABOLRotaC2023</v>
      </c>
      <c r="B2688" t="s">
        <v>22</v>
      </c>
      <c r="C2688" t="s">
        <v>162</v>
      </c>
      <c r="D2688" t="s">
        <v>58</v>
      </c>
      <c r="E2688" t="s">
        <v>85</v>
      </c>
      <c r="F2688">
        <v>2023</v>
      </c>
      <c r="G2688" t="s">
        <v>196</v>
      </c>
      <c r="H2688" s="11" cm="1">
        <f t="array" ref="H2688">_xlfn.IFS(G2688="&gt;70%",1,G2688="60-70%",70%,G2688="50-60%",60%,G2688="&lt;50%",50%)</f>
        <v>1</v>
      </c>
      <c r="I2688" s="47">
        <v>0.72405453759423</v>
      </c>
      <c r="J2688">
        <v>5</v>
      </c>
      <c r="K2688">
        <v>7</v>
      </c>
      <c r="L2688" t="s">
        <v>196</v>
      </c>
      <c r="M2688" s="11" cm="1">
        <f t="array" ref="M2688">_xlfn.IFS(L2688="&gt;70%",1,L2688="60-70%",70%,L2688="50-60%",60%,L2688="&lt;50%",50%)</f>
        <v>1</v>
      </c>
      <c r="N2688" s="47">
        <v>0.89782248329229353</v>
      </c>
      <c r="O2688">
        <v>3</v>
      </c>
      <c r="P2688">
        <v>8</v>
      </c>
      <c r="Q2688">
        <v>4</v>
      </c>
      <c r="R2688">
        <v>11</v>
      </c>
      <c r="S2688" t="s">
        <v>104</v>
      </c>
      <c r="T2688" t="s">
        <v>108</v>
      </c>
      <c r="V2688">
        <v>27</v>
      </c>
      <c r="W2688">
        <v>26</v>
      </c>
      <c r="X2688">
        <f>IF(AND(OR('Country Prioritization'!$C$4 = 'Filter inputs'!$A$4,'Country Prioritization'!$C$4=$B2688),
OR('Country Prioritization'!$C$6='Filter inputs'!$C$4,'Country Prioritization'!$C$6=$S2688),
OR( 'Country Prioritization'!$C$7='Filter inputs'!$D$4, 'Country Prioritization'!$C$7=$T2688),
OR('Country Prioritization'!$C$8='Filter inputs'!$E$4, 'Country Prioritization'!$C$8=$F2688), OR(AND('Country Prioritization'!$C$5='Filter inputs'!$B$4,H2688&lt;=$X$1),AND('Country Prioritization'!$C$5='Filter inputs'!$B$5,M2688&lt;=$X$1))),1,0)</f>
        <v>1</v>
      </c>
      <c r="Y2688">
        <f>IF(OR('Vaccine Prioritization'!$C$5='Filter inputs'!$E$4, 'Vaccine Prioritization'!$C$5=$F2688),1,0)</f>
        <v>1</v>
      </c>
    </row>
    <row r="2689" spans="1:25" x14ac:dyDescent="0.3">
      <c r="A2689" t="str">
        <f t="shared" si="63"/>
        <v>AFRICAMLIRotaC2023</v>
      </c>
      <c r="B2689" t="s">
        <v>3</v>
      </c>
      <c r="C2689" t="s">
        <v>126</v>
      </c>
      <c r="D2689" t="s">
        <v>21</v>
      </c>
      <c r="E2689" t="s">
        <v>85</v>
      </c>
      <c r="F2689">
        <v>2023</v>
      </c>
      <c r="G2689" t="s">
        <v>197</v>
      </c>
      <c r="H2689" s="11" cm="1">
        <f t="array" ref="H2689">_xlfn.IFS(G2689="&gt;70%",1,G2689="60-70%",70%,G2689="50-60%",60%,G2689="&lt;50%",50%)</f>
        <v>0.7</v>
      </c>
      <c r="I2689" s="47">
        <v>0.7839242745090973</v>
      </c>
      <c r="J2689">
        <v>10</v>
      </c>
      <c r="K2689">
        <v>7</v>
      </c>
      <c r="L2689" t="s">
        <v>197</v>
      </c>
      <c r="M2689" s="11" cm="1">
        <f t="array" ref="M2689">_xlfn.IFS(L2689="&gt;70%",1,L2689="60-70%",70%,L2689="50-60%",60%,L2689="&lt;50%",50%)</f>
        <v>0.7</v>
      </c>
      <c r="N2689" s="47">
        <v>0.88657904775128382</v>
      </c>
      <c r="O2689">
        <v>6</v>
      </c>
      <c r="P2689">
        <v>7</v>
      </c>
      <c r="Q2689">
        <v>8</v>
      </c>
      <c r="R2689">
        <v>9</v>
      </c>
      <c r="S2689" t="s">
        <v>103</v>
      </c>
      <c r="T2689" t="s">
        <v>106</v>
      </c>
      <c r="V2689">
        <v>34</v>
      </c>
      <c r="W2689">
        <v>30</v>
      </c>
      <c r="X2689">
        <f>IF(AND(OR('Country Prioritization'!$C$4 = 'Filter inputs'!$A$4,'Country Prioritization'!$C$4=$B2689),
OR('Country Prioritization'!$C$6='Filter inputs'!$C$4,'Country Prioritization'!$C$6=$S2689),
OR( 'Country Prioritization'!$C$7='Filter inputs'!$D$4, 'Country Prioritization'!$C$7=$T2689),
OR('Country Prioritization'!$C$8='Filter inputs'!$E$4, 'Country Prioritization'!$C$8=$F2689), OR(AND('Country Prioritization'!$C$5='Filter inputs'!$B$4,H2689&lt;=$X$1),AND('Country Prioritization'!$C$5='Filter inputs'!$B$5,M2689&lt;=$X$1))),1,0)</f>
        <v>1</v>
      </c>
      <c r="Y2689">
        <f>IF(OR('Vaccine Prioritization'!$C$5='Filter inputs'!$E$4, 'Vaccine Prioritization'!$C$5=$F2689),1,0)</f>
        <v>1</v>
      </c>
    </row>
    <row r="2690" spans="1:25" x14ac:dyDescent="0.3">
      <c r="A2690" t="str">
        <f t="shared" si="63"/>
        <v>AFRICAUGARotaC2023</v>
      </c>
      <c r="B2690" t="s">
        <v>3</v>
      </c>
      <c r="C2690" t="s">
        <v>147</v>
      </c>
      <c r="D2690" t="s">
        <v>43</v>
      </c>
      <c r="E2690" t="s">
        <v>85</v>
      </c>
      <c r="F2690">
        <v>2023</v>
      </c>
      <c r="G2690" t="s">
        <v>196</v>
      </c>
      <c r="H2690" s="11" cm="1">
        <f t="array" ref="H2690">_xlfn.IFS(G2690="&gt;70%",1,G2690="60-70%",70%,G2690="50-60%",60%,G2690="&lt;50%",50%)</f>
        <v>1</v>
      </c>
      <c r="I2690" s="47">
        <v>1.0037387416569037</v>
      </c>
      <c r="J2690">
        <v>4</v>
      </c>
      <c r="K2690">
        <v>8</v>
      </c>
      <c r="L2690" t="s">
        <v>196</v>
      </c>
      <c r="M2690" s="11" cm="1">
        <f t="array" ref="M2690">_xlfn.IFS(L2690="&gt;70%",1,L2690="60-70%",70%,L2690="50-60%",60%,L2690="&lt;50%",50%)</f>
        <v>1</v>
      </c>
      <c r="N2690" s="47">
        <v>0.88616092281369419</v>
      </c>
      <c r="O2690">
        <v>5</v>
      </c>
      <c r="P2690">
        <v>7</v>
      </c>
      <c r="Q2690">
        <v>6</v>
      </c>
      <c r="R2690">
        <v>9</v>
      </c>
      <c r="S2690" t="s">
        <v>103</v>
      </c>
      <c r="T2690" t="s">
        <v>106</v>
      </c>
      <c r="V2690">
        <v>27</v>
      </c>
      <c r="W2690">
        <v>27</v>
      </c>
      <c r="X2690">
        <f>IF(AND(OR('Country Prioritization'!$C$4 = 'Filter inputs'!$A$4,'Country Prioritization'!$C$4=$B2690),
OR('Country Prioritization'!$C$6='Filter inputs'!$C$4,'Country Prioritization'!$C$6=$S2690),
OR( 'Country Prioritization'!$C$7='Filter inputs'!$D$4, 'Country Prioritization'!$C$7=$T2690),
OR('Country Prioritization'!$C$8='Filter inputs'!$E$4, 'Country Prioritization'!$C$8=$F2690), OR(AND('Country Prioritization'!$C$5='Filter inputs'!$B$4,H2690&lt;=$X$1),AND('Country Prioritization'!$C$5='Filter inputs'!$B$5,M2690&lt;=$X$1))),1,0)</f>
        <v>1</v>
      </c>
      <c r="Y2690">
        <f>IF(OR('Vaccine Prioritization'!$C$5='Filter inputs'!$E$4, 'Vaccine Prioritization'!$C$5=$F2690),1,0)</f>
        <v>1</v>
      </c>
    </row>
    <row r="2691" spans="1:25" x14ac:dyDescent="0.3">
      <c r="A2691" t="str">
        <f t="shared" si="63"/>
        <v>AFRICAKENRotaC2023</v>
      </c>
      <c r="B2691" t="s">
        <v>3</v>
      </c>
      <c r="C2691" t="s">
        <v>139</v>
      </c>
      <c r="D2691" t="s">
        <v>35</v>
      </c>
      <c r="E2691" t="s">
        <v>85</v>
      </c>
      <c r="F2691">
        <v>2023</v>
      </c>
      <c r="G2691" t="s">
        <v>196</v>
      </c>
      <c r="H2691" s="11" cm="1">
        <f t="array" ref="H2691">_xlfn.IFS(G2691="&gt;70%",1,G2691="60-70%",70%,G2691="50-60%",60%,G2691="&lt;50%",50%)</f>
        <v>1</v>
      </c>
      <c r="I2691" s="47">
        <v>1.0011691382084627</v>
      </c>
      <c r="J2691">
        <v>3</v>
      </c>
      <c r="K2691">
        <v>8</v>
      </c>
      <c r="L2691" t="s">
        <v>196</v>
      </c>
      <c r="M2691" s="11" cm="1">
        <f t="array" ref="M2691">_xlfn.IFS(L2691="&gt;70%",1,L2691="60-70%",70%,L2691="50-60%",60%,L2691="&lt;50%",50%)</f>
        <v>1</v>
      </c>
      <c r="N2691" s="47">
        <v>0.82526545958957342</v>
      </c>
      <c r="O2691">
        <v>5</v>
      </c>
      <c r="P2691">
        <v>7</v>
      </c>
      <c r="Q2691">
        <v>5</v>
      </c>
      <c r="R2691">
        <v>2</v>
      </c>
      <c r="S2691" t="s">
        <v>104</v>
      </c>
      <c r="T2691" t="s">
        <v>109</v>
      </c>
      <c r="V2691">
        <v>18</v>
      </c>
      <c r="W2691">
        <v>19</v>
      </c>
      <c r="X2691">
        <f>IF(AND(OR('Country Prioritization'!$C$4 = 'Filter inputs'!$A$4,'Country Prioritization'!$C$4=$B2691),
OR('Country Prioritization'!$C$6='Filter inputs'!$C$4,'Country Prioritization'!$C$6=$S2691),
OR( 'Country Prioritization'!$C$7='Filter inputs'!$D$4, 'Country Prioritization'!$C$7=$T2691),
OR('Country Prioritization'!$C$8='Filter inputs'!$E$4, 'Country Prioritization'!$C$8=$F2691), OR(AND('Country Prioritization'!$C$5='Filter inputs'!$B$4,H2691&lt;=$X$1),AND('Country Prioritization'!$C$5='Filter inputs'!$B$5,M2691&lt;=$X$1))),1,0)</f>
        <v>1</v>
      </c>
      <c r="Y2691">
        <f>IF(OR('Vaccine Prioritization'!$C$5='Filter inputs'!$E$4, 'Vaccine Prioritization'!$C$5=$F2691),1,0)</f>
        <v>1</v>
      </c>
    </row>
    <row r="2692" spans="1:25" x14ac:dyDescent="0.3">
      <c r="A2692" t="str">
        <f t="shared" ref="A2692:A2755" si="64">_xlfn.CONCAT(B2692,D2692,E2692,F2692)</f>
        <v>AFRICAZMBRotaC2023</v>
      </c>
      <c r="B2692" t="s">
        <v>3</v>
      </c>
      <c r="C2692" t="s">
        <v>182</v>
      </c>
      <c r="D2692" t="s">
        <v>78</v>
      </c>
      <c r="E2692" t="s">
        <v>85</v>
      </c>
      <c r="F2692">
        <v>2023</v>
      </c>
      <c r="G2692" t="s">
        <v>196</v>
      </c>
      <c r="H2692" s="11" cm="1">
        <f t="array" ref="H2692">_xlfn.IFS(G2692="&gt;70%",1,G2692="60-70%",70%,G2692="50-60%",60%,G2692="&lt;50%",50%)</f>
        <v>1</v>
      </c>
      <c r="I2692" s="47">
        <v>0.69787649230655813</v>
      </c>
      <c r="J2692">
        <v>3</v>
      </c>
      <c r="K2692">
        <v>7</v>
      </c>
      <c r="L2692" t="s">
        <v>196</v>
      </c>
      <c r="M2692" s="11" cm="1">
        <f t="array" ref="M2692">_xlfn.IFS(L2692="&gt;70%",1,L2692="60-70%",70%,L2692="50-60%",60%,L2692="&lt;50%",50%)</f>
        <v>1</v>
      </c>
      <c r="N2692" s="47">
        <v>0.77981022733570649</v>
      </c>
      <c r="O2692">
        <v>1</v>
      </c>
      <c r="P2692">
        <v>7</v>
      </c>
      <c r="Q2692">
        <v>9</v>
      </c>
      <c r="R2692">
        <v>2</v>
      </c>
      <c r="S2692" t="s">
        <v>104</v>
      </c>
      <c r="T2692" t="s">
        <v>109</v>
      </c>
      <c r="V2692">
        <v>21</v>
      </c>
      <c r="W2692">
        <v>19</v>
      </c>
      <c r="X2692">
        <f>IF(AND(OR('Country Prioritization'!$C$4 = 'Filter inputs'!$A$4,'Country Prioritization'!$C$4=$B2692),
OR('Country Prioritization'!$C$6='Filter inputs'!$C$4,'Country Prioritization'!$C$6=$S2692),
OR( 'Country Prioritization'!$C$7='Filter inputs'!$D$4, 'Country Prioritization'!$C$7=$T2692),
OR('Country Prioritization'!$C$8='Filter inputs'!$E$4, 'Country Prioritization'!$C$8=$F2692), OR(AND('Country Prioritization'!$C$5='Filter inputs'!$B$4,H2692&lt;=$X$1),AND('Country Prioritization'!$C$5='Filter inputs'!$B$5,M2692&lt;=$X$1))),1,0)</f>
        <v>1</v>
      </c>
      <c r="Y2692">
        <f>IF(OR('Vaccine Prioritization'!$C$5='Filter inputs'!$E$4, 'Vaccine Prioritization'!$C$5=$F2692),1,0)</f>
        <v>1</v>
      </c>
    </row>
    <row r="2693" spans="1:25" x14ac:dyDescent="0.3">
      <c r="A2693" t="str">
        <f t="shared" si="64"/>
        <v>ASIAPRKRotaC2023</v>
      </c>
      <c r="B2693" t="s">
        <v>13</v>
      </c>
      <c r="C2693" t="s">
        <v>177</v>
      </c>
      <c r="D2693" t="s">
        <v>73</v>
      </c>
      <c r="E2693" t="s">
        <v>85</v>
      </c>
      <c r="F2693">
        <v>2023</v>
      </c>
      <c r="G2693" t="s">
        <v>197</v>
      </c>
      <c r="H2693" s="11" cm="1">
        <f t="array" ref="H2693">_xlfn.IFS(G2693="&gt;70%",1,G2693="60-70%",70%,G2693="50-60%",60%,G2693="&lt;50%",50%)</f>
        <v>0.7</v>
      </c>
      <c r="I2693" s="47">
        <v>0.4035316430974964</v>
      </c>
      <c r="J2693">
        <v>8</v>
      </c>
      <c r="K2693">
        <v>6</v>
      </c>
      <c r="L2693" t="s">
        <v>199</v>
      </c>
      <c r="M2693" s="11" cm="1">
        <f t="array" ref="M2693">_xlfn.IFS(L2693="&gt;70%",1,L2693="60-70%",70%,L2693="50-60%",60%,L2693="&lt;50%",50%)</f>
        <v>0.5</v>
      </c>
      <c r="N2693" s="47">
        <v>0.73915760867555258</v>
      </c>
      <c r="O2693">
        <v>9</v>
      </c>
      <c r="P2693">
        <v>7</v>
      </c>
      <c r="Q2693">
        <v>1</v>
      </c>
      <c r="R2693">
        <v>9</v>
      </c>
      <c r="S2693" t="s">
        <v>103</v>
      </c>
      <c r="T2693" t="s">
        <v>106</v>
      </c>
      <c r="V2693">
        <v>24</v>
      </c>
      <c r="W2693">
        <v>26</v>
      </c>
      <c r="X2693">
        <f>IF(AND(OR('Country Prioritization'!$C$4 = 'Filter inputs'!$A$4,'Country Prioritization'!$C$4=$B2693),
OR('Country Prioritization'!$C$6='Filter inputs'!$C$4,'Country Prioritization'!$C$6=$S2693),
OR( 'Country Prioritization'!$C$7='Filter inputs'!$D$4, 'Country Prioritization'!$C$7=$T2693),
OR('Country Prioritization'!$C$8='Filter inputs'!$E$4, 'Country Prioritization'!$C$8=$F2693), OR(AND('Country Prioritization'!$C$5='Filter inputs'!$B$4,H2693&lt;=$X$1),AND('Country Prioritization'!$C$5='Filter inputs'!$B$5,M2693&lt;=$X$1))),1,0)</f>
        <v>1</v>
      </c>
      <c r="Y2693">
        <f>IF(OR('Vaccine Prioritization'!$C$5='Filter inputs'!$E$4, 'Vaccine Prioritization'!$C$5=$F2693),1,0)</f>
        <v>1</v>
      </c>
    </row>
    <row r="2694" spans="1:25" x14ac:dyDescent="0.3">
      <c r="A2694" t="str">
        <f t="shared" si="64"/>
        <v>AFRICASENRotaC2023</v>
      </c>
      <c r="B2694" t="s">
        <v>3</v>
      </c>
      <c r="C2694" t="s">
        <v>164</v>
      </c>
      <c r="D2694" t="s">
        <v>60</v>
      </c>
      <c r="E2694" t="s">
        <v>85</v>
      </c>
      <c r="F2694">
        <v>2023</v>
      </c>
      <c r="G2694" t="s">
        <v>196</v>
      </c>
      <c r="H2694" s="11" cm="1">
        <f t="array" ref="H2694">_xlfn.IFS(G2694="&gt;70%",1,G2694="60-70%",70%,G2694="50-60%",60%,G2694="&lt;50%",50%)</f>
        <v>1</v>
      </c>
      <c r="I2694" s="47">
        <v>0.78808176909217764</v>
      </c>
      <c r="J2694">
        <v>2</v>
      </c>
      <c r="K2694">
        <v>7</v>
      </c>
      <c r="L2694" t="s">
        <v>196</v>
      </c>
      <c r="M2694" s="11" cm="1">
        <f t="array" ref="M2694">_xlfn.IFS(L2694="&gt;70%",1,L2694="60-70%",70%,L2694="50-60%",60%,L2694="&lt;50%",50%)</f>
        <v>1</v>
      </c>
      <c r="N2694" s="47">
        <v>0.72240060009089957</v>
      </c>
      <c r="O2694">
        <v>3</v>
      </c>
      <c r="P2694">
        <v>7</v>
      </c>
      <c r="Q2694">
        <v>1</v>
      </c>
      <c r="R2694">
        <v>2</v>
      </c>
      <c r="S2694" t="s">
        <v>104</v>
      </c>
      <c r="T2694" t="s">
        <v>109</v>
      </c>
      <c r="V2694">
        <v>12</v>
      </c>
      <c r="W2694">
        <v>13</v>
      </c>
      <c r="X2694">
        <f>IF(AND(OR('Country Prioritization'!$C$4 = 'Filter inputs'!$A$4,'Country Prioritization'!$C$4=$B2694),
OR('Country Prioritization'!$C$6='Filter inputs'!$C$4,'Country Prioritization'!$C$6=$S2694),
OR( 'Country Prioritization'!$C$7='Filter inputs'!$D$4, 'Country Prioritization'!$C$7=$T2694),
OR('Country Prioritization'!$C$8='Filter inputs'!$E$4, 'Country Prioritization'!$C$8=$F2694), OR(AND('Country Prioritization'!$C$5='Filter inputs'!$B$4,H2694&lt;=$X$1),AND('Country Prioritization'!$C$5='Filter inputs'!$B$5,M2694&lt;=$X$1))),1,0)</f>
        <v>1</v>
      </c>
      <c r="Y2694">
        <f>IF(OR('Vaccine Prioritization'!$C$5='Filter inputs'!$E$4, 'Vaccine Prioritization'!$C$5=$F2694),1,0)</f>
        <v>1</v>
      </c>
    </row>
    <row r="2695" spans="1:25" x14ac:dyDescent="0.3">
      <c r="A2695" t="str">
        <f t="shared" si="64"/>
        <v>AMERICAHTIRotaC2023</v>
      </c>
      <c r="B2695" t="s">
        <v>22</v>
      </c>
      <c r="C2695" t="s">
        <v>127</v>
      </c>
      <c r="D2695" t="s">
        <v>23</v>
      </c>
      <c r="E2695" t="s">
        <v>85</v>
      </c>
      <c r="F2695">
        <v>2023</v>
      </c>
      <c r="G2695" t="s">
        <v>199</v>
      </c>
      <c r="H2695" s="11" cm="1">
        <f t="array" ref="H2695">_xlfn.IFS(G2695="&gt;70%",1,G2695="60-70%",70%,G2695="50-60%",60%,G2695="&lt;50%",50%)</f>
        <v>0.5</v>
      </c>
      <c r="I2695" s="47">
        <v>0.47322403632236154</v>
      </c>
      <c r="J2695">
        <v>10</v>
      </c>
      <c r="K2695">
        <v>6</v>
      </c>
      <c r="L2695" t="s">
        <v>197</v>
      </c>
      <c r="M2695" s="11" cm="1">
        <f t="array" ref="M2695">_xlfn.IFS(L2695="&gt;70%",1,L2695="60-70%",70%,L2695="50-60%",60%,L2695="&lt;50%",50%)</f>
        <v>0.7</v>
      </c>
      <c r="N2695" s="47">
        <v>0.68267056569889539</v>
      </c>
      <c r="O2695">
        <v>6</v>
      </c>
      <c r="P2695">
        <v>7</v>
      </c>
      <c r="Q2695">
        <v>5</v>
      </c>
      <c r="R2695">
        <v>9</v>
      </c>
      <c r="S2695" t="s">
        <v>103</v>
      </c>
      <c r="T2695" t="s">
        <v>106</v>
      </c>
      <c r="V2695">
        <v>30</v>
      </c>
      <c r="W2695">
        <v>27</v>
      </c>
      <c r="X2695">
        <f>IF(AND(OR('Country Prioritization'!$C$4 = 'Filter inputs'!$A$4,'Country Prioritization'!$C$4=$B2695),
OR('Country Prioritization'!$C$6='Filter inputs'!$C$4,'Country Prioritization'!$C$6=$S2695),
OR( 'Country Prioritization'!$C$7='Filter inputs'!$D$4, 'Country Prioritization'!$C$7=$T2695),
OR('Country Prioritization'!$C$8='Filter inputs'!$E$4, 'Country Prioritization'!$C$8=$F2695), OR(AND('Country Prioritization'!$C$5='Filter inputs'!$B$4,H2695&lt;=$X$1),AND('Country Prioritization'!$C$5='Filter inputs'!$B$5,M2695&lt;=$X$1))),1,0)</f>
        <v>1</v>
      </c>
      <c r="Y2695">
        <f>IF(OR('Vaccine Prioritization'!$C$5='Filter inputs'!$E$4, 'Vaccine Prioritization'!$C$5=$F2695),1,0)</f>
        <v>1</v>
      </c>
    </row>
    <row r="2696" spans="1:25" x14ac:dyDescent="0.3">
      <c r="A2696" t="str">
        <f t="shared" si="64"/>
        <v>AFRICAGHARotaC2023</v>
      </c>
      <c r="B2696" t="s">
        <v>3</v>
      </c>
      <c r="C2696" t="s">
        <v>166</v>
      </c>
      <c r="D2696" t="s">
        <v>62</v>
      </c>
      <c r="E2696" t="s">
        <v>85</v>
      </c>
      <c r="F2696">
        <v>2023</v>
      </c>
      <c r="G2696" t="s">
        <v>196</v>
      </c>
      <c r="H2696" s="11" cm="1">
        <f t="array" ref="H2696">_xlfn.IFS(G2696="&gt;70%",1,G2696="60-70%",70%,G2696="50-60%",60%,G2696="&lt;50%",50%)</f>
        <v>1</v>
      </c>
      <c r="I2696" s="47">
        <v>0.63838362986959285</v>
      </c>
      <c r="J2696">
        <v>2</v>
      </c>
      <c r="K2696">
        <v>7</v>
      </c>
      <c r="L2696" t="s">
        <v>196</v>
      </c>
      <c r="M2696" s="11" cm="1">
        <f t="array" ref="M2696">_xlfn.IFS(L2696="&gt;70%",1,L2696="60-70%",70%,L2696="50-60%",60%,L2696="&lt;50%",50%)</f>
        <v>1</v>
      </c>
      <c r="N2696" s="47">
        <v>0.6518188637468989</v>
      </c>
      <c r="O2696">
        <v>2</v>
      </c>
      <c r="P2696">
        <v>7</v>
      </c>
      <c r="Q2696">
        <v>5</v>
      </c>
      <c r="R2696">
        <v>2</v>
      </c>
      <c r="S2696" t="s">
        <v>104</v>
      </c>
      <c r="T2696" t="s">
        <v>109</v>
      </c>
      <c r="V2696">
        <v>16</v>
      </c>
      <c r="W2696">
        <v>16</v>
      </c>
      <c r="X2696">
        <f>IF(AND(OR('Country Prioritization'!$C$4 = 'Filter inputs'!$A$4,'Country Prioritization'!$C$4=$B2696),
OR('Country Prioritization'!$C$6='Filter inputs'!$C$4,'Country Prioritization'!$C$6=$S2696),
OR( 'Country Prioritization'!$C$7='Filter inputs'!$D$4, 'Country Prioritization'!$C$7=$T2696),
OR('Country Prioritization'!$C$8='Filter inputs'!$E$4, 'Country Prioritization'!$C$8=$F2696), OR(AND('Country Prioritization'!$C$5='Filter inputs'!$B$4,H2696&lt;=$X$1),AND('Country Prioritization'!$C$5='Filter inputs'!$B$5,M2696&lt;=$X$1))),1,0)</f>
        <v>1</v>
      </c>
      <c r="Y2696">
        <f>IF(OR('Vaccine Prioritization'!$C$5='Filter inputs'!$E$4, 'Vaccine Prioritization'!$C$5=$F2696),1,0)</f>
        <v>1</v>
      </c>
    </row>
    <row r="2697" spans="1:25" x14ac:dyDescent="0.3">
      <c r="A2697" t="str">
        <f t="shared" si="64"/>
        <v>ASIALKARotaC2023</v>
      </c>
      <c r="B2697" t="s">
        <v>13</v>
      </c>
      <c r="C2697" t="s">
        <v>180</v>
      </c>
      <c r="D2697" t="s">
        <v>76</v>
      </c>
      <c r="E2697" t="s">
        <v>85</v>
      </c>
      <c r="F2697">
        <v>2023</v>
      </c>
      <c r="G2697" t="s">
        <v>197</v>
      </c>
      <c r="H2697" s="11" cm="1">
        <f t="array" ref="H2697">_xlfn.IFS(G2697="&gt;70%",1,G2697="60-70%",70%,G2697="50-60%",60%,G2697="&lt;50%",50%)</f>
        <v>0.7</v>
      </c>
      <c r="I2697" s="47">
        <v>7.5805574772999776E-2</v>
      </c>
      <c r="J2697">
        <v>8</v>
      </c>
      <c r="K2697">
        <v>3</v>
      </c>
      <c r="L2697" t="s">
        <v>199</v>
      </c>
      <c r="M2697" s="11" cm="1">
        <f t="array" ref="M2697">_xlfn.IFS(L2697="&gt;70%",1,L2697="60-70%",70%,L2697="50-60%",60%,L2697="&lt;50%",50%)</f>
        <v>0.5</v>
      </c>
      <c r="N2697" s="47">
        <v>0.62822209600832191</v>
      </c>
      <c r="O2697">
        <v>9</v>
      </c>
      <c r="P2697">
        <v>6</v>
      </c>
      <c r="Q2697">
        <v>1</v>
      </c>
      <c r="R2697">
        <v>11</v>
      </c>
      <c r="S2697" t="s">
        <v>104</v>
      </c>
      <c r="T2697" t="s">
        <v>108</v>
      </c>
      <c r="V2697">
        <v>23</v>
      </c>
      <c r="W2697">
        <v>27</v>
      </c>
      <c r="X2697">
        <f>IF(AND(OR('Country Prioritization'!$C$4 = 'Filter inputs'!$A$4,'Country Prioritization'!$C$4=$B2697),
OR('Country Prioritization'!$C$6='Filter inputs'!$C$4,'Country Prioritization'!$C$6=$S2697),
OR( 'Country Prioritization'!$C$7='Filter inputs'!$D$4, 'Country Prioritization'!$C$7=$T2697),
OR('Country Prioritization'!$C$8='Filter inputs'!$E$4, 'Country Prioritization'!$C$8=$F2697), OR(AND('Country Prioritization'!$C$5='Filter inputs'!$B$4,H2697&lt;=$X$1),AND('Country Prioritization'!$C$5='Filter inputs'!$B$5,M2697&lt;=$X$1))),1,0)</f>
        <v>1</v>
      </c>
      <c r="Y2697">
        <f>IF(OR('Vaccine Prioritization'!$C$5='Filter inputs'!$E$4, 'Vaccine Prioritization'!$C$5=$F2697),1,0)</f>
        <v>1</v>
      </c>
    </row>
    <row r="2698" spans="1:25" x14ac:dyDescent="0.3">
      <c r="A2698" t="str">
        <f t="shared" si="64"/>
        <v>AFRICASOMRotaC2023</v>
      </c>
      <c r="B2698" t="s">
        <v>3</v>
      </c>
      <c r="C2698" t="s">
        <v>112</v>
      </c>
      <c r="D2698" t="s">
        <v>4</v>
      </c>
      <c r="E2698" t="s">
        <v>85</v>
      </c>
      <c r="F2698">
        <v>2023</v>
      </c>
      <c r="G2698" t="s">
        <v>196</v>
      </c>
      <c r="H2698" s="11" cm="1">
        <f t="array" ref="H2698">_xlfn.IFS(G2698="&gt;70%",1,G2698="60-70%",70%,G2698="50-60%",60%,G2698="&lt;50%",50%)</f>
        <v>1</v>
      </c>
      <c r="I2698" s="47">
        <v>0.89722042687646586</v>
      </c>
      <c r="J2698">
        <v>6</v>
      </c>
      <c r="K2698">
        <v>8</v>
      </c>
      <c r="L2698" t="s">
        <v>199</v>
      </c>
      <c r="M2698" s="11" cm="1">
        <f t="array" ref="M2698">_xlfn.IFS(L2698="&gt;70%",1,L2698="60-70%",70%,L2698="50-60%",60%,L2698="&lt;50%",50%)</f>
        <v>0.5</v>
      </c>
      <c r="N2698" s="47">
        <v>0.5496498694522749</v>
      </c>
      <c r="O2698">
        <v>8</v>
      </c>
      <c r="P2698">
        <v>6</v>
      </c>
      <c r="Q2698">
        <v>9</v>
      </c>
      <c r="R2698">
        <v>9</v>
      </c>
      <c r="S2698" t="s">
        <v>103</v>
      </c>
      <c r="T2698" t="s">
        <v>106</v>
      </c>
      <c r="V2698">
        <v>32</v>
      </c>
      <c r="W2698">
        <v>32</v>
      </c>
      <c r="X2698">
        <f>IF(AND(OR('Country Prioritization'!$C$4 = 'Filter inputs'!$A$4,'Country Prioritization'!$C$4=$B2698),
OR('Country Prioritization'!$C$6='Filter inputs'!$C$4,'Country Prioritization'!$C$6=$S2698),
OR( 'Country Prioritization'!$C$7='Filter inputs'!$D$4, 'Country Prioritization'!$C$7=$T2698),
OR('Country Prioritization'!$C$8='Filter inputs'!$E$4, 'Country Prioritization'!$C$8=$F2698), OR(AND('Country Prioritization'!$C$5='Filter inputs'!$B$4,H2698&lt;=$X$1),AND('Country Prioritization'!$C$5='Filter inputs'!$B$5,M2698&lt;=$X$1))),1,0)</f>
        <v>1</v>
      </c>
      <c r="Y2698">
        <f>IF(OR('Vaccine Prioritization'!$C$5='Filter inputs'!$E$4, 'Vaccine Prioritization'!$C$5=$F2698),1,0)</f>
        <v>1</v>
      </c>
    </row>
    <row r="2699" spans="1:25" x14ac:dyDescent="0.3">
      <c r="A2699" t="str">
        <f t="shared" si="64"/>
        <v>AFRICARWARotaC2023</v>
      </c>
      <c r="B2699" t="s">
        <v>3</v>
      </c>
      <c r="C2699" t="s">
        <v>179</v>
      </c>
      <c r="D2699" t="s">
        <v>75</v>
      </c>
      <c r="E2699" t="s">
        <v>85</v>
      </c>
      <c r="F2699">
        <v>2023</v>
      </c>
      <c r="G2699" t="s">
        <v>196</v>
      </c>
      <c r="H2699" s="11" cm="1">
        <f t="array" ref="H2699">_xlfn.IFS(G2699="&gt;70%",1,G2699="60-70%",70%,G2699="50-60%",60%,G2699="&lt;50%",50%)</f>
        <v>1</v>
      </c>
      <c r="I2699" s="47">
        <v>0.52583290462394428</v>
      </c>
      <c r="J2699">
        <v>1</v>
      </c>
      <c r="K2699">
        <v>6</v>
      </c>
      <c r="L2699" t="s">
        <v>196</v>
      </c>
      <c r="M2699" s="11" cm="1">
        <f t="array" ref="M2699">_xlfn.IFS(L2699="&gt;70%",1,L2699="60-70%",70%,L2699="50-60%",60%,L2699="&lt;50%",50%)</f>
        <v>1</v>
      </c>
      <c r="N2699" s="47">
        <v>0.54538572808199715</v>
      </c>
      <c r="O2699">
        <v>1</v>
      </c>
      <c r="P2699">
        <v>6</v>
      </c>
      <c r="Q2699">
        <v>8</v>
      </c>
      <c r="R2699">
        <v>9</v>
      </c>
      <c r="S2699" t="s">
        <v>103</v>
      </c>
      <c r="T2699" t="s">
        <v>106</v>
      </c>
      <c r="V2699">
        <v>24</v>
      </c>
      <c r="W2699">
        <v>24</v>
      </c>
      <c r="X2699">
        <f>IF(AND(OR('Country Prioritization'!$C$4 = 'Filter inputs'!$A$4,'Country Prioritization'!$C$4=$B2699),
OR('Country Prioritization'!$C$6='Filter inputs'!$C$4,'Country Prioritization'!$C$6=$S2699),
OR( 'Country Prioritization'!$C$7='Filter inputs'!$D$4, 'Country Prioritization'!$C$7=$T2699),
OR('Country Prioritization'!$C$8='Filter inputs'!$E$4, 'Country Prioritization'!$C$8=$F2699), OR(AND('Country Prioritization'!$C$5='Filter inputs'!$B$4,H2699&lt;=$X$1),AND('Country Prioritization'!$C$5='Filter inputs'!$B$5,M2699&lt;=$X$1))),1,0)</f>
        <v>1</v>
      </c>
      <c r="Y2699">
        <f>IF(OR('Vaccine Prioritization'!$C$5='Filter inputs'!$E$4, 'Vaccine Prioritization'!$C$5=$F2699),1,0)</f>
        <v>1</v>
      </c>
    </row>
    <row r="2700" spans="1:25" x14ac:dyDescent="0.3">
      <c r="A2700" t="str">
        <f t="shared" si="64"/>
        <v>ASIASYRRotaC2023</v>
      </c>
      <c r="B2700" t="s">
        <v>13</v>
      </c>
      <c r="C2700" t="s">
        <v>122</v>
      </c>
      <c r="D2700" t="s">
        <v>17</v>
      </c>
      <c r="E2700" t="s">
        <v>85</v>
      </c>
      <c r="F2700">
        <v>2023</v>
      </c>
      <c r="G2700" t="s">
        <v>197</v>
      </c>
      <c r="H2700" s="11" cm="1">
        <f t="array" ref="H2700">_xlfn.IFS(G2700="&gt;70%",1,G2700="60-70%",70%,G2700="50-60%",60%,G2700="&lt;50%",50%)</f>
        <v>0.7</v>
      </c>
      <c r="I2700" s="47">
        <v>1.4071520587074677</v>
      </c>
      <c r="J2700">
        <v>9</v>
      </c>
      <c r="K2700">
        <v>9</v>
      </c>
      <c r="L2700" t="s">
        <v>199</v>
      </c>
      <c r="M2700" s="11" cm="1">
        <f t="array" ref="M2700">_xlfn.IFS(L2700="&gt;70%",1,L2700="60-70%",70%,L2700="50-60%",60%,L2700="&lt;50%",50%)</f>
        <v>0.5</v>
      </c>
      <c r="N2700" s="47">
        <v>0.52227685083505948</v>
      </c>
      <c r="O2700">
        <v>10</v>
      </c>
      <c r="P2700">
        <v>6</v>
      </c>
      <c r="Q2700">
        <v>2</v>
      </c>
      <c r="R2700">
        <v>9</v>
      </c>
      <c r="S2700" t="s">
        <v>103</v>
      </c>
      <c r="T2700" t="s">
        <v>106</v>
      </c>
      <c r="V2700">
        <v>29</v>
      </c>
      <c r="W2700">
        <v>27</v>
      </c>
      <c r="X2700">
        <f>IF(AND(OR('Country Prioritization'!$C$4 = 'Filter inputs'!$A$4,'Country Prioritization'!$C$4=$B2700),
OR('Country Prioritization'!$C$6='Filter inputs'!$C$4,'Country Prioritization'!$C$6=$S2700),
OR( 'Country Prioritization'!$C$7='Filter inputs'!$D$4, 'Country Prioritization'!$C$7=$T2700),
OR('Country Prioritization'!$C$8='Filter inputs'!$E$4, 'Country Prioritization'!$C$8=$F2700), OR(AND('Country Prioritization'!$C$5='Filter inputs'!$B$4,H2700&lt;=$X$1),AND('Country Prioritization'!$C$5='Filter inputs'!$B$5,M2700&lt;=$X$1))),1,0)</f>
        <v>1</v>
      </c>
      <c r="Y2700">
        <f>IF(OR('Vaccine Prioritization'!$C$5='Filter inputs'!$E$4, 'Vaccine Prioritization'!$C$5=$F2700),1,0)</f>
        <v>1</v>
      </c>
    </row>
    <row r="2701" spans="1:25" x14ac:dyDescent="0.3">
      <c r="A2701" t="str">
        <f t="shared" si="64"/>
        <v>AFRICATCDRotaC2023</v>
      </c>
      <c r="B2701" t="s">
        <v>3</v>
      </c>
      <c r="C2701" t="s">
        <v>118</v>
      </c>
      <c r="D2701" t="s">
        <v>11</v>
      </c>
      <c r="E2701" t="s">
        <v>85</v>
      </c>
      <c r="F2701">
        <v>2023</v>
      </c>
      <c r="G2701" t="s">
        <v>196</v>
      </c>
      <c r="H2701" s="11" cm="1">
        <f t="array" ref="H2701">_xlfn.IFS(G2701="&gt;70%",1,G2701="60-70%",70%,G2701="50-60%",60%,G2701="&lt;50%",50%)</f>
        <v>1</v>
      </c>
      <c r="I2701" s="47">
        <v>1.5354661616917442</v>
      </c>
      <c r="J2701">
        <v>6</v>
      </c>
      <c r="K2701">
        <v>9</v>
      </c>
      <c r="L2701" t="s">
        <v>199</v>
      </c>
      <c r="M2701" s="11" cm="1">
        <f t="array" ref="M2701">_xlfn.IFS(L2701="&gt;70%",1,L2701="60-70%",70%,L2701="50-60%",60%,L2701="&lt;50%",50%)</f>
        <v>0.5</v>
      </c>
      <c r="N2701" s="47">
        <v>0.52196827811846758</v>
      </c>
      <c r="O2701">
        <v>8</v>
      </c>
      <c r="P2701">
        <v>6</v>
      </c>
      <c r="Q2701">
        <v>9</v>
      </c>
      <c r="R2701">
        <v>9</v>
      </c>
      <c r="S2701" t="s">
        <v>103</v>
      </c>
      <c r="T2701" t="s">
        <v>106</v>
      </c>
      <c r="V2701">
        <v>33</v>
      </c>
      <c r="W2701">
        <v>32</v>
      </c>
      <c r="X2701">
        <f>IF(AND(OR('Country Prioritization'!$C$4 = 'Filter inputs'!$A$4,'Country Prioritization'!$C$4=$B2701),
OR('Country Prioritization'!$C$6='Filter inputs'!$C$4,'Country Prioritization'!$C$6=$S2701),
OR( 'Country Prioritization'!$C$7='Filter inputs'!$D$4, 'Country Prioritization'!$C$7=$T2701),
OR('Country Prioritization'!$C$8='Filter inputs'!$E$4, 'Country Prioritization'!$C$8=$F2701), OR(AND('Country Prioritization'!$C$5='Filter inputs'!$B$4,H2701&lt;=$X$1),AND('Country Prioritization'!$C$5='Filter inputs'!$B$5,M2701&lt;=$X$1))),1,0)</f>
        <v>1</v>
      </c>
      <c r="Y2701">
        <f>IF(OR('Vaccine Prioritization'!$C$5='Filter inputs'!$E$4, 'Vaccine Prioritization'!$C$5=$F2701),1,0)</f>
        <v>1</v>
      </c>
    </row>
    <row r="2702" spans="1:25" x14ac:dyDescent="0.3">
      <c r="A2702" t="str">
        <f t="shared" si="64"/>
        <v>OCEANIAPNGRotaC2023</v>
      </c>
      <c r="B2702" t="s">
        <v>15</v>
      </c>
      <c r="C2702" t="s">
        <v>121</v>
      </c>
      <c r="D2702" t="s">
        <v>16</v>
      </c>
      <c r="E2702" t="s">
        <v>85</v>
      </c>
      <c r="F2702">
        <v>2023</v>
      </c>
      <c r="G2702" t="s">
        <v>196</v>
      </c>
      <c r="H2702" s="11" cm="1">
        <f t="array" ref="H2702">_xlfn.IFS(G2702="&gt;70%",1,G2702="60-70%",70%,G2702="50-60%",60%,G2702="&lt;50%",50%)</f>
        <v>1</v>
      </c>
      <c r="I2702" s="47">
        <v>0.7705655378424785</v>
      </c>
      <c r="J2702">
        <v>5</v>
      </c>
      <c r="K2702">
        <v>7</v>
      </c>
      <c r="L2702" t="s">
        <v>199</v>
      </c>
      <c r="M2702" s="11" cm="1">
        <f t="array" ref="M2702">_xlfn.IFS(L2702="&gt;70%",1,L2702="60-70%",70%,L2702="50-60%",60%,L2702="&lt;50%",50%)</f>
        <v>0.5</v>
      </c>
      <c r="N2702" s="47">
        <v>0.50034100182275598</v>
      </c>
      <c r="O2702">
        <v>7</v>
      </c>
      <c r="P2702">
        <v>6</v>
      </c>
      <c r="Q2702">
        <v>6</v>
      </c>
      <c r="R2702">
        <v>5</v>
      </c>
      <c r="S2702" t="s">
        <v>104</v>
      </c>
      <c r="T2702" t="s">
        <v>107</v>
      </c>
      <c r="V2702">
        <v>23</v>
      </c>
      <c r="W2702">
        <v>24</v>
      </c>
      <c r="X2702">
        <f>IF(AND(OR('Country Prioritization'!$C$4 = 'Filter inputs'!$A$4,'Country Prioritization'!$C$4=$B2702),
OR('Country Prioritization'!$C$6='Filter inputs'!$C$4,'Country Prioritization'!$C$6=$S2702),
OR( 'Country Prioritization'!$C$7='Filter inputs'!$D$4, 'Country Prioritization'!$C$7=$T2702),
OR('Country Prioritization'!$C$8='Filter inputs'!$E$4, 'Country Prioritization'!$C$8=$F2702), OR(AND('Country Prioritization'!$C$5='Filter inputs'!$B$4,H2702&lt;=$X$1),AND('Country Prioritization'!$C$5='Filter inputs'!$B$5,M2702&lt;=$X$1))),1,0)</f>
        <v>1</v>
      </c>
      <c r="Y2702">
        <f>IF(OR('Vaccine Prioritization'!$C$5='Filter inputs'!$E$4, 'Vaccine Prioritization'!$C$5=$F2702),1,0)</f>
        <v>1</v>
      </c>
    </row>
    <row r="2703" spans="1:25" x14ac:dyDescent="0.3">
      <c r="A2703" t="str">
        <f t="shared" si="64"/>
        <v>ASIAKHMRotaC2023</v>
      </c>
      <c r="B2703" t="s">
        <v>13</v>
      </c>
      <c r="C2703" t="s">
        <v>163</v>
      </c>
      <c r="D2703" t="s">
        <v>59</v>
      </c>
      <c r="E2703" t="s">
        <v>85</v>
      </c>
      <c r="F2703">
        <v>2023</v>
      </c>
      <c r="G2703" t="s">
        <v>197</v>
      </c>
      <c r="H2703" s="11" cm="1">
        <f t="array" ref="H2703">_xlfn.IFS(G2703="&gt;70%",1,G2703="60-70%",70%,G2703="50-60%",60%,G2703="&lt;50%",50%)</f>
        <v>0.7</v>
      </c>
      <c r="I2703" s="47">
        <v>0.35886796614679112</v>
      </c>
      <c r="J2703">
        <v>8</v>
      </c>
      <c r="K2703">
        <v>5</v>
      </c>
      <c r="L2703" t="s">
        <v>199</v>
      </c>
      <c r="M2703" s="11" cm="1">
        <f t="array" ref="M2703">_xlfn.IFS(L2703="&gt;70%",1,L2703="60-70%",70%,L2703="50-60%",60%,L2703="&lt;50%",50%)</f>
        <v>0.5</v>
      </c>
      <c r="N2703" s="47">
        <v>0.49670483369494783</v>
      </c>
      <c r="O2703">
        <v>9</v>
      </c>
      <c r="P2703">
        <v>6</v>
      </c>
      <c r="Q2703">
        <v>8</v>
      </c>
      <c r="R2703">
        <v>2</v>
      </c>
      <c r="S2703" t="s">
        <v>104</v>
      </c>
      <c r="T2703" t="s">
        <v>109</v>
      </c>
      <c r="V2703">
        <v>23</v>
      </c>
      <c r="W2703">
        <v>25</v>
      </c>
      <c r="X2703">
        <f>IF(AND(OR('Country Prioritization'!$C$4 = 'Filter inputs'!$A$4,'Country Prioritization'!$C$4=$B2703),
OR('Country Prioritization'!$C$6='Filter inputs'!$C$4,'Country Prioritization'!$C$6=$S2703),
OR( 'Country Prioritization'!$C$7='Filter inputs'!$D$4, 'Country Prioritization'!$C$7=$T2703),
OR('Country Prioritization'!$C$8='Filter inputs'!$E$4, 'Country Prioritization'!$C$8=$F2703), OR(AND('Country Prioritization'!$C$5='Filter inputs'!$B$4,H2703&lt;=$X$1),AND('Country Prioritization'!$C$5='Filter inputs'!$B$5,M2703&lt;=$X$1))),1,0)</f>
        <v>1</v>
      </c>
      <c r="Y2703">
        <f>IF(OR('Vaccine Prioritization'!$C$5='Filter inputs'!$E$4, 'Vaccine Prioritization'!$C$5=$F2703),1,0)</f>
        <v>1</v>
      </c>
    </row>
    <row r="2704" spans="1:25" x14ac:dyDescent="0.3">
      <c r="A2704" t="str">
        <f t="shared" si="64"/>
        <v>AMERICACUBRotaC2023</v>
      </c>
      <c r="B2704" t="s">
        <v>22</v>
      </c>
      <c r="C2704" t="s">
        <v>175</v>
      </c>
      <c r="D2704" t="s">
        <v>71</v>
      </c>
      <c r="E2704" t="s">
        <v>85</v>
      </c>
      <c r="F2704">
        <v>2023</v>
      </c>
      <c r="G2704" t="s">
        <v>196</v>
      </c>
      <c r="H2704" s="11" cm="1">
        <f t="array" ref="H2704">_xlfn.IFS(G2704="&gt;70%",1,G2704="60-70%",70%,G2704="50-60%",60%,G2704="&lt;50%",50%)</f>
        <v>1</v>
      </c>
      <c r="I2704" s="47">
        <v>5.5916438370224759E-2</v>
      </c>
      <c r="J2704">
        <v>4</v>
      </c>
      <c r="K2704">
        <v>2</v>
      </c>
      <c r="L2704" t="s">
        <v>199</v>
      </c>
      <c r="M2704" s="11" cm="1">
        <f t="array" ref="M2704">_xlfn.IFS(L2704="&gt;70%",1,L2704="60-70%",70%,L2704="50-60%",60%,L2704="&lt;50%",50%)</f>
        <v>0.5</v>
      </c>
      <c r="N2704" s="47">
        <v>0.39348118538319238</v>
      </c>
      <c r="O2704">
        <v>7</v>
      </c>
      <c r="P2704">
        <v>5</v>
      </c>
      <c r="Q2704">
        <v>1</v>
      </c>
      <c r="R2704">
        <v>10</v>
      </c>
      <c r="S2704" t="s">
        <v>105</v>
      </c>
      <c r="T2704" t="s">
        <v>108</v>
      </c>
      <c r="V2704">
        <v>17</v>
      </c>
      <c r="W2704">
        <v>23</v>
      </c>
      <c r="X2704">
        <f>IF(AND(OR('Country Prioritization'!$C$4 = 'Filter inputs'!$A$4,'Country Prioritization'!$C$4=$B2704),
OR('Country Prioritization'!$C$6='Filter inputs'!$C$4,'Country Prioritization'!$C$6=$S2704),
OR( 'Country Prioritization'!$C$7='Filter inputs'!$D$4, 'Country Prioritization'!$C$7=$T2704),
OR('Country Prioritization'!$C$8='Filter inputs'!$E$4, 'Country Prioritization'!$C$8=$F2704), OR(AND('Country Prioritization'!$C$5='Filter inputs'!$B$4,H2704&lt;=$X$1),AND('Country Prioritization'!$C$5='Filter inputs'!$B$5,M2704&lt;=$X$1))),1,0)</f>
        <v>1</v>
      </c>
      <c r="Y2704">
        <f>IF(OR('Vaccine Prioritization'!$C$5='Filter inputs'!$E$4, 'Vaccine Prioritization'!$C$5=$F2704),1,0)</f>
        <v>1</v>
      </c>
    </row>
    <row r="2705" spans="1:25" x14ac:dyDescent="0.3">
      <c r="A2705" t="str">
        <f t="shared" si="64"/>
        <v>AFRICAGINRotaC2023</v>
      </c>
      <c r="B2705" t="s">
        <v>3</v>
      </c>
      <c r="C2705" t="s">
        <v>119</v>
      </c>
      <c r="D2705" t="s">
        <v>12</v>
      </c>
      <c r="E2705" t="s">
        <v>85</v>
      </c>
      <c r="F2705">
        <v>2023</v>
      </c>
      <c r="G2705" t="s">
        <v>196</v>
      </c>
      <c r="H2705" s="11" cm="1">
        <f t="array" ref="H2705">_xlfn.IFS(G2705="&gt;70%",1,G2705="60-70%",70%,G2705="50-60%",60%,G2705="&lt;50%",50%)</f>
        <v>1</v>
      </c>
      <c r="I2705" s="47">
        <v>0.48977424841440598</v>
      </c>
      <c r="J2705">
        <v>6</v>
      </c>
      <c r="K2705">
        <v>6</v>
      </c>
      <c r="L2705" t="s">
        <v>199</v>
      </c>
      <c r="M2705" s="11" cm="1">
        <f t="array" ref="M2705">_xlfn.IFS(L2705="&gt;70%",1,L2705="60-70%",70%,L2705="50-60%",60%,L2705="&lt;50%",50%)</f>
        <v>0.5</v>
      </c>
      <c r="N2705" s="47">
        <v>0.37645439674482284</v>
      </c>
      <c r="O2705">
        <v>8</v>
      </c>
      <c r="P2705">
        <v>5</v>
      </c>
      <c r="Q2705">
        <v>7</v>
      </c>
      <c r="R2705">
        <v>9</v>
      </c>
      <c r="S2705" t="s">
        <v>103</v>
      </c>
      <c r="T2705" t="s">
        <v>106</v>
      </c>
      <c r="V2705">
        <v>28</v>
      </c>
      <c r="W2705">
        <v>29</v>
      </c>
      <c r="X2705">
        <f>IF(AND(OR('Country Prioritization'!$C$4 = 'Filter inputs'!$A$4,'Country Prioritization'!$C$4=$B2705),
OR('Country Prioritization'!$C$6='Filter inputs'!$C$4,'Country Prioritization'!$C$6=$S2705),
OR( 'Country Prioritization'!$C$7='Filter inputs'!$D$4, 'Country Prioritization'!$C$7=$T2705),
OR('Country Prioritization'!$C$8='Filter inputs'!$E$4, 'Country Prioritization'!$C$8=$F2705), OR(AND('Country Prioritization'!$C$5='Filter inputs'!$B$4,H2705&lt;=$X$1),AND('Country Prioritization'!$C$5='Filter inputs'!$B$5,M2705&lt;=$X$1))),1,0)</f>
        <v>1</v>
      </c>
      <c r="Y2705">
        <f>IF(OR('Vaccine Prioritization'!$C$5='Filter inputs'!$E$4, 'Vaccine Prioritization'!$C$5=$F2705),1,0)</f>
        <v>1</v>
      </c>
    </row>
    <row r="2706" spans="1:25" x14ac:dyDescent="0.3">
      <c r="A2706" t="str">
        <f t="shared" si="64"/>
        <v>AFRICABENRotaC2023</v>
      </c>
      <c r="B2706" t="s">
        <v>3</v>
      </c>
      <c r="C2706" t="s">
        <v>132</v>
      </c>
      <c r="D2706" t="s">
        <v>28</v>
      </c>
      <c r="E2706" t="s">
        <v>85</v>
      </c>
      <c r="F2706">
        <v>2023</v>
      </c>
      <c r="G2706" t="s">
        <v>196</v>
      </c>
      <c r="H2706" s="11" cm="1">
        <f t="array" ref="H2706">_xlfn.IFS(G2706="&gt;70%",1,G2706="60-70%",70%,G2706="50-60%",60%,G2706="&lt;50%",50%)</f>
        <v>1</v>
      </c>
      <c r="I2706" s="47">
        <v>0.34440351803890495</v>
      </c>
      <c r="J2706">
        <v>6</v>
      </c>
      <c r="K2706">
        <v>5</v>
      </c>
      <c r="L2706" t="s">
        <v>199</v>
      </c>
      <c r="M2706" s="11" cm="1">
        <f t="array" ref="M2706">_xlfn.IFS(L2706="&gt;70%",1,L2706="60-70%",70%,L2706="50-60%",60%,L2706="&lt;50%",50%)</f>
        <v>0.5</v>
      </c>
      <c r="N2706" s="47">
        <v>0.37638574454584833</v>
      </c>
      <c r="O2706">
        <v>7</v>
      </c>
      <c r="P2706">
        <v>5</v>
      </c>
      <c r="Q2706">
        <v>2</v>
      </c>
      <c r="R2706">
        <v>8</v>
      </c>
      <c r="S2706" t="s">
        <v>104</v>
      </c>
      <c r="T2706" t="s">
        <v>106</v>
      </c>
      <c r="V2706">
        <v>21</v>
      </c>
      <c r="W2706">
        <v>22</v>
      </c>
      <c r="X2706">
        <f>IF(AND(OR('Country Prioritization'!$C$4 = 'Filter inputs'!$A$4,'Country Prioritization'!$C$4=$B2706),
OR('Country Prioritization'!$C$6='Filter inputs'!$C$4,'Country Prioritization'!$C$6=$S2706),
OR( 'Country Prioritization'!$C$7='Filter inputs'!$D$4, 'Country Prioritization'!$C$7=$T2706),
OR('Country Prioritization'!$C$8='Filter inputs'!$E$4, 'Country Prioritization'!$C$8=$F2706), OR(AND('Country Prioritization'!$C$5='Filter inputs'!$B$4,H2706&lt;=$X$1),AND('Country Prioritization'!$C$5='Filter inputs'!$B$5,M2706&lt;=$X$1))),1,0)</f>
        <v>1</v>
      </c>
      <c r="Y2706">
        <f>IF(OR('Vaccine Prioritization'!$C$5='Filter inputs'!$E$4, 'Vaccine Prioritization'!$C$5=$F2706),1,0)</f>
        <v>1</v>
      </c>
    </row>
    <row r="2707" spans="1:25" x14ac:dyDescent="0.3">
      <c r="A2707" t="str">
        <f t="shared" si="64"/>
        <v>AFRICABDIRotaC2023</v>
      </c>
      <c r="B2707" t="s">
        <v>3</v>
      </c>
      <c r="C2707" t="s">
        <v>171</v>
      </c>
      <c r="D2707" t="s">
        <v>67</v>
      </c>
      <c r="E2707" t="s">
        <v>85</v>
      </c>
      <c r="F2707">
        <v>2023</v>
      </c>
      <c r="G2707" t="s">
        <v>196</v>
      </c>
      <c r="H2707" s="11" cm="1">
        <f t="array" ref="H2707">_xlfn.IFS(G2707="&gt;70%",1,G2707="60-70%",70%,G2707="50-60%",60%,G2707="&lt;50%",50%)</f>
        <v>1</v>
      </c>
      <c r="I2707" s="47">
        <v>0.36621894643392611</v>
      </c>
      <c r="J2707">
        <v>2</v>
      </c>
      <c r="K2707">
        <v>5</v>
      </c>
      <c r="L2707" t="s">
        <v>196</v>
      </c>
      <c r="M2707" s="11" cm="1">
        <f t="array" ref="M2707">_xlfn.IFS(L2707="&gt;70%",1,L2707="60-70%",70%,L2707="50-60%",60%,L2707="&lt;50%",50%)</f>
        <v>1</v>
      </c>
      <c r="N2707" s="47">
        <v>0.36346155499247063</v>
      </c>
      <c r="O2707">
        <v>2</v>
      </c>
      <c r="P2707">
        <v>5</v>
      </c>
      <c r="Q2707">
        <v>5</v>
      </c>
      <c r="R2707">
        <v>9</v>
      </c>
      <c r="S2707" t="s">
        <v>103</v>
      </c>
      <c r="T2707" t="s">
        <v>106</v>
      </c>
      <c r="V2707">
        <v>21</v>
      </c>
      <c r="W2707">
        <v>21</v>
      </c>
      <c r="X2707">
        <f>IF(AND(OR('Country Prioritization'!$C$4 = 'Filter inputs'!$A$4,'Country Prioritization'!$C$4=$B2707),
OR('Country Prioritization'!$C$6='Filter inputs'!$C$4,'Country Prioritization'!$C$6=$S2707),
OR( 'Country Prioritization'!$C$7='Filter inputs'!$D$4, 'Country Prioritization'!$C$7=$T2707),
OR('Country Prioritization'!$C$8='Filter inputs'!$E$4, 'Country Prioritization'!$C$8=$F2707), OR(AND('Country Prioritization'!$C$5='Filter inputs'!$B$4,H2707&lt;=$X$1),AND('Country Prioritization'!$C$5='Filter inputs'!$B$5,M2707&lt;=$X$1))),1,0)</f>
        <v>1</v>
      </c>
      <c r="Y2707">
        <f>IF(OR('Vaccine Prioritization'!$C$5='Filter inputs'!$E$4, 'Vaccine Prioritization'!$C$5=$F2707),1,0)</f>
        <v>1</v>
      </c>
    </row>
    <row r="2708" spans="1:25" x14ac:dyDescent="0.3">
      <c r="A2708" t="str">
        <f t="shared" si="64"/>
        <v>ASIATJKRotaC2023</v>
      </c>
      <c r="B2708" t="s">
        <v>13</v>
      </c>
      <c r="C2708" t="s">
        <v>172</v>
      </c>
      <c r="D2708" t="s">
        <v>68</v>
      </c>
      <c r="E2708" t="s">
        <v>85</v>
      </c>
      <c r="F2708">
        <v>2023</v>
      </c>
      <c r="G2708" t="s">
        <v>196</v>
      </c>
      <c r="H2708" s="11" cm="1">
        <f t="array" ref="H2708">_xlfn.IFS(G2708="&gt;70%",1,G2708="60-70%",70%,G2708="50-60%",60%,G2708="&lt;50%",50%)</f>
        <v>1</v>
      </c>
      <c r="I2708" s="47">
        <v>0.34442253708965109</v>
      </c>
      <c r="J2708">
        <v>1</v>
      </c>
      <c r="K2708">
        <v>5</v>
      </c>
      <c r="L2708" t="s">
        <v>196</v>
      </c>
      <c r="M2708" s="11" cm="1">
        <f t="array" ref="M2708">_xlfn.IFS(L2708="&gt;70%",1,L2708="60-70%",70%,L2708="50-60%",60%,L2708="&lt;50%",50%)</f>
        <v>1</v>
      </c>
      <c r="N2708" s="47">
        <v>0.34439191524882479</v>
      </c>
      <c r="O2708">
        <v>2</v>
      </c>
      <c r="P2708">
        <v>5</v>
      </c>
      <c r="Q2708">
        <v>6</v>
      </c>
      <c r="R2708">
        <v>9</v>
      </c>
      <c r="S2708" t="s">
        <v>103</v>
      </c>
      <c r="T2708" t="s">
        <v>106</v>
      </c>
      <c r="V2708">
        <v>21</v>
      </c>
      <c r="W2708">
        <v>22</v>
      </c>
      <c r="X2708">
        <f>IF(AND(OR('Country Prioritization'!$C$4 = 'Filter inputs'!$A$4,'Country Prioritization'!$C$4=$B2708),
OR('Country Prioritization'!$C$6='Filter inputs'!$C$4,'Country Prioritization'!$C$6=$S2708),
OR( 'Country Prioritization'!$C$7='Filter inputs'!$D$4, 'Country Prioritization'!$C$7=$T2708),
OR('Country Prioritization'!$C$8='Filter inputs'!$E$4, 'Country Prioritization'!$C$8=$F2708), OR(AND('Country Prioritization'!$C$5='Filter inputs'!$B$4,H2708&lt;=$X$1),AND('Country Prioritization'!$C$5='Filter inputs'!$B$5,M2708&lt;=$X$1))),1,0)</f>
        <v>1</v>
      </c>
      <c r="Y2708">
        <f>IF(OR('Vaccine Prioritization'!$C$5='Filter inputs'!$E$4, 'Vaccine Prioritization'!$C$5=$F2708),1,0)</f>
        <v>1</v>
      </c>
    </row>
    <row r="2709" spans="1:25" x14ac:dyDescent="0.3">
      <c r="A2709" t="str">
        <f t="shared" si="64"/>
        <v>AFRICASSDRotaC2023</v>
      </c>
      <c r="B2709" t="s">
        <v>3</v>
      </c>
      <c r="C2709" t="s">
        <v>115</v>
      </c>
      <c r="D2709" t="s">
        <v>7</v>
      </c>
      <c r="E2709" t="s">
        <v>85</v>
      </c>
      <c r="F2709">
        <v>2023</v>
      </c>
      <c r="G2709" t="s">
        <v>196</v>
      </c>
      <c r="H2709" s="11" cm="1">
        <f t="array" ref="H2709">_xlfn.IFS(G2709="&gt;70%",1,G2709="60-70%",70%,G2709="50-60%",60%,G2709="&lt;50%",50%)</f>
        <v>1</v>
      </c>
      <c r="I2709" s="47">
        <v>0.50243232108971936</v>
      </c>
      <c r="J2709">
        <v>6</v>
      </c>
      <c r="K2709">
        <v>6</v>
      </c>
      <c r="L2709" t="s">
        <v>199</v>
      </c>
      <c r="M2709" s="11" cm="1">
        <f t="array" ref="M2709">_xlfn.IFS(L2709="&gt;70%",1,L2709="60-70%",70%,L2709="50-60%",60%,L2709="&lt;50%",50%)</f>
        <v>0.5</v>
      </c>
      <c r="N2709" s="47">
        <v>0.33177885419214598</v>
      </c>
      <c r="O2709">
        <v>8</v>
      </c>
      <c r="P2709">
        <v>5</v>
      </c>
      <c r="Q2709">
        <v>4</v>
      </c>
      <c r="R2709">
        <v>9</v>
      </c>
      <c r="S2709" t="s">
        <v>103</v>
      </c>
      <c r="T2709" t="s">
        <v>106</v>
      </c>
      <c r="V2709">
        <v>25</v>
      </c>
      <c r="W2709">
        <v>26</v>
      </c>
      <c r="X2709">
        <f>IF(AND(OR('Country Prioritization'!$C$4 = 'Filter inputs'!$A$4,'Country Prioritization'!$C$4=$B2709),
OR('Country Prioritization'!$C$6='Filter inputs'!$C$4,'Country Prioritization'!$C$6=$S2709),
OR( 'Country Prioritization'!$C$7='Filter inputs'!$D$4, 'Country Prioritization'!$C$7=$T2709),
OR('Country Prioritization'!$C$8='Filter inputs'!$E$4, 'Country Prioritization'!$C$8=$F2709), OR(AND('Country Prioritization'!$C$5='Filter inputs'!$B$4,H2709&lt;=$X$1),AND('Country Prioritization'!$C$5='Filter inputs'!$B$5,M2709&lt;=$X$1))),1,0)</f>
        <v>1</v>
      </c>
      <c r="Y2709">
        <f>IF(OR('Vaccine Prioritization'!$C$5='Filter inputs'!$E$4, 'Vaccine Prioritization'!$C$5=$F2709),1,0)</f>
        <v>1</v>
      </c>
    </row>
    <row r="2710" spans="1:25" x14ac:dyDescent="0.3">
      <c r="A2710" t="str">
        <f t="shared" si="64"/>
        <v>ASIAAZERotaC2023</v>
      </c>
      <c r="B2710" t="s">
        <v>13</v>
      </c>
      <c r="C2710" t="s">
        <v>144</v>
      </c>
      <c r="D2710" t="s">
        <v>40</v>
      </c>
      <c r="E2710" t="s">
        <v>85</v>
      </c>
      <c r="F2710">
        <v>2023</v>
      </c>
      <c r="G2710" t="s">
        <v>197</v>
      </c>
      <c r="H2710" s="11" cm="1">
        <f t="array" ref="H2710">_xlfn.IFS(G2710="&gt;70%",1,G2710="60-70%",70%,G2710="50-60%",60%,G2710="&lt;50%",50%)</f>
        <v>0.7</v>
      </c>
      <c r="I2710" s="47">
        <v>0.26796151265964807</v>
      </c>
      <c r="J2710">
        <v>8</v>
      </c>
      <c r="K2710">
        <v>5</v>
      </c>
      <c r="L2710" t="s">
        <v>199</v>
      </c>
      <c r="M2710" s="11" cm="1">
        <f t="array" ref="M2710">_xlfn.IFS(L2710="&gt;70%",1,L2710="60-70%",70%,L2710="50-60%",60%,L2710="&lt;50%",50%)</f>
        <v>0.5</v>
      </c>
      <c r="N2710" s="47">
        <v>0.30543538747063703</v>
      </c>
      <c r="O2710">
        <v>9</v>
      </c>
      <c r="P2710">
        <v>5</v>
      </c>
      <c r="Q2710">
        <v>3</v>
      </c>
      <c r="R2710">
        <v>10</v>
      </c>
      <c r="S2710" t="s">
        <v>105</v>
      </c>
      <c r="T2710" t="s">
        <v>108</v>
      </c>
      <c r="V2710">
        <v>26</v>
      </c>
      <c r="W2710">
        <v>27</v>
      </c>
      <c r="X2710">
        <f>IF(AND(OR('Country Prioritization'!$C$4 = 'Filter inputs'!$A$4,'Country Prioritization'!$C$4=$B2710),
OR('Country Prioritization'!$C$6='Filter inputs'!$C$4,'Country Prioritization'!$C$6=$S2710),
OR( 'Country Prioritization'!$C$7='Filter inputs'!$D$4, 'Country Prioritization'!$C$7=$T2710),
OR('Country Prioritization'!$C$8='Filter inputs'!$E$4, 'Country Prioritization'!$C$8=$F2710), OR(AND('Country Prioritization'!$C$5='Filter inputs'!$B$4,H2710&lt;=$X$1),AND('Country Prioritization'!$C$5='Filter inputs'!$B$5,M2710&lt;=$X$1))),1,0)</f>
        <v>1</v>
      </c>
      <c r="Y2710">
        <f>IF(OR('Vaccine Prioritization'!$C$5='Filter inputs'!$E$4, 'Vaccine Prioritization'!$C$5=$F2710),1,0)</f>
        <v>1</v>
      </c>
    </row>
    <row r="2711" spans="1:25" x14ac:dyDescent="0.3">
      <c r="A2711" t="str">
        <f t="shared" si="64"/>
        <v>AFRICAERIRotaC2023</v>
      </c>
      <c r="B2711" t="s">
        <v>3</v>
      </c>
      <c r="C2711" t="s">
        <v>183</v>
      </c>
      <c r="D2711" t="s">
        <v>79</v>
      </c>
      <c r="E2711" t="s">
        <v>85</v>
      </c>
      <c r="F2711">
        <v>2023</v>
      </c>
      <c r="G2711" t="s">
        <v>196</v>
      </c>
      <c r="H2711" s="11" cm="1">
        <f t="array" ref="H2711">_xlfn.IFS(G2711="&gt;70%",1,G2711="60-70%",70%,G2711="50-60%",60%,G2711="&lt;50%",50%)</f>
        <v>1</v>
      </c>
      <c r="I2711" s="47">
        <v>0.13605482775542863</v>
      </c>
      <c r="J2711">
        <v>1</v>
      </c>
      <c r="K2711">
        <v>4</v>
      </c>
      <c r="L2711" t="s">
        <v>196</v>
      </c>
      <c r="M2711" s="11" cm="1">
        <f t="array" ref="M2711">_xlfn.IFS(L2711="&gt;70%",1,L2711="60-70%",70%,L2711="50-60%",60%,L2711="&lt;50%",50%)</f>
        <v>1</v>
      </c>
      <c r="N2711" s="47">
        <v>0.2441278759719176</v>
      </c>
      <c r="O2711">
        <v>1</v>
      </c>
      <c r="P2711">
        <v>5</v>
      </c>
      <c r="Q2711">
        <v>7</v>
      </c>
      <c r="R2711">
        <v>9</v>
      </c>
      <c r="S2711" t="s">
        <v>103</v>
      </c>
      <c r="T2711" t="s">
        <v>106</v>
      </c>
      <c r="V2711">
        <v>21</v>
      </c>
      <c r="W2711">
        <v>22</v>
      </c>
      <c r="X2711">
        <f>IF(AND(OR('Country Prioritization'!$C$4 = 'Filter inputs'!$A$4,'Country Prioritization'!$C$4=$B2711),
OR('Country Prioritization'!$C$6='Filter inputs'!$C$4,'Country Prioritization'!$C$6=$S2711),
OR( 'Country Prioritization'!$C$7='Filter inputs'!$D$4, 'Country Prioritization'!$C$7=$T2711),
OR('Country Prioritization'!$C$8='Filter inputs'!$E$4, 'Country Prioritization'!$C$8=$F2711), OR(AND('Country Prioritization'!$C$5='Filter inputs'!$B$4,H2711&lt;=$X$1),AND('Country Prioritization'!$C$5='Filter inputs'!$B$5,M2711&lt;=$X$1))),1,0)</f>
        <v>1</v>
      </c>
      <c r="Y2711">
        <f>IF(OR('Vaccine Prioritization'!$C$5='Filter inputs'!$E$4, 'Vaccine Prioritization'!$C$5=$F2711),1,0)</f>
        <v>1</v>
      </c>
    </row>
    <row r="2712" spans="1:25" x14ac:dyDescent="0.3">
      <c r="A2712" t="str">
        <f t="shared" si="64"/>
        <v>AFRICAMWIRotaC2023</v>
      </c>
      <c r="B2712" t="s">
        <v>3</v>
      </c>
      <c r="C2712" t="s">
        <v>158</v>
      </c>
      <c r="D2712" t="s">
        <v>54</v>
      </c>
      <c r="E2712" t="s">
        <v>85</v>
      </c>
      <c r="F2712">
        <v>2023</v>
      </c>
      <c r="G2712" t="s">
        <v>196</v>
      </c>
      <c r="H2712" s="11" cm="1">
        <f t="array" ref="H2712">_xlfn.IFS(G2712="&gt;70%",1,G2712="60-70%",70%,G2712="50-60%",60%,G2712="&lt;50%",50%)</f>
        <v>1</v>
      </c>
      <c r="I2712" s="47">
        <v>0.23682759556910893</v>
      </c>
      <c r="J2712">
        <v>2</v>
      </c>
      <c r="K2712">
        <v>5</v>
      </c>
      <c r="L2712" t="s">
        <v>196</v>
      </c>
      <c r="M2712" s="11" cm="1">
        <f t="array" ref="M2712">_xlfn.IFS(L2712="&gt;70%",1,L2712="60-70%",70%,L2712="50-60%",60%,L2712="&lt;50%",50%)</f>
        <v>1</v>
      </c>
      <c r="N2712" s="47">
        <v>0.22461628230396277</v>
      </c>
      <c r="O2712">
        <v>3</v>
      </c>
      <c r="P2712">
        <v>4</v>
      </c>
      <c r="Q2712">
        <v>10</v>
      </c>
      <c r="R2712">
        <v>9</v>
      </c>
      <c r="S2712" t="s">
        <v>103</v>
      </c>
      <c r="T2712" t="s">
        <v>106</v>
      </c>
      <c r="V2712">
        <v>26</v>
      </c>
      <c r="W2712">
        <v>26</v>
      </c>
      <c r="X2712">
        <f>IF(AND(OR('Country Prioritization'!$C$4 = 'Filter inputs'!$A$4,'Country Prioritization'!$C$4=$B2712),
OR('Country Prioritization'!$C$6='Filter inputs'!$C$4,'Country Prioritization'!$C$6=$S2712),
OR( 'Country Prioritization'!$C$7='Filter inputs'!$D$4, 'Country Prioritization'!$C$7=$T2712),
OR('Country Prioritization'!$C$8='Filter inputs'!$E$4, 'Country Prioritization'!$C$8=$F2712), OR(AND('Country Prioritization'!$C$5='Filter inputs'!$B$4,H2712&lt;=$X$1),AND('Country Prioritization'!$C$5='Filter inputs'!$B$5,M2712&lt;=$X$1))),1,0)</f>
        <v>1</v>
      </c>
      <c r="Y2712">
        <f>IF(OR('Vaccine Prioritization'!$C$5='Filter inputs'!$E$4, 'Vaccine Prioritization'!$C$5=$F2712),1,0)</f>
        <v>1</v>
      </c>
    </row>
    <row r="2713" spans="1:25" x14ac:dyDescent="0.3">
      <c r="A2713" t="str">
        <f t="shared" si="64"/>
        <v>ASIALAORotaC2023</v>
      </c>
      <c r="B2713" t="s">
        <v>13</v>
      </c>
      <c r="C2713" t="s">
        <v>135</v>
      </c>
      <c r="D2713" t="s">
        <v>31</v>
      </c>
      <c r="E2713" t="s">
        <v>85</v>
      </c>
      <c r="F2713">
        <v>2023</v>
      </c>
      <c r="G2713" t="s">
        <v>197</v>
      </c>
      <c r="H2713" s="11" cm="1">
        <f t="array" ref="H2713">_xlfn.IFS(G2713="&gt;70%",1,G2713="60-70%",70%,G2713="50-60%",60%,G2713="&lt;50%",50%)</f>
        <v>0.7</v>
      </c>
      <c r="I2713" s="47">
        <v>0.31119970594463547</v>
      </c>
      <c r="J2713">
        <v>8</v>
      </c>
      <c r="K2713">
        <v>5</v>
      </c>
      <c r="L2713" t="s">
        <v>199</v>
      </c>
      <c r="M2713" s="11" cm="1">
        <f t="array" ref="M2713">_xlfn.IFS(L2713="&gt;70%",1,L2713="60-70%",70%,L2713="50-60%",60%,L2713="&lt;50%",50%)</f>
        <v>0.5</v>
      </c>
      <c r="N2713" s="47">
        <v>0.21611878022526068</v>
      </c>
      <c r="O2713">
        <v>9</v>
      </c>
      <c r="P2713">
        <v>4</v>
      </c>
      <c r="Q2713">
        <v>2</v>
      </c>
      <c r="R2713">
        <v>5</v>
      </c>
      <c r="S2713" t="s">
        <v>104</v>
      </c>
      <c r="T2713" t="s">
        <v>107</v>
      </c>
      <c r="V2713">
        <v>20</v>
      </c>
      <c r="W2713">
        <v>20</v>
      </c>
      <c r="X2713">
        <f>IF(AND(OR('Country Prioritization'!$C$4 = 'Filter inputs'!$A$4,'Country Prioritization'!$C$4=$B2713),
OR('Country Prioritization'!$C$6='Filter inputs'!$C$4,'Country Prioritization'!$C$6=$S2713),
OR( 'Country Prioritization'!$C$7='Filter inputs'!$D$4, 'Country Prioritization'!$C$7=$T2713),
OR('Country Prioritization'!$C$8='Filter inputs'!$E$4, 'Country Prioritization'!$C$8=$F2713), OR(AND('Country Prioritization'!$C$5='Filter inputs'!$B$4,H2713&lt;=$X$1),AND('Country Prioritization'!$C$5='Filter inputs'!$B$5,M2713&lt;=$X$1))),1,0)</f>
        <v>1</v>
      </c>
      <c r="Y2713">
        <f>IF(OR('Vaccine Prioritization'!$C$5='Filter inputs'!$E$4, 'Vaccine Prioritization'!$C$5=$F2713),1,0)</f>
        <v>1</v>
      </c>
    </row>
    <row r="2714" spans="1:25" x14ac:dyDescent="0.3">
      <c r="A2714" t="str">
        <f t="shared" si="64"/>
        <v>AFRICASLERotaC2023</v>
      </c>
      <c r="B2714" t="s">
        <v>3</v>
      </c>
      <c r="C2714" t="s">
        <v>154</v>
      </c>
      <c r="D2714" t="s">
        <v>50</v>
      </c>
      <c r="E2714" t="s">
        <v>85</v>
      </c>
      <c r="F2714">
        <v>2023</v>
      </c>
      <c r="G2714" t="s">
        <v>196</v>
      </c>
      <c r="H2714" s="11" cm="1">
        <f t="array" ref="H2714">_xlfn.IFS(G2714="&gt;70%",1,G2714="60-70%",70%,G2714="50-60%",60%,G2714="&lt;50%",50%)</f>
        <v>1</v>
      </c>
      <c r="I2714" s="47">
        <v>0.20939140590978123</v>
      </c>
      <c r="J2714">
        <v>2</v>
      </c>
      <c r="K2714">
        <v>5</v>
      </c>
      <c r="L2714" t="s">
        <v>196</v>
      </c>
      <c r="M2714" s="11" cm="1">
        <f t="array" ref="M2714">_xlfn.IFS(L2714="&gt;70%",1,L2714="60-70%",70%,L2714="50-60%",60%,L2714="&lt;50%",50%)</f>
        <v>1</v>
      </c>
      <c r="N2714" s="47">
        <v>0.21191534603817644</v>
      </c>
      <c r="O2714">
        <v>4</v>
      </c>
      <c r="P2714">
        <v>4</v>
      </c>
      <c r="Q2714">
        <v>10</v>
      </c>
      <c r="R2714">
        <v>9</v>
      </c>
      <c r="S2714" t="s">
        <v>103</v>
      </c>
      <c r="T2714" t="s">
        <v>106</v>
      </c>
      <c r="V2714">
        <v>26</v>
      </c>
      <c r="W2714">
        <v>27</v>
      </c>
      <c r="X2714">
        <f>IF(AND(OR('Country Prioritization'!$C$4 = 'Filter inputs'!$A$4,'Country Prioritization'!$C$4=$B2714),
OR('Country Prioritization'!$C$6='Filter inputs'!$C$4,'Country Prioritization'!$C$6=$S2714),
OR( 'Country Prioritization'!$C$7='Filter inputs'!$D$4, 'Country Prioritization'!$C$7=$T2714),
OR('Country Prioritization'!$C$8='Filter inputs'!$E$4, 'Country Prioritization'!$C$8=$F2714), OR(AND('Country Prioritization'!$C$5='Filter inputs'!$B$4,H2714&lt;=$X$1),AND('Country Prioritization'!$C$5='Filter inputs'!$B$5,M2714&lt;=$X$1))),1,0)</f>
        <v>1</v>
      </c>
      <c r="Y2714">
        <f>IF(OR('Vaccine Prioritization'!$C$5='Filter inputs'!$E$4, 'Vaccine Prioritization'!$C$5=$F2714),1,0)</f>
        <v>1</v>
      </c>
    </row>
    <row r="2715" spans="1:25" x14ac:dyDescent="0.3">
      <c r="A2715" t="str">
        <f t="shared" si="64"/>
        <v>ASIAKGZRotaC2023</v>
      </c>
      <c r="B2715" t="s">
        <v>13</v>
      </c>
      <c r="C2715" t="s">
        <v>143</v>
      </c>
      <c r="D2715" t="s">
        <v>39</v>
      </c>
      <c r="E2715" t="s">
        <v>85</v>
      </c>
      <c r="F2715">
        <v>2023</v>
      </c>
      <c r="G2715" t="s">
        <v>197</v>
      </c>
      <c r="H2715" s="11" cm="1">
        <f t="array" ref="H2715">_xlfn.IFS(G2715="&gt;70%",1,G2715="60-70%",70%,G2715="50-60%",60%,G2715="&lt;50%",50%)</f>
        <v>0.7</v>
      </c>
      <c r="I2715" s="47">
        <v>0.10082129417757198</v>
      </c>
      <c r="J2715">
        <v>8</v>
      </c>
      <c r="K2715">
        <v>3</v>
      </c>
      <c r="L2715" t="s">
        <v>199</v>
      </c>
      <c r="M2715" s="11" cm="1">
        <f t="array" ref="M2715">_xlfn.IFS(L2715="&gt;70%",1,L2715="60-70%",70%,L2715="50-60%",60%,L2715="&lt;50%",50%)</f>
        <v>0.5</v>
      </c>
      <c r="N2715" s="47">
        <v>0.19827322795221564</v>
      </c>
      <c r="O2715">
        <v>9</v>
      </c>
      <c r="P2715">
        <v>4</v>
      </c>
      <c r="Q2715">
        <v>6</v>
      </c>
      <c r="R2715">
        <v>2</v>
      </c>
      <c r="S2715" t="s">
        <v>104</v>
      </c>
      <c r="T2715" t="s">
        <v>109</v>
      </c>
      <c r="V2715">
        <v>19</v>
      </c>
      <c r="W2715">
        <v>21</v>
      </c>
      <c r="X2715">
        <f>IF(AND(OR('Country Prioritization'!$C$4 = 'Filter inputs'!$A$4,'Country Prioritization'!$C$4=$B2715),
OR('Country Prioritization'!$C$6='Filter inputs'!$C$4,'Country Prioritization'!$C$6=$S2715),
OR( 'Country Prioritization'!$C$7='Filter inputs'!$D$4, 'Country Prioritization'!$C$7=$T2715),
OR('Country Prioritization'!$C$8='Filter inputs'!$E$4, 'Country Prioritization'!$C$8=$F2715), OR(AND('Country Prioritization'!$C$5='Filter inputs'!$B$4,H2715&lt;=$X$1),AND('Country Prioritization'!$C$5='Filter inputs'!$B$5,M2715&lt;=$X$1))),1,0)</f>
        <v>1</v>
      </c>
      <c r="Y2715">
        <f>IF(OR('Vaccine Prioritization'!$C$5='Filter inputs'!$E$4, 'Vaccine Prioritization'!$C$5=$F2715),1,0)</f>
        <v>1</v>
      </c>
    </row>
    <row r="2716" spans="1:25" x14ac:dyDescent="0.3">
      <c r="A2716" t="str">
        <f t="shared" si="64"/>
        <v>AFRICATGORotaC2023</v>
      </c>
      <c r="B2716" t="s">
        <v>3</v>
      </c>
      <c r="C2716" t="s">
        <v>155</v>
      </c>
      <c r="D2716" t="s">
        <v>51</v>
      </c>
      <c r="E2716" t="s">
        <v>85</v>
      </c>
      <c r="F2716">
        <v>2023</v>
      </c>
      <c r="G2716" t="s">
        <v>196</v>
      </c>
      <c r="H2716" s="11" cm="1">
        <f t="array" ref="H2716">_xlfn.IFS(G2716="&gt;70%",1,G2716="60-70%",70%,G2716="50-60%",60%,G2716="&lt;50%",50%)</f>
        <v>1</v>
      </c>
      <c r="I2716" s="47">
        <v>0.18811341923547376</v>
      </c>
      <c r="J2716">
        <v>5</v>
      </c>
      <c r="K2716">
        <v>4</v>
      </c>
      <c r="L2716" t="s">
        <v>196</v>
      </c>
      <c r="M2716" s="11" cm="1">
        <f t="array" ref="M2716">_xlfn.IFS(L2716="&gt;70%",1,L2716="60-70%",70%,L2716="50-60%",60%,L2716="&lt;50%",50%)</f>
        <v>1</v>
      </c>
      <c r="N2716" s="47">
        <v>0.19798065057891556</v>
      </c>
      <c r="O2716">
        <v>3</v>
      </c>
      <c r="P2716">
        <v>4</v>
      </c>
      <c r="Q2716">
        <v>6</v>
      </c>
      <c r="R2716">
        <v>9</v>
      </c>
      <c r="S2716" t="s">
        <v>103</v>
      </c>
      <c r="T2716" t="s">
        <v>106</v>
      </c>
      <c r="V2716">
        <v>24</v>
      </c>
      <c r="W2716">
        <v>22</v>
      </c>
      <c r="X2716">
        <f>IF(AND(OR('Country Prioritization'!$C$4 = 'Filter inputs'!$A$4,'Country Prioritization'!$C$4=$B2716),
OR('Country Prioritization'!$C$6='Filter inputs'!$C$4,'Country Prioritization'!$C$6=$S2716),
OR( 'Country Prioritization'!$C$7='Filter inputs'!$D$4, 'Country Prioritization'!$C$7=$T2716),
OR('Country Prioritization'!$C$8='Filter inputs'!$E$4, 'Country Prioritization'!$C$8=$F2716), OR(AND('Country Prioritization'!$C$5='Filter inputs'!$B$4,H2716&lt;=$X$1),AND('Country Prioritization'!$C$5='Filter inputs'!$B$5,M2716&lt;=$X$1))),1,0)</f>
        <v>1</v>
      </c>
      <c r="Y2716">
        <f>IF(OR('Vaccine Prioritization'!$C$5='Filter inputs'!$E$4, 'Vaccine Prioritization'!$C$5=$F2716),1,0)</f>
        <v>1</v>
      </c>
    </row>
    <row r="2717" spans="1:25" x14ac:dyDescent="0.3">
      <c r="A2717" t="str">
        <f t="shared" si="64"/>
        <v>EUROPEUKRRotaC2023</v>
      </c>
      <c r="B2717" t="s">
        <v>9</v>
      </c>
      <c r="C2717" t="s">
        <v>117</v>
      </c>
      <c r="D2717" t="s">
        <v>10</v>
      </c>
      <c r="E2717" t="s">
        <v>85</v>
      </c>
      <c r="F2717">
        <v>2023</v>
      </c>
      <c r="G2717" t="s">
        <v>197</v>
      </c>
      <c r="H2717" s="11" cm="1">
        <f t="array" ref="H2717">_xlfn.IFS(G2717="&gt;70%",1,G2717="60-70%",70%,G2717="50-60%",60%,G2717="&lt;50%",50%)</f>
        <v>0.7</v>
      </c>
      <c r="I2717" s="47">
        <v>0.16864406464207837</v>
      </c>
      <c r="J2717">
        <v>10</v>
      </c>
      <c r="K2717">
        <v>4</v>
      </c>
      <c r="L2717" t="s">
        <v>199</v>
      </c>
      <c r="M2717" s="11" cm="1">
        <f t="array" ref="M2717">_xlfn.IFS(L2717="&gt;70%",1,L2717="60-70%",70%,L2717="50-60%",60%,L2717="&lt;50%",50%)</f>
        <v>0.5</v>
      </c>
      <c r="N2717" s="47">
        <v>0.1969891283438793</v>
      </c>
      <c r="O2717">
        <v>10</v>
      </c>
      <c r="P2717">
        <v>4</v>
      </c>
      <c r="Q2717">
        <v>1</v>
      </c>
      <c r="R2717">
        <v>11</v>
      </c>
      <c r="S2717" t="s">
        <v>104</v>
      </c>
      <c r="T2717" t="s">
        <v>108</v>
      </c>
      <c r="V2717">
        <v>26</v>
      </c>
      <c r="W2717">
        <v>26</v>
      </c>
      <c r="X2717">
        <f>IF(AND(OR('Country Prioritization'!$C$4 = 'Filter inputs'!$A$4,'Country Prioritization'!$C$4=$B2717),
OR('Country Prioritization'!$C$6='Filter inputs'!$C$4,'Country Prioritization'!$C$6=$S2717),
OR( 'Country Prioritization'!$C$7='Filter inputs'!$D$4, 'Country Prioritization'!$C$7=$T2717),
OR('Country Prioritization'!$C$8='Filter inputs'!$E$4, 'Country Prioritization'!$C$8=$F2717), OR(AND('Country Prioritization'!$C$5='Filter inputs'!$B$4,H2717&lt;=$X$1),AND('Country Prioritization'!$C$5='Filter inputs'!$B$5,M2717&lt;=$X$1))),1,0)</f>
        <v>1</v>
      </c>
      <c r="Y2717">
        <f>IF(OR('Vaccine Prioritization'!$C$5='Filter inputs'!$E$4, 'Vaccine Prioritization'!$C$5=$F2717),1,0)</f>
        <v>1</v>
      </c>
    </row>
    <row r="2718" spans="1:25" x14ac:dyDescent="0.3">
      <c r="A2718" t="str">
        <f t="shared" si="64"/>
        <v>AFRICACIVRotaC2023</v>
      </c>
      <c r="B2718" t="s">
        <v>3</v>
      </c>
      <c r="C2718" t="s">
        <v>142</v>
      </c>
      <c r="D2718" t="s">
        <v>38</v>
      </c>
      <c r="E2718" t="s">
        <v>85</v>
      </c>
      <c r="F2718">
        <v>2023</v>
      </c>
      <c r="G2718" t="s">
        <v>196</v>
      </c>
      <c r="H2718" s="11" cm="1">
        <f t="array" ref="H2718">_xlfn.IFS(G2718="&gt;70%",1,G2718="60-70%",70%,G2718="50-60%",60%,G2718="&lt;50%",50%)</f>
        <v>1</v>
      </c>
      <c r="I2718" s="47">
        <v>0.14639009972936812</v>
      </c>
      <c r="J2718">
        <v>7</v>
      </c>
      <c r="K2718">
        <v>4</v>
      </c>
      <c r="L2718" t="s">
        <v>196</v>
      </c>
      <c r="M2718" s="11" cm="1">
        <f t="array" ref="M2718">_xlfn.IFS(L2718="&gt;70%",1,L2718="60-70%",70%,L2718="50-60%",60%,L2718="&lt;50%",50%)</f>
        <v>1</v>
      </c>
      <c r="N2718" s="47">
        <v>0.17247686175439222</v>
      </c>
      <c r="O2718">
        <v>4</v>
      </c>
      <c r="P2718">
        <v>4</v>
      </c>
      <c r="Q2718">
        <v>5</v>
      </c>
      <c r="R2718">
        <v>2</v>
      </c>
      <c r="S2718" t="s">
        <v>104</v>
      </c>
      <c r="T2718" t="s">
        <v>109</v>
      </c>
      <c r="V2718">
        <v>18</v>
      </c>
      <c r="W2718">
        <v>15</v>
      </c>
      <c r="X2718">
        <f>IF(AND(OR('Country Prioritization'!$C$4 = 'Filter inputs'!$A$4,'Country Prioritization'!$C$4=$B2718),
OR('Country Prioritization'!$C$6='Filter inputs'!$C$4,'Country Prioritization'!$C$6=$S2718),
OR( 'Country Prioritization'!$C$7='Filter inputs'!$D$4, 'Country Prioritization'!$C$7=$T2718),
OR('Country Prioritization'!$C$8='Filter inputs'!$E$4, 'Country Prioritization'!$C$8=$F2718), OR(AND('Country Prioritization'!$C$5='Filter inputs'!$B$4,H2718&lt;=$X$1),AND('Country Prioritization'!$C$5='Filter inputs'!$B$5,M2718&lt;=$X$1))),1,0)</f>
        <v>1</v>
      </c>
      <c r="Y2718">
        <f>IF(OR('Vaccine Prioritization'!$C$5='Filter inputs'!$E$4, 'Vaccine Prioritization'!$C$5=$F2718),1,0)</f>
        <v>1</v>
      </c>
    </row>
    <row r="2719" spans="1:25" x14ac:dyDescent="0.3">
      <c r="A2719" t="str">
        <f t="shared" si="64"/>
        <v>AMERICAHNDRotaC2023</v>
      </c>
      <c r="B2719" t="s">
        <v>22</v>
      </c>
      <c r="C2719" t="s">
        <v>165</v>
      </c>
      <c r="D2719" t="s">
        <v>61</v>
      </c>
      <c r="E2719" t="s">
        <v>85</v>
      </c>
      <c r="F2719">
        <v>2023</v>
      </c>
      <c r="G2719" t="s">
        <v>196</v>
      </c>
      <c r="H2719" s="11" cm="1">
        <f t="array" ref="H2719">_xlfn.IFS(G2719="&gt;70%",1,G2719="60-70%",70%,G2719="50-60%",60%,G2719="&lt;50%",50%)</f>
        <v>1</v>
      </c>
      <c r="I2719" s="47">
        <v>0.15849620180264687</v>
      </c>
      <c r="J2719">
        <v>3</v>
      </c>
      <c r="K2719">
        <v>4</v>
      </c>
      <c r="L2719" t="s">
        <v>196</v>
      </c>
      <c r="M2719" s="11" cm="1">
        <f t="array" ref="M2719">_xlfn.IFS(L2719="&gt;70%",1,L2719="60-70%",70%,L2719="50-60%",60%,L2719="&lt;50%",50%)</f>
        <v>1</v>
      </c>
      <c r="N2719" s="47">
        <v>0.16952085057940403</v>
      </c>
      <c r="O2719">
        <v>2</v>
      </c>
      <c r="P2719">
        <v>3</v>
      </c>
      <c r="Q2719">
        <v>4</v>
      </c>
      <c r="R2719">
        <v>11</v>
      </c>
      <c r="S2719" t="s">
        <v>104</v>
      </c>
      <c r="T2719" t="s">
        <v>108</v>
      </c>
      <c r="V2719">
        <v>22</v>
      </c>
      <c r="W2719">
        <v>20</v>
      </c>
      <c r="X2719">
        <f>IF(AND(OR('Country Prioritization'!$C$4 = 'Filter inputs'!$A$4,'Country Prioritization'!$C$4=$B2719),
OR('Country Prioritization'!$C$6='Filter inputs'!$C$4,'Country Prioritization'!$C$6=$S2719),
OR( 'Country Prioritization'!$C$7='Filter inputs'!$D$4, 'Country Prioritization'!$C$7=$T2719),
OR('Country Prioritization'!$C$8='Filter inputs'!$E$4, 'Country Prioritization'!$C$8=$F2719), OR(AND('Country Prioritization'!$C$5='Filter inputs'!$B$4,H2719&lt;=$X$1),AND('Country Prioritization'!$C$5='Filter inputs'!$B$5,M2719&lt;=$X$1))),1,0)</f>
        <v>1</v>
      </c>
      <c r="Y2719">
        <f>IF(OR('Vaccine Prioritization'!$C$5='Filter inputs'!$E$4, 'Vaccine Prioritization'!$C$5=$F2719),1,0)</f>
        <v>1</v>
      </c>
    </row>
    <row r="2720" spans="1:25" x14ac:dyDescent="0.3">
      <c r="A2720" t="str">
        <f t="shared" si="64"/>
        <v>AFRICAZWERotaC2023</v>
      </c>
      <c r="B2720" t="s">
        <v>3</v>
      </c>
      <c r="C2720" t="s">
        <v>148</v>
      </c>
      <c r="D2720" t="s">
        <v>44</v>
      </c>
      <c r="E2720" t="s">
        <v>85</v>
      </c>
      <c r="F2720">
        <v>2023</v>
      </c>
      <c r="G2720" t="s">
        <v>196</v>
      </c>
      <c r="H2720" s="11" cm="1">
        <f t="array" ref="H2720">_xlfn.IFS(G2720="&gt;70%",1,G2720="60-70%",70%,G2720="50-60%",60%,G2720="&lt;50%",50%)</f>
        <v>1</v>
      </c>
      <c r="I2720" s="47">
        <v>0.13374346277993893</v>
      </c>
      <c r="J2720">
        <v>2</v>
      </c>
      <c r="K2720">
        <v>3</v>
      </c>
      <c r="L2720" t="s">
        <v>196</v>
      </c>
      <c r="M2720" s="11" cm="1">
        <f t="array" ref="M2720">_xlfn.IFS(L2720="&gt;70%",1,L2720="60-70%",70%,L2720="50-60%",60%,L2720="&lt;50%",50%)</f>
        <v>1</v>
      </c>
      <c r="N2720" s="47">
        <v>0.13339088793978163</v>
      </c>
      <c r="O2720">
        <v>4</v>
      </c>
      <c r="P2720">
        <v>3</v>
      </c>
      <c r="Q2720">
        <v>7</v>
      </c>
      <c r="R2720">
        <v>2</v>
      </c>
      <c r="S2720" t="s">
        <v>104</v>
      </c>
      <c r="T2720" t="s">
        <v>109</v>
      </c>
      <c r="V2720">
        <v>14</v>
      </c>
      <c r="W2720">
        <v>16</v>
      </c>
      <c r="X2720">
        <f>IF(AND(OR('Country Prioritization'!$C$4 = 'Filter inputs'!$A$4,'Country Prioritization'!$C$4=$B2720),
OR('Country Prioritization'!$C$6='Filter inputs'!$C$4,'Country Prioritization'!$C$6=$S2720),
OR( 'Country Prioritization'!$C$7='Filter inputs'!$D$4, 'Country Prioritization'!$C$7=$T2720),
OR('Country Prioritization'!$C$8='Filter inputs'!$E$4, 'Country Prioritization'!$C$8=$F2720), OR(AND('Country Prioritization'!$C$5='Filter inputs'!$B$4,H2720&lt;=$X$1),AND('Country Prioritization'!$C$5='Filter inputs'!$B$5,M2720&lt;=$X$1))),1,0)</f>
        <v>1</v>
      </c>
      <c r="Y2720">
        <f>IF(OR('Vaccine Prioritization'!$C$5='Filter inputs'!$E$4, 'Vaccine Prioritization'!$C$5=$F2720),1,0)</f>
        <v>1</v>
      </c>
    </row>
    <row r="2721" spans="1:25" x14ac:dyDescent="0.3">
      <c r="A2721" t="str">
        <f t="shared" si="64"/>
        <v>AFRICAMRTRotaC2023</v>
      </c>
      <c r="B2721" t="s">
        <v>3</v>
      </c>
      <c r="C2721" t="s">
        <v>140</v>
      </c>
      <c r="D2721" t="s">
        <v>36</v>
      </c>
      <c r="E2721" t="s">
        <v>85</v>
      </c>
      <c r="F2721">
        <v>2023</v>
      </c>
      <c r="G2721" t="s">
        <v>196</v>
      </c>
      <c r="H2721" s="11" cm="1">
        <f t="array" ref="H2721">_xlfn.IFS(G2721="&gt;70%",1,G2721="60-70%",70%,G2721="50-60%",60%,G2721="&lt;50%",50%)</f>
        <v>1</v>
      </c>
      <c r="I2721" s="47">
        <v>0.13731899544297729</v>
      </c>
      <c r="J2721">
        <v>5</v>
      </c>
      <c r="K2721">
        <v>4</v>
      </c>
      <c r="L2721" t="s">
        <v>196</v>
      </c>
      <c r="M2721" s="11" cm="1">
        <f t="array" ref="M2721">_xlfn.IFS(L2721="&gt;70%",1,L2721="60-70%",70%,L2721="50-60%",60%,L2721="&lt;50%",50%)</f>
        <v>1</v>
      </c>
      <c r="N2721" s="47">
        <v>0.13097213011090775</v>
      </c>
      <c r="O2721">
        <v>5</v>
      </c>
      <c r="P2721">
        <v>3</v>
      </c>
      <c r="Q2721">
        <v>7</v>
      </c>
      <c r="R2721">
        <v>2</v>
      </c>
      <c r="S2721" t="s">
        <v>104</v>
      </c>
      <c r="T2721" t="s">
        <v>109</v>
      </c>
      <c r="V2721">
        <v>18</v>
      </c>
      <c r="W2721">
        <v>17</v>
      </c>
      <c r="X2721">
        <f>IF(AND(OR('Country Prioritization'!$C$4 = 'Filter inputs'!$A$4,'Country Prioritization'!$C$4=$B2721),
OR('Country Prioritization'!$C$6='Filter inputs'!$C$4,'Country Prioritization'!$C$6=$S2721),
OR( 'Country Prioritization'!$C$7='Filter inputs'!$D$4, 'Country Prioritization'!$C$7=$T2721),
OR('Country Prioritization'!$C$8='Filter inputs'!$E$4, 'Country Prioritization'!$C$8=$F2721), OR(AND('Country Prioritization'!$C$5='Filter inputs'!$B$4,H2721&lt;=$X$1),AND('Country Prioritization'!$C$5='Filter inputs'!$B$5,M2721&lt;=$X$1))),1,0)</f>
        <v>1</v>
      </c>
      <c r="Y2721">
        <f>IF(OR('Vaccine Prioritization'!$C$5='Filter inputs'!$E$4, 'Vaccine Prioritization'!$C$5=$F2721),1,0)</f>
        <v>1</v>
      </c>
    </row>
    <row r="2722" spans="1:25" x14ac:dyDescent="0.3">
      <c r="A2722" t="str">
        <f t="shared" si="64"/>
        <v>AFRICALBRRotaC2023</v>
      </c>
      <c r="B2722" t="s">
        <v>3</v>
      </c>
      <c r="C2722" t="s">
        <v>137</v>
      </c>
      <c r="D2722" t="s">
        <v>33</v>
      </c>
      <c r="E2722" t="s">
        <v>85</v>
      </c>
      <c r="F2722">
        <v>2023</v>
      </c>
      <c r="G2722" t="s">
        <v>197</v>
      </c>
      <c r="H2722" s="11" cm="1">
        <f t="array" ref="H2722">_xlfn.IFS(G2722="&gt;70%",1,G2722="60-70%",70%,G2722="50-60%",60%,G2722="&lt;50%",50%)</f>
        <v>0.7</v>
      </c>
      <c r="I2722" s="47">
        <v>9.5551637528369149E-2</v>
      </c>
      <c r="J2722">
        <v>10</v>
      </c>
      <c r="K2722">
        <v>3</v>
      </c>
      <c r="L2722" t="s">
        <v>196</v>
      </c>
      <c r="M2722" s="11" cm="1">
        <f t="array" ref="M2722">_xlfn.IFS(L2722="&gt;70%",1,L2722="60-70%",70%,L2722="50-60%",60%,L2722="&lt;50%",50%)</f>
        <v>1</v>
      </c>
      <c r="N2722" s="47">
        <v>0.11375518458423982</v>
      </c>
      <c r="O2722">
        <v>5</v>
      </c>
      <c r="P2722">
        <v>3</v>
      </c>
      <c r="Q2722">
        <v>10</v>
      </c>
      <c r="R2722">
        <v>9</v>
      </c>
      <c r="S2722" t="s">
        <v>103</v>
      </c>
      <c r="T2722" t="s">
        <v>106</v>
      </c>
      <c r="V2722">
        <v>32</v>
      </c>
      <c r="W2722">
        <v>27</v>
      </c>
      <c r="X2722">
        <f>IF(AND(OR('Country Prioritization'!$C$4 = 'Filter inputs'!$A$4,'Country Prioritization'!$C$4=$B2722),
OR('Country Prioritization'!$C$6='Filter inputs'!$C$4,'Country Prioritization'!$C$6=$S2722),
OR( 'Country Prioritization'!$C$7='Filter inputs'!$D$4, 'Country Prioritization'!$C$7=$T2722),
OR('Country Prioritization'!$C$8='Filter inputs'!$E$4, 'Country Prioritization'!$C$8=$F2722), OR(AND('Country Prioritization'!$C$5='Filter inputs'!$B$4,H2722&lt;=$X$1),AND('Country Prioritization'!$C$5='Filter inputs'!$B$5,M2722&lt;=$X$1))),1,0)</f>
        <v>1</v>
      </c>
      <c r="Y2722">
        <f>IF(OR('Vaccine Prioritization'!$C$5='Filter inputs'!$E$4, 'Vaccine Prioritization'!$C$5=$F2722),1,0)</f>
        <v>1</v>
      </c>
    </row>
    <row r="2723" spans="1:25" x14ac:dyDescent="0.3">
      <c r="A2723" t="str">
        <f t="shared" si="64"/>
        <v>AFRICACOGRotaC2023</v>
      </c>
      <c r="B2723" t="s">
        <v>3</v>
      </c>
      <c r="C2723" t="s">
        <v>128</v>
      </c>
      <c r="D2723" t="s">
        <v>24</v>
      </c>
      <c r="E2723" t="s">
        <v>85</v>
      </c>
      <c r="F2723">
        <v>2023</v>
      </c>
      <c r="G2723" t="s">
        <v>196</v>
      </c>
      <c r="H2723" s="11" cm="1">
        <f t="array" ref="H2723">_xlfn.IFS(G2723="&gt;70%",1,G2723="60-70%",70%,G2723="50-60%",60%,G2723="&lt;50%",50%)</f>
        <v>1</v>
      </c>
      <c r="I2723" s="47">
        <v>0.13242633498444584</v>
      </c>
      <c r="J2723">
        <v>7</v>
      </c>
      <c r="K2723">
        <v>3</v>
      </c>
      <c r="L2723" t="s">
        <v>197</v>
      </c>
      <c r="M2723" s="11" cm="1">
        <f t="array" ref="M2723">_xlfn.IFS(L2723="&gt;70%",1,L2723="60-70%",70%,L2723="50-60%",60%,L2723="&lt;50%",50%)</f>
        <v>0.7</v>
      </c>
      <c r="N2723" s="47">
        <v>0.1110612802643948</v>
      </c>
      <c r="O2723">
        <v>6</v>
      </c>
      <c r="P2723">
        <v>3</v>
      </c>
      <c r="Q2723">
        <v>8</v>
      </c>
      <c r="R2723">
        <v>2</v>
      </c>
      <c r="S2723" t="s">
        <v>104</v>
      </c>
      <c r="T2723" t="s">
        <v>109</v>
      </c>
      <c r="V2723">
        <v>20</v>
      </c>
      <c r="W2723">
        <v>19</v>
      </c>
      <c r="X2723">
        <f>IF(AND(OR('Country Prioritization'!$C$4 = 'Filter inputs'!$A$4,'Country Prioritization'!$C$4=$B2723),
OR('Country Prioritization'!$C$6='Filter inputs'!$C$4,'Country Prioritization'!$C$6=$S2723),
OR( 'Country Prioritization'!$C$7='Filter inputs'!$D$4, 'Country Prioritization'!$C$7=$T2723),
OR('Country Prioritization'!$C$8='Filter inputs'!$E$4, 'Country Prioritization'!$C$8=$F2723), OR(AND('Country Prioritization'!$C$5='Filter inputs'!$B$4,H2723&lt;=$X$1),AND('Country Prioritization'!$C$5='Filter inputs'!$B$5,M2723&lt;=$X$1))),1,0)</f>
        <v>1</v>
      </c>
      <c r="Y2723">
        <f>IF(OR('Vaccine Prioritization'!$C$5='Filter inputs'!$E$4, 'Vaccine Prioritization'!$C$5=$F2723),1,0)</f>
        <v>1</v>
      </c>
    </row>
    <row r="2724" spans="1:25" x14ac:dyDescent="0.3">
      <c r="A2724" t="str">
        <f t="shared" si="64"/>
        <v>ASIAMNGRotaC2023</v>
      </c>
      <c r="B2724" t="s">
        <v>13</v>
      </c>
      <c r="C2724" t="s">
        <v>174</v>
      </c>
      <c r="D2724" t="s">
        <v>70</v>
      </c>
      <c r="E2724" t="s">
        <v>85</v>
      </c>
      <c r="F2724">
        <v>2023</v>
      </c>
      <c r="G2724" t="s">
        <v>197</v>
      </c>
      <c r="H2724" s="11" cm="1">
        <f t="array" ref="H2724">_xlfn.IFS(G2724="&gt;70%",1,G2724="60-70%",70%,G2724="50-60%",60%,G2724="&lt;50%",50%)</f>
        <v>0.7</v>
      </c>
      <c r="I2724" s="47">
        <v>5.7410226203790229E-2</v>
      </c>
      <c r="J2724">
        <v>7</v>
      </c>
      <c r="K2724">
        <v>2</v>
      </c>
      <c r="L2724" t="s">
        <v>199</v>
      </c>
      <c r="M2724" s="11" cm="1">
        <f t="array" ref="M2724">_xlfn.IFS(L2724="&gt;70%",1,L2724="60-70%",70%,L2724="50-60%",60%,L2724="&lt;50%",50%)</f>
        <v>0.5</v>
      </c>
      <c r="N2724" s="47">
        <v>0.10077229812268604</v>
      </c>
      <c r="O2724">
        <v>9</v>
      </c>
      <c r="P2724">
        <v>3</v>
      </c>
      <c r="Q2724">
        <v>5</v>
      </c>
      <c r="R2724">
        <v>11</v>
      </c>
      <c r="S2724" t="s">
        <v>104</v>
      </c>
      <c r="T2724" t="s">
        <v>108</v>
      </c>
      <c r="V2724">
        <v>25</v>
      </c>
      <c r="W2724">
        <v>28</v>
      </c>
      <c r="X2724">
        <f>IF(AND(OR('Country Prioritization'!$C$4 = 'Filter inputs'!$A$4,'Country Prioritization'!$C$4=$B2724),
OR('Country Prioritization'!$C$6='Filter inputs'!$C$4,'Country Prioritization'!$C$6=$S2724),
OR( 'Country Prioritization'!$C$7='Filter inputs'!$D$4, 'Country Prioritization'!$C$7=$T2724),
OR('Country Prioritization'!$C$8='Filter inputs'!$E$4, 'Country Prioritization'!$C$8=$F2724), OR(AND('Country Prioritization'!$C$5='Filter inputs'!$B$4,H2724&lt;=$X$1),AND('Country Prioritization'!$C$5='Filter inputs'!$B$5,M2724&lt;=$X$1))),1,0)</f>
        <v>1</v>
      </c>
      <c r="Y2724">
        <f>IF(OR('Vaccine Prioritization'!$C$5='Filter inputs'!$E$4, 'Vaccine Prioritization'!$C$5=$F2724),1,0)</f>
        <v>1</v>
      </c>
    </row>
    <row r="2725" spans="1:25" x14ac:dyDescent="0.3">
      <c r="A2725" t="str">
        <f t="shared" si="64"/>
        <v>AFRICAGMBRotaC2023</v>
      </c>
      <c r="B2725" t="s">
        <v>3</v>
      </c>
      <c r="C2725" t="s">
        <v>156</v>
      </c>
      <c r="D2725" t="s">
        <v>52</v>
      </c>
      <c r="E2725" t="s">
        <v>85</v>
      </c>
      <c r="F2725">
        <v>2023</v>
      </c>
      <c r="G2725" t="s">
        <v>196</v>
      </c>
      <c r="H2725" s="11" cm="1">
        <f t="array" ref="H2725">_xlfn.IFS(G2725="&gt;70%",1,G2725="60-70%",70%,G2725="50-60%",60%,G2725="&lt;50%",50%)</f>
        <v>1</v>
      </c>
      <c r="I2725" s="47">
        <v>9.9473000610528411E-2</v>
      </c>
      <c r="J2725">
        <v>3</v>
      </c>
      <c r="K2725">
        <v>3</v>
      </c>
      <c r="L2725" t="s">
        <v>196</v>
      </c>
      <c r="M2725" s="11" cm="1">
        <f t="array" ref="M2725">_xlfn.IFS(L2725="&gt;70%",1,L2725="60-70%",70%,L2725="50-60%",60%,L2725="&lt;50%",50%)</f>
        <v>1</v>
      </c>
      <c r="N2725" s="47">
        <v>9.1300970655415037E-2</v>
      </c>
      <c r="O2725">
        <v>3</v>
      </c>
      <c r="P2725">
        <v>3</v>
      </c>
      <c r="Q2725">
        <v>6</v>
      </c>
      <c r="R2725">
        <v>9</v>
      </c>
      <c r="S2725" t="s">
        <v>103</v>
      </c>
      <c r="T2725" t="s">
        <v>106</v>
      </c>
      <c r="V2725">
        <v>21</v>
      </c>
      <c r="W2725">
        <v>21</v>
      </c>
      <c r="X2725">
        <f>IF(AND(OR('Country Prioritization'!$C$4 = 'Filter inputs'!$A$4,'Country Prioritization'!$C$4=$B2725),
OR('Country Prioritization'!$C$6='Filter inputs'!$C$4,'Country Prioritization'!$C$6=$S2725),
OR( 'Country Prioritization'!$C$7='Filter inputs'!$D$4, 'Country Prioritization'!$C$7=$T2725),
OR('Country Prioritization'!$C$8='Filter inputs'!$E$4, 'Country Prioritization'!$C$8=$F2725), OR(AND('Country Prioritization'!$C$5='Filter inputs'!$B$4,H2725&lt;=$X$1),AND('Country Prioritization'!$C$5='Filter inputs'!$B$5,M2725&lt;=$X$1))),1,0)</f>
        <v>1</v>
      </c>
      <c r="Y2725">
        <f>IF(OR('Vaccine Prioritization'!$C$5='Filter inputs'!$E$4, 'Vaccine Prioritization'!$C$5=$F2725),1,0)</f>
        <v>1</v>
      </c>
    </row>
    <row r="2726" spans="1:25" x14ac:dyDescent="0.3">
      <c r="A2726" t="str">
        <f t="shared" si="64"/>
        <v>AFRICACAFRotaC2023</v>
      </c>
      <c r="B2726" t="s">
        <v>3</v>
      </c>
      <c r="C2726" t="s">
        <v>114</v>
      </c>
      <c r="D2726" t="s">
        <v>6</v>
      </c>
      <c r="E2726" t="s">
        <v>85</v>
      </c>
      <c r="F2726">
        <v>2023</v>
      </c>
      <c r="G2726" t="s">
        <v>196</v>
      </c>
      <c r="H2726" s="11" cm="1">
        <f t="array" ref="H2726">_xlfn.IFS(G2726="&gt;70%",1,G2726="60-70%",70%,G2726="50-60%",60%,G2726="&lt;50%",50%)</f>
        <v>1</v>
      </c>
      <c r="I2726" s="47">
        <v>0.15247198177499771</v>
      </c>
      <c r="J2726">
        <v>5</v>
      </c>
      <c r="K2726">
        <v>4</v>
      </c>
      <c r="L2726" t="s">
        <v>199</v>
      </c>
      <c r="M2726" s="11" cm="1">
        <f t="array" ref="M2726">_xlfn.IFS(L2726="&gt;70%",1,L2726="60-70%",70%,L2726="50-60%",60%,L2726="&lt;50%",50%)</f>
        <v>0.5</v>
      </c>
      <c r="N2726" s="47">
        <v>7.7553256632531695E-2</v>
      </c>
      <c r="O2726">
        <v>7</v>
      </c>
      <c r="P2726">
        <v>2</v>
      </c>
      <c r="Q2726">
        <v>10</v>
      </c>
      <c r="R2726">
        <v>9</v>
      </c>
      <c r="S2726" t="s">
        <v>103</v>
      </c>
      <c r="T2726" t="s">
        <v>106</v>
      </c>
      <c r="V2726">
        <v>28</v>
      </c>
      <c r="W2726">
        <v>28</v>
      </c>
      <c r="X2726">
        <f>IF(AND(OR('Country Prioritization'!$C$4 = 'Filter inputs'!$A$4,'Country Prioritization'!$C$4=$B2726),
OR('Country Prioritization'!$C$6='Filter inputs'!$C$4,'Country Prioritization'!$C$6=$S2726),
OR( 'Country Prioritization'!$C$7='Filter inputs'!$D$4, 'Country Prioritization'!$C$7=$T2726),
OR('Country Prioritization'!$C$8='Filter inputs'!$E$4, 'Country Prioritization'!$C$8=$F2726), OR(AND('Country Prioritization'!$C$5='Filter inputs'!$B$4,H2726&lt;=$X$1),AND('Country Prioritization'!$C$5='Filter inputs'!$B$5,M2726&lt;=$X$1))),1,0)</f>
        <v>1</v>
      </c>
      <c r="Y2726">
        <f>IF(OR('Vaccine Prioritization'!$C$5='Filter inputs'!$E$4, 'Vaccine Prioritization'!$C$5=$F2726),1,0)</f>
        <v>1</v>
      </c>
    </row>
    <row r="2727" spans="1:25" x14ac:dyDescent="0.3">
      <c r="A2727" t="str">
        <f t="shared" si="64"/>
        <v>AMERICANICRotaC2023</v>
      </c>
      <c r="B2727" t="s">
        <v>22</v>
      </c>
      <c r="C2727" t="s">
        <v>185</v>
      </c>
      <c r="D2727" t="s">
        <v>81</v>
      </c>
      <c r="E2727" t="s">
        <v>85</v>
      </c>
      <c r="F2727">
        <v>2023</v>
      </c>
      <c r="G2727" t="s">
        <v>196</v>
      </c>
      <c r="H2727" s="11" cm="1">
        <f t="array" ref="H2727">_xlfn.IFS(G2727="&gt;70%",1,G2727="60-70%",70%,G2727="50-60%",60%,G2727="&lt;50%",50%)</f>
        <v>1</v>
      </c>
      <c r="I2727" s="47">
        <v>7.6121786035623015E-2</v>
      </c>
      <c r="J2727">
        <v>1</v>
      </c>
      <c r="K2727">
        <v>3</v>
      </c>
      <c r="L2727" t="s">
        <v>196</v>
      </c>
      <c r="M2727" s="11" cm="1">
        <f t="array" ref="M2727">_xlfn.IFS(L2727="&gt;70%",1,L2727="60-70%",70%,L2727="50-60%",60%,L2727="&lt;50%",50%)</f>
        <v>1</v>
      </c>
      <c r="N2727" s="47">
        <v>7.6559522641994865E-2</v>
      </c>
      <c r="O2727">
        <v>1</v>
      </c>
      <c r="P2727">
        <v>2</v>
      </c>
      <c r="Q2727">
        <v>1</v>
      </c>
      <c r="R2727">
        <v>5</v>
      </c>
      <c r="S2727" t="s">
        <v>104</v>
      </c>
      <c r="T2727" t="s">
        <v>107</v>
      </c>
      <c r="V2727">
        <v>10</v>
      </c>
      <c r="W2727">
        <v>9</v>
      </c>
      <c r="X2727">
        <f>IF(AND(OR('Country Prioritization'!$C$4 = 'Filter inputs'!$A$4,'Country Prioritization'!$C$4=$B2727),
OR('Country Prioritization'!$C$6='Filter inputs'!$C$4,'Country Prioritization'!$C$6=$S2727),
OR( 'Country Prioritization'!$C$7='Filter inputs'!$D$4, 'Country Prioritization'!$C$7=$T2727),
OR('Country Prioritization'!$C$8='Filter inputs'!$E$4, 'Country Prioritization'!$C$8=$F2727), OR(AND('Country Prioritization'!$C$5='Filter inputs'!$B$4,H2727&lt;=$X$1),AND('Country Prioritization'!$C$5='Filter inputs'!$B$5,M2727&lt;=$X$1))),1,0)</f>
        <v>1</v>
      </c>
      <c r="Y2727">
        <f>IF(OR('Vaccine Prioritization'!$C$5='Filter inputs'!$E$4, 'Vaccine Prioritization'!$C$5=$F2727),1,0)</f>
        <v>1</v>
      </c>
    </row>
    <row r="2728" spans="1:25" x14ac:dyDescent="0.3">
      <c r="A2728" t="str">
        <f t="shared" si="64"/>
        <v>AFRICAGNBRotaC2023</v>
      </c>
      <c r="B2728" t="s">
        <v>3</v>
      </c>
      <c r="C2728" t="s">
        <v>138</v>
      </c>
      <c r="D2728" t="s">
        <v>34</v>
      </c>
      <c r="E2728" t="s">
        <v>85</v>
      </c>
      <c r="F2728">
        <v>2023</v>
      </c>
      <c r="G2728" t="s">
        <v>196</v>
      </c>
      <c r="H2728" s="11" cm="1">
        <f t="array" ref="H2728">_xlfn.IFS(G2728="&gt;70%",1,G2728="60-70%",70%,G2728="50-60%",60%,G2728="&lt;50%",50%)</f>
        <v>1</v>
      </c>
      <c r="I2728" s="47">
        <v>6.1917940046664004E-2</v>
      </c>
      <c r="J2728">
        <v>4</v>
      </c>
      <c r="K2728">
        <v>2</v>
      </c>
      <c r="L2728" t="s">
        <v>196</v>
      </c>
      <c r="M2728" s="11" cm="1">
        <f t="array" ref="M2728">_xlfn.IFS(L2728="&gt;70%",1,L2728="60-70%",70%,L2728="50-60%",60%,L2728="&lt;50%",50%)</f>
        <v>1</v>
      </c>
      <c r="N2728" s="47">
        <v>5.9387186238993125E-2</v>
      </c>
      <c r="O2728">
        <v>5</v>
      </c>
      <c r="P2728">
        <v>2</v>
      </c>
      <c r="Q2728">
        <v>9</v>
      </c>
      <c r="R2728">
        <v>9</v>
      </c>
      <c r="S2728" t="s">
        <v>103</v>
      </c>
      <c r="T2728" t="s">
        <v>106</v>
      </c>
      <c r="V2728">
        <v>24</v>
      </c>
      <c r="W2728">
        <v>25</v>
      </c>
      <c r="X2728">
        <f>IF(AND(OR('Country Prioritization'!$C$4 = 'Filter inputs'!$A$4,'Country Prioritization'!$C$4=$B2728),
OR('Country Prioritization'!$C$6='Filter inputs'!$C$4,'Country Prioritization'!$C$6=$S2728),
OR( 'Country Prioritization'!$C$7='Filter inputs'!$D$4, 'Country Prioritization'!$C$7=$T2728),
OR('Country Prioritization'!$C$8='Filter inputs'!$E$4, 'Country Prioritization'!$C$8=$F2728), OR(AND('Country Prioritization'!$C$5='Filter inputs'!$B$4,H2728&lt;=$X$1),AND('Country Prioritization'!$C$5='Filter inputs'!$B$5,M2728&lt;=$X$1))),1,0)</f>
        <v>1</v>
      </c>
      <c r="Y2728">
        <f>IF(OR('Vaccine Prioritization'!$C$5='Filter inputs'!$E$4, 'Vaccine Prioritization'!$C$5=$F2728),1,0)</f>
        <v>1</v>
      </c>
    </row>
    <row r="2729" spans="1:25" x14ac:dyDescent="0.3">
      <c r="A2729" t="str">
        <f t="shared" si="64"/>
        <v>ASIAARMRotaC2023</v>
      </c>
      <c r="B2729" t="s">
        <v>13</v>
      </c>
      <c r="C2729" t="s">
        <v>168</v>
      </c>
      <c r="D2729" t="s">
        <v>64</v>
      </c>
      <c r="E2729" t="s">
        <v>85</v>
      </c>
      <c r="F2729">
        <v>2023</v>
      </c>
      <c r="G2729" t="s">
        <v>196</v>
      </c>
      <c r="H2729" s="11" cm="1">
        <f t="array" ref="H2729">_xlfn.IFS(G2729="&gt;70%",1,G2729="60-70%",70%,G2729="50-60%",60%,G2729="&lt;50%",50%)</f>
        <v>1</v>
      </c>
      <c r="I2729" s="47">
        <v>4.8612361596962597E-2</v>
      </c>
      <c r="J2729">
        <v>2</v>
      </c>
      <c r="K2729">
        <v>2</v>
      </c>
      <c r="L2729" t="s">
        <v>196</v>
      </c>
      <c r="M2729" s="11" cm="1">
        <f t="array" ref="M2729">_xlfn.IFS(L2729="&gt;70%",1,L2729="60-70%",70%,L2729="50-60%",60%,L2729="&lt;50%",50%)</f>
        <v>1</v>
      </c>
      <c r="N2729" s="47">
        <v>5.014874094733681E-2</v>
      </c>
      <c r="O2729">
        <v>2</v>
      </c>
      <c r="P2729">
        <v>2</v>
      </c>
      <c r="Q2729">
        <v>2</v>
      </c>
      <c r="R2729">
        <v>10</v>
      </c>
      <c r="S2729" t="s">
        <v>105</v>
      </c>
      <c r="T2729" t="s">
        <v>108</v>
      </c>
      <c r="V2729">
        <v>16</v>
      </c>
      <c r="W2729">
        <v>16</v>
      </c>
      <c r="X2729">
        <f>IF(AND(OR('Country Prioritization'!$C$4 = 'Filter inputs'!$A$4,'Country Prioritization'!$C$4=$B2729),
OR('Country Prioritization'!$C$6='Filter inputs'!$C$4,'Country Prioritization'!$C$6=$S2729),
OR( 'Country Prioritization'!$C$7='Filter inputs'!$D$4, 'Country Prioritization'!$C$7=$T2729),
OR('Country Prioritization'!$C$8='Filter inputs'!$E$4, 'Country Prioritization'!$C$8=$F2729), OR(AND('Country Prioritization'!$C$5='Filter inputs'!$B$4,H2729&lt;=$X$1),AND('Country Prioritization'!$C$5='Filter inputs'!$B$5,M2729&lt;=$X$1))),1,0)</f>
        <v>1</v>
      </c>
      <c r="Y2729">
        <f>IF(OR('Vaccine Prioritization'!$C$5='Filter inputs'!$E$4, 'Vaccine Prioritization'!$C$5=$F2729),1,0)</f>
        <v>1</v>
      </c>
    </row>
    <row r="2730" spans="1:25" x14ac:dyDescent="0.3">
      <c r="A2730" t="str">
        <f t="shared" si="64"/>
        <v>ASIATLSRotaC2023</v>
      </c>
      <c r="B2730" t="s">
        <v>13</v>
      </c>
      <c r="C2730" t="s">
        <v>160</v>
      </c>
      <c r="D2730" t="s">
        <v>56</v>
      </c>
      <c r="E2730" t="s">
        <v>85</v>
      </c>
      <c r="F2730">
        <v>2023</v>
      </c>
      <c r="G2730" t="s">
        <v>197</v>
      </c>
      <c r="H2730" s="11" cm="1">
        <f t="array" ref="H2730">_xlfn.IFS(G2730="&gt;70%",1,G2730="60-70%",70%,G2730="50-60%",60%,G2730="&lt;50%",50%)</f>
        <v>0.7</v>
      </c>
      <c r="I2730" s="47">
        <v>3.6474398725179408E-2</v>
      </c>
      <c r="J2730">
        <v>7</v>
      </c>
      <c r="K2730">
        <v>2</v>
      </c>
      <c r="L2730" t="s">
        <v>199</v>
      </c>
      <c r="M2730" s="11" cm="1">
        <f t="array" ref="M2730">_xlfn.IFS(L2730="&gt;70%",1,L2730="60-70%",70%,L2730="50-60%",60%,L2730="&lt;50%",50%)</f>
        <v>0.5</v>
      </c>
      <c r="N2730" s="47">
        <v>4.1065618567158103E-2</v>
      </c>
      <c r="O2730">
        <v>8</v>
      </c>
      <c r="P2730">
        <v>2</v>
      </c>
      <c r="Q2730">
        <v>2</v>
      </c>
      <c r="R2730">
        <v>11</v>
      </c>
      <c r="S2730" t="s">
        <v>104</v>
      </c>
      <c r="T2730" t="s">
        <v>108</v>
      </c>
      <c r="V2730">
        <v>22</v>
      </c>
      <c r="W2730">
        <v>23</v>
      </c>
      <c r="X2730">
        <f>IF(AND(OR('Country Prioritization'!$C$4 = 'Filter inputs'!$A$4,'Country Prioritization'!$C$4=$B2730),
OR('Country Prioritization'!$C$6='Filter inputs'!$C$4,'Country Prioritization'!$C$6=$S2730),
OR( 'Country Prioritization'!$C$7='Filter inputs'!$D$4, 'Country Prioritization'!$C$7=$T2730),
OR('Country Prioritization'!$C$8='Filter inputs'!$E$4, 'Country Prioritization'!$C$8=$F2730), OR(AND('Country Prioritization'!$C$5='Filter inputs'!$B$4,H2730&lt;=$X$1),AND('Country Prioritization'!$C$5='Filter inputs'!$B$5,M2730&lt;=$X$1))),1,0)</f>
        <v>1</v>
      </c>
      <c r="Y2730">
        <f>IF(OR('Vaccine Prioritization'!$C$5='Filter inputs'!$E$4, 'Vaccine Prioritization'!$C$5=$F2730),1,0)</f>
        <v>1</v>
      </c>
    </row>
    <row r="2731" spans="1:25" x14ac:dyDescent="0.3">
      <c r="A2731" t="str">
        <f t="shared" si="64"/>
        <v>OCEANIASLBRotaC2023</v>
      </c>
      <c r="B2731" t="s">
        <v>15</v>
      </c>
      <c r="C2731" t="s">
        <v>150</v>
      </c>
      <c r="D2731" t="s">
        <v>46</v>
      </c>
      <c r="E2731" t="s">
        <v>85</v>
      </c>
      <c r="F2731">
        <v>2023</v>
      </c>
      <c r="G2731" t="s">
        <v>196</v>
      </c>
      <c r="H2731" s="11" cm="1">
        <f t="array" ref="H2731">_xlfn.IFS(G2731="&gt;70%",1,G2731="60-70%",70%,G2731="50-60%",60%,G2731="&lt;50%",50%)</f>
        <v>1</v>
      </c>
      <c r="I2731" s="47">
        <v>2.0241575838570478E-2</v>
      </c>
      <c r="J2731">
        <v>4</v>
      </c>
      <c r="K2731">
        <v>1</v>
      </c>
      <c r="L2731" t="s">
        <v>199</v>
      </c>
      <c r="M2731" s="11" cm="1">
        <f t="array" ref="M2731">_xlfn.IFS(L2731="&gt;70%",1,L2731="60-70%",70%,L2731="50-60%",60%,L2731="&lt;50%",50%)</f>
        <v>0.5</v>
      </c>
      <c r="N2731" s="47">
        <v>3.387946729748427E-2</v>
      </c>
      <c r="O2731">
        <v>7</v>
      </c>
      <c r="P2731">
        <v>2</v>
      </c>
      <c r="Q2731">
        <v>1</v>
      </c>
      <c r="R2731">
        <v>5</v>
      </c>
      <c r="S2731" t="s">
        <v>104</v>
      </c>
      <c r="T2731" t="s">
        <v>107</v>
      </c>
      <c r="V2731">
        <v>11</v>
      </c>
      <c r="W2731">
        <v>15</v>
      </c>
      <c r="X2731">
        <f>IF(AND(OR('Country Prioritization'!$C$4 = 'Filter inputs'!$A$4,'Country Prioritization'!$C$4=$B2731),
OR('Country Prioritization'!$C$6='Filter inputs'!$C$4,'Country Prioritization'!$C$6=$S2731),
OR( 'Country Prioritization'!$C$7='Filter inputs'!$D$4, 'Country Prioritization'!$C$7=$T2731),
OR('Country Prioritization'!$C$8='Filter inputs'!$E$4, 'Country Prioritization'!$C$8=$F2731), OR(AND('Country Prioritization'!$C$5='Filter inputs'!$B$4,H2731&lt;=$X$1),AND('Country Prioritization'!$C$5='Filter inputs'!$B$5,M2731&lt;=$X$1))),1,0)</f>
        <v>1</v>
      </c>
      <c r="Y2731">
        <f>IF(OR('Vaccine Prioritization'!$C$5='Filter inputs'!$E$4, 'Vaccine Prioritization'!$C$5=$F2731),1,0)</f>
        <v>1</v>
      </c>
    </row>
    <row r="2732" spans="1:25" x14ac:dyDescent="0.3">
      <c r="A2732" t="str">
        <f t="shared" si="64"/>
        <v>ASIABTNRotaC2023</v>
      </c>
      <c r="B2732" t="s">
        <v>13</v>
      </c>
      <c r="C2732" t="s">
        <v>184</v>
      </c>
      <c r="D2732" t="s">
        <v>80</v>
      </c>
      <c r="E2732" t="s">
        <v>85</v>
      </c>
      <c r="F2732">
        <v>2023</v>
      </c>
      <c r="G2732" t="s">
        <v>197</v>
      </c>
      <c r="H2732" s="11" cm="1">
        <f t="array" ref="H2732">_xlfn.IFS(G2732="&gt;70%",1,G2732="60-70%",70%,G2732="50-60%",60%,G2732="&lt;50%",50%)</f>
        <v>0.7</v>
      </c>
      <c r="I2732" s="47">
        <v>5.3676817980328534E-3</v>
      </c>
      <c r="J2732">
        <v>7</v>
      </c>
      <c r="K2732">
        <v>1</v>
      </c>
      <c r="L2732" t="s">
        <v>199</v>
      </c>
      <c r="M2732" s="11" cm="1">
        <f t="array" ref="M2732">_xlfn.IFS(L2732="&gt;70%",1,L2732="60-70%",70%,L2732="50-60%",60%,L2732="&lt;50%",50%)</f>
        <v>0.5</v>
      </c>
      <c r="N2732" s="47">
        <v>2.9310043886840838E-2</v>
      </c>
      <c r="O2732">
        <v>8</v>
      </c>
      <c r="P2732">
        <v>2</v>
      </c>
      <c r="Q2732">
        <v>4</v>
      </c>
      <c r="R2732">
        <v>11</v>
      </c>
      <c r="S2732" t="s">
        <v>104</v>
      </c>
      <c r="T2732" t="s">
        <v>108</v>
      </c>
      <c r="V2732">
        <v>23</v>
      </c>
      <c r="W2732">
        <v>25</v>
      </c>
      <c r="X2732">
        <f>IF(AND(OR('Country Prioritization'!$C$4 = 'Filter inputs'!$A$4,'Country Prioritization'!$C$4=$B2732),
OR('Country Prioritization'!$C$6='Filter inputs'!$C$4,'Country Prioritization'!$C$6=$S2732),
OR( 'Country Prioritization'!$C$7='Filter inputs'!$D$4, 'Country Prioritization'!$C$7=$T2732),
OR('Country Prioritization'!$C$8='Filter inputs'!$E$4, 'Country Prioritization'!$C$8=$F2732), OR(AND('Country Prioritization'!$C$5='Filter inputs'!$B$4,H2732&lt;=$X$1),AND('Country Prioritization'!$C$5='Filter inputs'!$B$5,M2732&lt;=$X$1))),1,0)</f>
        <v>1</v>
      </c>
      <c r="Y2732">
        <f>IF(OR('Vaccine Prioritization'!$C$5='Filter inputs'!$E$4, 'Vaccine Prioritization'!$C$5=$F2732),1,0)</f>
        <v>1</v>
      </c>
    </row>
    <row r="2733" spans="1:25" x14ac:dyDescent="0.3">
      <c r="A2733" t="str">
        <f t="shared" si="64"/>
        <v>AFRICADJIRotaC2023</v>
      </c>
      <c r="B2733" t="s">
        <v>3</v>
      </c>
      <c r="C2733" t="s">
        <v>124</v>
      </c>
      <c r="D2733" t="s">
        <v>19</v>
      </c>
      <c r="E2733" t="s">
        <v>85</v>
      </c>
      <c r="F2733">
        <v>2023</v>
      </c>
      <c r="G2733" t="s">
        <v>196</v>
      </c>
      <c r="H2733" s="11" cm="1">
        <f t="array" ref="H2733">_xlfn.IFS(G2733="&gt;70%",1,G2733="60-70%",70%,G2733="50-60%",60%,G2733="&lt;50%",50%)</f>
        <v>1</v>
      </c>
      <c r="I2733" s="47">
        <v>3.154498771157447E-2</v>
      </c>
      <c r="J2733">
        <v>3</v>
      </c>
      <c r="K2733">
        <v>2</v>
      </c>
      <c r="L2733" t="s">
        <v>197</v>
      </c>
      <c r="M2733" s="11" cm="1">
        <f t="array" ref="M2733">_xlfn.IFS(L2733="&gt;70%",1,L2733="60-70%",70%,L2733="50-60%",60%,L2733="&lt;50%",50%)</f>
        <v>0.7</v>
      </c>
      <c r="N2733" s="47">
        <v>2.6844443230075437E-2</v>
      </c>
      <c r="O2733">
        <v>6</v>
      </c>
      <c r="P2733">
        <v>2</v>
      </c>
      <c r="Q2733">
        <v>7</v>
      </c>
      <c r="R2733">
        <v>2</v>
      </c>
      <c r="S2733" t="s">
        <v>104</v>
      </c>
      <c r="T2733" t="s">
        <v>109</v>
      </c>
      <c r="V2733">
        <v>14</v>
      </c>
      <c r="W2733">
        <v>17</v>
      </c>
      <c r="X2733">
        <f>IF(AND(OR('Country Prioritization'!$C$4 = 'Filter inputs'!$A$4,'Country Prioritization'!$C$4=$B2733),
OR('Country Prioritization'!$C$6='Filter inputs'!$C$4,'Country Prioritization'!$C$6=$S2733),
OR( 'Country Prioritization'!$C$7='Filter inputs'!$D$4, 'Country Prioritization'!$C$7=$T2733),
OR('Country Prioritization'!$C$8='Filter inputs'!$E$4, 'Country Prioritization'!$C$8=$F2733), OR(AND('Country Prioritization'!$C$5='Filter inputs'!$B$4,H2733&lt;=$X$1),AND('Country Prioritization'!$C$5='Filter inputs'!$B$5,M2733&lt;=$X$1))),1,0)</f>
        <v>1</v>
      </c>
      <c r="Y2733">
        <f>IF(OR('Vaccine Prioritization'!$C$5='Filter inputs'!$E$4, 'Vaccine Prioritization'!$C$5=$F2733),1,0)</f>
        <v>1</v>
      </c>
    </row>
    <row r="2734" spans="1:25" x14ac:dyDescent="0.3">
      <c r="A2734" t="str">
        <f t="shared" si="64"/>
        <v>ASIAGEORotaC2023</v>
      </c>
      <c r="B2734" t="s">
        <v>13</v>
      </c>
      <c r="C2734" t="s">
        <v>159</v>
      </c>
      <c r="D2734" t="s">
        <v>55</v>
      </c>
      <c r="E2734" t="s">
        <v>85</v>
      </c>
      <c r="F2734">
        <v>2023</v>
      </c>
      <c r="G2734" t="s">
        <v>196</v>
      </c>
      <c r="H2734" s="11" cm="1">
        <f t="array" ref="H2734">_xlfn.IFS(G2734="&gt;70%",1,G2734="60-70%",70%,G2734="50-60%",60%,G2734="&lt;50%",50%)</f>
        <v>1</v>
      </c>
      <c r="I2734" s="47">
        <v>2.4169451411685396E-2</v>
      </c>
      <c r="J2734">
        <v>4</v>
      </c>
      <c r="K2734">
        <v>2</v>
      </c>
      <c r="L2734" t="s">
        <v>196</v>
      </c>
      <c r="M2734" s="11" cm="1">
        <f t="array" ref="M2734">_xlfn.IFS(L2734="&gt;70%",1,L2734="60-70%",70%,L2734="50-60%",60%,L2734="&lt;50%",50%)</f>
        <v>1</v>
      </c>
      <c r="N2734" s="47">
        <v>2.4417378497334264E-2</v>
      </c>
      <c r="O2734">
        <v>3</v>
      </c>
      <c r="P2734">
        <v>1</v>
      </c>
      <c r="Q2734">
        <v>3</v>
      </c>
      <c r="R2734">
        <v>10</v>
      </c>
      <c r="S2734" t="s">
        <v>105</v>
      </c>
      <c r="T2734" t="s">
        <v>108</v>
      </c>
      <c r="V2734">
        <v>19</v>
      </c>
      <c r="W2734">
        <v>17</v>
      </c>
      <c r="X2734">
        <f>IF(AND(OR('Country Prioritization'!$C$4 = 'Filter inputs'!$A$4,'Country Prioritization'!$C$4=$B2734),
OR('Country Prioritization'!$C$6='Filter inputs'!$C$4,'Country Prioritization'!$C$6=$S2734),
OR( 'Country Prioritization'!$C$7='Filter inputs'!$D$4, 'Country Prioritization'!$C$7=$T2734),
OR('Country Prioritization'!$C$8='Filter inputs'!$E$4, 'Country Prioritization'!$C$8=$F2734), OR(AND('Country Prioritization'!$C$5='Filter inputs'!$B$4,H2734&lt;=$X$1),AND('Country Prioritization'!$C$5='Filter inputs'!$B$5,M2734&lt;=$X$1))),1,0)</f>
        <v>1</v>
      </c>
      <c r="Y2734">
        <f>IF(OR('Vaccine Prioritization'!$C$5='Filter inputs'!$E$4, 'Vaccine Prioritization'!$C$5=$F2734),1,0)</f>
        <v>1</v>
      </c>
    </row>
    <row r="2735" spans="1:25" x14ac:dyDescent="0.3">
      <c r="A2735" t="str">
        <f t="shared" si="64"/>
        <v>AFRICALSORotaC2023</v>
      </c>
      <c r="B2735" t="s">
        <v>3</v>
      </c>
      <c r="C2735" t="s">
        <v>178</v>
      </c>
      <c r="D2735" t="s">
        <v>74</v>
      </c>
      <c r="E2735" t="s">
        <v>85</v>
      </c>
      <c r="F2735">
        <v>2023</v>
      </c>
      <c r="G2735" t="s">
        <v>196</v>
      </c>
      <c r="H2735" s="11" cm="1">
        <f t="array" ref="H2735">_xlfn.IFS(G2735="&gt;70%",1,G2735="60-70%",70%,G2735="50-60%",60%,G2735="&lt;50%",50%)</f>
        <v>1</v>
      </c>
      <c r="I2735" s="47">
        <v>2.1546192763656692E-2</v>
      </c>
      <c r="J2735">
        <v>4</v>
      </c>
      <c r="K2735">
        <v>1</v>
      </c>
      <c r="L2735" t="s">
        <v>196</v>
      </c>
      <c r="M2735" s="11" cm="1">
        <f t="array" ref="M2735">_xlfn.IFS(L2735="&gt;70%",1,L2735="60-70%",70%,L2735="50-60%",60%,L2735="&lt;50%",50%)</f>
        <v>1</v>
      </c>
      <c r="N2735" s="47">
        <v>2.2512453424141359E-2</v>
      </c>
      <c r="O2735">
        <v>1</v>
      </c>
      <c r="P2735">
        <v>1</v>
      </c>
      <c r="Q2735">
        <v>9</v>
      </c>
      <c r="R2735">
        <v>2</v>
      </c>
      <c r="S2735" t="s">
        <v>104</v>
      </c>
      <c r="T2735" t="s">
        <v>109</v>
      </c>
      <c r="V2735">
        <v>16</v>
      </c>
      <c r="W2735">
        <v>13</v>
      </c>
      <c r="X2735">
        <f>IF(AND(OR('Country Prioritization'!$C$4 = 'Filter inputs'!$A$4,'Country Prioritization'!$C$4=$B2735),
OR('Country Prioritization'!$C$6='Filter inputs'!$C$4,'Country Prioritization'!$C$6=$S2735),
OR( 'Country Prioritization'!$C$7='Filter inputs'!$D$4, 'Country Prioritization'!$C$7=$T2735),
OR('Country Prioritization'!$C$8='Filter inputs'!$E$4, 'Country Prioritization'!$C$8=$F2735), OR(AND('Country Prioritization'!$C$5='Filter inputs'!$B$4,H2735&lt;=$X$1),AND('Country Prioritization'!$C$5='Filter inputs'!$B$5,M2735&lt;=$X$1))),1,0)</f>
        <v>1</v>
      </c>
      <c r="Y2735">
        <f>IF(OR('Vaccine Prioritization'!$C$5='Filter inputs'!$E$4, 'Vaccine Prioritization'!$C$5=$F2735),1,0)</f>
        <v>1</v>
      </c>
    </row>
    <row r="2736" spans="1:25" x14ac:dyDescent="0.3">
      <c r="A2736" t="str">
        <f t="shared" si="64"/>
        <v>AFRICACOMRotaC2023</v>
      </c>
      <c r="B2736" t="s">
        <v>3</v>
      </c>
      <c r="C2736" t="s">
        <v>153</v>
      </c>
      <c r="D2736" t="s">
        <v>49</v>
      </c>
      <c r="E2736" t="s">
        <v>85</v>
      </c>
      <c r="F2736">
        <v>2023</v>
      </c>
      <c r="G2736" t="s">
        <v>196</v>
      </c>
      <c r="H2736" s="11" cm="1">
        <f t="array" ref="H2736">_xlfn.IFS(G2736="&gt;70%",1,G2736="60-70%",70%,G2736="50-60%",60%,G2736="&lt;50%",50%)</f>
        <v>1</v>
      </c>
      <c r="I2736" s="47">
        <v>3.2997508839515979E-2</v>
      </c>
      <c r="J2736">
        <v>5</v>
      </c>
      <c r="K2736">
        <v>2</v>
      </c>
      <c r="L2736" t="s">
        <v>199</v>
      </c>
      <c r="M2736" s="11" cm="1">
        <f t="array" ref="M2736">_xlfn.IFS(L2736="&gt;70%",1,L2736="60-70%",70%,L2736="50-60%",60%,L2736="&lt;50%",50%)</f>
        <v>0.5</v>
      </c>
      <c r="N2736" s="47">
        <v>2.1381015117541313E-2</v>
      </c>
      <c r="O2736">
        <v>7</v>
      </c>
      <c r="P2736">
        <v>1</v>
      </c>
      <c r="Q2736">
        <v>3</v>
      </c>
      <c r="R2736">
        <v>2</v>
      </c>
      <c r="S2736" t="s">
        <v>104</v>
      </c>
      <c r="T2736" t="s">
        <v>109</v>
      </c>
      <c r="V2736">
        <v>12</v>
      </c>
      <c r="W2736">
        <v>13</v>
      </c>
      <c r="X2736">
        <f>IF(AND(OR('Country Prioritization'!$C$4 = 'Filter inputs'!$A$4,'Country Prioritization'!$C$4=$B2736),
OR('Country Prioritization'!$C$6='Filter inputs'!$C$4,'Country Prioritization'!$C$6=$S2736),
OR( 'Country Prioritization'!$C$7='Filter inputs'!$D$4, 'Country Prioritization'!$C$7=$T2736),
OR('Country Prioritization'!$C$8='Filter inputs'!$E$4, 'Country Prioritization'!$C$8=$F2736), OR(AND('Country Prioritization'!$C$5='Filter inputs'!$B$4,H2736&lt;=$X$1),AND('Country Prioritization'!$C$5='Filter inputs'!$B$5,M2736&lt;=$X$1))),1,0)</f>
        <v>1</v>
      </c>
      <c r="Y2736">
        <f>IF(OR('Vaccine Prioritization'!$C$5='Filter inputs'!$E$4, 'Vaccine Prioritization'!$C$5=$F2736),1,0)</f>
        <v>1</v>
      </c>
    </row>
    <row r="2737" spans="1:25" x14ac:dyDescent="0.3">
      <c r="A2737" t="str">
        <f t="shared" si="64"/>
        <v>AMERICAGUYRotaC2023</v>
      </c>
      <c r="B2737" t="s">
        <v>22</v>
      </c>
      <c r="C2737" t="s">
        <v>170</v>
      </c>
      <c r="D2737" t="s">
        <v>66</v>
      </c>
      <c r="E2737" t="s">
        <v>85</v>
      </c>
      <c r="F2737">
        <v>2023</v>
      </c>
      <c r="G2737" t="s">
        <v>196</v>
      </c>
      <c r="H2737" s="11" cm="1">
        <f t="array" ref="H2737">_xlfn.IFS(G2737="&gt;70%",1,G2737="60-70%",70%,G2737="50-60%",60%,G2737="&lt;50%",50%)</f>
        <v>1</v>
      </c>
      <c r="I2737" s="47">
        <v>2.1126776061107612E-2</v>
      </c>
      <c r="J2737">
        <v>1</v>
      </c>
      <c r="K2737">
        <v>1</v>
      </c>
      <c r="L2737" t="s">
        <v>196</v>
      </c>
      <c r="M2737" s="11" cm="1">
        <f t="array" ref="M2737">_xlfn.IFS(L2737="&gt;70%",1,L2737="60-70%",70%,L2737="50-60%",60%,L2737="&lt;50%",50%)</f>
        <v>1</v>
      </c>
      <c r="N2737" s="47">
        <v>1.9465465082718604E-2</v>
      </c>
      <c r="O2737">
        <v>2</v>
      </c>
      <c r="P2737">
        <v>1</v>
      </c>
      <c r="Q2737">
        <v>4</v>
      </c>
      <c r="R2737">
        <v>10</v>
      </c>
      <c r="S2737" t="s">
        <v>105</v>
      </c>
      <c r="T2737" t="s">
        <v>108</v>
      </c>
      <c r="V2737">
        <v>16</v>
      </c>
      <c r="W2737">
        <v>17</v>
      </c>
      <c r="X2737">
        <f>IF(AND(OR('Country Prioritization'!$C$4 = 'Filter inputs'!$A$4,'Country Prioritization'!$C$4=$B2737),
OR('Country Prioritization'!$C$6='Filter inputs'!$C$4,'Country Prioritization'!$C$6=$S2737),
OR( 'Country Prioritization'!$C$7='Filter inputs'!$D$4, 'Country Prioritization'!$C$7=$T2737),
OR('Country Prioritization'!$C$8='Filter inputs'!$E$4, 'Country Prioritization'!$C$8=$F2737), OR(AND('Country Prioritization'!$C$5='Filter inputs'!$B$4,H2737&lt;=$X$1),AND('Country Prioritization'!$C$5='Filter inputs'!$B$5,M2737&lt;=$X$1))),1,0)</f>
        <v>1</v>
      </c>
      <c r="Y2737">
        <f>IF(OR('Vaccine Prioritization'!$C$5='Filter inputs'!$E$4, 'Vaccine Prioritization'!$C$5=$F2737),1,0)</f>
        <v>1</v>
      </c>
    </row>
    <row r="2738" spans="1:25" x14ac:dyDescent="0.3">
      <c r="A2738" t="str">
        <f t="shared" si="64"/>
        <v>EUROPEMDARotaC2023</v>
      </c>
      <c r="B2738" t="s">
        <v>9</v>
      </c>
      <c r="C2738" t="s">
        <v>130</v>
      </c>
      <c r="D2738" t="s">
        <v>26</v>
      </c>
      <c r="E2738" t="s">
        <v>85</v>
      </c>
      <c r="F2738">
        <v>2023</v>
      </c>
      <c r="G2738" t="s">
        <v>197</v>
      </c>
      <c r="H2738" s="11" cm="1">
        <f t="array" ref="H2738">_xlfn.IFS(G2738="&gt;70%",1,G2738="60-70%",70%,G2738="50-60%",60%,G2738="&lt;50%",50%)</f>
        <v>0.7</v>
      </c>
      <c r="I2738" s="47">
        <v>1.7690735959105162E-2</v>
      </c>
      <c r="J2738">
        <v>9</v>
      </c>
      <c r="K2738">
        <v>1</v>
      </c>
      <c r="L2738" t="s">
        <v>196</v>
      </c>
      <c r="M2738" s="11" cm="1">
        <f t="array" ref="M2738">_xlfn.IFS(L2738="&gt;70%",1,L2738="60-70%",70%,L2738="50-60%",60%,L2738="&lt;50%",50%)</f>
        <v>1</v>
      </c>
      <c r="N2738" s="47">
        <v>1.6809120335916149E-2</v>
      </c>
      <c r="O2738">
        <v>5</v>
      </c>
      <c r="P2738">
        <v>1</v>
      </c>
      <c r="Q2738">
        <v>2</v>
      </c>
      <c r="R2738">
        <v>11</v>
      </c>
      <c r="S2738" t="s">
        <v>104</v>
      </c>
      <c r="T2738" t="s">
        <v>108</v>
      </c>
      <c r="V2738">
        <v>23</v>
      </c>
      <c r="W2738">
        <v>19</v>
      </c>
      <c r="X2738">
        <f>IF(AND(OR('Country Prioritization'!$C$4 = 'Filter inputs'!$A$4,'Country Prioritization'!$C$4=$B2738),
OR('Country Prioritization'!$C$6='Filter inputs'!$C$4,'Country Prioritization'!$C$6=$S2738),
OR( 'Country Prioritization'!$C$7='Filter inputs'!$D$4, 'Country Prioritization'!$C$7=$T2738),
OR('Country Prioritization'!$C$8='Filter inputs'!$E$4, 'Country Prioritization'!$C$8=$F2738), OR(AND('Country Prioritization'!$C$5='Filter inputs'!$B$4,H2738&lt;=$X$1),AND('Country Prioritization'!$C$5='Filter inputs'!$B$5,M2738&lt;=$X$1))),1,0)</f>
        <v>1</v>
      </c>
      <c r="Y2738">
        <f>IF(OR('Vaccine Prioritization'!$C$5='Filter inputs'!$E$4, 'Vaccine Prioritization'!$C$5=$F2738),1,0)</f>
        <v>1</v>
      </c>
    </row>
    <row r="2739" spans="1:25" x14ac:dyDescent="0.3">
      <c r="A2739" t="str">
        <f t="shared" si="64"/>
        <v>OCEANIAKIRRotaC2023</v>
      </c>
      <c r="B2739" t="s">
        <v>15</v>
      </c>
      <c r="C2739" t="s">
        <v>129</v>
      </c>
      <c r="D2739" t="s">
        <v>25</v>
      </c>
      <c r="E2739" t="s">
        <v>85</v>
      </c>
      <c r="F2739">
        <v>2023</v>
      </c>
      <c r="G2739" t="s">
        <v>196</v>
      </c>
      <c r="H2739" s="11" cm="1">
        <f t="array" ref="H2739">_xlfn.IFS(G2739="&gt;70%",1,G2739="60-70%",70%,G2739="50-60%",60%,G2739="&lt;50%",50%)</f>
        <v>1</v>
      </c>
      <c r="I2739" s="47">
        <v>8.9124805203504992E-3</v>
      </c>
      <c r="J2739">
        <v>1</v>
      </c>
      <c r="K2739">
        <v>1</v>
      </c>
      <c r="L2739" t="s">
        <v>197</v>
      </c>
      <c r="M2739" s="11" cm="1">
        <f t="array" ref="M2739">_xlfn.IFS(L2739="&gt;70%",1,L2739="60-70%",70%,L2739="50-60%",60%,L2739="&lt;50%",50%)</f>
        <v>0.7</v>
      </c>
      <c r="N2739" s="47">
        <v>6.3400356791614579E-3</v>
      </c>
      <c r="O2739">
        <v>6</v>
      </c>
      <c r="P2739">
        <v>1</v>
      </c>
      <c r="Q2739">
        <v>5</v>
      </c>
      <c r="R2739">
        <v>11</v>
      </c>
      <c r="S2739" t="s">
        <v>104</v>
      </c>
      <c r="T2739" t="s">
        <v>108</v>
      </c>
      <c r="V2739">
        <v>18</v>
      </c>
      <c r="W2739">
        <v>23</v>
      </c>
      <c r="X2739">
        <f>IF(AND(OR('Country Prioritization'!$C$4 = 'Filter inputs'!$A$4,'Country Prioritization'!$C$4=$B2739),
OR('Country Prioritization'!$C$6='Filter inputs'!$C$4,'Country Prioritization'!$C$6=$S2739),
OR( 'Country Prioritization'!$C$7='Filter inputs'!$D$4, 'Country Prioritization'!$C$7=$T2739),
OR('Country Prioritization'!$C$8='Filter inputs'!$E$4, 'Country Prioritization'!$C$8=$F2739), OR(AND('Country Prioritization'!$C$5='Filter inputs'!$B$4,H2739&lt;=$X$1),AND('Country Prioritization'!$C$5='Filter inputs'!$B$5,M2739&lt;=$X$1))),1,0)</f>
        <v>1</v>
      </c>
      <c r="Y2739">
        <f>IF(OR('Vaccine Prioritization'!$C$5='Filter inputs'!$E$4, 'Vaccine Prioritization'!$C$5=$F2739),1,0)</f>
        <v>1</v>
      </c>
    </row>
    <row r="2740" spans="1:25" x14ac:dyDescent="0.3">
      <c r="A2740" t="str">
        <f t="shared" si="64"/>
        <v>AFRICASTPRotaC2023</v>
      </c>
      <c r="B2740" t="s">
        <v>3</v>
      </c>
      <c r="C2740" t="s">
        <v>173</v>
      </c>
      <c r="D2740" t="s">
        <v>69</v>
      </c>
      <c r="E2740" t="s">
        <v>85</v>
      </c>
      <c r="F2740">
        <v>2023</v>
      </c>
      <c r="G2740" t="s">
        <v>196</v>
      </c>
      <c r="H2740" s="11" cm="1">
        <f t="array" ref="H2740">_xlfn.IFS(G2740="&gt;70%",1,G2740="60-70%",70%,G2740="50-60%",60%,G2740="&lt;50%",50%)</f>
        <v>1</v>
      </c>
      <c r="I2740" s="47">
        <v>2.1873540391112003E-3</v>
      </c>
      <c r="J2740">
        <v>1</v>
      </c>
      <c r="K2740">
        <v>1</v>
      </c>
      <c r="L2740" t="s">
        <v>196</v>
      </c>
      <c r="M2740" s="11" cm="1">
        <f t="array" ref="M2740">_xlfn.IFS(L2740="&gt;70%",1,L2740="60-70%",70%,L2740="50-60%",60%,L2740="&lt;50%",50%)</f>
        <v>1</v>
      </c>
      <c r="N2740" s="47">
        <v>2.0383597162539381E-3</v>
      </c>
      <c r="O2740">
        <v>2</v>
      </c>
      <c r="P2740">
        <v>1</v>
      </c>
      <c r="Q2740">
        <v>4</v>
      </c>
      <c r="R2740">
        <v>5</v>
      </c>
      <c r="S2740" t="s">
        <v>104</v>
      </c>
      <c r="T2740" t="s">
        <v>107</v>
      </c>
      <c r="V2740">
        <v>11</v>
      </c>
      <c r="W2740">
        <v>12</v>
      </c>
      <c r="X2740">
        <f>IF(AND(OR('Country Prioritization'!$C$4 = 'Filter inputs'!$A$4,'Country Prioritization'!$C$4=$B2740),
OR('Country Prioritization'!$C$6='Filter inputs'!$C$4,'Country Prioritization'!$C$6=$S2740),
OR( 'Country Prioritization'!$C$7='Filter inputs'!$D$4, 'Country Prioritization'!$C$7=$T2740),
OR('Country Prioritization'!$C$8='Filter inputs'!$E$4, 'Country Prioritization'!$C$8=$F2740), OR(AND('Country Prioritization'!$C$5='Filter inputs'!$B$4,H2740&lt;=$X$1),AND('Country Prioritization'!$C$5='Filter inputs'!$B$5,M2740&lt;=$X$1))),1,0)</f>
        <v>1</v>
      </c>
      <c r="Y2740">
        <f>IF(OR('Vaccine Prioritization'!$C$5='Filter inputs'!$E$4, 'Vaccine Prioritization'!$C$5=$F2740),1,0)</f>
        <v>1</v>
      </c>
    </row>
    <row r="2741" spans="1:25" x14ac:dyDescent="0.3">
      <c r="A2741" t="str">
        <f t="shared" si="64"/>
        <v>ASIAINDRotaC2024</v>
      </c>
      <c r="B2741" t="s">
        <v>13</v>
      </c>
      <c r="C2741" t="s">
        <v>146</v>
      </c>
      <c r="D2741" t="s">
        <v>42</v>
      </c>
      <c r="E2741" t="s">
        <v>85</v>
      </c>
      <c r="F2741">
        <v>2024</v>
      </c>
      <c r="G2741" t="s">
        <v>198</v>
      </c>
      <c r="H2741" s="11" cm="1">
        <f t="array" ref="H2741">_xlfn.IFS(G2741="&gt;70%",1,G2741="60-70%",70%,G2741="50-60%",60%,G2741="&lt;50%",50%)</f>
        <v>0.6</v>
      </c>
      <c r="I2741" s="47">
        <v>21.075596054393088</v>
      </c>
      <c r="J2741">
        <v>10</v>
      </c>
      <c r="K2741">
        <v>10</v>
      </c>
      <c r="L2741" t="s">
        <v>196</v>
      </c>
      <c r="M2741" s="11" cm="1">
        <f t="array" ref="M2741">_xlfn.IFS(L2741="&gt;70%",1,L2741="60-70%",70%,L2741="50-60%",60%,L2741="&lt;50%",50%)</f>
        <v>1</v>
      </c>
      <c r="N2741" s="47">
        <v>34.603291560436759</v>
      </c>
      <c r="O2741">
        <v>4</v>
      </c>
      <c r="P2741">
        <v>10</v>
      </c>
      <c r="Q2741">
        <v>3</v>
      </c>
      <c r="R2741">
        <v>5</v>
      </c>
      <c r="S2741" t="s">
        <v>104</v>
      </c>
      <c r="T2741" t="s">
        <v>107</v>
      </c>
      <c r="V2741">
        <v>28</v>
      </c>
      <c r="W2741">
        <v>22</v>
      </c>
      <c r="X2741">
        <f>IF(AND(OR('Country Prioritization'!$C$4 = 'Filter inputs'!$A$4,'Country Prioritization'!$C$4=$B2741),
OR('Country Prioritization'!$C$6='Filter inputs'!$C$4,'Country Prioritization'!$C$6=$S2741),
OR( 'Country Prioritization'!$C$7='Filter inputs'!$D$4, 'Country Prioritization'!$C$7=$T2741),
OR('Country Prioritization'!$C$8='Filter inputs'!$E$4, 'Country Prioritization'!$C$8=$F2741), OR(AND('Country Prioritization'!$C$5='Filter inputs'!$B$4,H2741&lt;=$X$1),AND('Country Prioritization'!$C$5='Filter inputs'!$B$5,M2741&lt;=$X$1))),1,0)</f>
        <v>1</v>
      </c>
      <c r="Y2741">
        <f>IF(OR('Vaccine Prioritization'!$C$5='Filter inputs'!$E$4, 'Vaccine Prioritization'!$C$5=$F2741),1,0)</f>
        <v>1</v>
      </c>
    </row>
    <row r="2742" spans="1:25" x14ac:dyDescent="0.3">
      <c r="A2742" t="str">
        <f t="shared" si="64"/>
        <v>ASIAIDNRotaC2024</v>
      </c>
      <c r="B2742" t="s">
        <v>13</v>
      </c>
      <c r="C2742" t="s">
        <v>133</v>
      </c>
      <c r="D2742" t="s">
        <v>29</v>
      </c>
      <c r="E2742" t="s">
        <v>85</v>
      </c>
      <c r="F2742">
        <v>2024</v>
      </c>
      <c r="G2742" t="s">
        <v>197</v>
      </c>
      <c r="H2742" s="11" cm="1">
        <f t="array" ref="H2742">_xlfn.IFS(G2742="&gt;70%",1,G2742="60-70%",70%,G2742="50-60%",60%,G2742="&lt;50%",50%)</f>
        <v>0.7</v>
      </c>
      <c r="I2742" s="47">
        <v>5.2414441825546518</v>
      </c>
      <c r="J2742">
        <v>9</v>
      </c>
      <c r="K2742">
        <v>10</v>
      </c>
      <c r="L2742" t="s">
        <v>199</v>
      </c>
      <c r="M2742" s="11" cm="1">
        <f t="array" ref="M2742">_xlfn.IFS(L2742="&gt;70%",1,L2742="60-70%",70%,L2742="50-60%",60%,L2742="&lt;50%",50%)</f>
        <v>0.5</v>
      </c>
      <c r="N2742" s="47">
        <v>7.8708211454153707</v>
      </c>
      <c r="O2742">
        <v>10</v>
      </c>
      <c r="P2742">
        <v>10</v>
      </c>
      <c r="Q2742">
        <v>2</v>
      </c>
      <c r="R2742">
        <v>10</v>
      </c>
      <c r="S2742" t="s">
        <v>105</v>
      </c>
      <c r="T2742" t="s">
        <v>108</v>
      </c>
      <c r="V2742">
        <v>31</v>
      </c>
      <c r="W2742">
        <v>32</v>
      </c>
      <c r="X2742">
        <f>IF(AND(OR('Country Prioritization'!$C$4 = 'Filter inputs'!$A$4,'Country Prioritization'!$C$4=$B2742),
OR('Country Prioritization'!$C$6='Filter inputs'!$C$4,'Country Prioritization'!$C$6=$S2742),
OR( 'Country Prioritization'!$C$7='Filter inputs'!$D$4, 'Country Prioritization'!$C$7=$T2742),
OR('Country Prioritization'!$C$8='Filter inputs'!$E$4, 'Country Prioritization'!$C$8=$F2742), OR(AND('Country Prioritization'!$C$5='Filter inputs'!$B$4,H2742&lt;=$X$1),AND('Country Prioritization'!$C$5='Filter inputs'!$B$5,M2742&lt;=$X$1))),1,0)</f>
        <v>1</v>
      </c>
      <c r="Y2742">
        <f>IF(OR('Vaccine Prioritization'!$C$5='Filter inputs'!$E$4, 'Vaccine Prioritization'!$C$5=$F2742),1,0)</f>
        <v>1</v>
      </c>
    </row>
    <row r="2743" spans="1:25" x14ac:dyDescent="0.3">
      <c r="A2743" t="str">
        <f t="shared" si="64"/>
        <v>ASIAPAKRotaC2024</v>
      </c>
      <c r="B2743" t="s">
        <v>13</v>
      </c>
      <c r="C2743" t="s">
        <v>141</v>
      </c>
      <c r="D2743" t="s">
        <v>37</v>
      </c>
      <c r="E2743" t="s">
        <v>85</v>
      </c>
      <c r="F2743">
        <v>2024</v>
      </c>
      <c r="G2743" t="s">
        <v>196</v>
      </c>
      <c r="H2743" s="11" cm="1">
        <f t="array" ref="H2743">_xlfn.IFS(G2743="&gt;70%",1,G2743="60-70%",70%,G2743="50-60%",60%,G2743="&lt;50%",50%)</f>
        <v>1</v>
      </c>
      <c r="I2743" s="47">
        <v>6.9012789328761324</v>
      </c>
      <c r="J2743">
        <v>7</v>
      </c>
      <c r="K2743">
        <v>10</v>
      </c>
      <c r="L2743" t="s">
        <v>196</v>
      </c>
      <c r="M2743" s="11" cm="1">
        <f t="array" ref="M2743">_xlfn.IFS(L2743="&gt;70%",1,L2743="60-70%",70%,L2743="50-60%",60%,L2743="&lt;50%",50%)</f>
        <v>1</v>
      </c>
      <c r="N2743" s="47">
        <v>7.4761999138751776</v>
      </c>
      <c r="O2743">
        <v>5</v>
      </c>
      <c r="P2743">
        <v>10</v>
      </c>
      <c r="Q2743">
        <v>3</v>
      </c>
      <c r="R2743">
        <v>2</v>
      </c>
      <c r="S2743" t="s">
        <v>104</v>
      </c>
      <c r="T2743" t="s">
        <v>109</v>
      </c>
      <c r="V2743">
        <v>22</v>
      </c>
      <c r="W2743">
        <v>20</v>
      </c>
      <c r="X2743">
        <f>IF(AND(OR('Country Prioritization'!$C$4 = 'Filter inputs'!$A$4,'Country Prioritization'!$C$4=$B2743),
OR('Country Prioritization'!$C$6='Filter inputs'!$C$4,'Country Prioritization'!$C$6=$S2743),
OR( 'Country Prioritization'!$C$7='Filter inputs'!$D$4, 'Country Prioritization'!$C$7=$T2743),
OR('Country Prioritization'!$C$8='Filter inputs'!$E$4, 'Country Prioritization'!$C$8=$F2743), OR(AND('Country Prioritization'!$C$5='Filter inputs'!$B$4,H2743&lt;=$X$1),AND('Country Prioritization'!$C$5='Filter inputs'!$B$5,M2743&lt;=$X$1))),1,0)</f>
        <v>1</v>
      </c>
      <c r="Y2743">
        <f>IF(OR('Vaccine Prioritization'!$C$5='Filter inputs'!$E$4, 'Vaccine Prioritization'!$C$5=$F2743),1,0)</f>
        <v>1</v>
      </c>
    </row>
    <row r="2744" spans="1:25" x14ac:dyDescent="0.3">
      <c r="A2744" t="str">
        <f t="shared" si="64"/>
        <v>AFRICANGARotaC2024</v>
      </c>
      <c r="B2744" t="s">
        <v>3</v>
      </c>
      <c r="C2744" t="s">
        <v>113</v>
      </c>
      <c r="D2744" t="s">
        <v>5</v>
      </c>
      <c r="E2744" t="s">
        <v>85</v>
      </c>
      <c r="F2744">
        <v>2024</v>
      </c>
      <c r="G2744" t="s">
        <v>196</v>
      </c>
      <c r="H2744" s="11" cm="1">
        <f t="array" ref="H2744">_xlfn.IFS(G2744="&gt;70%",1,G2744="60-70%",70%,G2744="50-60%",60%,G2744="&lt;50%",50%)</f>
        <v>1</v>
      </c>
      <c r="I2744" s="47">
        <v>8.4808258144922757</v>
      </c>
      <c r="J2744">
        <v>6</v>
      </c>
      <c r="K2744">
        <v>10</v>
      </c>
      <c r="L2744" t="s">
        <v>199</v>
      </c>
      <c r="M2744" s="11" cm="1">
        <f t="array" ref="M2744">_xlfn.IFS(L2744="&gt;70%",1,L2744="60-70%",70%,L2744="50-60%",60%,L2744="&lt;50%",50%)</f>
        <v>0.5</v>
      </c>
      <c r="N2744" s="47">
        <v>5.0556855653107187</v>
      </c>
      <c r="O2744">
        <v>7</v>
      </c>
      <c r="P2744">
        <v>10</v>
      </c>
      <c r="Q2744">
        <v>10</v>
      </c>
      <c r="R2744">
        <v>5</v>
      </c>
      <c r="S2744" t="s">
        <v>104</v>
      </c>
      <c r="T2744" t="s">
        <v>107</v>
      </c>
      <c r="V2744">
        <v>31</v>
      </c>
      <c r="W2744">
        <v>32</v>
      </c>
      <c r="X2744">
        <f>IF(AND(OR('Country Prioritization'!$C$4 = 'Filter inputs'!$A$4,'Country Prioritization'!$C$4=$B2744),
OR('Country Prioritization'!$C$6='Filter inputs'!$C$4,'Country Prioritization'!$C$6=$S2744),
OR( 'Country Prioritization'!$C$7='Filter inputs'!$D$4, 'Country Prioritization'!$C$7=$T2744),
OR('Country Prioritization'!$C$8='Filter inputs'!$E$4, 'Country Prioritization'!$C$8=$F2744), OR(AND('Country Prioritization'!$C$5='Filter inputs'!$B$4,H2744&lt;=$X$1),AND('Country Prioritization'!$C$5='Filter inputs'!$B$5,M2744&lt;=$X$1))),1,0)</f>
        <v>1</v>
      </c>
      <c r="Y2744">
        <f>IF(OR('Vaccine Prioritization'!$C$5='Filter inputs'!$E$4, 'Vaccine Prioritization'!$C$5=$F2744),1,0)</f>
        <v>1</v>
      </c>
    </row>
    <row r="2745" spans="1:25" x14ac:dyDescent="0.3">
      <c r="A2745" t="str">
        <f t="shared" si="64"/>
        <v>ASIABGDRotaC2024</v>
      </c>
      <c r="B2745" t="s">
        <v>13</v>
      </c>
      <c r="C2745" t="s">
        <v>169</v>
      </c>
      <c r="D2745" t="s">
        <v>65</v>
      </c>
      <c r="E2745" t="s">
        <v>85</v>
      </c>
      <c r="F2745">
        <v>2024</v>
      </c>
      <c r="G2745" t="s">
        <v>197</v>
      </c>
      <c r="H2745" s="11" cm="1">
        <f t="array" ref="H2745">_xlfn.IFS(G2745="&gt;70%",1,G2745="60-70%",70%,G2745="50-60%",60%,G2745="&lt;50%",50%)</f>
        <v>0.7</v>
      </c>
      <c r="I2745" s="47">
        <v>2.8089862320735191</v>
      </c>
      <c r="J2745">
        <v>9</v>
      </c>
      <c r="K2745">
        <v>10</v>
      </c>
      <c r="L2745" t="s">
        <v>199</v>
      </c>
      <c r="M2745" s="11" cm="1">
        <f t="array" ref="M2745">_xlfn.IFS(L2745="&gt;70%",1,L2745="60-70%",70%,L2745="50-60%",60%,L2745="&lt;50%",50%)</f>
        <v>0.5</v>
      </c>
      <c r="N2745" s="47">
        <v>4.7549681604427931</v>
      </c>
      <c r="O2745">
        <v>10</v>
      </c>
      <c r="P2745">
        <v>10</v>
      </c>
      <c r="Q2745">
        <v>2</v>
      </c>
      <c r="R2745">
        <v>2</v>
      </c>
      <c r="S2745" t="s">
        <v>104</v>
      </c>
      <c r="T2745" t="s">
        <v>109</v>
      </c>
      <c r="V2745">
        <v>23</v>
      </c>
      <c r="W2745">
        <v>24</v>
      </c>
      <c r="X2745">
        <f>IF(AND(OR('Country Prioritization'!$C$4 = 'Filter inputs'!$A$4,'Country Prioritization'!$C$4=$B2745),
OR('Country Prioritization'!$C$6='Filter inputs'!$C$4,'Country Prioritization'!$C$6=$S2745),
OR( 'Country Prioritization'!$C$7='Filter inputs'!$D$4, 'Country Prioritization'!$C$7=$T2745),
OR('Country Prioritization'!$C$8='Filter inputs'!$E$4, 'Country Prioritization'!$C$8=$F2745), OR(AND('Country Prioritization'!$C$5='Filter inputs'!$B$4,H2745&lt;=$X$1),AND('Country Prioritization'!$C$5='Filter inputs'!$B$5,M2745&lt;=$X$1))),1,0)</f>
        <v>1</v>
      </c>
      <c r="Y2745">
        <f>IF(OR('Vaccine Prioritization'!$C$5='Filter inputs'!$E$4, 'Vaccine Prioritization'!$C$5=$F2745),1,0)</f>
        <v>1</v>
      </c>
    </row>
    <row r="2746" spans="1:25" x14ac:dyDescent="0.3">
      <c r="A2746" t="str">
        <f t="shared" si="64"/>
        <v>AFRICAETHRotaC2024</v>
      </c>
      <c r="B2746" t="s">
        <v>3</v>
      </c>
      <c r="C2746" t="s">
        <v>125</v>
      </c>
      <c r="D2746" t="s">
        <v>20</v>
      </c>
      <c r="E2746" t="s">
        <v>85</v>
      </c>
      <c r="F2746">
        <v>2024</v>
      </c>
      <c r="G2746" t="s">
        <v>197</v>
      </c>
      <c r="H2746" s="11" cm="1">
        <f t="array" ref="H2746">_xlfn.IFS(G2746="&gt;70%",1,G2746="60-70%",70%,G2746="50-60%",60%,G2746="&lt;50%",50%)</f>
        <v>0.7</v>
      </c>
      <c r="I2746" s="47">
        <v>3.725155181864642</v>
      </c>
      <c r="J2746">
        <v>7</v>
      </c>
      <c r="K2746">
        <v>10</v>
      </c>
      <c r="L2746" t="s">
        <v>197</v>
      </c>
      <c r="M2746" s="11" cm="1">
        <f t="array" ref="M2746">_xlfn.IFS(L2746="&gt;70%",1,L2746="60-70%",70%,L2746="50-60%",60%,L2746="&lt;50%",50%)</f>
        <v>0.7</v>
      </c>
      <c r="N2746" s="47">
        <v>3.461197709546985</v>
      </c>
      <c r="O2746">
        <v>6</v>
      </c>
      <c r="P2746">
        <v>10</v>
      </c>
      <c r="Q2746">
        <v>9</v>
      </c>
      <c r="R2746">
        <v>9</v>
      </c>
      <c r="S2746" t="s">
        <v>103</v>
      </c>
      <c r="T2746" t="s">
        <v>106</v>
      </c>
      <c r="V2746">
        <v>35</v>
      </c>
      <c r="W2746">
        <v>34</v>
      </c>
      <c r="X2746">
        <f>IF(AND(OR('Country Prioritization'!$C$4 = 'Filter inputs'!$A$4,'Country Prioritization'!$C$4=$B2746),
OR('Country Prioritization'!$C$6='Filter inputs'!$C$4,'Country Prioritization'!$C$6=$S2746),
OR( 'Country Prioritization'!$C$7='Filter inputs'!$D$4, 'Country Prioritization'!$C$7=$T2746),
OR('Country Prioritization'!$C$8='Filter inputs'!$E$4, 'Country Prioritization'!$C$8=$F2746), OR(AND('Country Prioritization'!$C$5='Filter inputs'!$B$4,H2746&lt;=$X$1),AND('Country Prioritization'!$C$5='Filter inputs'!$B$5,M2746&lt;=$X$1))),1,0)</f>
        <v>1</v>
      </c>
      <c r="Y2746">
        <f>IF(OR('Vaccine Prioritization'!$C$5='Filter inputs'!$E$4, 'Vaccine Prioritization'!$C$5=$F2746),1,0)</f>
        <v>1</v>
      </c>
    </row>
    <row r="2747" spans="1:25" x14ac:dyDescent="0.3">
      <c r="A2747" t="str">
        <f t="shared" si="64"/>
        <v>ASIAVNMRotaC2024</v>
      </c>
      <c r="B2747" t="s">
        <v>13</v>
      </c>
      <c r="C2747" t="s">
        <v>152</v>
      </c>
      <c r="D2747" t="s">
        <v>48</v>
      </c>
      <c r="E2747" t="s">
        <v>85</v>
      </c>
      <c r="F2747">
        <v>2024</v>
      </c>
      <c r="G2747" t="s">
        <v>197</v>
      </c>
      <c r="H2747" s="11" cm="1">
        <f t="array" ref="H2747">_xlfn.IFS(G2747="&gt;70%",1,G2747="60-70%",70%,G2747="50-60%",60%,G2747="&lt;50%",50%)</f>
        <v>0.7</v>
      </c>
      <c r="I2747" s="47">
        <v>0.89428922144777334</v>
      </c>
      <c r="J2747">
        <v>9</v>
      </c>
      <c r="K2747">
        <v>8</v>
      </c>
      <c r="L2747" t="s">
        <v>199</v>
      </c>
      <c r="M2747" s="11" cm="1">
        <f t="array" ref="M2747">_xlfn.IFS(L2747="&gt;70%",1,L2747="60-70%",70%,L2747="50-60%",60%,L2747="&lt;50%",50%)</f>
        <v>0.5</v>
      </c>
      <c r="N2747" s="47">
        <v>2.9177858063614228</v>
      </c>
      <c r="O2747">
        <v>10</v>
      </c>
      <c r="P2747">
        <v>10</v>
      </c>
      <c r="Q2747">
        <v>7</v>
      </c>
      <c r="R2747">
        <v>11</v>
      </c>
      <c r="S2747" t="s">
        <v>104</v>
      </c>
      <c r="T2747" t="s">
        <v>108</v>
      </c>
      <c r="V2747">
        <v>35</v>
      </c>
      <c r="W2747">
        <v>38</v>
      </c>
      <c r="X2747">
        <f>IF(AND(OR('Country Prioritization'!$C$4 = 'Filter inputs'!$A$4,'Country Prioritization'!$C$4=$B2747),
OR('Country Prioritization'!$C$6='Filter inputs'!$C$4,'Country Prioritization'!$C$6=$S2747),
OR( 'Country Prioritization'!$C$7='Filter inputs'!$D$4, 'Country Prioritization'!$C$7=$T2747),
OR('Country Prioritization'!$C$8='Filter inputs'!$E$4, 'Country Prioritization'!$C$8=$F2747), OR(AND('Country Prioritization'!$C$5='Filter inputs'!$B$4,H2747&lt;=$X$1),AND('Country Prioritization'!$C$5='Filter inputs'!$B$5,M2747&lt;=$X$1))),1,0)</f>
        <v>1</v>
      </c>
      <c r="Y2747">
        <f>IF(OR('Vaccine Prioritization'!$C$5='Filter inputs'!$E$4, 'Vaccine Prioritization'!$C$5=$F2747),1,0)</f>
        <v>1</v>
      </c>
    </row>
    <row r="2748" spans="1:25" x14ac:dyDescent="0.3">
      <c r="A2748" t="str">
        <f t="shared" si="64"/>
        <v>AFRICACODRotaC2024</v>
      </c>
      <c r="B2748" t="s">
        <v>3</v>
      </c>
      <c r="C2748" t="s">
        <v>134</v>
      </c>
      <c r="D2748" t="s">
        <v>30</v>
      </c>
      <c r="E2748" t="s">
        <v>85</v>
      </c>
      <c r="F2748">
        <v>2024</v>
      </c>
      <c r="G2748" t="s">
        <v>196</v>
      </c>
      <c r="H2748" s="11" cm="1">
        <f t="array" ref="H2748">_xlfn.IFS(G2748="&gt;70%",1,G2748="60-70%",70%,G2748="50-60%",60%,G2748="&lt;50%",50%)</f>
        <v>1</v>
      </c>
      <c r="I2748" s="47">
        <v>2.4686904414350312</v>
      </c>
      <c r="J2748">
        <v>6</v>
      </c>
      <c r="K2748">
        <v>10</v>
      </c>
      <c r="L2748" t="s">
        <v>199</v>
      </c>
      <c r="M2748" s="11" cm="1">
        <f t="array" ref="M2748">_xlfn.IFS(L2748="&gt;70%",1,L2748="60-70%",70%,L2748="50-60%",60%,L2748="&lt;50%",50%)</f>
        <v>0.5</v>
      </c>
      <c r="N2748" s="47">
        <v>2.7117555416772534</v>
      </c>
      <c r="O2748">
        <v>8</v>
      </c>
      <c r="P2748">
        <v>10</v>
      </c>
      <c r="Q2748">
        <v>10</v>
      </c>
      <c r="R2748">
        <v>9</v>
      </c>
      <c r="S2748" t="s">
        <v>103</v>
      </c>
      <c r="T2748" t="s">
        <v>106</v>
      </c>
      <c r="V2748">
        <v>35</v>
      </c>
      <c r="W2748">
        <v>37</v>
      </c>
      <c r="X2748">
        <f>IF(AND(OR('Country Prioritization'!$C$4 = 'Filter inputs'!$A$4,'Country Prioritization'!$C$4=$B2748),
OR('Country Prioritization'!$C$6='Filter inputs'!$C$4,'Country Prioritization'!$C$6=$S2748),
OR( 'Country Prioritization'!$C$7='Filter inputs'!$D$4, 'Country Prioritization'!$C$7=$T2748),
OR('Country Prioritization'!$C$8='Filter inputs'!$E$4, 'Country Prioritization'!$C$8=$F2748), OR(AND('Country Prioritization'!$C$5='Filter inputs'!$B$4,H2748&lt;=$X$1),AND('Country Prioritization'!$C$5='Filter inputs'!$B$5,M2748&lt;=$X$1))),1,0)</f>
        <v>1</v>
      </c>
      <c r="Y2748">
        <f>IF(OR('Vaccine Prioritization'!$C$5='Filter inputs'!$E$4, 'Vaccine Prioritization'!$C$5=$F2748),1,0)</f>
        <v>1</v>
      </c>
    </row>
    <row r="2749" spans="1:25" x14ac:dyDescent="0.3">
      <c r="A2749" t="str">
        <f t="shared" si="64"/>
        <v>ASIAYEMRotaC2024</v>
      </c>
      <c r="B2749" t="s">
        <v>13</v>
      </c>
      <c r="C2749" t="s">
        <v>123</v>
      </c>
      <c r="D2749" t="s">
        <v>18</v>
      </c>
      <c r="E2749" t="s">
        <v>85</v>
      </c>
      <c r="F2749">
        <v>2024</v>
      </c>
      <c r="G2749" t="s">
        <v>196</v>
      </c>
      <c r="H2749" s="11" cm="1">
        <f t="array" ref="H2749">_xlfn.IFS(G2749="&gt;70%",1,G2749="60-70%",70%,G2749="50-60%",60%,G2749="&lt;50%",50%)</f>
        <v>1</v>
      </c>
      <c r="I2749" s="47">
        <v>2.4080436269647794</v>
      </c>
      <c r="J2749">
        <v>7</v>
      </c>
      <c r="K2749">
        <v>9</v>
      </c>
      <c r="L2749" t="s">
        <v>197</v>
      </c>
      <c r="M2749" s="11" cm="1">
        <f t="array" ref="M2749">_xlfn.IFS(L2749="&gt;70%",1,L2749="60-70%",70%,L2749="50-60%",60%,L2749="&lt;50%",50%)</f>
        <v>0.7</v>
      </c>
      <c r="N2749" s="47">
        <v>2.1973638265394317</v>
      </c>
      <c r="O2749">
        <v>6</v>
      </c>
      <c r="P2749">
        <v>9</v>
      </c>
      <c r="Q2749">
        <v>3</v>
      </c>
      <c r="R2749">
        <v>9</v>
      </c>
      <c r="S2749" t="s">
        <v>103</v>
      </c>
      <c r="T2749" t="s">
        <v>106</v>
      </c>
      <c r="V2749">
        <v>28</v>
      </c>
      <c r="W2749">
        <v>27</v>
      </c>
      <c r="X2749">
        <f>IF(AND(OR('Country Prioritization'!$C$4 = 'Filter inputs'!$A$4,'Country Prioritization'!$C$4=$B2749),
OR('Country Prioritization'!$C$6='Filter inputs'!$C$4,'Country Prioritization'!$C$6=$S2749),
OR( 'Country Prioritization'!$C$7='Filter inputs'!$D$4, 'Country Prioritization'!$C$7=$T2749),
OR('Country Prioritization'!$C$8='Filter inputs'!$E$4, 'Country Prioritization'!$C$8=$F2749), OR(AND('Country Prioritization'!$C$5='Filter inputs'!$B$4,H2749&lt;=$X$1),AND('Country Prioritization'!$C$5='Filter inputs'!$B$5,M2749&lt;=$X$1))),1,0)</f>
        <v>1</v>
      </c>
      <c r="Y2749">
        <f>IF(OR('Vaccine Prioritization'!$C$5='Filter inputs'!$E$4, 'Vaccine Prioritization'!$C$5=$F2749),1,0)</f>
        <v>1</v>
      </c>
    </row>
    <row r="2750" spans="1:25" x14ac:dyDescent="0.3">
      <c r="A2750" t="str">
        <f t="shared" si="64"/>
        <v>AFRICANERRotaC2024</v>
      </c>
      <c r="B2750" t="s">
        <v>3</v>
      </c>
      <c r="C2750" t="s">
        <v>136</v>
      </c>
      <c r="D2750" t="s">
        <v>32</v>
      </c>
      <c r="E2750" t="s">
        <v>85</v>
      </c>
      <c r="F2750">
        <v>2024</v>
      </c>
      <c r="G2750" t="s">
        <v>196</v>
      </c>
      <c r="H2750" s="11" cm="1">
        <f t="array" ref="H2750">_xlfn.IFS(G2750="&gt;70%",1,G2750="60-70%",70%,G2750="50-60%",60%,G2750="&lt;50%",50%)</f>
        <v>1</v>
      </c>
      <c r="I2750" s="47">
        <v>2.169722826908735</v>
      </c>
      <c r="J2750">
        <v>5</v>
      </c>
      <c r="K2750">
        <v>9</v>
      </c>
      <c r="L2750" t="s">
        <v>196</v>
      </c>
      <c r="M2750" s="11" cm="1">
        <f t="array" ref="M2750">_xlfn.IFS(L2750="&gt;70%",1,L2750="60-70%",70%,L2750="50-60%",60%,L2750="&lt;50%",50%)</f>
        <v>1</v>
      </c>
      <c r="N2750" s="47">
        <v>2.1079258379419286</v>
      </c>
      <c r="O2750">
        <v>5</v>
      </c>
      <c r="P2750">
        <v>9</v>
      </c>
      <c r="Q2750">
        <v>8</v>
      </c>
      <c r="R2750">
        <v>9</v>
      </c>
      <c r="S2750" t="s">
        <v>103</v>
      </c>
      <c r="T2750" t="s">
        <v>106</v>
      </c>
      <c r="V2750">
        <v>31</v>
      </c>
      <c r="W2750">
        <v>31</v>
      </c>
      <c r="X2750">
        <f>IF(AND(OR('Country Prioritization'!$C$4 = 'Filter inputs'!$A$4,'Country Prioritization'!$C$4=$B2750),
OR('Country Prioritization'!$C$6='Filter inputs'!$C$4,'Country Prioritization'!$C$6=$S2750),
OR( 'Country Prioritization'!$C$7='Filter inputs'!$D$4, 'Country Prioritization'!$C$7=$T2750),
OR('Country Prioritization'!$C$8='Filter inputs'!$E$4, 'Country Prioritization'!$C$8=$F2750), OR(AND('Country Prioritization'!$C$5='Filter inputs'!$B$4,H2750&lt;=$X$1),AND('Country Prioritization'!$C$5='Filter inputs'!$B$5,M2750&lt;=$X$1))),1,0)</f>
        <v>1</v>
      </c>
      <c r="Y2750">
        <f>IF(OR('Vaccine Prioritization'!$C$5='Filter inputs'!$E$4, 'Vaccine Prioritization'!$C$5=$F2750),1,0)</f>
        <v>1</v>
      </c>
    </row>
    <row r="2751" spans="1:25" x14ac:dyDescent="0.3">
      <c r="A2751" t="str">
        <f t="shared" si="64"/>
        <v>AFRICATZARotaC2024</v>
      </c>
      <c r="B2751" t="s">
        <v>3</v>
      </c>
      <c r="C2751" t="s">
        <v>161</v>
      </c>
      <c r="D2751" t="s">
        <v>57</v>
      </c>
      <c r="E2751" t="s">
        <v>85</v>
      </c>
      <c r="F2751">
        <v>2024</v>
      </c>
      <c r="G2751" t="s">
        <v>196</v>
      </c>
      <c r="H2751" s="11" cm="1">
        <f t="array" ref="H2751">_xlfn.IFS(G2751="&gt;70%",1,G2751="60-70%",70%,G2751="50-60%",60%,G2751="&lt;50%",50%)</f>
        <v>1</v>
      </c>
      <c r="I2751" s="47">
        <v>1.9285359945534239</v>
      </c>
      <c r="J2751">
        <v>4</v>
      </c>
      <c r="K2751">
        <v>9</v>
      </c>
      <c r="L2751" t="s">
        <v>196</v>
      </c>
      <c r="M2751" s="11" cm="1">
        <f t="array" ref="M2751">_xlfn.IFS(L2751="&gt;70%",1,L2751="60-70%",70%,L2751="50-60%",60%,L2751="&lt;50%",50%)</f>
        <v>1</v>
      </c>
      <c r="N2751" s="47">
        <v>2.0494899824490722</v>
      </c>
      <c r="O2751">
        <v>3</v>
      </c>
      <c r="P2751">
        <v>9</v>
      </c>
      <c r="Q2751">
        <v>7</v>
      </c>
      <c r="R2751">
        <v>8</v>
      </c>
      <c r="S2751" t="s">
        <v>104</v>
      </c>
      <c r="T2751" t="s">
        <v>106</v>
      </c>
      <c r="V2751">
        <v>28</v>
      </c>
      <c r="W2751">
        <v>27</v>
      </c>
      <c r="X2751">
        <f>IF(AND(OR('Country Prioritization'!$C$4 = 'Filter inputs'!$A$4,'Country Prioritization'!$C$4=$B2751),
OR('Country Prioritization'!$C$6='Filter inputs'!$C$4,'Country Prioritization'!$C$6=$S2751),
OR( 'Country Prioritization'!$C$7='Filter inputs'!$D$4, 'Country Prioritization'!$C$7=$T2751),
OR('Country Prioritization'!$C$8='Filter inputs'!$E$4, 'Country Prioritization'!$C$8=$F2751), OR(AND('Country Prioritization'!$C$5='Filter inputs'!$B$4,H2751&lt;=$X$1),AND('Country Prioritization'!$C$5='Filter inputs'!$B$5,M2751&lt;=$X$1))),1,0)</f>
        <v>1</v>
      </c>
      <c r="Y2751">
        <f>IF(OR('Vaccine Prioritization'!$C$5='Filter inputs'!$E$4, 'Vaccine Prioritization'!$C$5=$F2751),1,0)</f>
        <v>1</v>
      </c>
    </row>
    <row r="2752" spans="1:25" x14ac:dyDescent="0.3">
      <c r="A2752" t="str">
        <f t="shared" si="64"/>
        <v>AFRICASDNRotaC2024</v>
      </c>
      <c r="B2752" t="s">
        <v>3</v>
      </c>
      <c r="C2752" t="s">
        <v>149</v>
      </c>
      <c r="D2752" t="s">
        <v>45</v>
      </c>
      <c r="E2752" t="s">
        <v>85</v>
      </c>
      <c r="F2752">
        <v>2024</v>
      </c>
      <c r="G2752" t="s">
        <v>196</v>
      </c>
      <c r="H2752" s="11" cm="1">
        <f t="array" ref="H2752">_xlfn.IFS(G2752="&gt;70%",1,G2752="60-70%",70%,G2752="50-60%",60%,G2752="&lt;50%",50%)</f>
        <v>1</v>
      </c>
      <c r="I2752" s="47">
        <v>2.094831411616644</v>
      </c>
      <c r="J2752">
        <v>2</v>
      </c>
      <c r="K2752">
        <v>9</v>
      </c>
      <c r="L2752" t="s">
        <v>196</v>
      </c>
      <c r="M2752" s="11" cm="1">
        <f t="array" ref="M2752">_xlfn.IFS(L2752="&gt;70%",1,L2752="60-70%",70%,L2752="50-60%",60%,L2752="&lt;50%",50%)</f>
        <v>1</v>
      </c>
      <c r="N2752" s="47">
        <v>1.8840781375270483</v>
      </c>
      <c r="O2752">
        <v>4</v>
      </c>
      <c r="P2752">
        <v>9</v>
      </c>
      <c r="Q2752">
        <v>5</v>
      </c>
      <c r="R2752">
        <v>3</v>
      </c>
      <c r="S2752" t="s">
        <v>103</v>
      </c>
      <c r="T2752" t="s">
        <v>109</v>
      </c>
      <c r="V2752">
        <v>19</v>
      </c>
      <c r="W2752">
        <v>21</v>
      </c>
      <c r="X2752">
        <f>IF(AND(OR('Country Prioritization'!$C$4 = 'Filter inputs'!$A$4,'Country Prioritization'!$C$4=$B2752),
OR('Country Prioritization'!$C$6='Filter inputs'!$C$4,'Country Prioritization'!$C$6=$S2752),
OR( 'Country Prioritization'!$C$7='Filter inputs'!$D$4, 'Country Prioritization'!$C$7=$T2752),
OR('Country Prioritization'!$C$8='Filter inputs'!$E$4, 'Country Prioritization'!$C$8=$F2752), OR(AND('Country Prioritization'!$C$5='Filter inputs'!$B$4,H2752&lt;=$X$1),AND('Country Prioritization'!$C$5='Filter inputs'!$B$5,M2752&lt;=$X$1))),1,0)</f>
        <v>1</v>
      </c>
      <c r="Y2752">
        <f>IF(OR('Vaccine Prioritization'!$C$5='Filter inputs'!$E$4, 'Vaccine Prioritization'!$C$5=$F2752),1,0)</f>
        <v>1</v>
      </c>
    </row>
    <row r="2753" spans="1:25" x14ac:dyDescent="0.3">
      <c r="A2753" t="str">
        <f t="shared" si="64"/>
        <v>ASIAMMRRotaC2024</v>
      </c>
      <c r="B2753" t="s">
        <v>13</v>
      </c>
      <c r="C2753" t="s">
        <v>131</v>
      </c>
      <c r="D2753" t="s">
        <v>27</v>
      </c>
      <c r="E2753" t="s">
        <v>85</v>
      </c>
      <c r="F2753">
        <v>2024</v>
      </c>
      <c r="G2753" t="s">
        <v>197</v>
      </c>
      <c r="H2753" s="11" cm="1">
        <f t="array" ref="H2753">_xlfn.IFS(G2753="&gt;70%",1,G2753="60-70%",70%,G2753="50-60%",60%,G2753="&lt;50%",50%)</f>
        <v>0.7</v>
      </c>
      <c r="I2753" s="47">
        <v>1.1855436557043264</v>
      </c>
      <c r="J2753">
        <v>9</v>
      </c>
      <c r="K2753">
        <v>8</v>
      </c>
      <c r="L2753" t="s">
        <v>199</v>
      </c>
      <c r="M2753" s="11" cm="1">
        <f t="array" ref="M2753">_xlfn.IFS(L2753="&gt;70%",1,L2753="60-70%",70%,L2753="50-60%",60%,L2753="&lt;50%",50%)</f>
        <v>0.5</v>
      </c>
      <c r="N2753" s="47">
        <v>1.6150214520420814</v>
      </c>
      <c r="O2753">
        <v>10</v>
      </c>
      <c r="P2753">
        <v>9</v>
      </c>
      <c r="Q2753">
        <v>10</v>
      </c>
      <c r="R2753">
        <v>2</v>
      </c>
      <c r="S2753" t="s">
        <v>104</v>
      </c>
      <c r="T2753" t="s">
        <v>109</v>
      </c>
      <c r="V2753">
        <v>29</v>
      </c>
      <c r="W2753">
        <v>31</v>
      </c>
      <c r="X2753">
        <f>IF(AND(OR('Country Prioritization'!$C$4 = 'Filter inputs'!$A$4,'Country Prioritization'!$C$4=$B2753),
OR('Country Prioritization'!$C$6='Filter inputs'!$C$4,'Country Prioritization'!$C$6=$S2753),
OR( 'Country Prioritization'!$C$7='Filter inputs'!$D$4, 'Country Prioritization'!$C$7=$T2753),
OR('Country Prioritization'!$C$8='Filter inputs'!$E$4, 'Country Prioritization'!$C$8=$F2753), OR(AND('Country Prioritization'!$C$5='Filter inputs'!$B$4,H2753&lt;=$X$1),AND('Country Prioritization'!$C$5='Filter inputs'!$B$5,M2753&lt;=$X$1))),1,0)</f>
        <v>1</v>
      </c>
      <c r="Y2753">
        <f>IF(OR('Vaccine Prioritization'!$C$5='Filter inputs'!$E$4, 'Vaccine Prioritization'!$C$5=$F2753),1,0)</f>
        <v>1</v>
      </c>
    </row>
    <row r="2754" spans="1:25" x14ac:dyDescent="0.3">
      <c r="A2754" t="str">
        <f t="shared" si="64"/>
        <v>AFRICAAGORotaC2024</v>
      </c>
      <c r="B2754" t="s">
        <v>3</v>
      </c>
      <c r="C2754" t="s">
        <v>116</v>
      </c>
      <c r="D2754" t="s">
        <v>8</v>
      </c>
      <c r="E2754" t="s">
        <v>85</v>
      </c>
      <c r="F2754">
        <v>2024</v>
      </c>
      <c r="G2754" t="s">
        <v>198</v>
      </c>
      <c r="H2754" s="11" cm="1">
        <f t="array" ref="H2754">_xlfn.IFS(G2754="&gt;70%",1,G2754="60-70%",70%,G2754="50-60%",60%,G2754="&lt;50%",50%)</f>
        <v>0.6</v>
      </c>
      <c r="I2754" s="47">
        <v>1.8046245313178821</v>
      </c>
      <c r="J2754">
        <v>10</v>
      </c>
      <c r="K2754">
        <v>9</v>
      </c>
      <c r="L2754" t="s">
        <v>199</v>
      </c>
      <c r="M2754" s="11" cm="1">
        <f t="array" ref="M2754">_xlfn.IFS(L2754="&gt;70%",1,L2754="60-70%",70%,L2754="50-60%",60%,L2754="&lt;50%",50%)</f>
        <v>0.5</v>
      </c>
      <c r="N2754" s="47">
        <v>1.4089885848607755</v>
      </c>
      <c r="O2754">
        <v>7</v>
      </c>
      <c r="P2754">
        <v>9</v>
      </c>
      <c r="Q2754">
        <v>9</v>
      </c>
      <c r="R2754">
        <v>11</v>
      </c>
      <c r="S2754" t="s">
        <v>104</v>
      </c>
      <c r="T2754" t="s">
        <v>108</v>
      </c>
      <c r="V2754">
        <v>39</v>
      </c>
      <c r="W2754">
        <v>36</v>
      </c>
      <c r="X2754">
        <f>IF(AND(OR('Country Prioritization'!$C$4 = 'Filter inputs'!$A$4,'Country Prioritization'!$C$4=$B2754),
OR('Country Prioritization'!$C$6='Filter inputs'!$C$4,'Country Prioritization'!$C$6=$S2754),
OR( 'Country Prioritization'!$C$7='Filter inputs'!$D$4, 'Country Prioritization'!$C$7=$T2754),
OR('Country Prioritization'!$C$8='Filter inputs'!$E$4, 'Country Prioritization'!$C$8=$F2754), OR(AND('Country Prioritization'!$C$5='Filter inputs'!$B$4,H2754&lt;=$X$1),AND('Country Prioritization'!$C$5='Filter inputs'!$B$5,M2754&lt;=$X$1))),1,0)</f>
        <v>1</v>
      </c>
      <c r="Y2754">
        <f>IF(OR('Vaccine Prioritization'!$C$5='Filter inputs'!$E$4, 'Vaccine Prioritization'!$C$5=$F2754),1,0)</f>
        <v>1</v>
      </c>
    </row>
    <row r="2755" spans="1:25" x14ac:dyDescent="0.3">
      <c r="A2755" t="str">
        <f t="shared" si="64"/>
        <v>AFRICACMRRotaC2024</v>
      </c>
      <c r="B2755" t="s">
        <v>3</v>
      </c>
      <c r="C2755" t="s">
        <v>151</v>
      </c>
      <c r="D2755" t="s">
        <v>47</v>
      </c>
      <c r="E2755" t="s">
        <v>85</v>
      </c>
      <c r="F2755">
        <v>2024</v>
      </c>
      <c r="G2755" t="s">
        <v>197</v>
      </c>
      <c r="H2755" s="11" cm="1">
        <f t="array" ref="H2755">_xlfn.IFS(G2755="&gt;70%",1,G2755="60-70%",70%,G2755="50-60%",60%,G2755="&lt;50%",50%)</f>
        <v>0.7</v>
      </c>
      <c r="I2755" s="47">
        <v>0.94926525497964009</v>
      </c>
      <c r="J2755">
        <v>9</v>
      </c>
      <c r="K2755">
        <v>8</v>
      </c>
      <c r="L2755" t="s">
        <v>196</v>
      </c>
      <c r="M2755" s="11" cm="1">
        <f t="array" ref="M2755">_xlfn.IFS(L2755="&gt;70%",1,L2755="60-70%",70%,L2755="50-60%",60%,L2755="&lt;50%",50%)</f>
        <v>1</v>
      </c>
      <c r="N2755" s="47">
        <v>1.3828203836082344</v>
      </c>
      <c r="O2755">
        <v>4</v>
      </c>
      <c r="P2755">
        <v>9</v>
      </c>
      <c r="Q2755">
        <v>8</v>
      </c>
      <c r="R2755">
        <v>2</v>
      </c>
      <c r="S2755" t="s">
        <v>104</v>
      </c>
      <c r="T2755" t="s">
        <v>109</v>
      </c>
      <c r="V2755">
        <v>27</v>
      </c>
      <c r="W2755">
        <v>23</v>
      </c>
      <c r="X2755">
        <f>IF(AND(OR('Country Prioritization'!$C$4 = 'Filter inputs'!$A$4,'Country Prioritization'!$C$4=$B2755),
OR('Country Prioritization'!$C$6='Filter inputs'!$C$4,'Country Prioritization'!$C$6=$S2755),
OR( 'Country Prioritization'!$C$7='Filter inputs'!$D$4, 'Country Prioritization'!$C$7=$T2755),
OR('Country Prioritization'!$C$8='Filter inputs'!$E$4, 'Country Prioritization'!$C$8=$F2755), OR(AND('Country Prioritization'!$C$5='Filter inputs'!$B$4,H2755&lt;=$X$1),AND('Country Prioritization'!$C$5='Filter inputs'!$B$5,M2755&lt;=$X$1))),1,0)</f>
        <v>1</v>
      </c>
      <c r="Y2755">
        <f>IF(OR('Vaccine Prioritization'!$C$5='Filter inputs'!$E$4, 'Vaccine Prioritization'!$C$5=$F2755),1,0)</f>
        <v>1</v>
      </c>
    </row>
    <row r="2756" spans="1:25" x14ac:dyDescent="0.3">
      <c r="A2756" t="str">
        <f t="shared" ref="A2756:A2819" si="65">_xlfn.CONCAT(B2756,D2756,E2756,F2756)</f>
        <v>ASIAAFGRotaC2024</v>
      </c>
      <c r="B2756" t="s">
        <v>13</v>
      </c>
      <c r="C2756" t="s">
        <v>120</v>
      </c>
      <c r="D2756" t="s">
        <v>14</v>
      </c>
      <c r="E2756" t="s">
        <v>85</v>
      </c>
      <c r="F2756">
        <v>2024</v>
      </c>
      <c r="G2756" t="s">
        <v>198</v>
      </c>
      <c r="H2756" s="11" cm="1">
        <f t="array" ref="H2756">_xlfn.IFS(G2756="&gt;70%",1,G2756="60-70%",70%,G2756="50-60%",60%,G2756="&lt;50%",50%)</f>
        <v>0.6</v>
      </c>
      <c r="I2756" s="47">
        <v>2.6570422122660853</v>
      </c>
      <c r="J2756">
        <v>10</v>
      </c>
      <c r="K2756">
        <v>10</v>
      </c>
      <c r="L2756" t="s">
        <v>199</v>
      </c>
      <c r="M2756" s="11" cm="1">
        <f t="array" ref="M2756">_xlfn.IFS(L2756="&gt;70%",1,L2756="60-70%",70%,L2756="50-60%",60%,L2756="&lt;50%",50%)</f>
        <v>0.5</v>
      </c>
      <c r="N2756" s="47">
        <v>1.18694476185721</v>
      </c>
      <c r="O2756">
        <v>10</v>
      </c>
      <c r="P2756">
        <v>8</v>
      </c>
      <c r="Q2756">
        <v>8</v>
      </c>
      <c r="R2756">
        <v>9</v>
      </c>
      <c r="S2756" t="s">
        <v>103</v>
      </c>
      <c r="T2756" t="s">
        <v>106</v>
      </c>
      <c r="V2756">
        <v>37</v>
      </c>
      <c r="W2756">
        <v>35</v>
      </c>
      <c r="X2756">
        <f>IF(AND(OR('Country Prioritization'!$C$4 = 'Filter inputs'!$A$4,'Country Prioritization'!$C$4=$B2756),
OR('Country Prioritization'!$C$6='Filter inputs'!$C$4,'Country Prioritization'!$C$6=$S2756),
OR( 'Country Prioritization'!$C$7='Filter inputs'!$D$4, 'Country Prioritization'!$C$7=$T2756),
OR('Country Prioritization'!$C$8='Filter inputs'!$E$4, 'Country Prioritization'!$C$8=$F2756), OR(AND('Country Prioritization'!$C$5='Filter inputs'!$B$4,H2756&lt;=$X$1),AND('Country Prioritization'!$C$5='Filter inputs'!$B$5,M2756&lt;=$X$1))),1,0)</f>
        <v>1</v>
      </c>
      <c r="Y2756">
        <f>IF(OR('Vaccine Prioritization'!$C$5='Filter inputs'!$E$4, 'Vaccine Prioritization'!$C$5=$F2756),1,0)</f>
        <v>1</v>
      </c>
    </row>
    <row r="2757" spans="1:25" x14ac:dyDescent="0.3">
      <c r="A2757" t="str">
        <f t="shared" si="65"/>
        <v>ASIAUZBRotaC2024</v>
      </c>
      <c r="B2757" t="s">
        <v>13</v>
      </c>
      <c r="C2757" t="s">
        <v>176</v>
      </c>
      <c r="D2757" t="s">
        <v>72</v>
      </c>
      <c r="E2757" t="s">
        <v>85</v>
      </c>
      <c r="F2757">
        <v>2024</v>
      </c>
      <c r="G2757" t="s">
        <v>199</v>
      </c>
      <c r="H2757" s="11" cm="1">
        <f t="array" ref="H2757">_xlfn.IFS(G2757="&gt;70%",1,G2757="60-70%",70%,G2757="50-60%",60%,G2757="&lt;50%",50%)</f>
        <v>0.5</v>
      </c>
      <c r="I2757" s="47">
        <v>0.53414861103528255</v>
      </c>
      <c r="J2757">
        <v>10</v>
      </c>
      <c r="K2757">
        <v>6</v>
      </c>
      <c r="L2757" t="s">
        <v>196</v>
      </c>
      <c r="M2757" s="11" cm="1">
        <f t="array" ref="M2757">_xlfn.IFS(L2757="&gt;70%",1,L2757="60-70%",70%,L2757="50-60%",60%,L2757="&lt;50%",50%)</f>
        <v>1</v>
      </c>
      <c r="N2757" s="47">
        <v>1.0490520887151402</v>
      </c>
      <c r="O2757">
        <v>1</v>
      </c>
      <c r="P2757">
        <v>8</v>
      </c>
      <c r="Q2757">
        <v>3</v>
      </c>
      <c r="R2757">
        <v>5</v>
      </c>
      <c r="S2757" t="s">
        <v>104</v>
      </c>
      <c r="T2757" t="s">
        <v>107</v>
      </c>
      <c r="V2757">
        <v>24</v>
      </c>
      <c r="W2757">
        <v>17</v>
      </c>
      <c r="X2757">
        <f>IF(AND(OR('Country Prioritization'!$C$4 = 'Filter inputs'!$A$4,'Country Prioritization'!$C$4=$B2757),
OR('Country Prioritization'!$C$6='Filter inputs'!$C$4,'Country Prioritization'!$C$6=$S2757),
OR( 'Country Prioritization'!$C$7='Filter inputs'!$D$4, 'Country Prioritization'!$C$7=$T2757),
OR('Country Prioritization'!$C$8='Filter inputs'!$E$4, 'Country Prioritization'!$C$8=$F2757), OR(AND('Country Prioritization'!$C$5='Filter inputs'!$B$4,H2757&lt;=$X$1),AND('Country Prioritization'!$C$5='Filter inputs'!$B$5,M2757&lt;=$X$1))),1,0)</f>
        <v>1</v>
      </c>
      <c r="Y2757">
        <f>IF(OR('Vaccine Prioritization'!$C$5='Filter inputs'!$E$4, 'Vaccine Prioritization'!$C$5=$F2757),1,0)</f>
        <v>1</v>
      </c>
    </row>
    <row r="2758" spans="1:25" x14ac:dyDescent="0.3">
      <c r="A2758" t="str">
        <f t="shared" si="65"/>
        <v>AFRICAMOZRotaC2024</v>
      </c>
      <c r="B2758" t="s">
        <v>3</v>
      </c>
      <c r="C2758" t="s">
        <v>181</v>
      </c>
      <c r="D2758" t="s">
        <v>77</v>
      </c>
      <c r="E2758" t="s">
        <v>85</v>
      </c>
      <c r="F2758">
        <v>2024</v>
      </c>
      <c r="G2758" t="s">
        <v>196</v>
      </c>
      <c r="H2758" s="11" cm="1">
        <f t="array" ref="H2758">_xlfn.IFS(G2758="&gt;70%",1,G2758="60-70%",70%,G2758="50-60%",60%,G2758="&lt;50%",50%)</f>
        <v>1</v>
      </c>
      <c r="I2758" s="47">
        <v>0.90229718064621889</v>
      </c>
      <c r="J2758">
        <v>3</v>
      </c>
      <c r="K2758">
        <v>8</v>
      </c>
      <c r="L2758" t="s">
        <v>196</v>
      </c>
      <c r="M2758" s="11" cm="1">
        <f t="array" ref="M2758">_xlfn.IFS(L2758="&gt;70%",1,L2758="60-70%",70%,L2758="50-60%",60%,L2758="&lt;50%",50%)</f>
        <v>1</v>
      </c>
      <c r="N2758" s="47">
        <v>0.99518305265833074</v>
      </c>
      <c r="O2758">
        <v>1</v>
      </c>
      <c r="P2758">
        <v>8</v>
      </c>
      <c r="Q2758">
        <v>10</v>
      </c>
      <c r="R2758">
        <v>9</v>
      </c>
      <c r="S2758" t="s">
        <v>103</v>
      </c>
      <c r="T2758" t="s">
        <v>106</v>
      </c>
      <c r="V2758">
        <v>30</v>
      </c>
      <c r="W2758">
        <v>28</v>
      </c>
      <c r="X2758">
        <f>IF(AND(OR('Country Prioritization'!$C$4 = 'Filter inputs'!$A$4,'Country Prioritization'!$C$4=$B2758),
OR('Country Prioritization'!$C$6='Filter inputs'!$C$4,'Country Prioritization'!$C$6=$S2758),
OR( 'Country Prioritization'!$C$7='Filter inputs'!$D$4, 'Country Prioritization'!$C$7=$T2758),
OR('Country Prioritization'!$C$8='Filter inputs'!$E$4, 'Country Prioritization'!$C$8=$F2758), OR(AND('Country Prioritization'!$C$5='Filter inputs'!$B$4,H2758&lt;=$X$1),AND('Country Prioritization'!$C$5='Filter inputs'!$B$5,M2758&lt;=$X$1))),1,0)</f>
        <v>1</v>
      </c>
      <c r="Y2758">
        <f>IF(OR('Vaccine Prioritization'!$C$5='Filter inputs'!$E$4, 'Vaccine Prioritization'!$C$5=$F2758),1,0)</f>
        <v>1</v>
      </c>
    </row>
    <row r="2759" spans="1:25" x14ac:dyDescent="0.3">
      <c r="A2759" t="str">
        <f t="shared" si="65"/>
        <v>AFRICABFARotaC2024</v>
      </c>
      <c r="B2759" t="s">
        <v>3</v>
      </c>
      <c r="C2759" t="s">
        <v>167</v>
      </c>
      <c r="D2759" t="s">
        <v>63</v>
      </c>
      <c r="E2759" t="s">
        <v>85</v>
      </c>
      <c r="F2759">
        <v>2024</v>
      </c>
      <c r="G2759" t="s">
        <v>196</v>
      </c>
      <c r="H2759" s="11" cm="1">
        <f t="array" ref="H2759">_xlfn.IFS(G2759="&gt;70%",1,G2759="60-70%",70%,G2759="50-60%",60%,G2759="&lt;50%",50%)</f>
        <v>1</v>
      </c>
      <c r="I2759" s="47">
        <v>0.84914596531396991</v>
      </c>
      <c r="J2759">
        <v>3</v>
      </c>
      <c r="K2759">
        <v>7</v>
      </c>
      <c r="L2759" t="s">
        <v>196</v>
      </c>
      <c r="M2759" s="11" cm="1">
        <f t="array" ref="M2759">_xlfn.IFS(L2759="&gt;70%",1,L2759="60-70%",70%,L2759="50-60%",60%,L2759="&lt;50%",50%)</f>
        <v>1</v>
      </c>
      <c r="N2759" s="47">
        <v>0.96563565751409386</v>
      </c>
      <c r="O2759">
        <v>2</v>
      </c>
      <c r="P2759">
        <v>8</v>
      </c>
      <c r="Q2759">
        <v>4</v>
      </c>
      <c r="R2759">
        <v>9</v>
      </c>
      <c r="S2759" t="s">
        <v>103</v>
      </c>
      <c r="T2759" t="s">
        <v>106</v>
      </c>
      <c r="V2759">
        <v>23</v>
      </c>
      <c r="W2759">
        <v>23</v>
      </c>
      <c r="X2759">
        <f>IF(AND(OR('Country Prioritization'!$C$4 = 'Filter inputs'!$A$4,'Country Prioritization'!$C$4=$B2759),
OR('Country Prioritization'!$C$6='Filter inputs'!$C$4,'Country Prioritization'!$C$6=$S2759),
OR( 'Country Prioritization'!$C$7='Filter inputs'!$D$4, 'Country Prioritization'!$C$7=$T2759),
OR('Country Prioritization'!$C$8='Filter inputs'!$E$4, 'Country Prioritization'!$C$8=$F2759), OR(AND('Country Prioritization'!$C$5='Filter inputs'!$B$4,H2759&lt;=$X$1),AND('Country Prioritization'!$C$5='Filter inputs'!$B$5,M2759&lt;=$X$1))),1,0)</f>
        <v>1</v>
      </c>
      <c r="Y2759">
        <f>IF(OR('Vaccine Prioritization'!$C$5='Filter inputs'!$E$4, 'Vaccine Prioritization'!$C$5=$F2759),1,0)</f>
        <v>1</v>
      </c>
    </row>
    <row r="2760" spans="1:25" x14ac:dyDescent="0.3">
      <c r="A2760" t="str">
        <f t="shared" si="65"/>
        <v>AFRICAMDGRotaC2024</v>
      </c>
      <c r="B2760" t="s">
        <v>3</v>
      </c>
      <c r="C2760" t="s">
        <v>145</v>
      </c>
      <c r="D2760" t="s">
        <v>41</v>
      </c>
      <c r="E2760" t="s">
        <v>85</v>
      </c>
      <c r="F2760">
        <v>2024</v>
      </c>
      <c r="G2760" t="s">
        <v>196</v>
      </c>
      <c r="H2760" s="11" cm="1">
        <f t="array" ref="H2760">_xlfn.IFS(G2760="&gt;70%",1,G2760="60-70%",70%,G2760="50-60%",60%,G2760="&lt;50%",50%)</f>
        <v>1</v>
      </c>
      <c r="I2760" s="47">
        <v>0.86754140287054216</v>
      </c>
      <c r="J2760">
        <v>5</v>
      </c>
      <c r="K2760">
        <v>7</v>
      </c>
      <c r="L2760" t="s">
        <v>196</v>
      </c>
      <c r="M2760" s="11" cm="1">
        <f t="array" ref="M2760">_xlfn.IFS(L2760="&gt;70%",1,L2760="60-70%",70%,L2760="50-60%",60%,L2760="&lt;50%",50%)</f>
        <v>1</v>
      </c>
      <c r="N2760" s="47">
        <v>0.95791079265436407</v>
      </c>
      <c r="O2760">
        <v>4</v>
      </c>
      <c r="P2760">
        <v>8</v>
      </c>
      <c r="Q2760">
        <v>7</v>
      </c>
      <c r="R2760">
        <v>9</v>
      </c>
      <c r="S2760" t="s">
        <v>103</v>
      </c>
      <c r="T2760" t="s">
        <v>106</v>
      </c>
      <c r="V2760">
        <v>28</v>
      </c>
      <c r="W2760">
        <v>28</v>
      </c>
      <c r="X2760">
        <f>IF(AND(OR('Country Prioritization'!$C$4 = 'Filter inputs'!$A$4,'Country Prioritization'!$C$4=$B2760),
OR('Country Prioritization'!$C$6='Filter inputs'!$C$4,'Country Prioritization'!$C$6=$S2760),
OR( 'Country Prioritization'!$C$7='Filter inputs'!$D$4, 'Country Prioritization'!$C$7=$T2760),
OR('Country Prioritization'!$C$8='Filter inputs'!$E$4, 'Country Prioritization'!$C$8=$F2760), OR(AND('Country Prioritization'!$C$5='Filter inputs'!$B$4,H2760&lt;=$X$1),AND('Country Prioritization'!$C$5='Filter inputs'!$B$5,M2760&lt;=$X$1))),1,0)</f>
        <v>1</v>
      </c>
      <c r="Y2760">
        <f>IF(OR('Vaccine Prioritization'!$C$5='Filter inputs'!$E$4, 'Vaccine Prioritization'!$C$5=$F2760),1,0)</f>
        <v>1</v>
      </c>
    </row>
    <row r="2761" spans="1:25" x14ac:dyDescent="0.3">
      <c r="A2761" t="str">
        <f t="shared" si="65"/>
        <v>AFRICAUGARotaC2024</v>
      </c>
      <c r="B2761" t="s">
        <v>3</v>
      </c>
      <c r="C2761" t="s">
        <v>147</v>
      </c>
      <c r="D2761" t="s">
        <v>43</v>
      </c>
      <c r="E2761" t="s">
        <v>85</v>
      </c>
      <c r="F2761">
        <v>2024</v>
      </c>
      <c r="G2761" t="s">
        <v>196</v>
      </c>
      <c r="H2761" s="11" cm="1">
        <f t="array" ref="H2761">_xlfn.IFS(G2761="&gt;70%",1,G2761="60-70%",70%,G2761="50-60%",60%,G2761="&lt;50%",50%)</f>
        <v>1</v>
      </c>
      <c r="I2761" s="47">
        <v>1.0345139258678078</v>
      </c>
      <c r="J2761">
        <v>4</v>
      </c>
      <c r="K2761">
        <v>8</v>
      </c>
      <c r="L2761" t="s">
        <v>196</v>
      </c>
      <c r="M2761" s="11" cm="1">
        <f t="array" ref="M2761">_xlfn.IFS(L2761="&gt;70%",1,L2761="60-70%",70%,L2761="50-60%",60%,L2761="&lt;50%",50%)</f>
        <v>1</v>
      </c>
      <c r="N2761" s="47">
        <v>0.94832663818931862</v>
      </c>
      <c r="O2761">
        <v>4</v>
      </c>
      <c r="P2761">
        <v>8</v>
      </c>
      <c r="Q2761">
        <v>6</v>
      </c>
      <c r="R2761">
        <v>9</v>
      </c>
      <c r="S2761" t="s">
        <v>103</v>
      </c>
      <c r="T2761" t="s">
        <v>106</v>
      </c>
      <c r="V2761">
        <v>27</v>
      </c>
      <c r="W2761">
        <v>27</v>
      </c>
      <c r="X2761">
        <f>IF(AND(OR('Country Prioritization'!$C$4 = 'Filter inputs'!$A$4,'Country Prioritization'!$C$4=$B2761),
OR('Country Prioritization'!$C$6='Filter inputs'!$C$4,'Country Prioritization'!$C$6=$S2761),
OR( 'Country Prioritization'!$C$7='Filter inputs'!$D$4, 'Country Prioritization'!$C$7=$T2761),
OR('Country Prioritization'!$C$8='Filter inputs'!$E$4, 'Country Prioritization'!$C$8=$F2761), OR(AND('Country Prioritization'!$C$5='Filter inputs'!$B$4,H2761&lt;=$X$1),AND('Country Prioritization'!$C$5='Filter inputs'!$B$5,M2761&lt;=$X$1))),1,0)</f>
        <v>1</v>
      </c>
      <c r="Y2761">
        <f>IF(OR('Vaccine Prioritization'!$C$5='Filter inputs'!$E$4, 'Vaccine Prioritization'!$C$5=$F2761),1,0)</f>
        <v>1</v>
      </c>
    </row>
    <row r="2762" spans="1:25" x14ac:dyDescent="0.3">
      <c r="A2762" t="str">
        <f t="shared" si="65"/>
        <v>AFRICAMLIRotaC2024</v>
      </c>
      <c r="B2762" t="s">
        <v>3</v>
      </c>
      <c r="C2762" t="s">
        <v>126</v>
      </c>
      <c r="D2762" t="s">
        <v>21</v>
      </c>
      <c r="E2762" t="s">
        <v>85</v>
      </c>
      <c r="F2762">
        <v>2024</v>
      </c>
      <c r="G2762" t="s">
        <v>197</v>
      </c>
      <c r="H2762" s="11" cm="1">
        <f t="array" ref="H2762">_xlfn.IFS(G2762="&gt;70%",1,G2762="60-70%",70%,G2762="50-60%",60%,G2762="&lt;50%",50%)</f>
        <v>0.7</v>
      </c>
      <c r="I2762" s="47">
        <v>0.8110142182120309</v>
      </c>
      <c r="J2762">
        <v>10</v>
      </c>
      <c r="K2762">
        <v>7</v>
      </c>
      <c r="L2762" t="s">
        <v>197</v>
      </c>
      <c r="M2762" s="11" cm="1">
        <f t="array" ref="M2762">_xlfn.IFS(L2762="&gt;70%",1,L2762="60-70%",70%,L2762="50-60%",60%,L2762="&lt;50%",50%)</f>
        <v>0.7</v>
      </c>
      <c r="N2762" s="47">
        <v>0.93086556528662012</v>
      </c>
      <c r="O2762">
        <v>6</v>
      </c>
      <c r="P2762">
        <v>8</v>
      </c>
      <c r="Q2762">
        <v>8</v>
      </c>
      <c r="R2762">
        <v>9</v>
      </c>
      <c r="S2762" t="s">
        <v>103</v>
      </c>
      <c r="T2762" t="s">
        <v>106</v>
      </c>
      <c r="V2762">
        <v>34</v>
      </c>
      <c r="W2762">
        <v>31</v>
      </c>
      <c r="X2762">
        <f>IF(AND(OR('Country Prioritization'!$C$4 = 'Filter inputs'!$A$4,'Country Prioritization'!$C$4=$B2762),
OR('Country Prioritization'!$C$6='Filter inputs'!$C$4,'Country Prioritization'!$C$6=$S2762),
OR( 'Country Prioritization'!$C$7='Filter inputs'!$D$4, 'Country Prioritization'!$C$7=$T2762),
OR('Country Prioritization'!$C$8='Filter inputs'!$E$4, 'Country Prioritization'!$C$8=$F2762), OR(AND('Country Prioritization'!$C$5='Filter inputs'!$B$4,H2762&lt;=$X$1),AND('Country Prioritization'!$C$5='Filter inputs'!$B$5,M2762&lt;=$X$1))),1,0)</f>
        <v>1</v>
      </c>
      <c r="Y2762">
        <f>IF(OR('Vaccine Prioritization'!$C$5='Filter inputs'!$E$4, 'Vaccine Prioritization'!$C$5=$F2762),1,0)</f>
        <v>1</v>
      </c>
    </row>
    <row r="2763" spans="1:25" x14ac:dyDescent="0.3">
      <c r="A2763" t="str">
        <f t="shared" si="65"/>
        <v>ASIANPLRotaC2024</v>
      </c>
      <c r="B2763" t="s">
        <v>13</v>
      </c>
      <c r="C2763" t="s">
        <v>157</v>
      </c>
      <c r="D2763" t="s">
        <v>53</v>
      </c>
      <c r="E2763" t="s">
        <v>85</v>
      </c>
      <c r="F2763">
        <v>2024</v>
      </c>
      <c r="G2763" t="s">
        <v>197</v>
      </c>
      <c r="H2763" s="11" cm="1">
        <f t="array" ref="H2763">_xlfn.IFS(G2763="&gt;70%",1,G2763="60-70%",70%,G2763="50-60%",60%,G2763="&lt;50%",50%)</f>
        <v>0.7</v>
      </c>
      <c r="I2763" s="47">
        <v>0.51593480846994333</v>
      </c>
      <c r="J2763">
        <v>8</v>
      </c>
      <c r="K2763">
        <v>6</v>
      </c>
      <c r="L2763" t="s">
        <v>199</v>
      </c>
      <c r="M2763" s="11" cm="1">
        <f t="array" ref="M2763">_xlfn.IFS(L2763="&gt;70%",1,L2763="60-70%",70%,L2763="50-60%",60%,L2763="&lt;50%",50%)</f>
        <v>0.5</v>
      </c>
      <c r="N2763" s="47">
        <v>0.92128844544573385</v>
      </c>
      <c r="O2763">
        <v>10</v>
      </c>
      <c r="P2763">
        <v>7</v>
      </c>
      <c r="Q2763">
        <v>6</v>
      </c>
      <c r="R2763">
        <v>8</v>
      </c>
      <c r="S2763" t="s">
        <v>104</v>
      </c>
      <c r="T2763" t="s">
        <v>106</v>
      </c>
      <c r="V2763">
        <v>28</v>
      </c>
      <c r="W2763">
        <v>31</v>
      </c>
      <c r="X2763">
        <f>IF(AND(OR('Country Prioritization'!$C$4 = 'Filter inputs'!$A$4,'Country Prioritization'!$C$4=$B2763),
OR('Country Prioritization'!$C$6='Filter inputs'!$C$4,'Country Prioritization'!$C$6=$S2763),
OR( 'Country Prioritization'!$C$7='Filter inputs'!$D$4, 'Country Prioritization'!$C$7=$T2763),
OR('Country Prioritization'!$C$8='Filter inputs'!$E$4, 'Country Prioritization'!$C$8=$F2763), OR(AND('Country Prioritization'!$C$5='Filter inputs'!$B$4,H2763&lt;=$X$1),AND('Country Prioritization'!$C$5='Filter inputs'!$B$5,M2763&lt;=$X$1))),1,0)</f>
        <v>1</v>
      </c>
      <c r="Y2763">
        <f>IF(OR('Vaccine Prioritization'!$C$5='Filter inputs'!$E$4, 'Vaccine Prioritization'!$C$5=$F2763),1,0)</f>
        <v>1</v>
      </c>
    </row>
    <row r="2764" spans="1:25" x14ac:dyDescent="0.3">
      <c r="A2764" t="str">
        <f t="shared" si="65"/>
        <v>AMERICABOLRotaC2024</v>
      </c>
      <c r="B2764" t="s">
        <v>22</v>
      </c>
      <c r="C2764" t="s">
        <v>162</v>
      </c>
      <c r="D2764" t="s">
        <v>58</v>
      </c>
      <c r="E2764" t="s">
        <v>85</v>
      </c>
      <c r="F2764">
        <v>2024</v>
      </c>
      <c r="G2764" t="s">
        <v>196</v>
      </c>
      <c r="H2764" s="11" cm="1">
        <f t="array" ref="H2764">_xlfn.IFS(G2764="&gt;70%",1,G2764="60-70%",70%,G2764="50-60%",60%,G2764="&lt;50%",50%)</f>
        <v>1</v>
      </c>
      <c r="I2764" s="47">
        <v>0.73714359158210252</v>
      </c>
      <c r="J2764">
        <v>5</v>
      </c>
      <c r="K2764">
        <v>7</v>
      </c>
      <c r="L2764" t="s">
        <v>196</v>
      </c>
      <c r="M2764" s="11" cm="1">
        <f t="array" ref="M2764">_xlfn.IFS(L2764="&gt;70%",1,L2764="60-70%",70%,L2764="50-60%",60%,L2764="&lt;50%",50%)</f>
        <v>1</v>
      </c>
      <c r="N2764" s="47">
        <v>0.91680304838740001</v>
      </c>
      <c r="O2764">
        <v>3</v>
      </c>
      <c r="P2764">
        <v>7</v>
      </c>
      <c r="Q2764">
        <v>4</v>
      </c>
      <c r="R2764">
        <v>11</v>
      </c>
      <c r="S2764" t="s">
        <v>104</v>
      </c>
      <c r="T2764" t="s">
        <v>108</v>
      </c>
      <c r="V2764">
        <v>27</v>
      </c>
      <c r="W2764">
        <v>25</v>
      </c>
      <c r="X2764">
        <f>IF(AND(OR('Country Prioritization'!$C$4 = 'Filter inputs'!$A$4,'Country Prioritization'!$C$4=$B2764),
OR('Country Prioritization'!$C$6='Filter inputs'!$C$4,'Country Prioritization'!$C$6=$S2764),
OR( 'Country Prioritization'!$C$7='Filter inputs'!$D$4, 'Country Prioritization'!$C$7=$T2764),
OR('Country Prioritization'!$C$8='Filter inputs'!$E$4, 'Country Prioritization'!$C$8=$F2764), OR(AND('Country Prioritization'!$C$5='Filter inputs'!$B$4,H2764&lt;=$X$1),AND('Country Prioritization'!$C$5='Filter inputs'!$B$5,M2764&lt;=$X$1))),1,0)</f>
        <v>1</v>
      </c>
      <c r="Y2764">
        <f>IF(OR('Vaccine Prioritization'!$C$5='Filter inputs'!$E$4, 'Vaccine Prioritization'!$C$5=$F2764),1,0)</f>
        <v>1</v>
      </c>
    </row>
    <row r="2765" spans="1:25" x14ac:dyDescent="0.3">
      <c r="A2765" t="str">
        <f t="shared" si="65"/>
        <v>AFRICAKENRotaC2024</v>
      </c>
      <c r="B2765" t="s">
        <v>3</v>
      </c>
      <c r="C2765" t="s">
        <v>139</v>
      </c>
      <c r="D2765" t="s">
        <v>35</v>
      </c>
      <c r="E2765" t="s">
        <v>85</v>
      </c>
      <c r="F2765">
        <v>2024</v>
      </c>
      <c r="G2765" t="s">
        <v>196</v>
      </c>
      <c r="H2765" s="11" cm="1">
        <f t="array" ref="H2765">_xlfn.IFS(G2765="&gt;70%",1,G2765="60-70%",70%,G2765="50-60%",60%,G2765="&lt;50%",50%)</f>
        <v>1</v>
      </c>
      <c r="I2765" s="47">
        <v>1.0280036185494064</v>
      </c>
      <c r="J2765">
        <v>3</v>
      </c>
      <c r="K2765">
        <v>8</v>
      </c>
      <c r="L2765" t="s">
        <v>196</v>
      </c>
      <c r="M2765" s="11" cm="1">
        <f t="array" ref="M2765">_xlfn.IFS(L2765="&gt;70%",1,L2765="60-70%",70%,L2765="50-60%",60%,L2765="&lt;50%",50%)</f>
        <v>1</v>
      </c>
      <c r="N2765" s="47">
        <v>0.84765515566687488</v>
      </c>
      <c r="O2765">
        <v>5</v>
      </c>
      <c r="P2765">
        <v>7</v>
      </c>
      <c r="Q2765">
        <v>5</v>
      </c>
      <c r="R2765">
        <v>2</v>
      </c>
      <c r="S2765" t="s">
        <v>104</v>
      </c>
      <c r="T2765" t="s">
        <v>109</v>
      </c>
      <c r="V2765">
        <v>18</v>
      </c>
      <c r="W2765">
        <v>19</v>
      </c>
      <c r="X2765">
        <f>IF(AND(OR('Country Prioritization'!$C$4 = 'Filter inputs'!$A$4,'Country Prioritization'!$C$4=$B2765),
OR('Country Prioritization'!$C$6='Filter inputs'!$C$4,'Country Prioritization'!$C$6=$S2765),
OR( 'Country Prioritization'!$C$7='Filter inputs'!$D$4, 'Country Prioritization'!$C$7=$T2765),
OR('Country Prioritization'!$C$8='Filter inputs'!$E$4, 'Country Prioritization'!$C$8=$F2765), OR(AND('Country Prioritization'!$C$5='Filter inputs'!$B$4,H2765&lt;=$X$1),AND('Country Prioritization'!$C$5='Filter inputs'!$B$5,M2765&lt;=$X$1))),1,0)</f>
        <v>1</v>
      </c>
      <c r="Y2765">
        <f>IF(OR('Vaccine Prioritization'!$C$5='Filter inputs'!$E$4, 'Vaccine Prioritization'!$C$5=$F2765),1,0)</f>
        <v>1</v>
      </c>
    </row>
    <row r="2766" spans="1:25" x14ac:dyDescent="0.3">
      <c r="A2766" t="str">
        <f t="shared" si="65"/>
        <v>AFRICAZMBRotaC2024</v>
      </c>
      <c r="B2766" t="s">
        <v>3</v>
      </c>
      <c r="C2766" t="s">
        <v>182</v>
      </c>
      <c r="D2766" t="s">
        <v>78</v>
      </c>
      <c r="E2766" t="s">
        <v>85</v>
      </c>
      <c r="F2766">
        <v>2024</v>
      </c>
      <c r="G2766" t="s">
        <v>196</v>
      </c>
      <c r="H2766" s="11" cm="1">
        <f t="array" ref="H2766">_xlfn.IFS(G2766="&gt;70%",1,G2766="60-70%",70%,G2766="50-60%",60%,G2766="&lt;50%",50%)</f>
        <v>1</v>
      </c>
      <c r="I2766" s="47">
        <v>0.72141156902503123</v>
      </c>
      <c r="J2766">
        <v>3</v>
      </c>
      <c r="K2766">
        <v>7</v>
      </c>
      <c r="L2766" t="s">
        <v>196</v>
      </c>
      <c r="M2766" s="11" cm="1">
        <f t="array" ref="M2766">_xlfn.IFS(L2766="&gt;70%",1,L2766="60-70%",70%,L2766="50-60%",60%,L2766="&lt;50%",50%)</f>
        <v>1</v>
      </c>
      <c r="N2766" s="47">
        <v>0.80170811959349375</v>
      </c>
      <c r="O2766">
        <v>1</v>
      </c>
      <c r="P2766">
        <v>7</v>
      </c>
      <c r="Q2766">
        <v>9</v>
      </c>
      <c r="R2766">
        <v>2</v>
      </c>
      <c r="S2766" t="s">
        <v>104</v>
      </c>
      <c r="T2766" t="s">
        <v>109</v>
      </c>
      <c r="V2766">
        <v>21</v>
      </c>
      <c r="W2766">
        <v>19</v>
      </c>
      <c r="X2766">
        <f>IF(AND(OR('Country Prioritization'!$C$4 = 'Filter inputs'!$A$4,'Country Prioritization'!$C$4=$B2766),
OR('Country Prioritization'!$C$6='Filter inputs'!$C$4,'Country Prioritization'!$C$6=$S2766),
OR( 'Country Prioritization'!$C$7='Filter inputs'!$D$4, 'Country Prioritization'!$C$7=$T2766),
OR('Country Prioritization'!$C$8='Filter inputs'!$E$4, 'Country Prioritization'!$C$8=$F2766), OR(AND('Country Prioritization'!$C$5='Filter inputs'!$B$4,H2766&lt;=$X$1),AND('Country Prioritization'!$C$5='Filter inputs'!$B$5,M2766&lt;=$X$1))),1,0)</f>
        <v>1</v>
      </c>
      <c r="Y2766">
        <f>IF(OR('Vaccine Prioritization'!$C$5='Filter inputs'!$E$4, 'Vaccine Prioritization'!$C$5=$F2766),1,0)</f>
        <v>1</v>
      </c>
    </row>
    <row r="2767" spans="1:25" x14ac:dyDescent="0.3">
      <c r="A2767" t="str">
        <f t="shared" si="65"/>
        <v>ASIAPRKRotaC2024</v>
      </c>
      <c r="B2767" t="s">
        <v>13</v>
      </c>
      <c r="C2767" t="s">
        <v>177</v>
      </c>
      <c r="D2767" t="s">
        <v>73</v>
      </c>
      <c r="E2767" t="s">
        <v>85</v>
      </c>
      <c r="F2767">
        <v>2024</v>
      </c>
      <c r="G2767" t="s">
        <v>197</v>
      </c>
      <c r="H2767" s="11" cm="1">
        <f t="array" ref="H2767">_xlfn.IFS(G2767="&gt;70%",1,G2767="60-70%",70%,G2767="50-60%",60%,G2767="&lt;50%",50%)</f>
        <v>0.7</v>
      </c>
      <c r="I2767" s="47">
        <v>0.4070534512666969</v>
      </c>
      <c r="J2767">
        <v>8</v>
      </c>
      <c r="K2767">
        <v>6</v>
      </c>
      <c r="L2767" t="s">
        <v>199</v>
      </c>
      <c r="M2767" s="11" cm="1">
        <f t="array" ref="M2767">_xlfn.IFS(L2767="&gt;70%",1,L2767="60-70%",70%,L2767="50-60%",60%,L2767="&lt;50%",50%)</f>
        <v>0.5</v>
      </c>
      <c r="N2767" s="47">
        <v>0.74715530219479331</v>
      </c>
      <c r="O2767">
        <v>9</v>
      </c>
      <c r="P2767">
        <v>7</v>
      </c>
      <c r="Q2767">
        <v>1</v>
      </c>
      <c r="R2767">
        <v>9</v>
      </c>
      <c r="S2767" t="s">
        <v>103</v>
      </c>
      <c r="T2767" t="s">
        <v>106</v>
      </c>
      <c r="V2767">
        <v>24</v>
      </c>
      <c r="W2767">
        <v>26</v>
      </c>
      <c r="X2767">
        <f>IF(AND(OR('Country Prioritization'!$C$4 = 'Filter inputs'!$A$4,'Country Prioritization'!$C$4=$B2767),
OR('Country Prioritization'!$C$6='Filter inputs'!$C$4,'Country Prioritization'!$C$6=$S2767),
OR( 'Country Prioritization'!$C$7='Filter inputs'!$D$4, 'Country Prioritization'!$C$7=$T2767),
OR('Country Prioritization'!$C$8='Filter inputs'!$E$4, 'Country Prioritization'!$C$8=$F2767), OR(AND('Country Prioritization'!$C$5='Filter inputs'!$B$4,H2767&lt;=$X$1),AND('Country Prioritization'!$C$5='Filter inputs'!$B$5,M2767&lt;=$X$1))),1,0)</f>
        <v>1</v>
      </c>
      <c r="Y2767">
        <f>IF(OR('Vaccine Prioritization'!$C$5='Filter inputs'!$E$4, 'Vaccine Prioritization'!$C$5=$F2767),1,0)</f>
        <v>1</v>
      </c>
    </row>
    <row r="2768" spans="1:25" x14ac:dyDescent="0.3">
      <c r="A2768" t="str">
        <f t="shared" si="65"/>
        <v>AFRICASENRotaC2024</v>
      </c>
      <c r="B2768" t="s">
        <v>3</v>
      </c>
      <c r="C2768" t="s">
        <v>164</v>
      </c>
      <c r="D2768" t="s">
        <v>60</v>
      </c>
      <c r="E2768" t="s">
        <v>85</v>
      </c>
      <c r="F2768">
        <v>2024</v>
      </c>
      <c r="G2768" t="s">
        <v>196</v>
      </c>
      <c r="H2768" s="11" cm="1">
        <f t="array" ref="H2768">_xlfn.IFS(G2768="&gt;70%",1,G2768="60-70%",70%,G2768="50-60%",60%,G2768="&lt;50%",50%)</f>
        <v>1</v>
      </c>
      <c r="I2768" s="47">
        <v>0.81239810720745387</v>
      </c>
      <c r="J2768">
        <v>2</v>
      </c>
      <c r="K2768">
        <v>7</v>
      </c>
      <c r="L2768" t="s">
        <v>196</v>
      </c>
      <c r="M2768" s="11" cm="1">
        <f t="array" ref="M2768">_xlfn.IFS(L2768="&gt;70%",1,L2768="60-70%",70%,L2768="50-60%",60%,L2768="&lt;50%",50%)</f>
        <v>1</v>
      </c>
      <c r="N2768" s="47">
        <v>0.74220747498985851</v>
      </c>
      <c r="O2768">
        <v>3</v>
      </c>
      <c r="P2768">
        <v>7</v>
      </c>
      <c r="Q2768">
        <v>1</v>
      </c>
      <c r="R2768">
        <v>2</v>
      </c>
      <c r="S2768" t="s">
        <v>104</v>
      </c>
      <c r="T2768" t="s">
        <v>109</v>
      </c>
      <c r="V2768">
        <v>12</v>
      </c>
      <c r="W2768">
        <v>13</v>
      </c>
      <c r="X2768">
        <f>IF(AND(OR('Country Prioritization'!$C$4 = 'Filter inputs'!$A$4,'Country Prioritization'!$C$4=$B2768),
OR('Country Prioritization'!$C$6='Filter inputs'!$C$4,'Country Prioritization'!$C$6=$S2768),
OR( 'Country Prioritization'!$C$7='Filter inputs'!$D$4, 'Country Prioritization'!$C$7=$T2768),
OR('Country Prioritization'!$C$8='Filter inputs'!$E$4, 'Country Prioritization'!$C$8=$F2768), OR(AND('Country Prioritization'!$C$5='Filter inputs'!$B$4,H2768&lt;=$X$1),AND('Country Prioritization'!$C$5='Filter inputs'!$B$5,M2768&lt;=$X$1))),1,0)</f>
        <v>1</v>
      </c>
      <c r="Y2768">
        <f>IF(OR('Vaccine Prioritization'!$C$5='Filter inputs'!$E$4, 'Vaccine Prioritization'!$C$5=$F2768),1,0)</f>
        <v>1</v>
      </c>
    </row>
    <row r="2769" spans="1:25" x14ac:dyDescent="0.3">
      <c r="A2769" t="str">
        <f t="shared" si="65"/>
        <v>AMERICAHTIRotaC2024</v>
      </c>
      <c r="B2769" t="s">
        <v>22</v>
      </c>
      <c r="C2769" t="s">
        <v>127</v>
      </c>
      <c r="D2769" t="s">
        <v>23</v>
      </c>
      <c r="E2769" t="s">
        <v>85</v>
      </c>
      <c r="F2769">
        <v>2024</v>
      </c>
      <c r="G2769" t="s">
        <v>199</v>
      </c>
      <c r="H2769" s="11" cm="1">
        <f t="array" ref="H2769">_xlfn.IFS(G2769="&gt;70%",1,G2769="60-70%",70%,G2769="50-60%",60%,G2769="&lt;50%",50%)</f>
        <v>0.5</v>
      </c>
      <c r="I2769" s="47">
        <v>0.48127502032527036</v>
      </c>
      <c r="J2769">
        <v>10</v>
      </c>
      <c r="K2769">
        <v>6</v>
      </c>
      <c r="L2769" t="s">
        <v>197</v>
      </c>
      <c r="M2769" s="11" cm="1">
        <f t="array" ref="M2769">_xlfn.IFS(L2769="&gt;70%",1,L2769="60-70%",70%,L2769="50-60%",60%,L2769="&lt;50%",50%)</f>
        <v>0.7</v>
      </c>
      <c r="N2769" s="47">
        <v>0.69849732981230894</v>
      </c>
      <c r="O2769">
        <v>6</v>
      </c>
      <c r="P2769">
        <v>7</v>
      </c>
      <c r="Q2769">
        <v>5</v>
      </c>
      <c r="R2769">
        <v>9</v>
      </c>
      <c r="S2769" t="s">
        <v>103</v>
      </c>
      <c r="T2769" t="s">
        <v>106</v>
      </c>
      <c r="V2769">
        <v>30</v>
      </c>
      <c r="W2769">
        <v>27</v>
      </c>
      <c r="X2769">
        <f>IF(AND(OR('Country Prioritization'!$C$4 = 'Filter inputs'!$A$4,'Country Prioritization'!$C$4=$B2769),
OR('Country Prioritization'!$C$6='Filter inputs'!$C$4,'Country Prioritization'!$C$6=$S2769),
OR( 'Country Prioritization'!$C$7='Filter inputs'!$D$4, 'Country Prioritization'!$C$7=$T2769),
OR('Country Prioritization'!$C$8='Filter inputs'!$E$4, 'Country Prioritization'!$C$8=$F2769), OR(AND('Country Prioritization'!$C$5='Filter inputs'!$B$4,H2769&lt;=$X$1),AND('Country Prioritization'!$C$5='Filter inputs'!$B$5,M2769&lt;=$X$1))),1,0)</f>
        <v>1</v>
      </c>
      <c r="Y2769">
        <f>IF(OR('Vaccine Prioritization'!$C$5='Filter inputs'!$E$4, 'Vaccine Prioritization'!$C$5=$F2769),1,0)</f>
        <v>1</v>
      </c>
    </row>
    <row r="2770" spans="1:25" x14ac:dyDescent="0.3">
      <c r="A2770" t="str">
        <f t="shared" si="65"/>
        <v>AFRICAGHARotaC2024</v>
      </c>
      <c r="B2770" t="s">
        <v>3</v>
      </c>
      <c r="C2770" t="s">
        <v>166</v>
      </c>
      <c r="D2770" t="s">
        <v>62</v>
      </c>
      <c r="E2770" t="s">
        <v>85</v>
      </c>
      <c r="F2770">
        <v>2024</v>
      </c>
      <c r="G2770" t="s">
        <v>196</v>
      </c>
      <c r="H2770" s="11" cm="1">
        <f t="array" ref="H2770">_xlfn.IFS(G2770="&gt;70%",1,G2770="60-70%",70%,G2770="50-60%",60%,G2770="&lt;50%",50%)</f>
        <v>1</v>
      </c>
      <c r="I2770" s="47">
        <v>0.65449039484827154</v>
      </c>
      <c r="J2770">
        <v>2</v>
      </c>
      <c r="K2770">
        <v>7</v>
      </c>
      <c r="L2770" t="s">
        <v>196</v>
      </c>
      <c r="M2770" s="11" cm="1">
        <f t="array" ref="M2770">_xlfn.IFS(L2770="&gt;70%",1,L2770="60-70%",70%,L2770="50-60%",60%,L2770="&lt;50%",50%)</f>
        <v>1</v>
      </c>
      <c r="N2770" s="47">
        <v>0.66536306146403323</v>
      </c>
      <c r="O2770">
        <v>2</v>
      </c>
      <c r="P2770">
        <v>7</v>
      </c>
      <c r="Q2770">
        <v>5</v>
      </c>
      <c r="R2770">
        <v>2</v>
      </c>
      <c r="S2770" t="s">
        <v>104</v>
      </c>
      <c r="T2770" t="s">
        <v>109</v>
      </c>
      <c r="V2770">
        <v>16</v>
      </c>
      <c r="W2770">
        <v>16</v>
      </c>
      <c r="X2770">
        <f>IF(AND(OR('Country Prioritization'!$C$4 = 'Filter inputs'!$A$4,'Country Prioritization'!$C$4=$B2770),
OR('Country Prioritization'!$C$6='Filter inputs'!$C$4,'Country Prioritization'!$C$6=$S2770),
OR( 'Country Prioritization'!$C$7='Filter inputs'!$D$4, 'Country Prioritization'!$C$7=$T2770),
OR('Country Prioritization'!$C$8='Filter inputs'!$E$4, 'Country Prioritization'!$C$8=$F2770), OR(AND('Country Prioritization'!$C$5='Filter inputs'!$B$4,H2770&lt;=$X$1),AND('Country Prioritization'!$C$5='Filter inputs'!$B$5,M2770&lt;=$X$1))),1,0)</f>
        <v>1</v>
      </c>
      <c r="Y2770">
        <f>IF(OR('Vaccine Prioritization'!$C$5='Filter inputs'!$E$4, 'Vaccine Prioritization'!$C$5=$F2770),1,0)</f>
        <v>1</v>
      </c>
    </row>
    <row r="2771" spans="1:25" x14ac:dyDescent="0.3">
      <c r="A2771" t="str">
        <f t="shared" si="65"/>
        <v>ASIALKARotaC2024</v>
      </c>
      <c r="B2771" t="s">
        <v>13</v>
      </c>
      <c r="C2771" t="s">
        <v>180</v>
      </c>
      <c r="D2771" t="s">
        <v>76</v>
      </c>
      <c r="E2771" t="s">
        <v>85</v>
      </c>
      <c r="F2771">
        <v>2024</v>
      </c>
      <c r="G2771" t="s">
        <v>197</v>
      </c>
      <c r="H2771" s="11" cm="1">
        <f t="array" ref="H2771">_xlfn.IFS(G2771="&gt;70%",1,G2771="60-70%",70%,G2771="50-60%",60%,G2771="&lt;50%",50%)</f>
        <v>0.7</v>
      </c>
      <c r="I2771" s="47">
        <v>7.6428934300101309E-2</v>
      </c>
      <c r="J2771">
        <v>8</v>
      </c>
      <c r="K2771">
        <v>3</v>
      </c>
      <c r="L2771" t="s">
        <v>199</v>
      </c>
      <c r="M2771" s="11" cm="1">
        <f t="array" ref="M2771">_xlfn.IFS(L2771="&gt;70%",1,L2771="60-70%",70%,L2771="50-60%",60%,L2771="&lt;50%",50%)</f>
        <v>0.5</v>
      </c>
      <c r="N2771" s="47">
        <v>0.6357545099192019</v>
      </c>
      <c r="O2771">
        <v>9</v>
      </c>
      <c r="P2771">
        <v>6</v>
      </c>
      <c r="Q2771">
        <v>1</v>
      </c>
      <c r="R2771">
        <v>11</v>
      </c>
      <c r="S2771" t="s">
        <v>104</v>
      </c>
      <c r="T2771" t="s">
        <v>108</v>
      </c>
      <c r="V2771">
        <v>23</v>
      </c>
      <c r="W2771">
        <v>27</v>
      </c>
      <c r="X2771">
        <f>IF(AND(OR('Country Prioritization'!$C$4 = 'Filter inputs'!$A$4,'Country Prioritization'!$C$4=$B2771),
OR('Country Prioritization'!$C$6='Filter inputs'!$C$4,'Country Prioritization'!$C$6=$S2771),
OR( 'Country Prioritization'!$C$7='Filter inputs'!$D$4, 'Country Prioritization'!$C$7=$T2771),
OR('Country Prioritization'!$C$8='Filter inputs'!$E$4, 'Country Prioritization'!$C$8=$F2771), OR(AND('Country Prioritization'!$C$5='Filter inputs'!$B$4,H2771&lt;=$X$1),AND('Country Prioritization'!$C$5='Filter inputs'!$B$5,M2771&lt;=$X$1))),1,0)</f>
        <v>1</v>
      </c>
      <c r="Y2771">
        <f>IF(OR('Vaccine Prioritization'!$C$5='Filter inputs'!$E$4, 'Vaccine Prioritization'!$C$5=$F2771),1,0)</f>
        <v>1</v>
      </c>
    </row>
    <row r="2772" spans="1:25" x14ac:dyDescent="0.3">
      <c r="A2772" t="str">
        <f t="shared" si="65"/>
        <v>AFRICASOMRotaC2024</v>
      </c>
      <c r="B2772" t="s">
        <v>3</v>
      </c>
      <c r="C2772" t="s">
        <v>112</v>
      </c>
      <c r="D2772" t="s">
        <v>4</v>
      </c>
      <c r="E2772" t="s">
        <v>85</v>
      </c>
      <c r="F2772">
        <v>2024</v>
      </c>
      <c r="G2772" t="s">
        <v>196</v>
      </c>
      <c r="H2772" s="11" cm="1">
        <f t="array" ref="H2772">_xlfn.IFS(G2772="&gt;70%",1,G2772="60-70%",70%,G2772="50-60%",60%,G2772="&lt;50%",50%)</f>
        <v>1</v>
      </c>
      <c r="I2772" s="47">
        <v>0.92831059514529035</v>
      </c>
      <c r="J2772">
        <v>6</v>
      </c>
      <c r="K2772">
        <v>8</v>
      </c>
      <c r="L2772" t="s">
        <v>199</v>
      </c>
      <c r="M2772" s="11" cm="1">
        <f t="array" ref="M2772">_xlfn.IFS(L2772="&gt;70%",1,L2772="60-70%",70%,L2772="50-60%",60%,L2772="&lt;50%",50%)</f>
        <v>0.5</v>
      </c>
      <c r="N2772" s="47">
        <v>0.57044213085646278</v>
      </c>
      <c r="O2772">
        <v>8</v>
      </c>
      <c r="P2772">
        <v>6</v>
      </c>
      <c r="Q2772">
        <v>9</v>
      </c>
      <c r="R2772">
        <v>9</v>
      </c>
      <c r="S2772" t="s">
        <v>103</v>
      </c>
      <c r="T2772" t="s">
        <v>106</v>
      </c>
      <c r="V2772">
        <v>32</v>
      </c>
      <c r="W2772">
        <v>32</v>
      </c>
      <c r="X2772">
        <f>IF(AND(OR('Country Prioritization'!$C$4 = 'Filter inputs'!$A$4,'Country Prioritization'!$C$4=$B2772),
OR('Country Prioritization'!$C$6='Filter inputs'!$C$4,'Country Prioritization'!$C$6=$S2772),
OR( 'Country Prioritization'!$C$7='Filter inputs'!$D$4, 'Country Prioritization'!$C$7=$T2772),
OR('Country Prioritization'!$C$8='Filter inputs'!$E$4, 'Country Prioritization'!$C$8=$F2772), OR(AND('Country Prioritization'!$C$5='Filter inputs'!$B$4,H2772&lt;=$X$1),AND('Country Prioritization'!$C$5='Filter inputs'!$B$5,M2772&lt;=$X$1))),1,0)</f>
        <v>1</v>
      </c>
      <c r="Y2772">
        <f>IF(OR('Vaccine Prioritization'!$C$5='Filter inputs'!$E$4, 'Vaccine Prioritization'!$C$5=$F2772),1,0)</f>
        <v>1</v>
      </c>
    </row>
    <row r="2773" spans="1:25" x14ac:dyDescent="0.3">
      <c r="A2773" t="str">
        <f t="shared" si="65"/>
        <v>AFRICARWARotaC2024</v>
      </c>
      <c r="B2773" t="s">
        <v>3</v>
      </c>
      <c r="C2773" t="s">
        <v>179</v>
      </c>
      <c r="D2773" t="s">
        <v>75</v>
      </c>
      <c r="E2773" t="s">
        <v>85</v>
      </c>
      <c r="F2773">
        <v>2024</v>
      </c>
      <c r="G2773" t="s">
        <v>196</v>
      </c>
      <c r="H2773" s="11" cm="1">
        <f t="array" ref="H2773">_xlfn.IFS(G2773="&gt;70%",1,G2773="60-70%",70%,G2773="50-60%",60%,G2773="&lt;50%",50%)</f>
        <v>1</v>
      </c>
      <c r="I2773" s="47">
        <v>0.53866309450938221</v>
      </c>
      <c r="J2773">
        <v>1</v>
      </c>
      <c r="K2773">
        <v>6</v>
      </c>
      <c r="L2773" t="s">
        <v>196</v>
      </c>
      <c r="M2773" s="11" cm="1">
        <f t="array" ref="M2773">_xlfn.IFS(L2773="&gt;70%",1,L2773="60-70%",70%,L2773="50-60%",60%,L2773="&lt;50%",50%)</f>
        <v>1</v>
      </c>
      <c r="N2773" s="47">
        <v>0.55972542028121675</v>
      </c>
      <c r="O2773">
        <v>1</v>
      </c>
      <c r="P2773">
        <v>6</v>
      </c>
      <c r="Q2773">
        <v>8</v>
      </c>
      <c r="R2773">
        <v>9</v>
      </c>
      <c r="S2773" t="s">
        <v>103</v>
      </c>
      <c r="T2773" t="s">
        <v>106</v>
      </c>
      <c r="V2773">
        <v>24</v>
      </c>
      <c r="W2773">
        <v>24</v>
      </c>
      <c r="X2773">
        <f>IF(AND(OR('Country Prioritization'!$C$4 = 'Filter inputs'!$A$4,'Country Prioritization'!$C$4=$B2773),
OR('Country Prioritization'!$C$6='Filter inputs'!$C$4,'Country Prioritization'!$C$6=$S2773),
OR( 'Country Prioritization'!$C$7='Filter inputs'!$D$4, 'Country Prioritization'!$C$7=$T2773),
OR('Country Prioritization'!$C$8='Filter inputs'!$E$4, 'Country Prioritization'!$C$8=$F2773), OR(AND('Country Prioritization'!$C$5='Filter inputs'!$B$4,H2773&lt;=$X$1),AND('Country Prioritization'!$C$5='Filter inputs'!$B$5,M2773&lt;=$X$1))),1,0)</f>
        <v>1</v>
      </c>
      <c r="Y2773">
        <f>IF(OR('Vaccine Prioritization'!$C$5='Filter inputs'!$E$4, 'Vaccine Prioritization'!$C$5=$F2773),1,0)</f>
        <v>1</v>
      </c>
    </row>
    <row r="2774" spans="1:25" x14ac:dyDescent="0.3">
      <c r="A2774" t="str">
        <f t="shared" si="65"/>
        <v>AFRICATCDRotaC2024</v>
      </c>
      <c r="B2774" t="s">
        <v>3</v>
      </c>
      <c r="C2774" t="s">
        <v>118</v>
      </c>
      <c r="D2774" t="s">
        <v>11</v>
      </c>
      <c r="E2774" t="s">
        <v>85</v>
      </c>
      <c r="F2774">
        <v>2024</v>
      </c>
      <c r="G2774" t="s">
        <v>196</v>
      </c>
      <c r="H2774" s="11" cm="1">
        <f t="array" ref="H2774">_xlfn.IFS(G2774="&gt;70%",1,G2774="60-70%",70%,G2774="50-60%",60%,G2774="&lt;50%",50%)</f>
        <v>1</v>
      </c>
      <c r="I2774" s="47">
        <v>1.5875357455511483</v>
      </c>
      <c r="J2774">
        <v>6</v>
      </c>
      <c r="K2774">
        <v>9</v>
      </c>
      <c r="L2774" t="s">
        <v>199</v>
      </c>
      <c r="M2774" s="11" cm="1">
        <f t="array" ref="M2774">_xlfn.IFS(L2774="&gt;70%",1,L2774="60-70%",70%,L2774="50-60%",60%,L2774="&lt;50%",50%)</f>
        <v>0.5</v>
      </c>
      <c r="N2774" s="47">
        <v>0.54679105046932697</v>
      </c>
      <c r="O2774">
        <v>8</v>
      </c>
      <c r="P2774">
        <v>6</v>
      </c>
      <c r="Q2774">
        <v>9</v>
      </c>
      <c r="R2774">
        <v>9</v>
      </c>
      <c r="S2774" t="s">
        <v>103</v>
      </c>
      <c r="T2774" t="s">
        <v>106</v>
      </c>
      <c r="V2774">
        <v>33</v>
      </c>
      <c r="W2774">
        <v>32</v>
      </c>
      <c r="X2774">
        <f>IF(AND(OR('Country Prioritization'!$C$4 = 'Filter inputs'!$A$4,'Country Prioritization'!$C$4=$B2774),
OR('Country Prioritization'!$C$6='Filter inputs'!$C$4,'Country Prioritization'!$C$6=$S2774),
OR( 'Country Prioritization'!$C$7='Filter inputs'!$D$4, 'Country Prioritization'!$C$7=$T2774),
OR('Country Prioritization'!$C$8='Filter inputs'!$E$4, 'Country Prioritization'!$C$8=$F2774), OR(AND('Country Prioritization'!$C$5='Filter inputs'!$B$4,H2774&lt;=$X$1),AND('Country Prioritization'!$C$5='Filter inputs'!$B$5,M2774&lt;=$X$1))),1,0)</f>
        <v>1</v>
      </c>
      <c r="Y2774">
        <f>IF(OR('Vaccine Prioritization'!$C$5='Filter inputs'!$E$4, 'Vaccine Prioritization'!$C$5=$F2774),1,0)</f>
        <v>1</v>
      </c>
    </row>
    <row r="2775" spans="1:25" x14ac:dyDescent="0.3">
      <c r="A2775" t="str">
        <f t="shared" si="65"/>
        <v>ASIASYRRotaC2024</v>
      </c>
      <c r="B2775" t="s">
        <v>13</v>
      </c>
      <c r="C2775" t="s">
        <v>122</v>
      </c>
      <c r="D2775" t="s">
        <v>17</v>
      </c>
      <c r="E2775" t="s">
        <v>85</v>
      </c>
      <c r="F2775">
        <v>2024</v>
      </c>
      <c r="G2775" t="s">
        <v>197</v>
      </c>
      <c r="H2775" s="11" cm="1">
        <f t="array" ref="H2775">_xlfn.IFS(G2775="&gt;70%",1,G2775="60-70%",70%,G2775="50-60%",60%,G2775="&lt;50%",50%)</f>
        <v>0.7</v>
      </c>
      <c r="I2775" s="47">
        <v>1.5018118291322471</v>
      </c>
      <c r="J2775">
        <v>9</v>
      </c>
      <c r="K2775">
        <v>9</v>
      </c>
      <c r="L2775" t="s">
        <v>199</v>
      </c>
      <c r="M2775" s="11" cm="1">
        <f t="array" ref="M2775">_xlfn.IFS(L2775="&gt;70%",1,L2775="60-70%",70%,L2775="50-60%",60%,L2775="&lt;50%",50%)</f>
        <v>0.5</v>
      </c>
      <c r="N2775" s="47">
        <v>0.5292656443154059</v>
      </c>
      <c r="O2775">
        <v>10</v>
      </c>
      <c r="P2775">
        <v>6</v>
      </c>
      <c r="Q2775">
        <v>2</v>
      </c>
      <c r="R2775">
        <v>9</v>
      </c>
      <c r="S2775" t="s">
        <v>103</v>
      </c>
      <c r="T2775" t="s">
        <v>106</v>
      </c>
      <c r="V2775">
        <v>29</v>
      </c>
      <c r="W2775">
        <v>27</v>
      </c>
      <c r="X2775">
        <f>IF(AND(OR('Country Prioritization'!$C$4 = 'Filter inputs'!$A$4,'Country Prioritization'!$C$4=$B2775),
OR('Country Prioritization'!$C$6='Filter inputs'!$C$4,'Country Prioritization'!$C$6=$S2775),
OR( 'Country Prioritization'!$C$7='Filter inputs'!$D$4, 'Country Prioritization'!$C$7=$T2775),
OR('Country Prioritization'!$C$8='Filter inputs'!$E$4, 'Country Prioritization'!$C$8=$F2775), OR(AND('Country Prioritization'!$C$5='Filter inputs'!$B$4,H2775&lt;=$X$1),AND('Country Prioritization'!$C$5='Filter inputs'!$B$5,M2775&lt;=$X$1))),1,0)</f>
        <v>1</v>
      </c>
      <c r="Y2775">
        <f>IF(OR('Vaccine Prioritization'!$C$5='Filter inputs'!$E$4, 'Vaccine Prioritization'!$C$5=$F2775),1,0)</f>
        <v>1</v>
      </c>
    </row>
    <row r="2776" spans="1:25" x14ac:dyDescent="0.3">
      <c r="A2776" t="str">
        <f t="shared" si="65"/>
        <v>OCEANIAPNGRotaC2024</v>
      </c>
      <c r="B2776" t="s">
        <v>15</v>
      </c>
      <c r="C2776" t="s">
        <v>121</v>
      </c>
      <c r="D2776" t="s">
        <v>16</v>
      </c>
      <c r="E2776" t="s">
        <v>85</v>
      </c>
      <c r="F2776">
        <v>2024</v>
      </c>
      <c r="G2776" t="s">
        <v>196</v>
      </c>
      <c r="H2776" s="11" cm="1">
        <f t="array" ref="H2776">_xlfn.IFS(G2776="&gt;70%",1,G2776="60-70%",70%,G2776="50-60%",60%,G2776="&lt;50%",50%)</f>
        <v>1</v>
      </c>
      <c r="I2776" s="47">
        <v>0.78870202673781153</v>
      </c>
      <c r="J2776">
        <v>5</v>
      </c>
      <c r="K2776">
        <v>7</v>
      </c>
      <c r="L2776" t="s">
        <v>199</v>
      </c>
      <c r="M2776" s="11" cm="1">
        <f t="array" ref="M2776">_xlfn.IFS(L2776="&gt;70%",1,L2776="60-70%",70%,L2776="50-60%",60%,L2776="&lt;50%",50%)</f>
        <v>0.5</v>
      </c>
      <c r="N2776" s="47">
        <v>0.51581353460790225</v>
      </c>
      <c r="O2776">
        <v>7</v>
      </c>
      <c r="P2776">
        <v>6</v>
      </c>
      <c r="Q2776">
        <v>6</v>
      </c>
      <c r="R2776">
        <v>5</v>
      </c>
      <c r="S2776" t="s">
        <v>104</v>
      </c>
      <c r="T2776" t="s">
        <v>107</v>
      </c>
      <c r="V2776">
        <v>23</v>
      </c>
      <c r="W2776">
        <v>24</v>
      </c>
      <c r="X2776">
        <f>IF(AND(OR('Country Prioritization'!$C$4 = 'Filter inputs'!$A$4,'Country Prioritization'!$C$4=$B2776),
OR('Country Prioritization'!$C$6='Filter inputs'!$C$4,'Country Prioritization'!$C$6=$S2776),
OR( 'Country Prioritization'!$C$7='Filter inputs'!$D$4, 'Country Prioritization'!$C$7=$T2776),
OR('Country Prioritization'!$C$8='Filter inputs'!$E$4, 'Country Prioritization'!$C$8=$F2776), OR(AND('Country Prioritization'!$C$5='Filter inputs'!$B$4,H2776&lt;=$X$1),AND('Country Prioritization'!$C$5='Filter inputs'!$B$5,M2776&lt;=$X$1))),1,0)</f>
        <v>1</v>
      </c>
      <c r="Y2776">
        <f>IF(OR('Vaccine Prioritization'!$C$5='Filter inputs'!$E$4, 'Vaccine Prioritization'!$C$5=$F2776),1,0)</f>
        <v>1</v>
      </c>
    </row>
    <row r="2777" spans="1:25" x14ac:dyDescent="0.3">
      <c r="A2777" t="str">
        <f t="shared" si="65"/>
        <v>ASIAKHMRotaC2024</v>
      </c>
      <c r="B2777" t="s">
        <v>13</v>
      </c>
      <c r="C2777" t="s">
        <v>163</v>
      </c>
      <c r="D2777" t="s">
        <v>59</v>
      </c>
      <c r="E2777" t="s">
        <v>85</v>
      </c>
      <c r="F2777">
        <v>2024</v>
      </c>
      <c r="G2777" t="s">
        <v>197</v>
      </c>
      <c r="H2777" s="11" cm="1">
        <f t="array" ref="H2777">_xlfn.IFS(G2777="&gt;70%",1,G2777="60-70%",70%,G2777="50-60%",60%,G2777="&lt;50%",50%)</f>
        <v>0.7</v>
      </c>
      <c r="I2777" s="47">
        <v>0.36509040451133734</v>
      </c>
      <c r="J2777">
        <v>8</v>
      </c>
      <c r="K2777">
        <v>5</v>
      </c>
      <c r="L2777" t="s">
        <v>199</v>
      </c>
      <c r="M2777" s="11" cm="1">
        <f t="array" ref="M2777">_xlfn.IFS(L2777="&gt;70%",1,L2777="60-70%",70%,L2777="50-60%",60%,L2777="&lt;50%",50%)</f>
        <v>0.5</v>
      </c>
      <c r="N2777" s="47">
        <v>0.50699503218514541</v>
      </c>
      <c r="O2777">
        <v>9</v>
      </c>
      <c r="P2777">
        <v>6</v>
      </c>
      <c r="Q2777">
        <v>8</v>
      </c>
      <c r="R2777">
        <v>2</v>
      </c>
      <c r="S2777" t="s">
        <v>104</v>
      </c>
      <c r="T2777" t="s">
        <v>109</v>
      </c>
      <c r="V2777">
        <v>23</v>
      </c>
      <c r="W2777">
        <v>25</v>
      </c>
      <c r="X2777">
        <f>IF(AND(OR('Country Prioritization'!$C$4 = 'Filter inputs'!$A$4,'Country Prioritization'!$C$4=$B2777),
OR('Country Prioritization'!$C$6='Filter inputs'!$C$4,'Country Prioritization'!$C$6=$S2777),
OR( 'Country Prioritization'!$C$7='Filter inputs'!$D$4, 'Country Prioritization'!$C$7=$T2777),
OR('Country Prioritization'!$C$8='Filter inputs'!$E$4, 'Country Prioritization'!$C$8=$F2777), OR(AND('Country Prioritization'!$C$5='Filter inputs'!$B$4,H2777&lt;=$X$1),AND('Country Prioritization'!$C$5='Filter inputs'!$B$5,M2777&lt;=$X$1))),1,0)</f>
        <v>1</v>
      </c>
      <c r="Y2777">
        <f>IF(OR('Vaccine Prioritization'!$C$5='Filter inputs'!$E$4, 'Vaccine Prioritization'!$C$5=$F2777),1,0)</f>
        <v>1</v>
      </c>
    </row>
    <row r="2778" spans="1:25" x14ac:dyDescent="0.3">
      <c r="A2778" t="str">
        <f t="shared" si="65"/>
        <v>AMERICACUBRotaC2024</v>
      </c>
      <c r="B2778" t="s">
        <v>22</v>
      </c>
      <c r="C2778" t="s">
        <v>175</v>
      </c>
      <c r="D2778" t="s">
        <v>71</v>
      </c>
      <c r="E2778" t="s">
        <v>85</v>
      </c>
      <c r="F2778">
        <v>2024</v>
      </c>
      <c r="G2778" t="s">
        <v>196</v>
      </c>
      <c r="H2778" s="11" cm="1">
        <f t="array" ref="H2778">_xlfn.IFS(G2778="&gt;70%",1,G2778="60-70%",70%,G2778="50-60%",60%,G2778="&lt;50%",50%)</f>
        <v>1</v>
      </c>
      <c r="I2778" s="47">
        <v>5.610881295161492E-2</v>
      </c>
      <c r="J2778">
        <v>4</v>
      </c>
      <c r="K2778">
        <v>2</v>
      </c>
      <c r="L2778" t="s">
        <v>199</v>
      </c>
      <c r="M2778" s="11" cm="1">
        <f t="array" ref="M2778">_xlfn.IFS(L2778="&gt;70%",1,L2778="60-70%",70%,L2778="50-60%",60%,L2778="&lt;50%",50%)</f>
        <v>0.5</v>
      </c>
      <c r="N2778" s="47">
        <v>0.39433780586367545</v>
      </c>
      <c r="O2778">
        <v>7</v>
      </c>
      <c r="P2778">
        <v>5</v>
      </c>
      <c r="Q2778">
        <v>1</v>
      </c>
      <c r="R2778">
        <v>10</v>
      </c>
      <c r="S2778" t="s">
        <v>105</v>
      </c>
      <c r="T2778" t="s">
        <v>108</v>
      </c>
      <c r="V2778">
        <v>17</v>
      </c>
      <c r="W2778">
        <v>23</v>
      </c>
      <c r="X2778">
        <f>IF(AND(OR('Country Prioritization'!$C$4 = 'Filter inputs'!$A$4,'Country Prioritization'!$C$4=$B2778),
OR('Country Prioritization'!$C$6='Filter inputs'!$C$4,'Country Prioritization'!$C$6=$S2778),
OR( 'Country Prioritization'!$C$7='Filter inputs'!$D$4, 'Country Prioritization'!$C$7=$T2778),
OR('Country Prioritization'!$C$8='Filter inputs'!$E$4, 'Country Prioritization'!$C$8=$F2778), OR(AND('Country Prioritization'!$C$5='Filter inputs'!$B$4,H2778&lt;=$X$1),AND('Country Prioritization'!$C$5='Filter inputs'!$B$5,M2778&lt;=$X$1))),1,0)</f>
        <v>1</v>
      </c>
      <c r="Y2778">
        <f>IF(OR('Vaccine Prioritization'!$C$5='Filter inputs'!$E$4, 'Vaccine Prioritization'!$C$5=$F2778),1,0)</f>
        <v>1</v>
      </c>
    </row>
    <row r="2779" spans="1:25" x14ac:dyDescent="0.3">
      <c r="A2779" t="str">
        <f t="shared" si="65"/>
        <v>AFRICABENRotaC2024</v>
      </c>
      <c r="B2779" t="s">
        <v>3</v>
      </c>
      <c r="C2779" t="s">
        <v>132</v>
      </c>
      <c r="D2779" t="s">
        <v>28</v>
      </c>
      <c r="E2779" t="s">
        <v>85</v>
      </c>
      <c r="F2779">
        <v>2024</v>
      </c>
      <c r="G2779" t="s">
        <v>196</v>
      </c>
      <c r="H2779" s="11" cm="1">
        <f t="array" ref="H2779">_xlfn.IFS(G2779="&gt;70%",1,G2779="60-70%",70%,G2779="50-60%",60%,G2779="&lt;50%",50%)</f>
        <v>1</v>
      </c>
      <c r="I2779" s="47">
        <v>0.35523836917486018</v>
      </c>
      <c r="J2779">
        <v>6</v>
      </c>
      <c r="K2779">
        <v>5</v>
      </c>
      <c r="L2779" t="s">
        <v>199</v>
      </c>
      <c r="M2779" s="11" cm="1">
        <f t="array" ref="M2779">_xlfn.IFS(L2779="&gt;70%",1,L2779="60-70%",70%,L2779="50-60%",60%,L2779="&lt;50%",50%)</f>
        <v>0.5</v>
      </c>
      <c r="N2779" s="47">
        <v>0.39026029248439409</v>
      </c>
      <c r="O2779">
        <v>7</v>
      </c>
      <c r="P2779">
        <v>5</v>
      </c>
      <c r="Q2779">
        <v>2</v>
      </c>
      <c r="R2779">
        <v>8</v>
      </c>
      <c r="S2779" t="s">
        <v>104</v>
      </c>
      <c r="T2779" t="s">
        <v>106</v>
      </c>
      <c r="V2779">
        <v>21</v>
      </c>
      <c r="W2779">
        <v>22</v>
      </c>
      <c r="X2779">
        <f>IF(AND(OR('Country Prioritization'!$C$4 = 'Filter inputs'!$A$4,'Country Prioritization'!$C$4=$B2779),
OR('Country Prioritization'!$C$6='Filter inputs'!$C$4,'Country Prioritization'!$C$6=$S2779),
OR( 'Country Prioritization'!$C$7='Filter inputs'!$D$4, 'Country Prioritization'!$C$7=$T2779),
OR('Country Prioritization'!$C$8='Filter inputs'!$E$4, 'Country Prioritization'!$C$8=$F2779), OR(AND('Country Prioritization'!$C$5='Filter inputs'!$B$4,H2779&lt;=$X$1),AND('Country Prioritization'!$C$5='Filter inputs'!$B$5,M2779&lt;=$X$1))),1,0)</f>
        <v>1</v>
      </c>
      <c r="Y2779">
        <f>IF(OR('Vaccine Prioritization'!$C$5='Filter inputs'!$E$4, 'Vaccine Prioritization'!$C$5=$F2779),1,0)</f>
        <v>1</v>
      </c>
    </row>
    <row r="2780" spans="1:25" x14ac:dyDescent="0.3">
      <c r="A2780" t="str">
        <f t="shared" si="65"/>
        <v>AFRICAGINRotaC2024</v>
      </c>
      <c r="B2780" t="s">
        <v>3</v>
      </c>
      <c r="C2780" t="s">
        <v>119</v>
      </c>
      <c r="D2780" t="s">
        <v>12</v>
      </c>
      <c r="E2780" t="s">
        <v>85</v>
      </c>
      <c r="F2780">
        <v>2024</v>
      </c>
      <c r="G2780" t="s">
        <v>196</v>
      </c>
      <c r="H2780" s="11" cm="1">
        <f t="array" ref="H2780">_xlfn.IFS(G2780="&gt;70%",1,G2780="60-70%",70%,G2780="50-60%",60%,G2780="&lt;50%",50%)</f>
        <v>1</v>
      </c>
      <c r="I2780" s="47">
        <v>0.50531920009944664</v>
      </c>
      <c r="J2780">
        <v>6</v>
      </c>
      <c r="K2780">
        <v>6</v>
      </c>
      <c r="L2780" t="s">
        <v>199</v>
      </c>
      <c r="M2780" s="11" cm="1">
        <f t="array" ref="M2780">_xlfn.IFS(L2780="&gt;70%",1,L2780="60-70%",70%,L2780="50-60%",60%,L2780="&lt;50%",50%)</f>
        <v>0.5</v>
      </c>
      <c r="N2780" s="47">
        <v>0.38897892602984657</v>
      </c>
      <c r="O2780">
        <v>8</v>
      </c>
      <c r="P2780">
        <v>5</v>
      </c>
      <c r="Q2780">
        <v>7</v>
      </c>
      <c r="R2780">
        <v>9</v>
      </c>
      <c r="S2780" t="s">
        <v>103</v>
      </c>
      <c r="T2780" t="s">
        <v>106</v>
      </c>
      <c r="V2780">
        <v>28</v>
      </c>
      <c r="W2780">
        <v>29</v>
      </c>
      <c r="X2780">
        <f>IF(AND(OR('Country Prioritization'!$C$4 = 'Filter inputs'!$A$4,'Country Prioritization'!$C$4=$B2780),
OR('Country Prioritization'!$C$6='Filter inputs'!$C$4,'Country Prioritization'!$C$6=$S2780),
OR( 'Country Prioritization'!$C$7='Filter inputs'!$D$4, 'Country Prioritization'!$C$7=$T2780),
OR('Country Prioritization'!$C$8='Filter inputs'!$E$4, 'Country Prioritization'!$C$8=$F2780), OR(AND('Country Prioritization'!$C$5='Filter inputs'!$B$4,H2780&lt;=$X$1),AND('Country Prioritization'!$C$5='Filter inputs'!$B$5,M2780&lt;=$X$1))),1,0)</f>
        <v>1</v>
      </c>
      <c r="Y2780">
        <f>IF(OR('Vaccine Prioritization'!$C$5='Filter inputs'!$E$4, 'Vaccine Prioritization'!$C$5=$F2780),1,0)</f>
        <v>1</v>
      </c>
    </row>
    <row r="2781" spans="1:25" x14ac:dyDescent="0.3">
      <c r="A2781" t="str">
        <f t="shared" si="65"/>
        <v>AFRICABDIRotaC2024</v>
      </c>
      <c r="B2781" t="s">
        <v>3</v>
      </c>
      <c r="C2781" t="s">
        <v>171</v>
      </c>
      <c r="D2781" t="s">
        <v>67</v>
      </c>
      <c r="E2781" t="s">
        <v>85</v>
      </c>
      <c r="F2781">
        <v>2024</v>
      </c>
      <c r="G2781" t="s">
        <v>196</v>
      </c>
      <c r="H2781" s="11" cm="1">
        <f t="array" ref="H2781">_xlfn.IFS(G2781="&gt;70%",1,G2781="60-70%",70%,G2781="50-60%",60%,G2781="&lt;50%",50%)</f>
        <v>1</v>
      </c>
      <c r="I2781" s="47">
        <v>0.37872953626596895</v>
      </c>
      <c r="J2781">
        <v>2</v>
      </c>
      <c r="K2781">
        <v>5</v>
      </c>
      <c r="L2781" t="s">
        <v>196</v>
      </c>
      <c r="M2781" s="11" cm="1">
        <f t="array" ref="M2781">_xlfn.IFS(L2781="&gt;70%",1,L2781="60-70%",70%,L2781="50-60%",60%,L2781="&lt;50%",50%)</f>
        <v>1</v>
      </c>
      <c r="N2781" s="47">
        <v>0.37515333859697864</v>
      </c>
      <c r="O2781">
        <v>2</v>
      </c>
      <c r="P2781">
        <v>5</v>
      </c>
      <c r="Q2781">
        <v>5</v>
      </c>
      <c r="R2781">
        <v>9</v>
      </c>
      <c r="S2781" t="s">
        <v>103</v>
      </c>
      <c r="T2781" t="s">
        <v>106</v>
      </c>
      <c r="V2781">
        <v>21</v>
      </c>
      <c r="W2781">
        <v>21</v>
      </c>
      <c r="X2781">
        <f>IF(AND(OR('Country Prioritization'!$C$4 = 'Filter inputs'!$A$4,'Country Prioritization'!$C$4=$B2781),
OR('Country Prioritization'!$C$6='Filter inputs'!$C$4,'Country Prioritization'!$C$6=$S2781),
OR( 'Country Prioritization'!$C$7='Filter inputs'!$D$4, 'Country Prioritization'!$C$7=$T2781),
OR('Country Prioritization'!$C$8='Filter inputs'!$E$4, 'Country Prioritization'!$C$8=$F2781), OR(AND('Country Prioritization'!$C$5='Filter inputs'!$B$4,H2781&lt;=$X$1),AND('Country Prioritization'!$C$5='Filter inputs'!$B$5,M2781&lt;=$X$1))),1,0)</f>
        <v>1</v>
      </c>
      <c r="Y2781">
        <f>IF(OR('Vaccine Prioritization'!$C$5='Filter inputs'!$E$4, 'Vaccine Prioritization'!$C$5=$F2781),1,0)</f>
        <v>1</v>
      </c>
    </row>
    <row r="2782" spans="1:25" x14ac:dyDescent="0.3">
      <c r="A2782" t="str">
        <f t="shared" si="65"/>
        <v>ASIATJKRotaC2024</v>
      </c>
      <c r="B2782" t="s">
        <v>13</v>
      </c>
      <c r="C2782" t="s">
        <v>172</v>
      </c>
      <c r="D2782" t="s">
        <v>68</v>
      </c>
      <c r="E2782" t="s">
        <v>85</v>
      </c>
      <c r="F2782">
        <v>2024</v>
      </c>
      <c r="G2782" t="s">
        <v>196</v>
      </c>
      <c r="H2782" s="11" cm="1">
        <f t="array" ref="H2782">_xlfn.IFS(G2782="&gt;70%",1,G2782="60-70%",70%,G2782="50-60%",60%,G2782="&lt;50%",50%)</f>
        <v>1</v>
      </c>
      <c r="I2782" s="47">
        <v>0.35294235952215747</v>
      </c>
      <c r="J2782">
        <v>1</v>
      </c>
      <c r="K2782">
        <v>5</v>
      </c>
      <c r="L2782" t="s">
        <v>196</v>
      </c>
      <c r="M2782" s="11" cm="1">
        <f t="array" ref="M2782">_xlfn.IFS(L2782="&gt;70%",1,L2782="60-70%",70%,L2782="50-60%",60%,L2782="&lt;50%",50%)</f>
        <v>1</v>
      </c>
      <c r="N2782" s="47">
        <v>0.35137520039136211</v>
      </c>
      <c r="O2782">
        <v>2</v>
      </c>
      <c r="P2782">
        <v>5</v>
      </c>
      <c r="Q2782">
        <v>6</v>
      </c>
      <c r="R2782">
        <v>9</v>
      </c>
      <c r="S2782" t="s">
        <v>103</v>
      </c>
      <c r="T2782" t="s">
        <v>106</v>
      </c>
      <c r="V2782">
        <v>21</v>
      </c>
      <c r="W2782">
        <v>22</v>
      </c>
      <c r="X2782">
        <f>IF(AND(OR('Country Prioritization'!$C$4 = 'Filter inputs'!$A$4,'Country Prioritization'!$C$4=$B2782),
OR('Country Prioritization'!$C$6='Filter inputs'!$C$4,'Country Prioritization'!$C$6=$S2782),
OR( 'Country Prioritization'!$C$7='Filter inputs'!$D$4, 'Country Prioritization'!$C$7=$T2782),
OR('Country Prioritization'!$C$8='Filter inputs'!$E$4, 'Country Prioritization'!$C$8=$F2782), OR(AND('Country Prioritization'!$C$5='Filter inputs'!$B$4,H2782&lt;=$X$1),AND('Country Prioritization'!$C$5='Filter inputs'!$B$5,M2782&lt;=$X$1))),1,0)</f>
        <v>1</v>
      </c>
      <c r="Y2782">
        <f>IF(OR('Vaccine Prioritization'!$C$5='Filter inputs'!$E$4, 'Vaccine Prioritization'!$C$5=$F2782),1,0)</f>
        <v>1</v>
      </c>
    </row>
    <row r="2783" spans="1:25" x14ac:dyDescent="0.3">
      <c r="A2783" t="str">
        <f t="shared" si="65"/>
        <v>AFRICASSDRotaC2024</v>
      </c>
      <c r="B2783" t="s">
        <v>3</v>
      </c>
      <c r="C2783" t="s">
        <v>115</v>
      </c>
      <c r="D2783" t="s">
        <v>7</v>
      </c>
      <c r="E2783" t="s">
        <v>85</v>
      </c>
      <c r="F2783">
        <v>2024</v>
      </c>
      <c r="G2783" t="s">
        <v>196</v>
      </c>
      <c r="H2783" s="11" cm="1">
        <f t="array" ref="H2783">_xlfn.IFS(G2783="&gt;70%",1,G2783="60-70%",70%,G2783="50-60%",60%,G2783="&lt;50%",50%)</f>
        <v>1</v>
      </c>
      <c r="I2783" s="47">
        <v>0.51705769058501061</v>
      </c>
      <c r="J2783">
        <v>6</v>
      </c>
      <c r="K2783">
        <v>6</v>
      </c>
      <c r="L2783" t="s">
        <v>199</v>
      </c>
      <c r="M2783" s="11" cm="1">
        <f t="array" ref="M2783">_xlfn.IFS(L2783="&gt;70%",1,L2783="60-70%",70%,L2783="50-60%",60%,L2783="&lt;50%",50%)</f>
        <v>0.5</v>
      </c>
      <c r="N2783" s="47">
        <v>0.3457731696573037</v>
      </c>
      <c r="O2783">
        <v>8</v>
      </c>
      <c r="P2783">
        <v>5</v>
      </c>
      <c r="Q2783">
        <v>4</v>
      </c>
      <c r="R2783">
        <v>9</v>
      </c>
      <c r="S2783" t="s">
        <v>103</v>
      </c>
      <c r="T2783" t="s">
        <v>106</v>
      </c>
      <c r="V2783">
        <v>25</v>
      </c>
      <c r="W2783">
        <v>26</v>
      </c>
      <c r="X2783">
        <f>IF(AND(OR('Country Prioritization'!$C$4 = 'Filter inputs'!$A$4,'Country Prioritization'!$C$4=$B2783),
OR('Country Prioritization'!$C$6='Filter inputs'!$C$4,'Country Prioritization'!$C$6=$S2783),
OR( 'Country Prioritization'!$C$7='Filter inputs'!$D$4, 'Country Prioritization'!$C$7=$T2783),
OR('Country Prioritization'!$C$8='Filter inputs'!$E$4, 'Country Prioritization'!$C$8=$F2783), OR(AND('Country Prioritization'!$C$5='Filter inputs'!$B$4,H2783&lt;=$X$1),AND('Country Prioritization'!$C$5='Filter inputs'!$B$5,M2783&lt;=$X$1))),1,0)</f>
        <v>1</v>
      </c>
      <c r="Y2783">
        <f>IF(OR('Vaccine Prioritization'!$C$5='Filter inputs'!$E$4, 'Vaccine Prioritization'!$C$5=$F2783),1,0)</f>
        <v>1</v>
      </c>
    </row>
    <row r="2784" spans="1:25" x14ac:dyDescent="0.3">
      <c r="A2784" t="str">
        <f t="shared" si="65"/>
        <v>ASIAAZERotaC2024</v>
      </c>
      <c r="B2784" t="s">
        <v>13</v>
      </c>
      <c r="C2784" t="s">
        <v>144</v>
      </c>
      <c r="D2784" t="s">
        <v>40</v>
      </c>
      <c r="E2784" t="s">
        <v>85</v>
      </c>
      <c r="F2784">
        <v>2024</v>
      </c>
      <c r="G2784" t="s">
        <v>197</v>
      </c>
      <c r="H2784" s="11" cm="1">
        <f t="array" ref="H2784">_xlfn.IFS(G2784="&gt;70%",1,G2784="60-70%",70%,G2784="50-60%",60%,G2784="&lt;50%",50%)</f>
        <v>0.7</v>
      </c>
      <c r="I2784" s="47">
        <v>0.27100472194642905</v>
      </c>
      <c r="J2784">
        <v>8</v>
      </c>
      <c r="K2784">
        <v>5</v>
      </c>
      <c r="L2784" t="s">
        <v>199</v>
      </c>
      <c r="M2784" s="11" cm="1">
        <f t="array" ref="M2784">_xlfn.IFS(L2784="&gt;70%",1,L2784="60-70%",70%,L2784="50-60%",60%,L2784="&lt;50%",50%)</f>
        <v>0.5</v>
      </c>
      <c r="N2784" s="47">
        <v>0.31017513305010141</v>
      </c>
      <c r="O2784">
        <v>9</v>
      </c>
      <c r="P2784">
        <v>5</v>
      </c>
      <c r="Q2784">
        <v>3</v>
      </c>
      <c r="R2784">
        <v>10</v>
      </c>
      <c r="S2784" t="s">
        <v>105</v>
      </c>
      <c r="T2784" t="s">
        <v>108</v>
      </c>
      <c r="V2784">
        <v>26</v>
      </c>
      <c r="W2784">
        <v>27</v>
      </c>
      <c r="X2784">
        <f>IF(AND(OR('Country Prioritization'!$C$4 = 'Filter inputs'!$A$4,'Country Prioritization'!$C$4=$B2784),
OR('Country Prioritization'!$C$6='Filter inputs'!$C$4,'Country Prioritization'!$C$6=$S2784),
OR( 'Country Prioritization'!$C$7='Filter inputs'!$D$4, 'Country Prioritization'!$C$7=$T2784),
OR('Country Prioritization'!$C$8='Filter inputs'!$E$4, 'Country Prioritization'!$C$8=$F2784), OR(AND('Country Prioritization'!$C$5='Filter inputs'!$B$4,H2784&lt;=$X$1),AND('Country Prioritization'!$C$5='Filter inputs'!$B$5,M2784&lt;=$X$1))),1,0)</f>
        <v>1</v>
      </c>
      <c r="Y2784">
        <f>IF(OR('Vaccine Prioritization'!$C$5='Filter inputs'!$E$4, 'Vaccine Prioritization'!$C$5=$F2784),1,0)</f>
        <v>1</v>
      </c>
    </row>
    <row r="2785" spans="1:25" x14ac:dyDescent="0.3">
      <c r="A2785" t="str">
        <f t="shared" si="65"/>
        <v>AFRICAERIRotaC2024</v>
      </c>
      <c r="B2785" t="s">
        <v>3</v>
      </c>
      <c r="C2785" t="s">
        <v>183</v>
      </c>
      <c r="D2785" t="s">
        <v>79</v>
      </c>
      <c r="E2785" t="s">
        <v>85</v>
      </c>
      <c r="F2785">
        <v>2024</v>
      </c>
      <c r="G2785" t="s">
        <v>196</v>
      </c>
      <c r="H2785" s="11" cm="1">
        <f t="array" ref="H2785">_xlfn.IFS(G2785="&gt;70%",1,G2785="60-70%",70%,G2785="50-60%",60%,G2785="&lt;50%",50%)</f>
        <v>1</v>
      </c>
      <c r="I2785" s="47">
        <v>0.13921563762283956</v>
      </c>
      <c r="J2785">
        <v>1</v>
      </c>
      <c r="K2785">
        <v>4</v>
      </c>
      <c r="L2785" t="s">
        <v>196</v>
      </c>
      <c r="M2785" s="11" cm="1">
        <f t="array" ref="M2785">_xlfn.IFS(L2785="&gt;70%",1,L2785="60-70%",70%,L2785="50-60%",60%,L2785="&lt;50%",50%)</f>
        <v>1</v>
      </c>
      <c r="N2785" s="47">
        <v>0.24834291029896388</v>
      </c>
      <c r="O2785">
        <v>1</v>
      </c>
      <c r="P2785">
        <v>5</v>
      </c>
      <c r="Q2785">
        <v>7</v>
      </c>
      <c r="R2785">
        <v>9</v>
      </c>
      <c r="S2785" t="s">
        <v>103</v>
      </c>
      <c r="T2785" t="s">
        <v>106</v>
      </c>
      <c r="V2785">
        <v>21</v>
      </c>
      <c r="W2785">
        <v>22</v>
      </c>
      <c r="X2785">
        <f>IF(AND(OR('Country Prioritization'!$C$4 = 'Filter inputs'!$A$4,'Country Prioritization'!$C$4=$B2785),
OR('Country Prioritization'!$C$6='Filter inputs'!$C$4,'Country Prioritization'!$C$6=$S2785),
OR( 'Country Prioritization'!$C$7='Filter inputs'!$D$4, 'Country Prioritization'!$C$7=$T2785),
OR('Country Prioritization'!$C$8='Filter inputs'!$E$4, 'Country Prioritization'!$C$8=$F2785), OR(AND('Country Prioritization'!$C$5='Filter inputs'!$B$4,H2785&lt;=$X$1),AND('Country Prioritization'!$C$5='Filter inputs'!$B$5,M2785&lt;=$X$1))),1,0)</f>
        <v>1</v>
      </c>
      <c r="Y2785">
        <f>IF(OR('Vaccine Prioritization'!$C$5='Filter inputs'!$E$4, 'Vaccine Prioritization'!$C$5=$F2785),1,0)</f>
        <v>1</v>
      </c>
    </row>
    <row r="2786" spans="1:25" x14ac:dyDescent="0.3">
      <c r="A2786" t="str">
        <f t="shared" si="65"/>
        <v>AFRICAMWIRotaC2024</v>
      </c>
      <c r="B2786" t="s">
        <v>3</v>
      </c>
      <c r="C2786" t="s">
        <v>158</v>
      </c>
      <c r="D2786" t="s">
        <v>54</v>
      </c>
      <c r="E2786" t="s">
        <v>85</v>
      </c>
      <c r="F2786">
        <v>2024</v>
      </c>
      <c r="G2786" t="s">
        <v>196</v>
      </c>
      <c r="H2786" s="11" cm="1">
        <f t="array" ref="H2786">_xlfn.IFS(G2786="&gt;70%",1,G2786="60-70%",70%,G2786="50-60%",60%,G2786="&lt;50%",50%)</f>
        <v>1</v>
      </c>
      <c r="I2786" s="47">
        <v>0.24439642552597191</v>
      </c>
      <c r="J2786">
        <v>2</v>
      </c>
      <c r="K2786">
        <v>5</v>
      </c>
      <c r="L2786" t="s">
        <v>196</v>
      </c>
      <c r="M2786" s="11" cm="1">
        <f t="array" ref="M2786">_xlfn.IFS(L2786="&gt;70%",1,L2786="60-70%",70%,L2786="50-60%",60%,L2786="&lt;50%",50%)</f>
        <v>1</v>
      </c>
      <c r="N2786" s="47">
        <v>0.23125859399551199</v>
      </c>
      <c r="O2786">
        <v>3</v>
      </c>
      <c r="P2786">
        <v>4</v>
      </c>
      <c r="Q2786">
        <v>10</v>
      </c>
      <c r="R2786">
        <v>9</v>
      </c>
      <c r="S2786" t="s">
        <v>103</v>
      </c>
      <c r="T2786" t="s">
        <v>106</v>
      </c>
      <c r="V2786">
        <v>26</v>
      </c>
      <c r="W2786">
        <v>26</v>
      </c>
      <c r="X2786">
        <f>IF(AND(OR('Country Prioritization'!$C$4 = 'Filter inputs'!$A$4,'Country Prioritization'!$C$4=$B2786),
OR('Country Prioritization'!$C$6='Filter inputs'!$C$4,'Country Prioritization'!$C$6=$S2786),
OR( 'Country Prioritization'!$C$7='Filter inputs'!$D$4, 'Country Prioritization'!$C$7=$T2786),
OR('Country Prioritization'!$C$8='Filter inputs'!$E$4, 'Country Prioritization'!$C$8=$F2786), OR(AND('Country Prioritization'!$C$5='Filter inputs'!$B$4,H2786&lt;=$X$1),AND('Country Prioritization'!$C$5='Filter inputs'!$B$5,M2786&lt;=$X$1))),1,0)</f>
        <v>1</v>
      </c>
      <c r="Y2786">
        <f>IF(OR('Vaccine Prioritization'!$C$5='Filter inputs'!$E$4, 'Vaccine Prioritization'!$C$5=$F2786),1,0)</f>
        <v>1</v>
      </c>
    </row>
    <row r="2787" spans="1:25" x14ac:dyDescent="0.3">
      <c r="A2787" t="str">
        <f t="shared" si="65"/>
        <v>ASIALAORotaC2024</v>
      </c>
      <c r="B2787" t="s">
        <v>13</v>
      </c>
      <c r="C2787" t="s">
        <v>135</v>
      </c>
      <c r="D2787" t="s">
        <v>31</v>
      </c>
      <c r="E2787" t="s">
        <v>85</v>
      </c>
      <c r="F2787">
        <v>2024</v>
      </c>
      <c r="G2787" t="s">
        <v>197</v>
      </c>
      <c r="H2787" s="11" cm="1">
        <f t="array" ref="H2787">_xlfn.IFS(G2787="&gt;70%",1,G2787="60-70%",70%,G2787="50-60%",60%,G2787="&lt;50%",50%)</f>
        <v>0.7</v>
      </c>
      <c r="I2787" s="47">
        <v>0.31681280674102186</v>
      </c>
      <c r="J2787">
        <v>8</v>
      </c>
      <c r="K2787">
        <v>5</v>
      </c>
      <c r="L2787" t="s">
        <v>199</v>
      </c>
      <c r="M2787" s="11" cm="1">
        <f t="array" ref="M2787">_xlfn.IFS(L2787="&gt;70%",1,L2787="60-70%",70%,L2787="50-60%",60%,L2787="&lt;50%",50%)</f>
        <v>0.5</v>
      </c>
      <c r="N2787" s="47">
        <v>0.22085015133003047</v>
      </c>
      <c r="O2787">
        <v>9</v>
      </c>
      <c r="P2787">
        <v>4</v>
      </c>
      <c r="Q2787">
        <v>2</v>
      </c>
      <c r="R2787">
        <v>5</v>
      </c>
      <c r="S2787" t="s">
        <v>104</v>
      </c>
      <c r="T2787" t="s">
        <v>107</v>
      </c>
      <c r="V2787">
        <v>20</v>
      </c>
      <c r="W2787">
        <v>20</v>
      </c>
      <c r="X2787">
        <f>IF(AND(OR('Country Prioritization'!$C$4 = 'Filter inputs'!$A$4,'Country Prioritization'!$C$4=$B2787),
OR('Country Prioritization'!$C$6='Filter inputs'!$C$4,'Country Prioritization'!$C$6=$S2787),
OR( 'Country Prioritization'!$C$7='Filter inputs'!$D$4, 'Country Prioritization'!$C$7=$T2787),
OR('Country Prioritization'!$C$8='Filter inputs'!$E$4, 'Country Prioritization'!$C$8=$F2787), OR(AND('Country Prioritization'!$C$5='Filter inputs'!$B$4,H2787&lt;=$X$1),AND('Country Prioritization'!$C$5='Filter inputs'!$B$5,M2787&lt;=$X$1))),1,0)</f>
        <v>1</v>
      </c>
      <c r="Y2787">
        <f>IF(OR('Vaccine Prioritization'!$C$5='Filter inputs'!$E$4, 'Vaccine Prioritization'!$C$5=$F2787),1,0)</f>
        <v>1</v>
      </c>
    </row>
    <row r="2788" spans="1:25" x14ac:dyDescent="0.3">
      <c r="A2788" t="str">
        <f t="shared" si="65"/>
        <v>AFRICASLERotaC2024</v>
      </c>
      <c r="B2788" t="s">
        <v>3</v>
      </c>
      <c r="C2788" t="s">
        <v>154</v>
      </c>
      <c r="D2788" t="s">
        <v>50</v>
      </c>
      <c r="E2788" t="s">
        <v>85</v>
      </c>
      <c r="F2788">
        <v>2024</v>
      </c>
      <c r="G2788" t="s">
        <v>196</v>
      </c>
      <c r="H2788" s="11" cm="1">
        <f t="array" ref="H2788">_xlfn.IFS(G2788="&gt;70%",1,G2788="60-70%",70%,G2788="50-60%",60%,G2788="&lt;50%",50%)</f>
        <v>1</v>
      </c>
      <c r="I2788" s="47">
        <v>0.21453904969513549</v>
      </c>
      <c r="J2788">
        <v>2</v>
      </c>
      <c r="K2788">
        <v>5</v>
      </c>
      <c r="L2788" t="s">
        <v>196</v>
      </c>
      <c r="M2788" s="11" cm="1">
        <f t="array" ref="M2788">_xlfn.IFS(L2788="&gt;70%",1,L2788="60-70%",70%,L2788="50-60%",60%,L2788="&lt;50%",50%)</f>
        <v>1</v>
      </c>
      <c r="N2788" s="47">
        <v>0.21750709552357678</v>
      </c>
      <c r="O2788">
        <v>4</v>
      </c>
      <c r="P2788">
        <v>4</v>
      </c>
      <c r="Q2788">
        <v>10</v>
      </c>
      <c r="R2788">
        <v>9</v>
      </c>
      <c r="S2788" t="s">
        <v>103</v>
      </c>
      <c r="T2788" t="s">
        <v>106</v>
      </c>
      <c r="V2788">
        <v>26</v>
      </c>
      <c r="W2788">
        <v>27</v>
      </c>
      <c r="X2788">
        <f>IF(AND(OR('Country Prioritization'!$C$4 = 'Filter inputs'!$A$4,'Country Prioritization'!$C$4=$B2788),
OR('Country Prioritization'!$C$6='Filter inputs'!$C$4,'Country Prioritization'!$C$6=$S2788),
OR( 'Country Prioritization'!$C$7='Filter inputs'!$D$4, 'Country Prioritization'!$C$7=$T2788),
OR('Country Prioritization'!$C$8='Filter inputs'!$E$4, 'Country Prioritization'!$C$8=$F2788), OR(AND('Country Prioritization'!$C$5='Filter inputs'!$B$4,H2788&lt;=$X$1),AND('Country Prioritization'!$C$5='Filter inputs'!$B$5,M2788&lt;=$X$1))),1,0)</f>
        <v>1</v>
      </c>
      <c r="Y2788">
        <f>IF(OR('Vaccine Prioritization'!$C$5='Filter inputs'!$E$4, 'Vaccine Prioritization'!$C$5=$F2788),1,0)</f>
        <v>1</v>
      </c>
    </row>
    <row r="2789" spans="1:25" x14ac:dyDescent="0.3">
      <c r="A2789" t="str">
        <f t="shared" si="65"/>
        <v>ASIAKGZRotaC2024</v>
      </c>
      <c r="B2789" t="s">
        <v>13</v>
      </c>
      <c r="C2789" t="s">
        <v>143</v>
      </c>
      <c r="D2789" t="s">
        <v>39</v>
      </c>
      <c r="E2789" t="s">
        <v>85</v>
      </c>
      <c r="F2789">
        <v>2024</v>
      </c>
      <c r="G2789" t="s">
        <v>197</v>
      </c>
      <c r="H2789" s="11" cm="1">
        <f t="array" ref="H2789">_xlfn.IFS(G2789="&gt;70%",1,G2789="60-70%",70%,G2789="50-60%",60%,G2789="&lt;50%",50%)</f>
        <v>0.7</v>
      </c>
      <c r="I2789" s="47">
        <v>0.10272217632093782</v>
      </c>
      <c r="J2789">
        <v>8</v>
      </c>
      <c r="K2789">
        <v>3</v>
      </c>
      <c r="L2789" t="s">
        <v>199</v>
      </c>
      <c r="M2789" s="11" cm="1">
        <f t="array" ref="M2789">_xlfn.IFS(L2789="&gt;70%",1,L2789="60-70%",70%,L2789="50-60%",60%,L2789="&lt;50%",50%)</f>
        <v>0.5</v>
      </c>
      <c r="N2789" s="47">
        <v>0.20284423856049405</v>
      </c>
      <c r="O2789">
        <v>9</v>
      </c>
      <c r="P2789">
        <v>4</v>
      </c>
      <c r="Q2789">
        <v>6</v>
      </c>
      <c r="R2789">
        <v>2</v>
      </c>
      <c r="S2789" t="s">
        <v>104</v>
      </c>
      <c r="T2789" t="s">
        <v>109</v>
      </c>
      <c r="V2789">
        <v>19</v>
      </c>
      <c r="W2789">
        <v>21</v>
      </c>
      <c r="X2789">
        <f>IF(AND(OR('Country Prioritization'!$C$4 = 'Filter inputs'!$A$4,'Country Prioritization'!$C$4=$B2789),
OR('Country Prioritization'!$C$6='Filter inputs'!$C$4,'Country Prioritization'!$C$6=$S2789),
OR( 'Country Prioritization'!$C$7='Filter inputs'!$D$4, 'Country Prioritization'!$C$7=$T2789),
OR('Country Prioritization'!$C$8='Filter inputs'!$E$4, 'Country Prioritization'!$C$8=$F2789), OR(AND('Country Prioritization'!$C$5='Filter inputs'!$B$4,H2789&lt;=$X$1),AND('Country Prioritization'!$C$5='Filter inputs'!$B$5,M2789&lt;=$X$1))),1,0)</f>
        <v>1</v>
      </c>
      <c r="Y2789">
        <f>IF(OR('Vaccine Prioritization'!$C$5='Filter inputs'!$E$4, 'Vaccine Prioritization'!$C$5=$F2789),1,0)</f>
        <v>1</v>
      </c>
    </row>
    <row r="2790" spans="1:25" x14ac:dyDescent="0.3">
      <c r="A2790" t="str">
        <f t="shared" si="65"/>
        <v>AFRICATGORotaC2024</v>
      </c>
      <c r="B2790" t="s">
        <v>3</v>
      </c>
      <c r="C2790" t="s">
        <v>155</v>
      </c>
      <c r="D2790" t="s">
        <v>51</v>
      </c>
      <c r="E2790" t="s">
        <v>85</v>
      </c>
      <c r="F2790">
        <v>2024</v>
      </c>
      <c r="G2790" t="s">
        <v>196</v>
      </c>
      <c r="H2790" s="11" cm="1">
        <f t="array" ref="H2790">_xlfn.IFS(G2790="&gt;70%",1,G2790="60-70%",70%,G2790="50-60%",60%,G2790="&lt;50%",50%)</f>
        <v>1</v>
      </c>
      <c r="I2790" s="47">
        <v>0.19349098906586765</v>
      </c>
      <c r="J2790">
        <v>5</v>
      </c>
      <c r="K2790">
        <v>4</v>
      </c>
      <c r="L2790" t="s">
        <v>196</v>
      </c>
      <c r="M2790" s="11" cm="1">
        <f t="array" ref="M2790">_xlfn.IFS(L2790="&gt;70%",1,L2790="60-70%",70%,L2790="50-60%",60%,L2790="&lt;50%",50%)</f>
        <v>1</v>
      </c>
      <c r="N2790" s="47">
        <v>0.2025334054231025</v>
      </c>
      <c r="O2790">
        <v>3</v>
      </c>
      <c r="P2790">
        <v>4</v>
      </c>
      <c r="Q2790">
        <v>6</v>
      </c>
      <c r="R2790">
        <v>9</v>
      </c>
      <c r="S2790" t="s">
        <v>103</v>
      </c>
      <c r="T2790" t="s">
        <v>106</v>
      </c>
      <c r="V2790">
        <v>24</v>
      </c>
      <c r="W2790">
        <v>22</v>
      </c>
      <c r="X2790">
        <f>IF(AND(OR('Country Prioritization'!$C$4 = 'Filter inputs'!$A$4,'Country Prioritization'!$C$4=$B2790),
OR('Country Prioritization'!$C$6='Filter inputs'!$C$4,'Country Prioritization'!$C$6=$S2790),
OR( 'Country Prioritization'!$C$7='Filter inputs'!$D$4, 'Country Prioritization'!$C$7=$T2790),
OR('Country Prioritization'!$C$8='Filter inputs'!$E$4, 'Country Prioritization'!$C$8=$F2790), OR(AND('Country Prioritization'!$C$5='Filter inputs'!$B$4,H2790&lt;=$X$1),AND('Country Prioritization'!$C$5='Filter inputs'!$B$5,M2790&lt;=$X$1))),1,0)</f>
        <v>1</v>
      </c>
      <c r="Y2790">
        <f>IF(OR('Vaccine Prioritization'!$C$5='Filter inputs'!$E$4, 'Vaccine Prioritization'!$C$5=$F2790),1,0)</f>
        <v>1</v>
      </c>
    </row>
    <row r="2791" spans="1:25" x14ac:dyDescent="0.3">
      <c r="A2791" t="str">
        <f t="shared" si="65"/>
        <v>EUROPEUKRRotaC2024</v>
      </c>
      <c r="B2791" t="s">
        <v>9</v>
      </c>
      <c r="C2791" t="s">
        <v>117</v>
      </c>
      <c r="D2791" t="s">
        <v>10</v>
      </c>
      <c r="E2791" t="s">
        <v>85</v>
      </c>
      <c r="F2791">
        <v>2024</v>
      </c>
      <c r="G2791" t="s">
        <v>197</v>
      </c>
      <c r="H2791" s="11" cm="1">
        <f t="array" ref="H2791">_xlfn.IFS(G2791="&gt;70%",1,G2791="60-70%",70%,G2791="50-60%",60%,G2791="&lt;50%",50%)</f>
        <v>0.7</v>
      </c>
      <c r="I2791" s="47">
        <v>0.16839188234575814</v>
      </c>
      <c r="J2791">
        <v>10</v>
      </c>
      <c r="K2791">
        <v>4</v>
      </c>
      <c r="L2791" t="s">
        <v>199</v>
      </c>
      <c r="M2791" s="11" cm="1">
        <f t="array" ref="M2791">_xlfn.IFS(L2791="&gt;70%",1,L2791="60-70%",70%,L2791="50-60%",60%,L2791="&lt;50%",50%)</f>
        <v>0.5</v>
      </c>
      <c r="N2791" s="47">
        <v>0.19705732262702005</v>
      </c>
      <c r="O2791">
        <v>10</v>
      </c>
      <c r="P2791">
        <v>4</v>
      </c>
      <c r="Q2791">
        <v>1</v>
      </c>
      <c r="R2791">
        <v>11</v>
      </c>
      <c r="S2791" t="s">
        <v>104</v>
      </c>
      <c r="T2791" t="s">
        <v>108</v>
      </c>
      <c r="V2791">
        <v>26</v>
      </c>
      <c r="W2791">
        <v>26</v>
      </c>
      <c r="X2791">
        <f>IF(AND(OR('Country Prioritization'!$C$4 = 'Filter inputs'!$A$4,'Country Prioritization'!$C$4=$B2791),
OR('Country Prioritization'!$C$6='Filter inputs'!$C$4,'Country Prioritization'!$C$6=$S2791),
OR( 'Country Prioritization'!$C$7='Filter inputs'!$D$4, 'Country Prioritization'!$C$7=$T2791),
OR('Country Prioritization'!$C$8='Filter inputs'!$E$4, 'Country Prioritization'!$C$8=$F2791), OR(AND('Country Prioritization'!$C$5='Filter inputs'!$B$4,H2791&lt;=$X$1),AND('Country Prioritization'!$C$5='Filter inputs'!$B$5,M2791&lt;=$X$1))),1,0)</f>
        <v>1</v>
      </c>
      <c r="Y2791">
        <f>IF(OR('Vaccine Prioritization'!$C$5='Filter inputs'!$E$4, 'Vaccine Prioritization'!$C$5=$F2791),1,0)</f>
        <v>1</v>
      </c>
    </row>
    <row r="2792" spans="1:25" x14ac:dyDescent="0.3">
      <c r="A2792" t="str">
        <f t="shared" si="65"/>
        <v>AFRICACIVRotaC2024</v>
      </c>
      <c r="B2792" t="s">
        <v>3</v>
      </c>
      <c r="C2792" t="s">
        <v>142</v>
      </c>
      <c r="D2792" t="s">
        <v>38</v>
      </c>
      <c r="E2792" t="s">
        <v>85</v>
      </c>
      <c r="F2792">
        <v>2024</v>
      </c>
      <c r="G2792" t="s">
        <v>196</v>
      </c>
      <c r="H2792" s="11" cm="1">
        <f t="array" ref="H2792">_xlfn.IFS(G2792="&gt;70%",1,G2792="60-70%",70%,G2792="50-60%",60%,G2792="&lt;50%",50%)</f>
        <v>1</v>
      </c>
      <c r="I2792" s="47">
        <v>0.15082779225778689</v>
      </c>
      <c r="J2792">
        <v>7</v>
      </c>
      <c r="K2792">
        <v>4</v>
      </c>
      <c r="L2792" t="s">
        <v>196</v>
      </c>
      <c r="M2792" s="11" cm="1">
        <f t="array" ref="M2792">_xlfn.IFS(L2792="&gt;70%",1,L2792="60-70%",70%,L2792="50-60%",60%,L2792="&lt;50%",50%)</f>
        <v>1</v>
      </c>
      <c r="N2792" s="47">
        <v>0.1788804965350963</v>
      </c>
      <c r="O2792">
        <v>5</v>
      </c>
      <c r="P2792">
        <v>4</v>
      </c>
      <c r="Q2792">
        <v>5</v>
      </c>
      <c r="R2792">
        <v>2</v>
      </c>
      <c r="S2792" t="s">
        <v>104</v>
      </c>
      <c r="T2792" t="s">
        <v>109</v>
      </c>
      <c r="V2792">
        <v>18</v>
      </c>
      <c r="W2792">
        <v>16</v>
      </c>
      <c r="X2792">
        <f>IF(AND(OR('Country Prioritization'!$C$4 = 'Filter inputs'!$A$4,'Country Prioritization'!$C$4=$B2792),
OR('Country Prioritization'!$C$6='Filter inputs'!$C$4,'Country Prioritization'!$C$6=$S2792),
OR( 'Country Prioritization'!$C$7='Filter inputs'!$D$4, 'Country Prioritization'!$C$7=$T2792),
OR('Country Prioritization'!$C$8='Filter inputs'!$E$4, 'Country Prioritization'!$C$8=$F2792), OR(AND('Country Prioritization'!$C$5='Filter inputs'!$B$4,H2792&lt;=$X$1),AND('Country Prioritization'!$C$5='Filter inputs'!$B$5,M2792&lt;=$X$1))),1,0)</f>
        <v>1</v>
      </c>
      <c r="Y2792">
        <f>IF(OR('Vaccine Prioritization'!$C$5='Filter inputs'!$E$4, 'Vaccine Prioritization'!$C$5=$F2792),1,0)</f>
        <v>1</v>
      </c>
    </row>
    <row r="2793" spans="1:25" x14ac:dyDescent="0.3">
      <c r="A2793" t="str">
        <f t="shared" si="65"/>
        <v>AMERICAHNDRotaC2024</v>
      </c>
      <c r="B2793" t="s">
        <v>22</v>
      </c>
      <c r="C2793" t="s">
        <v>165</v>
      </c>
      <c r="D2793" t="s">
        <v>61</v>
      </c>
      <c r="E2793" t="s">
        <v>85</v>
      </c>
      <c r="F2793">
        <v>2024</v>
      </c>
      <c r="G2793" t="s">
        <v>196</v>
      </c>
      <c r="H2793" s="11" cm="1">
        <f t="array" ref="H2793">_xlfn.IFS(G2793="&gt;70%",1,G2793="60-70%",70%,G2793="50-60%",60%,G2793="&lt;50%",50%)</f>
        <v>1</v>
      </c>
      <c r="I2793" s="47">
        <v>0.1616784073533703</v>
      </c>
      <c r="J2793">
        <v>3</v>
      </c>
      <c r="K2793">
        <v>4</v>
      </c>
      <c r="L2793" t="s">
        <v>196</v>
      </c>
      <c r="M2793" s="11" cm="1">
        <f t="array" ref="M2793">_xlfn.IFS(L2793="&gt;70%",1,L2793="60-70%",70%,L2793="50-60%",60%,L2793="&lt;50%",50%)</f>
        <v>1</v>
      </c>
      <c r="N2793" s="47">
        <v>0.17286004293354398</v>
      </c>
      <c r="O2793">
        <v>2</v>
      </c>
      <c r="P2793">
        <v>3</v>
      </c>
      <c r="Q2793">
        <v>4</v>
      </c>
      <c r="R2793">
        <v>11</v>
      </c>
      <c r="S2793" t="s">
        <v>104</v>
      </c>
      <c r="T2793" t="s">
        <v>108</v>
      </c>
      <c r="V2793">
        <v>22</v>
      </c>
      <c r="W2793">
        <v>20</v>
      </c>
      <c r="X2793">
        <f>IF(AND(OR('Country Prioritization'!$C$4 = 'Filter inputs'!$A$4,'Country Prioritization'!$C$4=$B2793),
OR('Country Prioritization'!$C$6='Filter inputs'!$C$4,'Country Prioritization'!$C$6=$S2793),
OR( 'Country Prioritization'!$C$7='Filter inputs'!$D$4, 'Country Prioritization'!$C$7=$T2793),
OR('Country Prioritization'!$C$8='Filter inputs'!$E$4, 'Country Prioritization'!$C$8=$F2793), OR(AND('Country Prioritization'!$C$5='Filter inputs'!$B$4,H2793&lt;=$X$1),AND('Country Prioritization'!$C$5='Filter inputs'!$B$5,M2793&lt;=$X$1))),1,0)</f>
        <v>1</v>
      </c>
      <c r="Y2793">
        <f>IF(OR('Vaccine Prioritization'!$C$5='Filter inputs'!$E$4, 'Vaccine Prioritization'!$C$5=$F2793),1,0)</f>
        <v>1</v>
      </c>
    </row>
    <row r="2794" spans="1:25" x14ac:dyDescent="0.3">
      <c r="A2794" t="str">
        <f t="shared" si="65"/>
        <v>AFRICAZWERotaC2024</v>
      </c>
      <c r="B2794" t="s">
        <v>3</v>
      </c>
      <c r="C2794" t="s">
        <v>148</v>
      </c>
      <c r="D2794" t="s">
        <v>44</v>
      </c>
      <c r="E2794" t="s">
        <v>85</v>
      </c>
      <c r="F2794">
        <v>2024</v>
      </c>
      <c r="G2794" t="s">
        <v>196</v>
      </c>
      <c r="H2794" s="11" cm="1">
        <f t="array" ref="H2794">_xlfn.IFS(G2794="&gt;70%",1,G2794="60-70%",70%,G2794="50-60%",60%,G2794="&lt;50%",50%)</f>
        <v>1</v>
      </c>
      <c r="I2794" s="47">
        <v>0.13663140584302239</v>
      </c>
      <c r="J2794">
        <v>2</v>
      </c>
      <c r="K2794">
        <v>3</v>
      </c>
      <c r="L2794" t="s">
        <v>196</v>
      </c>
      <c r="M2794" s="11" cm="1">
        <f t="array" ref="M2794">_xlfn.IFS(L2794="&gt;70%",1,L2794="60-70%",70%,L2794="50-60%",60%,L2794="&lt;50%",50%)</f>
        <v>1</v>
      </c>
      <c r="N2794" s="47">
        <v>0.1368643472787191</v>
      </c>
      <c r="O2794">
        <v>4</v>
      </c>
      <c r="P2794">
        <v>3</v>
      </c>
      <c r="Q2794">
        <v>7</v>
      </c>
      <c r="R2794">
        <v>2</v>
      </c>
      <c r="S2794" t="s">
        <v>104</v>
      </c>
      <c r="T2794" t="s">
        <v>109</v>
      </c>
      <c r="V2794">
        <v>14</v>
      </c>
      <c r="W2794">
        <v>16</v>
      </c>
      <c r="X2794">
        <f>IF(AND(OR('Country Prioritization'!$C$4 = 'Filter inputs'!$A$4,'Country Prioritization'!$C$4=$B2794),
OR('Country Prioritization'!$C$6='Filter inputs'!$C$4,'Country Prioritization'!$C$6=$S2794),
OR( 'Country Prioritization'!$C$7='Filter inputs'!$D$4, 'Country Prioritization'!$C$7=$T2794),
OR('Country Prioritization'!$C$8='Filter inputs'!$E$4, 'Country Prioritization'!$C$8=$F2794), OR(AND('Country Prioritization'!$C$5='Filter inputs'!$B$4,H2794&lt;=$X$1),AND('Country Prioritization'!$C$5='Filter inputs'!$B$5,M2794&lt;=$X$1))),1,0)</f>
        <v>1</v>
      </c>
      <c r="Y2794">
        <f>IF(OR('Vaccine Prioritization'!$C$5='Filter inputs'!$E$4, 'Vaccine Prioritization'!$C$5=$F2794),1,0)</f>
        <v>1</v>
      </c>
    </row>
    <row r="2795" spans="1:25" x14ac:dyDescent="0.3">
      <c r="A2795" t="str">
        <f t="shared" si="65"/>
        <v>AFRICAMRTRotaC2024</v>
      </c>
      <c r="B2795" t="s">
        <v>3</v>
      </c>
      <c r="C2795" t="s">
        <v>140</v>
      </c>
      <c r="D2795" t="s">
        <v>36</v>
      </c>
      <c r="E2795" t="s">
        <v>85</v>
      </c>
      <c r="F2795">
        <v>2024</v>
      </c>
      <c r="G2795" t="s">
        <v>196</v>
      </c>
      <c r="H2795" s="11" cm="1">
        <f t="array" ref="H2795">_xlfn.IFS(G2795="&gt;70%",1,G2795="60-70%",70%,G2795="50-60%",60%,G2795="&lt;50%",50%)</f>
        <v>1</v>
      </c>
      <c r="I2795" s="47">
        <v>0.14155916994266668</v>
      </c>
      <c r="J2795">
        <v>5</v>
      </c>
      <c r="K2795">
        <v>4</v>
      </c>
      <c r="L2795" t="s">
        <v>196</v>
      </c>
      <c r="M2795" s="11" cm="1">
        <f t="array" ref="M2795">_xlfn.IFS(L2795="&gt;70%",1,L2795="60-70%",70%,L2795="50-60%",60%,L2795="&lt;50%",50%)</f>
        <v>1</v>
      </c>
      <c r="N2795" s="47">
        <v>0.1351936700949469</v>
      </c>
      <c r="O2795">
        <v>5</v>
      </c>
      <c r="P2795">
        <v>3</v>
      </c>
      <c r="Q2795">
        <v>7</v>
      </c>
      <c r="R2795">
        <v>2</v>
      </c>
      <c r="S2795" t="s">
        <v>104</v>
      </c>
      <c r="T2795" t="s">
        <v>109</v>
      </c>
      <c r="V2795">
        <v>18</v>
      </c>
      <c r="W2795">
        <v>17</v>
      </c>
      <c r="X2795">
        <f>IF(AND(OR('Country Prioritization'!$C$4 = 'Filter inputs'!$A$4,'Country Prioritization'!$C$4=$B2795),
OR('Country Prioritization'!$C$6='Filter inputs'!$C$4,'Country Prioritization'!$C$6=$S2795),
OR( 'Country Prioritization'!$C$7='Filter inputs'!$D$4, 'Country Prioritization'!$C$7=$T2795),
OR('Country Prioritization'!$C$8='Filter inputs'!$E$4, 'Country Prioritization'!$C$8=$F2795), OR(AND('Country Prioritization'!$C$5='Filter inputs'!$B$4,H2795&lt;=$X$1),AND('Country Prioritization'!$C$5='Filter inputs'!$B$5,M2795&lt;=$X$1))),1,0)</f>
        <v>1</v>
      </c>
      <c r="Y2795">
        <f>IF(OR('Vaccine Prioritization'!$C$5='Filter inputs'!$E$4, 'Vaccine Prioritization'!$C$5=$F2795),1,0)</f>
        <v>1</v>
      </c>
    </row>
    <row r="2796" spans="1:25" x14ac:dyDescent="0.3">
      <c r="A2796" t="str">
        <f t="shared" si="65"/>
        <v>AFRICALBRRotaC2024</v>
      </c>
      <c r="B2796" t="s">
        <v>3</v>
      </c>
      <c r="C2796" t="s">
        <v>137</v>
      </c>
      <c r="D2796" t="s">
        <v>33</v>
      </c>
      <c r="E2796" t="s">
        <v>85</v>
      </c>
      <c r="F2796">
        <v>2024</v>
      </c>
      <c r="G2796" t="s">
        <v>197</v>
      </c>
      <c r="H2796" s="11" cm="1">
        <f t="array" ref="H2796">_xlfn.IFS(G2796="&gt;70%",1,G2796="60-70%",70%,G2796="50-60%",60%,G2796="&lt;50%",50%)</f>
        <v>0.7</v>
      </c>
      <c r="I2796" s="47">
        <v>9.8324690906122614E-2</v>
      </c>
      <c r="J2796">
        <v>10</v>
      </c>
      <c r="K2796">
        <v>3</v>
      </c>
      <c r="L2796" t="s">
        <v>196</v>
      </c>
      <c r="M2796" s="11" cm="1">
        <f t="array" ref="M2796">_xlfn.IFS(L2796="&gt;70%",1,L2796="60-70%",70%,L2796="50-60%",60%,L2796="&lt;50%",50%)</f>
        <v>1</v>
      </c>
      <c r="N2796" s="47">
        <v>0.11732186162030886</v>
      </c>
      <c r="O2796">
        <v>5</v>
      </c>
      <c r="P2796">
        <v>3</v>
      </c>
      <c r="Q2796">
        <v>10</v>
      </c>
      <c r="R2796">
        <v>9</v>
      </c>
      <c r="S2796" t="s">
        <v>103</v>
      </c>
      <c r="T2796" t="s">
        <v>106</v>
      </c>
      <c r="V2796">
        <v>32</v>
      </c>
      <c r="W2796">
        <v>27</v>
      </c>
      <c r="X2796">
        <f>IF(AND(OR('Country Prioritization'!$C$4 = 'Filter inputs'!$A$4,'Country Prioritization'!$C$4=$B2796),
OR('Country Prioritization'!$C$6='Filter inputs'!$C$4,'Country Prioritization'!$C$6=$S2796),
OR( 'Country Prioritization'!$C$7='Filter inputs'!$D$4, 'Country Prioritization'!$C$7=$T2796),
OR('Country Prioritization'!$C$8='Filter inputs'!$E$4, 'Country Prioritization'!$C$8=$F2796), OR(AND('Country Prioritization'!$C$5='Filter inputs'!$B$4,H2796&lt;=$X$1),AND('Country Prioritization'!$C$5='Filter inputs'!$B$5,M2796&lt;=$X$1))),1,0)</f>
        <v>1</v>
      </c>
      <c r="Y2796">
        <f>IF(OR('Vaccine Prioritization'!$C$5='Filter inputs'!$E$4, 'Vaccine Prioritization'!$C$5=$F2796),1,0)</f>
        <v>1</v>
      </c>
    </row>
    <row r="2797" spans="1:25" x14ac:dyDescent="0.3">
      <c r="A2797" t="str">
        <f t="shared" si="65"/>
        <v>AFRICACOGRotaC2024</v>
      </c>
      <c r="B2797" t="s">
        <v>3</v>
      </c>
      <c r="C2797" t="s">
        <v>128</v>
      </c>
      <c r="D2797" t="s">
        <v>24</v>
      </c>
      <c r="E2797" t="s">
        <v>85</v>
      </c>
      <c r="F2797">
        <v>2024</v>
      </c>
      <c r="G2797" t="s">
        <v>196</v>
      </c>
      <c r="H2797" s="11" cm="1">
        <f t="array" ref="H2797">_xlfn.IFS(G2797="&gt;70%",1,G2797="60-70%",70%,G2797="50-60%",60%,G2797="&lt;50%",50%)</f>
        <v>1</v>
      </c>
      <c r="I2797" s="47">
        <v>0.13635269346113807</v>
      </c>
      <c r="J2797">
        <v>7</v>
      </c>
      <c r="K2797">
        <v>3</v>
      </c>
      <c r="L2797" t="s">
        <v>197</v>
      </c>
      <c r="M2797" s="11" cm="1">
        <f t="array" ref="M2797">_xlfn.IFS(L2797="&gt;70%",1,L2797="60-70%",70%,L2797="50-60%",60%,L2797="&lt;50%",50%)</f>
        <v>0.7</v>
      </c>
      <c r="N2797" s="47">
        <v>0.11390302193504469</v>
      </c>
      <c r="O2797">
        <v>6</v>
      </c>
      <c r="P2797">
        <v>3</v>
      </c>
      <c r="Q2797">
        <v>8</v>
      </c>
      <c r="R2797">
        <v>2</v>
      </c>
      <c r="S2797" t="s">
        <v>104</v>
      </c>
      <c r="T2797" t="s">
        <v>109</v>
      </c>
      <c r="V2797">
        <v>20</v>
      </c>
      <c r="W2797">
        <v>19</v>
      </c>
      <c r="X2797">
        <f>IF(AND(OR('Country Prioritization'!$C$4 = 'Filter inputs'!$A$4,'Country Prioritization'!$C$4=$B2797),
OR('Country Prioritization'!$C$6='Filter inputs'!$C$4,'Country Prioritization'!$C$6=$S2797),
OR( 'Country Prioritization'!$C$7='Filter inputs'!$D$4, 'Country Prioritization'!$C$7=$T2797),
OR('Country Prioritization'!$C$8='Filter inputs'!$E$4, 'Country Prioritization'!$C$8=$F2797), OR(AND('Country Prioritization'!$C$5='Filter inputs'!$B$4,H2797&lt;=$X$1),AND('Country Prioritization'!$C$5='Filter inputs'!$B$5,M2797&lt;=$X$1))),1,0)</f>
        <v>1</v>
      </c>
      <c r="Y2797">
        <f>IF(OR('Vaccine Prioritization'!$C$5='Filter inputs'!$E$4, 'Vaccine Prioritization'!$C$5=$F2797),1,0)</f>
        <v>1</v>
      </c>
    </row>
    <row r="2798" spans="1:25" x14ac:dyDescent="0.3">
      <c r="A2798" t="str">
        <f t="shared" si="65"/>
        <v>ASIAMNGRotaC2024</v>
      </c>
      <c r="B2798" t="s">
        <v>13</v>
      </c>
      <c r="C2798" t="s">
        <v>174</v>
      </c>
      <c r="D2798" t="s">
        <v>70</v>
      </c>
      <c r="E2798" t="s">
        <v>85</v>
      </c>
      <c r="F2798">
        <v>2024</v>
      </c>
      <c r="G2798" t="s">
        <v>197</v>
      </c>
      <c r="H2798" s="11" cm="1">
        <f t="array" ref="H2798">_xlfn.IFS(G2798="&gt;70%",1,G2798="60-70%",70%,G2798="50-60%",60%,G2798="&lt;50%",50%)</f>
        <v>0.7</v>
      </c>
      <c r="I2798" s="47">
        <v>5.8462268767498639E-2</v>
      </c>
      <c r="J2798">
        <v>7</v>
      </c>
      <c r="K2798">
        <v>2</v>
      </c>
      <c r="L2798" t="s">
        <v>199</v>
      </c>
      <c r="M2798" s="11" cm="1">
        <f t="array" ref="M2798">_xlfn.IFS(L2798="&gt;70%",1,L2798="60-70%",70%,L2798="50-60%",60%,L2798="&lt;50%",50%)</f>
        <v>0.5</v>
      </c>
      <c r="N2798" s="47">
        <v>0.10295029156785272</v>
      </c>
      <c r="O2798">
        <v>9</v>
      </c>
      <c r="P2798">
        <v>3</v>
      </c>
      <c r="Q2798">
        <v>5</v>
      </c>
      <c r="R2798">
        <v>11</v>
      </c>
      <c r="S2798" t="s">
        <v>104</v>
      </c>
      <c r="T2798" t="s">
        <v>108</v>
      </c>
      <c r="V2798">
        <v>25</v>
      </c>
      <c r="W2798">
        <v>28</v>
      </c>
      <c r="X2798">
        <f>IF(AND(OR('Country Prioritization'!$C$4 = 'Filter inputs'!$A$4,'Country Prioritization'!$C$4=$B2798),
OR('Country Prioritization'!$C$6='Filter inputs'!$C$4,'Country Prioritization'!$C$6=$S2798),
OR( 'Country Prioritization'!$C$7='Filter inputs'!$D$4, 'Country Prioritization'!$C$7=$T2798),
OR('Country Prioritization'!$C$8='Filter inputs'!$E$4, 'Country Prioritization'!$C$8=$F2798), OR(AND('Country Prioritization'!$C$5='Filter inputs'!$B$4,H2798&lt;=$X$1),AND('Country Prioritization'!$C$5='Filter inputs'!$B$5,M2798&lt;=$X$1))),1,0)</f>
        <v>1</v>
      </c>
      <c r="Y2798">
        <f>IF(OR('Vaccine Prioritization'!$C$5='Filter inputs'!$E$4, 'Vaccine Prioritization'!$C$5=$F2798),1,0)</f>
        <v>1</v>
      </c>
    </row>
    <row r="2799" spans="1:25" x14ac:dyDescent="0.3">
      <c r="A2799" t="str">
        <f t="shared" si="65"/>
        <v>AFRICAGMBRotaC2024</v>
      </c>
      <c r="B2799" t="s">
        <v>3</v>
      </c>
      <c r="C2799" t="s">
        <v>156</v>
      </c>
      <c r="D2799" t="s">
        <v>52</v>
      </c>
      <c r="E2799" t="s">
        <v>85</v>
      </c>
      <c r="F2799">
        <v>2024</v>
      </c>
      <c r="G2799" t="s">
        <v>196</v>
      </c>
      <c r="H2799" s="11" cm="1">
        <f t="array" ref="H2799">_xlfn.IFS(G2799="&gt;70%",1,G2799="60-70%",70%,G2799="50-60%",60%,G2799="&lt;50%",50%)</f>
        <v>1</v>
      </c>
      <c r="I2799" s="47">
        <v>0.10276481037014912</v>
      </c>
      <c r="J2799">
        <v>3</v>
      </c>
      <c r="K2799">
        <v>3</v>
      </c>
      <c r="L2799" t="s">
        <v>196</v>
      </c>
      <c r="M2799" s="11" cm="1">
        <f t="array" ref="M2799">_xlfn.IFS(L2799="&gt;70%",1,L2799="60-70%",70%,L2799="50-60%",60%,L2799="&lt;50%",50%)</f>
        <v>1</v>
      </c>
      <c r="N2799" s="47">
        <v>9.3579608345872686E-2</v>
      </c>
      <c r="O2799">
        <v>3</v>
      </c>
      <c r="P2799">
        <v>3</v>
      </c>
      <c r="Q2799">
        <v>6</v>
      </c>
      <c r="R2799">
        <v>9</v>
      </c>
      <c r="S2799" t="s">
        <v>103</v>
      </c>
      <c r="T2799" t="s">
        <v>106</v>
      </c>
      <c r="V2799">
        <v>21</v>
      </c>
      <c r="W2799">
        <v>21</v>
      </c>
      <c r="X2799">
        <f>IF(AND(OR('Country Prioritization'!$C$4 = 'Filter inputs'!$A$4,'Country Prioritization'!$C$4=$B2799),
OR('Country Prioritization'!$C$6='Filter inputs'!$C$4,'Country Prioritization'!$C$6=$S2799),
OR( 'Country Prioritization'!$C$7='Filter inputs'!$D$4, 'Country Prioritization'!$C$7=$T2799),
OR('Country Prioritization'!$C$8='Filter inputs'!$E$4, 'Country Prioritization'!$C$8=$F2799), OR(AND('Country Prioritization'!$C$5='Filter inputs'!$B$4,H2799&lt;=$X$1),AND('Country Prioritization'!$C$5='Filter inputs'!$B$5,M2799&lt;=$X$1))),1,0)</f>
        <v>1</v>
      </c>
      <c r="Y2799">
        <f>IF(OR('Vaccine Prioritization'!$C$5='Filter inputs'!$E$4, 'Vaccine Prioritization'!$C$5=$F2799),1,0)</f>
        <v>1</v>
      </c>
    </row>
    <row r="2800" spans="1:25" x14ac:dyDescent="0.3">
      <c r="A2800" t="str">
        <f t="shared" si="65"/>
        <v>AFRICACAFRotaC2024</v>
      </c>
      <c r="B2800" t="s">
        <v>3</v>
      </c>
      <c r="C2800" t="s">
        <v>114</v>
      </c>
      <c r="D2800" t="s">
        <v>6</v>
      </c>
      <c r="E2800" t="s">
        <v>85</v>
      </c>
      <c r="F2800">
        <v>2024</v>
      </c>
      <c r="G2800" t="s">
        <v>196</v>
      </c>
      <c r="H2800" s="11" cm="1">
        <f t="array" ref="H2800">_xlfn.IFS(G2800="&gt;70%",1,G2800="60-70%",70%,G2800="50-60%",60%,G2800="&lt;50%",50%)</f>
        <v>1</v>
      </c>
      <c r="I2800" s="47">
        <v>0.15644779806231918</v>
      </c>
      <c r="J2800">
        <v>5</v>
      </c>
      <c r="K2800">
        <v>4</v>
      </c>
      <c r="L2800" t="s">
        <v>199</v>
      </c>
      <c r="M2800" s="11" cm="1">
        <f t="array" ref="M2800">_xlfn.IFS(L2800="&gt;70%",1,L2800="60-70%",70%,L2800="50-60%",60%,L2800="&lt;50%",50%)</f>
        <v>0.5</v>
      </c>
      <c r="N2800" s="47">
        <v>7.955476730615324E-2</v>
      </c>
      <c r="O2800">
        <v>7</v>
      </c>
      <c r="P2800">
        <v>2</v>
      </c>
      <c r="Q2800">
        <v>10</v>
      </c>
      <c r="R2800">
        <v>9</v>
      </c>
      <c r="S2800" t="s">
        <v>103</v>
      </c>
      <c r="T2800" t="s">
        <v>106</v>
      </c>
      <c r="V2800">
        <v>28</v>
      </c>
      <c r="W2800">
        <v>28</v>
      </c>
      <c r="X2800">
        <f>IF(AND(OR('Country Prioritization'!$C$4 = 'Filter inputs'!$A$4,'Country Prioritization'!$C$4=$B2800),
OR('Country Prioritization'!$C$6='Filter inputs'!$C$4,'Country Prioritization'!$C$6=$S2800),
OR( 'Country Prioritization'!$C$7='Filter inputs'!$D$4, 'Country Prioritization'!$C$7=$T2800),
OR('Country Prioritization'!$C$8='Filter inputs'!$E$4, 'Country Prioritization'!$C$8=$F2800), OR(AND('Country Prioritization'!$C$5='Filter inputs'!$B$4,H2800&lt;=$X$1),AND('Country Prioritization'!$C$5='Filter inputs'!$B$5,M2800&lt;=$X$1))),1,0)</f>
        <v>1</v>
      </c>
      <c r="Y2800">
        <f>IF(OR('Vaccine Prioritization'!$C$5='Filter inputs'!$E$4, 'Vaccine Prioritization'!$C$5=$F2800),1,0)</f>
        <v>1</v>
      </c>
    </row>
    <row r="2801" spans="1:25" x14ac:dyDescent="0.3">
      <c r="A2801" t="str">
        <f t="shared" si="65"/>
        <v>AMERICANICRotaC2024</v>
      </c>
      <c r="B2801" t="s">
        <v>22</v>
      </c>
      <c r="C2801" t="s">
        <v>185</v>
      </c>
      <c r="D2801" t="s">
        <v>81</v>
      </c>
      <c r="E2801" t="s">
        <v>85</v>
      </c>
      <c r="F2801">
        <v>2024</v>
      </c>
      <c r="G2801" t="s">
        <v>196</v>
      </c>
      <c r="H2801" s="11" cm="1">
        <f t="array" ref="H2801">_xlfn.IFS(G2801="&gt;70%",1,G2801="60-70%",70%,G2801="50-60%",60%,G2801="&lt;50%",50%)</f>
        <v>1</v>
      </c>
      <c r="I2801" s="47">
        <v>7.7045707915305045E-2</v>
      </c>
      <c r="J2801">
        <v>1</v>
      </c>
      <c r="K2801">
        <v>3</v>
      </c>
      <c r="L2801" t="s">
        <v>196</v>
      </c>
      <c r="M2801" s="11" cm="1">
        <f t="array" ref="M2801">_xlfn.IFS(L2801="&gt;70%",1,L2801="60-70%",70%,L2801="50-60%",60%,L2801="&lt;50%",50%)</f>
        <v>1</v>
      </c>
      <c r="N2801" s="47">
        <v>7.7388522454844205E-2</v>
      </c>
      <c r="O2801">
        <v>1</v>
      </c>
      <c r="P2801">
        <v>2</v>
      </c>
      <c r="Q2801">
        <v>1</v>
      </c>
      <c r="R2801">
        <v>5</v>
      </c>
      <c r="S2801" t="s">
        <v>104</v>
      </c>
      <c r="T2801" t="s">
        <v>107</v>
      </c>
      <c r="V2801">
        <v>10</v>
      </c>
      <c r="W2801">
        <v>9</v>
      </c>
      <c r="X2801">
        <f>IF(AND(OR('Country Prioritization'!$C$4 = 'Filter inputs'!$A$4,'Country Prioritization'!$C$4=$B2801),
OR('Country Prioritization'!$C$6='Filter inputs'!$C$4,'Country Prioritization'!$C$6=$S2801),
OR( 'Country Prioritization'!$C$7='Filter inputs'!$D$4, 'Country Prioritization'!$C$7=$T2801),
OR('Country Prioritization'!$C$8='Filter inputs'!$E$4, 'Country Prioritization'!$C$8=$F2801), OR(AND('Country Prioritization'!$C$5='Filter inputs'!$B$4,H2801&lt;=$X$1),AND('Country Prioritization'!$C$5='Filter inputs'!$B$5,M2801&lt;=$X$1))),1,0)</f>
        <v>1</v>
      </c>
      <c r="Y2801">
        <f>IF(OR('Vaccine Prioritization'!$C$5='Filter inputs'!$E$4, 'Vaccine Prioritization'!$C$5=$F2801),1,0)</f>
        <v>1</v>
      </c>
    </row>
    <row r="2802" spans="1:25" x14ac:dyDescent="0.3">
      <c r="A2802" t="str">
        <f t="shared" si="65"/>
        <v>AFRICAGNBRotaC2024</v>
      </c>
      <c r="B2802" t="s">
        <v>3</v>
      </c>
      <c r="C2802" t="s">
        <v>138</v>
      </c>
      <c r="D2802" t="s">
        <v>34</v>
      </c>
      <c r="E2802" t="s">
        <v>85</v>
      </c>
      <c r="F2802">
        <v>2024</v>
      </c>
      <c r="G2802" t="s">
        <v>196</v>
      </c>
      <c r="H2802" s="11" cm="1">
        <f t="array" ref="H2802">_xlfn.IFS(G2802="&gt;70%",1,G2802="60-70%",70%,G2802="50-60%",60%,G2802="&lt;50%",50%)</f>
        <v>1</v>
      </c>
      <c r="I2802" s="47">
        <v>6.3655401048469562E-2</v>
      </c>
      <c r="J2802">
        <v>4</v>
      </c>
      <c r="K2802">
        <v>2</v>
      </c>
      <c r="L2802" t="s">
        <v>196</v>
      </c>
      <c r="M2802" s="11" cm="1">
        <f t="array" ref="M2802">_xlfn.IFS(L2802="&gt;70%",1,L2802="60-70%",70%,L2802="50-60%",60%,L2802="&lt;50%",50%)</f>
        <v>1</v>
      </c>
      <c r="N2802" s="47">
        <v>6.132827762367013E-2</v>
      </c>
      <c r="O2802">
        <v>5</v>
      </c>
      <c r="P2802">
        <v>2</v>
      </c>
      <c r="Q2802">
        <v>9</v>
      </c>
      <c r="R2802">
        <v>9</v>
      </c>
      <c r="S2802" t="s">
        <v>103</v>
      </c>
      <c r="T2802" t="s">
        <v>106</v>
      </c>
      <c r="V2802">
        <v>24</v>
      </c>
      <c r="W2802">
        <v>25</v>
      </c>
      <c r="X2802">
        <f>IF(AND(OR('Country Prioritization'!$C$4 = 'Filter inputs'!$A$4,'Country Prioritization'!$C$4=$B2802),
OR('Country Prioritization'!$C$6='Filter inputs'!$C$4,'Country Prioritization'!$C$6=$S2802),
OR( 'Country Prioritization'!$C$7='Filter inputs'!$D$4, 'Country Prioritization'!$C$7=$T2802),
OR('Country Prioritization'!$C$8='Filter inputs'!$E$4, 'Country Prioritization'!$C$8=$F2802), OR(AND('Country Prioritization'!$C$5='Filter inputs'!$B$4,H2802&lt;=$X$1),AND('Country Prioritization'!$C$5='Filter inputs'!$B$5,M2802&lt;=$X$1))),1,0)</f>
        <v>1</v>
      </c>
      <c r="Y2802">
        <f>IF(OR('Vaccine Prioritization'!$C$5='Filter inputs'!$E$4, 'Vaccine Prioritization'!$C$5=$F2802),1,0)</f>
        <v>1</v>
      </c>
    </row>
    <row r="2803" spans="1:25" x14ac:dyDescent="0.3">
      <c r="A2803" t="str">
        <f t="shared" si="65"/>
        <v>ASIAARMRotaC2024</v>
      </c>
      <c r="B2803" t="s">
        <v>13</v>
      </c>
      <c r="C2803" t="s">
        <v>168</v>
      </c>
      <c r="D2803" t="s">
        <v>64</v>
      </c>
      <c r="E2803" t="s">
        <v>85</v>
      </c>
      <c r="F2803">
        <v>2024</v>
      </c>
      <c r="G2803" t="s">
        <v>196</v>
      </c>
      <c r="H2803" s="11" cm="1">
        <f t="array" ref="H2803">_xlfn.IFS(G2803="&gt;70%",1,G2803="60-70%",70%,G2803="50-60%",60%,G2803="&lt;50%",50%)</f>
        <v>1</v>
      </c>
      <c r="I2803" s="47">
        <v>4.8876283904955437E-2</v>
      </c>
      <c r="J2803">
        <v>2</v>
      </c>
      <c r="K2803">
        <v>2</v>
      </c>
      <c r="L2803" t="s">
        <v>196</v>
      </c>
      <c r="M2803" s="11" cm="1">
        <f t="array" ref="M2803">_xlfn.IFS(L2803="&gt;70%",1,L2803="60-70%",70%,L2803="50-60%",60%,L2803="&lt;50%",50%)</f>
        <v>1</v>
      </c>
      <c r="N2803" s="47">
        <v>5.0190049964153598E-2</v>
      </c>
      <c r="O2803">
        <v>2</v>
      </c>
      <c r="P2803">
        <v>2</v>
      </c>
      <c r="Q2803">
        <v>2</v>
      </c>
      <c r="R2803">
        <v>10</v>
      </c>
      <c r="S2803" t="s">
        <v>105</v>
      </c>
      <c r="T2803" t="s">
        <v>108</v>
      </c>
      <c r="V2803">
        <v>16</v>
      </c>
      <c r="W2803">
        <v>16</v>
      </c>
      <c r="X2803">
        <f>IF(AND(OR('Country Prioritization'!$C$4 = 'Filter inputs'!$A$4,'Country Prioritization'!$C$4=$B2803),
OR('Country Prioritization'!$C$6='Filter inputs'!$C$4,'Country Prioritization'!$C$6=$S2803),
OR( 'Country Prioritization'!$C$7='Filter inputs'!$D$4, 'Country Prioritization'!$C$7=$T2803),
OR('Country Prioritization'!$C$8='Filter inputs'!$E$4, 'Country Prioritization'!$C$8=$F2803), OR(AND('Country Prioritization'!$C$5='Filter inputs'!$B$4,H2803&lt;=$X$1),AND('Country Prioritization'!$C$5='Filter inputs'!$B$5,M2803&lt;=$X$1))),1,0)</f>
        <v>1</v>
      </c>
      <c r="Y2803">
        <f>IF(OR('Vaccine Prioritization'!$C$5='Filter inputs'!$E$4, 'Vaccine Prioritization'!$C$5=$F2803),1,0)</f>
        <v>1</v>
      </c>
    </row>
    <row r="2804" spans="1:25" x14ac:dyDescent="0.3">
      <c r="A2804" t="str">
        <f t="shared" si="65"/>
        <v>ASIATLSRotaC2024</v>
      </c>
      <c r="B2804" t="s">
        <v>13</v>
      </c>
      <c r="C2804" t="s">
        <v>160</v>
      </c>
      <c r="D2804" t="s">
        <v>56</v>
      </c>
      <c r="E2804" t="s">
        <v>85</v>
      </c>
      <c r="F2804">
        <v>2024</v>
      </c>
      <c r="G2804" t="s">
        <v>197</v>
      </c>
      <c r="H2804" s="11" cm="1">
        <f t="array" ref="H2804">_xlfn.IFS(G2804="&gt;70%",1,G2804="60-70%",70%,G2804="50-60%",60%,G2804="&lt;50%",50%)</f>
        <v>0.7</v>
      </c>
      <c r="I2804" s="47">
        <v>3.7334835561454879E-2</v>
      </c>
      <c r="J2804">
        <v>7</v>
      </c>
      <c r="K2804">
        <v>2</v>
      </c>
      <c r="L2804" t="s">
        <v>199</v>
      </c>
      <c r="M2804" s="11" cm="1">
        <f t="array" ref="M2804">_xlfn.IFS(L2804="&gt;70%",1,L2804="60-70%",70%,L2804="50-60%",60%,L2804="&lt;50%",50%)</f>
        <v>0.5</v>
      </c>
      <c r="N2804" s="47">
        <v>4.2254767928934962E-2</v>
      </c>
      <c r="O2804">
        <v>8</v>
      </c>
      <c r="P2804">
        <v>2</v>
      </c>
      <c r="Q2804">
        <v>2</v>
      </c>
      <c r="R2804">
        <v>11</v>
      </c>
      <c r="S2804" t="s">
        <v>104</v>
      </c>
      <c r="T2804" t="s">
        <v>108</v>
      </c>
      <c r="V2804">
        <v>22</v>
      </c>
      <c r="W2804">
        <v>23</v>
      </c>
      <c r="X2804">
        <f>IF(AND(OR('Country Prioritization'!$C$4 = 'Filter inputs'!$A$4,'Country Prioritization'!$C$4=$B2804),
OR('Country Prioritization'!$C$6='Filter inputs'!$C$4,'Country Prioritization'!$C$6=$S2804),
OR( 'Country Prioritization'!$C$7='Filter inputs'!$D$4, 'Country Prioritization'!$C$7=$T2804),
OR('Country Prioritization'!$C$8='Filter inputs'!$E$4, 'Country Prioritization'!$C$8=$F2804), OR(AND('Country Prioritization'!$C$5='Filter inputs'!$B$4,H2804&lt;=$X$1),AND('Country Prioritization'!$C$5='Filter inputs'!$B$5,M2804&lt;=$X$1))),1,0)</f>
        <v>1</v>
      </c>
      <c r="Y2804">
        <f>IF(OR('Vaccine Prioritization'!$C$5='Filter inputs'!$E$4, 'Vaccine Prioritization'!$C$5=$F2804),1,0)</f>
        <v>1</v>
      </c>
    </row>
    <row r="2805" spans="1:25" x14ac:dyDescent="0.3">
      <c r="A2805" t="str">
        <f t="shared" si="65"/>
        <v>OCEANIASLBRotaC2024</v>
      </c>
      <c r="B2805" t="s">
        <v>15</v>
      </c>
      <c r="C2805" t="s">
        <v>150</v>
      </c>
      <c r="D2805" t="s">
        <v>46</v>
      </c>
      <c r="E2805" t="s">
        <v>85</v>
      </c>
      <c r="F2805">
        <v>2024</v>
      </c>
      <c r="G2805" t="s">
        <v>196</v>
      </c>
      <c r="H2805" s="11" cm="1">
        <f t="array" ref="H2805">_xlfn.IFS(G2805="&gt;70%",1,G2805="60-70%",70%,G2805="50-60%",60%,G2805="&lt;50%",50%)</f>
        <v>1</v>
      </c>
      <c r="I2805" s="47">
        <v>2.0820881025637766E-2</v>
      </c>
      <c r="J2805">
        <v>4</v>
      </c>
      <c r="K2805">
        <v>1</v>
      </c>
      <c r="L2805" t="s">
        <v>199</v>
      </c>
      <c r="M2805" s="11" cm="1">
        <f t="array" ref="M2805">_xlfn.IFS(L2805="&gt;70%",1,L2805="60-70%",70%,L2805="50-60%",60%,L2805="&lt;50%",50%)</f>
        <v>0.5</v>
      </c>
      <c r="N2805" s="47">
        <v>3.4797729360237305E-2</v>
      </c>
      <c r="O2805">
        <v>7</v>
      </c>
      <c r="P2805">
        <v>2</v>
      </c>
      <c r="Q2805">
        <v>1</v>
      </c>
      <c r="R2805">
        <v>5</v>
      </c>
      <c r="S2805" t="s">
        <v>104</v>
      </c>
      <c r="T2805" t="s">
        <v>107</v>
      </c>
      <c r="V2805">
        <v>11</v>
      </c>
      <c r="W2805">
        <v>15</v>
      </c>
      <c r="X2805">
        <f>IF(AND(OR('Country Prioritization'!$C$4 = 'Filter inputs'!$A$4,'Country Prioritization'!$C$4=$B2805),
OR('Country Prioritization'!$C$6='Filter inputs'!$C$4,'Country Prioritization'!$C$6=$S2805),
OR( 'Country Prioritization'!$C$7='Filter inputs'!$D$4, 'Country Prioritization'!$C$7=$T2805),
OR('Country Prioritization'!$C$8='Filter inputs'!$E$4, 'Country Prioritization'!$C$8=$F2805), OR(AND('Country Prioritization'!$C$5='Filter inputs'!$B$4,H2805&lt;=$X$1),AND('Country Prioritization'!$C$5='Filter inputs'!$B$5,M2805&lt;=$X$1))),1,0)</f>
        <v>1</v>
      </c>
      <c r="Y2805">
        <f>IF(OR('Vaccine Prioritization'!$C$5='Filter inputs'!$E$4, 'Vaccine Prioritization'!$C$5=$F2805),1,0)</f>
        <v>1</v>
      </c>
    </row>
    <row r="2806" spans="1:25" x14ac:dyDescent="0.3">
      <c r="A2806" t="str">
        <f t="shared" si="65"/>
        <v>ASIABTNRotaC2024</v>
      </c>
      <c r="B2806" t="s">
        <v>13</v>
      </c>
      <c r="C2806" t="s">
        <v>184</v>
      </c>
      <c r="D2806" t="s">
        <v>80</v>
      </c>
      <c r="E2806" t="s">
        <v>85</v>
      </c>
      <c r="F2806">
        <v>2024</v>
      </c>
      <c r="G2806" t="s">
        <v>197</v>
      </c>
      <c r="H2806" s="11" cm="1">
        <f t="array" ref="H2806">_xlfn.IFS(G2806="&gt;70%",1,G2806="60-70%",70%,G2806="50-60%",60%,G2806="&lt;50%",50%)</f>
        <v>0.7</v>
      </c>
      <c r="I2806" s="47">
        <v>5.4460111204728424E-3</v>
      </c>
      <c r="J2806">
        <v>7</v>
      </c>
      <c r="K2806">
        <v>1</v>
      </c>
      <c r="L2806" t="s">
        <v>199</v>
      </c>
      <c r="M2806" s="11" cm="1">
        <f t="array" ref="M2806">_xlfn.IFS(L2806="&gt;70%",1,L2806="60-70%",70%,L2806="50-60%",60%,L2806="&lt;50%",50%)</f>
        <v>0.5</v>
      </c>
      <c r="N2806" s="47">
        <v>2.9890052045495757E-2</v>
      </c>
      <c r="O2806">
        <v>8</v>
      </c>
      <c r="P2806">
        <v>2</v>
      </c>
      <c r="Q2806">
        <v>4</v>
      </c>
      <c r="R2806">
        <v>11</v>
      </c>
      <c r="S2806" t="s">
        <v>104</v>
      </c>
      <c r="T2806" t="s">
        <v>108</v>
      </c>
      <c r="V2806">
        <v>23</v>
      </c>
      <c r="W2806">
        <v>25</v>
      </c>
      <c r="X2806">
        <f>IF(AND(OR('Country Prioritization'!$C$4 = 'Filter inputs'!$A$4,'Country Prioritization'!$C$4=$B2806),
OR('Country Prioritization'!$C$6='Filter inputs'!$C$4,'Country Prioritization'!$C$6=$S2806),
OR( 'Country Prioritization'!$C$7='Filter inputs'!$D$4, 'Country Prioritization'!$C$7=$T2806),
OR('Country Prioritization'!$C$8='Filter inputs'!$E$4, 'Country Prioritization'!$C$8=$F2806), OR(AND('Country Prioritization'!$C$5='Filter inputs'!$B$4,H2806&lt;=$X$1),AND('Country Prioritization'!$C$5='Filter inputs'!$B$5,M2806&lt;=$X$1))),1,0)</f>
        <v>1</v>
      </c>
      <c r="Y2806">
        <f>IF(OR('Vaccine Prioritization'!$C$5='Filter inputs'!$E$4, 'Vaccine Prioritization'!$C$5=$F2806),1,0)</f>
        <v>1</v>
      </c>
    </row>
    <row r="2807" spans="1:25" x14ac:dyDescent="0.3">
      <c r="A2807" t="str">
        <f t="shared" si="65"/>
        <v>AFRICADJIRotaC2024</v>
      </c>
      <c r="B2807" t="s">
        <v>3</v>
      </c>
      <c r="C2807" t="s">
        <v>124</v>
      </c>
      <c r="D2807" t="s">
        <v>19</v>
      </c>
      <c r="E2807" t="s">
        <v>85</v>
      </c>
      <c r="F2807">
        <v>2024</v>
      </c>
      <c r="G2807" t="s">
        <v>196</v>
      </c>
      <c r="H2807" s="11" cm="1">
        <f t="array" ref="H2807">_xlfn.IFS(G2807="&gt;70%",1,G2807="60-70%",70%,G2807="50-60%",60%,G2807="&lt;50%",50%)</f>
        <v>1</v>
      </c>
      <c r="I2807" s="47">
        <v>3.2108462357634392E-2</v>
      </c>
      <c r="J2807">
        <v>3</v>
      </c>
      <c r="K2807">
        <v>2</v>
      </c>
      <c r="L2807" t="s">
        <v>197</v>
      </c>
      <c r="M2807" s="11" cm="1">
        <f t="array" ref="M2807">_xlfn.IFS(L2807="&gt;70%",1,L2807="60-70%",70%,L2807="50-60%",60%,L2807="&lt;50%",50%)</f>
        <v>0.7</v>
      </c>
      <c r="N2807" s="47">
        <v>2.7710416927577551E-2</v>
      </c>
      <c r="O2807">
        <v>6</v>
      </c>
      <c r="P2807">
        <v>2</v>
      </c>
      <c r="Q2807">
        <v>7</v>
      </c>
      <c r="R2807">
        <v>2</v>
      </c>
      <c r="S2807" t="s">
        <v>104</v>
      </c>
      <c r="T2807" t="s">
        <v>109</v>
      </c>
      <c r="V2807">
        <v>14</v>
      </c>
      <c r="W2807">
        <v>17</v>
      </c>
      <c r="X2807">
        <f>IF(AND(OR('Country Prioritization'!$C$4 = 'Filter inputs'!$A$4,'Country Prioritization'!$C$4=$B2807),
OR('Country Prioritization'!$C$6='Filter inputs'!$C$4,'Country Prioritization'!$C$6=$S2807),
OR( 'Country Prioritization'!$C$7='Filter inputs'!$D$4, 'Country Prioritization'!$C$7=$T2807),
OR('Country Prioritization'!$C$8='Filter inputs'!$E$4, 'Country Prioritization'!$C$8=$F2807), OR(AND('Country Prioritization'!$C$5='Filter inputs'!$B$4,H2807&lt;=$X$1),AND('Country Prioritization'!$C$5='Filter inputs'!$B$5,M2807&lt;=$X$1))),1,0)</f>
        <v>1</v>
      </c>
      <c r="Y2807">
        <f>IF(OR('Vaccine Prioritization'!$C$5='Filter inputs'!$E$4, 'Vaccine Prioritization'!$C$5=$F2807),1,0)</f>
        <v>1</v>
      </c>
    </row>
    <row r="2808" spans="1:25" x14ac:dyDescent="0.3">
      <c r="A2808" t="str">
        <f t="shared" si="65"/>
        <v>ASIAGEORotaC2024</v>
      </c>
      <c r="B2808" t="s">
        <v>13</v>
      </c>
      <c r="C2808" t="s">
        <v>159</v>
      </c>
      <c r="D2808" t="s">
        <v>55</v>
      </c>
      <c r="E2808" t="s">
        <v>85</v>
      </c>
      <c r="F2808">
        <v>2024</v>
      </c>
      <c r="G2808" t="s">
        <v>196</v>
      </c>
      <c r="H2808" s="11" cm="1">
        <f t="array" ref="H2808">_xlfn.IFS(G2808="&gt;70%",1,G2808="60-70%",70%,G2808="50-60%",60%,G2808="&lt;50%",50%)</f>
        <v>1</v>
      </c>
      <c r="I2808" s="47">
        <v>2.4206946501904265E-2</v>
      </c>
      <c r="J2808">
        <v>4</v>
      </c>
      <c r="K2808">
        <v>2</v>
      </c>
      <c r="L2808" t="s">
        <v>196</v>
      </c>
      <c r="M2808" s="11" cm="1">
        <f t="array" ref="M2808">_xlfn.IFS(L2808="&gt;70%",1,L2808="60-70%",70%,L2808="50-60%",60%,L2808="&lt;50%",50%)</f>
        <v>1</v>
      </c>
      <c r="N2808" s="47">
        <v>2.441313337525261E-2</v>
      </c>
      <c r="O2808">
        <v>3</v>
      </c>
      <c r="P2808">
        <v>1</v>
      </c>
      <c r="Q2808">
        <v>3</v>
      </c>
      <c r="R2808">
        <v>10</v>
      </c>
      <c r="S2808" t="s">
        <v>105</v>
      </c>
      <c r="T2808" t="s">
        <v>108</v>
      </c>
      <c r="V2808">
        <v>19</v>
      </c>
      <c r="W2808">
        <v>17</v>
      </c>
      <c r="X2808">
        <f>IF(AND(OR('Country Prioritization'!$C$4 = 'Filter inputs'!$A$4,'Country Prioritization'!$C$4=$B2808),
OR('Country Prioritization'!$C$6='Filter inputs'!$C$4,'Country Prioritization'!$C$6=$S2808),
OR( 'Country Prioritization'!$C$7='Filter inputs'!$D$4, 'Country Prioritization'!$C$7=$T2808),
OR('Country Prioritization'!$C$8='Filter inputs'!$E$4, 'Country Prioritization'!$C$8=$F2808), OR(AND('Country Prioritization'!$C$5='Filter inputs'!$B$4,H2808&lt;=$X$1),AND('Country Prioritization'!$C$5='Filter inputs'!$B$5,M2808&lt;=$X$1))),1,0)</f>
        <v>1</v>
      </c>
      <c r="Y2808">
        <f>IF(OR('Vaccine Prioritization'!$C$5='Filter inputs'!$E$4, 'Vaccine Prioritization'!$C$5=$F2808),1,0)</f>
        <v>1</v>
      </c>
    </row>
    <row r="2809" spans="1:25" x14ac:dyDescent="0.3">
      <c r="A2809" t="str">
        <f t="shared" si="65"/>
        <v>AFRICALSORotaC2024</v>
      </c>
      <c r="B2809" t="s">
        <v>3</v>
      </c>
      <c r="C2809" t="s">
        <v>178</v>
      </c>
      <c r="D2809" t="s">
        <v>74</v>
      </c>
      <c r="E2809" t="s">
        <v>85</v>
      </c>
      <c r="F2809">
        <v>2024</v>
      </c>
      <c r="G2809" t="s">
        <v>196</v>
      </c>
      <c r="H2809" s="11" cm="1">
        <f t="array" ref="H2809">_xlfn.IFS(G2809="&gt;70%",1,G2809="60-70%",70%,G2809="50-60%",60%,G2809="&lt;50%",50%)</f>
        <v>1</v>
      </c>
      <c r="I2809" s="47">
        <v>2.1821119745553178E-2</v>
      </c>
      <c r="J2809">
        <v>4</v>
      </c>
      <c r="K2809">
        <v>1</v>
      </c>
      <c r="L2809" t="s">
        <v>196</v>
      </c>
      <c r="M2809" s="11" cm="1">
        <f t="array" ref="M2809">_xlfn.IFS(L2809="&gt;70%",1,L2809="60-70%",70%,L2809="50-60%",60%,L2809="&lt;50%",50%)</f>
        <v>1</v>
      </c>
      <c r="N2809" s="47">
        <v>2.2782422982992857E-2</v>
      </c>
      <c r="O2809">
        <v>1</v>
      </c>
      <c r="P2809">
        <v>1</v>
      </c>
      <c r="Q2809">
        <v>9</v>
      </c>
      <c r="R2809">
        <v>2</v>
      </c>
      <c r="S2809" t="s">
        <v>104</v>
      </c>
      <c r="T2809" t="s">
        <v>109</v>
      </c>
      <c r="V2809">
        <v>16</v>
      </c>
      <c r="W2809">
        <v>13</v>
      </c>
      <c r="X2809">
        <f>IF(AND(OR('Country Prioritization'!$C$4 = 'Filter inputs'!$A$4,'Country Prioritization'!$C$4=$B2809),
OR('Country Prioritization'!$C$6='Filter inputs'!$C$4,'Country Prioritization'!$C$6=$S2809),
OR( 'Country Prioritization'!$C$7='Filter inputs'!$D$4, 'Country Prioritization'!$C$7=$T2809),
OR('Country Prioritization'!$C$8='Filter inputs'!$E$4, 'Country Prioritization'!$C$8=$F2809), OR(AND('Country Prioritization'!$C$5='Filter inputs'!$B$4,H2809&lt;=$X$1),AND('Country Prioritization'!$C$5='Filter inputs'!$B$5,M2809&lt;=$X$1))),1,0)</f>
        <v>1</v>
      </c>
      <c r="Y2809">
        <f>IF(OR('Vaccine Prioritization'!$C$5='Filter inputs'!$E$4, 'Vaccine Prioritization'!$C$5=$F2809),1,0)</f>
        <v>1</v>
      </c>
    </row>
    <row r="2810" spans="1:25" x14ac:dyDescent="0.3">
      <c r="A2810" t="str">
        <f t="shared" si="65"/>
        <v>AFRICACOMRotaC2024</v>
      </c>
      <c r="B2810" t="s">
        <v>3</v>
      </c>
      <c r="C2810" t="s">
        <v>153</v>
      </c>
      <c r="D2810" t="s">
        <v>49</v>
      </c>
      <c r="E2810" t="s">
        <v>85</v>
      </c>
      <c r="F2810">
        <v>2024</v>
      </c>
      <c r="G2810" t="s">
        <v>196</v>
      </c>
      <c r="H2810" s="11" cm="1">
        <f t="array" ref="H2810">_xlfn.IFS(G2810="&gt;70%",1,G2810="60-70%",70%,G2810="50-60%",60%,G2810="&lt;50%",50%)</f>
        <v>1</v>
      </c>
      <c r="I2810" s="47">
        <v>3.3849267335696813E-2</v>
      </c>
      <c r="J2810">
        <v>5</v>
      </c>
      <c r="K2810">
        <v>2</v>
      </c>
      <c r="L2810" t="s">
        <v>199</v>
      </c>
      <c r="M2810" s="11" cm="1">
        <f t="array" ref="M2810">_xlfn.IFS(L2810="&gt;70%",1,L2810="60-70%",70%,L2810="50-60%",60%,L2810="&lt;50%",50%)</f>
        <v>0.5</v>
      </c>
      <c r="N2810" s="47">
        <v>2.1829683783648215E-2</v>
      </c>
      <c r="O2810">
        <v>7</v>
      </c>
      <c r="P2810">
        <v>1</v>
      </c>
      <c r="Q2810">
        <v>3</v>
      </c>
      <c r="R2810">
        <v>2</v>
      </c>
      <c r="S2810" t="s">
        <v>104</v>
      </c>
      <c r="T2810" t="s">
        <v>109</v>
      </c>
      <c r="V2810">
        <v>12</v>
      </c>
      <c r="W2810">
        <v>13</v>
      </c>
      <c r="X2810">
        <f>IF(AND(OR('Country Prioritization'!$C$4 = 'Filter inputs'!$A$4,'Country Prioritization'!$C$4=$B2810),
OR('Country Prioritization'!$C$6='Filter inputs'!$C$4,'Country Prioritization'!$C$6=$S2810),
OR( 'Country Prioritization'!$C$7='Filter inputs'!$D$4, 'Country Prioritization'!$C$7=$T2810),
OR('Country Prioritization'!$C$8='Filter inputs'!$E$4, 'Country Prioritization'!$C$8=$F2810), OR(AND('Country Prioritization'!$C$5='Filter inputs'!$B$4,H2810&lt;=$X$1),AND('Country Prioritization'!$C$5='Filter inputs'!$B$5,M2810&lt;=$X$1))),1,0)</f>
        <v>1</v>
      </c>
      <c r="Y2810">
        <f>IF(OR('Vaccine Prioritization'!$C$5='Filter inputs'!$E$4, 'Vaccine Prioritization'!$C$5=$F2810),1,0)</f>
        <v>1</v>
      </c>
    </row>
    <row r="2811" spans="1:25" x14ac:dyDescent="0.3">
      <c r="A2811" t="str">
        <f t="shared" si="65"/>
        <v>AMERICAGUYRotaC2024</v>
      </c>
      <c r="B2811" t="s">
        <v>22</v>
      </c>
      <c r="C2811" t="s">
        <v>170</v>
      </c>
      <c r="D2811" t="s">
        <v>66</v>
      </c>
      <c r="E2811" t="s">
        <v>85</v>
      </c>
      <c r="F2811">
        <v>2024</v>
      </c>
      <c r="G2811" t="s">
        <v>196</v>
      </c>
      <c r="H2811" s="11" cm="1">
        <f t="array" ref="H2811">_xlfn.IFS(G2811="&gt;70%",1,G2811="60-70%",70%,G2811="50-60%",60%,G2811="&lt;50%",50%)</f>
        <v>1</v>
      </c>
      <c r="I2811" s="47">
        <v>2.1222966850320678E-2</v>
      </c>
      <c r="J2811">
        <v>1</v>
      </c>
      <c r="K2811">
        <v>1</v>
      </c>
      <c r="L2811" t="s">
        <v>196</v>
      </c>
      <c r="M2811" s="11" cm="1">
        <f t="array" ref="M2811">_xlfn.IFS(L2811="&gt;70%",1,L2811="60-70%",70%,L2811="50-60%",60%,L2811="&lt;50%",50%)</f>
        <v>1</v>
      </c>
      <c r="N2811" s="47">
        <v>1.9608772866191775E-2</v>
      </c>
      <c r="O2811">
        <v>2</v>
      </c>
      <c r="P2811">
        <v>1</v>
      </c>
      <c r="Q2811">
        <v>4</v>
      </c>
      <c r="R2811">
        <v>10</v>
      </c>
      <c r="S2811" t="s">
        <v>105</v>
      </c>
      <c r="T2811" t="s">
        <v>108</v>
      </c>
      <c r="V2811">
        <v>16</v>
      </c>
      <c r="W2811">
        <v>17</v>
      </c>
      <c r="X2811">
        <f>IF(AND(OR('Country Prioritization'!$C$4 = 'Filter inputs'!$A$4,'Country Prioritization'!$C$4=$B2811),
OR('Country Prioritization'!$C$6='Filter inputs'!$C$4,'Country Prioritization'!$C$6=$S2811),
OR( 'Country Prioritization'!$C$7='Filter inputs'!$D$4, 'Country Prioritization'!$C$7=$T2811),
OR('Country Prioritization'!$C$8='Filter inputs'!$E$4, 'Country Prioritization'!$C$8=$F2811), OR(AND('Country Prioritization'!$C$5='Filter inputs'!$B$4,H2811&lt;=$X$1),AND('Country Prioritization'!$C$5='Filter inputs'!$B$5,M2811&lt;=$X$1))),1,0)</f>
        <v>1</v>
      </c>
      <c r="Y2811">
        <f>IF(OR('Vaccine Prioritization'!$C$5='Filter inputs'!$E$4, 'Vaccine Prioritization'!$C$5=$F2811),1,0)</f>
        <v>1</v>
      </c>
    </row>
    <row r="2812" spans="1:25" x14ac:dyDescent="0.3">
      <c r="A2812" t="str">
        <f t="shared" si="65"/>
        <v>EUROPEMDARotaC2024</v>
      </c>
      <c r="B2812" t="s">
        <v>9</v>
      </c>
      <c r="C2812" t="s">
        <v>130</v>
      </c>
      <c r="D2812" t="s">
        <v>26</v>
      </c>
      <c r="E2812" t="s">
        <v>85</v>
      </c>
      <c r="F2812">
        <v>2024</v>
      </c>
      <c r="G2812" t="s">
        <v>197</v>
      </c>
      <c r="H2812" s="11" cm="1">
        <f t="array" ref="H2812">_xlfn.IFS(G2812="&gt;70%",1,G2812="60-70%",70%,G2812="50-60%",60%,G2812="&lt;50%",50%)</f>
        <v>0.7</v>
      </c>
      <c r="I2812" s="47">
        <v>1.7723298363532494E-2</v>
      </c>
      <c r="J2812">
        <v>9</v>
      </c>
      <c r="K2812">
        <v>1</v>
      </c>
      <c r="L2812" t="s">
        <v>196</v>
      </c>
      <c r="M2812" s="11" cm="1">
        <f t="array" ref="M2812">_xlfn.IFS(L2812="&gt;70%",1,L2812="60-70%",70%,L2812="50-60%",60%,L2812="&lt;50%",50%)</f>
        <v>1</v>
      </c>
      <c r="N2812" s="47">
        <v>1.688022761154101E-2</v>
      </c>
      <c r="O2812">
        <v>5</v>
      </c>
      <c r="P2812">
        <v>1</v>
      </c>
      <c r="Q2812">
        <v>2</v>
      </c>
      <c r="R2812">
        <v>11</v>
      </c>
      <c r="S2812" t="s">
        <v>104</v>
      </c>
      <c r="T2812" t="s">
        <v>108</v>
      </c>
      <c r="V2812">
        <v>23</v>
      </c>
      <c r="W2812">
        <v>19</v>
      </c>
      <c r="X2812">
        <f>IF(AND(OR('Country Prioritization'!$C$4 = 'Filter inputs'!$A$4,'Country Prioritization'!$C$4=$B2812),
OR('Country Prioritization'!$C$6='Filter inputs'!$C$4,'Country Prioritization'!$C$6=$S2812),
OR( 'Country Prioritization'!$C$7='Filter inputs'!$D$4, 'Country Prioritization'!$C$7=$T2812),
OR('Country Prioritization'!$C$8='Filter inputs'!$E$4, 'Country Prioritization'!$C$8=$F2812), OR(AND('Country Prioritization'!$C$5='Filter inputs'!$B$4,H2812&lt;=$X$1),AND('Country Prioritization'!$C$5='Filter inputs'!$B$5,M2812&lt;=$X$1))),1,0)</f>
        <v>1</v>
      </c>
      <c r="Y2812">
        <f>IF(OR('Vaccine Prioritization'!$C$5='Filter inputs'!$E$4, 'Vaccine Prioritization'!$C$5=$F2812),1,0)</f>
        <v>1</v>
      </c>
    </row>
    <row r="2813" spans="1:25" x14ac:dyDescent="0.3">
      <c r="A2813" t="str">
        <f t="shared" si="65"/>
        <v>OCEANIAKIRRotaC2024</v>
      </c>
      <c r="B2813" t="s">
        <v>15</v>
      </c>
      <c r="C2813" t="s">
        <v>129</v>
      </c>
      <c r="D2813" t="s">
        <v>25</v>
      </c>
      <c r="E2813" t="s">
        <v>85</v>
      </c>
      <c r="F2813">
        <v>2024</v>
      </c>
      <c r="G2813" t="s">
        <v>196</v>
      </c>
      <c r="H2813" s="11" cm="1">
        <f t="array" ref="H2813">_xlfn.IFS(G2813="&gt;70%",1,G2813="60-70%",70%,G2813="50-60%",60%,G2813="&lt;50%",50%)</f>
        <v>1</v>
      </c>
      <c r="I2813" s="47">
        <v>9.0601223291298504E-3</v>
      </c>
      <c r="J2813">
        <v>1</v>
      </c>
      <c r="K2813">
        <v>1</v>
      </c>
      <c r="L2813" t="s">
        <v>197</v>
      </c>
      <c r="M2813" s="11" cm="1">
        <f t="array" ref="M2813">_xlfn.IFS(L2813="&gt;70%",1,L2813="60-70%",70%,L2813="50-60%",60%,L2813="&lt;50%",50%)</f>
        <v>0.7</v>
      </c>
      <c r="N2813" s="47">
        <v>6.5258669625994211E-3</v>
      </c>
      <c r="O2813">
        <v>6</v>
      </c>
      <c r="P2813">
        <v>1</v>
      </c>
      <c r="Q2813">
        <v>5</v>
      </c>
      <c r="R2813">
        <v>11</v>
      </c>
      <c r="S2813" t="s">
        <v>104</v>
      </c>
      <c r="T2813" t="s">
        <v>108</v>
      </c>
      <c r="V2813">
        <v>18</v>
      </c>
      <c r="W2813">
        <v>23</v>
      </c>
      <c r="X2813">
        <f>IF(AND(OR('Country Prioritization'!$C$4 = 'Filter inputs'!$A$4,'Country Prioritization'!$C$4=$B2813),
OR('Country Prioritization'!$C$6='Filter inputs'!$C$4,'Country Prioritization'!$C$6=$S2813),
OR( 'Country Prioritization'!$C$7='Filter inputs'!$D$4, 'Country Prioritization'!$C$7=$T2813),
OR('Country Prioritization'!$C$8='Filter inputs'!$E$4, 'Country Prioritization'!$C$8=$F2813), OR(AND('Country Prioritization'!$C$5='Filter inputs'!$B$4,H2813&lt;=$X$1),AND('Country Prioritization'!$C$5='Filter inputs'!$B$5,M2813&lt;=$X$1))),1,0)</f>
        <v>1</v>
      </c>
      <c r="Y2813">
        <f>IF(OR('Vaccine Prioritization'!$C$5='Filter inputs'!$E$4, 'Vaccine Prioritization'!$C$5=$F2813),1,0)</f>
        <v>1</v>
      </c>
    </row>
    <row r="2814" spans="1:25" x14ac:dyDescent="0.3">
      <c r="A2814" t="str">
        <f t="shared" si="65"/>
        <v>AFRICASTPRotaC2024</v>
      </c>
      <c r="B2814" t="s">
        <v>3</v>
      </c>
      <c r="C2814" t="s">
        <v>173</v>
      </c>
      <c r="D2814" t="s">
        <v>69</v>
      </c>
      <c r="E2814" t="s">
        <v>85</v>
      </c>
      <c r="F2814">
        <v>2024</v>
      </c>
      <c r="G2814" t="s">
        <v>196</v>
      </c>
      <c r="H2814" s="11" cm="1">
        <f t="array" ref="H2814">_xlfn.IFS(G2814="&gt;70%",1,G2814="60-70%",70%,G2814="50-60%",60%,G2814="&lt;50%",50%)</f>
        <v>1</v>
      </c>
      <c r="I2814" s="47">
        <v>2.2417153628792007E-3</v>
      </c>
      <c r="J2814">
        <v>1</v>
      </c>
      <c r="K2814">
        <v>1</v>
      </c>
      <c r="L2814" t="s">
        <v>196</v>
      </c>
      <c r="M2814" s="11" cm="1">
        <f t="array" ref="M2814">_xlfn.IFS(L2814="&gt;70%",1,L2814="60-70%",70%,L2814="50-60%",60%,L2814="&lt;50%",50%)</f>
        <v>1</v>
      </c>
      <c r="N2814" s="47">
        <v>2.0696257323430068E-3</v>
      </c>
      <c r="O2814">
        <v>2</v>
      </c>
      <c r="P2814">
        <v>1</v>
      </c>
      <c r="Q2814">
        <v>4</v>
      </c>
      <c r="R2814">
        <v>5</v>
      </c>
      <c r="S2814" t="s">
        <v>104</v>
      </c>
      <c r="T2814" t="s">
        <v>107</v>
      </c>
      <c r="V2814">
        <v>11</v>
      </c>
      <c r="W2814">
        <v>12</v>
      </c>
      <c r="X2814">
        <f>IF(AND(OR('Country Prioritization'!$C$4 = 'Filter inputs'!$A$4,'Country Prioritization'!$C$4=$B2814),
OR('Country Prioritization'!$C$6='Filter inputs'!$C$4,'Country Prioritization'!$C$6=$S2814),
OR( 'Country Prioritization'!$C$7='Filter inputs'!$D$4, 'Country Prioritization'!$C$7=$T2814),
OR('Country Prioritization'!$C$8='Filter inputs'!$E$4, 'Country Prioritization'!$C$8=$F2814), OR(AND('Country Prioritization'!$C$5='Filter inputs'!$B$4,H2814&lt;=$X$1),AND('Country Prioritization'!$C$5='Filter inputs'!$B$5,M2814&lt;=$X$1))),1,0)</f>
        <v>1</v>
      </c>
      <c r="Y2814">
        <f>IF(OR('Vaccine Prioritization'!$C$5='Filter inputs'!$E$4, 'Vaccine Prioritization'!$C$5=$F2814),1,0)</f>
        <v>1</v>
      </c>
    </row>
    <row r="2815" spans="1:25" x14ac:dyDescent="0.3">
      <c r="A2815" t="str">
        <f t="shared" si="65"/>
        <v>ASIAINDRotaC2025</v>
      </c>
      <c r="B2815" t="s">
        <v>13</v>
      </c>
      <c r="C2815" t="s">
        <v>146</v>
      </c>
      <c r="D2815" t="s">
        <v>42</v>
      </c>
      <c r="E2815" t="s">
        <v>85</v>
      </c>
      <c r="F2815">
        <v>2025</v>
      </c>
      <c r="G2815" t="s">
        <v>198</v>
      </c>
      <c r="H2815" s="11" cm="1">
        <f t="array" ref="H2815">_xlfn.IFS(G2815="&gt;70%",1,G2815="60-70%",70%,G2815="50-60%",60%,G2815="&lt;50%",50%)</f>
        <v>0.6</v>
      </c>
      <c r="I2815" s="47">
        <v>21.373050208283608</v>
      </c>
      <c r="J2815">
        <v>10</v>
      </c>
      <c r="K2815">
        <v>10</v>
      </c>
      <c r="L2815" t="s">
        <v>196</v>
      </c>
      <c r="M2815" s="11" cm="1">
        <f t="array" ref="M2815">_xlfn.IFS(L2815="&gt;70%",1,L2815="60-70%",70%,L2815="50-60%",60%,L2815="&lt;50%",50%)</f>
        <v>1</v>
      </c>
      <c r="N2815" s="47">
        <v>35.145035083374033</v>
      </c>
      <c r="O2815">
        <v>4</v>
      </c>
      <c r="P2815">
        <v>10</v>
      </c>
      <c r="Q2815">
        <v>3</v>
      </c>
      <c r="R2815">
        <v>5</v>
      </c>
      <c r="S2815" t="s">
        <v>104</v>
      </c>
      <c r="T2815" t="s">
        <v>107</v>
      </c>
      <c r="V2815">
        <v>28</v>
      </c>
      <c r="W2815">
        <v>22</v>
      </c>
      <c r="X2815">
        <f>IF(AND(OR('Country Prioritization'!$C$4 = 'Filter inputs'!$A$4,'Country Prioritization'!$C$4=$B2815),
OR('Country Prioritization'!$C$6='Filter inputs'!$C$4,'Country Prioritization'!$C$6=$S2815),
OR( 'Country Prioritization'!$C$7='Filter inputs'!$D$4, 'Country Prioritization'!$C$7=$T2815),
OR('Country Prioritization'!$C$8='Filter inputs'!$E$4, 'Country Prioritization'!$C$8=$F2815), OR(AND('Country Prioritization'!$C$5='Filter inputs'!$B$4,H2815&lt;=$X$1),AND('Country Prioritization'!$C$5='Filter inputs'!$B$5,M2815&lt;=$X$1))),1,0)</f>
        <v>1</v>
      </c>
      <c r="Y2815">
        <f>IF(OR('Vaccine Prioritization'!$C$5='Filter inputs'!$E$4, 'Vaccine Prioritization'!$C$5=$F2815),1,0)</f>
        <v>1</v>
      </c>
    </row>
    <row r="2816" spans="1:25" x14ac:dyDescent="0.3">
      <c r="A2816" t="str">
        <f t="shared" si="65"/>
        <v>ASIAIDNRotaC2025</v>
      </c>
      <c r="B2816" t="s">
        <v>13</v>
      </c>
      <c r="C2816" t="s">
        <v>133</v>
      </c>
      <c r="D2816" t="s">
        <v>29</v>
      </c>
      <c r="E2816" t="s">
        <v>85</v>
      </c>
      <c r="F2816">
        <v>2025</v>
      </c>
      <c r="G2816" t="s">
        <v>197</v>
      </c>
      <c r="H2816" s="11" cm="1">
        <f t="array" ref="H2816">_xlfn.IFS(G2816="&gt;70%",1,G2816="60-70%",70%,G2816="50-60%",60%,G2816="&lt;50%",50%)</f>
        <v>0.7</v>
      </c>
      <c r="I2816" s="47">
        <v>5.3160460526349906</v>
      </c>
      <c r="J2816">
        <v>9</v>
      </c>
      <c r="K2816">
        <v>10</v>
      </c>
      <c r="L2816" t="s">
        <v>199</v>
      </c>
      <c r="M2816" s="11" cm="1">
        <f t="array" ref="M2816">_xlfn.IFS(L2816="&gt;70%",1,L2816="60-70%",70%,L2816="50-60%",60%,L2816="&lt;50%",50%)</f>
        <v>0.5</v>
      </c>
      <c r="N2816" s="47">
        <v>8.0002699135817874</v>
      </c>
      <c r="O2816">
        <v>10</v>
      </c>
      <c r="P2816">
        <v>10</v>
      </c>
      <c r="Q2816">
        <v>2</v>
      </c>
      <c r="R2816">
        <v>10</v>
      </c>
      <c r="S2816" t="s">
        <v>105</v>
      </c>
      <c r="T2816" t="s">
        <v>108</v>
      </c>
      <c r="V2816">
        <v>31</v>
      </c>
      <c r="W2816">
        <v>32</v>
      </c>
      <c r="X2816">
        <f>IF(AND(OR('Country Prioritization'!$C$4 = 'Filter inputs'!$A$4,'Country Prioritization'!$C$4=$B2816),
OR('Country Prioritization'!$C$6='Filter inputs'!$C$4,'Country Prioritization'!$C$6=$S2816),
OR( 'Country Prioritization'!$C$7='Filter inputs'!$D$4, 'Country Prioritization'!$C$7=$T2816),
OR('Country Prioritization'!$C$8='Filter inputs'!$E$4, 'Country Prioritization'!$C$8=$F2816), OR(AND('Country Prioritization'!$C$5='Filter inputs'!$B$4,H2816&lt;=$X$1),AND('Country Prioritization'!$C$5='Filter inputs'!$B$5,M2816&lt;=$X$1))),1,0)</f>
        <v>1</v>
      </c>
      <c r="Y2816">
        <f>IF(OR('Vaccine Prioritization'!$C$5='Filter inputs'!$E$4, 'Vaccine Prioritization'!$C$5=$F2816),1,0)</f>
        <v>1</v>
      </c>
    </row>
    <row r="2817" spans="1:25" x14ac:dyDescent="0.3">
      <c r="A2817" t="str">
        <f t="shared" si="65"/>
        <v>ASIAPAKRotaC2025</v>
      </c>
      <c r="B2817" t="s">
        <v>13</v>
      </c>
      <c r="C2817" t="s">
        <v>141</v>
      </c>
      <c r="D2817" t="s">
        <v>37</v>
      </c>
      <c r="E2817" t="s">
        <v>85</v>
      </c>
      <c r="F2817">
        <v>2025</v>
      </c>
      <c r="G2817" t="s">
        <v>196</v>
      </c>
      <c r="H2817" s="11" cm="1">
        <f t="array" ref="H2817">_xlfn.IFS(G2817="&gt;70%",1,G2817="60-70%",70%,G2817="50-60%",60%,G2817="&lt;50%",50%)</f>
        <v>1</v>
      </c>
      <c r="I2817" s="47">
        <v>7.0588688047824455</v>
      </c>
      <c r="J2817">
        <v>7</v>
      </c>
      <c r="K2817">
        <v>10</v>
      </c>
      <c r="L2817" t="s">
        <v>196</v>
      </c>
      <c r="M2817" s="11" cm="1">
        <f t="array" ref="M2817">_xlfn.IFS(L2817="&gt;70%",1,L2817="60-70%",70%,L2817="50-60%",60%,L2817="&lt;50%",50%)</f>
        <v>1</v>
      </c>
      <c r="N2817" s="47">
        <v>7.6963329108062091</v>
      </c>
      <c r="O2817">
        <v>5</v>
      </c>
      <c r="P2817">
        <v>10</v>
      </c>
      <c r="Q2817">
        <v>3</v>
      </c>
      <c r="R2817">
        <v>2</v>
      </c>
      <c r="S2817" t="s">
        <v>104</v>
      </c>
      <c r="T2817" t="s">
        <v>109</v>
      </c>
      <c r="V2817">
        <v>22</v>
      </c>
      <c r="W2817">
        <v>20</v>
      </c>
      <c r="X2817">
        <f>IF(AND(OR('Country Prioritization'!$C$4 = 'Filter inputs'!$A$4,'Country Prioritization'!$C$4=$B2817),
OR('Country Prioritization'!$C$6='Filter inputs'!$C$4,'Country Prioritization'!$C$6=$S2817),
OR( 'Country Prioritization'!$C$7='Filter inputs'!$D$4, 'Country Prioritization'!$C$7=$T2817),
OR('Country Prioritization'!$C$8='Filter inputs'!$E$4, 'Country Prioritization'!$C$8=$F2817), OR(AND('Country Prioritization'!$C$5='Filter inputs'!$B$4,H2817&lt;=$X$1),AND('Country Prioritization'!$C$5='Filter inputs'!$B$5,M2817&lt;=$X$1))),1,0)</f>
        <v>1</v>
      </c>
      <c r="Y2817">
        <f>IF(OR('Vaccine Prioritization'!$C$5='Filter inputs'!$E$4, 'Vaccine Prioritization'!$C$5=$F2817),1,0)</f>
        <v>1</v>
      </c>
    </row>
    <row r="2818" spans="1:25" x14ac:dyDescent="0.3">
      <c r="A2818" t="str">
        <f t="shared" si="65"/>
        <v>AFRICANGARotaC2025</v>
      </c>
      <c r="B2818" t="s">
        <v>3</v>
      </c>
      <c r="C2818" t="s">
        <v>113</v>
      </c>
      <c r="D2818" t="s">
        <v>5</v>
      </c>
      <c r="E2818" t="s">
        <v>85</v>
      </c>
      <c r="F2818">
        <v>2025</v>
      </c>
      <c r="G2818" t="s">
        <v>196</v>
      </c>
      <c r="H2818" s="11" cm="1">
        <f t="array" ref="H2818">_xlfn.IFS(G2818="&gt;70%",1,G2818="60-70%",70%,G2818="50-60%",60%,G2818="&lt;50%",50%)</f>
        <v>1</v>
      </c>
      <c r="I2818" s="47">
        <v>8.7337894878883002</v>
      </c>
      <c r="J2818">
        <v>6</v>
      </c>
      <c r="K2818">
        <v>10</v>
      </c>
      <c r="L2818" t="s">
        <v>199</v>
      </c>
      <c r="M2818" s="11" cm="1">
        <f t="array" ref="M2818">_xlfn.IFS(L2818="&gt;70%",1,L2818="60-70%",70%,L2818="50-60%",60%,L2818="&lt;50%",50%)</f>
        <v>0.5</v>
      </c>
      <c r="N2818" s="47">
        <v>5.3282734976151778</v>
      </c>
      <c r="O2818">
        <v>7</v>
      </c>
      <c r="P2818">
        <v>10</v>
      </c>
      <c r="Q2818">
        <v>10</v>
      </c>
      <c r="R2818">
        <v>5</v>
      </c>
      <c r="S2818" t="s">
        <v>104</v>
      </c>
      <c r="T2818" t="s">
        <v>107</v>
      </c>
      <c r="V2818">
        <v>31</v>
      </c>
      <c r="W2818">
        <v>32</v>
      </c>
      <c r="X2818">
        <f>IF(AND(OR('Country Prioritization'!$C$4 = 'Filter inputs'!$A$4,'Country Prioritization'!$C$4=$B2818),
OR('Country Prioritization'!$C$6='Filter inputs'!$C$4,'Country Prioritization'!$C$6=$S2818),
OR( 'Country Prioritization'!$C$7='Filter inputs'!$D$4, 'Country Prioritization'!$C$7=$T2818),
OR('Country Prioritization'!$C$8='Filter inputs'!$E$4, 'Country Prioritization'!$C$8=$F2818), OR(AND('Country Prioritization'!$C$5='Filter inputs'!$B$4,H2818&lt;=$X$1),AND('Country Prioritization'!$C$5='Filter inputs'!$B$5,M2818&lt;=$X$1))),1,0)</f>
        <v>1</v>
      </c>
      <c r="Y2818">
        <f>IF(OR('Vaccine Prioritization'!$C$5='Filter inputs'!$E$4, 'Vaccine Prioritization'!$C$5=$F2818),1,0)</f>
        <v>1</v>
      </c>
    </row>
    <row r="2819" spans="1:25" x14ac:dyDescent="0.3">
      <c r="A2819" t="str">
        <f t="shared" si="65"/>
        <v>ASIABGDRotaC2025</v>
      </c>
      <c r="B2819" t="s">
        <v>13</v>
      </c>
      <c r="C2819" t="s">
        <v>169</v>
      </c>
      <c r="D2819" t="s">
        <v>65</v>
      </c>
      <c r="E2819" t="s">
        <v>85</v>
      </c>
      <c r="F2819">
        <v>2025</v>
      </c>
      <c r="G2819" t="s">
        <v>197</v>
      </c>
      <c r="H2819" s="11" cm="1">
        <f t="array" ref="H2819">_xlfn.IFS(G2819="&gt;70%",1,G2819="60-70%",70%,G2819="50-60%",60%,G2819="&lt;50%",50%)</f>
        <v>0.7</v>
      </c>
      <c r="I2819" s="47">
        <v>2.8473605259996377</v>
      </c>
      <c r="J2819">
        <v>9</v>
      </c>
      <c r="K2819">
        <v>10</v>
      </c>
      <c r="L2819" t="s">
        <v>199</v>
      </c>
      <c r="M2819" s="11" cm="1">
        <f t="array" ref="M2819">_xlfn.IFS(L2819="&gt;70%",1,L2819="60-70%",70%,L2819="50-60%",60%,L2819="&lt;50%",50%)</f>
        <v>0.5</v>
      </c>
      <c r="N2819" s="47">
        <v>4.8245163995064324</v>
      </c>
      <c r="O2819">
        <v>10</v>
      </c>
      <c r="P2819">
        <v>10</v>
      </c>
      <c r="Q2819">
        <v>2</v>
      </c>
      <c r="R2819">
        <v>2</v>
      </c>
      <c r="S2819" t="s">
        <v>104</v>
      </c>
      <c r="T2819" t="s">
        <v>109</v>
      </c>
      <c r="V2819">
        <v>23</v>
      </c>
      <c r="W2819">
        <v>24</v>
      </c>
      <c r="X2819">
        <f>IF(AND(OR('Country Prioritization'!$C$4 = 'Filter inputs'!$A$4,'Country Prioritization'!$C$4=$B2819),
OR('Country Prioritization'!$C$6='Filter inputs'!$C$4,'Country Prioritization'!$C$6=$S2819),
OR( 'Country Prioritization'!$C$7='Filter inputs'!$D$4, 'Country Prioritization'!$C$7=$T2819),
OR('Country Prioritization'!$C$8='Filter inputs'!$E$4, 'Country Prioritization'!$C$8=$F2819), OR(AND('Country Prioritization'!$C$5='Filter inputs'!$B$4,H2819&lt;=$X$1),AND('Country Prioritization'!$C$5='Filter inputs'!$B$5,M2819&lt;=$X$1))),1,0)</f>
        <v>1</v>
      </c>
      <c r="Y2819">
        <f>IF(OR('Vaccine Prioritization'!$C$5='Filter inputs'!$E$4, 'Vaccine Prioritization'!$C$5=$F2819),1,0)</f>
        <v>1</v>
      </c>
    </row>
    <row r="2820" spans="1:25" x14ac:dyDescent="0.3">
      <c r="A2820" t="str">
        <f t="shared" ref="A2820:A2883" si="66">_xlfn.CONCAT(B2820,D2820,E2820,F2820)</f>
        <v>AFRICAETHRotaC2025</v>
      </c>
      <c r="B2820" t="s">
        <v>3</v>
      </c>
      <c r="C2820" t="s">
        <v>125</v>
      </c>
      <c r="D2820" t="s">
        <v>20</v>
      </c>
      <c r="E2820" t="s">
        <v>85</v>
      </c>
      <c r="F2820">
        <v>2025</v>
      </c>
      <c r="G2820" t="s">
        <v>196</v>
      </c>
      <c r="H2820" s="11" cm="1">
        <f t="array" ref="H2820">_xlfn.IFS(G2820="&gt;70%",1,G2820="60-70%",70%,G2820="50-60%",60%,G2820="&lt;50%",50%)</f>
        <v>1</v>
      </c>
      <c r="I2820" s="47">
        <v>3.8325785465906983</v>
      </c>
      <c r="J2820">
        <v>7</v>
      </c>
      <c r="K2820">
        <v>10</v>
      </c>
      <c r="L2820" t="s">
        <v>197</v>
      </c>
      <c r="M2820" s="11" cm="1">
        <f t="array" ref="M2820">_xlfn.IFS(L2820="&gt;70%",1,L2820="60-70%",70%,L2820="50-60%",60%,L2820="&lt;50%",50%)</f>
        <v>0.7</v>
      </c>
      <c r="N2820" s="47">
        <v>3.6297640260986825</v>
      </c>
      <c r="O2820">
        <v>6</v>
      </c>
      <c r="P2820">
        <v>10</v>
      </c>
      <c r="Q2820">
        <v>9</v>
      </c>
      <c r="R2820">
        <v>9</v>
      </c>
      <c r="S2820" t="s">
        <v>103</v>
      </c>
      <c r="T2820" t="s">
        <v>106</v>
      </c>
      <c r="V2820">
        <v>35</v>
      </c>
      <c r="W2820">
        <v>34</v>
      </c>
      <c r="X2820">
        <f>IF(AND(OR('Country Prioritization'!$C$4 = 'Filter inputs'!$A$4,'Country Prioritization'!$C$4=$B2820),
OR('Country Prioritization'!$C$6='Filter inputs'!$C$4,'Country Prioritization'!$C$6=$S2820),
OR( 'Country Prioritization'!$C$7='Filter inputs'!$D$4, 'Country Prioritization'!$C$7=$T2820),
OR('Country Prioritization'!$C$8='Filter inputs'!$E$4, 'Country Prioritization'!$C$8=$F2820), OR(AND('Country Prioritization'!$C$5='Filter inputs'!$B$4,H2820&lt;=$X$1),AND('Country Prioritization'!$C$5='Filter inputs'!$B$5,M2820&lt;=$X$1))),1,0)</f>
        <v>1</v>
      </c>
      <c r="Y2820">
        <f>IF(OR('Vaccine Prioritization'!$C$5='Filter inputs'!$E$4, 'Vaccine Prioritization'!$C$5=$F2820),1,0)</f>
        <v>1</v>
      </c>
    </row>
    <row r="2821" spans="1:25" x14ac:dyDescent="0.3">
      <c r="A2821" t="str">
        <f t="shared" si="66"/>
        <v>ASIAVNMRotaC2025</v>
      </c>
      <c r="B2821" t="s">
        <v>13</v>
      </c>
      <c r="C2821" t="s">
        <v>152</v>
      </c>
      <c r="D2821" t="s">
        <v>48</v>
      </c>
      <c r="E2821" t="s">
        <v>85</v>
      </c>
      <c r="F2821">
        <v>2025</v>
      </c>
      <c r="G2821" t="s">
        <v>197</v>
      </c>
      <c r="H2821" s="11" cm="1">
        <f t="array" ref="H2821">_xlfn.IFS(G2821="&gt;70%",1,G2821="60-70%",70%,G2821="50-60%",60%,G2821="&lt;50%",50%)</f>
        <v>0.7</v>
      </c>
      <c r="I2821" s="47">
        <v>0.90502168622629819</v>
      </c>
      <c r="J2821">
        <v>9</v>
      </c>
      <c r="K2821">
        <v>8</v>
      </c>
      <c r="L2821" t="s">
        <v>199</v>
      </c>
      <c r="M2821" s="11" cm="1">
        <f t="array" ref="M2821">_xlfn.IFS(L2821="&gt;70%",1,L2821="60-70%",70%,L2821="50-60%",60%,L2821="&lt;50%",50%)</f>
        <v>0.5</v>
      </c>
      <c r="N2821" s="47">
        <v>2.9609423627564451</v>
      </c>
      <c r="O2821">
        <v>10</v>
      </c>
      <c r="P2821">
        <v>10</v>
      </c>
      <c r="Q2821">
        <v>7</v>
      </c>
      <c r="R2821">
        <v>11</v>
      </c>
      <c r="S2821" t="s">
        <v>104</v>
      </c>
      <c r="T2821" t="s">
        <v>108</v>
      </c>
      <c r="V2821">
        <v>35</v>
      </c>
      <c r="W2821">
        <v>38</v>
      </c>
      <c r="X2821">
        <f>IF(AND(OR('Country Prioritization'!$C$4 = 'Filter inputs'!$A$4,'Country Prioritization'!$C$4=$B2821),
OR('Country Prioritization'!$C$6='Filter inputs'!$C$4,'Country Prioritization'!$C$6=$S2821),
OR( 'Country Prioritization'!$C$7='Filter inputs'!$D$4, 'Country Prioritization'!$C$7=$T2821),
OR('Country Prioritization'!$C$8='Filter inputs'!$E$4, 'Country Prioritization'!$C$8=$F2821), OR(AND('Country Prioritization'!$C$5='Filter inputs'!$B$4,H2821&lt;=$X$1),AND('Country Prioritization'!$C$5='Filter inputs'!$B$5,M2821&lt;=$X$1))),1,0)</f>
        <v>1</v>
      </c>
      <c r="Y2821">
        <f>IF(OR('Vaccine Prioritization'!$C$5='Filter inputs'!$E$4, 'Vaccine Prioritization'!$C$5=$F2821),1,0)</f>
        <v>1</v>
      </c>
    </row>
    <row r="2822" spans="1:25" x14ac:dyDescent="0.3">
      <c r="A2822" t="str">
        <f t="shared" si="66"/>
        <v>AFRICACODRotaC2025</v>
      </c>
      <c r="B2822" t="s">
        <v>3</v>
      </c>
      <c r="C2822" t="s">
        <v>134</v>
      </c>
      <c r="D2822" t="s">
        <v>30</v>
      </c>
      <c r="E2822" t="s">
        <v>85</v>
      </c>
      <c r="F2822">
        <v>2025</v>
      </c>
      <c r="G2822" t="s">
        <v>196</v>
      </c>
      <c r="H2822" s="11" cm="1">
        <f t="array" ref="H2822">_xlfn.IFS(G2822="&gt;70%",1,G2822="60-70%",70%,G2822="50-60%",60%,G2822="&lt;50%",50%)</f>
        <v>1</v>
      </c>
      <c r="I2822" s="47">
        <v>2.5550420825894706</v>
      </c>
      <c r="J2822">
        <v>6</v>
      </c>
      <c r="K2822">
        <v>10</v>
      </c>
      <c r="L2822" t="s">
        <v>199</v>
      </c>
      <c r="M2822" s="11" cm="1">
        <f t="array" ref="M2822">_xlfn.IFS(L2822="&gt;70%",1,L2822="60-70%",70%,L2822="50-60%",60%,L2822="&lt;50%",50%)</f>
        <v>0.5</v>
      </c>
      <c r="N2822" s="47">
        <v>2.8069551856901933</v>
      </c>
      <c r="O2822">
        <v>8</v>
      </c>
      <c r="P2822">
        <v>10</v>
      </c>
      <c r="Q2822">
        <v>10</v>
      </c>
      <c r="R2822">
        <v>9</v>
      </c>
      <c r="S2822" t="s">
        <v>103</v>
      </c>
      <c r="T2822" t="s">
        <v>106</v>
      </c>
      <c r="V2822">
        <v>35</v>
      </c>
      <c r="W2822">
        <v>37</v>
      </c>
      <c r="X2822">
        <f>IF(AND(OR('Country Prioritization'!$C$4 = 'Filter inputs'!$A$4,'Country Prioritization'!$C$4=$B2822),
OR('Country Prioritization'!$C$6='Filter inputs'!$C$4,'Country Prioritization'!$C$6=$S2822),
OR( 'Country Prioritization'!$C$7='Filter inputs'!$D$4, 'Country Prioritization'!$C$7=$T2822),
OR('Country Prioritization'!$C$8='Filter inputs'!$E$4, 'Country Prioritization'!$C$8=$F2822), OR(AND('Country Prioritization'!$C$5='Filter inputs'!$B$4,H2822&lt;=$X$1),AND('Country Prioritization'!$C$5='Filter inputs'!$B$5,M2822&lt;=$X$1))),1,0)</f>
        <v>1</v>
      </c>
      <c r="Y2822">
        <f>IF(OR('Vaccine Prioritization'!$C$5='Filter inputs'!$E$4, 'Vaccine Prioritization'!$C$5=$F2822),1,0)</f>
        <v>1</v>
      </c>
    </row>
    <row r="2823" spans="1:25" x14ac:dyDescent="0.3">
      <c r="A2823" t="str">
        <f t="shared" si="66"/>
        <v>ASIAYEMRotaC2025</v>
      </c>
      <c r="B2823" t="s">
        <v>13</v>
      </c>
      <c r="C2823" t="s">
        <v>123</v>
      </c>
      <c r="D2823" t="s">
        <v>18</v>
      </c>
      <c r="E2823" t="s">
        <v>85</v>
      </c>
      <c r="F2823">
        <v>2025</v>
      </c>
      <c r="G2823" t="s">
        <v>196</v>
      </c>
      <c r="H2823" s="11" cm="1">
        <f t="array" ref="H2823">_xlfn.IFS(G2823="&gt;70%",1,G2823="60-70%",70%,G2823="50-60%",60%,G2823="&lt;50%",50%)</f>
        <v>1</v>
      </c>
      <c r="I2823" s="47">
        <v>2.4692717844581251</v>
      </c>
      <c r="J2823">
        <v>7</v>
      </c>
      <c r="K2823">
        <v>9</v>
      </c>
      <c r="L2823" t="s">
        <v>197</v>
      </c>
      <c r="M2823" s="11" cm="1">
        <f t="array" ref="M2823">_xlfn.IFS(L2823="&gt;70%",1,L2823="60-70%",70%,L2823="50-60%",60%,L2823="&lt;50%",50%)</f>
        <v>0.7</v>
      </c>
      <c r="N2823" s="47">
        <v>2.2821328295446843</v>
      </c>
      <c r="O2823">
        <v>6</v>
      </c>
      <c r="P2823">
        <v>9</v>
      </c>
      <c r="Q2823">
        <v>3</v>
      </c>
      <c r="R2823">
        <v>9</v>
      </c>
      <c r="S2823" t="s">
        <v>103</v>
      </c>
      <c r="T2823" t="s">
        <v>106</v>
      </c>
      <c r="V2823">
        <v>28</v>
      </c>
      <c r="W2823">
        <v>27</v>
      </c>
      <c r="X2823">
        <f>IF(AND(OR('Country Prioritization'!$C$4 = 'Filter inputs'!$A$4,'Country Prioritization'!$C$4=$B2823),
OR('Country Prioritization'!$C$6='Filter inputs'!$C$4,'Country Prioritization'!$C$6=$S2823),
OR( 'Country Prioritization'!$C$7='Filter inputs'!$D$4, 'Country Prioritization'!$C$7=$T2823),
OR('Country Prioritization'!$C$8='Filter inputs'!$E$4, 'Country Prioritization'!$C$8=$F2823), OR(AND('Country Prioritization'!$C$5='Filter inputs'!$B$4,H2823&lt;=$X$1),AND('Country Prioritization'!$C$5='Filter inputs'!$B$5,M2823&lt;=$X$1))),1,0)</f>
        <v>1</v>
      </c>
      <c r="Y2823">
        <f>IF(OR('Vaccine Prioritization'!$C$5='Filter inputs'!$E$4, 'Vaccine Prioritization'!$C$5=$F2823),1,0)</f>
        <v>1</v>
      </c>
    </row>
    <row r="2824" spans="1:25" x14ac:dyDescent="0.3">
      <c r="A2824" t="str">
        <f t="shared" si="66"/>
        <v>AFRICANERRotaC2025</v>
      </c>
      <c r="B2824" t="s">
        <v>3</v>
      </c>
      <c r="C2824" t="s">
        <v>136</v>
      </c>
      <c r="D2824" t="s">
        <v>32</v>
      </c>
      <c r="E2824" t="s">
        <v>85</v>
      </c>
      <c r="F2824">
        <v>2025</v>
      </c>
      <c r="G2824" t="s">
        <v>196</v>
      </c>
      <c r="H2824" s="11" cm="1">
        <f t="array" ref="H2824">_xlfn.IFS(G2824="&gt;70%",1,G2824="60-70%",70%,G2824="50-60%",60%,G2824="&lt;50%",50%)</f>
        <v>1</v>
      </c>
      <c r="I2824" s="47">
        <v>2.261663276335284</v>
      </c>
      <c r="J2824">
        <v>5</v>
      </c>
      <c r="K2824">
        <v>9</v>
      </c>
      <c r="L2824" t="s">
        <v>196</v>
      </c>
      <c r="M2824" s="11" cm="1">
        <f t="array" ref="M2824">_xlfn.IFS(L2824="&gt;70%",1,L2824="60-70%",70%,L2824="50-60%",60%,L2824="&lt;50%",50%)</f>
        <v>1</v>
      </c>
      <c r="N2824" s="47">
        <v>2.2142678654489729</v>
      </c>
      <c r="O2824">
        <v>5</v>
      </c>
      <c r="P2824">
        <v>9</v>
      </c>
      <c r="Q2824">
        <v>8</v>
      </c>
      <c r="R2824">
        <v>9</v>
      </c>
      <c r="S2824" t="s">
        <v>103</v>
      </c>
      <c r="T2824" t="s">
        <v>106</v>
      </c>
      <c r="V2824">
        <v>31</v>
      </c>
      <c r="W2824">
        <v>31</v>
      </c>
      <c r="X2824">
        <f>IF(AND(OR('Country Prioritization'!$C$4 = 'Filter inputs'!$A$4,'Country Prioritization'!$C$4=$B2824),
OR('Country Prioritization'!$C$6='Filter inputs'!$C$4,'Country Prioritization'!$C$6=$S2824),
OR( 'Country Prioritization'!$C$7='Filter inputs'!$D$4, 'Country Prioritization'!$C$7=$T2824),
OR('Country Prioritization'!$C$8='Filter inputs'!$E$4, 'Country Prioritization'!$C$8=$F2824), OR(AND('Country Prioritization'!$C$5='Filter inputs'!$B$4,H2824&lt;=$X$1),AND('Country Prioritization'!$C$5='Filter inputs'!$B$5,M2824&lt;=$X$1))),1,0)</f>
        <v>1</v>
      </c>
      <c r="Y2824">
        <f>IF(OR('Vaccine Prioritization'!$C$5='Filter inputs'!$E$4, 'Vaccine Prioritization'!$C$5=$F2824),1,0)</f>
        <v>1</v>
      </c>
    </row>
    <row r="2825" spans="1:25" x14ac:dyDescent="0.3">
      <c r="A2825" t="str">
        <f t="shared" si="66"/>
        <v>AFRICATZARotaC2025</v>
      </c>
      <c r="B2825" t="s">
        <v>3</v>
      </c>
      <c r="C2825" t="s">
        <v>161</v>
      </c>
      <c r="D2825" t="s">
        <v>57</v>
      </c>
      <c r="E2825" t="s">
        <v>85</v>
      </c>
      <c r="F2825">
        <v>2025</v>
      </c>
      <c r="G2825" t="s">
        <v>196</v>
      </c>
      <c r="H2825" s="11" cm="1">
        <f t="array" ref="H2825">_xlfn.IFS(G2825="&gt;70%",1,G2825="60-70%",70%,G2825="50-60%",60%,G2825="&lt;50%",50%)</f>
        <v>1</v>
      </c>
      <c r="I2825" s="47">
        <v>1.9934890694423169</v>
      </c>
      <c r="J2825">
        <v>4</v>
      </c>
      <c r="K2825">
        <v>9</v>
      </c>
      <c r="L2825" t="s">
        <v>196</v>
      </c>
      <c r="M2825" s="11" cm="1">
        <f t="array" ref="M2825">_xlfn.IFS(L2825="&gt;70%",1,L2825="60-70%",70%,L2825="50-60%",60%,L2825="&lt;50%",50%)</f>
        <v>1</v>
      </c>
      <c r="N2825" s="47">
        <v>2.1166199327715054</v>
      </c>
      <c r="O2825">
        <v>3</v>
      </c>
      <c r="P2825">
        <v>9</v>
      </c>
      <c r="Q2825">
        <v>7</v>
      </c>
      <c r="R2825">
        <v>8</v>
      </c>
      <c r="S2825" t="s">
        <v>104</v>
      </c>
      <c r="T2825" t="s">
        <v>106</v>
      </c>
      <c r="V2825">
        <v>28</v>
      </c>
      <c r="W2825">
        <v>27</v>
      </c>
      <c r="X2825">
        <f>IF(AND(OR('Country Prioritization'!$C$4 = 'Filter inputs'!$A$4,'Country Prioritization'!$C$4=$B2825),
OR('Country Prioritization'!$C$6='Filter inputs'!$C$4,'Country Prioritization'!$C$6=$S2825),
OR( 'Country Prioritization'!$C$7='Filter inputs'!$D$4, 'Country Prioritization'!$C$7=$T2825),
OR('Country Prioritization'!$C$8='Filter inputs'!$E$4, 'Country Prioritization'!$C$8=$F2825), OR(AND('Country Prioritization'!$C$5='Filter inputs'!$B$4,H2825&lt;=$X$1),AND('Country Prioritization'!$C$5='Filter inputs'!$B$5,M2825&lt;=$X$1))),1,0)</f>
        <v>1</v>
      </c>
      <c r="Y2825">
        <f>IF(OR('Vaccine Prioritization'!$C$5='Filter inputs'!$E$4, 'Vaccine Prioritization'!$C$5=$F2825),1,0)</f>
        <v>1</v>
      </c>
    </row>
    <row r="2826" spans="1:25" x14ac:dyDescent="0.3">
      <c r="A2826" t="str">
        <f t="shared" si="66"/>
        <v>AFRICASDNRotaC2025</v>
      </c>
      <c r="B2826" t="s">
        <v>3</v>
      </c>
      <c r="C2826" t="s">
        <v>149</v>
      </c>
      <c r="D2826" t="s">
        <v>45</v>
      </c>
      <c r="E2826" t="s">
        <v>85</v>
      </c>
      <c r="F2826">
        <v>2025</v>
      </c>
      <c r="G2826" t="s">
        <v>196</v>
      </c>
      <c r="H2826" s="11" cm="1">
        <f t="array" ref="H2826">_xlfn.IFS(G2826="&gt;70%",1,G2826="60-70%",70%,G2826="50-60%",60%,G2826="&lt;50%",50%)</f>
        <v>1</v>
      </c>
      <c r="I2826" s="47">
        <v>2.154573789489119</v>
      </c>
      <c r="J2826">
        <v>2</v>
      </c>
      <c r="K2826">
        <v>9</v>
      </c>
      <c r="L2826" t="s">
        <v>196</v>
      </c>
      <c r="M2826" s="11" cm="1">
        <f t="array" ref="M2826">_xlfn.IFS(L2826="&gt;70%",1,L2826="60-70%",70%,L2826="50-60%",60%,L2826="&lt;50%",50%)</f>
        <v>1</v>
      </c>
      <c r="N2826" s="47">
        <v>1.9355600894222529</v>
      </c>
      <c r="O2826">
        <v>4</v>
      </c>
      <c r="P2826">
        <v>9</v>
      </c>
      <c r="Q2826">
        <v>5</v>
      </c>
      <c r="R2826">
        <v>3</v>
      </c>
      <c r="S2826" t="s">
        <v>103</v>
      </c>
      <c r="T2826" t="s">
        <v>109</v>
      </c>
      <c r="V2826">
        <v>19</v>
      </c>
      <c r="W2826">
        <v>21</v>
      </c>
      <c r="X2826">
        <f>IF(AND(OR('Country Prioritization'!$C$4 = 'Filter inputs'!$A$4,'Country Prioritization'!$C$4=$B2826),
OR('Country Prioritization'!$C$6='Filter inputs'!$C$4,'Country Prioritization'!$C$6=$S2826),
OR( 'Country Prioritization'!$C$7='Filter inputs'!$D$4, 'Country Prioritization'!$C$7=$T2826),
OR('Country Prioritization'!$C$8='Filter inputs'!$E$4, 'Country Prioritization'!$C$8=$F2826), OR(AND('Country Prioritization'!$C$5='Filter inputs'!$B$4,H2826&lt;=$X$1),AND('Country Prioritization'!$C$5='Filter inputs'!$B$5,M2826&lt;=$X$1))),1,0)</f>
        <v>1</v>
      </c>
      <c r="Y2826">
        <f>IF(OR('Vaccine Prioritization'!$C$5='Filter inputs'!$E$4, 'Vaccine Prioritization'!$C$5=$F2826),1,0)</f>
        <v>1</v>
      </c>
    </row>
    <row r="2827" spans="1:25" x14ac:dyDescent="0.3">
      <c r="A2827" t="str">
        <f t="shared" si="66"/>
        <v>ASIAMMRRotaC2025</v>
      </c>
      <c r="B2827" t="s">
        <v>13</v>
      </c>
      <c r="C2827" t="s">
        <v>131</v>
      </c>
      <c r="D2827" t="s">
        <v>27</v>
      </c>
      <c r="E2827" t="s">
        <v>85</v>
      </c>
      <c r="F2827">
        <v>2025</v>
      </c>
      <c r="G2827" t="s">
        <v>197</v>
      </c>
      <c r="H2827" s="11" cm="1">
        <f t="array" ref="H2827">_xlfn.IFS(G2827="&gt;70%",1,G2827="60-70%",70%,G2827="50-60%",60%,G2827="&lt;50%",50%)</f>
        <v>0.7</v>
      </c>
      <c r="I2827" s="47">
        <v>1.2006281124456044</v>
      </c>
      <c r="J2827">
        <v>9</v>
      </c>
      <c r="K2827">
        <v>8</v>
      </c>
      <c r="L2827" t="s">
        <v>199</v>
      </c>
      <c r="M2827" s="11" cm="1">
        <f t="array" ref="M2827">_xlfn.IFS(L2827="&gt;70%",1,L2827="60-70%",70%,L2827="50-60%",60%,L2827="&lt;50%",50%)</f>
        <v>0.5</v>
      </c>
      <c r="N2827" s="47">
        <v>1.6432902937046312</v>
      </c>
      <c r="O2827">
        <v>10</v>
      </c>
      <c r="P2827">
        <v>9</v>
      </c>
      <c r="Q2827">
        <v>10</v>
      </c>
      <c r="R2827">
        <v>2</v>
      </c>
      <c r="S2827" t="s">
        <v>104</v>
      </c>
      <c r="T2827" t="s">
        <v>109</v>
      </c>
      <c r="V2827">
        <v>29</v>
      </c>
      <c r="W2827">
        <v>31</v>
      </c>
      <c r="X2827">
        <f>IF(AND(OR('Country Prioritization'!$C$4 = 'Filter inputs'!$A$4,'Country Prioritization'!$C$4=$B2827),
OR('Country Prioritization'!$C$6='Filter inputs'!$C$4,'Country Prioritization'!$C$6=$S2827),
OR( 'Country Prioritization'!$C$7='Filter inputs'!$D$4, 'Country Prioritization'!$C$7=$T2827),
OR('Country Prioritization'!$C$8='Filter inputs'!$E$4, 'Country Prioritization'!$C$8=$F2827), OR(AND('Country Prioritization'!$C$5='Filter inputs'!$B$4,H2827&lt;=$X$1),AND('Country Prioritization'!$C$5='Filter inputs'!$B$5,M2827&lt;=$X$1))),1,0)</f>
        <v>1</v>
      </c>
      <c r="Y2827">
        <f>IF(OR('Vaccine Prioritization'!$C$5='Filter inputs'!$E$4, 'Vaccine Prioritization'!$C$5=$F2827),1,0)</f>
        <v>1</v>
      </c>
    </row>
    <row r="2828" spans="1:25" x14ac:dyDescent="0.3">
      <c r="A2828" t="str">
        <f t="shared" si="66"/>
        <v>AFRICAAGORotaC2025</v>
      </c>
      <c r="B2828" t="s">
        <v>3</v>
      </c>
      <c r="C2828" t="s">
        <v>116</v>
      </c>
      <c r="D2828" t="s">
        <v>8</v>
      </c>
      <c r="E2828" t="s">
        <v>85</v>
      </c>
      <c r="F2828">
        <v>2025</v>
      </c>
      <c r="G2828" t="s">
        <v>198</v>
      </c>
      <c r="H2828" s="11" cm="1">
        <f t="array" ref="H2828">_xlfn.IFS(G2828="&gt;70%",1,G2828="60-70%",70%,G2828="50-60%",60%,G2828="&lt;50%",50%)</f>
        <v>0.6</v>
      </c>
      <c r="I2828" s="47">
        <v>1.8713926342631089</v>
      </c>
      <c r="J2828">
        <v>10</v>
      </c>
      <c r="K2828">
        <v>9</v>
      </c>
      <c r="L2828" t="s">
        <v>198</v>
      </c>
      <c r="M2828" s="11" cm="1">
        <f t="array" ref="M2828">_xlfn.IFS(L2828="&gt;70%",1,L2828="60-70%",70%,L2828="50-60%",60%,L2828="&lt;50%",50%)</f>
        <v>0.6</v>
      </c>
      <c r="N2828" s="47">
        <v>1.494985178467451</v>
      </c>
      <c r="O2828">
        <v>7</v>
      </c>
      <c r="P2828">
        <v>9</v>
      </c>
      <c r="Q2828">
        <v>9</v>
      </c>
      <c r="R2828">
        <v>11</v>
      </c>
      <c r="S2828" t="s">
        <v>104</v>
      </c>
      <c r="T2828" t="s">
        <v>108</v>
      </c>
      <c r="V2828">
        <v>39</v>
      </c>
      <c r="W2828">
        <v>36</v>
      </c>
      <c r="X2828">
        <f>IF(AND(OR('Country Prioritization'!$C$4 = 'Filter inputs'!$A$4,'Country Prioritization'!$C$4=$B2828),
OR('Country Prioritization'!$C$6='Filter inputs'!$C$4,'Country Prioritization'!$C$6=$S2828),
OR( 'Country Prioritization'!$C$7='Filter inputs'!$D$4, 'Country Prioritization'!$C$7=$T2828),
OR('Country Prioritization'!$C$8='Filter inputs'!$E$4, 'Country Prioritization'!$C$8=$F2828), OR(AND('Country Prioritization'!$C$5='Filter inputs'!$B$4,H2828&lt;=$X$1),AND('Country Prioritization'!$C$5='Filter inputs'!$B$5,M2828&lt;=$X$1))),1,0)</f>
        <v>1</v>
      </c>
      <c r="Y2828">
        <f>IF(OR('Vaccine Prioritization'!$C$5='Filter inputs'!$E$4, 'Vaccine Prioritization'!$C$5=$F2828),1,0)</f>
        <v>1</v>
      </c>
    </row>
    <row r="2829" spans="1:25" x14ac:dyDescent="0.3">
      <c r="A2829" t="str">
        <f t="shared" si="66"/>
        <v>AFRICACMRRotaC2025</v>
      </c>
      <c r="B2829" t="s">
        <v>3</v>
      </c>
      <c r="C2829" t="s">
        <v>151</v>
      </c>
      <c r="D2829" t="s">
        <v>47</v>
      </c>
      <c r="E2829" t="s">
        <v>85</v>
      </c>
      <c r="F2829">
        <v>2025</v>
      </c>
      <c r="G2829" t="s">
        <v>197</v>
      </c>
      <c r="H2829" s="11" cm="1">
        <f t="array" ref="H2829">_xlfn.IFS(G2829="&gt;70%",1,G2829="60-70%",70%,G2829="50-60%",60%,G2829="&lt;50%",50%)</f>
        <v>0.7</v>
      </c>
      <c r="I2829" s="47">
        <v>0.97744218614358391</v>
      </c>
      <c r="J2829">
        <v>9</v>
      </c>
      <c r="K2829">
        <v>8</v>
      </c>
      <c r="L2829" t="s">
        <v>196</v>
      </c>
      <c r="M2829" s="11" cm="1">
        <f t="array" ref="M2829">_xlfn.IFS(L2829="&gt;70%",1,L2829="60-70%",70%,L2829="50-60%",60%,L2829="&lt;50%",50%)</f>
        <v>1</v>
      </c>
      <c r="N2829" s="47">
        <v>1.4187809266440174</v>
      </c>
      <c r="O2829">
        <v>4</v>
      </c>
      <c r="P2829">
        <v>9</v>
      </c>
      <c r="Q2829">
        <v>8</v>
      </c>
      <c r="R2829">
        <v>2</v>
      </c>
      <c r="S2829" t="s">
        <v>104</v>
      </c>
      <c r="T2829" t="s">
        <v>109</v>
      </c>
      <c r="V2829">
        <v>27</v>
      </c>
      <c r="W2829">
        <v>23</v>
      </c>
      <c r="X2829">
        <f>IF(AND(OR('Country Prioritization'!$C$4 = 'Filter inputs'!$A$4,'Country Prioritization'!$C$4=$B2829),
OR('Country Prioritization'!$C$6='Filter inputs'!$C$4,'Country Prioritization'!$C$6=$S2829),
OR( 'Country Prioritization'!$C$7='Filter inputs'!$D$4, 'Country Prioritization'!$C$7=$T2829),
OR('Country Prioritization'!$C$8='Filter inputs'!$E$4, 'Country Prioritization'!$C$8=$F2829), OR(AND('Country Prioritization'!$C$5='Filter inputs'!$B$4,H2829&lt;=$X$1),AND('Country Prioritization'!$C$5='Filter inputs'!$B$5,M2829&lt;=$X$1))),1,0)</f>
        <v>1</v>
      </c>
      <c r="Y2829">
        <f>IF(OR('Vaccine Prioritization'!$C$5='Filter inputs'!$E$4, 'Vaccine Prioritization'!$C$5=$F2829),1,0)</f>
        <v>1</v>
      </c>
    </row>
    <row r="2830" spans="1:25" x14ac:dyDescent="0.3">
      <c r="A2830" t="str">
        <f t="shared" si="66"/>
        <v>ASIAAFGRotaC2025</v>
      </c>
      <c r="B2830" t="s">
        <v>13</v>
      </c>
      <c r="C2830" t="s">
        <v>120</v>
      </c>
      <c r="D2830" t="s">
        <v>14</v>
      </c>
      <c r="E2830" t="s">
        <v>85</v>
      </c>
      <c r="F2830">
        <v>2025</v>
      </c>
      <c r="G2830" t="s">
        <v>198</v>
      </c>
      <c r="H2830" s="11" cm="1">
        <f t="array" ref="H2830">_xlfn.IFS(G2830="&gt;70%",1,G2830="60-70%",70%,G2830="50-60%",60%,G2830="&lt;50%",50%)</f>
        <v>0.6</v>
      </c>
      <c r="I2830" s="47">
        <v>2.7288734634792755</v>
      </c>
      <c r="J2830">
        <v>10</v>
      </c>
      <c r="K2830">
        <v>10</v>
      </c>
      <c r="L2830" t="s">
        <v>199</v>
      </c>
      <c r="M2830" s="11" cm="1">
        <f t="array" ref="M2830">_xlfn.IFS(L2830="&gt;70%",1,L2830="60-70%",70%,L2830="50-60%",60%,L2830="&lt;50%",50%)</f>
        <v>0.5</v>
      </c>
      <c r="N2830" s="47">
        <v>1.2368757962244983</v>
      </c>
      <c r="O2830">
        <v>10</v>
      </c>
      <c r="P2830">
        <v>8</v>
      </c>
      <c r="Q2830">
        <v>8</v>
      </c>
      <c r="R2830">
        <v>9</v>
      </c>
      <c r="S2830" t="s">
        <v>103</v>
      </c>
      <c r="T2830" t="s">
        <v>106</v>
      </c>
      <c r="V2830">
        <v>37</v>
      </c>
      <c r="W2830">
        <v>35</v>
      </c>
      <c r="X2830">
        <f>IF(AND(OR('Country Prioritization'!$C$4 = 'Filter inputs'!$A$4,'Country Prioritization'!$C$4=$B2830),
OR('Country Prioritization'!$C$6='Filter inputs'!$C$4,'Country Prioritization'!$C$6=$S2830),
OR( 'Country Prioritization'!$C$7='Filter inputs'!$D$4, 'Country Prioritization'!$C$7=$T2830),
OR('Country Prioritization'!$C$8='Filter inputs'!$E$4, 'Country Prioritization'!$C$8=$F2830), OR(AND('Country Prioritization'!$C$5='Filter inputs'!$B$4,H2830&lt;=$X$1),AND('Country Prioritization'!$C$5='Filter inputs'!$B$5,M2830&lt;=$X$1))),1,0)</f>
        <v>1</v>
      </c>
      <c r="Y2830">
        <f>IF(OR('Vaccine Prioritization'!$C$5='Filter inputs'!$E$4, 'Vaccine Prioritization'!$C$5=$F2830),1,0)</f>
        <v>1</v>
      </c>
    </row>
    <row r="2831" spans="1:25" x14ac:dyDescent="0.3">
      <c r="A2831" t="str">
        <f t="shared" si="66"/>
        <v>ASIAUZBRotaC2025</v>
      </c>
      <c r="B2831" t="s">
        <v>13</v>
      </c>
      <c r="C2831" t="s">
        <v>176</v>
      </c>
      <c r="D2831" t="s">
        <v>72</v>
      </c>
      <c r="E2831" t="s">
        <v>85</v>
      </c>
      <c r="F2831">
        <v>2025</v>
      </c>
      <c r="G2831" t="s">
        <v>199</v>
      </c>
      <c r="H2831" s="11" cm="1">
        <f t="array" ref="H2831">_xlfn.IFS(G2831="&gt;70%",1,G2831="60-70%",70%,G2831="50-60%",60%,G2831="&lt;50%",50%)</f>
        <v>0.5</v>
      </c>
      <c r="I2831" s="47">
        <v>0.54309886074043545</v>
      </c>
      <c r="J2831">
        <v>10</v>
      </c>
      <c r="K2831">
        <v>6</v>
      </c>
      <c r="L2831" t="s">
        <v>196</v>
      </c>
      <c r="M2831" s="11" cm="1">
        <f t="array" ref="M2831">_xlfn.IFS(L2831="&gt;70%",1,L2831="60-70%",70%,L2831="50-60%",60%,L2831="&lt;50%",50%)</f>
        <v>1</v>
      </c>
      <c r="N2831" s="47">
        <v>1.0619193590815972</v>
      </c>
      <c r="O2831">
        <v>1</v>
      </c>
      <c r="P2831">
        <v>8</v>
      </c>
      <c r="Q2831">
        <v>3</v>
      </c>
      <c r="R2831">
        <v>5</v>
      </c>
      <c r="S2831" t="s">
        <v>104</v>
      </c>
      <c r="T2831" t="s">
        <v>107</v>
      </c>
      <c r="V2831">
        <v>24</v>
      </c>
      <c r="W2831">
        <v>17</v>
      </c>
      <c r="X2831">
        <f>IF(AND(OR('Country Prioritization'!$C$4 = 'Filter inputs'!$A$4,'Country Prioritization'!$C$4=$B2831),
OR('Country Prioritization'!$C$6='Filter inputs'!$C$4,'Country Prioritization'!$C$6=$S2831),
OR( 'Country Prioritization'!$C$7='Filter inputs'!$D$4, 'Country Prioritization'!$C$7=$T2831),
OR('Country Prioritization'!$C$8='Filter inputs'!$E$4, 'Country Prioritization'!$C$8=$F2831), OR(AND('Country Prioritization'!$C$5='Filter inputs'!$B$4,H2831&lt;=$X$1),AND('Country Prioritization'!$C$5='Filter inputs'!$B$5,M2831&lt;=$X$1))),1,0)</f>
        <v>1</v>
      </c>
      <c r="Y2831">
        <f>IF(OR('Vaccine Prioritization'!$C$5='Filter inputs'!$E$4, 'Vaccine Prioritization'!$C$5=$F2831),1,0)</f>
        <v>1</v>
      </c>
    </row>
    <row r="2832" spans="1:25" x14ac:dyDescent="0.3">
      <c r="A2832" t="str">
        <f t="shared" si="66"/>
        <v>AFRICAMOZRotaC2025</v>
      </c>
      <c r="B2832" t="s">
        <v>3</v>
      </c>
      <c r="C2832" t="s">
        <v>181</v>
      </c>
      <c r="D2832" t="s">
        <v>77</v>
      </c>
      <c r="E2832" t="s">
        <v>85</v>
      </c>
      <c r="F2832">
        <v>2025</v>
      </c>
      <c r="G2832" t="s">
        <v>196</v>
      </c>
      <c r="H2832" s="11" cm="1">
        <f t="array" ref="H2832">_xlfn.IFS(G2832="&gt;70%",1,G2832="60-70%",70%,G2832="50-60%",60%,G2832="&lt;50%",50%)</f>
        <v>1</v>
      </c>
      <c r="I2832" s="47">
        <v>0.93220052112758656</v>
      </c>
      <c r="J2832">
        <v>3</v>
      </c>
      <c r="K2832">
        <v>8</v>
      </c>
      <c r="L2832" t="s">
        <v>196</v>
      </c>
      <c r="M2832" s="11" cm="1">
        <f t="array" ref="M2832">_xlfn.IFS(L2832="&gt;70%",1,L2832="60-70%",70%,L2832="50-60%",60%,L2832="&lt;50%",50%)</f>
        <v>1</v>
      </c>
      <c r="N2832" s="47">
        <v>1.0173405050946196</v>
      </c>
      <c r="O2832">
        <v>1</v>
      </c>
      <c r="P2832">
        <v>8</v>
      </c>
      <c r="Q2832">
        <v>10</v>
      </c>
      <c r="R2832">
        <v>9</v>
      </c>
      <c r="S2832" t="s">
        <v>103</v>
      </c>
      <c r="T2832" t="s">
        <v>106</v>
      </c>
      <c r="V2832">
        <v>30</v>
      </c>
      <c r="W2832">
        <v>28</v>
      </c>
      <c r="X2832">
        <f>IF(AND(OR('Country Prioritization'!$C$4 = 'Filter inputs'!$A$4,'Country Prioritization'!$C$4=$B2832),
OR('Country Prioritization'!$C$6='Filter inputs'!$C$4,'Country Prioritization'!$C$6=$S2832),
OR( 'Country Prioritization'!$C$7='Filter inputs'!$D$4, 'Country Prioritization'!$C$7=$T2832),
OR('Country Prioritization'!$C$8='Filter inputs'!$E$4, 'Country Prioritization'!$C$8=$F2832), OR(AND('Country Prioritization'!$C$5='Filter inputs'!$B$4,H2832&lt;=$X$1),AND('Country Prioritization'!$C$5='Filter inputs'!$B$5,M2832&lt;=$X$1))),1,0)</f>
        <v>1</v>
      </c>
      <c r="Y2832">
        <f>IF(OR('Vaccine Prioritization'!$C$5='Filter inputs'!$E$4, 'Vaccine Prioritization'!$C$5=$F2832),1,0)</f>
        <v>1</v>
      </c>
    </row>
    <row r="2833" spans="1:25" x14ac:dyDescent="0.3">
      <c r="A2833" t="str">
        <f t="shared" si="66"/>
        <v>AFRICAUGARotaC2025</v>
      </c>
      <c r="B2833" t="s">
        <v>3</v>
      </c>
      <c r="C2833" t="s">
        <v>147</v>
      </c>
      <c r="D2833" t="s">
        <v>43</v>
      </c>
      <c r="E2833" t="s">
        <v>85</v>
      </c>
      <c r="F2833">
        <v>2025</v>
      </c>
      <c r="G2833" t="s">
        <v>196</v>
      </c>
      <c r="H2833" s="11" cm="1">
        <f t="array" ref="H2833">_xlfn.IFS(G2833="&gt;70%",1,G2833="60-70%",70%,G2833="50-60%",60%,G2833="&lt;50%",50%)</f>
        <v>1</v>
      </c>
      <c r="I2833" s="47">
        <v>1.0664383132529571</v>
      </c>
      <c r="J2833">
        <v>4</v>
      </c>
      <c r="K2833">
        <v>8</v>
      </c>
      <c r="L2833" t="s">
        <v>196</v>
      </c>
      <c r="M2833" s="11" cm="1">
        <f t="array" ref="M2833">_xlfn.IFS(L2833="&gt;70%",1,L2833="60-70%",70%,L2833="50-60%",60%,L2833="&lt;50%",50%)</f>
        <v>1</v>
      </c>
      <c r="N2833" s="47">
        <v>0.99865568104687708</v>
      </c>
      <c r="O2833">
        <v>4</v>
      </c>
      <c r="P2833">
        <v>8</v>
      </c>
      <c r="Q2833">
        <v>6</v>
      </c>
      <c r="R2833">
        <v>9</v>
      </c>
      <c r="S2833" t="s">
        <v>103</v>
      </c>
      <c r="T2833" t="s">
        <v>106</v>
      </c>
      <c r="V2833">
        <v>27</v>
      </c>
      <c r="W2833">
        <v>27</v>
      </c>
      <c r="X2833">
        <f>IF(AND(OR('Country Prioritization'!$C$4 = 'Filter inputs'!$A$4,'Country Prioritization'!$C$4=$B2833),
OR('Country Prioritization'!$C$6='Filter inputs'!$C$4,'Country Prioritization'!$C$6=$S2833),
OR( 'Country Prioritization'!$C$7='Filter inputs'!$D$4, 'Country Prioritization'!$C$7=$T2833),
OR('Country Prioritization'!$C$8='Filter inputs'!$E$4, 'Country Prioritization'!$C$8=$F2833), OR(AND('Country Prioritization'!$C$5='Filter inputs'!$B$4,H2833&lt;=$X$1),AND('Country Prioritization'!$C$5='Filter inputs'!$B$5,M2833&lt;=$X$1))),1,0)</f>
        <v>1</v>
      </c>
      <c r="Y2833">
        <f>IF(OR('Vaccine Prioritization'!$C$5='Filter inputs'!$E$4, 'Vaccine Prioritization'!$C$5=$F2833),1,0)</f>
        <v>1</v>
      </c>
    </row>
    <row r="2834" spans="1:25" x14ac:dyDescent="0.3">
      <c r="A2834" t="str">
        <f t="shared" si="66"/>
        <v>AFRICABFARotaC2025</v>
      </c>
      <c r="B2834" t="s">
        <v>3</v>
      </c>
      <c r="C2834" t="s">
        <v>167</v>
      </c>
      <c r="D2834" t="s">
        <v>63</v>
      </c>
      <c r="E2834" t="s">
        <v>85</v>
      </c>
      <c r="F2834">
        <v>2025</v>
      </c>
      <c r="G2834" t="s">
        <v>196</v>
      </c>
      <c r="H2834" s="11" cm="1">
        <f t="array" ref="H2834">_xlfn.IFS(G2834="&gt;70%",1,G2834="60-70%",70%,G2834="50-60%",60%,G2834="&lt;50%",50%)</f>
        <v>1</v>
      </c>
      <c r="I2834" s="47">
        <v>0.87677721259755959</v>
      </c>
      <c r="J2834">
        <v>3</v>
      </c>
      <c r="K2834">
        <v>7</v>
      </c>
      <c r="L2834" t="s">
        <v>196</v>
      </c>
      <c r="M2834" s="11" cm="1">
        <f t="array" ref="M2834">_xlfn.IFS(L2834="&gt;70%",1,L2834="60-70%",70%,L2834="50-60%",60%,L2834="&lt;50%",50%)</f>
        <v>1</v>
      </c>
      <c r="N2834" s="47">
        <v>0.9972966532893115</v>
      </c>
      <c r="O2834">
        <v>2</v>
      </c>
      <c r="P2834">
        <v>8</v>
      </c>
      <c r="Q2834">
        <v>4</v>
      </c>
      <c r="R2834">
        <v>9</v>
      </c>
      <c r="S2834" t="s">
        <v>103</v>
      </c>
      <c r="T2834" t="s">
        <v>106</v>
      </c>
      <c r="V2834">
        <v>23</v>
      </c>
      <c r="W2834">
        <v>23</v>
      </c>
      <c r="X2834">
        <f>IF(AND(OR('Country Prioritization'!$C$4 = 'Filter inputs'!$A$4,'Country Prioritization'!$C$4=$B2834),
OR('Country Prioritization'!$C$6='Filter inputs'!$C$4,'Country Prioritization'!$C$6=$S2834),
OR( 'Country Prioritization'!$C$7='Filter inputs'!$D$4, 'Country Prioritization'!$C$7=$T2834),
OR('Country Prioritization'!$C$8='Filter inputs'!$E$4, 'Country Prioritization'!$C$8=$F2834), OR(AND('Country Prioritization'!$C$5='Filter inputs'!$B$4,H2834&lt;=$X$1),AND('Country Prioritization'!$C$5='Filter inputs'!$B$5,M2834&lt;=$X$1))),1,0)</f>
        <v>1</v>
      </c>
      <c r="Y2834">
        <f>IF(OR('Vaccine Prioritization'!$C$5='Filter inputs'!$E$4, 'Vaccine Prioritization'!$C$5=$F2834),1,0)</f>
        <v>1</v>
      </c>
    </row>
    <row r="2835" spans="1:25" x14ac:dyDescent="0.3">
      <c r="A2835" t="str">
        <f t="shared" si="66"/>
        <v>AFRICAMDGRotaC2025</v>
      </c>
      <c r="B2835" t="s">
        <v>3</v>
      </c>
      <c r="C2835" t="s">
        <v>145</v>
      </c>
      <c r="D2835" t="s">
        <v>41</v>
      </c>
      <c r="E2835" t="s">
        <v>85</v>
      </c>
      <c r="F2835">
        <v>2025</v>
      </c>
      <c r="G2835" t="s">
        <v>196</v>
      </c>
      <c r="H2835" s="11" cm="1">
        <f t="array" ref="H2835">_xlfn.IFS(G2835="&gt;70%",1,G2835="60-70%",70%,G2835="50-60%",60%,G2835="&lt;50%",50%)</f>
        <v>1</v>
      </c>
      <c r="I2835" s="47">
        <v>0.89423985906380132</v>
      </c>
      <c r="J2835">
        <v>5</v>
      </c>
      <c r="K2835">
        <v>7</v>
      </c>
      <c r="L2835" t="s">
        <v>196</v>
      </c>
      <c r="M2835" s="11" cm="1">
        <f t="array" ref="M2835">_xlfn.IFS(L2835="&gt;70%",1,L2835="60-70%",70%,L2835="50-60%",60%,L2835="&lt;50%",50%)</f>
        <v>1</v>
      </c>
      <c r="N2835" s="47">
        <v>0.99155652578370035</v>
      </c>
      <c r="O2835">
        <v>4</v>
      </c>
      <c r="P2835">
        <v>8</v>
      </c>
      <c r="Q2835">
        <v>7</v>
      </c>
      <c r="R2835">
        <v>9</v>
      </c>
      <c r="S2835" t="s">
        <v>103</v>
      </c>
      <c r="T2835" t="s">
        <v>106</v>
      </c>
      <c r="V2835">
        <v>28</v>
      </c>
      <c r="W2835">
        <v>28</v>
      </c>
      <c r="X2835">
        <f>IF(AND(OR('Country Prioritization'!$C$4 = 'Filter inputs'!$A$4,'Country Prioritization'!$C$4=$B2835),
OR('Country Prioritization'!$C$6='Filter inputs'!$C$4,'Country Prioritization'!$C$6=$S2835),
OR( 'Country Prioritization'!$C$7='Filter inputs'!$D$4, 'Country Prioritization'!$C$7=$T2835),
OR('Country Prioritization'!$C$8='Filter inputs'!$E$4, 'Country Prioritization'!$C$8=$F2835), OR(AND('Country Prioritization'!$C$5='Filter inputs'!$B$4,H2835&lt;=$X$1),AND('Country Prioritization'!$C$5='Filter inputs'!$B$5,M2835&lt;=$X$1))),1,0)</f>
        <v>1</v>
      </c>
      <c r="Y2835">
        <f>IF(OR('Vaccine Prioritization'!$C$5='Filter inputs'!$E$4, 'Vaccine Prioritization'!$C$5=$F2835),1,0)</f>
        <v>1</v>
      </c>
    </row>
    <row r="2836" spans="1:25" x14ac:dyDescent="0.3">
      <c r="A2836" t="str">
        <f t="shared" si="66"/>
        <v>AFRICAMLIRotaC2025</v>
      </c>
      <c r="B2836" t="s">
        <v>3</v>
      </c>
      <c r="C2836" t="s">
        <v>126</v>
      </c>
      <c r="D2836" t="s">
        <v>21</v>
      </c>
      <c r="E2836" t="s">
        <v>85</v>
      </c>
      <c r="F2836">
        <v>2025</v>
      </c>
      <c r="G2836" t="s">
        <v>197</v>
      </c>
      <c r="H2836" s="11" cm="1">
        <f t="array" ref="H2836">_xlfn.IFS(G2836="&gt;70%",1,G2836="60-70%",70%,G2836="50-60%",60%,G2836="&lt;50%",50%)</f>
        <v>0.7</v>
      </c>
      <c r="I2836" s="47">
        <v>0.83892869151593619</v>
      </c>
      <c r="J2836">
        <v>10</v>
      </c>
      <c r="K2836">
        <v>7</v>
      </c>
      <c r="L2836" t="s">
        <v>197</v>
      </c>
      <c r="M2836" s="11" cm="1">
        <f t="array" ref="M2836">_xlfn.IFS(L2836="&gt;70%",1,L2836="60-70%",70%,L2836="50-60%",60%,L2836="&lt;50%",50%)</f>
        <v>0.7</v>
      </c>
      <c r="N2836" s="47">
        <v>0.97737959236508565</v>
      </c>
      <c r="O2836">
        <v>6</v>
      </c>
      <c r="P2836">
        <v>8</v>
      </c>
      <c r="Q2836">
        <v>8</v>
      </c>
      <c r="R2836">
        <v>9</v>
      </c>
      <c r="S2836" t="s">
        <v>103</v>
      </c>
      <c r="T2836" t="s">
        <v>106</v>
      </c>
      <c r="V2836">
        <v>34</v>
      </c>
      <c r="W2836">
        <v>31</v>
      </c>
      <c r="X2836">
        <f>IF(AND(OR('Country Prioritization'!$C$4 = 'Filter inputs'!$A$4,'Country Prioritization'!$C$4=$B2836),
OR('Country Prioritization'!$C$6='Filter inputs'!$C$4,'Country Prioritization'!$C$6=$S2836),
OR( 'Country Prioritization'!$C$7='Filter inputs'!$D$4, 'Country Prioritization'!$C$7=$T2836),
OR('Country Prioritization'!$C$8='Filter inputs'!$E$4, 'Country Prioritization'!$C$8=$F2836), OR(AND('Country Prioritization'!$C$5='Filter inputs'!$B$4,H2836&lt;=$X$1),AND('Country Prioritization'!$C$5='Filter inputs'!$B$5,M2836&lt;=$X$1))),1,0)</f>
        <v>1</v>
      </c>
      <c r="Y2836">
        <f>IF(OR('Vaccine Prioritization'!$C$5='Filter inputs'!$E$4, 'Vaccine Prioritization'!$C$5=$F2836),1,0)</f>
        <v>1</v>
      </c>
    </row>
    <row r="2837" spans="1:25" x14ac:dyDescent="0.3">
      <c r="A2837" t="str">
        <f t="shared" si="66"/>
        <v>ASIANPLRotaC2025</v>
      </c>
      <c r="B2837" t="s">
        <v>13</v>
      </c>
      <c r="C2837" t="s">
        <v>157</v>
      </c>
      <c r="D2837" t="s">
        <v>53</v>
      </c>
      <c r="E2837" t="s">
        <v>85</v>
      </c>
      <c r="F2837">
        <v>2025</v>
      </c>
      <c r="G2837" t="s">
        <v>197</v>
      </c>
      <c r="H2837" s="11" cm="1">
        <f t="array" ref="H2837">_xlfn.IFS(G2837="&gt;70%",1,G2837="60-70%",70%,G2837="50-60%",60%,G2837="&lt;50%",50%)</f>
        <v>0.7</v>
      </c>
      <c r="I2837" s="47">
        <v>0.52636842346564439</v>
      </c>
      <c r="J2837">
        <v>8</v>
      </c>
      <c r="K2837">
        <v>6</v>
      </c>
      <c r="L2837" t="s">
        <v>199</v>
      </c>
      <c r="M2837" s="11" cm="1">
        <f t="array" ref="M2837">_xlfn.IFS(L2837="&gt;70%",1,L2837="60-70%",70%,L2837="50-60%",60%,L2837="&lt;50%",50%)</f>
        <v>0.5</v>
      </c>
      <c r="N2837" s="47">
        <v>0.93689159533460842</v>
      </c>
      <c r="O2837">
        <v>10</v>
      </c>
      <c r="P2837">
        <v>7</v>
      </c>
      <c r="Q2837">
        <v>6</v>
      </c>
      <c r="R2837">
        <v>8</v>
      </c>
      <c r="S2837" t="s">
        <v>104</v>
      </c>
      <c r="T2837" t="s">
        <v>106</v>
      </c>
      <c r="V2837">
        <v>28</v>
      </c>
      <c r="W2837">
        <v>31</v>
      </c>
      <c r="X2837">
        <f>IF(AND(OR('Country Prioritization'!$C$4 = 'Filter inputs'!$A$4,'Country Prioritization'!$C$4=$B2837),
OR('Country Prioritization'!$C$6='Filter inputs'!$C$4,'Country Prioritization'!$C$6=$S2837),
OR( 'Country Prioritization'!$C$7='Filter inputs'!$D$4, 'Country Prioritization'!$C$7=$T2837),
OR('Country Prioritization'!$C$8='Filter inputs'!$E$4, 'Country Prioritization'!$C$8=$F2837), OR(AND('Country Prioritization'!$C$5='Filter inputs'!$B$4,H2837&lt;=$X$1),AND('Country Prioritization'!$C$5='Filter inputs'!$B$5,M2837&lt;=$X$1))),1,0)</f>
        <v>1</v>
      </c>
      <c r="Y2837">
        <f>IF(OR('Vaccine Prioritization'!$C$5='Filter inputs'!$E$4, 'Vaccine Prioritization'!$C$5=$F2837),1,0)</f>
        <v>1</v>
      </c>
    </row>
    <row r="2838" spans="1:25" x14ac:dyDescent="0.3">
      <c r="A2838" t="str">
        <f t="shared" si="66"/>
        <v>AMERICABOLRotaC2025</v>
      </c>
      <c r="B2838" t="s">
        <v>22</v>
      </c>
      <c r="C2838" t="s">
        <v>162</v>
      </c>
      <c r="D2838" t="s">
        <v>58</v>
      </c>
      <c r="E2838" t="s">
        <v>85</v>
      </c>
      <c r="F2838">
        <v>2025</v>
      </c>
      <c r="G2838" t="s">
        <v>196</v>
      </c>
      <c r="H2838" s="11" cm="1">
        <f t="array" ref="H2838">_xlfn.IFS(G2838="&gt;70%",1,G2838="60-70%",70%,G2838="50-60%",60%,G2838="&lt;50%",50%)</f>
        <v>1</v>
      </c>
      <c r="I2838" s="47">
        <v>0.75028847414710742</v>
      </c>
      <c r="J2838">
        <v>5</v>
      </c>
      <c r="K2838">
        <v>7</v>
      </c>
      <c r="L2838" t="s">
        <v>196</v>
      </c>
      <c r="M2838" s="11" cm="1">
        <f t="array" ref="M2838">_xlfn.IFS(L2838="&gt;70%",1,L2838="60-70%",70%,L2838="50-60%",60%,L2838="&lt;50%",50%)</f>
        <v>1</v>
      </c>
      <c r="N2838" s="47">
        <v>0.93564616823982893</v>
      </c>
      <c r="O2838">
        <v>3</v>
      </c>
      <c r="P2838">
        <v>7</v>
      </c>
      <c r="Q2838">
        <v>4</v>
      </c>
      <c r="R2838">
        <v>11</v>
      </c>
      <c r="S2838" t="s">
        <v>104</v>
      </c>
      <c r="T2838" t="s">
        <v>108</v>
      </c>
      <c r="V2838">
        <v>27</v>
      </c>
      <c r="W2838">
        <v>25</v>
      </c>
      <c r="X2838">
        <f>IF(AND(OR('Country Prioritization'!$C$4 = 'Filter inputs'!$A$4,'Country Prioritization'!$C$4=$B2838),
OR('Country Prioritization'!$C$6='Filter inputs'!$C$4,'Country Prioritization'!$C$6=$S2838),
OR( 'Country Prioritization'!$C$7='Filter inputs'!$D$4, 'Country Prioritization'!$C$7=$T2838),
OR('Country Prioritization'!$C$8='Filter inputs'!$E$4, 'Country Prioritization'!$C$8=$F2838), OR(AND('Country Prioritization'!$C$5='Filter inputs'!$B$4,H2838&lt;=$X$1),AND('Country Prioritization'!$C$5='Filter inputs'!$B$5,M2838&lt;=$X$1))),1,0)</f>
        <v>1</v>
      </c>
      <c r="Y2838">
        <f>IF(OR('Vaccine Prioritization'!$C$5='Filter inputs'!$E$4, 'Vaccine Prioritization'!$C$5=$F2838),1,0)</f>
        <v>1</v>
      </c>
    </row>
    <row r="2839" spans="1:25" x14ac:dyDescent="0.3">
      <c r="A2839" t="str">
        <f t="shared" si="66"/>
        <v>AFRICAKENRotaC2025</v>
      </c>
      <c r="B2839" t="s">
        <v>3</v>
      </c>
      <c r="C2839" t="s">
        <v>139</v>
      </c>
      <c r="D2839" t="s">
        <v>35</v>
      </c>
      <c r="E2839" t="s">
        <v>85</v>
      </c>
      <c r="F2839">
        <v>2025</v>
      </c>
      <c r="G2839" t="s">
        <v>196</v>
      </c>
      <c r="H2839" s="11" cm="1">
        <f t="array" ref="H2839">_xlfn.IFS(G2839="&gt;70%",1,G2839="60-70%",70%,G2839="50-60%",60%,G2839="&lt;50%",50%)</f>
        <v>1</v>
      </c>
      <c r="I2839" s="47">
        <v>1.0552574480105061</v>
      </c>
      <c r="J2839">
        <v>3</v>
      </c>
      <c r="K2839">
        <v>8</v>
      </c>
      <c r="L2839" t="s">
        <v>196</v>
      </c>
      <c r="M2839" s="11" cm="1">
        <f t="array" ref="M2839">_xlfn.IFS(L2839="&gt;70%",1,L2839="60-70%",70%,L2839="50-60%",60%,L2839="&lt;50%",50%)</f>
        <v>1</v>
      </c>
      <c r="N2839" s="47">
        <v>0.86993549157474548</v>
      </c>
      <c r="O2839">
        <v>5</v>
      </c>
      <c r="P2839">
        <v>7</v>
      </c>
      <c r="Q2839">
        <v>5</v>
      </c>
      <c r="R2839">
        <v>2</v>
      </c>
      <c r="S2839" t="s">
        <v>104</v>
      </c>
      <c r="T2839" t="s">
        <v>109</v>
      </c>
      <c r="V2839">
        <v>18</v>
      </c>
      <c r="W2839">
        <v>19</v>
      </c>
      <c r="X2839">
        <f>IF(AND(OR('Country Prioritization'!$C$4 = 'Filter inputs'!$A$4,'Country Prioritization'!$C$4=$B2839),
OR('Country Prioritization'!$C$6='Filter inputs'!$C$4,'Country Prioritization'!$C$6=$S2839),
OR( 'Country Prioritization'!$C$7='Filter inputs'!$D$4, 'Country Prioritization'!$C$7=$T2839),
OR('Country Prioritization'!$C$8='Filter inputs'!$E$4, 'Country Prioritization'!$C$8=$F2839), OR(AND('Country Prioritization'!$C$5='Filter inputs'!$B$4,H2839&lt;=$X$1),AND('Country Prioritization'!$C$5='Filter inputs'!$B$5,M2839&lt;=$X$1))),1,0)</f>
        <v>1</v>
      </c>
      <c r="Y2839">
        <f>IF(OR('Vaccine Prioritization'!$C$5='Filter inputs'!$E$4, 'Vaccine Prioritization'!$C$5=$F2839),1,0)</f>
        <v>1</v>
      </c>
    </row>
    <row r="2840" spans="1:25" x14ac:dyDescent="0.3">
      <c r="A2840" t="str">
        <f t="shared" si="66"/>
        <v>AFRICAZMBRotaC2025</v>
      </c>
      <c r="B2840" t="s">
        <v>3</v>
      </c>
      <c r="C2840" t="s">
        <v>182</v>
      </c>
      <c r="D2840" t="s">
        <v>78</v>
      </c>
      <c r="E2840" t="s">
        <v>85</v>
      </c>
      <c r="F2840">
        <v>2025</v>
      </c>
      <c r="G2840" t="s">
        <v>196</v>
      </c>
      <c r="H2840" s="11" cm="1">
        <f t="array" ref="H2840">_xlfn.IFS(G2840="&gt;70%",1,G2840="60-70%",70%,G2840="50-60%",60%,G2840="&lt;50%",50%)</f>
        <v>1</v>
      </c>
      <c r="I2840" s="47">
        <v>0.74560953575255573</v>
      </c>
      <c r="J2840">
        <v>3</v>
      </c>
      <c r="K2840">
        <v>7</v>
      </c>
      <c r="L2840" t="s">
        <v>196</v>
      </c>
      <c r="M2840" s="11" cm="1">
        <f t="array" ref="M2840">_xlfn.IFS(L2840="&gt;70%",1,L2840="60-70%",70%,L2840="50-60%",60%,L2840="&lt;50%",50%)</f>
        <v>1</v>
      </c>
      <c r="N2840" s="47">
        <v>0.82372935510929879</v>
      </c>
      <c r="O2840">
        <v>1</v>
      </c>
      <c r="P2840">
        <v>7</v>
      </c>
      <c r="Q2840">
        <v>9</v>
      </c>
      <c r="R2840">
        <v>2</v>
      </c>
      <c r="S2840" t="s">
        <v>104</v>
      </c>
      <c r="T2840" t="s">
        <v>109</v>
      </c>
      <c r="V2840">
        <v>21</v>
      </c>
      <c r="W2840">
        <v>19</v>
      </c>
      <c r="X2840">
        <f>IF(AND(OR('Country Prioritization'!$C$4 = 'Filter inputs'!$A$4,'Country Prioritization'!$C$4=$B2840),
OR('Country Prioritization'!$C$6='Filter inputs'!$C$4,'Country Prioritization'!$C$6=$S2840),
OR( 'Country Prioritization'!$C$7='Filter inputs'!$D$4, 'Country Prioritization'!$C$7=$T2840),
OR('Country Prioritization'!$C$8='Filter inputs'!$E$4, 'Country Prioritization'!$C$8=$F2840), OR(AND('Country Prioritization'!$C$5='Filter inputs'!$B$4,H2840&lt;=$X$1),AND('Country Prioritization'!$C$5='Filter inputs'!$B$5,M2840&lt;=$X$1))),1,0)</f>
        <v>1</v>
      </c>
      <c r="Y2840">
        <f>IF(OR('Vaccine Prioritization'!$C$5='Filter inputs'!$E$4, 'Vaccine Prioritization'!$C$5=$F2840),1,0)</f>
        <v>1</v>
      </c>
    </row>
    <row r="2841" spans="1:25" x14ac:dyDescent="0.3">
      <c r="A2841" t="str">
        <f t="shared" si="66"/>
        <v>AFRICASENRotaC2025</v>
      </c>
      <c r="B2841" t="s">
        <v>3</v>
      </c>
      <c r="C2841" t="s">
        <v>164</v>
      </c>
      <c r="D2841" t="s">
        <v>60</v>
      </c>
      <c r="E2841" t="s">
        <v>85</v>
      </c>
      <c r="F2841">
        <v>2025</v>
      </c>
      <c r="G2841" t="s">
        <v>196</v>
      </c>
      <c r="H2841" s="11" cm="1">
        <f t="array" ref="H2841">_xlfn.IFS(G2841="&gt;70%",1,G2841="60-70%",70%,G2841="50-60%",60%,G2841="&lt;50%",50%)</f>
        <v>1</v>
      </c>
      <c r="I2841" s="47">
        <v>0.83724189091649082</v>
      </c>
      <c r="J2841">
        <v>2</v>
      </c>
      <c r="K2841">
        <v>7</v>
      </c>
      <c r="L2841" t="s">
        <v>196</v>
      </c>
      <c r="M2841" s="11" cm="1">
        <f t="array" ref="M2841">_xlfn.IFS(L2841="&gt;70%",1,L2841="60-70%",70%,L2841="50-60%",60%,L2841="&lt;50%",50%)</f>
        <v>1</v>
      </c>
      <c r="N2841" s="47">
        <v>0.76218565564448693</v>
      </c>
      <c r="O2841">
        <v>3</v>
      </c>
      <c r="P2841">
        <v>7</v>
      </c>
      <c r="Q2841">
        <v>1</v>
      </c>
      <c r="R2841">
        <v>2</v>
      </c>
      <c r="S2841" t="s">
        <v>104</v>
      </c>
      <c r="T2841" t="s">
        <v>109</v>
      </c>
      <c r="V2841">
        <v>12</v>
      </c>
      <c r="W2841">
        <v>13</v>
      </c>
      <c r="X2841">
        <f>IF(AND(OR('Country Prioritization'!$C$4 = 'Filter inputs'!$A$4,'Country Prioritization'!$C$4=$B2841),
OR('Country Prioritization'!$C$6='Filter inputs'!$C$4,'Country Prioritization'!$C$6=$S2841),
OR( 'Country Prioritization'!$C$7='Filter inputs'!$D$4, 'Country Prioritization'!$C$7=$T2841),
OR('Country Prioritization'!$C$8='Filter inputs'!$E$4, 'Country Prioritization'!$C$8=$F2841), OR(AND('Country Prioritization'!$C$5='Filter inputs'!$B$4,H2841&lt;=$X$1),AND('Country Prioritization'!$C$5='Filter inputs'!$B$5,M2841&lt;=$X$1))),1,0)</f>
        <v>1</v>
      </c>
      <c r="Y2841">
        <f>IF(OR('Vaccine Prioritization'!$C$5='Filter inputs'!$E$4, 'Vaccine Prioritization'!$C$5=$F2841),1,0)</f>
        <v>1</v>
      </c>
    </row>
    <row r="2842" spans="1:25" x14ac:dyDescent="0.3">
      <c r="A2842" t="str">
        <f t="shared" si="66"/>
        <v>ASIAPRKRotaC2025</v>
      </c>
      <c r="B2842" t="s">
        <v>13</v>
      </c>
      <c r="C2842" t="s">
        <v>177</v>
      </c>
      <c r="D2842" t="s">
        <v>73</v>
      </c>
      <c r="E2842" t="s">
        <v>85</v>
      </c>
      <c r="F2842">
        <v>2025</v>
      </c>
      <c r="G2842" t="s">
        <v>197</v>
      </c>
      <c r="H2842" s="11" cm="1">
        <f t="array" ref="H2842">_xlfn.IFS(G2842="&gt;70%",1,G2842="60-70%",70%,G2842="50-60%",60%,G2842="&lt;50%",50%)</f>
        <v>0.7</v>
      </c>
      <c r="I2842" s="47">
        <v>0.41053437148755495</v>
      </c>
      <c r="J2842">
        <v>8</v>
      </c>
      <c r="K2842">
        <v>6</v>
      </c>
      <c r="L2842" t="s">
        <v>199</v>
      </c>
      <c r="M2842" s="11" cm="1">
        <f t="array" ref="M2842">_xlfn.IFS(L2842="&gt;70%",1,L2842="60-70%",70%,L2842="50-60%",60%,L2842="&lt;50%",50%)</f>
        <v>0.5</v>
      </c>
      <c r="N2842" s="47">
        <v>0.75442570948596921</v>
      </c>
      <c r="O2842">
        <v>9</v>
      </c>
      <c r="P2842">
        <v>7</v>
      </c>
      <c r="Q2842">
        <v>1</v>
      </c>
      <c r="R2842">
        <v>9</v>
      </c>
      <c r="S2842" t="s">
        <v>103</v>
      </c>
      <c r="T2842" t="s">
        <v>106</v>
      </c>
      <c r="V2842">
        <v>24</v>
      </c>
      <c r="W2842">
        <v>26</v>
      </c>
      <c r="X2842">
        <f>IF(AND(OR('Country Prioritization'!$C$4 = 'Filter inputs'!$A$4,'Country Prioritization'!$C$4=$B2842),
OR('Country Prioritization'!$C$6='Filter inputs'!$C$4,'Country Prioritization'!$C$6=$S2842),
OR( 'Country Prioritization'!$C$7='Filter inputs'!$D$4, 'Country Prioritization'!$C$7=$T2842),
OR('Country Prioritization'!$C$8='Filter inputs'!$E$4, 'Country Prioritization'!$C$8=$F2842), OR(AND('Country Prioritization'!$C$5='Filter inputs'!$B$4,H2842&lt;=$X$1),AND('Country Prioritization'!$C$5='Filter inputs'!$B$5,M2842&lt;=$X$1))),1,0)</f>
        <v>1</v>
      </c>
      <c r="Y2842">
        <f>IF(OR('Vaccine Prioritization'!$C$5='Filter inputs'!$E$4, 'Vaccine Prioritization'!$C$5=$F2842),1,0)</f>
        <v>1</v>
      </c>
    </row>
    <row r="2843" spans="1:25" x14ac:dyDescent="0.3">
      <c r="A2843" t="str">
        <f t="shared" si="66"/>
        <v>AMERICAHTIRotaC2025</v>
      </c>
      <c r="B2843" t="s">
        <v>22</v>
      </c>
      <c r="C2843" t="s">
        <v>127</v>
      </c>
      <c r="D2843" t="s">
        <v>23</v>
      </c>
      <c r="E2843" t="s">
        <v>85</v>
      </c>
      <c r="F2843">
        <v>2025</v>
      </c>
      <c r="G2843" t="s">
        <v>199</v>
      </c>
      <c r="H2843" s="11" cm="1">
        <f t="array" ref="H2843">_xlfn.IFS(G2843="&gt;70%",1,G2843="60-70%",70%,G2843="50-60%",60%,G2843="&lt;50%",50%)</f>
        <v>0.5</v>
      </c>
      <c r="I2843" s="47">
        <v>0.48932062620177136</v>
      </c>
      <c r="J2843">
        <v>10</v>
      </c>
      <c r="K2843">
        <v>6</v>
      </c>
      <c r="L2843" t="s">
        <v>197</v>
      </c>
      <c r="M2843" s="11" cm="1">
        <f t="array" ref="M2843">_xlfn.IFS(L2843="&gt;70%",1,L2843="60-70%",70%,L2843="50-60%",60%,L2843="&lt;50%",50%)</f>
        <v>0.7</v>
      </c>
      <c r="N2843" s="47">
        <v>0.71415710657751619</v>
      </c>
      <c r="O2843">
        <v>6</v>
      </c>
      <c r="P2843">
        <v>7</v>
      </c>
      <c r="Q2843">
        <v>5</v>
      </c>
      <c r="R2843">
        <v>9</v>
      </c>
      <c r="S2843" t="s">
        <v>103</v>
      </c>
      <c r="T2843" t="s">
        <v>106</v>
      </c>
      <c r="V2843">
        <v>30</v>
      </c>
      <c r="W2843">
        <v>27</v>
      </c>
      <c r="X2843">
        <f>IF(AND(OR('Country Prioritization'!$C$4 = 'Filter inputs'!$A$4,'Country Prioritization'!$C$4=$B2843),
OR('Country Prioritization'!$C$6='Filter inputs'!$C$4,'Country Prioritization'!$C$6=$S2843),
OR( 'Country Prioritization'!$C$7='Filter inputs'!$D$4, 'Country Prioritization'!$C$7=$T2843),
OR('Country Prioritization'!$C$8='Filter inputs'!$E$4, 'Country Prioritization'!$C$8=$F2843), OR(AND('Country Prioritization'!$C$5='Filter inputs'!$B$4,H2843&lt;=$X$1),AND('Country Prioritization'!$C$5='Filter inputs'!$B$5,M2843&lt;=$X$1))),1,0)</f>
        <v>1</v>
      </c>
      <c r="Y2843">
        <f>IF(OR('Vaccine Prioritization'!$C$5='Filter inputs'!$E$4, 'Vaccine Prioritization'!$C$5=$F2843),1,0)</f>
        <v>1</v>
      </c>
    </row>
    <row r="2844" spans="1:25" x14ac:dyDescent="0.3">
      <c r="A2844" t="str">
        <f t="shared" si="66"/>
        <v>AFRICAGHARotaC2025</v>
      </c>
      <c r="B2844" t="s">
        <v>3</v>
      </c>
      <c r="C2844" t="s">
        <v>166</v>
      </c>
      <c r="D2844" t="s">
        <v>62</v>
      </c>
      <c r="E2844" t="s">
        <v>85</v>
      </c>
      <c r="F2844">
        <v>2025</v>
      </c>
      <c r="G2844" t="s">
        <v>196</v>
      </c>
      <c r="H2844" s="11" cm="1">
        <f t="array" ref="H2844">_xlfn.IFS(G2844="&gt;70%",1,G2844="60-70%",70%,G2844="50-60%",60%,G2844="&lt;50%",50%)</f>
        <v>1</v>
      </c>
      <c r="I2844" s="47">
        <v>0.67080801318032546</v>
      </c>
      <c r="J2844">
        <v>2</v>
      </c>
      <c r="K2844">
        <v>7</v>
      </c>
      <c r="L2844" t="s">
        <v>196</v>
      </c>
      <c r="M2844" s="11" cm="1">
        <f t="array" ref="M2844">_xlfn.IFS(L2844="&gt;70%",1,L2844="60-70%",70%,L2844="50-60%",60%,L2844="&lt;50%",50%)</f>
        <v>1</v>
      </c>
      <c r="N2844" s="47">
        <v>0.67885701570345003</v>
      </c>
      <c r="O2844">
        <v>2</v>
      </c>
      <c r="P2844">
        <v>7</v>
      </c>
      <c r="Q2844">
        <v>5</v>
      </c>
      <c r="R2844">
        <v>2</v>
      </c>
      <c r="S2844" t="s">
        <v>104</v>
      </c>
      <c r="T2844" t="s">
        <v>109</v>
      </c>
      <c r="V2844">
        <v>16</v>
      </c>
      <c r="W2844">
        <v>16</v>
      </c>
      <c r="X2844">
        <f>IF(AND(OR('Country Prioritization'!$C$4 = 'Filter inputs'!$A$4,'Country Prioritization'!$C$4=$B2844),
OR('Country Prioritization'!$C$6='Filter inputs'!$C$4,'Country Prioritization'!$C$6=$S2844),
OR( 'Country Prioritization'!$C$7='Filter inputs'!$D$4, 'Country Prioritization'!$C$7=$T2844),
OR('Country Prioritization'!$C$8='Filter inputs'!$E$4, 'Country Prioritization'!$C$8=$F2844), OR(AND('Country Prioritization'!$C$5='Filter inputs'!$B$4,H2844&lt;=$X$1),AND('Country Prioritization'!$C$5='Filter inputs'!$B$5,M2844&lt;=$X$1))),1,0)</f>
        <v>1</v>
      </c>
      <c r="Y2844">
        <f>IF(OR('Vaccine Prioritization'!$C$5='Filter inputs'!$E$4, 'Vaccine Prioritization'!$C$5=$F2844),1,0)</f>
        <v>1</v>
      </c>
    </row>
    <row r="2845" spans="1:25" x14ac:dyDescent="0.3">
      <c r="A2845" t="str">
        <f t="shared" si="66"/>
        <v>ASIALKARotaC2025</v>
      </c>
      <c r="B2845" t="s">
        <v>13</v>
      </c>
      <c r="C2845" t="s">
        <v>180</v>
      </c>
      <c r="D2845" t="s">
        <v>76</v>
      </c>
      <c r="E2845" t="s">
        <v>85</v>
      </c>
      <c r="F2845">
        <v>2025</v>
      </c>
      <c r="G2845" t="s">
        <v>197</v>
      </c>
      <c r="H2845" s="11" cm="1">
        <f t="array" ref="H2845">_xlfn.IFS(G2845="&gt;70%",1,G2845="60-70%",70%,G2845="50-60%",60%,G2845="&lt;50%",50%)</f>
        <v>0.7</v>
      </c>
      <c r="I2845" s="47">
        <v>7.70383927103028E-2</v>
      </c>
      <c r="J2845">
        <v>8</v>
      </c>
      <c r="K2845">
        <v>3</v>
      </c>
      <c r="L2845" t="s">
        <v>199</v>
      </c>
      <c r="M2845" s="11" cm="1">
        <f t="array" ref="M2845">_xlfn.IFS(L2845="&gt;70%",1,L2845="60-70%",70%,L2845="50-60%",60%,L2845="&lt;50%",50%)</f>
        <v>0.5</v>
      </c>
      <c r="N2845" s="47">
        <v>0.64275592138587667</v>
      </c>
      <c r="O2845">
        <v>9</v>
      </c>
      <c r="P2845">
        <v>6</v>
      </c>
      <c r="Q2845">
        <v>1</v>
      </c>
      <c r="R2845">
        <v>11</v>
      </c>
      <c r="S2845" t="s">
        <v>104</v>
      </c>
      <c r="T2845" t="s">
        <v>108</v>
      </c>
      <c r="V2845">
        <v>23</v>
      </c>
      <c r="W2845">
        <v>27</v>
      </c>
      <c r="X2845">
        <f>IF(AND(OR('Country Prioritization'!$C$4 = 'Filter inputs'!$A$4,'Country Prioritization'!$C$4=$B2845),
OR('Country Prioritization'!$C$6='Filter inputs'!$C$4,'Country Prioritization'!$C$6=$S2845),
OR( 'Country Prioritization'!$C$7='Filter inputs'!$D$4, 'Country Prioritization'!$C$7=$T2845),
OR('Country Prioritization'!$C$8='Filter inputs'!$E$4, 'Country Prioritization'!$C$8=$F2845), OR(AND('Country Prioritization'!$C$5='Filter inputs'!$B$4,H2845&lt;=$X$1),AND('Country Prioritization'!$C$5='Filter inputs'!$B$5,M2845&lt;=$X$1))),1,0)</f>
        <v>1</v>
      </c>
      <c r="Y2845">
        <f>IF(OR('Vaccine Prioritization'!$C$5='Filter inputs'!$E$4, 'Vaccine Prioritization'!$C$5=$F2845),1,0)</f>
        <v>1</v>
      </c>
    </row>
    <row r="2846" spans="1:25" x14ac:dyDescent="0.3">
      <c r="A2846" t="str">
        <f t="shared" si="66"/>
        <v>AFRICASOMRotaC2025</v>
      </c>
      <c r="B2846" t="s">
        <v>3</v>
      </c>
      <c r="C2846" t="s">
        <v>112</v>
      </c>
      <c r="D2846" t="s">
        <v>4</v>
      </c>
      <c r="E2846" t="s">
        <v>85</v>
      </c>
      <c r="F2846">
        <v>2025</v>
      </c>
      <c r="G2846" t="s">
        <v>196</v>
      </c>
      <c r="H2846" s="11" cm="1">
        <f t="array" ref="H2846">_xlfn.IFS(G2846="&gt;70%",1,G2846="60-70%",70%,G2846="50-60%",60%,G2846="&lt;50%",50%)</f>
        <v>1</v>
      </c>
      <c r="I2846" s="47">
        <v>0.96038481693301092</v>
      </c>
      <c r="J2846">
        <v>6</v>
      </c>
      <c r="K2846">
        <v>8</v>
      </c>
      <c r="L2846" t="s">
        <v>199</v>
      </c>
      <c r="M2846" s="11" cm="1">
        <f t="array" ref="M2846">_xlfn.IFS(L2846="&gt;70%",1,L2846="60-70%",70%,L2846="50-60%",60%,L2846="&lt;50%",50%)</f>
        <v>0.5</v>
      </c>
      <c r="N2846" s="47">
        <v>0.59158264984865983</v>
      </c>
      <c r="O2846">
        <v>8</v>
      </c>
      <c r="P2846">
        <v>6</v>
      </c>
      <c r="Q2846">
        <v>9</v>
      </c>
      <c r="R2846">
        <v>9</v>
      </c>
      <c r="S2846" t="s">
        <v>103</v>
      </c>
      <c r="T2846" t="s">
        <v>106</v>
      </c>
      <c r="V2846">
        <v>32</v>
      </c>
      <c r="W2846">
        <v>32</v>
      </c>
      <c r="X2846">
        <f>IF(AND(OR('Country Prioritization'!$C$4 = 'Filter inputs'!$A$4,'Country Prioritization'!$C$4=$B2846),
OR('Country Prioritization'!$C$6='Filter inputs'!$C$4,'Country Prioritization'!$C$6=$S2846),
OR( 'Country Prioritization'!$C$7='Filter inputs'!$D$4, 'Country Prioritization'!$C$7=$T2846),
OR('Country Prioritization'!$C$8='Filter inputs'!$E$4, 'Country Prioritization'!$C$8=$F2846), OR(AND('Country Prioritization'!$C$5='Filter inputs'!$B$4,H2846&lt;=$X$1),AND('Country Prioritization'!$C$5='Filter inputs'!$B$5,M2846&lt;=$X$1))),1,0)</f>
        <v>1</v>
      </c>
      <c r="Y2846">
        <f>IF(OR('Vaccine Prioritization'!$C$5='Filter inputs'!$E$4, 'Vaccine Prioritization'!$C$5=$F2846),1,0)</f>
        <v>1</v>
      </c>
    </row>
    <row r="2847" spans="1:25" x14ac:dyDescent="0.3">
      <c r="A2847" t="str">
        <f t="shared" si="66"/>
        <v>AFRICARWARotaC2025</v>
      </c>
      <c r="B2847" t="s">
        <v>3</v>
      </c>
      <c r="C2847" t="s">
        <v>179</v>
      </c>
      <c r="D2847" t="s">
        <v>75</v>
      </c>
      <c r="E2847" t="s">
        <v>85</v>
      </c>
      <c r="F2847">
        <v>2025</v>
      </c>
      <c r="G2847" t="s">
        <v>196</v>
      </c>
      <c r="H2847" s="11" cm="1">
        <f t="array" ref="H2847">_xlfn.IFS(G2847="&gt;70%",1,G2847="60-70%",70%,G2847="50-60%",60%,G2847="&lt;50%",50%)</f>
        <v>1</v>
      </c>
      <c r="I2847" s="47">
        <v>0.55103336157469729</v>
      </c>
      <c r="J2847">
        <v>1</v>
      </c>
      <c r="K2847">
        <v>6</v>
      </c>
      <c r="L2847" t="s">
        <v>196</v>
      </c>
      <c r="M2847" s="11" cm="1">
        <f t="array" ref="M2847">_xlfn.IFS(L2847="&gt;70%",1,L2847="60-70%",70%,L2847="50-60%",60%,L2847="&lt;50%",50%)</f>
        <v>1</v>
      </c>
      <c r="N2847" s="47">
        <v>0.57451190545652986</v>
      </c>
      <c r="O2847">
        <v>1</v>
      </c>
      <c r="P2847">
        <v>6</v>
      </c>
      <c r="Q2847">
        <v>8</v>
      </c>
      <c r="R2847">
        <v>9</v>
      </c>
      <c r="S2847" t="s">
        <v>103</v>
      </c>
      <c r="T2847" t="s">
        <v>106</v>
      </c>
      <c r="V2847">
        <v>24</v>
      </c>
      <c r="W2847">
        <v>24</v>
      </c>
      <c r="X2847">
        <f>IF(AND(OR('Country Prioritization'!$C$4 = 'Filter inputs'!$A$4,'Country Prioritization'!$C$4=$B2847),
OR('Country Prioritization'!$C$6='Filter inputs'!$C$4,'Country Prioritization'!$C$6=$S2847),
OR( 'Country Prioritization'!$C$7='Filter inputs'!$D$4, 'Country Prioritization'!$C$7=$T2847),
OR('Country Prioritization'!$C$8='Filter inputs'!$E$4, 'Country Prioritization'!$C$8=$F2847), OR(AND('Country Prioritization'!$C$5='Filter inputs'!$B$4,H2847&lt;=$X$1),AND('Country Prioritization'!$C$5='Filter inputs'!$B$5,M2847&lt;=$X$1))),1,0)</f>
        <v>1</v>
      </c>
      <c r="Y2847">
        <f>IF(OR('Vaccine Prioritization'!$C$5='Filter inputs'!$E$4, 'Vaccine Prioritization'!$C$5=$F2847),1,0)</f>
        <v>1</v>
      </c>
    </row>
    <row r="2848" spans="1:25" x14ac:dyDescent="0.3">
      <c r="A2848" t="str">
        <f t="shared" si="66"/>
        <v>AFRICATCDRotaC2025</v>
      </c>
      <c r="B2848" t="s">
        <v>3</v>
      </c>
      <c r="C2848" t="s">
        <v>118</v>
      </c>
      <c r="D2848" t="s">
        <v>11</v>
      </c>
      <c r="E2848" t="s">
        <v>85</v>
      </c>
      <c r="F2848">
        <v>2025</v>
      </c>
      <c r="G2848" t="s">
        <v>196</v>
      </c>
      <c r="H2848" s="11" cm="1">
        <f t="array" ref="H2848">_xlfn.IFS(G2848="&gt;70%",1,G2848="60-70%",70%,G2848="50-60%",60%,G2848="&lt;50%",50%)</f>
        <v>1</v>
      </c>
      <c r="I2848" s="47">
        <v>1.6407429863212319</v>
      </c>
      <c r="J2848">
        <v>6</v>
      </c>
      <c r="K2848">
        <v>9</v>
      </c>
      <c r="L2848" t="s">
        <v>199</v>
      </c>
      <c r="M2848" s="11" cm="1">
        <f t="array" ref="M2848">_xlfn.IFS(L2848="&gt;70%",1,L2848="60-70%",70%,L2848="50-60%",60%,L2848="&lt;50%",50%)</f>
        <v>0.5</v>
      </c>
      <c r="N2848" s="47">
        <v>0.5724211406270705</v>
      </c>
      <c r="O2848">
        <v>8</v>
      </c>
      <c r="P2848">
        <v>6</v>
      </c>
      <c r="Q2848">
        <v>9</v>
      </c>
      <c r="R2848">
        <v>9</v>
      </c>
      <c r="S2848" t="s">
        <v>103</v>
      </c>
      <c r="T2848" t="s">
        <v>106</v>
      </c>
      <c r="V2848">
        <v>33</v>
      </c>
      <c r="W2848">
        <v>32</v>
      </c>
      <c r="X2848">
        <f>IF(AND(OR('Country Prioritization'!$C$4 = 'Filter inputs'!$A$4,'Country Prioritization'!$C$4=$B2848),
OR('Country Prioritization'!$C$6='Filter inputs'!$C$4,'Country Prioritization'!$C$6=$S2848),
OR( 'Country Prioritization'!$C$7='Filter inputs'!$D$4, 'Country Prioritization'!$C$7=$T2848),
OR('Country Prioritization'!$C$8='Filter inputs'!$E$4, 'Country Prioritization'!$C$8=$F2848), OR(AND('Country Prioritization'!$C$5='Filter inputs'!$B$4,H2848&lt;=$X$1),AND('Country Prioritization'!$C$5='Filter inputs'!$B$5,M2848&lt;=$X$1))),1,0)</f>
        <v>1</v>
      </c>
      <c r="Y2848">
        <f>IF(OR('Vaccine Prioritization'!$C$5='Filter inputs'!$E$4, 'Vaccine Prioritization'!$C$5=$F2848),1,0)</f>
        <v>1</v>
      </c>
    </row>
    <row r="2849" spans="1:25" x14ac:dyDescent="0.3">
      <c r="A2849" t="str">
        <f t="shared" si="66"/>
        <v>ASIASYRRotaC2025</v>
      </c>
      <c r="B2849" t="s">
        <v>13</v>
      </c>
      <c r="C2849" t="s">
        <v>122</v>
      </c>
      <c r="D2849" t="s">
        <v>17</v>
      </c>
      <c r="E2849" t="s">
        <v>85</v>
      </c>
      <c r="F2849">
        <v>2025</v>
      </c>
      <c r="G2849" t="s">
        <v>197</v>
      </c>
      <c r="H2849" s="11" cm="1">
        <f t="array" ref="H2849">_xlfn.IFS(G2849="&gt;70%",1,G2849="60-70%",70%,G2849="50-60%",60%,G2849="&lt;50%",50%)</f>
        <v>0.7</v>
      </c>
      <c r="I2849" s="47">
        <v>1.5883862442560455</v>
      </c>
      <c r="J2849">
        <v>9</v>
      </c>
      <c r="K2849">
        <v>9</v>
      </c>
      <c r="L2849" t="s">
        <v>199</v>
      </c>
      <c r="M2849" s="11" cm="1">
        <f t="array" ref="M2849">_xlfn.IFS(L2849="&gt;70%",1,L2849="60-70%",70%,L2849="50-60%",60%,L2849="&lt;50%",50%)</f>
        <v>0.5</v>
      </c>
      <c r="N2849" s="47">
        <v>0.53630095462124416</v>
      </c>
      <c r="O2849">
        <v>10</v>
      </c>
      <c r="P2849">
        <v>6</v>
      </c>
      <c r="Q2849">
        <v>2</v>
      </c>
      <c r="R2849">
        <v>9</v>
      </c>
      <c r="S2849" t="s">
        <v>103</v>
      </c>
      <c r="T2849" t="s">
        <v>106</v>
      </c>
      <c r="V2849">
        <v>29</v>
      </c>
      <c r="W2849">
        <v>27</v>
      </c>
      <c r="X2849">
        <f>IF(AND(OR('Country Prioritization'!$C$4 = 'Filter inputs'!$A$4,'Country Prioritization'!$C$4=$B2849),
OR('Country Prioritization'!$C$6='Filter inputs'!$C$4,'Country Prioritization'!$C$6=$S2849),
OR( 'Country Prioritization'!$C$7='Filter inputs'!$D$4, 'Country Prioritization'!$C$7=$T2849),
OR('Country Prioritization'!$C$8='Filter inputs'!$E$4, 'Country Prioritization'!$C$8=$F2849), OR(AND('Country Prioritization'!$C$5='Filter inputs'!$B$4,H2849&lt;=$X$1),AND('Country Prioritization'!$C$5='Filter inputs'!$B$5,M2849&lt;=$X$1))),1,0)</f>
        <v>1</v>
      </c>
      <c r="Y2849">
        <f>IF(OR('Vaccine Prioritization'!$C$5='Filter inputs'!$E$4, 'Vaccine Prioritization'!$C$5=$F2849),1,0)</f>
        <v>1</v>
      </c>
    </row>
    <row r="2850" spans="1:25" x14ac:dyDescent="0.3">
      <c r="A2850" t="str">
        <f t="shared" si="66"/>
        <v>OCEANIAPNGRotaC2025</v>
      </c>
      <c r="B2850" t="s">
        <v>15</v>
      </c>
      <c r="C2850" t="s">
        <v>121</v>
      </c>
      <c r="D2850" t="s">
        <v>16</v>
      </c>
      <c r="E2850" t="s">
        <v>85</v>
      </c>
      <c r="F2850">
        <v>2025</v>
      </c>
      <c r="G2850" t="s">
        <v>196</v>
      </c>
      <c r="H2850" s="11" cm="1">
        <f t="array" ref="H2850">_xlfn.IFS(G2850="&gt;70%",1,G2850="60-70%",70%,G2850="50-60%",60%,G2850="&lt;50%",50%)</f>
        <v>1</v>
      </c>
      <c r="I2850" s="47">
        <v>0.80707259516016117</v>
      </c>
      <c r="J2850">
        <v>5</v>
      </c>
      <c r="K2850">
        <v>7</v>
      </c>
      <c r="L2850" t="s">
        <v>199</v>
      </c>
      <c r="M2850" s="11" cm="1">
        <f t="array" ref="M2850">_xlfn.IFS(L2850="&gt;70%",1,L2850="60-70%",70%,L2850="50-60%",60%,L2850="&lt;50%",50%)</f>
        <v>0.5</v>
      </c>
      <c r="N2850" s="47">
        <v>0.53121999117947716</v>
      </c>
      <c r="O2850">
        <v>7</v>
      </c>
      <c r="P2850">
        <v>6</v>
      </c>
      <c r="Q2850">
        <v>6</v>
      </c>
      <c r="R2850">
        <v>5</v>
      </c>
      <c r="S2850" t="s">
        <v>104</v>
      </c>
      <c r="T2850" t="s">
        <v>107</v>
      </c>
      <c r="V2850">
        <v>23</v>
      </c>
      <c r="W2850">
        <v>24</v>
      </c>
      <c r="X2850">
        <f>IF(AND(OR('Country Prioritization'!$C$4 = 'Filter inputs'!$A$4,'Country Prioritization'!$C$4=$B2850),
OR('Country Prioritization'!$C$6='Filter inputs'!$C$4,'Country Prioritization'!$C$6=$S2850),
OR( 'Country Prioritization'!$C$7='Filter inputs'!$D$4, 'Country Prioritization'!$C$7=$T2850),
OR('Country Prioritization'!$C$8='Filter inputs'!$E$4, 'Country Prioritization'!$C$8=$F2850), OR(AND('Country Prioritization'!$C$5='Filter inputs'!$B$4,H2850&lt;=$X$1),AND('Country Prioritization'!$C$5='Filter inputs'!$B$5,M2850&lt;=$X$1))),1,0)</f>
        <v>1</v>
      </c>
      <c r="Y2850">
        <f>IF(OR('Vaccine Prioritization'!$C$5='Filter inputs'!$E$4, 'Vaccine Prioritization'!$C$5=$F2850),1,0)</f>
        <v>1</v>
      </c>
    </row>
    <row r="2851" spans="1:25" x14ac:dyDescent="0.3">
      <c r="A2851" t="str">
        <f t="shared" si="66"/>
        <v>ASIAKHMRotaC2025</v>
      </c>
      <c r="B2851" t="s">
        <v>13</v>
      </c>
      <c r="C2851" t="s">
        <v>163</v>
      </c>
      <c r="D2851" t="s">
        <v>59</v>
      </c>
      <c r="E2851" t="s">
        <v>85</v>
      </c>
      <c r="F2851">
        <v>2025</v>
      </c>
      <c r="G2851" t="s">
        <v>197</v>
      </c>
      <c r="H2851" s="11" cm="1">
        <f t="array" ref="H2851">_xlfn.IFS(G2851="&gt;70%",1,G2851="60-70%",70%,G2851="50-60%",60%,G2851="&lt;50%",50%)</f>
        <v>0.7</v>
      </c>
      <c r="I2851" s="47">
        <v>0.37127108413278181</v>
      </c>
      <c r="J2851">
        <v>8</v>
      </c>
      <c r="K2851">
        <v>5</v>
      </c>
      <c r="L2851" t="s">
        <v>199</v>
      </c>
      <c r="M2851" s="11" cm="1">
        <f t="array" ref="M2851">_xlfn.IFS(L2851="&gt;70%",1,L2851="60-70%",70%,L2851="50-60%",60%,L2851="&lt;50%",50%)</f>
        <v>0.5</v>
      </c>
      <c r="N2851" s="47">
        <v>0.51696859065852718</v>
      </c>
      <c r="O2851">
        <v>9</v>
      </c>
      <c r="P2851">
        <v>6</v>
      </c>
      <c r="Q2851">
        <v>8</v>
      </c>
      <c r="R2851">
        <v>2</v>
      </c>
      <c r="S2851" t="s">
        <v>104</v>
      </c>
      <c r="T2851" t="s">
        <v>109</v>
      </c>
      <c r="V2851">
        <v>23</v>
      </c>
      <c r="W2851">
        <v>25</v>
      </c>
      <c r="X2851">
        <f>IF(AND(OR('Country Prioritization'!$C$4 = 'Filter inputs'!$A$4,'Country Prioritization'!$C$4=$B2851),
OR('Country Prioritization'!$C$6='Filter inputs'!$C$4,'Country Prioritization'!$C$6=$S2851),
OR( 'Country Prioritization'!$C$7='Filter inputs'!$D$4, 'Country Prioritization'!$C$7=$T2851),
OR('Country Prioritization'!$C$8='Filter inputs'!$E$4, 'Country Prioritization'!$C$8=$F2851), OR(AND('Country Prioritization'!$C$5='Filter inputs'!$B$4,H2851&lt;=$X$1),AND('Country Prioritization'!$C$5='Filter inputs'!$B$5,M2851&lt;=$X$1))),1,0)</f>
        <v>1</v>
      </c>
      <c r="Y2851">
        <f>IF(OR('Vaccine Prioritization'!$C$5='Filter inputs'!$E$4, 'Vaccine Prioritization'!$C$5=$F2851),1,0)</f>
        <v>1</v>
      </c>
    </row>
    <row r="2852" spans="1:25" x14ac:dyDescent="0.3">
      <c r="A2852" t="str">
        <f t="shared" si="66"/>
        <v>AFRICABENRotaC2025</v>
      </c>
      <c r="B2852" t="s">
        <v>3</v>
      </c>
      <c r="C2852" t="s">
        <v>132</v>
      </c>
      <c r="D2852" t="s">
        <v>28</v>
      </c>
      <c r="E2852" t="s">
        <v>85</v>
      </c>
      <c r="F2852">
        <v>2025</v>
      </c>
      <c r="G2852" t="s">
        <v>196</v>
      </c>
      <c r="H2852" s="11" cm="1">
        <f t="array" ref="H2852">_xlfn.IFS(G2852="&gt;70%",1,G2852="60-70%",70%,G2852="50-60%",60%,G2852="&lt;50%",50%)</f>
        <v>1</v>
      </c>
      <c r="I2852" s="47">
        <v>0.36633583808145032</v>
      </c>
      <c r="J2852">
        <v>6</v>
      </c>
      <c r="K2852">
        <v>5</v>
      </c>
      <c r="L2852" t="s">
        <v>199</v>
      </c>
      <c r="M2852" s="11" cm="1">
        <f t="array" ref="M2852">_xlfn.IFS(L2852="&gt;70%",1,L2852="60-70%",70%,L2852="50-60%",60%,L2852="&lt;50%",50%)</f>
        <v>0.5</v>
      </c>
      <c r="N2852" s="47">
        <v>0.40417674895678068</v>
      </c>
      <c r="O2852">
        <v>7</v>
      </c>
      <c r="P2852">
        <v>5</v>
      </c>
      <c r="Q2852">
        <v>2</v>
      </c>
      <c r="R2852">
        <v>8</v>
      </c>
      <c r="S2852" t="s">
        <v>104</v>
      </c>
      <c r="T2852" t="s">
        <v>106</v>
      </c>
      <c r="V2852">
        <v>21</v>
      </c>
      <c r="W2852">
        <v>22</v>
      </c>
      <c r="X2852">
        <f>IF(AND(OR('Country Prioritization'!$C$4 = 'Filter inputs'!$A$4,'Country Prioritization'!$C$4=$B2852),
OR('Country Prioritization'!$C$6='Filter inputs'!$C$4,'Country Prioritization'!$C$6=$S2852),
OR( 'Country Prioritization'!$C$7='Filter inputs'!$D$4, 'Country Prioritization'!$C$7=$T2852),
OR('Country Prioritization'!$C$8='Filter inputs'!$E$4, 'Country Prioritization'!$C$8=$F2852), OR(AND('Country Prioritization'!$C$5='Filter inputs'!$B$4,H2852&lt;=$X$1),AND('Country Prioritization'!$C$5='Filter inputs'!$B$5,M2852&lt;=$X$1))),1,0)</f>
        <v>1</v>
      </c>
      <c r="Y2852">
        <f>IF(OR('Vaccine Prioritization'!$C$5='Filter inputs'!$E$4, 'Vaccine Prioritization'!$C$5=$F2852),1,0)</f>
        <v>1</v>
      </c>
    </row>
    <row r="2853" spans="1:25" x14ac:dyDescent="0.3">
      <c r="A2853" t="str">
        <f t="shared" si="66"/>
        <v>AFRICAGINRotaC2025</v>
      </c>
      <c r="B2853" t="s">
        <v>3</v>
      </c>
      <c r="C2853" t="s">
        <v>119</v>
      </c>
      <c r="D2853" t="s">
        <v>12</v>
      </c>
      <c r="E2853" t="s">
        <v>85</v>
      </c>
      <c r="F2853">
        <v>2025</v>
      </c>
      <c r="G2853" t="s">
        <v>196</v>
      </c>
      <c r="H2853" s="11" cm="1">
        <f t="array" ref="H2853">_xlfn.IFS(G2853="&gt;70%",1,G2853="60-70%",70%,G2853="50-60%",60%,G2853="&lt;50%",50%)</f>
        <v>1</v>
      </c>
      <c r="I2853" s="47">
        <v>0.52124800412750505</v>
      </c>
      <c r="J2853">
        <v>6</v>
      </c>
      <c r="K2853">
        <v>6</v>
      </c>
      <c r="L2853" t="s">
        <v>199</v>
      </c>
      <c r="M2853" s="11" cm="1">
        <f t="array" ref="M2853">_xlfn.IFS(L2853="&gt;70%",1,L2853="60-70%",70%,L2853="50-60%",60%,L2853="&lt;50%",50%)</f>
        <v>0.5</v>
      </c>
      <c r="N2853" s="47">
        <v>0.40152567663675209</v>
      </c>
      <c r="O2853">
        <v>8</v>
      </c>
      <c r="P2853">
        <v>5</v>
      </c>
      <c r="Q2853">
        <v>7</v>
      </c>
      <c r="R2853">
        <v>9</v>
      </c>
      <c r="S2853" t="s">
        <v>103</v>
      </c>
      <c r="T2853" t="s">
        <v>106</v>
      </c>
      <c r="V2853">
        <v>28</v>
      </c>
      <c r="W2853">
        <v>29</v>
      </c>
      <c r="X2853">
        <f>IF(AND(OR('Country Prioritization'!$C$4 = 'Filter inputs'!$A$4,'Country Prioritization'!$C$4=$B2853),
OR('Country Prioritization'!$C$6='Filter inputs'!$C$4,'Country Prioritization'!$C$6=$S2853),
OR( 'Country Prioritization'!$C$7='Filter inputs'!$D$4, 'Country Prioritization'!$C$7=$T2853),
OR('Country Prioritization'!$C$8='Filter inputs'!$E$4, 'Country Prioritization'!$C$8=$F2853), OR(AND('Country Prioritization'!$C$5='Filter inputs'!$B$4,H2853&lt;=$X$1),AND('Country Prioritization'!$C$5='Filter inputs'!$B$5,M2853&lt;=$X$1))),1,0)</f>
        <v>1</v>
      </c>
      <c r="Y2853">
        <f>IF(OR('Vaccine Prioritization'!$C$5='Filter inputs'!$E$4, 'Vaccine Prioritization'!$C$5=$F2853),1,0)</f>
        <v>1</v>
      </c>
    </row>
    <row r="2854" spans="1:25" x14ac:dyDescent="0.3">
      <c r="A2854" t="str">
        <f t="shared" si="66"/>
        <v>AMERICACUBRotaC2025</v>
      </c>
      <c r="B2854" t="s">
        <v>22</v>
      </c>
      <c r="C2854" t="s">
        <v>175</v>
      </c>
      <c r="D2854" t="s">
        <v>71</v>
      </c>
      <c r="E2854" t="s">
        <v>85</v>
      </c>
      <c r="F2854">
        <v>2025</v>
      </c>
      <c r="G2854" t="s">
        <v>196</v>
      </c>
      <c r="H2854" s="11" cm="1">
        <f t="array" ref="H2854">_xlfn.IFS(G2854="&gt;70%",1,G2854="60-70%",70%,G2854="50-60%",60%,G2854="&lt;50%",50%)</f>
        <v>1</v>
      </c>
      <c r="I2854" s="47">
        <v>5.6292782335887165E-2</v>
      </c>
      <c r="J2854">
        <v>4</v>
      </c>
      <c r="K2854">
        <v>2</v>
      </c>
      <c r="L2854" t="s">
        <v>199</v>
      </c>
      <c r="M2854" s="11" cm="1">
        <f t="array" ref="M2854">_xlfn.IFS(L2854="&gt;70%",1,L2854="60-70%",70%,L2854="50-60%",60%,L2854="&lt;50%",50%)</f>
        <v>0.5</v>
      </c>
      <c r="N2854" s="47">
        <v>0.39499573780841118</v>
      </c>
      <c r="O2854">
        <v>7</v>
      </c>
      <c r="P2854">
        <v>5</v>
      </c>
      <c r="Q2854">
        <v>1</v>
      </c>
      <c r="R2854">
        <v>10</v>
      </c>
      <c r="S2854" t="s">
        <v>105</v>
      </c>
      <c r="T2854" t="s">
        <v>108</v>
      </c>
      <c r="V2854">
        <v>17</v>
      </c>
      <c r="W2854">
        <v>23</v>
      </c>
      <c r="X2854">
        <f>IF(AND(OR('Country Prioritization'!$C$4 = 'Filter inputs'!$A$4,'Country Prioritization'!$C$4=$B2854),
OR('Country Prioritization'!$C$6='Filter inputs'!$C$4,'Country Prioritization'!$C$6=$S2854),
OR( 'Country Prioritization'!$C$7='Filter inputs'!$D$4, 'Country Prioritization'!$C$7=$T2854),
OR('Country Prioritization'!$C$8='Filter inputs'!$E$4, 'Country Prioritization'!$C$8=$F2854), OR(AND('Country Prioritization'!$C$5='Filter inputs'!$B$4,H2854&lt;=$X$1),AND('Country Prioritization'!$C$5='Filter inputs'!$B$5,M2854&lt;=$X$1))),1,0)</f>
        <v>1</v>
      </c>
      <c r="Y2854">
        <f>IF(OR('Vaccine Prioritization'!$C$5='Filter inputs'!$E$4, 'Vaccine Prioritization'!$C$5=$F2854),1,0)</f>
        <v>1</v>
      </c>
    </row>
    <row r="2855" spans="1:25" x14ac:dyDescent="0.3">
      <c r="A2855" t="str">
        <f t="shared" si="66"/>
        <v>AFRICABDIRotaC2025</v>
      </c>
      <c r="B2855" t="s">
        <v>3</v>
      </c>
      <c r="C2855" t="s">
        <v>171</v>
      </c>
      <c r="D2855" t="s">
        <v>67</v>
      </c>
      <c r="E2855" t="s">
        <v>85</v>
      </c>
      <c r="F2855">
        <v>2025</v>
      </c>
      <c r="G2855" t="s">
        <v>196</v>
      </c>
      <c r="H2855" s="11" cm="1">
        <f t="array" ref="H2855">_xlfn.IFS(G2855="&gt;70%",1,G2855="60-70%",70%,G2855="50-60%",60%,G2855="&lt;50%",50%)</f>
        <v>1</v>
      </c>
      <c r="I2855" s="47">
        <v>0.39151039968568441</v>
      </c>
      <c r="J2855">
        <v>2</v>
      </c>
      <c r="K2855">
        <v>5</v>
      </c>
      <c r="L2855" t="s">
        <v>196</v>
      </c>
      <c r="M2855" s="11" cm="1">
        <f t="array" ref="M2855">_xlfn.IFS(L2855="&gt;70%",1,L2855="60-70%",70%,L2855="50-60%",60%,L2855="&lt;50%",50%)</f>
        <v>1</v>
      </c>
      <c r="N2855" s="47">
        <v>0.38720423290724826</v>
      </c>
      <c r="O2855">
        <v>2</v>
      </c>
      <c r="P2855">
        <v>5</v>
      </c>
      <c r="Q2855">
        <v>5</v>
      </c>
      <c r="R2855">
        <v>9</v>
      </c>
      <c r="S2855" t="s">
        <v>103</v>
      </c>
      <c r="T2855" t="s">
        <v>106</v>
      </c>
      <c r="V2855">
        <v>21</v>
      </c>
      <c r="W2855">
        <v>21</v>
      </c>
      <c r="X2855">
        <f>IF(AND(OR('Country Prioritization'!$C$4 = 'Filter inputs'!$A$4,'Country Prioritization'!$C$4=$B2855),
OR('Country Prioritization'!$C$6='Filter inputs'!$C$4,'Country Prioritization'!$C$6=$S2855),
OR( 'Country Prioritization'!$C$7='Filter inputs'!$D$4, 'Country Prioritization'!$C$7=$T2855),
OR('Country Prioritization'!$C$8='Filter inputs'!$E$4, 'Country Prioritization'!$C$8=$F2855), OR(AND('Country Prioritization'!$C$5='Filter inputs'!$B$4,H2855&lt;=$X$1),AND('Country Prioritization'!$C$5='Filter inputs'!$B$5,M2855&lt;=$X$1))),1,0)</f>
        <v>1</v>
      </c>
      <c r="Y2855">
        <f>IF(OR('Vaccine Prioritization'!$C$5='Filter inputs'!$E$4, 'Vaccine Prioritization'!$C$5=$F2855),1,0)</f>
        <v>1</v>
      </c>
    </row>
    <row r="2856" spans="1:25" x14ac:dyDescent="0.3">
      <c r="A2856" t="str">
        <f t="shared" si="66"/>
        <v>AFRICASSDRotaC2025</v>
      </c>
      <c r="B2856" t="s">
        <v>3</v>
      </c>
      <c r="C2856" t="s">
        <v>115</v>
      </c>
      <c r="D2856" t="s">
        <v>7</v>
      </c>
      <c r="E2856" t="s">
        <v>85</v>
      </c>
      <c r="F2856">
        <v>2025</v>
      </c>
      <c r="G2856" t="s">
        <v>196</v>
      </c>
      <c r="H2856" s="11" cm="1">
        <f t="array" ref="H2856">_xlfn.IFS(G2856="&gt;70%",1,G2856="60-70%",70%,G2856="50-60%",60%,G2856="&lt;50%",50%)</f>
        <v>1</v>
      </c>
      <c r="I2856" s="47">
        <v>0.53165965262242387</v>
      </c>
      <c r="J2856">
        <v>6</v>
      </c>
      <c r="K2856">
        <v>6</v>
      </c>
      <c r="L2856" t="s">
        <v>199</v>
      </c>
      <c r="M2856" s="11" cm="1">
        <f t="array" ref="M2856">_xlfn.IFS(L2856="&gt;70%",1,L2856="60-70%",70%,L2856="50-60%",60%,L2856="&lt;50%",50%)</f>
        <v>0.5</v>
      </c>
      <c r="N2856" s="47">
        <v>0.36014843927284695</v>
      </c>
      <c r="O2856">
        <v>8</v>
      </c>
      <c r="P2856">
        <v>5</v>
      </c>
      <c r="Q2856">
        <v>4</v>
      </c>
      <c r="R2856">
        <v>9</v>
      </c>
      <c r="S2856" t="s">
        <v>103</v>
      </c>
      <c r="T2856" t="s">
        <v>106</v>
      </c>
      <c r="V2856">
        <v>25</v>
      </c>
      <c r="W2856">
        <v>26</v>
      </c>
      <c r="X2856">
        <f>IF(AND(OR('Country Prioritization'!$C$4 = 'Filter inputs'!$A$4,'Country Prioritization'!$C$4=$B2856),
OR('Country Prioritization'!$C$6='Filter inputs'!$C$4,'Country Prioritization'!$C$6=$S2856),
OR( 'Country Prioritization'!$C$7='Filter inputs'!$D$4, 'Country Prioritization'!$C$7=$T2856),
OR('Country Prioritization'!$C$8='Filter inputs'!$E$4, 'Country Prioritization'!$C$8=$F2856), OR(AND('Country Prioritization'!$C$5='Filter inputs'!$B$4,H2856&lt;=$X$1),AND('Country Prioritization'!$C$5='Filter inputs'!$B$5,M2856&lt;=$X$1))),1,0)</f>
        <v>1</v>
      </c>
      <c r="Y2856">
        <f>IF(OR('Vaccine Prioritization'!$C$5='Filter inputs'!$E$4, 'Vaccine Prioritization'!$C$5=$F2856),1,0)</f>
        <v>1</v>
      </c>
    </row>
    <row r="2857" spans="1:25" x14ac:dyDescent="0.3">
      <c r="A2857" t="str">
        <f t="shared" si="66"/>
        <v>ASIATJKRotaC2025</v>
      </c>
      <c r="B2857" t="s">
        <v>13</v>
      </c>
      <c r="C2857" t="s">
        <v>172</v>
      </c>
      <c r="D2857" t="s">
        <v>68</v>
      </c>
      <c r="E2857" t="s">
        <v>85</v>
      </c>
      <c r="F2857">
        <v>2025</v>
      </c>
      <c r="G2857" t="s">
        <v>196</v>
      </c>
      <c r="H2857" s="11" cm="1">
        <f t="array" ref="H2857">_xlfn.IFS(G2857="&gt;70%",1,G2857="60-70%",70%,G2857="50-60%",60%,G2857="&lt;50%",50%)</f>
        <v>1</v>
      </c>
      <c r="I2857" s="47">
        <v>0.36148142708246933</v>
      </c>
      <c r="J2857">
        <v>1</v>
      </c>
      <c r="K2857">
        <v>5</v>
      </c>
      <c r="L2857" t="s">
        <v>196</v>
      </c>
      <c r="M2857" s="11" cm="1">
        <f t="array" ref="M2857">_xlfn.IFS(L2857="&gt;70%",1,L2857="60-70%",70%,L2857="50-60%",60%,L2857="&lt;50%",50%)</f>
        <v>1</v>
      </c>
      <c r="N2857" s="47">
        <v>0.35828945993765582</v>
      </c>
      <c r="O2857">
        <v>2</v>
      </c>
      <c r="P2857">
        <v>5</v>
      </c>
      <c r="Q2857">
        <v>6</v>
      </c>
      <c r="R2857">
        <v>9</v>
      </c>
      <c r="S2857" t="s">
        <v>103</v>
      </c>
      <c r="T2857" t="s">
        <v>106</v>
      </c>
      <c r="V2857">
        <v>21</v>
      </c>
      <c r="W2857">
        <v>22</v>
      </c>
      <c r="X2857">
        <f>IF(AND(OR('Country Prioritization'!$C$4 = 'Filter inputs'!$A$4,'Country Prioritization'!$C$4=$B2857),
OR('Country Prioritization'!$C$6='Filter inputs'!$C$4,'Country Prioritization'!$C$6=$S2857),
OR( 'Country Prioritization'!$C$7='Filter inputs'!$D$4, 'Country Prioritization'!$C$7=$T2857),
OR('Country Prioritization'!$C$8='Filter inputs'!$E$4, 'Country Prioritization'!$C$8=$F2857), OR(AND('Country Prioritization'!$C$5='Filter inputs'!$B$4,H2857&lt;=$X$1),AND('Country Prioritization'!$C$5='Filter inputs'!$B$5,M2857&lt;=$X$1))),1,0)</f>
        <v>1</v>
      </c>
      <c r="Y2857">
        <f>IF(OR('Vaccine Prioritization'!$C$5='Filter inputs'!$E$4, 'Vaccine Prioritization'!$C$5=$F2857),1,0)</f>
        <v>1</v>
      </c>
    </row>
    <row r="2858" spans="1:25" x14ac:dyDescent="0.3">
      <c r="A2858" t="str">
        <f t="shared" si="66"/>
        <v>ASIAAZERotaC2025</v>
      </c>
      <c r="B2858" t="s">
        <v>13</v>
      </c>
      <c r="C2858" t="s">
        <v>144</v>
      </c>
      <c r="D2858" t="s">
        <v>40</v>
      </c>
      <c r="E2858" t="s">
        <v>85</v>
      </c>
      <c r="F2858">
        <v>2025</v>
      </c>
      <c r="G2858" t="s">
        <v>197</v>
      </c>
      <c r="H2858" s="11" cm="1">
        <f t="array" ref="H2858">_xlfn.IFS(G2858="&gt;70%",1,G2858="60-70%",70%,G2858="50-60%",60%,G2858="&lt;50%",50%)</f>
        <v>0.7</v>
      </c>
      <c r="I2858" s="47">
        <v>0.27395309429601244</v>
      </c>
      <c r="J2858">
        <v>8</v>
      </c>
      <c r="K2858">
        <v>5</v>
      </c>
      <c r="L2858" t="s">
        <v>199</v>
      </c>
      <c r="M2858" s="11" cm="1">
        <f t="array" ref="M2858">_xlfn.IFS(L2858="&gt;70%",1,L2858="60-70%",70%,L2858="50-60%",60%,L2858="&lt;50%",50%)</f>
        <v>0.5</v>
      </c>
      <c r="N2858" s="47">
        <v>0.31460939353557998</v>
      </c>
      <c r="O2858">
        <v>9</v>
      </c>
      <c r="P2858">
        <v>5</v>
      </c>
      <c r="Q2858">
        <v>3</v>
      </c>
      <c r="R2858">
        <v>10</v>
      </c>
      <c r="S2858" t="s">
        <v>105</v>
      </c>
      <c r="T2858" t="s">
        <v>108</v>
      </c>
      <c r="V2858">
        <v>26</v>
      </c>
      <c r="W2858">
        <v>27</v>
      </c>
      <c r="X2858">
        <f>IF(AND(OR('Country Prioritization'!$C$4 = 'Filter inputs'!$A$4,'Country Prioritization'!$C$4=$B2858),
OR('Country Prioritization'!$C$6='Filter inputs'!$C$4,'Country Prioritization'!$C$6=$S2858),
OR( 'Country Prioritization'!$C$7='Filter inputs'!$D$4, 'Country Prioritization'!$C$7=$T2858),
OR('Country Prioritization'!$C$8='Filter inputs'!$E$4, 'Country Prioritization'!$C$8=$F2858), OR(AND('Country Prioritization'!$C$5='Filter inputs'!$B$4,H2858&lt;=$X$1),AND('Country Prioritization'!$C$5='Filter inputs'!$B$5,M2858&lt;=$X$1))),1,0)</f>
        <v>1</v>
      </c>
      <c r="Y2858">
        <f>IF(OR('Vaccine Prioritization'!$C$5='Filter inputs'!$E$4, 'Vaccine Prioritization'!$C$5=$F2858),1,0)</f>
        <v>1</v>
      </c>
    </row>
    <row r="2859" spans="1:25" x14ac:dyDescent="0.3">
      <c r="A2859" t="str">
        <f t="shared" si="66"/>
        <v>AFRICAERIRotaC2025</v>
      </c>
      <c r="B2859" t="s">
        <v>3</v>
      </c>
      <c r="C2859" t="s">
        <v>183</v>
      </c>
      <c r="D2859" t="s">
        <v>79</v>
      </c>
      <c r="E2859" t="s">
        <v>85</v>
      </c>
      <c r="F2859">
        <v>2025</v>
      </c>
      <c r="G2859" t="s">
        <v>196</v>
      </c>
      <c r="H2859" s="11" cm="1">
        <f t="array" ref="H2859">_xlfn.IFS(G2859="&gt;70%",1,G2859="60-70%",70%,G2859="50-60%",60%,G2859="&lt;50%",50%)</f>
        <v>1</v>
      </c>
      <c r="I2859" s="47">
        <v>0.14246410992910544</v>
      </c>
      <c r="J2859">
        <v>1</v>
      </c>
      <c r="K2859">
        <v>4</v>
      </c>
      <c r="L2859" t="s">
        <v>196</v>
      </c>
      <c r="M2859" s="11" cm="1">
        <f t="array" ref="M2859">_xlfn.IFS(L2859="&gt;70%",1,L2859="60-70%",70%,L2859="50-60%",60%,L2859="&lt;50%",50%)</f>
        <v>1</v>
      </c>
      <c r="N2859" s="47">
        <v>0.25256792000942918</v>
      </c>
      <c r="O2859">
        <v>1</v>
      </c>
      <c r="P2859">
        <v>5</v>
      </c>
      <c r="Q2859">
        <v>7</v>
      </c>
      <c r="R2859">
        <v>9</v>
      </c>
      <c r="S2859" t="s">
        <v>103</v>
      </c>
      <c r="T2859" t="s">
        <v>106</v>
      </c>
      <c r="V2859">
        <v>21</v>
      </c>
      <c r="W2859">
        <v>22</v>
      </c>
      <c r="X2859">
        <f>IF(AND(OR('Country Prioritization'!$C$4 = 'Filter inputs'!$A$4,'Country Prioritization'!$C$4=$B2859),
OR('Country Prioritization'!$C$6='Filter inputs'!$C$4,'Country Prioritization'!$C$6=$S2859),
OR( 'Country Prioritization'!$C$7='Filter inputs'!$D$4, 'Country Prioritization'!$C$7=$T2859),
OR('Country Prioritization'!$C$8='Filter inputs'!$E$4, 'Country Prioritization'!$C$8=$F2859), OR(AND('Country Prioritization'!$C$5='Filter inputs'!$B$4,H2859&lt;=$X$1),AND('Country Prioritization'!$C$5='Filter inputs'!$B$5,M2859&lt;=$X$1))),1,0)</f>
        <v>1</v>
      </c>
      <c r="Y2859">
        <f>IF(OR('Vaccine Prioritization'!$C$5='Filter inputs'!$E$4, 'Vaccine Prioritization'!$C$5=$F2859),1,0)</f>
        <v>1</v>
      </c>
    </row>
    <row r="2860" spans="1:25" x14ac:dyDescent="0.3">
      <c r="A2860" t="str">
        <f t="shared" si="66"/>
        <v>AFRICAMWIRotaC2025</v>
      </c>
      <c r="B2860" t="s">
        <v>3</v>
      </c>
      <c r="C2860" t="s">
        <v>158</v>
      </c>
      <c r="D2860" t="s">
        <v>54</v>
      </c>
      <c r="E2860" t="s">
        <v>85</v>
      </c>
      <c r="F2860">
        <v>2025</v>
      </c>
      <c r="G2860" t="s">
        <v>196</v>
      </c>
      <c r="H2860" s="11" cm="1">
        <f t="array" ref="H2860">_xlfn.IFS(G2860="&gt;70%",1,G2860="60-70%",70%,G2860="50-60%",60%,G2860="&lt;50%",50%)</f>
        <v>1</v>
      </c>
      <c r="I2860" s="47">
        <v>0.25215279679701547</v>
      </c>
      <c r="J2860">
        <v>2</v>
      </c>
      <c r="K2860">
        <v>5</v>
      </c>
      <c r="L2860" t="s">
        <v>196</v>
      </c>
      <c r="M2860" s="11" cm="1">
        <f t="array" ref="M2860">_xlfn.IFS(L2860="&gt;70%",1,L2860="60-70%",70%,L2860="50-60%",60%,L2860="&lt;50%",50%)</f>
        <v>1</v>
      </c>
      <c r="N2860" s="47">
        <v>0.2379558352246057</v>
      </c>
      <c r="O2860">
        <v>3</v>
      </c>
      <c r="P2860">
        <v>4</v>
      </c>
      <c r="Q2860">
        <v>10</v>
      </c>
      <c r="R2860">
        <v>9</v>
      </c>
      <c r="S2860" t="s">
        <v>103</v>
      </c>
      <c r="T2860" t="s">
        <v>106</v>
      </c>
      <c r="V2860">
        <v>26</v>
      </c>
      <c r="W2860">
        <v>26</v>
      </c>
      <c r="X2860">
        <f>IF(AND(OR('Country Prioritization'!$C$4 = 'Filter inputs'!$A$4,'Country Prioritization'!$C$4=$B2860),
OR('Country Prioritization'!$C$6='Filter inputs'!$C$4,'Country Prioritization'!$C$6=$S2860),
OR( 'Country Prioritization'!$C$7='Filter inputs'!$D$4, 'Country Prioritization'!$C$7=$T2860),
OR('Country Prioritization'!$C$8='Filter inputs'!$E$4, 'Country Prioritization'!$C$8=$F2860), OR(AND('Country Prioritization'!$C$5='Filter inputs'!$B$4,H2860&lt;=$X$1),AND('Country Prioritization'!$C$5='Filter inputs'!$B$5,M2860&lt;=$X$1))),1,0)</f>
        <v>1</v>
      </c>
      <c r="Y2860">
        <f>IF(OR('Vaccine Prioritization'!$C$5='Filter inputs'!$E$4, 'Vaccine Prioritization'!$C$5=$F2860),1,0)</f>
        <v>1</v>
      </c>
    </row>
    <row r="2861" spans="1:25" x14ac:dyDescent="0.3">
      <c r="A2861" t="str">
        <f t="shared" si="66"/>
        <v>ASIALAORotaC2025</v>
      </c>
      <c r="B2861" t="s">
        <v>13</v>
      </c>
      <c r="C2861" t="s">
        <v>135</v>
      </c>
      <c r="D2861" t="s">
        <v>31</v>
      </c>
      <c r="E2861" t="s">
        <v>85</v>
      </c>
      <c r="F2861">
        <v>2025</v>
      </c>
      <c r="G2861" t="s">
        <v>197</v>
      </c>
      <c r="H2861" s="11" cm="1">
        <f t="array" ref="H2861">_xlfn.IFS(G2861="&gt;70%",1,G2861="60-70%",70%,G2861="50-60%",60%,G2861="&lt;50%",50%)</f>
        <v>0.7</v>
      </c>
      <c r="I2861" s="47">
        <v>0.32240462950768578</v>
      </c>
      <c r="J2861">
        <v>8</v>
      </c>
      <c r="K2861">
        <v>5</v>
      </c>
      <c r="L2861" t="s">
        <v>199</v>
      </c>
      <c r="M2861" s="11" cm="1">
        <f t="array" ref="M2861">_xlfn.IFS(L2861="&gt;70%",1,L2861="60-70%",70%,L2861="50-60%",60%,L2861="&lt;50%",50%)</f>
        <v>0.5</v>
      </c>
      <c r="N2861" s="47">
        <v>0.22542910324231435</v>
      </c>
      <c r="O2861">
        <v>9</v>
      </c>
      <c r="P2861">
        <v>4</v>
      </c>
      <c r="Q2861">
        <v>2</v>
      </c>
      <c r="R2861">
        <v>5</v>
      </c>
      <c r="S2861" t="s">
        <v>104</v>
      </c>
      <c r="T2861" t="s">
        <v>107</v>
      </c>
      <c r="V2861">
        <v>20</v>
      </c>
      <c r="W2861">
        <v>20</v>
      </c>
      <c r="X2861">
        <f>IF(AND(OR('Country Prioritization'!$C$4 = 'Filter inputs'!$A$4,'Country Prioritization'!$C$4=$B2861),
OR('Country Prioritization'!$C$6='Filter inputs'!$C$4,'Country Prioritization'!$C$6=$S2861),
OR( 'Country Prioritization'!$C$7='Filter inputs'!$D$4, 'Country Prioritization'!$C$7=$T2861),
OR('Country Prioritization'!$C$8='Filter inputs'!$E$4, 'Country Prioritization'!$C$8=$F2861), OR(AND('Country Prioritization'!$C$5='Filter inputs'!$B$4,H2861&lt;=$X$1),AND('Country Prioritization'!$C$5='Filter inputs'!$B$5,M2861&lt;=$X$1))),1,0)</f>
        <v>1</v>
      </c>
      <c r="Y2861">
        <f>IF(OR('Vaccine Prioritization'!$C$5='Filter inputs'!$E$4, 'Vaccine Prioritization'!$C$5=$F2861),1,0)</f>
        <v>1</v>
      </c>
    </row>
    <row r="2862" spans="1:25" x14ac:dyDescent="0.3">
      <c r="A2862" t="str">
        <f t="shared" si="66"/>
        <v>AFRICASLERotaC2025</v>
      </c>
      <c r="B2862" t="s">
        <v>3</v>
      </c>
      <c r="C2862" t="s">
        <v>154</v>
      </c>
      <c r="D2862" t="s">
        <v>50</v>
      </c>
      <c r="E2862" t="s">
        <v>85</v>
      </c>
      <c r="F2862">
        <v>2025</v>
      </c>
      <c r="G2862" t="s">
        <v>196</v>
      </c>
      <c r="H2862" s="11" cm="1">
        <f t="array" ref="H2862">_xlfn.IFS(G2862="&gt;70%",1,G2862="60-70%",70%,G2862="50-60%",60%,G2862="&lt;50%",50%)</f>
        <v>1</v>
      </c>
      <c r="I2862" s="47">
        <v>0.21974763595714769</v>
      </c>
      <c r="J2862">
        <v>2</v>
      </c>
      <c r="K2862">
        <v>5</v>
      </c>
      <c r="L2862" t="s">
        <v>196</v>
      </c>
      <c r="M2862" s="11" cm="1">
        <f t="array" ref="M2862">_xlfn.IFS(L2862="&gt;70%",1,L2862="60-70%",70%,L2862="50-60%",60%,L2862="&lt;50%",50%)</f>
        <v>1</v>
      </c>
      <c r="N2862" s="47">
        <v>0.2230720773786061</v>
      </c>
      <c r="O2862">
        <v>4</v>
      </c>
      <c r="P2862">
        <v>4</v>
      </c>
      <c r="Q2862">
        <v>10</v>
      </c>
      <c r="R2862">
        <v>9</v>
      </c>
      <c r="S2862" t="s">
        <v>103</v>
      </c>
      <c r="T2862" t="s">
        <v>106</v>
      </c>
      <c r="V2862">
        <v>26</v>
      </c>
      <c r="W2862">
        <v>27</v>
      </c>
      <c r="X2862">
        <f>IF(AND(OR('Country Prioritization'!$C$4 = 'Filter inputs'!$A$4,'Country Prioritization'!$C$4=$B2862),
OR('Country Prioritization'!$C$6='Filter inputs'!$C$4,'Country Prioritization'!$C$6=$S2862),
OR( 'Country Prioritization'!$C$7='Filter inputs'!$D$4, 'Country Prioritization'!$C$7=$T2862),
OR('Country Prioritization'!$C$8='Filter inputs'!$E$4, 'Country Prioritization'!$C$8=$F2862), OR(AND('Country Prioritization'!$C$5='Filter inputs'!$B$4,H2862&lt;=$X$1),AND('Country Prioritization'!$C$5='Filter inputs'!$B$5,M2862&lt;=$X$1))),1,0)</f>
        <v>1</v>
      </c>
      <c r="Y2862">
        <f>IF(OR('Vaccine Prioritization'!$C$5='Filter inputs'!$E$4, 'Vaccine Prioritization'!$C$5=$F2862),1,0)</f>
        <v>1</v>
      </c>
    </row>
    <row r="2863" spans="1:25" x14ac:dyDescent="0.3">
      <c r="A2863" t="str">
        <f t="shared" si="66"/>
        <v>ASIAKGZRotaC2025</v>
      </c>
      <c r="B2863" t="s">
        <v>13</v>
      </c>
      <c r="C2863" t="s">
        <v>143</v>
      </c>
      <c r="D2863" t="s">
        <v>39</v>
      </c>
      <c r="E2863" t="s">
        <v>85</v>
      </c>
      <c r="F2863">
        <v>2025</v>
      </c>
      <c r="G2863" t="s">
        <v>197</v>
      </c>
      <c r="H2863" s="11" cm="1">
        <f t="array" ref="H2863">_xlfn.IFS(G2863="&gt;70%",1,G2863="60-70%",70%,G2863="50-60%",60%,G2863="&lt;50%",50%)</f>
        <v>0.7</v>
      </c>
      <c r="I2863" s="47">
        <v>0.10461165004321478</v>
      </c>
      <c r="J2863">
        <v>8</v>
      </c>
      <c r="K2863">
        <v>3</v>
      </c>
      <c r="L2863" t="s">
        <v>199</v>
      </c>
      <c r="M2863" s="11" cm="1">
        <f t="array" ref="M2863">_xlfn.IFS(L2863="&gt;70%",1,L2863="60-70%",70%,L2863="50-60%",60%,L2863="&lt;50%",50%)</f>
        <v>0.5</v>
      </c>
      <c r="N2863" s="47">
        <v>0.20728756669231699</v>
      </c>
      <c r="O2863">
        <v>9</v>
      </c>
      <c r="P2863">
        <v>4</v>
      </c>
      <c r="Q2863">
        <v>6</v>
      </c>
      <c r="R2863">
        <v>2</v>
      </c>
      <c r="S2863" t="s">
        <v>104</v>
      </c>
      <c r="T2863" t="s">
        <v>109</v>
      </c>
      <c r="V2863">
        <v>19</v>
      </c>
      <c r="W2863">
        <v>21</v>
      </c>
      <c r="X2863">
        <f>IF(AND(OR('Country Prioritization'!$C$4 = 'Filter inputs'!$A$4,'Country Prioritization'!$C$4=$B2863),
OR('Country Prioritization'!$C$6='Filter inputs'!$C$4,'Country Prioritization'!$C$6=$S2863),
OR( 'Country Prioritization'!$C$7='Filter inputs'!$D$4, 'Country Prioritization'!$C$7=$T2863),
OR('Country Prioritization'!$C$8='Filter inputs'!$E$4, 'Country Prioritization'!$C$8=$F2863), OR(AND('Country Prioritization'!$C$5='Filter inputs'!$B$4,H2863&lt;=$X$1),AND('Country Prioritization'!$C$5='Filter inputs'!$B$5,M2863&lt;=$X$1))),1,0)</f>
        <v>1</v>
      </c>
      <c r="Y2863">
        <f>IF(OR('Vaccine Prioritization'!$C$5='Filter inputs'!$E$4, 'Vaccine Prioritization'!$C$5=$F2863),1,0)</f>
        <v>1</v>
      </c>
    </row>
    <row r="2864" spans="1:25" x14ac:dyDescent="0.3">
      <c r="A2864" t="str">
        <f t="shared" si="66"/>
        <v>AFRICATGORotaC2025</v>
      </c>
      <c r="B2864" t="s">
        <v>3</v>
      </c>
      <c r="C2864" t="s">
        <v>155</v>
      </c>
      <c r="D2864" t="s">
        <v>51</v>
      </c>
      <c r="E2864" t="s">
        <v>85</v>
      </c>
      <c r="F2864">
        <v>2025</v>
      </c>
      <c r="G2864" t="s">
        <v>196</v>
      </c>
      <c r="H2864" s="11" cm="1">
        <f t="array" ref="H2864">_xlfn.IFS(G2864="&gt;70%",1,G2864="60-70%",70%,G2864="50-60%",60%,G2864="&lt;50%",50%)</f>
        <v>1</v>
      </c>
      <c r="I2864" s="47">
        <v>0.19899015896592978</v>
      </c>
      <c r="J2864">
        <v>5</v>
      </c>
      <c r="K2864">
        <v>4</v>
      </c>
      <c r="L2864" t="s">
        <v>196</v>
      </c>
      <c r="M2864" s="11" cm="1">
        <f t="array" ref="M2864">_xlfn.IFS(L2864="&gt;70%",1,L2864="60-70%",70%,L2864="50-60%",60%,L2864="&lt;50%",50%)</f>
        <v>1</v>
      </c>
      <c r="N2864" s="47">
        <v>0.20704928020569224</v>
      </c>
      <c r="O2864">
        <v>3</v>
      </c>
      <c r="P2864">
        <v>4</v>
      </c>
      <c r="Q2864">
        <v>6</v>
      </c>
      <c r="R2864">
        <v>9</v>
      </c>
      <c r="S2864" t="s">
        <v>103</v>
      </c>
      <c r="T2864" t="s">
        <v>106</v>
      </c>
      <c r="V2864">
        <v>24</v>
      </c>
      <c r="W2864">
        <v>22</v>
      </c>
      <c r="X2864">
        <f>IF(AND(OR('Country Prioritization'!$C$4 = 'Filter inputs'!$A$4,'Country Prioritization'!$C$4=$B2864),
OR('Country Prioritization'!$C$6='Filter inputs'!$C$4,'Country Prioritization'!$C$6=$S2864),
OR( 'Country Prioritization'!$C$7='Filter inputs'!$D$4, 'Country Prioritization'!$C$7=$T2864),
OR('Country Prioritization'!$C$8='Filter inputs'!$E$4, 'Country Prioritization'!$C$8=$F2864), OR(AND('Country Prioritization'!$C$5='Filter inputs'!$B$4,H2864&lt;=$X$1),AND('Country Prioritization'!$C$5='Filter inputs'!$B$5,M2864&lt;=$X$1))),1,0)</f>
        <v>1</v>
      </c>
      <c r="Y2864">
        <f>IF(OR('Vaccine Prioritization'!$C$5='Filter inputs'!$E$4, 'Vaccine Prioritization'!$C$5=$F2864),1,0)</f>
        <v>1</v>
      </c>
    </row>
    <row r="2865" spans="1:25" x14ac:dyDescent="0.3">
      <c r="A2865" t="str">
        <f t="shared" si="66"/>
        <v>EUROPEUKRRotaC2025</v>
      </c>
      <c r="B2865" t="s">
        <v>9</v>
      </c>
      <c r="C2865" t="s">
        <v>117</v>
      </c>
      <c r="D2865" t="s">
        <v>10</v>
      </c>
      <c r="E2865" t="s">
        <v>85</v>
      </c>
      <c r="F2865">
        <v>2025</v>
      </c>
      <c r="G2865" t="s">
        <v>197</v>
      </c>
      <c r="H2865" s="11" cm="1">
        <f t="array" ref="H2865">_xlfn.IFS(G2865="&gt;70%",1,G2865="60-70%",70%,G2865="50-60%",60%,G2865="&lt;50%",50%)</f>
        <v>0.7</v>
      </c>
      <c r="I2865" s="47">
        <v>0.16812122150531561</v>
      </c>
      <c r="J2865">
        <v>10</v>
      </c>
      <c r="K2865">
        <v>4</v>
      </c>
      <c r="L2865" t="s">
        <v>199</v>
      </c>
      <c r="M2865" s="11" cm="1">
        <f t="array" ref="M2865">_xlfn.IFS(L2865="&gt;70%",1,L2865="60-70%",70%,L2865="50-60%",60%,L2865="&lt;50%",50%)</f>
        <v>0.5</v>
      </c>
      <c r="N2865" s="47">
        <v>0.19688022811029843</v>
      </c>
      <c r="O2865">
        <v>10</v>
      </c>
      <c r="P2865">
        <v>4</v>
      </c>
      <c r="Q2865">
        <v>1</v>
      </c>
      <c r="R2865">
        <v>11</v>
      </c>
      <c r="S2865" t="s">
        <v>104</v>
      </c>
      <c r="T2865" t="s">
        <v>108</v>
      </c>
      <c r="V2865">
        <v>26</v>
      </c>
      <c r="W2865">
        <v>26</v>
      </c>
      <c r="X2865">
        <f>IF(AND(OR('Country Prioritization'!$C$4 = 'Filter inputs'!$A$4,'Country Prioritization'!$C$4=$B2865),
OR('Country Prioritization'!$C$6='Filter inputs'!$C$4,'Country Prioritization'!$C$6=$S2865),
OR( 'Country Prioritization'!$C$7='Filter inputs'!$D$4, 'Country Prioritization'!$C$7=$T2865),
OR('Country Prioritization'!$C$8='Filter inputs'!$E$4, 'Country Prioritization'!$C$8=$F2865), OR(AND('Country Prioritization'!$C$5='Filter inputs'!$B$4,H2865&lt;=$X$1),AND('Country Prioritization'!$C$5='Filter inputs'!$B$5,M2865&lt;=$X$1))),1,0)</f>
        <v>1</v>
      </c>
      <c r="Y2865">
        <f>IF(OR('Vaccine Prioritization'!$C$5='Filter inputs'!$E$4, 'Vaccine Prioritization'!$C$5=$F2865),1,0)</f>
        <v>1</v>
      </c>
    </row>
    <row r="2866" spans="1:25" x14ac:dyDescent="0.3">
      <c r="A2866" t="str">
        <f t="shared" si="66"/>
        <v>AFRICACIVRotaC2025</v>
      </c>
      <c r="B2866" t="s">
        <v>3</v>
      </c>
      <c r="C2866" t="s">
        <v>142</v>
      </c>
      <c r="D2866" t="s">
        <v>38</v>
      </c>
      <c r="E2866" t="s">
        <v>85</v>
      </c>
      <c r="F2866">
        <v>2025</v>
      </c>
      <c r="G2866" t="s">
        <v>196</v>
      </c>
      <c r="H2866" s="11" cm="1">
        <f t="array" ref="H2866">_xlfn.IFS(G2866="&gt;70%",1,G2866="60-70%",70%,G2866="50-60%",60%,G2866="&lt;50%",50%)</f>
        <v>1</v>
      </c>
      <c r="I2866" s="47">
        <v>0.1553753522391462</v>
      </c>
      <c r="J2866">
        <v>7</v>
      </c>
      <c r="K2866">
        <v>4</v>
      </c>
      <c r="L2866" t="s">
        <v>196</v>
      </c>
      <c r="M2866" s="11" cm="1">
        <f t="array" ref="M2866">_xlfn.IFS(L2866="&gt;70%",1,L2866="60-70%",70%,L2866="50-60%",60%,L2866="&lt;50%",50%)</f>
        <v>1</v>
      </c>
      <c r="N2866" s="47">
        <v>0.18489819529769747</v>
      </c>
      <c r="O2866">
        <v>5</v>
      </c>
      <c r="P2866">
        <v>4</v>
      </c>
      <c r="Q2866">
        <v>5</v>
      </c>
      <c r="R2866">
        <v>2</v>
      </c>
      <c r="S2866" t="s">
        <v>104</v>
      </c>
      <c r="T2866" t="s">
        <v>109</v>
      </c>
      <c r="V2866">
        <v>18</v>
      </c>
      <c r="W2866">
        <v>16</v>
      </c>
      <c r="X2866">
        <f>IF(AND(OR('Country Prioritization'!$C$4 = 'Filter inputs'!$A$4,'Country Prioritization'!$C$4=$B2866),
OR('Country Prioritization'!$C$6='Filter inputs'!$C$4,'Country Prioritization'!$C$6=$S2866),
OR( 'Country Prioritization'!$C$7='Filter inputs'!$D$4, 'Country Prioritization'!$C$7=$T2866),
OR('Country Prioritization'!$C$8='Filter inputs'!$E$4, 'Country Prioritization'!$C$8=$F2866), OR(AND('Country Prioritization'!$C$5='Filter inputs'!$B$4,H2866&lt;=$X$1),AND('Country Prioritization'!$C$5='Filter inputs'!$B$5,M2866&lt;=$X$1))),1,0)</f>
        <v>1</v>
      </c>
      <c r="Y2866">
        <f>IF(OR('Vaccine Prioritization'!$C$5='Filter inputs'!$E$4, 'Vaccine Prioritization'!$C$5=$F2866),1,0)</f>
        <v>1</v>
      </c>
    </row>
    <row r="2867" spans="1:25" x14ac:dyDescent="0.3">
      <c r="A2867" t="str">
        <f t="shared" si="66"/>
        <v>AMERICAHNDRotaC2025</v>
      </c>
      <c r="B2867" t="s">
        <v>22</v>
      </c>
      <c r="C2867" t="s">
        <v>165</v>
      </c>
      <c r="D2867" t="s">
        <v>61</v>
      </c>
      <c r="E2867" t="s">
        <v>85</v>
      </c>
      <c r="F2867">
        <v>2025</v>
      </c>
      <c r="G2867" t="s">
        <v>196</v>
      </c>
      <c r="H2867" s="11" cm="1">
        <f t="array" ref="H2867">_xlfn.IFS(G2867="&gt;70%",1,G2867="60-70%",70%,G2867="50-60%",60%,G2867="&lt;50%",50%)</f>
        <v>1</v>
      </c>
      <c r="I2867" s="47">
        <v>0.16487070353122943</v>
      </c>
      <c r="J2867">
        <v>3</v>
      </c>
      <c r="K2867">
        <v>4</v>
      </c>
      <c r="L2867" t="s">
        <v>196</v>
      </c>
      <c r="M2867" s="11" cm="1">
        <f t="array" ref="M2867">_xlfn.IFS(L2867="&gt;70%",1,L2867="60-70%",70%,L2867="50-60%",60%,L2867="&lt;50%",50%)</f>
        <v>1</v>
      </c>
      <c r="N2867" s="47">
        <v>0.17616436804605759</v>
      </c>
      <c r="O2867">
        <v>2</v>
      </c>
      <c r="P2867">
        <v>3</v>
      </c>
      <c r="Q2867">
        <v>4</v>
      </c>
      <c r="R2867">
        <v>11</v>
      </c>
      <c r="S2867" t="s">
        <v>104</v>
      </c>
      <c r="T2867" t="s">
        <v>108</v>
      </c>
      <c r="V2867">
        <v>22</v>
      </c>
      <c r="W2867">
        <v>20</v>
      </c>
      <c r="X2867">
        <f>IF(AND(OR('Country Prioritization'!$C$4 = 'Filter inputs'!$A$4,'Country Prioritization'!$C$4=$B2867),
OR('Country Prioritization'!$C$6='Filter inputs'!$C$4,'Country Prioritization'!$C$6=$S2867),
OR( 'Country Prioritization'!$C$7='Filter inputs'!$D$4, 'Country Prioritization'!$C$7=$T2867),
OR('Country Prioritization'!$C$8='Filter inputs'!$E$4, 'Country Prioritization'!$C$8=$F2867), OR(AND('Country Prioritization'!$C$5='Filter inputs'!$B$4,H2867&lt;=$X$1),AND('Country Prioritization'!$C$5='Filter inputs'!$B$5,M2867&lt;=$X$1))),1,0)</f>
        <v>1</v>
      </c>
      <c r="Y2867">
        <f>IF(OR('Vaccine Prioritization'!$C$5='Filter inputs'!$E$4, 'Vaccine Prioritization'!$C$5=$F2867),1,0)</f>
        <v>1</v>
      </c>
    </row>
    <row r="2868" spans="1:25" x14ac:dyDescent="0.3">
      <c r="A2868" t="str">
        <f t="shared" si="66"/>
        <v>AFRICAZWERotaC2025</v>
      </c>
      <c r="B2868" t="s">
        <v>3</v>
      </c>
      <c r="C2868" t="s">
        <v>148</v>
      </c>
      <c r="D2868" t="s">
        <v>44</v>
      </c>
      <c r="E2868" t="s">
        <v>85</v>
      </c>
      <c r="F2868">
        <v>2025</v>
      </c>
      <c r="G2868" t="s">
        <v>196</v>
      </c>
      <c r="H2868" s="11" cm="1">
        <f t="array" ref="H2868">_xlfn.IFS(G2868="&gt;70%",1,G2868="60-70%",70%,G2868="50-60%",60%,G2868="&lt;50%",50%)</f>
        <v>1</v>
      </c>
      <c r="I2868" s="47">
        <v>0.1396295798565034</v>
      </c>
      <c r="J2868">
        <v>2</v>
      </c>
      <c r="K2868">
        <v>3</v>
      </c>
      <c r="L2868" t="s">
        <v>196</v>
      </c>
      <c r="M2868" s="11" cm="1">
        <f t="array" ref="M2868">_xlfn.IFS(L2868="&gt;70%",1,L2868="60-70%",70%,L2868="50-60%",60%,L2868="&lt;50%",50%)</f>
        <v>1</v>
      </c>
      <c r="N2868" s="47">
        <v>0.1403571192533403</v>
      </c>
      <c r="O2868">
        <v>4</v>
      </c>
      <c r="P2868">
        <v>3</v>
      </c>
      <c r="Q2868">
        <v>7</v>
      </c>
      <c r="R2868">
        <v>2</v>
      </c>
      <c r="S2868" t="s">
        <v>104</v>
      </c>
      <c r="T2868" t="s">
        <v>109</v>
      </c>
      <c r="V2868">
        <v>14</v>
      </c>
      <c r="W2868">
        <v>16</v>
      </c>
      <c r="X2868">
        <f>IF(AND(OR('Country Prioritization'!$C$4 = 'Filter inputs'!$A$4,'Country Prioritization'!$C$4=$B2868),
OR('Country Prioritization'!$C$6='Filter inputs'!$C$4,'Country Prioritization'!$C$6=$S2868),
OR( 'Country Prioritization'!$C$7='Filter inputs'!$D$4, 'Country Prioritization'!$C$7=$T2868),
OR('Country Prioritization'!$C$8='Filter inputs'!$E$4, 'Country Prioritization'!$C$8=$F2868), OR(AND('Country Prioritization'!$C$5='Filter inputs'!$B$4,H2868&lt;=$X$1),AND('Country Prioritization'!$C$5='Filter inputs'!$B$5,M2868&lt;=$X$1))),1,0)</f>
        <v>1</v>
      </c>
      <c r="Y2868">
        <f>IF(OR('Vaccine Prioritization'!$C$5='Filter inputs'!$E$4, 'Vaccine Prioritization'!$C$5=$F2868),1,0)</f>
        <v>1</v>
      </c>
    </row>
    <row r="2869" spans="1:25" x14ac:dyDescent="0.3">
      <c r="A2869" t="str">
        <f t="shared" si="66"/>
        <v>AFRICAMRTRotaC2025</v>
      </c>
      <c r="B2869" t="s">
        <v>3</v>
      </c>
      <c r="C2869" t="s">
        <v>140</v>
      </c>
      <c r="D2869" t="s">
        <v>36</v>
      </c>
      <c r="E2869" t="s">
        <v>85</v>
      </c>
      <c r="F2869">
        <v>2025</v>
      </c>
      <c r="G2869" t="s">
        <v>196</v>
      </c>
      <c r="H2869" s="11" cm="1">
        <f t="array" ref="H2869">_xlfn.IFS(G2869="&gt;70%",1,G2869="60-70%",70%,G2869="50-60%",60%,G2869="&lt;50%",50%)</f>
        <v>1</v>
      </c>
      <c r="I2869" s="47">
        <v>0.14587625390833311</v>
      </c>
      <c r="J2869">
        <v>5</v>
      </c>
      <c r="K2869">
        <v>4</v>
      </c>
      <c r="L2869" t="s">
        <v>196</v>
      </c>
      <c r="M2869" s="11" cm="1">
        <f t="array" ref="M2869">_xlfn.IFS(L2869="&gt;70%",1,L2869="60-70%",70%,L2869="50-60%",60%,L2869="&lt;50%",50%)</f>
        <v>1</v>
      </c>
      <c r="N2869" s="47">
        <v>0.13944855171517268</v>
      </c>
      <c r="O2869">
        <v>5</v>
      </c>
      <c r="P2869">
        <v>3</v>
      </c>
      <c r="Q2869">
        <v>7</v>
      </c>
      <c r="R2869">
        <v>2</v>
      </c>
      <c r="S2869" t="s">
        <v>104</v>
      </c>
      <c r="T2869" t="s">
        <v>109</v>
      </c>
      <c r="V2869">
        <v>18</v>
      </c>
      <c r="W2869">
        <v>17</v>
      </c>
      <c r="X2869">
        <f>IF(AND(OR('Country Prioritization'!$C$4 = 'Filter inputs'!$A$4,'Country Prioritization'!$C$4=$B2869),
OR('Country Prioritization'!$C$6='Filter inputs'!$C$4,'Country Prioritization'!$C$6=$S2869),
OR( 'Country Prioritization'!$C$7='Filter inputs'!$D$4, 'Country Prioritization'!$C$7=$T2869),
OR('Country Prioritization'!$C$8='Filter inputs'!$E$4, 'Country Prioritization'!$C$8=$F2869), OR(AND('Country Prioritization'!$C$5='Filter inputs'!$B$4,H2869&lt;=$X$1),AND('Country Prioritization'!$C$5='Filter inputs'!$B$5,M2869&lt;=$X$1))),1,0)</f>
        <v>1</v>
      </c>
      <c r="Y2869">
        <f>IF(OR('Vaccine Prioritization'!$C$5='Filter inputs'!$E$4, 'Vaccine Prioritization'!$C$5=$F2869),1,0)</f>
        <v>1</v>
      </c>
    </row>
    <row r="2870" spans="1:25" x14ac:dyDescent="0.3">
      <c r="A2870" t="str">
        <f t="shared" si="66"/>
        <v>AFRICALBRRotaC2025</v>
      </c>
      <c r="B2870" t="s">
        <v>3</v>
      </c>
      <c r="C2870" t="s">
        <v>137</v>
      </c>
      <c r="D2870" t="s">
        <v>33</v>
      </c>
      <c r="E2870" t="s">
        <v>85</v>
      </c>
      <c r="F2870">
        <v>2025</v>
      </c>
      <c r="G2870" t="s">
        <v>197</v>
      </c>
      <c r="H2870" s="11" cm="1">
        <f t="array" ref="H2870">_xlfn.IFS(G2870="&gt;70%",1,G2870="60-70%",70%,G2870="50-60%",60%,G2870="&lt;50%",50%)</f>
        <v>0.7</v>
      </c>
      <c r="I2870" s="47">
        <v>0.10115362112518093</v>
      </c>
      <c r="J2870">
        <v>10</v>
      </c>
      <c r="K2870">
        <v>3</v>
      </c>
      <c r="L2870" t="s">
        <v>196</v>
      </c>
      <c r="M2870" s="11" cm="1">
        <f t="array" ref="M2870">_xlfn.IFS(L2870="&gt;70%",1,L2870="60-70%",70%,L2870="50-60%",60%,L2870="&lt;50%",50%)</f>
        <v>1</v>
      </c>
      <c r="N2870" s="47">
        <v>0.12081700825876095</v>
      </c>
      <c r="O2870">
        <v>5</v>
      </c>
      <c r="P2870">
        <v>3</v>
      </c>
      <c r="Q2870">
        <v>10</v>
      </c>
      <c r="R2870">
        <v>9</v>
      </c>
      <c r="S2870" t="s">
        <v>103</v>
      </c>
      <c r="T2870" t="s">
        <v>106</v>
      </c>
      <c r="V2870">
        <v>32</v>
      </c>
      <c r="W2870">
        <v>27</v>
      </c>
      <c r="X2870">
        <f>IF(AND(OR('Country Prioritization'!$C$4 = 'Filter inputs'!$A$4,'Country Prioritization'!$C$4=$B2870),
OR('Country Prioritization'!$C$6='Filter inputs'!$C$4,'Country Prioritization'!$C$6=$S2870),
OR( 'Country Prioritization'!$C$7='Filter inputs'!$D$4, 'Country Prioritization'!$C$7=$T2870),
OR('Country Prioritization'!$C$8='Filter inputs'!$E$4, 'Country Prioritization'!$C$8=$F2870), OR(AND('Country Prioritization'!$C$5='Filter inputs'!$B$4,H2870&lt;=$X$1),AND('Country Prioritization'!$C$5='Filter inputs'!$B$5,M2870&lt;=$X$1))),1,0)</f>
        <v>1</v>
      </c>
      <c r="Y2870">
        <f>IF(OR('Vaccine Prioritization'!$C$5='Filter inputs'!$E$4, 'Vaccine Prioritization'!$C$5=$F2870),1,0)</f>
        <v>1</v>
      </c>
    </row>
    <row r="2871" spans="1:25" x14ac:dyDescent="0.3">
      <c r="A2871" t="str">
        <f t="shared" si="66"/>
        <v>AFRICACOGRotaC2025</v>
      </c>
      <c r="B2871" t="s">
        <v>3</v>
      </c>
      <c r="C2871" t="s">
        <v>128</v>
      </c>
      <c r="D2871" t="s">
        <v>24</v>
      </c>
      <c r="E2871" t="s">
        <v>85</v>
      </c>
      <c r="F2871">
        <v>2025</v>
      </c>
      <c r="G2871" t="s">
        <v>196</v>
      </c>
      <c r="H2871" s="11" cm="1">
        <f t="array" ref="H2871">_xlfn.IFS(G2871="&gt;70%",1,G2871="60-70%",70%,G2871="50-60%",60%,G2871="&lt;50%",50%)</f>
        <v>1</v>
      </c>
      <c r="I2871" s="47">
        <v>0.14038001920317375</v>
      </c>
      <c r="J2871">
        <v>7</v>
      </c>
      <c r="K2871">
        <v>3</v>
      </c>
      <c r="L2871" t="s">
        <v>197</v>
      </c>
      <c r="M2871" s="11" cm="1">
        <f t="array" ref="M2871">_xlfn.IFS(L2871="&gt;70%",1,L2871="60-70%",70%,L2871="50-60%",60%,L2871="&lt;50%",50%)</f>
        <v>0.7</v>
      </c>
      <c r="N2871" s="47">
        <v>0.1166579027081381</v>
      </c>
      <c r="O2871">
        <v>6</v>
      </c>
      <c r="P2871">
        <v>3</v>
      </c>
      <c r="Q2871">
        <v>8</v>
      </c>
      <c r="R2871">
        <v>2</v>
      </c>
      <c r="S2871" t="s">
        <v>104</v>
      </c>
      <c r="T2871" t="s">
        <v>109</v>
      </c>
      <c r="V2871">
        <v>20</v>
      </c>
      <c r="W2871">
        <v>19</v>
      </c>
      <c r="X2871">
        <f>IF(AND(OR('Country Prioritization'!$C$4 = 'Filter inputs'!$A$4,'Country Prioritization'!$C$4=$B2871),
OR('Country Prioritization'!$C$6='Filter inputs'!$C$4,'Country Prioritization'!$C$6=$S2871),
OR( 'Country Prioritization'!$C$7='Filter inputs'!$D$4, 'Country Prioritization'!$C$7=$T2871),
OR('Country Prioritization'!$C$8='Filter inputs'!$E$4, 'Country Prioritization'!$C$8=$F2871), OR(AND('Country Prioritization'!$C$5='Filter inputs'!$B$4,H2871&lt;=$X$1),AND('Country Prioritization'!$C$5='Filter inputs'!$B$5,M2871&lt;=$X$1))),1,0)</f>
        <v>1</v>
      </c>
      <c r="Y2871">
        <f>IF(OR('Vaccine Prioritization'!$C$5='Filter inputs'!$E$4, 'Vaccine Prioritization'!$C$5=$F2871),1,0)</f>
        <v>1</v>
      </c>
    </row>
    <row r="2872" spans="1:25" x14ac:dyDescent="0.3">
      <c r="A2872" t="str">
        <f t="shared" si="66"/>
        <v>ASIAMNGRotaC2025</v>
      </c>
      <c r="B2872" t="s">
        <v>13</v>
      </c>
      <c r="C2872" t="s">
        <v>174</v>
      </c>
      <c r="D2872" t="s">
        <v>70</v>
      </c>
      <c r="E2872" t="s">
        <v>85</v>
      </c>
      <c r="F2872">
        <v>2025</v>
      </c>
      <c r="G2872" t="s">
        <v>197</v>
      </c>
      <c r="H2872" s="11" cm="1">
        <f t="array" ref="H2872">_xlfn.IFS(G2872="&gt;70%",1,G2872="60-70%",70%,G2872="50-60%",60%,G2872="&lt;50%",50%)</f>
        <v>0.7</v>
      </c>
      <c r="I2872" s="47">
        <v>5.9501367777490592E-2</v>
      </c>
      <c r="J2872">
        <v>7</v>
      </c>
      <c r="K2872">
        <v>2</v>
      </c>
      <c r="L2872" t="s">
        <v>199</v>
      </c>
      <c r="M2872" s="11" cm="1">
        <f t="array" ref="M2872">_xlfn.IFS(L2872="&gt;70%",1,L2872="60-70%",70%,L2872="50-60%",60%,L2872="&lt;50%",50%)</f>
        <v>0.5</v>
      </c>
      <c r="N2872" s="47">
        <v>0.105038675110945</v>
      </c>
      <c r="O2872">
        <v>9</v>
      </c>
      <c r="P2872">
        <v>3</v>
      </c>
      <c r="Q2872">
        <v>5</v>
      </c>
      <c r="R2872">
        <v>11</v>
      </c>
      <c r="S2872" t="s">
        <v>104</v>
      </c>
      <c r="T2872" t="s">
        <v>108</v>
      </c>
      <c r="V2872">
        <v>25</v>
      </c>
      <c r="W2872">
        <v>28</v>
      </c>
      <c r="X2872">
        <f>IF(AND(OR('Country Prioritization'!$C$4 = 'Filter inputs'!$A$4,'Country Prioritization'!$C$4=$B2872),
OR('Country Prioritization'!$C$6='Filter inputs'!$C$4,'Country Prioritization'!$C$6=$S2872),
OR( 'Country Prioritization'!$C$7='Filter inputs'!$D$4, 'Country Prioritization'!$C$7=$T2872),
OR('Country Prioritization'!$C$8='Filter inputs'!$E$4, 'Country Prioritization'!$C$8=$F2872), OR(AND('Country Prioritization'!$C$5='Filter inputs'!$B$4,H2872&lt;=$X$1),AND('Country Prioritization'!$C$5='Filter inputs'!$B$5,M2872&lt;=$X$1))),1,0)</f>
        <v>1</v>
      </c>
      <c r="Y2872">
        <f>IF(OR('Vaccine Prioritization'!$C$5='Filter inputs'!$E$4, 'Vaccine Prioritization'!$C$5=$F2872),1,0)</f>
        <v>1</v>
      </c>
    </row>
    <row r="2873" spans="1:25" x14ac:dyDescent="0.3">
      <c r="A2873" t="str">
        <f t="shared" si="66"/>
        <v>AFRICAGMBRotaC2025</v>
      </c>
      <c r="B2873" t="s">
        <v>3</v>
      </c>
      <c r="C2873" t="s">
        <v>156</v>
      </c>
      <c r="D2873" t="s">
        <v>52</v>
      </c>
      <c r="E2873" t="s">
        <v>85</v>
      </c>
      <c r="F2873">
        <v>2025</v>
      </c>
      <c r="G2873" t="s">
        <v>196</v>
      </c>
      <c r="H2873" s="11" cm="1">
        <f t="array" ref="H2873">_xlfn.IFS(G2873="&gt;70%",1,G2873="60-70%",70%,G2873="50-60%",60%,G2873="&lt;50%",50%)</f>
        <v>1</v>
      </c>
      <c r="I2873" s="47">
        <v>0.10612849927116864</v>
      </c>
      <c r="J2873">
        <v>3</v>
      </c>
      <c r="K2873">
        <v>3</v>
      </c>
      <c r="L2873" t="s">
        <v>196</v>
      </c>
      <c r="M2873" s="11" cm="1">
        <f t="array" ref="M2873">_xlfn.IFS(L2873="&gt;70%",1,L2873="60-70%",70%,L2873="50-60%",60%,L2873="&lt;50%",50%)</f>
        <v>1</v>
      </c>
      <c r="N2873" s="47">
        <v>9.5847208053018468E-2</v>
      </c>
      <c r="O2873">
        <v>3</v>
      </c>
      <c r="P2873">
        <v>3</v>
      </c>
      <c r="Q2873">
        <v>6</v>
      </c>
      <c r="R2873">
        <v>9</v>
      </c>
      <c r="S2873" t="s">
        <v>103</v>
      </c>
      <c r="T2873" t="s">
        <v>106</v>
      </c>
      <c r="V2873">
        <v>21</v>
      </c>
      <c r="W2873">
        <v>21</v>
      </c>
      <c r="X2873">
        <f>IF(AND(OR('Country Prioritization'!$C$4 = 'Filter inputs'!$A$4,'Country Prioritization'!$C$4=$B2873),
OR('Country Prioritization'!$C$6='Filter inputs'!$C$4,'Country Prioritization'!$C$6=$S2873),
OR( 'Country Prioritization'!$C$7='Filter inputs'!$D$4, 'Country Prioritization'!$C$7=$T2873),
OR('Country Prioritization'!$C$8='Filter inputs'!$E$4, 'Country Prioritization'!$C$8=$F2873), OR(AND('Country Prioritization'!$C$5='Filter inputs'!$B$4,H2873&lt;=$X$1),AND('Country Prioritization'!$C$5='Filter inputs'!$B$5,M2873&lt;=$X$1))),1,0)</f>
        <v>1</v>
      </c>
      <c r="Y2873">
        <f>IF(OR('Vaccine Prioritization'!$C$5='Filter inputs'!$E$4, 'Vaccine Prioritization'!$C$5=$F2873),1,0)</f>
        <v>1</v>
      </c>
    </row>
    <row r="2874" spans="1:25" x14ac:dyDescent="0.3">
      <c r="A2874" t="str">
        <f t="shared" si="66"/>
        <v>AFRICACAFRotaC2025</v>
      </c>
      <c r="B2874" t="s">
        <v>3</v>
      </c>
      <c r="C2874" t="s">
        <v>114</v>
      </c>
      <c r="D2874" t="s">
        <v>6</v>
      </c>
      <c r="E2874" t="s">
        <v>85</v>
      </c>
      <c r="F2874">
        <v>2025</v>
      </c>
      <c r="G2874" t="s">
        <v>196</v>
      </c>
      <c r="H2874" s="11" cm="1">
        <f t="array" ref="H2874">_xlfn.IFS(G2874="&gt;70%",1,G2874="60-70%",70%,G2874="50-60%",60%,G2874="&lt;50%",50%)</f>
        <v>1</v>
      </c>
      <c r="I2874" s="47">
        <v>0.16058686691759175</v>
      </c>
      <c r="J2874">
        <v>5</v>
      </c>
      <c r="K2874">
        <v>4</v>
      </c>
      <c r="L2874" t="s">
        <v>199</v>
      </c>
      <c r="M2874" s="11" cm="1">
        <f t="array" ref="M2874">_xlfn.IFS(L2874="&gt;70%",1,L2874="60-70%",70%,L2874="50-60%",60%,L2874="&lt;50%",50%)</f>
        <v>0.5</v>
      </c>
      <c r="N2874" s="47">
        <v>8.1552017788751541E-2</v>
      </c>
      <c r="O2874">
        <v>7</v>
      </c>
      <c r="P2874">
        <v>2</v>
      </c>
      <c r="Q2874">
        <v>10</v>
      </c>
      <c r="R2874">
        <v>9</v>
      </c>
      <c r="S2874" t="s">
        <v>103</v>
      </c>
      <c r="T2874" t="s">
        <v>106</v>
      </c>
      <c r="V2874">
        <v>28</v>
      </c>
      <c r="W2874">
        <v>28</v>
      </c>
      <c r="X2874">
        <f>IF(AND(OR('Country Prioritization'!$C$4 = 'Filter inputs'!$A$4,'Country Prioritization'!$C$4=$B2874),
OR('Country Prioritization'!$C$6='Filter inputs'!$C$4,'Country Prioritization'!$C$6=$S2874),
OR( 'Country Prioritization'!$C$7='Filter inputs'!$D$4, 'Country Prioritization'!$C$7=$T2874),
OR('Country Prioritization'!$C$8='Filter inputs'!$E$4, 'Country Prioritization'!$C$8=$F2874), OR(AND('Country Prioritization'!$C$5='Filter inputs'!$B$4,H2874&lt;=$X$1),AND('Country Prioritization'!$C$5='Filter inputs'!$B$5,M2874&lt;=$X$1))),1,0)</f>
        <v>1</v>
      </c>
      <c r="Y2874">
        <f>IF(OR('Vaccine Prioritization'!$C$5='Filter inputs'!$E$4, 'Vaccine Prioritization'!$C$5=$F2874),1,0)</f>
        <v>1</v>
      </c>
    </row>
    <row r="2875" spans="1:25" x14ac:dyDescent="0.3">
      <c r="A2875" t="str">
        <f t="shared" si="66"/>
        <v>AMERICANICRotaC2025</v>
      </c>
      <c r="B2875" t="s">
        <v>22</v>
      </c>
      <c r="C2875" t="s">
        <v>185</v>
      </c>
      <c r="D2875" t="s">
        <v>81</v>
      </c>
      <c r="E2875" t="s">
        <v>85</v>
      </c>
      <c r="F2875">
        <v>2025</v>
      </c>
      <c r="G2875" t="s">
        <v>196</v>
      </c>
      <c r="H2875" s="11" cm="1">
        <f t="array" ref="H2875">_xlfn.IFS(G2875="&gt;70%",1,G2875="60-70%",70%,G2875="50-60%",60%,G2875="&lt;50%",50%)</f>
        <v>1</v>
      </c>
      <c r="I2875" s="47">
        <v>7.7898050950385891E-2</v>
      </c>
      <c r="J2875">
        <v>1</v>
      </c>
      <c r="K2875">
        <v>3</v>
      </c>
      <c r="L2875" t="s">
        <v>196</v>
      </c>
      <c r="M2875" s="11" cm="1">
        <f t="array" ref="M2875">_xlfn.IFS(L2875="&gt;70%",1,L2875="60-70%",70%,L2875="50-60%",60%,L2875="&lt;50%",50%)</f>
        <v>1</v>
      </c>
      <c r="N2875" s="47">
        <v>7.8191911511881207E-2</v>
      </c>
      <c r="O2875">
        <v>1</v>
      </c>
      <c r="P2875">
        <v>2</v>
      </c>
      <c r="Q2875">
        <v>1</v>
      </c>
      <c r="R2875">
        <v>5</v>
      </c>
      <c r="S2875" t="s">
        <v>104</v>
      </c>
      <c r="T2875" t="s">
        <v>107</v>
      </c>
      <c r="V2875">
        <v>10</v>
      </c>
      <c r="W2875">
        <v>9</v>
      </c>
      <c r="X2875">
        <f>IF(AND(OR('Country Prioritization'!$C$4 = 'Filter inputs'!$A$4,'Country Prioritization'!$C$4=$B2875),
OR('Country Prioritization'!$C$6='Filter inputs'!$C$4,'Country Prioritization'!$C$6=$S2875),
OR( 'Country Prioritization'!$C$7='Filter inputs'!$D$4, 'Country Prioritization'!$C$7=$T2875),
OR('Country Prioritization'!$C$8='Filter inputs'!$E$4, 'Country Prioritization'!$C$8=$F2875), OR(AND('Country Prioritization'!$C$5='Filter inputs'!$B$4,H2875&lt;=$X$1),AND('Country Prioritization'!$C$5='Filter inputs'!$B$5,M2875&lt;=$X$1))),1,0)</f>
        <v>1</v>
      </c>
      <c r="Y2875">
        <f>IF(OR('Vaccine Prioritization'!$C$5='Filter inputs'!$E$4, 'Vaccine Prioritization'!$C$5=$F2875),1,0)</f>
        <v>1</v>
      </c>
    </row>
    <row r="2876" spans="1:25" x14ac:dyDescent="0.3">
      <c r="A2876" t="str">
        <f t="shared" si="66"/>
        <v>AFRICAGNBRotaC2025</v>
      </c>
      <c r="B2876" t="s">
        <v>3</v>
      </c>
      <c r="C2876" t="s">
        <v>138</v>
      </c>
      <c r="D2876" t="s">
        <v>34</v>
      </c>
      <c r="E2876" t="s">
        <v>85</v>
      </c>
      <c r="F2876">
        <v>2025</v>
      </c>
      <c r="G2876" t="s">
        <v>196</v>
      </c>
      <c r="H2876" s="11" cm="1">
        <f t="array" ref="H2876">_xlfn.IFS(G2876="&gt;70%",1,G2876="60-70%",70%,G2876="50-60%",60%,G2876="&lt;50%",50%)</f>
        <v>1</v>
      </c>
      <c r="I2876" s="47">
        <v>6.5420973206427965E-2</v>
      </c>
      <c r="J2876">
        <v>4</v>
      </c>
      <c r="K2876">
        <v>2</v>
      </c>
      <c r="L2876" t="s">
        <v>196</v>
      </c>
      <c r="M2876" s="11" cm="1">
        <f t="array" ref="M2876">_xlfn.IFS(L2876="&gt;70%",1,L2876="60-70%",70%,L2876="50-60%",60%,L2876="&lt;50%",50%)</f>
        <v>1</v>
      </c>
      <c r="N2876" s="47">
        <v>6.3275576682785689E-2</v>
      </c>
      <c r="O2876">
        <v>5</v>
      </c>
      <c r="P2876">
        <v>2</v>
      </c>
      <c r="Q2876">
        <v>9</v>
      </c>
      <c r="R2876">
        <v>9</v>
      </c>
      <c r="S2876" t="s">
        <v>103</v>
      </c>
      <c r="T2876" t="s">
        <v>106</v>
      </c>
      <c r="V2876">
        <v>24</v>
      </c>
      <c r="W2876">
        <v>25</v>
      </c>
      <c r="X2876">
        <f>IF(AND(OR('Country Prioritization'!$C$4 = 'Filter inputs'!$A$4,'Country Prioritization'!$C$4=$B2876),
OR('Country Prioritization'!$C$6='Filter inputs'!$C$4,'Country Prioritization'!$C$6=$S2876),
OR( 'Country Prioritization'!$C$7='Filter inputs'!$D$4, 'Country Prioritization'!$C$7=$T2876),
OR('Country Prioritization'!$C$8='Filter inputs'!$E$4, 'Country Prioritization'!$C$8=$F2876), OR(AND('Country Prioritization'!$C$5='Filter inputs'!$B$4,H2876&lt;=$X$1),AND('Country Prioritization'!$C$5='Filter inputs'!$B$5,M2876&lt;=$X$1))),1,0)</f>
        <v>1</v>
      </c>
      <c r="Y2876">
        <f>IF(OR('Vaccine Prioritization'!$C$5='Filter inputs'!$E$4, 'Vaccine Prioritization'!$C$5=$F2876),1,0)</f>
        <v>1</v>
      </c>
    </row>
    <row r="2877" spans="1:25" x14ac:dyDescent="0.3">
      <c r="A2877" t="str">
        <f t="shared" si="66"/>
        <v>ASIAARMRotaC2025</v>
      </c>
      <c r="B2877" t="s">
        <v>13</v>
      </c>
      <c r="C2877" t="s">
        <v>168</v>
      </c>
      <c r="D2877" t="s">
        <v>64</v>
      </c>
      <c r="E2877" t="s">
        <v>85</v>
      </c>
      <c r="F2877">
        <v>2025</v>
      </c>
      <c r="G2877" t="s">
        <v>196</v>
      </c>
      <c r="H2877" s="11" cm="1">
        <f t="array" ref="H2877">_xlfn.IFS(G2877="&gt;70%",1,G2877="60-70%",70%,G2877="50-60%",60%,G2877="&lt;50%",50%)</f>
        <v>1</v>
      </c>
      <c r="I2877" s="47">
        <v>4.9125235450397667E-2</v>
      </c>
      <c r="J2877">
        <v>2</v>
      </c>
      <c r="K2877">
        <v>2</v>
      </c>
      <c r="L2877" t="s">
        <v>196</v>
      </c>
      <c r="M2877" s="11" cm="1">
        <f t="array" ref="M2877">_xlfn.IFS(L2877="&gt;70%",1,L2877="60-70%",70%,L2877="50-60%",60%,L2877="&lt;50%",50%)</f>
        <v>1</v>
      </c>
      <c r="N2877" s="47">
        <v>5.0217762042561766E-2</v>
      </c>
      <c r="O2877">
        <v>2</v>
      </c>
      <c r="P2877">
        <v>2</v>
      </c>
      <c r="Q2877">
        <v>2</v>
      </c>
      <c r="R2877">
        <v>10</v>
      </c>
      <c r="S2877" t="s">
        <v>105</v>
      </c>
      <c r="T2877" t="s">
        <v>108</v>
      </c>
      <c r="V2877">
        <v>16</v>
      </c>
      <c r="W2877">
        <v>16</v>
      </c>
      <c r="X2877">
        <f>IF(AND(OR('Country Prioritization'!$C$4 = 'Filter inputs'!$A$4,'Country Prioritization'!$C$4=$B2877),
OR('Country Prioritization'!$C$6='Filter inputs'!$C$4,'Country Prioritization'!$C$6=$S2877),
OR( 'Country Prioritization'!$C$7='Filter inputs'!$D$4, 'Country Prioritization'!$C$7=$T2877),
OR('Country Prioritization'!$C$8='Filter inputs'!$E$4, 'Country Prioritization'!$C$8=$F2877), OR(AND('Country Prioritization'!$C$5='Filter inputs'!$B$4,H2877&lt;=$X$1),AND('Country Prioritization'!$C$5='Filter inputs'!$B$5,M2877&lt;=$X$1))),1,0)</f>
        <v>1</v>
      </c>
      <c r="Y2877">
        <f>IF(OR('Vaccine Prioritization'!$C$5='Filter inputs'!$E$4, 'Vaccine Prioritization'!$C$5=$F2877),1,0)</f>
        <v>1</v>
      </c>
    </row>
    <row r="2878" spans="1:25" x14ac:dyDescent="0.3">
      <c r="A2878" t="str">
        <f t="shared" si="66"/>
        <v>ASIATLSRotaC2025</v>
      </c>
      <c r="B2878" t="s">
        <v>13</v>
      </c>
      <c r="C2878" t="s">
        <v>160</v>
      </c>
      <c r="D2878" t="s">
        <v>56</v>
      </c>
      <c r="E2878" t="s">
        <v>85</v>
      </c>
      <c r="F2878">
        <v>2025</v>
      </c>
      <c r="G2878" t="s">
        <v>197</v>
      </c>
      <c r="H2878" s="11" cm="1">
        <f t="array" ref="H2878">_xlfn.IFS(G2878="&gt;70%",1,G2878="60-70%",70%,G2878="50-60%",60%,G2878="&lt;50%",50%)</f>
        <v>0.7</v>
      </c>
      <c r="I2878" s="47">
        <v>3.8204056804760765E-2</v>
      </c>
      <c r="J2878">
        <v>7</v>
      </c>
      <c r="K2878">
        <v>2</v>
      </c>
      <c r="L2878" t="s">
        <v>199</v>
      </c>
      <c r="M2878" s="11" cm="1">
        <f t="array" ref="M2878">_xlfn.IFS(L2878="&gt;70%",1,L2878="60-70%",70%,L2878="50-60%",60%,L2878="&lt;50%",50%)</f>
        <v>0.5</v>
      </c>
      <c r="N2878" s="47">
        <v>4.3459166050491889E-2</v>
      </c>
      <c r="O2878">
        <v>8</v>
      </c>
      <c r="P2878">
        <v>2</v>
      </c>
      <c r="Q2878">
        <v>2</v>
      </c>
      <c r="R2878">
        <v>11</v>
      </c>
      <c r="S2878" t="s">
        <v>104</v>
      </c>
      <c r="T2878" t="s">
        <v>108</v>
      </c>
      <c r="V2878">
        <v>22</v>
      </c>
      <c r="W2878">
        <v>23</v>
      </c>
      <c r="X2878">
        <f>IF(AND(OR('Country Prioritization'!$C$4 = 'Filter inputs'!$A$4,'Country Prioritization'!$C$4=$B2878),
OR('Country Prioritization'!$C$6='Filter inputs'!$C$4,'Country Prioritization'!$C$6=$S2878),
OR( 'Country Prioritization'!$C$7='Filter inputs'!$D$4, 'Country Prioritization'!$C$7=$T2878),
OR('Country Prioritization'!$C$8='Filter inputs'!$E$4, 'Country Prioritization'!$C$8=$F2878), OR(AND('Country Prioritization'!$C$5='Filter inputs'!$B$4,H2878&lt;=$X$1),AND('Country Prioritization'!$C$5='Filter inputs'!$B$5,M2878&lt;=$X$1))),1,0)</f>
        <v>1</v>
      </c>
      <c r="Y2878">
        <f>IF(OR('Vaccine Prioritization'!$C$5='Filter inputs'!$E$4, 'Vaccine Prioritization'!$C$5=$F2878),1,0)</f>
        <v>1</v>
      </c>
    </row>
    <row r="2879" spans="1:25" x14ac:dyDescent="0.3">
      <c r="A2879" t="str">
        <f t="shared" si="66"/>
        <v>OCEANIASLBRotaC2025</v>
      </c>
      <c r="B2879" t="s">
        <v>15</v>
      </c>
      <c r="C2879" t="s">
        <v>150</v>
      </c>
      <c r="D2879" t="s">
        <v>46</v>
      </c>
      <c r="E2879" t="s">
        <v>85</v>
      </c>
      <c r="F2879">
        <v>2025</v>
      </c>
      <c r="G2879" t="s">
        <v>196</v>
      </c>
      <c r="H2879" s="11" cm="1">
        <f t="array" ref="H2879">_xlfn.IFS(G2879="&gt;70%",1,G2879="60-70%",70%,G2879="50-60%",60%,G2879="&lt;50%",50%)</f>
        <v>1</v>
      </c>
      <c r="I2879" s="47">
        <v>2.141067264510324E-2</v>
      </c>
      <c r="J2879">
        <v>4</v>
      </c>
      <c r="K2879">
        <v>1</v>
      </c>
      <c r="L2879" t="s">
        <v>199</v>
      </c>
      <c r="M2879" s="11" cm="1">
        <f t="array" ref="M2879">_xlfn.IFS(L2879="&gt;70%",1,L2879="60-70%",70%,L2879="50-60%",60%,L2879="&lt;50%",50%)</f>
        <v>0.5</v>
      </c>
      <c r="N2879" s="47">
        <v>3.5710370694054611E-2</v>
      </c>
      <c r="O2879">
        <v>7</v>
      </c>
      <c r="P2879">
        <v>2</v>
      </c>
      <c r="Q2879">
        <v>1</v>
      </c>
      <c r="R2879">
        <v>5</v>
      </c>
      <c r="S2879" t="s">
        <v>104</v>
      </c>
      <c r="T2879" t="s">
        <v>107</v>
      </c>
      <c r="V2879">
        <v>11</v>
      </c>
      <c r="W2879">
        <v>15</v>
      </c>
      <c r="X2879">
        <f>IF(AND(OR('Country Prioritization'!$C$4 = 'Filter inputs'!$A$4,'Country Prioritization'!$C$4=$B2879),
OR('Country Prioritization'!$C$6='Filter inputs'!$C$4,'Country Prioritization'!$C$6=$S2879),
OR( 'Country Prioritization'!$C$7='Filter inputs'!$D$4, 'Country Prioritization'!$C$7=$T2879),
OR('Country Prioritization'!$C$8='Filter inputs'!$E$4, 'Country Prioritization'!$C$8=$F2879), OR(AND('Country Prioritization'!$C$5='Filter inputs'!$B$4,H2879&lt;=$X$1),AND('Country Prioritization'!$C$5='Filter inputs'!$B$5,M2879&lt;=$X$1))),1,0)</f>
        <v>1</v>
      </c>
      <c r="Y2879">
        <f>IF(OR('Vaccine Prioritization'!$C$5='Filter inputs'!$E$4, 'Vaccine Prioritization'!$C$5=$F2879),1,0)</f>
        <v>1</v>
      </c>
    </row>
    <row r="2880" spans="1:25" x14ac:dyDescent="0.3">
      <c r="A2880" t="str">
        <f t="shared" si="66"/>
        <v>ASIABTNRotaC2025</v>
      </c>
      <c r="B2880" t="s">
        <v>13</v>
      </c>
      <c r="C2880" t="s">
        <v>184</v>
      </c>
      <c r="D2880" t="s">
        <v>80</v>
      </c>
      <c r="E2880" t="s">
        <v>85</v>
      </c>
      <c r="F2880">
        <v>2025</v>
      </c>
      <c r="G2880" t="s">
        <v>197</v>
      </c>
      <c r="H2880" s="11" cm="1">
        <f t="array" ref="H2880">_xlfn.IFS(G2880="&gt;70%",1,G2880="60-70%",70%,G2880="50-60%",60%,G2880="&lt;50%",50%)</f>
        <v>0.7</v>
      </c>
      <c r="I2880" s="47">
        <v>5.5231874038665163E-3</v>
      </c>
      <c r="J2880">
        <v>7</v>
      </c>
      <c r="K2880">
        <v>1</v>
      </c>
      <c r="L2880" t="s">
        <v>199</v>
      </c>
      <c r="M2880" s="11" cm="1">
        <f t="array" ref="M2880">_xlfn.IFS(L2880="&gt;70%",1,L2880="60-70%",70%,L2880="50-60%",60%,L2880="&lt;50%",50%)</f>
        <v>0.5</v>
      </c>
      <c r="N2880" s="47">
        <v>3.0447657502211206E-2</v>
      </c>
      <c r="O2880">
        <v>8</v>
      </c>
      <c r="P2880">
        <v>2</v>
      </c>
      <c r="Q2880">
        <v>4</v>
      </c>
      <c r="R2880">
        <v>11</v>
      </c>
      <c r="S2880" t="s">
        <v>104</v>
      </c>
      <c r="T2880" t="s">
        <v>108</v>
      </c>
      <c r="V2880">
        <v>23</v>
      </c>
      <c r="W2880">
        <v>25</v>
      </c>
      <c r="X2880">
        <f>IF(AND(OR('Country Prioritization'!$C$4 = 'Filter inputs'!$A$4,'Country Prioritization'!$C$4=$B2880),
OR('Country Prioritization'!$C$6='Filter inputs'!$C$4,'Country Prioritization'!$C$6=$S2880),
OR( 'Country Prioritization'!$C$7='Filter inputs'!$D$4, 'Country Prioritization'!$C$7=$T2880),
OR('Country Prioritization'!$C$8='Filter inputs'!$E$4, 'Country Prioritization'!$C$8=$F2880), OR(AND('Country Prioritization'!$C$5='Filter inputs'!$B$4,H2880&lt;=$X$1),AND('Country Prioritization'!$C$5='Filter inputs'!$B$5,M2880&lt;=$X$1))),1,0)</f>
        <v>1</v>
      </c>
      <c r="Y2880">
        <f>IF(OR('Vaccine Prioritization'!$C$5='Filter inputs'!$E$4, 'Vaccine Prioritization'!$C$5=$F2880),1,0)</f>
        <v>1</v>
      </c>
    </row>
    <row r="2881" spans="1:25" x14ac:dyDescent="0.3">
      <c r="A2881" t="str">
        <f t="shared" si="66"/>
        <v>AFRICADJIRotaC2025</v>
      </c>
      <c r="B2881" t="s">
        <v>3</v>
      </c>
      <c r="C2881" t="s">
        <v>124</v>
      </c>
      <c r="D2881" t="s">
        <v>19</v>
      </c>
      <c r="E2881" t="s">
        <v>85</v>
      </c>
      <c r="F2881">
        <v>2025</v>
      </c>
      <c r="G2881" t="s">
        <v>196</v>
      </c>
      <c r="H2881" s="11" cm="1">
        <f t="array" ref="H2881">_xlfn.IFS(G2881="&gt;70%",1,G2881="60-70%",70%,G2881="50-60%",60%,G2881="&lt;50%",50%)</f>
        <v>1</v>
      </c>
      <c r="I2881" s="47">
        <v>3.2668125671659283E-2</v>
      </c>
      <c r="J2881">
        <v>3</v>
      </c>
      <c r="K2881">
        <v>2</v>
      </c>
      <c r="L2881" t="s">
        <v>197</v>
      </c>
      <c r="M2881" s="11" cm="1">
        <f t="array" ref="M2881">_xlfn.IFS(L2881="&gt;70%",1,L2881="60-70%",70%,L2881="50-60%",60%,L2881="&lt;50%",50%)</f>
        <v>0.7</v>
      </c>
      <c r="N2881" s="47">
        <v>2.8550382076088964E-2</v>
      </c>
      <c r="O2881">
        <v>6</v>
      </c>
      <c r="P2881">
        <v>2</v>
      </c>
      <c r="Q2881">
        <v>7</v>
      </c>
      <c r="R2881">
        <v>2</v>
      </c>
      <c r="S2881" t="s">
        <v>104</v>
      </c>
      <c r="T2881" t="s">
        <v>109</v>
      </c>
      <c r="V2881">
        <v>14</v>
      </c>
      <c r="W2881">
        <v>17</v>
      </c>
      <c r="X2881">
        <f>IF(AND(OR('Country Prioritization'!$C$4 = 'Filter inputs'!$A$4,'Country Prioritization'!$C$4=$B2881),
OR('Country Prioritization'!$C$6='Filter inputs'!$C$4,'Country Prioritization'!$C$6=$S2881),
OR( 'Country Prioritization'!$C$7='Filter inputs'!$D$4, 'Country Prioritization'!$C$7=$T2881),
OR('Country Prioritization'!$C$8='Filter inputs'!$E$4, 'Country Prioritization'!$C$8=$F2881), OR(AND('Country Prioritization'!$C$5='Filter inputs'!$B$4,H2881&lt;=$X$1),AND('Country Prioritization'!$C$5='Filter inputs'!$B$5,M2881&lt;=$X$1))),1,0)</f>
        <v>1</v>
      </c>
      <c r="Y2881">
        <f>IF(OR('Vaccine Prioritization'!$C$5='Filter inputs'!$E$4, 'Vaccine Prioritization'!$C$5=$F2881),1,0)</f>
        <v>1</v>
      </c>
    </row>
    <row r="2882" spans="1:25" x14ac:dyDescent="0.3">
      <c r="A2882" t="str">
        <f t="shared" si="66"/>
        <v>ASIAGEORotaC2025</v>
      </c>
      <c r="B2882" t="s">
        <v>13</v>
      </c>
      <c r="C2882" t="s">
        <v>159</v>
      </c>
      <c r="D2882" t="s">
        <v>55</v>
      </c>
      <c r="E2882" t="s">
        <v>85</v>
      </c>
      <c r="F2882">
        <v>2025</v>
      </c>
      <c r="G2882" t="s">
        <v>196</v>
      </c>
      <c r="H2882" s="11" cm="1">
        <f t="array" ref="H2882">_xlfn.IFS(G2882="&gt;70%",1,G2882="60-70%",70%,G2882="50-60%",60%,G2882="&lt;50%",50%)</f>
        <v>1</v>
      </c>
      <c r="I2882" s="47">
        <v>2.4241208117995811E-2</v>
      </c>
      <c r="J2882">
        <v>4</v>
      </c>
      <c r="K2882">
        <v>2</v>
      </c>
      <c r="L2882" t="s">
        <v>196</v>
      </c>
      <c r="M2882" s="11" cm="1">
        <f t="array" ref="M2882">_xlfn.IFS(L2882="&gt;70%",1,L2882="60-70%",70%,L2882="50-60%",60%,L2882="&lt;50%",50%)</f>
        <v>1</v>
      </c>
      <c r="N2882" s="47">
        <v>2.4396955628154079E-2</v>
      </c>
      <c r="O2882">
        <v>3</v>
      </c>
      <c r="P2882">
        <v>1</v>
      </c>
      <c r="Q2882">
        <v>3</v>
      </c>
      <c r="R2882">
        <v>10</v>
      </c>
      <c r="S2882" t="s">
        <v>105</v>
      </c>
      <c r="T2882" t="s">
        <v>108</v>
      </c>
      <c r="V2882">
        <v>19</v>
      </c>
      <c r="W2882">
        <v>17</v>
      </c>
      <c r="X2882">
        <f>IF(AND(OR('Country Prioritization'!$C$4 = 'Filter inputs'!$A$4,'Country Prioritization'!$C$4=$B2882),
OR('Country Prioritization'!$C$6='Filter inputs'!$C$4,'Country Prioritization'!$C$6=$S2882),
OR( 'Country Prioritization'!$C$7='Filter inputs'!$D$4, 'Country Prioritization'!$C$7=$T2882),
OR('Country Prioritization'!$C$8='Filter inputs'!$E$4, 'Country Prioritization'!$C$8=$F2882), OR(AND('Country Prioritization'!$C$5='Filter inputs'!$B$4,H2882&lt;=$X$1),AND('Country Prioritization'!$C$5='Filter inputs'!$B$5,M2882&lt;=$X$1))),1,0)</f>
        <v>1</v>
      </c>
      <c r="Y2882">
        <f>IF(OR('Vaccine Prioritization'!$C$5='Filter inputs'!$E$4, 'Vaccine Prioritization'!$C$5=$F2882),1,0)</f>
        <v>1</v>
      </c>
    </row>
    <row r="2883" spans="1:25" x14ac:dyDescent="0.3">
      <c r="A2883" t="str">
        <f t="shared" si="66"/>
        <v>AFRICALSORotaC2025</v>
      </c>
      <c r="B2883" t="s">
        <v>3</v>
      </c>
      <c r="C2883" t="s">
        <v>178</v>
      </c>
      <c r="D2883" t="s">
        <v>74</v>
      </c>
      <c r="E2883" t="s">
        <v>85</v>
      </c>
      <c r="F2883">
        <v>2025</v>
      </c>
      <c r="G2883" t="s">
        <v>196</v>
      </c>
      <c r="H2883" s="11" cm="1">
        <f t="array" ref="H2883">_xlfn.IFS(G2883="&gt;70%",1,G2883="60-70%",70%,G2883="50-60%",60%,G2883="&lt;50%",50%)</f>
        <v>1</v>
      </c>
      <c r="I2883" s="47">
        <v>2.2105774832475961E-2</v>
      </c>
      <c r="J2883">
        <v>4</v>
      </c>
      <c r="K2883">
        <v>1</v>
      </c>
      <c r="L2883" t="s">
        <v>196</v>
      </c>
      <c r="M2883" s="11" cm="1">
        <f t="array" ref="M2883">_xlfn.IFS(L2883="&gt;70%",1,L2883="60-70%",70%,L2883="50-60%",60%,L2883="&lt;50%",50%)</f>
        <v>1</v>
      </c>
      <c r="N2883" s="47">
        <v>2.3037728877150474E-2</v>
      </c>
      <c r="O2883">
        <v>1</v>
      </c>
      <c r="P2883">
        <v>1</v>
      </c>
      <c r="Q2883">
        <v>9</v>
      </c>
      <c r="R2883">
        <v>2</v>
      </c>
      <c r="S2883" t="s">
        <v>104</v>
      </c>
      <c r="T2883" t="s">
        <v>109</v>
      </c>
      <c r="V2883">
        <v>16</v>
      </c>
      <c r="W2883">
        <v>13</v>
      </c>
      <c r="X2883">
        <f>IF(AND(OR('Country Prioritization'!$C$4 = 'Filter inputs'!$A$4,'Country Prioritization'!$C$4=$B2883),
OR('Country Prioritization'!$C$6='Filter inputs'!$C$4,'Country Prioritization'!$C$6=$S2883),
OR( 'Country Prioritization'!$C$7='Filter inputs'!$D$4, 'Country Prioritization'!$C$7=$T2883),
OR('Country Prioritization'!$C$8='Filter inputs'!$E$4, 'Country Prioritization'!$C$8=$F2883), OR(AND('Country Prioritization'!$C$5='Filter inputs'!$B$4,H2883&lt;=$X$1),AND('Country Prioritization'!$C$5='Filter inputs'!$B$5,M2883&lt;=$X$1))),1,0)</f>
        <v>1</v>
      </c>
      <c r="Y2883">
        <f>IF(OR('Vaccine Prioritization'!$C$5='Filter inputs'!$E$4, 'Vaccine Prioritization'!$C$5=$F2883),1,0)</f>
        <v>1</v>
      </c>
    </row>
    <row r="2884" spans="1:25" x14ac:dyDescent="0.3">
      <c r="A2884" t="str">
        <f t="shared" ref="A2884:A2947" si="67">_xlfn.CONCAT(B2884,D2884,E2884,F2884)</f>
        <v>AFRICACOMRotaC2025</v>
      </c>
      <c r="B2884" t="s">
        <v>3</v>
      </c>
      <c r="C2884" t="s">
        <v>153</v>
      </c>
      <c r="D2884" t="s">
        <v>49</v>
      </c>
      <c r="E2884" t="s">
        <v>85</v>
      </c>
      <c r="F2884">
        <v>2025</v>
      </c>
      <c r="G2884" t="s">
        <v>196</v>
      </c>
      <c r="H2884" s="11" cm="1">
        <f t="array" ref="H2884">_xlfn.IFS(G2884="&gt;70%",1,G2884="60-70%",70%,G2884="50-60%",60%,G2884="&lt;50%",50%)</f>
        <v>1</v>
      </c>
      <c r="I2884" s="47">
        <v>3.4712447100766555E-2</v>
      </c>
      <c r="J2884">
        <v>5</v>
      </c>
      <c r="K2884">
        <v>2</v>
      </c>
      <c r="L2884" t="s">
        <v>199</v>
      </c>
      <c r="M2884" s="11" cm="1">
        <f t="array" ref="M2884">_xlfn.IFS(L2884="&gt;70%",1,L2884="60-70%",70%,L2884="50-60%",60%,L2884="&lt;50%",50%)</f>
        <v>0.5</v>
      </c>
      <c r="N2884" s="47">
        <v>2.2264649321911998E-2</v>
      </c>
      <c r="O2884">
        <v>7</v>
      </c>
      <c r="P2884">
        <v>1</v>
      </c>
      <c r="Q2884">
        <v>3</v>
      </c>
      <c r="R2884">
        <v>2</v>
      </c>
      <c r="S2884" t="s">
        <v>104</v>
      </c>
      <c r="T2884" t="s">
        <v>109</v>
      </c>
      <c r="V2884">
        <v>12</v>
      </c>
      <c r="W2884">
        <v>13</v>
      </c>
      <c r="X2884">
        <f>IF(AND(OR('Country Prioritization'!$C$4 = 'Filter inputs'!$A$4,'Country Prioritization'!$C$4=$B2884),
OR('Country Prioritization'!$C$6='Filter inputs'!$C$4,'Country Prioritization'!$C$6=$S2884),
OR( 'Country Prioritization'!$C$7='Filter inputs'!$D$4, 'Country Prioritization'!$C$7=$T2884),
OR('Country Prioritization'!$C$8='Filter inputs'!$E$4, 'Country Prioritization'!$C$8=$F2884), OR(AND('Country Prioritization'!$C$5='Filter inputs'!$B$4,H2884&lt;=$X$1),AND('Country Prioritization'!$C$5='Filter inputs'!$B$5,M2884&lt;=$X$1))),1,0)</f>
        <v>1</v>
      </c>
      <c r="Y2884">
        <f>IF(OR('Vaccine Prioritization'!$C$5='Filter inputs'!$E$4, 'Vaccine Prioritization'!$C$5=$F2884),1,0)</f>
        <v>1</v>
      </c>
    </row>
    <row r="2885" spans="1:25" x14ac:dyDescent="0.3">
      <c r="A2885" t="str">
        <f t="shared" si="67"/>
        <v>AMERICAGUYRotaC2025</v>
      </c>
      <c r="B2885" t="s">
        <v>22</v>
      </c>
      <c r="C2885" t="s">
        <v>170</v>
      </c>
      <c r="D2885" t="s">
        <v>66</v>
      </c>
      <c r="E2885" t="s">
        <v>85</v>
      </c>
      <c r="F2885">
        <v>2025</v>
      </c>
      <c r="G2885" t="s">
        <v>196</v>
      </c>
      <c r="H2885" s="11" cm="1">
        <f t="array" ref="H2885">_xlfn.IFS(G2885="&gt;70%",1,G2885="60-70%",70%,G2885="50-60%",60%,G2885="&lt;50%",50%)</f>
        <v>1</v>
      </c>
      <c r="I2885" s="47">
        <v>2.1318442564834197E-2</v>
      </c>
      <c r="J2885">
        <v>1</v>
      </c>
      <c r="K2885">
        <v>1</v>
      </c>
      <c r="L2885" t="s">
        <v>196</v>
      </c>
      <c r="M2885" s="11" cm="1">
        <f t="array" ref="M2885">_xlfn.IFS(L2885="&gt;70%",1,L2885="60-70%",70%,L2885="50-60%",60%,L2885="&lt;50%",50%)</f>
        <v>1</v>
      </c>
      <c r="N2885" s="47">
        <v>1.9748697045821047E-2</v>
      </c>
      <c r="O2885">
        <v>2</v>
      </c>
      <c r="P2885">
        <v>1</v>
      </c>
      <c r="Q2885">
        <v>4</v>
      </c>
      <c r="R2885">
        <v>10</v>
      </c>
      <c r="S2885" t="s">
        <v>105</v>
      </c>
      <c r="T2885" t="s">
        <v>108</v>
      </c>
      <c r="V2885">
        <v>16</v>
      </c>
      <c r="W2885">
        <v>17</v>
      </c>
      <c r="X2885">
        <f>IF(AND(OR('Country Prioritization'!$C$4 = 'Filter inputs'!$A$4,'Country Prioritization'!$C$4=$B2885),
OR('Country Prioritization'!$C$6='Filter inputs'!$C$4,'Country Prioritization'!$C$6=$S2885),
OR( 'Country Prioritization'!$C$7='Filter inputs'!$D$4, 'Country Prioritization'!$C$7=$T2885),
OR('Country Prioritization'!$C$8='Filter inputs'!$E$4, 'Country Prioritization'!$C$8=$F2885), OR(AND('Country Prioritization'!$C$5='Filter inputs'!$B$4,H2885&lt;=$X$1),AND('Country Prioritization'!$C$5='Filter inputs'!$B$5,M2885&lt;=$X$1))),1,0)</f>
        <v>1</v>
      </c>
      <c r="Y2885">
        <f>IF(OR('Vaccine Prioritization'!$C$5='Filter inputs'!$E$4, 'Vaccine Prioritization'!$C$5=$F2885),1,0)</f>
        <v>1</v>
      </c>
    </row>
    <row r="2886" spans="1:25" x14ac:dyDescent="0.3">
      <c r="A2886" t="str">
        <f t="shared" si="67"/>
        <v>EUROPEMDARotaC2025</v>
      </c>
      <c r="B2886" t="s">
        <v>9</v>
      </c>
      <c r="C2886" t="s">
        <v>130</v>
      </c>
      <c r="D2886" t="s">
        <v>26</v>
      </c>
      <c r="E2886" t="s">
        <v>85</v>
      </c>
      <c r="F2886">
        <v>2025</v>
      </c>
      <c r="G2886" t="s">
        <v>197</v>
      </c>
      <c r="H2886" s="11" cm="1">
        <f t="array" ref="H2886">_xlfn.IFS(G2886="&gt;70%",1,G2886="60-70%",70%,G2886="50-60%",60%,G2886="&lt;50%",50%)</f>
        <v>0.7</v>
      </c>
      <c r="I2886" s="47">
        <v>1.7750245430329131E-2</v>
      </c>
      <c r="J2886">
        <v>9</v>
      </c>
      <c r="K2886">
        <v>1</v>
      </c>
      <c r="L2886" t="s">
        <v>196</v>
      </c>
      <c r="M2886" s="11" cm="1">
        <f t="array" ref="M2886">_xlfn.IFS(L2886="&gt;70%",1,L2886="60-70%",70%,L2886="50-60%",60%,L2886="&lt;50%",50%)</f>
        <v>1</v>
      </c>
      <c r="N2886" s="47">
        <v>1.692989100156082E-2</v>
      </c>
      <c r="O2886">
        <v>5</v>
      </c>
      <c r="P2886">
        <v>1</v>
      </c>
      <c r="Q2886">
        <v>2</v>
      </c>
      <c r="R2886">
        <v>11</v>
      </c>
      <c r="S2886" t="s">
        <v>104</v>
      </c>
      <c r="T2886" t="s">
        <v>108</v>
      </c>
      <c r="V2886">
        <v>23</v>
      </c>
      <c r="W2886">
        <v>19</v>
      </c>
      <c r="X2886">
        <f>IF(AND(OR('Country Prioritization'!$C$4 = 'Filter inputs'!$A$4,'Country Prioritization'!$C$4=$B2886),
OR('Country Prioritization'!$C$6='Filter inputs'!$C$4,'Country Prioritization'!$C$6=$S2886),
OR( 'Country Prioritization'!$C$7='Filter inputs'!$D$4, 'Country Prioritization'!$C$7=$T2886),
OR('Country Prioritization'!$C$8='Filter inputs'!$E$4, 'Country Prioritization'!$C$8=$F2886), OR(AND('Country Prioritization'!$C$5='Filter inputs'!$B$4,H2886&lt;=$X$1),AND('Country Prioritization'!$C$5='Filter inputs'!$B$5,M2886&lt;=$X$1))),1,0)</f>
        <v>1</v>
      </c>
      <c r="Y2886">
        <f>IF(OR('Vaccine Prioritization'!$C$5='Filter inputs'!$E$4, 'Vaccine Prioritization'!$C$5=$F2886),1,0)</f>
        <v>1</v>
      </c>
    </row>
    <row r="2887" spans="1:25" x14ac:dyDescent="0.3">
      <c r="A2887" t="str">
        <f t="shared" si="67"/>
        <v>OCEANIAKIRRotaC2025</v>
      </c>
      <c r="B2887" t="s">
        <v>15</v>
      </c>
      <c r="C2887" t="s">
        <v>129</v>
      </c>
      <c r="D2887" t="s">
        <v>25</v>
      </c>
      <c r="E2887" t="s">
        <v>85</v>
      </c>
      <c r="F2887">
        <v>2025</v>
      </c>
      <c r="G2887" t="s">
        <v>196</v>
      </c>
      <c r="H2887" s="11" cm="1">
        <f t="array" ref="H2887">_xlfn.IFS(G2887="&gt;70%",1,G2887="60-70%",70%,G2887="50-60%",60%,G2887="&lt;50%",50%)</f>
        <v>1</v>
      </c>
      <c r="I2887" s="47">
        <v>9.2047814751055803E-3</v>
      </c>
      <c r="J2887">
        <v>1</v>
      </c>
      <c r="K2887">
        <v>1</v>
      </c>
      <c r="L2887" t="s">
        <v>197</v>
      </c>
      <c r="M2887" s="11" cm="1">
        <f t="array" ref="M2887">_xlfn.IFS(L2887="&gt;70%",1,L2887="60-70%",70%,L2887="50-60%",60%,L2887="&lt;50%",50%)</f>
        <v>0.7</v>
      </c>
      <c r="N2887" s="47">
        <v>6.7108380237449949E-3</v>
      </c>
      <c r="O2887">
        <v>6</v>
      </c>
      <c r="P2887">
        <v>1</v>
      </c>
      <c r="Q2887">
        <v>5</v>
      </c>
      <c r="R2887">
        <v>11</v>
      </c>
      <c r="S2887" t="s">
        <v>104</v>
      </c>
      <c r="T2887" t="s">
        <v>108</v>
      </c>
      <c r="V2887">
        <v>18</v>
      </c>
      <c r="W2887">
        <v>23</v>
      </c>
      <c r="X2887">
        <f>IF(AND(OR('Country Prioritization'!$C$4 = 'Filter inputs'!$A$4,'Country Prioritization'!$C$4=$B2887),
OR('Country Prioritization'!$C$6='Filter inputs'!$C$4,'Country Prioritization'!$C$6=$S2887),
OR( 'Country Prioritization'!$C$7='Filter inputs'!$D$4, 'Country Prioritization'!$C$7=$T2887),
OR('Country Prioritization'!$C$8='Filter inputs'!$E$4, 'Country Prioritization'!$C$8=$F2887), OR(AND('Country Prioritization'!$C$5='Filter inputs'!$B$4,H2887&lt;=$X$1),AND('Country Prioritization'!$C$5='Filter inputs'!$B$5,M2887&lt;=$X$1))),1,0)</f>
        <v>1</v>
      </c>
      <c r="Y2887">
        <f>IF(OR('Vaccine Prioritization'!$C$5='Filter inputs'!$E$4, 'Vaccine Prioritization'!$C$5=$F2887),1,0)</f>
        <v>1</v>
      </c>
    </row>
    <row r="2888" spans="1:25" x14ac:dyDescent="0.3">
      <c r="A2888" t="str">
        <f t="shared" si="67"/>
        <v>AFRICASTPRotaC2025</v>
      </c>
      <c r="B2888" t="s">
        <v>3</v>
      </c>
      <c r="C2888" t="s">
        <v>173</v>
      </c>
      <c r="D2888" t="s">
        <v>69</v>
      </c>
      <c r="E2888" t="s">
        <v>85</v>
      </c>
      <c r="F2888">
        <v>2025</v>
      </c>
      <c r="G2888" t="s">
        <v>196</v>
      </c>
      <c r="H2888" s="11" cm="1">
        <f t="array" ref="H2888">_xlfn.IFS(G2888="&gt;70%",1,G2888="60-70%",70%,G2888="50-60%",60%,G2888="&lt;50%",50%)</f>
        <v>1</v>
      </c>
      <c r="I2888" s="47">
        <v>2.2983316942145953E-3</v>
      </c>
      <c r="J2888">
        <v>1</v>
      </c>
      <c r="K2888">
        <v>1</v>
      </c>
      <c r="L2888" t="s">
        <v>196</v>
      </c>
      <c r="M2888" s="11" cm="1">
        <f t="array" ref="M2888">_xlfn.IFS(L2888="&gt;70%",1,L2888="60-70%",70%,L2888="50-60%",60%,L2888="&lt;50%",50%)</f>
        <v>1</v>
      </c>
      <c r="N2888" s="47">
        <v>2.1007318000242354E-3</v>
      </c>
      <c r="O2888">
        <v>2</v>
      </c>
      <c r="P2888">
        <v>1</v>
      </c>
      <c r="Q2888">
        <v>4</v>
      </c>
      <c r="R2888">
        <v>5</v>
      </c>
      <c r="S2888" t="s">
        <v>104</v>
      </c>
      <c r="T2888" t="s">
        <v>107</v>
      </c>
      <c r="V2888">
        <v>11</v>
      </c>
      <c r="W2888">
        <v>12</v>
      </c>
      <c r="X2888">
        <f>IF(AND(OR('Country Prioritization'!$C$4 = 'Filter inputs'!$A$4,'Country Prioritization'!$C$4=$B2888),
OR('Country Prioritization'!$C$6='Filter inputs'!$C$4,'Country Prioritization'!$C$6=$S2888),
OR( 'Country Prioritization'!$C$7='Filter inputs'!$D$4, 'Country Prioritization'!$C$7=$T2888),
OR('Country Prioritization'!$C$8='Filter inputs'!$E$4, 'Country Prioritization'!$C$8=$F2888), OR(AND('Country Prioritization'!$C$5='Filter inputs'!$B$4,H2888&lt;=$X$1),AND('Country Prioritization'!$C$5='Filter inputs'!$B$5,M2888&lt;=$X$1))),1,0)</f>
        <v>1</v>
      </c>
      <c r="Y2888">
        <f>IF(OR('Vaccine Prioritization'!$C$5='Filter inputs'!$E$4, 'Vaccine Prioritization'!$C$5=$F2888),1,0)</f>
        <v>1</v>
      </c>
    </row>
    <row r="2889" spans="1:25" x14ac:dyDescent="0.3">
      <c r="A2889" t="str">
        <f t="shared" si="67"/>
        <v>ASIAINDRotaC2026</v>
      </c>
      <c r="B2889" t="s">
        <v>13</v>
      </c>
      <c r="C2889" t="s">
        <v>146</v>
      </c>
      <c r="D2889" t="s">
        <v>42</v>
      </c>
      <c r="E2889" t="s">
        <v>85</v>
      </c>
      <c r="F2889">
        <v>2026</v>
      </c>
      <c r="G2889" t="s">
        <v>198</v>
      </c>
      <c r="H2889" s="11" cm="1">
        <f t="array" ref="H2889">_xlfn.IFS(G2889="&gt;70%",1,G2889="60-70%",70%,G2889="50-60%",60%,G2889="&lt;50%",50%)</f>
        <v>0.6</v>
      </c>
      <c r="I2889" s="47">
        <v>21.669105873333244</v>
      </c>
      <c r="J2889">
        <v>10</v>
      </c>
      <c r="K2889">
        <v>10</v>
      </c>
      <c r="L2889" t="s">
        <v>196</v>
      </c>
      <c r="M2889" s="11" cm="1">
        <f t="array" ref="M2889">_xlfn.IFS(L2889="&gt;70%",1,L2889="60-70%",70%,L2889="50-60%",60%,L2889="&lt;50%",50%)</f>
        <v>1</v>
      </c>
      <c r="N2889" s="47">
        <v>35.639689262386348</v>
      </c>
      <c r="O2889">
        <v>4</v>
      </c>
      <c r="P2889">
        <v>10</v>
      </c>
      <c r="Q2889">
        <v>3</v>
      </c>
      <c r="R2889">
        <v>5</v>
      </c>
      <c r="S2889" t="s">
        <v>104</v>
      </c>
      <c r="T2889" t="s">
        <v>107</v>
      </c>
      <c r="V2889">
        <v>28</v>
      </c>
      <c r="W2889">
        <v>22</v>
      </c>
      <c r="X2889">
        <f>IF(AND(OR('Country Prioritization'!$C$4 = 'Filter inputs'!$A$4,'Country Prioritization'!$C$4=$B2889),
OR('Country Prioritization'!$C$6='Filter inputs'!$C$4,'Country Prioritization'!$C$6=$S2889),
OR( 'Country Prioritization'!$C$7='Filter inputs'!$D$4, 'Country Prioritization'!$C$7=$T2889),
OR('Country Prioritization'!$C$8='Filter inputs'!$E$4, 'Country Prioritization'!$C$8=$F2889), OR(AND('Country Prioritization'!$C$5='Filter inputs'!$B$4,H2889&lt;=$X$1),AND('Country Prioritization'!$C$5='Filter inputs'!$B$5,M2889&lt;=$X$1))),1,0)</f>
        <v>1</v>
      </c>
      <c r="Y2889">
        <f>IF(OR('Vaccine Prioritization'!$C$5='Filter inputs'!$E$4, 'Vaccine Prioritization'!$C$5=$F2889),1,0)</f>
        <v>1</v>
      </c>
    </row>
    <row r="2890" spans="1:25" x14ac:dyDescent="0.3">
      <c r="A2890" t="str">
        <f t="shared" si="67"/>
        <v>ASIAIDNRotaC2026</v>
      </c>
      <c r="B2890" t="s">
        <v>13</v>
      </c>
      <c r="C2890" t="s">
        <v>133</v>
      </c>
      <c r="D2890" t="s">
        <v>29</v>
      </c>
      <c r="E2890" t="s">
        <v>85</v>
      </c>
      <c r="F2890">
        <v>2026</v>
      </c>
      <c r="G2890" t="s">
        <v>197</v>
      </c>
      <c r="H2890" s="11" cm="1">
        <f t="array" ref="H2890">_xlfn.IFS(G2890="&gt;70%",1,G2890="60-70%",70%,G2890="50-60%",60%,G2890="&lt;50%",50%)</f>
        <v>0.7</v>
      </c>
      <c r="I2890" s="47">
        <v>5.3902043853364088</v>
      </c>
      <c r="J2890">
        <v>9</v>
      </c>
      <c r="K2890">
        <v>10</v>
      </c>
      <c r="L2890" t="s">
        <v>199</v>
      </c>
      <c r="M2890" s="11" cm="1">
        <f t="array" ref="M2890">_xlfn.IFS(L2890="&gt;70%",1,L2890="60-70%",70%,L2890="50-60%",60%,L2890="&lt;50%",50%)</f>
        <v>0.5</v>
      </c>
      <c r="N2890" s="47">
        <v>8.1216657039393354</v>
      </c>
      <c r="O2890">
        <v>10</v>
      </c>
      <c r="P2890">
        <v>10</v>
      </c>
      <c r="Q2890">
        <v>2</v>
      </c>
      <c r="R2890">
        <v>10</v>
      </c>
      <c r="S2890" t="s">
        <v>105</v>
      </c>
      <c r="T2890" t="s">
        <v>108</v>
      </c>
      <c r="V2890">
        <v>31</v>
      </c>
      <c r="W2890">
        <v>32</v>
      </c>
      <c r="X2890">
        <f>IF(AND(OR('Country Prioritization'!$C$4 = 'Filter inputs'!$A$4,'Country Prioritization'!$C$4=$B2890),
OR('Country Prioritization'!$C$6='Filter inputs'!$C$4,'Country Prioritization'!$C$6=$S2890),
OR( 'Country Prioritization'!$C$7='Filter inputs'!$D$4, 'Country Prioritization'!$C$7=$T2890),
OR('Country Prioritization'!$C$8='Filter inputs'!$E$4, 'Country Prioritization'!$C$8=$F2890), OR(AND('Country Prioritization'!$C$5='Filter inputs'!$B$4,H2890&lt;=$X$1),AND('Country Prioritization'!$C$5='Filter inputs'!$B$5,M2890&lt;=$X$1))),1,0)</f>
        <v>1</v>
      </c>
      <c r="Y2890">
        <f>IF(OR('Vaccine Prioritization'!$C$5='Filter inputs'!$E$4, 'Vaccine Prioritization'!$C$5=$F2890),1,0)</f>
        <v>1</v>
      </c>
    </row>
    <row r="2891" spans="1:25" x14ac:dyDescent="0.3">
      <c r="A2891" t="str">
        <f t="shared" si="67"/>
        <v>ASIAPAKRotaC2026</v>
      </c>
      <c r="B2891" t="s">
        <v>13</v>
      </c>
      <c r="C2891" t="s">
        <v>141</v>
      </c>
      <c r="D2891" t="s">
        <v>37</v>
      </c>
      <c r="E2891" t="s">
        <v>85</v>
      </c>
      <c r="F2891">
        <v>2026</v>
      </c>
      <c r="G2891" t="s">
        <v>196</v>
      </c>
      <c r="H2891" s="11" cm="1">
        <f t="array" ref="H2891">_xlfn.IFS(G2891="&gt;70%",1,G2891="60-70%",70%,G2891="50-60%",60%,G2891="&lt;50%",50%)</f>
        <v>1</v>
      </c>
      <c r="I2891" s="47">
        <v>7.2171501132702174</v>
      </c>
      <c r="J2891">
        <v>7</v>
      </c>
      <c r="K2891">
        <v>10</v>
      </c>
      <c r="L2891" t="s">
        <v>196</v>
      </c>
      <c r="M2891" s="11" cm="1">
        <f t="array" ref="M2891">_xlfn.IFS(L2891="&gt;70%",1,L2891="60-70%",70%,L2891="50-60%",60%,L2891="&lt;50%",50%)</f>
        <v>1</v>
      </c>
      <c r="N2891" s="47">
        <v>7.8901723204656697</v>
      </c>
      <c r="O2891">
        <v>5</v>
      </c>
      <c r="P2891">
        <v>10</v>
      </c>
      <c r="Q2891">
        <v>3</v>
      </c>
      <c r="R2891">
        <v>2</v>
      </c>
      <c r="S2891" t="s">
        <v>104</v>
      </c>
      <c r="T2891" t="s">
        <v>109</v>
      </c>
      <c r="V2891">
        <v>22</v>
      </c>
      <c r="W2891">
        <v>20</v>
      </c>
      <c r="X2891">
        <f>IF(AND(OR('Country Prioritization'!$C$4 = 'Filter inputs'!$A$4,'Country Prioritization'!$C$4=$B2891),
OR('Country Prioritization'!$C$6='Filter inputs'!$C$4,'Country Prioritization'!$C$6=$S2891),
OR( 'Country Prioritization'!$C$7='Filter inputs'!$D$4, 'Country Prioritization'!$C$7=$T2891),
OR('Country Prioritization'!$C$8='Filter inputs'!$E$4, 'Country Prioritization'!$C$8=$F2891), OR(AND('Country Prioritization'!$C$5='Filter inputs'!$B$4,H2891&lt;=$X$1),AND('Country Prioritization'!$C$5='Filter inputs'!$B$5,M2891&lt;=$X$1))),1,0)</f>
        <v>1</v>
      </c>
      <c r="Y2891">
        <f>IF(OR('Vaccine Prioritization'!$C$5='Filter inputs'!$E$4, 'Vaccine Prioritization'!$C$5=$F2891),1,0)</f>
        <v>1</v>
      </c>
    </row>
    <row r="2892" spans="1:25" x14ac:dyDescent="0.3">
      <c r="A2892" t="str">
        <f t="shared" si="67"/>
        <v>AFRICANGARotaC2026</v>
      </c>
      <c r="B2892" t="s">
        <v>3</v>
      </c>
      <c r="C2892" t="s">
        <v>113</v>
      </c>
      <c r="D2892" t="s">
        <v>5</v>
      </c>
      <c r="E2892" t="s">
        <v>85</v>
      </c>
      <c r="F2892">
        <v>2026</v>
      </c>
      <c r="G2892" t="s">
        <v>196</v>
      </c>
      <c r="H2892" s="11" cm="1">
        <f t="array" ref="H2892">_xlfn.IFS(G2892="&gt;70%",1,G2892="60-70%",70%,G2892="50-60%",60%,G2892="&lt;50%",50%)</f>
        <v>1</v>
      </c>
      <c r="I2892" s="47">
        <v>8.9927927964661745</v>
      </c>
      <c r="J2892">
        <v>6</v>
      </c>
      <c r="K2892">
        <v>10</v>
      </c>
      <c r="L2892" t="s">
        <v>199</v>
      </c>
      <c r="M2892" s="11" cm="1">
        <f t="array" ref="M2892">_xlfn.IFS(L2892="&gt;70%",1,L2892="60-70%",70%,L2892="50-60%",60%,L2892="&lt;50%",50%)</f>
        <v>0.5</v>
      </c>
      <c r="N2892" s="47">
        <v>5.6087703650291871</v>
      </c>
      <c r="O2892">
        <v>7</v>
      </c>
      <c r="P2892">
        <v>10</v>
      </c>
      <c r="Q2892">
        <v>10</v>
      </c>
      <c r="R2892">
        <v>5</v>
      </c>
      <c r="S2892" t="s">
        <v>104</v>
      </c>
      <c r="T2892" t="s">
        <v>107</v>
      </c>
      <c r="V2892">
        <v>31</v>
      </c>
      <c r="W2892">
        <v>32</v>
      </c>
      <c r="X2892">
        <f>IF(AND(OR('Country Prioritization'!$C$4 = 'Filter inputs'!$A$4,'Country Prioritization'!$C$4=$B2892),
OR('Country Prioritization'!$C$6='Filter inputs'!$C$4,'Country Prioritization'!$C$6=$S2892),
OR( 'Country Prioritization'!$C$7='Filter inputs'!$D$4, 'Country Prioritization'!$C$7=$T2892),
OR('Country Prioritization'!$C$8='Filter inputs'!$E$4, 'Country Prioritization'!$C$8=$F2892), OR(AND('Country Prioritization'!$C$5='Filter inputs'!$B$4,H2892&lt;=$X$1),AND('Country Prioritization'!$C$5='Filter inputs'!$B$5,M2892&lt;=$X$1))),1,0)</f>
        <v>1</v>
      </c>
      <c r="Y2892">
        <f>IF(OR('Vaccine Prioritization'!$C$5='Filter inputs'!$E$4, 'Vaccine Prioritization'!$C$5=$F2892),1,0)</f>
        <v>1</v>
      </c>
    </row>
    <row r="2893" spans="1:25" x14ac:dyDescent="0.3">
      <c r="A2893" t="str">
        <f t="shared" si="67"/>
        <v>ASIABGDRotaC2026</v>
      </c>
      <c r="B2893" t="s">
        <v>13</v>
      </c>
      <c r="C2893" t="s">
        <v>169</v>
      </c>
      <c r="D2893" t="s">
        <v>65</v>
      </c>
      <c r="E2893" t="s">
        <v>85</v>
      </c>
      <c r="F2893">
        <v>2026</v>
      </c>
      <c r="G2893" t="s">
        <v>197</v>
      </c>
      <c r="H2893" s="11" cm="1">
        <f t="array" ref="H2893">_xlfn.IFS(G2893="&gt;70%",1,G2893="60-70%",70%,G2893="50-60%",60%,G2893="&lt;50%",50%)</f>
        <v>0.7</v>
      </c>
      <c r="I2893" s="47">
        <v>2.8852598684706123</v>
      </c>
      <c r="J2893">
        <v>9</v>
      </c>
      <c r="K2893">
        <v>10</v>
      </c>
      <c r="L2893" t="s">
        <v>199</v>
      </c>
      <c r="M2893" s="11" cm="1">
        <f t="array" ref="M2893">_xlfn.IFS(L2893="&gt;70%",1,L2893="60-70%",70%,L2893="50-60%",60%,L2893="&lt;50%",50%)</f>
        <v>0.5</v>
      </c>
      <c r="N2893" s="47">
        <v>4.8887515076880499</v>
      </c>
      <c r="O2893">
        <v>10</v>
      </c>
      <c r="P2893">
        <v>10</v>
      </c>
      <c r="Q2893">
        <v>2</v>
      </c>
      <c r="R2893">
        <v>2</v>
      </c>
      <c r="S2893" t="s">
        <v>104</v>
      </c>
      <c r="T2893" t="s">
        <v>109</v>
      </c>
      <c r="V2893">
        <v>23</v>
      </c>
      <c r="W2893">
        <v>24</v>
      </c>
      <c r="X2893">
        <f>IF(AND(OR('Country Prioritization'!$C$4 = 'Filter inputs'!$A$4,'Country Prioritization'!$C$4=$B2893),
OR('Country Prioritization'!$C$6='Filter inputs'!$C$4,'Country Prioritization'!$C$6=$S2893),
OR( 'Country Prioritization'!$C$7='Filter inputs'!$D$4, 'Country Prioritization'!$C$7=$T2893),
OR('Country Prioritization'!$C$8='Filter inputs'!$E$4, 'Country Prioritization'!$C$8=$F2893), OR(AND('Country Prioritization'!$C$5='Filter inputs'!$B$4,H2893&lt;=$X$1),AND('Country Prioritization'!$C$5='Filter inputs'!$B$5,M2893&lt;=$X$1))),1,0)</f>
        <v>1</v>
      </c>
      <c r="Y2893">
        <f>IF(OR('Vaccine Prioritization'!$C$5='Filter inputs'!$E$4, 'Vaccine Prioritization'!$C$5=$F2893),1,0)</f>
        <v>1</v>
      </c>
    </row>
    <row r="2894" spans="1:25" x14ac:dyDescent="0.3">
      <c r="A2894" t="str">
        <f t="shared" si="67"/>
        <v>AFRICAETHRotaC2026</v>
      </c>
      <c r="B2894" t="s">
        <v>3</v>
      </c>
      <c r="C2894" t="s">
        <v>125</v>
      </c>
      <c r="D2894" t="s">
        <v>20</v>
      </c>
      <c r="E2894" t="s">
        <v>85</v>
      </c>
      <c r="F2894">
        <v>2026</v>
      </c>
      <c r="G2894" t="s">
        <v>196</v>
      </c>
      <c r="H2894" s="11" cm="1">
        <f t="array" ref="H2894">_xlfn.IFS(G2894="&gt;70%",1,G2894="60-70%",70%,G2894="50-60%",60%,G2894="&lt;50%",50%)</f>
        <v>1</v>
      </c>
      <c r="I2894" s="47">
        <v>3.9414961433481377</v>
      </c>
      <c r="J2894">
        <v>7</v>
      </c>
      <c r="K2894">
        <v>10</v>
      </c>
      <c r="L2894" t="s">
        <v>197</v>
      </c>
      <c r="M2894" s="11" cm="1">
        <f t="array" ref="M2894">_xlfn.IFS(L2894="&gt;70%",1,L2894="60-70%",70%,L2894="50-60%",60%,L2894="&lt;50%",50%)</f>
        <v>0.7</v>
      </c>
      <c r="N2894" s="47">
        <v>3.8020928323812475</v>
      </c>
      <c r="O2894">
        <v>6</v>
      </c>
      <c r="P2894">
        <v>10</v>
      </c>
      <c r="Q2894">
        <v>9</v>
      </c>
      <c r="R2894">
        <v>9</v>
      </c>
      <c r="S2894" t="s">
        <v>103</v>
      </c>
      <c r="T2894" t="s">
        <v>106</v>
      </c>
      <c r="V2894">
        <v>35</v>
      </c>
      <c r="W2894">
        <v>34</v>
      </c>
      <c r="X2894">
        <f>IF(AND(OR('Country Prioritization'!$C$4 = 'Filter inputs'!$A$4,'Country Prioritization'!$C$4=$B2894),
OR('Country Prioritization'!$C$6='Filter inputs'!$C$4,'Country Prioritization'!$C$6=$S2894),
OR( 'Country Prioritization'!$C$7='Filter inputs'!$D$4, 'Country Prioritization'!$C$7=$T2894),
OR('Country Prioritization'!$C$8='Filter inputs'!$E$4, 'Country Prioritization'!$C$8=$F2894), OR(AND('Country Prioritization'!$C$5='Filter inputs'!$B$4,H2894&lt;=$X$1),AND('Country Prioritization'!$C$5='Filter inputs'!$B$5,M2894&lt;=$X$1))),1,0)</f>
        <v>1</v>
      </c>
      <c r="Y2894">
        <f>IF(OR('Vaccine Prioritization'!$C$5='Filter inputs'!$E$4, 'Vaccine Prioritization'!$C$5=$F2894),1,0)</f>
        <v>1</v>
      </c>
    </row>
    <row r="2895" spans="1:25" x14ac:dyDescent="0.3">
      <c r="A2895" t="str">
        <f t="shared" si="67"/>
        <v>ASIAVNMRotaC2026</v>
      </c>
      <c r="B2895" t="s">
        <v>13</v>
      </c>
      <c r="C2895" t="s">
        <v>152</v>
      </c>
      <c r="D2895" t="s">
        <v>48</v>
      </c>
      <c r="E2895" t="s">
        <v>85</v>
      </c>
      <c r="F2895">
        <v>2026</v>
      </c>
      <c r="G2895" t="s">
        <v>197</v>
      </c>
      <c r="H2895" s="11" cm="1">
        <f t="array" ref="H2895">_xlfn.IFS(G2895="&gt;70%",1,G2895="60-70%",70%,G2895="50-60%",60%,G2895="&lt;50%",50%)</f>
        <v>0.7</v>
      </c>
      <c r="I2895" s="47">
        <v>0.91564764939005738</v>
      </c>
      <c r="J2895">
        <v>9</v>
      </c>
      <c r="K2895">
        <v>7</v>
      </c>
      <c r="L2895" t="s">
        <v>199</v>
      </c>
      <c r="M2895" s="11" cm="1">
        <f t="array" ref="M2895">_xlfn.IFS(L2895="&gt;70%",1,L2895="60-70%",70%,L2895="50-60%",60%,L2895="&lt;50%",50%)</f>
        <v>0.5</v>
      </c>
      <c r="N2895" s="47">
        <v>3.0003519892482791</v>
      </c>
      <c r="O2895">
        <v>10</v>
      </c>
      <c r="P2895">
        <v>10</v>
      </c>
      <c r="Q2895">
        <v>7</v>
      </c>
      <c r="R2895">
        <v>11</v>
      </c>
      <c r="S2895" t="s">
        <v>104</v>
      </c>
      <c r="T2895" t="s">
        <v>108</v>
      </c>
      <c r="V2895">
        <v>34</v>
      </c>
      <c r="W2895">
        <v>38</v>
      </c>
      <c r="X2895">
        <f>IF(AND(OR('Country Prioritization'!$C$4 = 'Filter inputs'!$A$4,'Country Prioritization'!$C$4=$B2895),
OR('Country Prioritization'!$C$6='Filter inputs'!$C$4,'Country Prioritization'!$C$6=$S2895),
OR( 'Country Prioritization'!$C$7='Filter inputs'!$D$4, 'Country Prioritization'!$C$7=$T2895),
OR('Country Prioritization'!$C$8='Filter inputs'!$E$4, 'Country Prioritization'!$C$8=$F2895), OR(AND('Country Prioritization'!$C$5='Filter inputs'!$B$4,H2895&lt;=$X$1),AND('Country Prioritization'!$C$5='Filter inputs'!$B$5,M2895&lt;=$X$1))),1,0)</f>
        <v>1</v>
      </c>
      <c r="Y2895">
        <f>IF(OR('Vaccine Prioritization'!$C$5='Filter inputs'!$E$4, 'Vaccine Prioritization'!$C$5=$F2895),1,0)</f>
        <v>1</v>
      </c>
    </row>
    <row r="2896" spans="1:25" x14ac:dyDescent="0.3">
      <c r="A2896" t="str">
        <f t="shared" si="67"/>
        <v>AFRICACODRotaC2026</v>
      </c>
      <c r="B2896" t="s">
        <v>3</v>
      </c>
      <c r="C2896" t="s">
        <v>134</v>
      </c>
      <c r="D2896" t="s">
        <v>30</v>
      </c>
      <c r="E2896" t="s">
        <v>85</v>
      </c>
      <c r="F2896">
        <v>2026</v>
      </c>
      <c r="G2896" t="s">
        <v>196</v>
      </c>
      <c r="H2896" s="11" cm="1">
        <f t="array" ref="H2896">_xlfn.IFS(G2896="&gt;70%",1,G2896="60-70%",70%,G2896="50-60%",60%,G2896="&lt;50%",50%)</f>
        <v>1</v>
      </c>
      <c r="I2896" s="47">
        <v>2.6435262403985762</v>
      </c>
      <c r="J2896">
        <v>6</v>
      </c>
      <c r="K2896">
        <v>10</v>
      </c>
      <c r="L2896" t="s">
        <v>199</v>
      </c>
      <c r="M2896" s="11" cm="1">
        <f t="array" ref="M2896">_xlfn.IFS(L2896="&gt;70%",1,L2896="60-70%",70%,L2896="50-60%",60%,L2896="&lt;50%",50%)</f>
        <v>0.5</v>
      </c>
      <c r="N2896" s="47">
        <v>2.9030467397706894</v>
      </c>
      <c r="O2896">
        <v>8</v>
      </c>
      <c r="P2896">
        <v>10</v>
      </c>
      <c r="Q2896">
        <v>10</v>
      </c>
      <c r="R2896">
        <v>9</v>
      </c>
      <c r="S2896" t="s">
        <v>103</v>
      </c>
      <c r="T2896" t="s">
        <v>106</v>
      </c>
      <c r="V2896">
        <v>35</v>
      </c>
      <c r="W2896">
        <v>37</v>
      </c>
      <c r="X2896">
        <f>IF(AND(OR('Country Prioritization'!$C$4 = 'Filter inputs'!$A$4,'Country Prioritization'!$C$4=$B2896),
OR('Country Prioritization'!$C$6='Filter inputs'!$C$4,'Country Prioritization'!$C$6=$S2896),
OR( 'Country Prioritization'!$C$7='Filter inputs'!$D$4, 'Country Prioritization'!$C$7=$T2896),
OR('Country Prioritization'!$C$8='Filter inputs'!$E$4, 'Country Prioritization'!$C$8=$F2896), OR(AND('Country Prioritization'!$C$5='Filter inputs'!$B$4,H2896&lt;=$X$1),AND('Country Prioritization'!$C$5='Filter inputs'!$B$5,M2896&lt;=$X$1))),1,0)</f>
        <v>1</v>
      </c>
      <c r="Y2896">
        <f>IF(OR('Vaccine Prioritization'!$C$5='Filter inputs'!$E$4, 'Vaccine Prioritization'!$C$5=$F2896),1,0)</f>
        <v>1</v>
      </c>
    </row>
    <row r="2897" spans="1:25" x14ac:dyDescent="0.3">
      <c r="A2897" t="str">
        <f t="shared" si="67"/>
        <v>ASIAYEMRotaC2026</v>
      </c>
      <c r="B2897" t="s">
        <v>13</v>
      </c>
      <c r="C2897" t="s">
        <v>123</v>
      </c>
      <c r="D2897" t="s">
        <v>18</v>
      </c>
      <c r="E2897" t="s">
        <v>85</v>
      </c>
      <c r="F2897">
        <v>2026</v>
      </c>
      <c r="G2897" t="s">
        <v>196</v>
      </c>
      <c r="H2897" s="11" cm="1">
        <f t="array" ref="H2897">_xlfn.IFS(G2897="&gt;70%",1,G2897="60-70%",70%,G2897="50-60%",60%,G2897="&lt;50%",50%)</f>
        <v>1</v>
      </c>
      <c r="I2897" s="47">
        <v>2.5308774689795182</v>
      </c>
      <c r="J2897">
        <v>7</v>
      </c>
      <c r="K2897">
        <v>9</v>
      </c>
      <c r="L2897" t="s">
        <v>197</v>
      </c>
      <c r="M2897" s="11" cm="1">
        <f t="array" ref="M2897">_xlfn.IFS(L2897="&gt;70%",1,L2897="60-70%",70%,L2897="50-60%",60%,L2897="&lt;50%",50%)</f>
        <v>0.7</v>
      </c>
      <c r="N2897" s="47">
        <v>2.3668500070755725</v>
      </c>
      <c r="O2897">
        <v>6</v>
      </c>
      <c r="P2897">
        <v>9</v>
      </c>
      <c r="Q2897">
        <v>3</v>
      </c>
      <c r="R2897">
        <v>9</v>
      </c>
      <c r="S2897" t="s">
        <v>103</v>
      </c>
      <c r="T2897" t="s">
        <v>106</v>
      </c>
      <c r="V2897">
        <v>28</v>
      </c>
      <c r="W2897">
        <v>27</v>
      </c>
      <c r="X2897">
        <f>IF(AND(OR('Country Prioritization'!$C$4 = 'Filter inputs'!$A$4,'Country Prioritization'!$C$4=$B2897),
OR('Country Prioritization'!$C$6='Filter inputs'!$C$4,'Country Prioritization'!$C$6=$S2897),
OR( 'Country Prioritization'!$C$7='Filter inputs'!$D$4, 'Country Prioritization'!$C$7=$T2897),
OR('Country Prioritization'!$C$8='Filter inputs'!$E$4, 'Country Prioritization'!$C$8=$F2897), OR(AND('Country Prioritization'!$C$5='Filter inputs'!$B$4,H2897&lt;=$X$1),AND('Country Prioritization'!$C$5='Filter inputs'!$B$5,M2897&lt;=$X$1))),1,0)</f>
        <v>1</v>
      </c>
      <c r="Y2897">
        <f>IF(OR('Vaccine Prioritization'!$C$5='Filter inputs'!$E$4, 'Vaccine Prioritization'!$C$5=$F2897),1,0)</f>
        <v>1</v>
      </c>
    </row>
    <row r="2898" spans="1:25" x14ac:dyDescent="0.3">
      <c r="A2898" t="str">
        <f t="shared" si="67"/>
        <v>AFRICANERRotaC2026</v>
      </c>
      <c r="B2898" t="s">
        <v>3</v>
      </c>
      <c r="C2898" t="s">
        <v>136</v>
      </c>
      <c r="D2898" t="s">
        <v>32</v>
      </c>
      <c r="E2898" t="s">
        <v>85</v>
      </c>
      <c r="F2898">
        <v>2026</v>
      </c>
      <c r="G2898" t="s">
        <v>196</v>
      </c>
      <c r="H2898" s="11" cm="1">
        <f t="array" ref="H2898">_xlfn.IFS(G2898="&gt;70%",1,G2898="60-70%",70%,G2898="50-60%",60%,G2898="&lt;50%",50%)</f>
        <v>1</v>
      </c>
      <c r="I2898" s="47">
        <v>2.3569915651114206</v>
      </c>
      <c r="J2898">
        <v>5</v>
      </c>
      <c r="K2898">
        <v>9</v>
      </c>
      <c r="L2898" t="s">
        <v>196</v>
      </c>
      <c r="M2898" s="11" cm="1">
        <f t="array" ref="M2898">_xlfn.IFS(L2898="&gt;70%",1,L2898="60-70%",70%,L2898="50-60%",60%,L2898="&lt;50%",50%)</f>
        <v>1</v>
      </c>
      <c r="N2898" s="47">
        <v>2.3255655272459133</v>
      </c>
      <c r="O2898">
        <v>5</v>
      </c>
      <c r="P2898">
        <v>9</v>
      </c>
      <c r="Q2898">
        <v>8</v>
      </c>
      <c r="R2898">
        <v>9</v>
      </c>
      <c r="S2898" t="s">
        <v>103</v>
      </c>
      <c r="T2898" t="s">
        <v>106</v>
      </c>
      <c r="V2898">
        <v>31</v>
      </c>
      <c r="W2898">
        <v>31</v>
      </c>
      <c r="X2898">
        <f>IF(AND(OR('Country Prioritization'!$C$4 = 'Filter inputs'!$A$4,'Country Prioritization'!$C$4=$B2898),
OR('Country Prioritization'!$C$6='Filter inputs'!$C$4,'Country Prioritization'!$C$6=$S2898),
OR( 'Country Prioritization'!$C$7='Filter inputs'!$D$4, 'Country Prioritization'!$C$7=$T2898),
OR('Country Prioritization'!$C$8='Filter inputs'!$E$4, 'Country Prioritization'!$C$8=$F2898), OR(AND('Country Prioritization'!$C$5='Filter inputs'!$B$4,H2898&lt;=$X$1),AND('Country Prioritization'!$C$5='Filter inputs'!$B$5,M2898&lt;=$X$1))),1,0)</f>
        <v>1</v>
      </c>
      <c r="Y2898">
        <f>IF(OR('Vaccine Prioritization'!$C$5='Filter inputs'!$E$4, 'Vaccine Prioritization'!$C$5=$F2898),1,0)</f>
        <v>1</v>
      </c>
    </row>
    <row r="2899" spans="1:25" x14ac:dyDescent="0.3">
      <c r="A2899" t="str">
        <f t="shared" si="67"/>
        <v>AFRICATZARotaC2026</v>
      </c>
      <c r="B2899" t="s">
        <v>3</v>
      </c>
      <c r="C2899" t="s">
        <v>161</v>
      </c>
      <c r="D2899" t="s">
        <v>57</v>
      </c>
      <c r="E2899" t="s">
        <v>85</v>
      </c>
      <c r="F2899">
        <v>2026</v>
      </c>
      <c r="G2899" t="s">
        <v>196</v>
      </c>
      <c r="H2899" s="11" cm="1">
        <f t="array" ref="H2899">_xlfn.IFS(G2899="&gt;70%",1,G2899="60-70%",70%,G2899="50-60%",60%,G2899="&lt;50%",50%)</f>
        <v>1</v>
      </c>
      <c r="I2899" s="47">
        <v>2.0602526710704638</v>
      </c>
      <c r="J2899">
        <v>4</v>
      </c>
      <c r="K2899">
        <v>9</v>
      </c>
      <c r="L2899" t="s">
        <v>196</v>
      </c>
      <c r="M2899" s="11" cm="1">
        <f t="array" ref="M2899">_xlfn.IFS(L2899="&gt;70%",1,L2899="60-70%",70%,L2899="50-60%",60%,L2899="&lt;50%",50%)</f>
        <v>1</v>
      </c>
      <c r="N2899" s="47">
        <v>2.1844117217520127</v>
      </c>
      <c r="O2899">
        <v>3</v>
      </c>
      <c r="P2899">
        <v>9</v>
      </c>
      <c r="Q2899">
        <v>7</v>
      </c>
      <c r="R2899">
        <v>8</v>
      </c>
      <c r="S2899" t="s">
        <v>104</v>
      </c>
      <c r="T2899" t="s">
        <v>106</v>
      </c>
      <c r="V2899">
        <v>28</v>
      </c>
      <c r="W2899">
        <v>27</v>
      </c>
      <c r="X2899">
        <f>IF(AND(OR('Country Prioritization'!$C$4 = 'Filter inputs'!$A$4,'Country Prioritization'!$C$4=$B2899),
OR('Country Prioritization'!$C$6='Filter inputs'!$C$4,'Country Prioritization'!$C$6=$S2899),
OR( 'Country Prioritization'!$C$7='Filter inputs'!$D$4, 'Country Prioritization'!$C$7=$T2899),
OR('Country Prioritization'!$C$8='Filter inputs'!$E$4, 'Country Prioritization'!$C$8=$F2899), OR(AND('Country Prioritization'!$C$5='Filter inputs'!$B$4,H2899&lt;=$X$1),AND('Country Prioritization'!$C$5='Filter inputs'!$B$5,M2899&lt;=$X$1))),1,0)</f>
        <v>1</v>
      </c>
      <c r="Y2899">
        <f>IF(OR('Vaccine Prioritization'!$C$5='Filter inputs'!$E$4, 'Vaccine Prioritization'!$C$5=$F2899),1,0)</f>
        <v>1</v>
      </c>
    </row>
    <row r="2900" spans="1:25" x14ac:dyDescent="0.3">
      <c r="A2900" t="str">
        <f t="shared" si="67"/>
        <v>AFRICASDNRotaC2026</v>
      </c>
      <c r="B2900" t="s">
        <v>3</v>
      </c>
      <c r="C2900" t="s">
        <v>149</v>
      </c>
      <c r="D2900" t="s">
        <v>45</v>
      </c>
      <c r="E2900" t="s">
        <v>85</v>
      </c>
      <c r="F2900">
        <v>2026</v>
      </c>
      <c r="G2900" t="s">
        <v>196</v>
      </c>
      <c r="H2900" s="11" cm="1">
        <f t="array" ref="H2900">_xlfn.IFS(G2900="&gt;70%",1,G2900="60-70%",70%,G2900="50-60%",60%,G2900="&lt;50%",50%)</f>
        <v>1</v>
      </c>
      <c r="I2900" s="47">
        <v>2.2154820108787669</v>
      </c>
      <c r="J2900">
        <v>2</v>
      </c>
      <c r="K2900">
        <v>9</v>
      </c>
      <c r="L2900" t="s">
        <v>196</v>
      </c>
      <c r="M2900" s="11" cm="1">
        <f t="array" ref="M2900">_xlfn.IFS(L2900="&gt;70%",1,L2900="60-70%",70%,L2900="50-60%",60%,L2900="&lt;50%",50%)</f>
        <v>1</v>
      </c>
      <c r="N2900" s="47">
        <v>1.986446349046096</v>
      </c>
      <c r="O2900">
        <v>4</v>
      </c>
      <c r="P2900">
        <v>9</v>
      </c>
      <c r="Q2900">
        <v>5</v>
      </c>
      <c r="R2900">
        <v>3</v>
      </c>
      <c r="S2900" t="s">
        <v>103</v>
      </c>
      <c r="T2900" t="s">
        <v>109</v>
      </c>
      <c r="V2900">
        <v>19</v>
      </c>
      <c r="W2900">
        <v>21</v>
      </c>
      <c r="X2900">
        <f>IF(AND(OR('Country Prioritization'!$C$4 = 'Filter inputs'!$A$4,'Country Prioritization'!$C$4=$B2900),
OR('Country Prioritization'!$C$6='Filter inputs'!$C$4,'Country Prioritization'!$C$6=$S2900),
OR( 'Country Prioritization'!$C$7='Filter inputs'!$D$4, 'Country Prioritization'!$C$7=$T2900),
OR('Country Prioritization'!$C$8='Filter inputs'!$E$4, 'Country Prioritization'!$C$8=$F2900), OR(AND('Country Prioritization'!$C$5='Filter inputs'!$B$4,H2900&lt;=$X$1),AND('Country Prioritization'!$C$5='Filter inputs'!$B$5,M2900&lt;=$X$1))),1,0)</f>
        <v>1</v>
      </c>
      <c r="Y2900">
        <f>IF(OR('Vaccine Prioritization'!$C$5='Filter inputs'!$E$4, 'Vaccine Prioritization'!$C$5=$F2900),1,0)</f>
        <v>1</v>
      </c>
    </row>
    <row r="2901" spans="1:25" x14ac:dyDescent="0.3">
      <c r="A2901" t="str">
        <f t="shared" si="67"/>
        <v>ASIAMMRRotaC2026</v>
      </c>
      <c r="B2901" t="s">
        <v>13</v>
      </c>
      <c r="C2901" t="s">
        <v>131</v>
      </c>
      <c r="D2901" t="s">
        <v>27</v>
      </c>
      <c r="E2901" t="s">
        <v>85</v>
      </c>
      <c r="F2901">
        <v>2026</v>
      </c>
      <c r="G2901" t="s">
        <v>197</v>
      </c>
      <c r="H2901" s="11" cm="1">
        <f t="array" ref="H2901">_xlfn.IFS(G2901="&gt;70%",1,G2901="60-70%",70%,G2901="50-60%",60%,G2901="&lt;50%",50%)</f>
        <v>0.7</v>
      </c>
      <c r="I2901" s="47">
        <v>1.2155503881817649</v>
      </c>
      <c r="J2901">
        <v>9</v>
      </c>
      <c r="K2901">
        <v>8</v>
      </c>
      <c r="L2901" t="s">
        <v>199</v>
      </c>
      <c r="M2901" s="11" cm="1">
        <f t="array" ref="M2901">_xlfn.IFS(L2901="&gt;70%",1,L2901="60-70%",70%,L2901="50-60%",60%,L2901="&lt;50%",50%)</f>
        <v>0.5</v>
      </c>
      <c r="N2901" s="47">
        <v>1.6701253404900758</v>
      </c>
      <c r="O2901">
        <v>10</v>
      </c>
      <c r="P2901">
        <v>9</v>
      </c>
      <c r="Q2901">
        <v>10</v>
      </c>
      <c r="R2901">
        <v>2</v>
      </c>
      <c r="S2901" t="s">
        <v>104</v>
      </c>
      <c r="T2901" t="s">
        <v>109</v>
      </c>
      <c r="V2901">
        <v>29</v>
      </c>
      <c r="W2901">
        <v>31</v>
      </c>
      <c r="X2901">
        <f>IF(AND(OR('Country Prioritization'!$C$4 = 'Filter inputs'!$A$4,'Country Prioritization'!$C$4=$B2901),
OR('Country Prioritization'!$C$6='Filter inputs'!$C$4,'Country Prioritization'!$C$6=$S2901),
OR( 'Country Prioritization'!$C$7='Filter inputs'!$D$4, 'Country Prioritization'!$C$7=$T2901),
OR('Country Prioritization'!$C$8='Filter inputs'!$E$4, 'Country Prioritization'!$C$8=$F2901), OR(AND('Country Prioritization'!$C$5='Filter inputs'!$B$4,H2901&lt;=$X$1),AND('Country Prioritization'!$C$5='Filter inputs'!$B$5,M2901&lt;=$X$1))),1,0)</f>
        <v>1</v>
      </c>
      <c r="Y2901">
        <f>IF(OR('Vaccine Prioritization'!$C$5='Filter inputs'!$E$4, 'Vaccine Prioritization'!$C$5=$F2901),1,0)</f>
        <v>1</v>
      </c>
    </row>
    <row r="2902" spans="1:25" x14ac:dyDescent="0.3">
      <c r="A2902" t="str">
        <f t="shared" si="67"/>
        <v>AFRICAAGORotaC2026</v>
      </c>
      <c r="B2902" t="s">
        <v>3</v>
      </c>
      <c r="C2902" t="s">
        <v>116</v>
      </c>
      <c r="D2902" t="s">
        <v>8</v>
      </c>
      <c r="E2902" t="s">
        <v>85</v>
      </c>
      <c r="F2902">
        <v>2026</v>
      </c>
      <c r="G2902" t="s">
        <v>197</v>
      </c>
      <c r="H2902" s="11" cm="1">
        <f t="array" ref="H2902">_xlfn.IFS(G2902="&gt;70%",1,G2902="60-70%",70%,G2902="50-60%",60%,G2902="&lt;50%",50%)</f>
        <v>0.7</v>
      </c>
      <c r="I2902" s="47">
        <v>1.9402772499427252</v>
      </c>
      <c r="J2902">
        <v>10</v>
      </c>
      <c r="K2902">
        <v>9</v>
      </c>
      <c r="L2902" t="s">
        <v>198</v>
      </c>
      <c r="M2902" s="11" cm="1">
        <f t="array" ref="M2902">_xlfn.IFS(L2902="&gt;70%",1,L2902="60-70%",70%,L2902="50-60%",60%,L2902="&lt;50%",50%)</f>
        <v>0.6</v>
      </c>
      <c r="N2902" s="47">
        <v>1.5833924307534062</v>
      </c>
      <c r="O2902">
        <v>7</v>
      </c>
      <c r="P2902">
        <v>9</v>
      </c>
      <c r="Q2902">
        <v>9</v>
      </c>
      <c r="R2902">
        <v>11</v>
      </c>
      <c r="S2902" t="s">
        <v>104</v>
      </c>
      <c r="T2902" t="s">
        <v>108</v>
      </c>
      <c r="V2902">
        <v>39</v>
      </c>
      <c r="W2902">
        <v>36</v>
      </c>
      <c r="X2902">
        <f>IF(AND(OR('Country Prioritization'!$C$4 = 'Filter inputs'!$A$4,'Country Prioritization'!$C$4=$B2902),
OR('Country Prioritization'!$C$6='Filter inputs'!$C$4,'Country Prioritization'!$C$6=$S2902),
OR( 'Country Prioritization'!$C$7='Filter inputs'!$D$4, 'Country Prioritization'!$C$7=$T2902),
OR('Country Prioritization'!$C$8='Filter inputs'!$E$4, 'Country Prioritization'!$C$8=$F2902), OR(AND('Country Prioritization'!$C$5='Filter inputs'!$B$4,H2902&lt;=$X$1),AND('Country Prioritization'!$C$5='Filter inputs'!$B$5,M2902&lt;=$X$1))),1,0)</f>
        <v>1</v>
      </c>
      <c r="Y2902">
        <f>IF(OR('Vaccine Prioritization'!$C$5='Filter inputs'!$E$4, 'Vaccine Prioritization'!$C$5=$F2902),1,0)</f>
        <v>1</v>
      </c>
    </row>
    <row r="2903" spans="1:25" x14ac:dyDescent="0.3">
      <c r="A2903" t="str">
        <f t="shared" si="67"/>
        <v>AFRICACMRRotaC2026</v>
      </c>
      <c r="B2903" t="s">
        <v>3</v>
      </c>
      <c r="C2903" t="s">
        <v>151</v>
      </c>
      <c r="D2903" t="s">
        <v>47</v>
      </c>
      <c r="E2903" t="s">
        <v>85</v>
      </c>
      <c r="F2903">
        <v>2026</v>
      </c>
      <c r="G2903" t="s">
        <v>197</v>
      </c>
      <c r="H2903" s="11" cm="1">
        <f t="array" ref="H2903">_xlfn.IFS(G2903="&gt;70%",1,G2903="60-70%",70%,G2903="50-60%",60%,G2903="&lt;50%",50%)</f>
        <v>0.7</v>
      </c>
      <c r="I2903" s="47">
        <v>1.0062185479847128</v>
      </c>
      <c r="J2903">
        <v>9</v>
      </c>
      <c r="K2903">
        <v>8</v>
      </c>
      <c r="L2903" t="s">
        <v>196</v>
      </c>
      <c r="M2903" s="11" cm="1">
        <f t="array" ref="M2903">_xlfn.IFS(L2903="&gt;70%",1,L2903="60-70%",70%,L2903="50-60%",60%,L2903="&lt;50%",50%)</f>
        <v>1</v>
      </c>
      <c r="N2903" s="47">
        <v>1.4545608061039834</v>
      </c>
      <c r="O2903">
        <v>4</v>
      </c>
      <c r="P2903">
        <v>9</v>
      </c>
      <c r="Q2903">
        <v>8</v>
      </c>
      <c r="R2903">
        <v>2</v>
      </c>
      <c r="S2903" t="s">
        <v>104</v>
      </c>
      <c r="T2903" t="s">
        <v>109</v>
      </c>
      <c r="V2903">
        <v>27</v>
      </c>
      <c r="W2903">
        <v>23</v>
      </c>
      <c r="X2903">
        <f>IF(AND(OR('Country Prioritization'!$C$4 = 'Filter inputs'!$A$4,'Country Prioritization'!$C$4=$B2903),
OR('Country Prioritization'!$C$6='Filter inputs'!$C$4,'Country Prioritization'!$C$6=$S2903),
OR( 'Country Prioritization'!$C$7='Filter inputs'!$D$4, 'Country Prioritization'!$C$7=$T2903),
OR('Country Prioritization'!$C$8='Filter inputs'!$E$4, 'Country Prioritization'!$C$8=$F2903), OR(AND('Country Prioritization'!$C$5='Filter inputs'!$B$4,H2903&lt;=$X$1),AND('Country Prioritization'!$C$5='Filter inputs'!$B$5,M2903&lt;=$X$1))),1,0)</f>
        <v>1</v>
      </c>
      <c r="Y2903">
        <f>IF(OR('Vaccine Prioritization'!$C$5='Filter inputs'!$E$4, 'Vaccine Prioritization'!$C$5=$F2903),1,0)</f>
        <v>1</v>
      </c>
    </row>
    <row r="2904" spans="1:25" x14ac:dyDescent="0.3">
      <c r="A2904" t="str">
        <f t="shared" si="67"/>
        <v>ASIAAFGRotaC2026</v>
      </c>
      <c r="B2904" t="s">
        <v>13</v>
      </c>
      <c r="C2904" t="s">
        <v>120</v>
      </c>
      <c r="D2904" t="s">
        <v>14</v>
      </c>
      <c r="E2904" t="s">
        <v>85</v>
      </c>
      <c r="F2904">
        <v>2026</v>
      </c>
      <c r="G2904" t="s">
        <v>198</v>
      </c>
      <c r="H2904" s="11" cm="1">
        <f t="array" ref="H2904">_xlfn.IFS(G2904="&gt;70%",1,G2904="60-70%",70%,G2904="50-60%",60%,G2904="&lt;50%",50%)</f>
        <v>0.6</v>
      </c>
      <c r="I2904" s="47">
        <v>2.8010422716940773</v>
      </c>
      <c r="J2904">
        <v>10</v>
      </c>
      <c r="K2904">
        <v>10</v>
      </c>
      <c r="L2904" t="s">
        <v>199</v>
      </c>
      <c r="M2904" s="11" cm="1">
        <f t="array" ref="M2904">_xlfn.IFS(L2904="&gt;70%",1,L2904="60-70%",70%,L2904="50-60%",60%,L2904="&lt;50%",50%)</f>
        <v>0.5</v>
      </c>
      <c r="N2904" s="47">
        <v>1.2876326686957473</v>
      </c>
      <c r="O2904">
        <v>10</v>
      </c>
      <c r="P2904">
        <v>8</v>
      </c>
      <c r="Q2904">
        <v>8</v>
      </c>
      <c r="R2904">
        <v>9</v>
      </c>
      <c r="S2904" t="s">
        <v>103</v>
      </c>
      <c r="T2904" t="s">
        <v>106</v>
      </c>
      <c r="V2904">
        <v>37</v>
      </c>
      <c r="W2904">
        <v>35</v>
      </c>
      <c r="X2904">
        <f>IF(AND(OR('Country Prioritization'!$C$4 = 'Filter inputs'!$A$4,'Country Prioritization'!$C$4=$B2904),
OR('Country Prioritization'!$C$6='Filter inputs'!$C$4,'Country Prioritization'!$C$6=$S2904),
OR( 'Country Prioritization'!$C$7='Filter inputs'!$D$4, 'Country Prioritization'!$C$7=$T2904),
OR('Country Prioritization'!$C$8='Filter inputs'!$E$4, 'Country Prioritization'!$C$8=$F2904), OR(AND('Country Prioritization'!$C$5='Filter inputs'!$B$4,H2904&lt;=$X$1),AND('Country Prioritization'!$C$5='Filter inputs'!$B$5,M2904&lt;=$X$1))),1,0)</f>
        <v>1</v>
      </c>
      <c r="Y2904">
        <f>IF(OR('Vaccine Prioritization'!$C$5='Filter inputs'!$E$4, 'Vaccine Prioritization'!$C$5=$F2904),1,0)</f>
        <v>1</v>
      </c>
    </row>
    <row r="2905" spans="1:25" x14ac:dyDescent="0.3">
      <c r="A2905" t="str">
        <f t="shared" si="67"/>
        <v>ASIAUZBRotaC2026</v>
      </c>
      <c r="B2905" t="s">
        <v>13</v>
      </c>
      <c r="C2905" t="s">
        <v>176</v>
      </c>
      <c r="D2905" t="s">
        <v>72</v>
      </c>
      <c r="E2905" t="s">
        <v>85</v>
      </c>
      <c r="F2905">
        <v>2026</v>
      </c>
      <c r="G2905" t="s">
        <v>199</v>
      </c>
      <c r="H2905" s="11" cm="1">
        <f t="array" ref="H2905">_xlfn.IFS(G2905="&gt;70%",1,G2905="60-70%",70%,G2905="50-60%",60%,G2905="&lt;50%",50%)</f>
        <v>0.5</v>
      </c>
      <c r="I2905" s="47">
        <v>0.55191140545915651</v>
      </c>
      <c r="J2905">
        <v>10</v>
      </c>
      <c r="K2905">
        <v>6</v>
      </c>
      <c r="L2905" t="s">
        <v>196</v>
      </c>
      <c r="M2905" s="11" cm="1">
        <f t="array" ref="M2905">_xlfn.IFS(L2905="&gt;70%",1,L2905="60-70%",70%,L2905="50-60%",60%,L2905="&lt;50%",50%)</f>
        <v>1</v>
      </c>
      <c r="N2905" s="47">
        <v>1.0742240826253979</v>
      </c>
      <c r="O2905">
        <v>2</v>
      </c>
      <c r="P2905">
        <v>8</v>
      </c>
      <c r="Q2905">
        <v>3</v>
      </c>
      <c r="R2905">
        <v>5</v>
      </c>
      <c r="S2905" t="s">
        <v>104</v>
      </c>
      <c r="T2905" t="s">
        <v>107</v>
      </c>
      <c r="V2905">
        <v>24</v>
      </c>
      <c r="W2905">
        <v>18</v>
      </c>
      <c r="X2905">
        <f>IF(AND(OR('Country Prioritization'!$C$4 = 'Filter inputs'!$A$4,'Country Prioritization'!$C$4=$B2905),
OR('Country Prioritization'!$C$6='Filter inputs'!$C$4,'Country Prioritization'!$C$6=$S2905),
OR( 'Country Prioritization'!$C$7='Filter inputs'!$D$4, 'Country Prioritization'!$C$7=$T2905),
OR('Country Prioritization'!$C$8='Filter inputs'!$E$4, 'Country Prioritization'!$C$8=$F2905), OR(AND('Country Prioritization'!$C$5='Filter inputs'!$B$4,H2905&lt;=$X$1),AND('Country Prioritization'!$C$5='Filter inputs'!$B$5,M2905&lt;=$X$1))),1,0)</f>
        <v>1</v>
      </c>
      <c r="Y2905">
        <f>IF(OR('Vaccine Prioritization'!$C$5='Filter inputs'!$E$4, 'Vaccine Prioritization'!$C$5=$F2905),1,0)</f>
        <v>1</v>
      </c>
    </row>
    <row r="2906" spans="1:25" x14ac:dyDescent="0.3">
      <c r="A2906" t="str">
        <f t="shared" si="67"/>
        <v>AFRICAUGARotaC2026</v>
      </c>
      <c r="B2906" t="s">
        <v>3</v>
      </c>
      <c r="C2906" t="s">
        <v>147</v>
      </c>
      <c r="D2906" t="s">
        <v>43</v>
      </c>
      <c r="E2906" t="s">
        <v>85</v>
      </c>
      <c r="F2906">
        <v>2026</v>
      </c>
      <c r="G2906" t="s">
        <v>196</v>
      </c>
      <c r="H2906" s="11" cm="1">
        <f t="array" ref="H2906">_xlfn.IFS(G2906="&gt;70%",1,G2906="60-70%",70%,G2906="50-60%",60%,G2906="&lt;50%",50%)</f>
        <v>1</v>
      </c>
      <c r="I2906" s="47">
        <v>1.0996922479669247</v>
      </c>
      <c r="J2906">
        <v>4</v>
      </c>
      <c r="K2906">
        <v>8</v>
      </c>
      <c r="L2906" t="s">
        <v>196</v>
      </c>
      <c r="M2906" s="11" cm="1">
        <f t="array" ref="M2906">_xlfn.IFS(L2906="&gt;70%",1,L2906="60-70%",70%,L2906="50-60%",60%,L2906="&lt;50%",50%)</f>
        <v>1</v>
      </c>
      <c r="N2906" s="47">
        <v>1.0427449128187487</v>
      </c>
      <c r="O2906">
        <v>4</v>
      </c>
      <c r="P2906">
        <v>8</v>
      </c>
      <c r="Q2906">
        <v>6</v>
      </c>
      <c r="R2906">
        <v>9</v>
      </c>
      <c r="S2906" t="s">
        <v>103</v>
      </c>
      <c r="T2906" t="s">
        <v>106</v>
      </c>
      <c r="V2906">
        <v>27</v>
      </c>
      <c r="W2906">
        <v>27</v>
      </c>
      <c r="X2906">
        <f>IF(AND(OR('Country Prioritization'!$C$4 = 'Filter inputs'!$A$4,'Country Prioritization'!$C$4=$B2906),
OR('Country Prioritization'!$C$6='Filter inputs'!$C$4,'Country Prioritization'!$C$6=$S2906),
OR( 'Country Prioritization'!$C$7='Filter inputs'!$D$4, 'Country Prioritization'!$C$7=$T2906),
OR('Country Prioritization'!$C$8='Filter inputs'!$E$4, 'Country Prioritization'!$C$8=$F2906), OR(AND('Country Prioritization'!$C$5='Filter inputs'!$B$4,H2906&lt;=$X$1),AND('Country Prioritization'!$C$5='Filter inputs'!$B$5,M2906&lt;=$X$1))),1,0)</f>
        <v>1</v>
      </c>
      <c r="Y2906">
        <f>IF(OR('Vaccine Prioritization'!$C$5='Filter inputs'!$E$4, 'Vaccine Prioritization'!$C$5=$F2906),1,0)</f>
        <v>1</v>
      </c>
    </row>
    <row r="2907" spans="1:25" x14ac:dyDescent="0.3">
      <c r="A2907" t="str">
        <f t="shared" si="67"/>
        <v>AFRICAMOZRotaC2026</v>
      </c>
      <c r="B2907" t="s">
        <v>3</v>
      </c>
      <c r="C2907" t="s">
        <v>181</v>
      </c>
      <c r="D2907" t="s">
        <v>77</v>
      </c>
      <c r="E2907" t="s">
        <v>85</v>
      </c>
      <c r="F2907">
        <v>2026</v>
      </c>
      <c r="G2907" t="s">
        <v>196</v>
      </c>
      <c r="H2907" s="11" cm="1">
        <f t="array" ref="H2907">_xlfn.IFS(G2907="&gt;70%",1,G2907="60-70%",70%,G2907="50-60%",60%,G2907="&lt;50%",50%)</f>
        <v>1</v>
      </c>
      <c r="I2907" s="47">
        <v>0.96287726110356053</v>
      </c>
      <c r="J2907">
        <v>3</v>
      </c>
      <c r="K2907">
        <v>8</v>
      </c>
      <c r="L2907" t="s">
        <v>196</v>
      </c>
      <c r="M2907" s="11" cm="1">
        <f t="array" ref="M2907">_xlfn.IFS(L2907="&gt;70%",1,L2907="60-70%",70%,L2907="50-60%",60%,L2907="&lt;50%",50%)</f>
        <v>1</v>
      </c>
      <c r="N2907" s="47">
        <v>1.0394555812207837</v>
      </c>
      <c r="O2907">
        <v>1</v>
      </c>
      <c r="P2907">
        <v>8</v>
      </c>
      <c r="Q2907">
        <v>10</v>
      </c>
      <c r="R2907">
        <v>9</v>
      </c>
      <c r="S2907" t="s">
        <v>103</v>
      </c>
      <c r="T2907" t="s">
        <v>106</v>
      </c>
      <c r="V2907">
        <v>30</v>
      </c>
      <c r="W2907">
        <v>28</v>
      </c>
      <c r="X2907">
        <f>IF(AND(OR('Country Prioritization'!$C$4 = 'Filter inputs'!$A$4,'Country Prioritization'!$C$4=$B2907),
OR('Country Prioritization'!$C$6='Filter inputs'!$C$4,'Country Prioritization'!$C$6=$S2907),
OR( 'Country Prioritization'!$C$7='Filter inputs'!$D$4, 'Country Prioritization'!$C$7=$T2907),
OR('Country Prioritization'!$C$8='Filter inputs'!$E$4, 'Country Prioritization'!$C$8=$F2907), OR(AND('Country Prioritization'!$C$5='Filter inputs'!$B$4,H2907&lt;=$X$1),AND('Country Prioritization'!$C$5='Filter inputs'!$B$5,M2907&lt;=$X$1))),1,0)</f>
        <v>1</v>
      </c>
      <c r="Y2907">
        <f>IF(OR('Vaccine Prioritization'!$C$5='Filter inputs'!$E$4, 'Vaccine Prioritization'!$C$5=$F2907),1,0)</f>
        <v>1</v>
      </c>
    </row>
    <row r="2908" spans="1:25" x14ac:dyDescent="0.3">
      <c r="A2908" t="str">
        <f t="shared" si="67"/>
        <v>AFRICABFARotaC2026</v>
      </c>
      <c r="B2908" t="s">
        <v>3</v>
      </c>
      <c r="C2908" t="s">
        <v>167</v>
      </c>
      <c r="D2908" t="s">
        <v>63</v>
      </c>
      <c r="E2908" t="s">
        <v>85</v>
      </c>
      <c r="F2908">
        <v>2026</v>
      </c>
      <c r="G2908" t="s">
        <v>196</v>
      </c>
      <c r="H2908" s="11" cm="1">
        <f t="array" ref="H2908">_xlfn.IFS(G2908="&gt;70%",1,G2908="60-70%",70%,G2908="50-60%",60%,G2908="&lt;50%",50%)</f>
        <v>1</v>
      </c>
      <c r="I2908" s="47">
        <v>0.90513028947668772</v>
      </c>
      <c r="J2908">
        <v>3</v>
      </c>
      <c r="K2908">
        <v>7</v>
      </c>
      <c r="L2908" t="s">
        <v>196</v>
      </c>
      <c r="M2908" s="11" cm="1">
        <f t="array" ref="M2908">_xlfn.IFS(L2908="&gt;70%",1,L2908="60-70%",70%,L2908="50-60%",60%,L2908="&lt;50%",50%)</f>
        <v>1</v>
      </c>
      <c r="N2908" s="47">
        <v>1.0296529395975951</v>
      </c>
      <c r="O2908">
        <v>2</v>
      </c>
      <c r="P2908">
        <v>8</v>
      </c>
      <c r="Q2908">
        <v>4</v>
      </c>
      <c r="R2908">
        <v>9</v>
      </c>
      <c r="S2908" t="s">
        <v>103</v>
      </c>
      <c r="T2908" t="s">
        <v>106</v>
      </c>
      <c r="V2908">
        <v>23</v>
      </c>
      <c r="W2908">
        <v>23</v>
      </c>
      <c r="X2908">
        <f>IF(AND(OR('Country Prioritization'!$C$4 = 'Filter inputs'!$A$4,'Country Prioritization'!$C$4=$B2908),
OR('Country Prioritization'!$C$6='Filter inputs'!$C$4,'Country Prioritization'!$C$6=$S2908),
OR( 'Country Prioritization'!$C$7='Filter inputs'!$D$4, 'Country Prioritization'!$C$7=$T2908),
OR('Country Prioritization'!$C$8='Filter inputs'!$E$4, 'Country Prioritization'!$C$8=$F2908), OR(AND('Country Prioritization'!$C$5='Filter inputs'!$B$4,H2908&lt;=$X$1),AND('Country Prioritization'!$C$5='Filter inputs'!$B$5,M2908&lt;=$X$1))),1,0)</f>
        <v>1</v>
      </c>
      <c r="Y2908">
        <f>IF(OR('Vaccine Prioritization'!$C$5='Filter inputs'!$E$4, 'Vaccine Prioritization'!$C$5=$F2908),1,0)</f>
        <v>1</v>
      </c>
    </row>
    <row r="2909" spans="1:25" x14ac:dyDescent="0.3">
      <c r="A2909" t="str">
        <f t="shared" si="67"/>
        <v>AFRICAMDGRotaC2026</v>
      </c>
      <c r="B2909" t="s">
        <v>3</v>
      </c>
      <c r="C2909" t="s">
        <v>145</v>
      </c>
      <c r="D2909" t="s">
        <v>41</v>
      </c>
      <c r="E2909" t="s">
        <v>85</v>
      </c>
      <c r="F2909">
        <v>2026</v>
      </c>
      <c r="G2909" t="s">
        <v>196</v>
      </c>
      <c r="H2909" s="11" cm="1">
        <f t="array" ref="H2909">_xlfn.IFS(G2909="&gt;70%",1,G2909="60-70%",70%,G2909="50-60%",60%,G2909="&lt;50%",50%)</f>
        <v>1</v>
      </c>
      <c r="I2909" s="47">
        <v>0.92151618752805331</v>
      </c>
      <c r="J2909">
        <v>5</v>
      </c>
      <c r="K2909">
        <v>8</v>
      </c>
      <c r="L2909" t="s">
        <v>196</v>
      </c>
      <c r="M2909" s="11" cm="1">
        <f t="array" ref="M2909">_xlfn.IFS(L2909="&gt;70%",1,L2909="60-70%",70%,L2909="50-60%",60%,L2909="&lt;50%",50%)</f>
        <v>1</v>
      </c>
      <c r="N2909" s="47">
        <v>1.0259417979707341</v>
      </c>
      <c r="O2909">
        <v>4</v>
      </c>
      <c r="P2909">
        <v>8</v>
      </c>
      <c r="Q2909">
        <v>7</v>
      </c>
      <c r="R2909">
        <v>9</v>
      </c>
      <c r="S2909" t="s">
        <v>103</v>
      </c>
      <c r="T2909" t="s">
        <v>106</v>
      </c>
      <c r="V2909">
        <v>29</v>
      </c>
      <c r="W2909">
        <v>28</v>
      </c>
      <c r="X2909">
        <f>IF(AND(OR('Country Prioritization'!$C$4 = 'Filter inputs'!$A$4,'Country Prioritization'!$C$4=$B2909),
OR('Country Prioritization'!$C$6='Filter inputs'!$C$4,'Country Prioritization'!$C$6=$S2909),
OR( 'Country Prioritization'!$C$7='Filter inputs'!$D$4, 'Country Prioritization'!$C$7=$T2909),
OR('Country Prioritization'!$C$8='Filter inputs'!$E$4, 'Country Prioritization'!$C$8=$F2909), OR(AND('Country Prioritization'!$C$5='Filter inputs'!$B$4,H2909&lt;=$X$1),AND('Country Prioritization'!$C$5='Filter inputs'!$B$5,M2909&lt;=$X$1))),1,0)</f>
        <v>1</v>
      </c>
      <c r="Y2909">
        <f>IF(OR('Vaccine Prioritization'!$C$5='Filter inputs'!$E$4, 'Vaccine Prioritization'!$C$5=$F2909),1,0)</f>
        <v>1</v>
      </c>
    </row>
    <row r="2910" spans="1:25" x14ac:dyDescent="0.3">
      <c r="A2910" t="str">
        <f t="shared" si="67"/>
        <v>AFRICAMLIRotaC2026</v>
      </c>
      <c r="B2910" t="s">
        <v>3</v>
      </c>
      <c r="C2910" t="s">
        <v>126</v>
      </c>
      <c r="D2910" t="s">
        <v>21</v>
      </c>
      <c r="E2910" t="s">
        <v>85</v>
      </c>
      <c r="F2910">
        <v>2026</v>
      </c>
      <c r="G2910" t="s">
        <v>197</v>
      </c>
      <c r="H2910" s="11" cm="1">
        <f t="array" ref="H2910">_xlfn.IFS(G2910="&gt;70%",1,G2910="60-70%",70%,G2910="50-60%",60%,G2910="&lt;50%",50%)</f>
        <v>0.7</v>
      </c>
      <c r="I2910" s="47">
        <v>0.86767922159995003</v>
      </c>
      <c r="J2910">
        <v>10</v>
      </c>
      <c r="K2910">
        <v>7</v>
      </c>
      <c r="L2910" t="s">
        <v>197</v>
      </c>
      <c r="M2910" s="11" cm="1">
        <f t="array" ref="M2910">_xlfn.IFS(L2910="&gt;70%",1,L2910="60-70%",70%,L2910="50-60%",60%,L2910="&lt;50%",50%)</f>
        <v>0.7</v>
      </c>
      <c r="N2910" s="47">
        <v>1.0254299727419562</v>
      </c>
      <c r="O2910">
        <v>6</v>
      </c>
      <c r="P2910">
        <v>8</v>
      </c>
      <c r="Q2910">
        <v>8</v>
      </c>
      <c r="R2910">
        <v>9</v>
      </c>
      <c r="S2910" t="s">
        <v>103</v>
      </c>
      <c r="T2910" t="s">
        <v>106</v>
      </c>
      <c r="V2910">
        <v>34</v>
      </c>
      <c r="W2910">
        <v>31</v>
      </c>
      <c r="X2910">
        <f>IF(AND(OR('Country Prioritization'!$C$4 = 'Filter inputs'!$A$4,'Country Prioritization'!$C$4=$B2910),
OR('Country Prioritization'!$C$6='Filter inputs'!$C$4,'Country Prioritization'!$C$6=$S2910),
OR( 'Country Prioritization'!$C$7='Filter inputs'!$D$4, 'Country Prioritization'!$C$7=$T2910),
OR('Country Prioritization'!$C$8='Filter inputs'!$E$4, 'Country Prioritization'!$C$8=$F2910), OR(AND('Country Prioritization'!$C$5='Filter inputs'!$B$4,H2910&lt;=$X$1),AND('Country Prioritization'!$C$5='Filter inputs'!$B$5,M2910&lt;=$X$1))),1,0)</f>
        <v>1</v>
      </c>
      <c r="Y2910">
        <f>IF(OR('Vaccine Prioritization'!$C$5='Filter inputs'!$E$4, 'Vaccine Prioritization'!$C$5=$F2910),1,0)</f>
        <v>1</v>
      </c>
    </row>
    <row r="2911" spans="1:25" x14ac:dyDescent="0.3">
      <c r="A2911" t="str">
        <f t="shared" si="67"/>
        <v>AMERICABOLRotaC2026</v>
      </c>
      <c r="B2911" t="s">
        <v>22</v>
      </c>
      <c r="C2911" t="s">
        <v>162</v>
      </c>
      <c r="D2911" t="s">
        <v>58</v>
      </c>
      <c r="E2911" t="s">
        <v>85</v>
      </c>
      <c r="F2911">
        <v>2026</v>
      </c>
      <c r="G2911" t="s">
        <v>196</v>
      </c>
      <c r="H2911" s="11" cm="1">
        <f t="array" ref="H2911">_xlfn.IFS(G2911="&gt;70%",1,G2911="60-70%",70%,G2911="50-60%",60%,G2911="&lt;50%",50%)</f>
        <v>1</v>
      </c>
      <c r="I2911" s="47">
        <v>0.76348524028534248</v>
      </c>
      <c r="J2911">
        <v>5</v>
      </c>
      <c r="K2911">
        <v>7</v>
      </c>
      <c r="L2911" t="s">
        <v>196</v>
      </c>
      <c r="M2911" s="11" cm="1">
        <f t="array" ref="M2911">_xlfn.IFS(L2911="&gt;70%",1,L2911="60-70%",70%,L2911="50-60%",60%,L2911="&lt;50%",50%)</f>
        <v>1</v>
      </c>
      <c r="N2911" s="47">
        <v>0.95428798798467718</v>
      </c>
      <c r="O2911">
        <v>3</v>
      </c>
      <c r="P2911">
        <v>7</v>
      </c>
      <c r="Q2911">
        <v>4</v>
      </c>
      <c r="R2911">
        <v>11</v>
      </c>
      <c r="S2911" t="s">
        <v>104</v>
      </c>
      <c r="T2911" t="s">
        <v>108</v>
      </c>
      <c r="V2911">
        <v>27</v>
      </c>
      <c r="W2911">
        <v>25</v>
      </c>
      <c r="X2911">
        <f>IF(AND(OR('Country Prioritization'!$C$4 = 'Filter inputs'!$A$4,'Country Prioritization'!$C$4=$B2911),
OR('Country Prioritization'!$C$6='Filter inputs'!$C$4,'Country Prioritization'!$C$6=$S2911),
OR( 'Country Prioritization'!$C$7='Filter inputs'!$D$4, 'Country Prioritization'!$C$7=$T2911),
OR('Country Prioritization'!$C$8='Filter inputs'!$E$4, 'Country Prioritization'!$C$8=$F2911), OR(AND('Country Prioritization'!$C$5='Filter inputs'!$B$4,H2911&lt;=$X$1),AND('Country Prioritization'!$C$5='Filter inputs'!$B$5,M2911&lt;=$X$1))),1,0)</f>
        <v>1</v>
      </c>
      <c r="Y2911">
        <f>IF(OR('Vaccine Prioritization'!$C$5='Filter inputs'!$E$4, 'Vaccine Prioritization'!$C$5=$F2911),1,0)</f>
        <v>1</v>
      </c>
    </row>
    <row r="2912" spans="1:25" x14ac:dyDescent="0.3">
      <c r="A2912" t="str">
        <f t="shared" si="67"/>
        <v>ASIANPLRotaC2026</v>
      </c>
      <c r="B2912" t="s">
        <v>13</v>
      </c>
      <c r="C2912" t="s">
        <v>157</v>
      </c>
      <c r="D2912" t="s">
        <v>53</v>
      </c>
      <c r="E2912" t="s">
        <v>85</v>
      </c>
      <c r="F2912">
        <v>2026</v>
      </c>
      <c r="G2912" t="s">
        <v>197</v>
      </c>
      <c r="H2912" s="11" cm="1">
        <f t="array" ref="H2912">_xlfn.IFS(G2912="&gt;70%",1,G2912="60-70%",70%,G2912="50-60%",60%,G2912="&lt;50%",50%)</f>
        <v>0.7</v>
      </c>
      <c r="I2912" s="47">
        <v>0.53599446476698387</v>
      </c>
      <c r="J2912">
        <v>8</v>
      </c>
      <c r="K2912">
        <v>6</v>
      </c>
      <c r="L2912" t="s">
        <v>199</v>
      </c>
      <c r="M2912" s="11" cm="1">
        <f t="array" ref="M2912">_xlfn.IFS(L2912="&gt;70%",1,L2912="60-70%",70%,L2912="50-60%",60%,L2912="&lt;50%",50%)</f>
        <v>0.5</v>
      </c>
      <c r="N2912" s="47">
        <v>0.95141849462874684</v>
      </c>
      <c r="O2912">
        <v>10</v>
      </c>
      <c r="P2912">
        <v>7</v>
      </c>
      <c r="Q2912">
        <v>6</v>
      </c>
      <c r="R2912">
        <v>8</v>
      </c>
      <c r="S2912" t="s">
        <v>104</v>
      </c>
      <c r="T2912" t="s">
        <v>106</v>
      </c>
      <c r="V2912">
        <v>28</v>
      </c>
      <c r="W2912">
        <v>31</v>
      </c>
      <c r="X2912">
        <f>IF(AND(OR('Country Prioritization'!$C$4 = 'Filter inputs'!$A$4,'Country Prioritization'!$C$4=$B2912),
OR('Country Prioritization'!$C$6='Filter inputs'!$C$4,'Country Prioritization'!$C$6=$S2912),
OR( 'Country Prioritization'!$C$7='Filter inputs'!$D$4, 'Country Prioritization'!$C$7=$T2912),
OR('Country Prioritization'!$C$8='Filter inputs'!$E$4, 'Country Prioritization'!$C$8=$F2912), OR(AND('Country Prioritization'!$C$5='Filter inputs'!$B$4,H2912&lt;=$X$1),AND('Country Prioritization'!$C$5='Filter inputs'!$B$5,M2912&lt;=$X$1))),1,0)</f>
        <v>1</v>
      </c>
      <c r="Y2912">
        <f>IF(OR('Vaccine Prioritization'!$C$5='Filter inputs'!$E$4, 'Vaccine Prioritization'!$C$5=$F2912),1,0)</f>
        <v>1</v>
      </c>
    </row>
    <row r="2913" spans="1:25" x14ac:dyDescent="0.3">
      <c r="A2913" t="str">
        <f t="shared" si="67"/>
        <v>AFRICAKENRotaC2026</v>
      </c>
      <c r="B2913" t="s">
        <v>3</v>
      </c>
      <c r="C2913" t="s">
        <v>139</v>
      </c>
      <c r="D2913" t="s">
        <v>35</v>
      </c>
      <c r="E2913" t="s">
        <v>85</v>
      </c>
      <c r="F2913">
        <v>2026</v>
      </c>
      <c r="G2913" t="s">
        <v>196</v>
      </c>
      <c r="H2913" s="11" cm="1">
        <f t="array" ref="H2913">_xlfn.IFS(G2913="&gt;70%",1,G2913="60-70%",70%,G2913="50-60%",60%,G2913="&lt;50%",50%)</f>
        <v>1</v>
      </c>
      <c r="I2913" s="47">
        <v>1.0829240051646682</v>
      </c>
      <c r="J2913">
        <v>3</v>
      </c>
      <c r="K2913">
        <v>8</v>
      </c>
      <c r="L2913" t="s">
        <v>196</v>
      </c>
      <c r="M2913" s="11" cm="1">
        <f t="array" ref="M2913">_xlfn.IFS(L2913="&gt;70%",1,L2913="60-70%",70%,L2913="50-60%",60%,L2913="&lt;50%",50%)</f>
        <v>1</v>
      </c>
      <c r="N2913" s="47">
        <v>0.89188200623071889</v>
      </c>
      <c r="O2913">
        <v>5</v>
      </c>
      <c r="P2913">
        <v>7</v>
      </c>
      <c r="Q2913">
        <v>5</v>
      </c>
      <c r="R2913">
        <v>2</v>
      </c>
      <c r="S2913" t="s">
        <v>104</v>
      </c>
      <c r="T2913" t="s">
        <v>109</v>
      </c>
      <c r="V2913">
        <v>18</v>
      </c>
      <c r="W2913">
        <v>19</v>
      </c>
      <c r="X2913">
        <f>IF(AND(OR('Country Prioritization'!$C$4 = 'Filter inputs'!$A$4,'Country Prioritization'!$C$4=$B2913),
OR('Country Prioritization'!$C$6='Filter inputs'!$C$4,'Country Prioritization'!$C$6=$S2913),
OR( 'Country Prioritization'!$C$7='Filter inputs'!$D$4, 'Country Prioritization'!$C$7=$T2913),
OR('Country Prioritization'!$C$8='Filter inputs'!$E$4, 'Country Prioritization'!$C$8=$F2913), OR(AND('Country Prioritization'!$C$5='Filter inputs'!$B$4,H2913&lt;=$X$1),AND('Country Prioritization'!$C$5='Filter inputs'!$B$5,M2913&lt;=$X$1))),1,0)</f>
        <v>1</v>
      </c>
      <c r="Y2913">
        <f>IF(OR('Vaccine Prioritization'!$C$5='Filter inputs'!$E$4, 'Vaccine Prioritization'!$C$5=$F2913),1,0)</f>
        <v>1</v>
      </c>
    </row>
    <row r="2914" spans="1:25" x14ac:dyDescent="0.3">
      <c r="A2914" t="str">
        <f t="shared" si="67"/>
        <v>AFRICAZMBRotaC2026</v>
      </c>
      <c r="B2914" t="s">
        <v>3</v>
      </c>
      <c r="C2914" t="s">
        <v>182</v>
      </c>
      <c r="D2914" t="s">
        <v>78</v>
      </c>
      <c r="E2914" t="s">
        <v>85</v>
      </c>
      <c r="F2914">
        <v>2026</v>
      </c>
      <c r="G2914" t="s">
        <v>196</v>
      </c>
      <c r="H2914" s="11" cm="1">
        <f t="array" ref="H2914">_xlfn.IFS(G2914="&gt;70%",1,G2914="60-70%",70%,G2914="50-60%",60%,G2914="&lt;50%",50%)</f>
        <v>1</v>
      </c>
      <c r="I2914" s="47">
        <v>0.77047986499271248</v>
      </c>
      <c r="J2914">
        <v>3</v>
      </c>
      <c r="K2914">
        <v>7</v>
      </c>
      <c r="L2914" t="s">
        <v>196</v>
      </c>
      <c r="M2914" s="11" cm="1">
        <f t="array" ref="M2914">_xlfn.IFS(L2914="&gt;70%",1,L2914="60-70%",70%,L2914="50-60%",60%,L2914="&lt;50%",50%)</f>
        <v>1</v>
      </c>
      <c r="N2914" s="47">
        <v>0.84585915976397841</v>
      </c>
      <c r="O2914">
        <v>1</v>
      </c>
      <c r="P2914">
        <v>7</v>
      </c>
      <c r="Q2914">
        <v>9</v>
      </c>
      <c r="R2914">
        <v>2</v>
      </c>
      <c r="S2914" t="s">
        <v>104</v>
      </c>
      <c r="T2914" t="s">
        <v>109</v>
      </c>
      <c r="V2914">
        <v>21</v>
      </c>
      <c r="W2914">
        <v>19</v>
      </c>
      <c r="X2914">
        <f>IF(AND(OR('Country Prioritization'!$C$4 = 'Filter inputs'!$A$4,'Country Prioritization'!$C$4=$B2914),
OR('Country Prioritization'!$C$6='Filter inputs'!$C$4,'Country Prioritization'!$C$6=$S2914),
OR( 'Country Prioritization'!$C$7='Filter inputs'!$D$4, 'Country Prioritization'!$C$7=$T2914),
OR('Country Prioritization'!$C$8='Filter inputs'!$E$4, 'Country Prioritization'!$C$8=$F2914), OR(AND('Country Prioritization'!$C$5='Filter inputs'!$B$4,H2914&lt;=$X$1),AND('Country Prioritization'!$C$5='Filter inputs'!$B$5,M2914&lt;=$X$1))),1,0)</f>
        <v>1</v>
      </c>
      <c r="Y2914">
        <f>IF(OR('Vaccine Prioritization'!$C$5='Filter inputs'!$E$4, 'Vaccine Prioritization'!$C$5=$F2914),1,0)</f>
        <v>1</v>
      </c>
    </row>
    <row r="2915" spans="1:25" x14ac:dyDescent="0.3">
      <c r="A2915" t="str">
        <f t="shared" si="67"/>
        <v>AFRICASENRotaC2026</v>
      </c>
      <c r="B2915" t="s">
        <v>3</v>
      </c>
      <c r="C2915" t="s">
        <v>164</v>
      </c>
      <c r="D2915" t="s">
        <v>60</v>
      </c>
      <c r="E2915" t="s">
        <v>85</v>
      </c>
      <c r="F2915">
        <v>2026</v>
      </c>
      <c r="G2915" t="s">
        <v>196</v>
      </c>
      <c r="H2915" s="11" cm="1">
        <f t="array" ref="H2915">_xlfn.IFS(G2915="&gt;70%",1,G2915="60-70%",70%,G2915="50-60%",60%,G2915="&lt;50%",50%)</f>
        <v>1</v>
      </c>
      <c r="I2915" s="47">
        <v>0.86261940998322462</v>
      </c>
      <c r="J2915">
        <v>2</v>
      </c>
      <c r="K2915">
        <v>7</v>
      </c>
      <c r="L2915" t="s">
        <v>196</v>
      </c>
      <c r="M2915" s="11" cm="1">
        <f t="array" ref="M2915">_xlfn.IFS(L2915="&gt;70%",1,L2915="60-70%",70%,L2915="50-60%",60%,L2915="&lt;50%",50%)</f>
        <v>1</v>
      </c>
      <c r="N2915" s="47">
        <v>0.78226999373112371</v>
      </c>
      <c r="O2915">
        <v>3</v>
      </c>
      <c r="P2915">
        <v>7</v>
      </c>
      <c r="Q2915">
        <v>1</v>
      </c>
      <c r="R2915">
        <v>2</v>
      </c>
      <c r="S2915" t="s">
        <v>104</v>
      </c>
      <c r="T2915" t="s">
        <v>109</v>
      </c>
      <c r="V2915">
        <v>12</v>
      </c>
      <c r="W2915">
        <v>13</v>
      </c>
      <c r="X2915">
        <f>IF(AND(OR('Country Prioritization'!$C$4 = 'Filter inputs'!$A$4,'Country Prioritization'!$C$4=$B2915),
OR('Country Prioritization'!$C$6='Filter inputs'!$C$4,'Country Prioritization'!$C$6=$S2915),
OR( 'Country Prioritization'!$C$7='Filter inputs'!$D$4, 'Country Prioritization'!$C$7=$T2915),
OR('Country Prioritization'!$C$8='Filter inputs'!$E$4, 'Country Prioritization'!$C$8=$F2915), OR(AND('Country Prioritization'!$C$5='Filter inputs'!$B$4,H2915&lt;=$X$1),AND('Country Prioritization'!$C$5='Filter inputs'!$B$5,M2915&lt;=$X$1))),1,0)</f>
        <v>1</v>
      </c>
      <c r="Y2915">
        <f>IF(OR('Vaccine Prioritization'!$C$5='Filter inputs'!$E$4, 'Vaccine Prioritization'!$C$5=$F2915),1,0)</f>
        <v>1</v>
      </c>
    </row>
    <row r="2916" spans="1:25" x14ac:dyDescent="0.3">
      <c r="A2916" t="str">
        <f t="shared" si="67"/>
        <v>ASIAPRKRotaC2026</v>
      </c>
      <c r="B2916" t="s">
        <v>13</v>
      </c>
      <c r="C2916" t="s">
        <v>177</v>
      </c>
      <c r="D2916" t="s">
        <v>73</v>
      </c>
      <c r="E2916" t="s">
        <v>85</v>
      </c>
      <c r="F2916">
        <v>2026</v>
      </c>
      <c r="G2916" t="s">
        <v>197</v>
      </c>
      <c r="H2916" s="11" cm="1">
        <f t="array" ref="H2916">_xlfn.IFS(G2916="&gt;70%",1,G2916="60-70%",70%,G2916="50-60%",60%,G2916="&lt;50%",50%)</f>
        <v>0.7</v>
      </c>
      <c r="I2916" s="47">
        <v>0.413972189189457</v>
      </c>
      <c r="J2916">
        <v>8</v>
      </c>
      <c r="K2916">
        <v>6</v>
      </c>
      <c r="L2916" t="s">
        <v>199</v>
      </c>
      <c r="M2916" s="11" cm="1">
        <f t="array" ref="M2916">_xlfn.IFS(L2916="&gt;70%",1,L2916="60-70%",70%,L2916="50-60%",60%,L2916="&lt;50%",50%)</f>
        <v>0.5</v>
      </c>
      <c r="N2916" s="47">
        <v>0.76080053008686477</v>
      </c>
      <c r="O2916">
        <v>9</v>
      </c>
      <c r="P2916">
        <v>7</v>
      </c>
      <c r="Q2916">
        <v>1</v>
      </c>
      <c r="R2916">
        <v>9</v>
      </c>
      <c r="S2916" t="s">
        <v>103</v>
      </c>
      <c r="T2916" t="s">
        <v>106</v>
      </c>
      <c r="V2916">
        <v>24</v>
      </c>
      <c r="W2916">
        <v>26</v>
      </c>
      <c r="X2916">
        <f>IF(AND(OR('Country Prioritization'!$C$4 = 'Filter inputs'!$A$4,'Country Prioritization'!$C$4=$B2916),
OR('Country Prioritization'!$C$6='Filter inputs'!$C$4,'Country Prioritization'!$C$6=$S2916),
OR( 'Country Prioritization'!$C$7='Filter inputs'!$D$4, 'Country Prioritization'!$C$7=$T2916),
OR('Country Prioritization'!$C$8='Filter inputs'!$E$4, 'Country Prioritization'!$C$8=$F2916), OR(AND('Country Prioritization'!$C$5='Filter inputs'!$B$4,H2916&lt;=$X$1),AND('Country Prioritization'!$C$5='Filter inputs'!$B$5,M2916&lt;=$X$1))),1,0)</f>
        <v>1</v>
      </c>
      <c r="Y2916">
        <f>IF(OR('Vaccine Prioritization'!$C$5='Filter inputs'!$E$4, 'Vaccine Prioritization'!$C$5=$F2916),1,0)</f>
        <v>1</v>
      </c>
    </row>
    <row r="2917" spans="1:25" x14ac:dyDescent="0.3">
      <c r="A2917" t="str">
        <f t="shared" si="67"/>
        <v>AMERICAHTIRotaC2026</v>
      </c>
      <c r="B2917" t="s">
        <v>22</v>
      </c>
      <c r="C2917" t="s">
        <v>127</v>
      </c>
      <c r="D2917" t="s">
        <v>23</v>
      </c>
      <c r="E2917" t="s">
        <v>85</v>
      </c>
      <c r="F2917">
        <v>2026</v>
      </c>
      <c r="G2917" t="s">
        <v>199</v>
      </c>
      <c r="H2917" s="11" cm="1">
        <f t="array" ref="H2917">_xlfn.IFS(G2917="&gt;70%",1,G2917="60-70%",70%,G2917="50-60%",60%,G2917="&lt;50%",50%)</f>
        <v>0.5</v>
      </c>
      <c r="I2917" s="47">
        <v>0.49735654705504445</v>
      </c>
      <c r="J2917">
        <v>10</v>
      </c>
      <c r="K2917">
        <v>6</v>
      </c>
      <c r="L2917" t="s">
        <v>197</v>
      </c>
      <c r="M2917" s="11" cm="1">
        <f t="array" ref="M2917">_xlfn.IFS(L2917="&gt;70%",1,L2917="60-70%",70%,L2917="50-60%",60%,L2917="&lt;50%",50%)</f>
        <v>0.7</v>
      </c>
      <c r="N2917" s="47">
        <v>0.72951041411015949</v>
      </c>
      <c r="O2917">
        <v>6</v>
      </c>
      <c r="P2917">
        <v>7</v>
      </c>
      <c r="Q2917">
        <v>5</v>
      </c>
      <c r="R2917">
        <v>9</v>
      </c>
      <c r="S2917" t="s">
        <v>103</v>
      </c>
      <c r="T2917" t="s">
        <v>106</v>
      </c>
      <c r="V2917">
        <v>30</v>
      </c>
      <c r="W2917">
        <v>27</v>
      </c>
      <c r="X2917">
        <f>IF(AND(OR('Country Prioritization'!$C$4 = 'Filter inputs'!$A$4,'Country Prioritization'!$C$4=$B2917),
OR('Country Prioritization'!$C$6='Filter inputs'!$C$4,'Country Prioritization'!$C$6=$S2917),
OR( 'Country Prioritization'!$C$7='Filter inputs'!$D$4, 'Country Prioritization'!$C$7=$T2917),
OR('Country Prioritization'!$C$8='Filter inputs'!$E$4, 'Country Prioritization'!$C$8=$F2917), OR(AND('Country Prioritization'!$C$5='Filter inputs'!$B$4,H2917&lt;=$X$1),AND('Country Prioritization'!$C$5='Filter inputs'!$B$5,M2917&lt;=$X$1))),1,0)</f>
        <v>1</v>
      </c>
      <c r="Y2917">
        <f>IF(OR('Vaccine Prioritization'!$C$5='Filter inputs'!$E$4, 'Vaccine Prioritization'!$C$5=$F2917),1,0)</f>
        <v>1</v>
      </c>
    </row>
    <row r="2918" spans="1:25" x14ac:dyDescent="0.3">
      <c r="A2918" t="str">
        <f t="shared" si="67"/>
        <v>AFRICAGHARotaC2026</v>
      </c>
      <c r="B2918" t="s">
        <v>3</v>
      </c>
      <c r="C2918" t="s">
        <v>166</v>
      </c>
      <c r="D2918" t="s">
        <v>62</v>
      </c>
      <c r="E2918" t="s">
        <v>85</v>
      </c>
      <c r="F2918">
        <v>2026</v>
      </c>
      <c r="G2918" t="s">
        <v>196</v>
      </c>
      <c r="H2918" s="11" cm="1">
        <f t="array" ref="H2918">_xlfn.IFS(G2918="&gt;70%",1,G2918="60-70%",70%,G2918="50-60%",60%,G2918="&lt;50%",50%)</f>
        <v>1</v>
      </c>
      <c r="I2918" s="47">
        <v>0.6873352220445077</v>
      </c>
      <c r="J2918">
        <v>2</v>
      </c>
      <c r="K2918">
        <v>7</v>
      </c>
      <c r="L2918" t="s">
        <v>196</v>
      </c>
      <c r="M2918" s="11" cm="1">
        <f t="array" ref="M2918">_xlfn.IFS(L2918="&gt;70%",1,L2918="60-70%",70%,L2918="50-60%",60%,L2918="&lt;50%",50%)</f>
        <v>1</v>
      </c>
      <c r="N2918" s="47">
        <v>0.69225163602668949</v>
      </c>
      <c r="O2918">
        <v>2</v>
      </c>
      <c r="P2918">
        <v>7</v>
      </c>
      <c r="Q2918">
        <v>5</v>
      </c>
      <c r="R2918">
        <v>2</v>
      </c>
      <c r="S2918" t="s">
        <v>104</v>
      </c>
      <c r="T2918" t="s">
        <v>109</v>
      </c>
      <c r="V2918">
        <v>16</v>
      </c>
      <c r="W2918">
        <v>16</v>
      </c>
      <c r="X2918">
        <f>IF(AND(OR('Country Prioritization'!$C$4 = 'Filter inputs'!$A$4,'Country Prioritization'!$C$4=$B2918),
OR('Country Prioritization'!$C$6='Filter inputs'!$C$4,'Country Prioritization'!$C$6=$S2918),
OR( 'Country Prioritization'!$C$7='Filter inputs'!$D$4, 'Country Prioritization'!$C$7=$T2918),
OR('Country Prioritization'!$C$8='Filter inputs'!$E$4, 'Country Prioritization'!$C$8=$F2918), OR(AND('Country Prioritization'!$C$5='Filter inputs'!$B$4,H2918&lt;=$X$1),AND('Country Prioritization'!$C$5='Filter inputs'!$B$5,M2918&lt;=$X$1))),1,0)</f>
        <v>1</v>
      </c>
      <c r="Y2918">
        <f>IF(OR('Vaccine Prioritization'!$C$5='Filter inputs'!$E$4, 'Vaccine Prioritization'!$C$5=$F2918),1,0)</f>
        <v>1</v>
      </c>
    </row>
    <row r="2919" spans="1:25" x14ac:dyDescent="0.3">
      <c r="A2919" t="str">
        <f t="shared" si="67"/>
        <v>ASIALKARotaC2026</v>
      </c>
      <c r="B2919" t="s">
        <v>13</v>
      </c>
      <c r="C2919" t="s">
        <v>180</v>
      </c>
      <c r="D2919" t="s">
        <v>76</v>
      </c>
      <c r="E2919" t="s">
        <v>85</v>
      </c>
      <c r="F2919">
        <v>2026</v>
      </c>
      <c r="G2919" t="s">
        <v>197</v>
      </c>
      <c r="H2919" s="11" cm="1">
        <f t="array" ref="H2919">_xlfn.IFS(G2919="&gt;70%",1,G2919="60-70%",70%,G2919="50-60%",60%,G2919="&lt;50%",50%)</f>
        <v>0.7</v>
      </c>
      <c r="I2919" s="47">
        <v>7.7633667604137729E-2</v>
      </c>
      <c r="J2919">
        <v>8</v>
      </c>
      <c r="K2919">
        <v>3</v>
      </c>
      <c r="L2919" t="s">
        <v>199</v>
      </c>
      <c r="M2919" s="11" cm="1">
        <f t="array" ref="M2919">_xlfn.IFS(L2919="&gt;70%",1,L2919="60-70%",70%,L2919="50-60%",60%,L2919="&lt;50%",50%)</f>
        <v>0.5</v>
      </c>
      <c r="N2919" s="47">
        <v>0.64901983683405351</v>
      </c>
      <c r="O2919">
        <v>9</v>
      </c>
      <c r="P2919">
        <v>6</v>
      </c>
      <c r="Q2919">
        <v>1</v>
      </c>
      <c r="R2919">
        <v>11</v>
      </c>
      <c r="S2919" t="s">
        <v>104</v>
      </c>
      <c r="T2919" t="s">
        <v>108</v>
      </c>
      <c r="V2919">
        <v>23</v>
      </c>
      <c r="W2919">
        <v>27</v>
      </c>
      <c r="X2919">
        <f>IF(AND(OR('Country Prioritization'!$C$4 = 'Filter inputs'!$A$4,'Country Prioritization'!$C$4=$B2919),
OR('Country Prioritization'!$C$6='Filter inputs'!$C$4,'Country Prioritization'!$C$6=$S2919),
OR( 'Country Prioritization'!$C$7='Filter inputs'!$D$4, 'Country Prioritization'!$C$7=$T2919),
OR('Country Prioritization'!$C$8='Filter inputs'!$E$4, 'Country Prioritization'!$C$8=$F2919), OR(AND('Country Prioritization'!$C$5='Filter inputs'!$B$4,H2919&lt;=$X$1),AND('Country Prioritization'!$C$5='Filter inputs'!$B$5,M2919&lt;=$X$1))),1,0)</f>
        <v>1</v>
      </c>
      <c r="Y2919">
        <f>IF(OR('Vaccine Prioritization'!$C$5='Filter inputs'!$E$4, 'Vaccine Prioritization'!$C$5=$F2919),1,0)</f>
        <v>1</v>
      </c>
    </row>
    <row r="2920" spans="1:25" x14ac:dyDescent="0.3">
      <c r="A2920" t="str">
        <f t="shared" si="67"/>
        <v>AFRICASOMRotaC2026</v>
      </c>
      <c r="B2920" t="s">
        <v>3</v>
      </c>
      <c r="C2920" t="s">
        <v>112</v>
      </c>
      <c r="D2920" t="s">
        <v>4</v>
      </c>
      <c r="E2920" t="s">
        <v>85</v>
      </c>
      <c r="F2920">
        <v>2026</v>
      </c>
      <c r="G2920" t="s">
        <v>196</v>
      </c>
      <c r="H2920" s="11" cm="1">
        <f t="array" ref="H2920">_xlfn.IFS(G2920="&gt;70%",1,G2920="60-70%",70%,G2920="50-60%",60%,G2920="&lt;50%",50%)</f>
        <v>1</v>
      </c>
      <c r="I2920" s="47">
        <v>0.9934365434839928</v>
      </c>
      <c r="J2920">
        <v>6</v>
      </c>
      <c r="K2920">
        <v>8</v>
      </c>
      <c r="L2920" t="s">
        <v>199</v>
      </c>
      <c r="M2920" s="11" cm="1">
        <f t="array" ref="M2920">_xlfn.IFS(L2920="&gt;70%",1,L2920="60-70%",70%,L2920="50-60%",60%,L2920="&lt;50%",50%)</f>
        <v>0.5</v>
      </c>
      <c r="N2920" s="47">
        <v>0.61314451231298139</v>
      </c>
      <c r="O2920">
        <v>8</v>
      </c>
      <c r="P2920">
        <v>6</v>
      </c>
      <c r="Q2920">
        <v>9</v>
      </c>
      <c r="R2920">
        <v>9</v>
      </c>
      <c r="S2920" t="s">
        <v>103</v>
      </c>
      <c r="T2920" t="s">
        <v>106</v>
      </c>
      <c r="V2920">
        <v>32</v>
      </c>
      <c r="W2920">
        <v>32</v>
      </c>
      <c r="X2920">
        <f>IF(AND(OR('Country Prioritization'!$C$4 = 'Filter inputs'!$A$4,'Country Prioritization'!$C$4=$B2920),
OR('Country Prioritization'!$C$6='Filter inputs'!$C$4,'Country Prioritization'!$C$6=$S2920),
OR( 'Country Prioritization'!$C$7='Filter inputs'!$D$4, 'Country Prioritization'!$C$7=$T2920),
OR('Country Prioritization'!$C$8='Filter inputs'!$E$4, 'Country Prioritization'!$C$8=$F2920), OR(AND('Country Prioritization'!$C$5='Filter inputs'!$B$4,H2920&lt;=$X$1),AND('Country Prioritization'!$C$5='Filter inputs'!$B$5,M2920&lt;=$X$1))),1,0)</f>
        <v>1</v>
      </c>
      <c r="Y2920">
        <f>IF(OR('Vaccine Prioritization'!$C$5='Filter inputs'!$E$4, 'Vaccine Prioritization'!$C$5=$F2920),1,0)</f>
        <v>1</v>
      </c>
    </row>
    <row r="2921" spans="1:25" x14ac:dyDescent="0.3">
      <c r="A2921" t="str">
        <f t="shared" si="67"/>
        <v>AFRICATCDRotaC2026</v>
      </c>
      <c r="B2921" t="s">
        <v>3</v>
      </c>
      <c r="C2921" t="s">
        <v>118</v>
      </c>
      <c r="D2921" t="s">
        <v>11</v>
      </c>
      <c r="E2921" t="s">
        <v>85</v>
      </c>
      <c r="F2921">
        <v>2026</v>
      </c>
      <c r="G2921" t="s">
        <v>196</v>
      </c>
      <c r="H2921" s="11" cm="1">
        <f t="array" ref="H2921">_xlfn.IFS(G2921="&gt;70%",1,G2921="60-70%",70%,G2921="50-60%",60%,G2921="&lt;50%",50%)</f>
        <v>1</v>
      </c>
      <c r="I2921" s="47">
        <v>1.6950837473245093</v>
      </c>
      <c r="J2921">
        <v>6</v>
      </c>
      <c r="K2921">
        <v>9</v>
      </c>
      <c r="L2921" t="s">
        <v>199</v>
      </c>
      <c r="M2921" s="11" cm="1">
        <f t="array" ref="M2921">_xlfn.IFS(L2921="&gt;70%",1,L2921="60-70%",70%,L2921="50-60%",60%,L2921="&lt;50%",50%)</f>
        <v>0.5</v>
      </c>
      <c r="N2921" s="47">
        <v>0.59899710975821518</v>
      </c>
      <c r="O2921">
        <v>8</v>
      </c>
      <c r="P2921">
        <v>6</v>
      </c>
      <c r="Q2921">
        <v>9</v>
      </c>
      <c r="R2921">
        <v>9</v>
      </c>
      <c r="S2921" t="s">
        <v>103</v>
      </c>
      <c r="T2921" t="s">
        <v>106</v>
      </c>
      <c r="V2921">
        <v>33</v>
      </c>
      <c r="W2921">
        <v>32</v>
      </c>
      <c r="X2921">
        <f>IF(AND(OR('Country Prioritization'!$C$4 = 'Filter inputs'!$A$4,'Country Prioritization'!$C$4=$B2921),
OR('Country Prioritization'!$C$6='Filter inputs'!$C$4,'Country Prioritization'!$C$6=$S2921),
OR( 'Country Prioritization'!$C$7='Filter inputs'!$D$4, 'Country Prioritization'!$C$7=$T2921),
OR('Country Prioritization'!$C$8='Filter inputs'!$E$4, 'Country Prioritization'!$C$8=$F2921), OR(AND('Country Prioritization'!$C$5='Filter inputs'!$B$4,H2921&lt;=$X$1),AND('Country Prioritization'!$C$5='Filter inputs'!$B$5,M2921&lt;=$X$1))),1,0)</f>
        <v>1</v>
      </c>
      <c r="Y2921">
        <f>IF(OR('Vaccine Prioritization'!$C$5='Filter inputs'!$E$4, 'Vaccine Prioritization'!$C$5=$F2921),1,0)</f>
        <v>1</v>
      </c>
    </row>
    <row r="2922" spans="1:25" x14ac:dyDescent="0.3">
      <c r="A2922" t="str">
        <f t="shared" si="67"/>
        <v>AFRICARWARotaC2026</v>
      </c>
      <c r="B2922" t="s">
        <v>3</v>
      </c>
      <c r="C2922" t="s">
        <v>179</v>
      </c>
      <c r="D2922" t="s">
        <v>75</v>
      </c>
      <c r="E2922" t="s">
        <v>85</v>
      </c>
      <c r="F2922">
        <v>2026</v>
      </c>
      <c r="G2922" t="s">
        <v>196</v>
      </c>
      <c r="H2922" s="11" cm="1">
        <f t="array" ref="H2922">_xlfn.IFS(G2922="&gt;70%",1,G2922="60-70%",70%,G2922="50-60%",60%,G2922="&lt;50%",50%)</f>
        <v>1</v>
      </c>
      <c r="I2922" s="47">
        <v>0.56347125567987844</v>
      </c>
      <c r="J2922">
        <v>1</v>
      </c>
      <c r="K2922">
        <v>6</v>
      </c>
      <c r="L2922" t="s">
        <v>196</v>
      </c>
      <c r="M2922" s="11" cm="1">
        <f t="array" ref="M2922">_xlfn.IFS(L2922="&gt;70%",1,L2922="60-70%",70%,L2922="50-60%",60%,L2922="&lt;50%",50%)</f>
        <v>1</v>
      </c>
      <c r="N2922" s="47">
        <v>0.589601599422239</v>
      </c>
      <c r="O2922">
        <v>1</v>
      </c>
      <c r="P2922">
        <v>6</v>
      </c>
      <c r="Q2922">
        <v>8</v>
      </c>
      <c r="R2922">
        <v>9</v>
      </c>
      <c r="S2922" t="s">
        <v>103</v>
      </c>
      <c r="T2922" t="s">
        <v>106</v>
      </c>
      <c r="V2922">
        <v>24</v>
      </c>
      <c r="W2922">
        <v>24</v>
      </c>
      <c r="X2922">
        <f>IF(AND(OR('Country Prioritization'!$C$4 = 'Filter inputs'!$A$4,'Country Prioritization'!$C$4=$B2922),
OR('Country Prioritization'!$C$6='Filter inputs'!$C$4,'Country Prioritization'!$C$6=$S2922),
OR( 'Country Prioritization'!$C$7='Filter inputs'!$D$4, 'Country Prioritization'!$C$7=$T2922),
OR('Country Prioritization'!$C$8='Filter inputs'!$E$4, 'Country Prioritization'!$C$8=$F2922), OR(AND('Country Prioritization'!$C$5='Filter inputs'!$B$4,H2922&lt;=$X$1),AND('Country Prioritization'!$C$5='Filter inputs'!$B$5,M2922&lt;=$X$1))),1,0)</f>
        <v>1</v>
      </c>
      <c r="Y2922">
        <f>IF(OR('Vaccine Prioritization'!$C$5='Filter inputs'!$E$4, 'Vaccine Prioritization'!$C$5=$F2922),1,0)</f>
        <v>1</v>
      </c>
    </row>
    <row r="2923" spans="1:25" x14ac:dyDescent="0.3">
      <c r="A2923" t="str">
        <f t="shared" si="67"/>
        <v>OCEANIAPNGRotaC2026</v>
      </c>
      <c r="B2923" t="s">
        <v>15</v>
      </c>
      <c r="C2923" t="s">
        <v>121</v>
      </c>
      <c r="D2923" t="s">
        <v>16</v>
      </c>
      <c r="E2923" t="s">
        <v>85</v>
      </c>
      <c r="F2923">
        <v>2026</v>
      </c>
      <c r="G2923" t="s">
        <v>196</v>
      </c>
      <c r="H2923" s="11" cm="1">
        <f t="array" ref="H2923">_xlfn.IFS(G2923="&gt;70%",1,G2923="60-70%",70%,G2923="50-60%",60%,G2923="&lt;50%",50%)</f>
        <v>1</v>
      </c>
      <c r="I2923" s="47">
        <v>0.82567148735161988</v>
      </c>
      <c r="J2923">
        <v>5</v>
      </c>
      <c r="K2923">
        <v>7</v>
      </c>
      <c r="L2923" t="s">
        <v>199</v>
      </c>
      <c r="M2923" s="11" cm="1">
        <f t="array" ref="M2923">_xlfn.IFS(L2923="&gt;70%",1,L2923="60-70%",70%,L2923="50-60%",60%,L2923="&lt;50%",50%)</f>
        <v>0.5</v>
      </c>
      <c r="N2923" s="47">
        <v>0.54650767741284545</v>
      </c>
      <c r="O2923">
        <v>7</v>
      </c>
      <c r="P2923">
        <v>6</v>
      </c>
      <c r="Q2923">
        <v>6</v>
      </c>
      <c r="R2923">
        <v>5</v>
      </c>
      <c r="S2923" t="s">
        <v>104</v>
      </c>
      <c r="T2923" t="s">
        <v>107</v>
      </c>
      <c r="V2923">
        <v>23</v>
      </c>
      <c r="W2923">
        <v>24</v>
      </c>
      <c r="X2923">
        <f>IF(AND(OR('Country Prioritization'!$C$4 = 'Filter inputs'!$A$4,'Country Prioritization'!$C$4=$B2923),
OR('Country Prioritization'!$C$6='Filter inputs'!$C$4,'Country Prioritization'!$C$6=$S2923),
OR( 'Country Prioritization'!$C$7='Filter inputs'!$D$4, 'Country Prioritization'!$C$7=$T2923),
OR('Country Prioritization'!$C$8='Filter inputs'!$E$4, 'Country Prioritization'!$C$8=$F2923), OR(AND('Country Prioritization'!$C$5='Filter inputs'!$B$4,H2923&lt;=$X$1),AND('Country Prioritization'!$C$5='Filter inputs'!$B$5,M2923&lt;=$X$1))),1,0)</f>
        <v>1</v>
      </c>
      <c r="Y2923">
        <f>IF(OR('Vaccine Prioritization'!$C$5='Filter inputs'!$E$4, 'Vaccine Prioritization'!$C$5=$F2923),1,0)</f>
        <v>1</v>
      </c>
    </row>
    <row r="2924" spans="1:25" x14ac:dyDescent="0.3">
      <c r="A2924" t="str">
        <f t="shared" si="67"/>
        <v>ASIASYRRotaC2026</v>
      </c>
      <c r="B2924" t="s">
        <v>13</v>
      </c>
      <c r="C2924" t="s">
        <v>122</v>
      </c>
      <c r="D2924" t="s">
        <v>17</v>
      </c>
      <c r="E2924" t="s">
        <v>85</v>
      </c>
      <c r="F2924">
        <v>2026</v>
      </c>
      <c r="G2924" t="s">
        <v>197</v>
      </c>
      <c r="H2924" s="11" cm="1">
        <f t="array" ref="H2924">_xlfn.IFS(G2924="&gt;70%",1,G2924="60-70%",70%,G2924="50-60%",60%,G2924="&lt;50%",50%)</f>
        <v>0.7</v>
      </c>
      <c r="I2924" s="47">
        <v>1.6636186409845355</v>
      </c>
      <c r="J2924">
        <v>9</v>
      </c>
      <c r="K2924">
        <v>9</v>
      </c>
      <c r="L2924" t="s">
        <v>199</v>
      </c>
      <c r="M2924" s="11" cm="1">
        <f t="array" ref="M2924">_xlfn.IFS(L2924="&gt;70%",1,L2924="60-70%",70%,L2924="50-60%",60%,L2924="&lt;50%",50%)</f>
        <v>0.5</v>
      </c>
      <c r="N2924" s="47">
        <v>0.54334111658642548</v>
      </c>
      <c r="O2924">
        <v>10</v>
      </c>
      <c r="P2924">
        <v>6</v>
      </c>
      <c r="Q2924">
        <v>2</v>
      </c>
      <c r="R2924">
        <v>9</v>
      </c>
      <c r="S2924" t="s">
        <v>103</v>
      </c>
      <c r="T2924" t="s">
        <v>106</v>
      </c>
      <c r="V2924">
        <v>29</v>
      </c>
      <c r="W2924">
        <v>27</v>
      </c>
      <c r="X2924">
        <f>IF(AND(OR('Country Prioritization'!$C$4 = 'Filter inputs'!$A$4,'Country Prioritization'!$C$4=$B2924),
OR('Country Prioritization'!$C$6='Filter inputs'!$C$4,'Country Prioritization'!$C$6=$S2924),
OR( 'Country Prioritization'!$C$7='Filter inputs'!$D$4, 'Country Prioritization'!$C$7=$T2924),
OR('Country Prioritization'!$C$8='Filter inputs'!$E$4, 'Country Prioritization'!$C$8=$F2924), OR(AND('Country Prioritization'!$C$5='Filter inputs'!$B$4,H2924&lt;=$X$1),AND('Country Prioritization'!$C$5='Filter inputs'!$B$5,M2924&lt;=$X$1))),1,0)</f>
        <v>1</v>
      </c>
      <c r="Y2924">
        <f>IF(OR('Vaccine Prioritization'!$C$5='Filter inputs'!$E$4, 'Vaccine Prioritization'!$C$5=$F2924),1,0)</f>
        <v>1</v>
      </c>
    </row>
    <row r="2925" spans="1:25" x14ac:dyDescent="0.3">
      <c r="A2925" t="str">
        <f t="shared" si="67"/>
        <v>ASIAKHMRotaC2026</v>
      </c>
      <c r="B2925" t="s">
        <v>13</v>
      </c>
      <c r="C2925" t="s">
        <v>163</v>
      </c>
      <c r="D2925" t="s">
        <v>59</v>
      </c>
      <c r="E2925" t="s">
        <v>85</v>
      </c>
      <c r="F2925">
        <v>2026</v>
      </c>
      <c r="G2925" t="s">
        <v>197</v>
      </c>
      <c r="H2925" s="11" cm="1">
        <f t="array" ref="H2925">_xlfn.IFS(G2925="&gt;70%",1,G2925="60-70%",70%,G2925="50-60%",60%,G2925="&lt;50%",50%)</f>
        <v>0.7</v>
      </c>
      <c r="I2925" s="47">
        <v>0.37740689926157339</v>
      </c>
      <c r="J2925">
        <v>8</v>
      </c>
      <c r="K2925">
        <v>5</v>
      </c>
      <c r="L2925" t="s">
        <v>199</v>
      </c>
      <c r="M2925" s="11" cm="1">
        <f t="array" ref="M2925">_xlfn.IFS(L2925="&gt;70%",1,L2925="60-70%",70%,L2925="50-60%",60%,L2925="&lt;50%",50%)</f>
        <v>0.5</v>
      </c>
      <c r="N2925" s="47">
        <v>0.52645946887933803</v>
      </c>
      <c r="O2925">
        <v>9</v>
      </c>
      <c r="P2925">
        <v>6</v>
      </c>
      <c r="Q2925">
        <v>8</v>
      </c>
      <c r="R2925">
        <v>2</v>
      </c>
      <c r="S2925" t="s">
        <v>104</v>
      </c>
      <c r="T2925" t="s">
        <v>109</v>
      </c>
      <c r="V2925">
        <v>23</v>
      </c>
      <c r="W2925">
        <v>25</v>
      </c>
      <c r="X2925">
        <f>IF(AND(OR('Country Prioritization'!$C$4 = 'Filter inputs'!$A$4,'Country Prioritization'!$C$4=$B2925),
OR('Country Prioritization'!$C$6='Filter inputs'!$C$4,'Country Prioritization'!$C$6=$S2925),
OR( 'Country Prioritization'!$C$7='Filter inputs'!$D$4, 'Country Prioritization'!$C$7=$T2925),
OR('Country Prioritization'!$C$8='Filter inputs'!$E$4, 'Country Prioritization'!$C$8=$F2925), OR(AND('Country Prioritization'!$C$5='Filter inputs'!$B$4,H2925&lt;=$X$1),AND('Country Prioritization'!$C$5='Filter inputs'!$B$5,M2925&lt;=$X$1))),1,0)</f>
        <v>1</v>
      </c>
      <c r="Y2925">
        <f>IF(OR('Vaccine Prioritization'!$C$5='Filter inputs'!$E$4, 'Vaccine Prioritization'!$C$5=$F2925),1,0)</f>
        <v>1</v>
      </c>
    </row>
    <row r="2926" spans="1:25" x14ac:dyDescent="0.3">
      <c r="A2926" t="str">
        <f t="shared" si="67"/>
        <v>AFRICABENRotaC2026</v>
      </c>
      <c r="B2926" t="s">
        <v>3</v>
      </c>
      <c r="C2926" t="s">
        <v>132</v>
      </c>
      <c r="D2926" t="s">
        <v>28</v>
      </c>
      <c r="E2926" t="s">
        <v>85</v>
      </c>
      <c r="F2926">
        <v>2026</v>
      </c>
      <c r="G2926" t="s">
        <v>196</v>
      </c>
      <c r="H2926" s="11" cm="1">
        <f t="array" ref="H2926">_xlfn.IFS(G2926="&gt;70%",1,G2926="60-70%",70%,G2926="50-60%",60%,G2926="&lt;50%",50%)</f>
        <v>1</v>
      </c>
      <c r="I2926" s="47">
        <v>0.3776985314841026</v>
      </c>
      <c r="J2926">
        <v>6</v>
      </c>
      <c r="K2926">
        <v>5</v>
      </c>
      <c r="L2926" t="s">
        <v>199</v>
      </c>
      <c r="M2926" s="11" cm="1">
        <f t="array" ref="M2926">_xlfn.IFS(L2926="&gt;70%",1,L2926="60-70%",70%,L2926="50-60%",60%,L2926="&lt;50%",50%)</f>
        <v>0.5</v>
      </c>
      <c r="N2926" s="47">
        <v>0.41818863697754427</v>
      </c>
      <c r="O2926">
        <v>7</v>
      </c>
      <c r="P2926">
        <v>5</v>
      </c>
      <c r="Q2926">
        <v>2</v>
      </c>
      <c r="R2926">
        <v>8</v>
      </c>
      <c r="S2926" t="s">
        <v>104</v>
      </c>
      <c r="T2926" t="s">
        <v>106</v>
      </c>
      <c r="V2926">
        <v>21</v>
      </c>
      <c r="W2926">
        <v>22</v>
      </c>
      <c r="X2926">
        <f>IF(AND(OR('Country Prioritization'!$C$4 = 'Filter inputs'!$A$4,'Country Prioritization'!$C$4=$B2926),
OR('Country Prioritization'!$C$6='Filter inputs'!$C$4,'Country Prioritization'!$C$6=$S2926),
OR( 'Country Prioritization'!$C$7='Filter inputs'!$D$4, 'Country Prioritization'!$C$7=$T2926),
OR('Country Prioritization'!$C$8='Filter inputs'!$E$4, 'Country Prioritization'!$C$8=$F2926), OR(AND('Country Prioritization'!$C$5='Filter inputs'!$B$4,H2926&lt;=$X$1),AND('Country Prioritization'!$C$5='Filter inputs'!$B$5,M2926&lt;=$X$1))),1,0)</f>
        <v>1</v>
      </c>
      <c r="Y2926">
        <f>IF(OR('Vaccine Prioritization'!$C$5='Filter inputs'!$E$4, 'Vaccine Prioritization'!$C$5=$F2926),1,0)</f>
        <v>1</v>
      </c>
    </row>
    <row r="2927" spans="1:25" x14ac:dyDescent="0.3">
      <c r="A2927" t="str">
        <f t="shared" si="67"/>
        <v>AFRICAGINRotaC2026</v>
      </c>
      <c r="B2927" t="s">
        <v>3</v>
      </c>
      <c r="C2927" t="s">
        <v>119</v>
      </c>
      <c r="D2927" t="s">
        <v>12</v>
      </c>
      <c r="E2927" t="s">
        <v>85</v>
      </c>
      <c r="F2927">
        <v>2026</v>
      </c>
      <c r="G2927" t="s">
        <v>196</v>
      </c>
      <c r="H2927" s="11" cm="1">
        <f t="array" ref="H2927">_xlfn.IFS(G2927="&gt;70%",1,G2927="60-70%",70%,G2927="50-60%",60%,G2927="&lt;50%",50%)</f>
        <v>1</v>
      </c>
      <c r="I2927" s="47">
        <v>0.53755328401732716</v>
      </c>
      <c r="J2927">
        <v>6</v>
      </c>
      <c r="K2927">
        <v>6</v>
      </c>
      <c r="L2927" t="s">
        <v>199</v>
      </c>
      <c r="M2927" s="11" cm="1">
        <f t="array" ref="M2927">_xlfn.IFS(L2927="&gt;70%",1,L2927="60-70%",70%,L2927="50-60%",60%,L2927="&lt;50%",50%)</f>
        <v>0.5</v>
      </c>
      <c r="N2927" s="47">
        <v>0.41423185075968671</v>
      </c>
      <c r="O2927">
        <v>8</v>
      </c>
      <c r="P2927">
        <v>5</v>
      </c>
      <c r="Q2927">
        <v>7</v>
      </c>
      <c r="R2927">
        <v>9</v>
      </c>
      <c r="S2927" t="s">
        <v>103</v>
      </c>
      <c r="T2927" t="s">
        <v>106</v>
      </c>
      <c r="V2927">
        <v>28</v>
      </c>
      <c r="W2927">
        <v>29</v>
      </c>
      <c r="X2927">
        <f>IF(AND(OR('Country Prioritization'!$C$4 = 'Filter inputs'!$A$4,'Country Prioritization'!$C$4=$B2927),
OR('Country Prioritization'!$C$6='Filter inputs'!$C$4,'Country Prioritization'!$C$6=$S2927),
OR( 'Country Prioritization'!$C$7='Filter inputs'!$D$4, 'Country Prioritization'!$C$7=$T2927),
OR('Country Prioritization'!$C$8='Filter inputs'!$E$4, 'Country Prioritization'!$C$8=$F2927), OR(AND('Country Prioritization'!$C$5='Filter inputs'!$B$4,H2927&lt;=$X$1),AND('Country Prioritization'!$C$5='Filter inputs'!$B$5,M2927&lt;=$X$1))),1,0)</f>
        <v>1</v>
      </c>
      <c r="Y2927">
        <f>IF(OR('Vaccine Prioritization'!$C$5='Filter inputs'!$E$4, 'Vaccine Prioritization'!$C$5=$F2927),1,0)</f>
        <v>1</v>
      </c>
    </row>
    <row r="2928" spans="1:25" x14ac:dyDescent="0.3">
      <c r="A2928" t="str">
        <f t="shared" si="67"/>
        <v>AFRICABDIRotaC2026</v>
      </c>
      <c r="B2928" t="s">
        <v>3</v>
      </c>
      <c r="C2928" t="s">
        <v>171</v>
      </c>
      <c r="D2928" t="s">
        <v>67</v>
      </c>
      <c r="E2928" t="s">
        <v>85</v>
      </c>
      <c r="F2928">
        <v>2026</v>
      </c>
      <c r="G2928" t="s">
        <v>196</v>
      </c>
      <c r="H2928" s="11" cm="1">
        <f t="array" ref="H2928">_xlfn.IFS(G2928="&gt;70%",1,G2928="60-70%",70%,G2928="50-60%",60%,G2928="&lt;50%",50%)</f>
        <v>1</v>
      </c>
      <c r="I2928" s="47">
        <v>0.40456151999571294</v>
      </c>
      <c r="J2928">
        <v>2</v>
      </c>
      <c r="K2928">
        <v>5</v>
      </c>
      <c r="L2928" t="s">
        <v>196</v>
      </c>
      <c r="M2928" s="11" cm="1">
        <f t="array" ref="M2928">_xlfn.IFS(L2928="&gt;70%",1,L2928="60-70%",70%,L2928="50-60%",60%,L2928="&lt;50%",50%)</f>
        <v>1</v>
      </c>
      <c r="N2928" s="47">
        <v>0.39959009283083896</v>
      </c>
      <c r="O2928">
        <v>2</v>
      </c>
      <c r="P2928">
        <v>5</v>
      </c>
      <c r="Q2928">
        <v>5</v>
      </c>
      <c r="R2928">
        <v>9</v>
      </c>
      <c r="S2928" t="s">
        <v>103</v>
      </c>
      <c r="T2928" t="s">
        <v>106</v>
      </c>
      <c r="V2928">
        <v>21</v>
      </c>
      <c r="W2928">
        <v>21</v>
      </c>
      <c r="X2928">
        <f>IF(AND(OR('Country Prioritization'!$C$4 = 'Filter inputs'!$A$4,'Country Prioritization'!$C$4=$B2928),
OR('Country Prioritization'!$C$6='Filter inputs'!$C$4,'Country Prioritization'!$C$6=$S2928),
OR( 'Country Prioritization'!$C$7='Filter inputs'!$D$4, 'Country Prioritization'!$C$7=$T2928),
OR('Country Prioritization'!$C$8='Filter inputs'!$E$4, 'Country Prioritization'!$C$8=$F2928), OR(AND('Country Prioritization'!$C$5='Filter inputs'!$B$4,H2928&lt;=$X$1),AND('Country Prioritization'!$C$5='Filter inputs'!$B$5,M2928&lt;=$X$1))),1,0)</f>
        <v>1</v>
      </c>
      <c r="Y2928">
        <f>IF(OR('Vaccine Prioritization'!$C$5='Filter inputs'!$E$4, 'Vaccine Prioritization'!$C$5=$F2928),1,0)</f>
        <v>1</v>
      </c>
    </row>
    <row r="2929" spans="1:25" x14ac:dyDescent="0.3">
      <c r="A2929" t="str">
        <f t="shared" si="67"/>
        <v>AMERICACUBRotaC2026</v>
      </c>
      <c r="B2929" t="s">
        <v>22</v>
      </c>
      <c r="C2929" t="s">
        <v>175</v>
      </c>
      <c r="D2929" t="s">
        <v>71</v>
      </c>
      <c r="E2929" t="s">
        <v>85</v>
      </c>
      <c r="F2929">
        <v>2026</v>
      </c>
      <c r="G2929" t="s">
        <v>196</v>
      </c>
      <c r="H2929" s="11" cm="1">
        <f t="array" ref="H2929">_xlfn.IFS(G2929="&gt;70%",1,G2929="60-70%",70%,G2929="50-60%",60%,G2929="&lt;50%",50%)</f>
        <v>1</v>
      </c>
      <c r="I2929" s="47">
        <v>5.6469042106199963E-2</v>
      </c>
      <c r="J2929">
        <v>4</v>
      </c>
      <c r="K2929">
        <v>2</v>
      </c>
      <c r="L2929" t="s">
        <v>199</v>
      </c>
      <c r="M2929" s="11" cm="1">
        <f t="array" ref="M2929">_xlfn.IFS(L2929="&gt;70%",1,L2929="60-70%",70%,L2929="50-60%",60%,L2929="&lt;50%",50%)</f>
        <v>0.5</v>
      </c>
      <c r="N2929" s="47">
        <v>0.39547360673372173</v>
      </c>
      <c r="O2929">
        <v>7</v>
      </c>
      <c r="P2929">
        <v>5</v>
      </c>
      <c r="Q2929">
        <v>1</v>
      </c>
      <c r="R2929">
        <v>10</v>
      </c>
      <c r="S2929" t="s">
        <v>105</v>
      </c>
      <c r="T2929" t="s">
        <v>108</v>
      </c>
      <c r="V2929">
        <v>17</v>
      </c>
      <c r="W2929">
        <v>23</v>
      </c>
      <c r="X2929">
        <f>IF(AND(OR('Country Prioritization'!$C$4 = 'Filter inputs'!$A$4,'Country Prioritization'!$C$4=$B2929),
OR('Country Prioritization'!$C$6='Filter inputs'!$C$4,'Country Prioritization'!$C$6=$S2929),
OR( 'Country Prioritization'!$C$7='Filter inputs'!$D$4, 'Country Prioritization'!$C$7=$T2929),
OR('Country Prioritization'!$C$8='Filter inputs'!$E$4, 'Country Prioritization'!$C$8=$F2929), OR(AND('Country Prioritization'!$C$5='Filter inputs'!$B$4,H2929&lt;=$X$1),AND('Country Prioritization'!$C$5='Filter inputs'!$B$5,M2929&lt;=$X$1))),1,0)</f>
        <v>1</v>
      </c>
      <c r="Y2929">
        <f>IF(OR('Vaccine Prioritization'!$C$5='Filter inputs'!$E$4, 'Vaccine Prioritization'!$C$5=$F2929),1,0)</f>
        <v>1</v>
      </c>
    </row>
    <row r="2930" spans="1:25" x14ac:dyDescent="0.3">
      <c r="A2930" t="str">
        <f t="shared" si="67"/>
        <v>AFRICASSDRotaC2026</v>
      </c>
      <c r="B2930" t="s">
        <v>3</v>
      </c>
      <c r="C2930" t="s">
        <v>115</v>
      </c>
      <c r="D2930" t="s">
        <v>7</v>
      </c>
      <c r="E2930" t="s">
        <v>85</v>
      </c>
      <c r="F2930">
        <v>2026</v>
      </c>
      <c r="G2930" t="s">
        <v>196</v>
      </c>
      <c r="H2930" s="11" cm="1">
        <f t="array" ref="H2930">_xlfn.IFS(G2930="&gt;70%",1,G2930="60-70%",70%,G2930="50-60%",60%,G2930="&lt;50%",50%)</f>
        <v>1</v>
      </c>
      <c r="I2930" s="47">
        <v>0.54608814085370383</v>
      </c>
      <c r="J2930">
        <v>6</v>
      </c>
      <c r="K2930">
        <v>6</v>
      </c>
      <c r="L2930" t="s">
        <v>199</v>
      </c>
      <c r="M2930" s="11" cm="1">
        <f t="array" ref="M2930">_xlfn.IFS(L2930="&gt;70%",1,L2930="60-70%",70%,L2930="50-60%",60%,L2930="&lt;50%",50%)</f>
        <v>0.5</v>
      </c>
      <c r="N2930" s="47">
        <v>0.37500781105914932</v>
      </c>
      <c r="O2930">
        <v>8</v>
      </c>
      <c r="P2930">
        <v>5</v>
      </c>
      <c r="Q2930">
        <v>4</v>
      </c>
      <c r="R2930">
        <v>9</v>
      </c>
      <c r="S2930" t="s">
        <v>103</v>
      </c>
      <c r="T2930" t="s">
        <v>106</v>
      </c>
      <c r="V2930">
        <v>25</v>
      </c>
      <c r="W2930">
        <v>26</v>
      </c>
      <c r="X2930">
        <f>IF(AND(OR('Country Prioritization'!$C$4 = 'Filter inputs'!$A$4,'Country Prioritization'!$C$4=$B2930),
OR('Country Prioritization'!$C$6='Filter inputs'!$C$4,'Country Prioritization'!$C$6=$S2930),
OR( 'Country Prioritization'!$C$7='Filter inputs'!$D$4, 'Country Prioritization'!$C$7=$T2930),
OR('Country Prioritization'!$C$8='Filter inputs'!$E$4, 'Country Prioritization'!$C$8=$F2930), OR(AND('Country Prioritization'!$C$5='Filter inputs'!$B$4,H2930&lt;=$X$1),AND('Country Prioritization'!$C$5='Filter inputs'!$B$5,M2930&lt;=$X$1))),1,0)</f>
        <v>1</v>
      </c>
      <c r="Y2930">
        <f>IF(OR('Vaccine Prioritization'!$C$5='Filter inputs'!$E$4, 'Vaccine Prioritization'!$C$5=$F2930),1,0)</f>
        <v>1</v>
      </c>
    </row>
    <row r="2931" spans="1:25" x14ac:dyDescent="0.3">
      <c r="A2931" t="str">
        <f t="shared" si="67"/>
        <v>ASIATJKRotaC2026</v>
      </c>
      <c r="B2931" t="s">
        <v>13</v>
      </c>
      <c r="C2931" t="s">
        <v>172</v>
      </c>
      <c r="D2931" t="s">
        <v>68</v>
      </c>
      <c r="E2931" t="s">
        <v>85</v>
      </c>
      <c r="F2931">
        <v>2026</v>
      </c>
      <c r="G2931" t="s">
        <v>196</v>
      </c>
      <c r="H2931" s="11" cm="1">
        <f t="array" ref="H2931">_xlfn.IFS(G2931="&gt;70%",1,G2931="60-70%",70%,G2931="50-60%",60%,G2931="&lt;50%",50%)</f>
        <v>1</v>
      </c>
      <c r="I2931" s="47">
        <v>0.36887936105677599</v>
      </c>
      <c r="J2931">
        <v>1</v>
      </c>
      <c r="K2931">
        <v>5</v>
      </c>
      <c r="L2931" t="s">
        <v>196</v>
      </c>
      <c r="M2931" s="11" cm="1">
        <f t="array" ref="M2931">_xlfn.IFS(L2931="&gt;70%",1,L2931="60-70%",70%,L2931="50-60%",60%,L2931="&lt;50%",50%)</f>
        <v>1</v>
      </c>
      <c r="N2931" s="47">
        <v>0.3651389533463823</v>
      </c>
      <c r="O2931">
        <v>2</v>
      </c>
      <c r="P2931">
        <v>5</v>
      </c>
      <c r="Q2931">
        <v>6</v>
      </c>
      <c r="R2931">
        <v>9</v>
      </c>
      <c r="S2931" t="s">
        <v>103</v>
      </c>
      <c r="T2931" t="s">
        <v>106</v>
      </c>
      <c r="V2931">
        <v>21</v>
      </c>
      <c r="W2931">
        <v>22</v>
      </c>
      <c r="X2931">
        <f>IF(AND(OR('Country Prioritization'!$C$4 = 'Filter inputs'!$A$4,'Country Prioritization'!$C$4=$B2931),
OR('Country Prioritization'!$C$6='Filter inputs'!$C$4,'Country Prioritization'!$C$6=$S2931),
OR( 'Country Prioritization'!$C$7='Filter inputs'!$D$4, 'Country Prioritization'!$C$7=$T2931),
OR('Country Prioritization'!$C$8='Filter inputs'!$E$4, 'Country Prioritization'!$C$8=$F2931), OR(AND('Country Prioritization'!$C$5='Filter inputs'!$B$4,H2931&lt;=$X$1),AND('Country Prioritization'!$C$5='Filter inputs'!$B$5,M2931&lt;=$X$1))),1,0)</f>
        <v>1</v>
      </c>
      <c r="Y2931">
        <f>IF(OR('Vaccine Prioritization'!$C$5='Filter inputs'!$E$4, 'Vaccine Prioritization'!$C$5=$F2931),1,0)</f>
        <v>1</v>
      </c>
    </row>
    <row r="2932" spans="1:25" x14ac:dyDescent="0.3">
      <c r="A2932" t="str">
        <f t="shared" si="67"/>
        <v>ASIAAZERotaC2026</v>
      </c>
      <c r="B2932" t="s">
        <v>13</v>
      </c>
      <c r="C2932" t="s">
        <v>144</v>
      </c>
      <c r="D2932" t="s">
        <v>40</v>
      </c>
      <c r="E2932" t="s">
        <v>85</v>
      </c>
      <c r="F2932">
        <v>2026</v>
      </c>
      <c r="G2932" t="s">
        <v>197</v>
      </c>
      <c r="H2932" s="11" cm="1">
        <f t="array" ref="H2932">_xlfn.IFS(G2932="&gt;70%",1,G2932="60-70%",70%,G2932="50-60%",60%,G2932="&lt;50%",50%)</f>
        <v>0.7</v>
      </c>
      <c r="I2932" s="47">
        <v>0.27680883116941762</v>
      </c>
      <c r="J2932">
        <v>8</v>
      </c>
      <c r="K2932">
        <v>5</v>
      </c>
      <c r="L2932" t="s">
        <v>199</v>
      </c>
      <c r="M2932" s="11" cm="1">
        <f t="array" ref="M2932">_xlfn.IFS(L2932="&gt;70%",1,L2932="60-70%",70%,L2932="50-60%",60%,L2932="&lt;50%",50%)</f>
        <v>0.5</v>
      </c>
      <c r="N2932" s="47">
        <v>0.31864394456151018</v>
      </c>
      <c r="O2932">
        <v>9</v>
      </c>
      <c r="P2932">
        <v>5</v>
      </c>
      <c r="Q2932">
        <v>3</v>
      </c>
      <c r="R2932">
        <v>10</v>
      </c>
      <c r="S2932" t="s">
        <v>105</v>
      </c>
      <c r="T2932" t="s">
        <v>108</v>
      </c>
      <c r="V2932">
        <v>26</v>
      </c>
      <c r="W2932">
        <v>27</v>
      </c>
      <c r="X2932">
        <f>IF(AND(OR('Country Prioritization'!$C$4 = 'Filter inputs'!$A$4,'Country Prioritization'!$C$4=$B2932),
OR('Country Prioritization'!$C$6='Filter inputs'!$C$4,'Country Prioritization'!$C$6=$S2932),
OR( 'Country Prioritization'!$C$7='Filter inputs'!$D$4, 'Country Prioritization'!$C$7=$T2932),
OR('Country Prioritization'!$C$8='Filter inputs'!$E$4, 'Country Prioritization'!$C$8=$F2932), OR(AND('Country Prioritization'!$C$5='Filter inputs'!$B$4,H2932&lt;=$X$1),AND('Country Prioritization'!$C$5='Filter inputs'!$B$5,M2932&lt;=$X$1))),1,0)</f>
        <v>1</v>
      </c>
      <c r="Y2932">
        <f>IF(OR('Vaccine Prioritization'!$C$5='Filter inputs'!$E$4, 'Vaccine Prioritization'!$C$5=$F2932),1,0)</f>
        <v>1</v>
      </c>
    </row>
    <row r="2933" spans="1:25" x14ac:dyDescent="0.3">
      <c r="A2933" t="str">
        <f t="shared" si="67"/>
        <v>AFRICAERIRotaC2026</v>
      </c>
      <c r="B2933" t="s">
        <v>3</v>
      </c>
      <c r="C2933" t="s">
        <v>183</v>
      </c>
      <c r="D2933" t="s">
        <v>79</v>
      </c>
      <c r="E2933" t="s">
        <v>85</v>
      </c>
      <c r="F2933">
        <v>2026</v>
      </c>
      <c r="G2933" t="s">
        <v>196</v>
      </c>
      <c r="H2933" s="11" cm="1">
        <f t="array" ref="H2933">_xlfn.IFS(G2933="&gt;70%",1,G2933="60-70%",70%,G2933="50-60%",60%,G2933="&lt;50%",50%)</f>
        <v>1</v>
      </c>
      <c r="I2933" s="47">
        <v>0.14578654785388764</v>
      </c>
      <c r="J2933">
        <v>1</v>
      </c>
      <c r="K2933">
        <v>4</v>
      </c>
      <c r="L2933" t="s">
        <v>196</v>
      </c>
      <c r="M2933" s="11" cm="1">
        <f t="array" ref="M2933">_xlfn.IFS(L2933="&gt;70%",1,L2933="60-70%",70%,L2933="50-60%",60%,L2933="&lt;50%",50%)</f>
        <v>1</v>
      </c>
      <c r="N2933" s="47">
        <v>0.25676180358998807</v>
      </c>
      <c r="O2933">
        <v>1</v>
      </c>
      <c r="P2933">
        <v>5</v>
      </c>
      <c r="Q2933">
        <v>7</v>
      </c>
      <c r="R2933">
        <v>9</v>
      </c>
      <c r="S2933" t="s">
        <v>103</v>
      </c>
      <c r="T2933" t="s">
        <v>106</v>
      </c>
      <c r="V2933">
        <v>21</v>
      </c>
      <c r="W2933">
        <v>22</v>
      </c>
      <c r="X2933">
        <f>IF(AND(OR('Country Prioritization'!$C$4 = 'Filter inputs'!$A$4,'Country Prioritization'!$C$4=$B2933),
OR('Country Prioritization'!$C$6='Filter inputs'!$C$4,'Country Prioritization'!$C$6=$S2933),
OR( 'Country Prioritization'!$C$7='Filter inputs'!$D$4, 'Country Prioritization'!$C$7=$T2933),
OR('Country Prioritization'!$C$8='Filter inputs'!$E$4, 'Country Prioritization'!$C$8=$F2933), OR(AND('Country Prioritization'!$C$5='Filter inputs'!$B$4,H2933&lt;=$X$1),AND('Country Prioritization'!$C$5='Filter inputs'!$B$5,M2933&lt;=$X$1))),1,0)</f>
        <v>1</v>
      </c>
      <c r="Y2933">
        <f>IF(OR('Vaccine Prioritization'!$C$5='Filter inputs'!$E$4, 'Vaccine Prioritization'!$C$5=$F2933),1,0)</f>
        <v>1</v>
      </c>
    </row>
    <row r="2934" spans="1:25" x14ac:dyDescent="0.3">
      <c r="A2934" t="str">
        <f t="shared" si="67"/>
        <v>AFRICAMWIRotaC2026</v>
      </c>
      <c r="B2934" t="s">
        <v>3</v>
      </c>
      <c r="C2934" t="s">
        <v>158</v>
      </c>
      <c r="D2934" t="s">
        <v>54</v>
      </c>
      <c r="E2934" t="s">
        <v>85</v>
      </c>
      <c r="F2934">
        <v>2026</v>
      </c>
      <c r="G2934" t="s">
        <v>196</v>
      </c>
      <c r="H2934" s="11" cm="1">
        <f t="array" ref="H2934">_xlfn.IFS(G2934="&gt;70%",1,G2934="60-70%",70%,G2934="50-60%",60%,G2934="&lt;50%",50%)</f>
        <v>1</v>
      </c>
      <c r="I2934" s="47">
        <v>0.26009401273049881</v>
      </c>
      <c r="J2934">
        <v>2</v>
      </c>
      <c r="K2934">
        <v>5</v>
      </c>
      <c r="L2934" t="s">
        <v>196</v>
      </c>
      <c r="M2934" s="11" cm="1">
        <f t="array" ref="M2934">_xlfn.IFS(L2934="&gt;70%",1,L2934="60-70%",70%,L2934="50-60%",60%,L2934="&lt;50%",50%)</f>
        <v>1</v>
      </c>
      <c r="N2934" s="47">
        <v>0.24466617820530068</v>
      </c>
      <c r="O2934">
        <v>3</v>
      </c>
      <c r="P2934">
        <v>4</v>
      </c>
      <c r="Q2934">
        <v>10</v>
      </c>
      <c r="R2934">
        <v>9</v>
      </c>
      <c r="S2934" t="s">
        <v>103</v>
      </c>
      <c r="T2934" t="s">
        <v>106</v>
      </c>
      <c r="V2934">
        <v>26</v>
      </c>
      <c r="W2934">
        <v>26</v>
      </c>
      <c r="X2934">
        <f>IF(AND(OR('Country Prioritization'!$C$4 = 'Filter inputs'!$A$4,'Country Prioritization'!$C$4=$B2934),
OR('Country Prioritization'!$C$6='Filter inputs'!$C$4,'Country Prioritization'!$C$6=$S2934),
OR( 'Country Prioritization'!$C$7='Filter inputs'!$D$4, 'Country Prioritization'!$C$7=$T2934),
OR('Country Prioritization'!$C$8='Filter inputs'!$E$4, 'Country Prioritization'!$C$8=$F2934), OR(AND('Country Prioritization'!$C$5='Filter inputs'!$B$4,H2934&lt;=$X$1),AND('Country Prioritization'!$C$5='Filter inputs'!$B$5,M2934&lt;=$X$1))),1,0)</f>
        <v>1</v>
      </c>
      <c r="Y2934">
        <f>IF(OR('Vaccine Prioritization'!$C$5='Filter inputs'!$E$4, 'Vaccine Prioritization'!$C$5=$F2934),1,0)</f>
        <v>1</v>
      </c>
    </row>
    <row r="2935" spans="1:25" x14ac:dyDescent="0.3">
      <c r="A2935" t="str">
        <f t="shared" si="67"/>
        <v>ASIALAORotaC2026</v>
      </c>
      <c r="B2935" t="s">
        <v>13</v>
      </c>
      <c r="C2935" t="s">
        <v>135</v>
      </c>
      <c r="D2935" t="s">
        <v>31</v>
      </c>
      <c r="E2935" t="s">
        <v>85</v>
      </c>
      <c r="F2935">
        <v>2026</v>
      </c>
      <c r="G2935" t="s">
        <v>197</v>
      </c>
      <c r="H2935" s="11" cm="1">
        <f t="array" ref="H2935">_xlfn.IFS(G2935="&gt;70%",1,G2935="60-70%",70%,G2935="50-60%",60%,G2935="&lt;50%",50%)</f>
        <v>0.7</v>
      </c>
      <c r="I2935" s="47">
        <v>0.3279708303318476</v>
      </c>
      <c r="J2935">
        <v>8</v>
      </c>
      <c r="K2935">
        <v>5</v>
      </c>
      <c r="L2935" t="s">
        <v>199</v>
      </c>
      <c r="M2935" s="11" cm="1">
        <f t="array" ref="M2935">_xlfn.IFS(L2935="&gt;70%",1,L2935="60-70%",70%,L2935="50-60%",60%,L2935="&lt;50%",50%)</f>
        <v>0.5</v>
      </c>
      <c r="N2935" s="47">
        <v>0.22979020402431777</v>
      </c>
      <c r="O2935">
        <v>9</v>
      </c>
      <c r="P2935">
        <v>4</v>
      </c>
      <c r="Q2935">
        <v>2</v>
      </c>
      <c r="R2935">
        <v>5</v>
      </c>
      <c r="S2935" t="s">
        <v>104</v>
      </c>
      <c r="T2935" t="s">
        <v>107</v>
      </c>
      <c r="V2935">
        <v>20</v>
      </c>
      <c r="W2935">
        <v>20</v>
      </c>
      <c r="X2935">
        <f>IF(AND(OR('Country Prioritization'!$C$4 = 'Filter inputs'!$A$4,'Country Prioritization'!$C$4=$B2935),
OR('Country Prioritization'!$C$6='Filter inputs'!$C$4,'Country Prioritization'!$C$6=$S2935),
OR( 'Country Prioritization'!$C$7='Filter inputs'!$D$4, 'Country Prioritization'!$C$7=$T2935),
OR('Country Prioritization'!$C$8='Filter inputs'!$E$4, 'Country Prioritization'!$C$8=$F2935), OR(AND('Country Prioritization'!$C$5='Filter inputs'!$B$4,H2935&lt;=$X$1),AND('Country Prioritization'!$C$5='Filter inputs'!$B$5,M2935&lt;=$X$1))),1,0)</f>
        <v>1</v>
      </c>
      <c r="Y2935">
        <f>IF(OR('Vaccine Prioritization'!$C$5='Filter inputs'!$E$4, 'Vaccine Prioritization'!$C$5=$F2935),1,0)</f>
        <v>1</v>
      </c>
    </row>
    <row r="2936" spans="1:25" x14ac:dyDescent="0.3">
      <c r="A2936" t="str">
        <f t="shared" si="67"/>
        <v>AFRICASLERotaC2026</v>
      </c>
      <c r="B2936" t="s">
        <v>3</v>
      </c>
      <c r="C2936" t="s">
        <v>154</v>
      </c>
      <c r="D2936" t="s">
        <v>50</v>
      </c>
      <c r="E2936" t="s">
        <v>85</v>
      </c>
      <c r="F2936">
        <v>2026</v>
      </c>
      <c r="G2936" t="s">
        <v>196</v>
      </c>
      <c r="H2936" s="11" cm="1">
        <f t="array" ref="H2936">_xlfn.IFS(G2936="&gt;70%",1,G2936="60-70%",70%,G2936="50-60%",60%,G2936="&lt;50%",50%)</f>
        <v>1</v>
      </c>
      <c r="I2936" s="47">
        <v>0.22501531951216644</v>
      </c>
      <c r="J2936">
        <v>2</v>
      </c>
      <c r="K2936">
        <v>5</v>
      </c>
      <c r="L2936" t="s">
        <v>196</v>
      </c>
      <c r="M2936" s="11" cm="1">
        <f t="array" ref="M2936">_xlfn.IFS(L2936="&gt;70%",1,L2936="60-70%",70%,L2936="50-60%",60%,L2936="&lt;50%",50%)</f>
        <v>1</v>
      </c>
      <c r="N2936" s="47">
        <v>0.22856996217915965</v>
      </c>
      <c r="O2936">
        <v>4</v>
      </c>
      <c r="P2936">
        <v>4</v>
      </c>
      <c r="Q2936">
        <v>10</v>
      </c>
      <c r="R2936">
        <v>9</v>
      </c>
      <c r="S2936" t="s">
        <v>103</v>
      </c>
      <c r="T2936" t="s">
        <v>106</v>
      </c>
      <c r="V2936">
        <v>26</v>
      </c>
      <c r="W2936">
        <v>27</v>
      </c>
      <c r="X2936">
        <f>IF(AND(OR('Country Prioritization'!$C$4 = 'Filter inputs'!$A$4,'Country Prioritization'!$C$4=$B2936),
OR('Country Prioritization'!$C$6='Filter inputs'!$C$4,'Country Prioritization'!$C$6=$S2936),
OR( 'Country Prioritization'!$C$7='Filter inputs'!$D$4, 'Country Prioritization'!$C$7=$T2936),
OR('Country Prioritization'!$C$8='Filter inputs'!$E$4, 'Country Prioritization'!$C$8=$F2936), OR(AND('Country Prioritization'!$C$5='Filter inputs'!$B$4,H2936&lt;=$X$1),AND('Country Prioritization'!$C$5='Filter inputs'!$B$5,M2936&lt;=$X$1))),1,0)</f>
        <v>1</v>
      </c>
      <c r="Y2936">
        <f>IF(OR('Vaccine Prioritization'!$C$5='Filter inputs'!$E$4, 'Vaccine Prioritization'!$C$5=$F2936),1,0)</f>
        <v>1</v>
      </c>
    </row>
    <row r="2937" spans="1:25" x14ac:dyDescent="0.3">
      <c r="A2937" t="str">
        <f t="shared" si="67"/>
        <v>ASIAKGZRotaC2026</v>
      </c>
      <c r="B2937" t="s">
        <v>13</v>
      </c>
      <c r="C2937" t="s">
        <v>143</v>
      </c>
      <c r="D2937" t="s">
        <v>39</v>
      </c>
      <c r="E2937" t="s">
        <v>85</v>
      </c>
      <c r="F2937">
        <v>2026</v>
      </c>
      <c r="G2937" t="s">
        <v>197</v>
      </c>
      <c r="H2937" s="11" cm="1">
        <f t="array" ref="H2937">_xlfn.IFS(G2937="&gt;70%",1,G2937="60-70%",70%,G2937="50-60%",60%,G2937="&lt;50%",50%)</f>
        <v>0.7</v>
      </c>
      <c r="I2937" s="47">
        <v>0.10649090820396638</v>
      </c>
      <c r="J2937">
        <v>8</v>
      </c>
      <c r="K2937">
        <v>3</v>
      </c>
      <c r="L2937" t="s">
        <v>199</v>
      </c>
      <c r="M2937" s="11" cm="1">
        <f t="array" ref="M2937">_xlfn.IFS(L2937="&gt;70%",1,L2937="60-70%",70%,L2937="50-60%",60%,L2937="&lt;50%",50%)</f>
        <v>0.5</v>
      </c>
      <c r="N2937" s="47">
        <v>0.21153929956303463</v>
      </c>
      <c r="O2937">
        <v>9</v>
      </c>
      <c r="P2937">
        <v>4</v>
      </c>
      <c r="Q2937">
        <v>6</v>
      </c>
      <c r="R2937">
        <v>2</v>
      </c>
      <c r="S2937" t="s">
        <v>104</v>
      </c>
      <c r="T2937" t="s">
        <v>109</v>
      </c>
      <c r="V2937">
        <v>19</v>
      </c>
      <c r="W2937">
        <v>21</v>
      </c>
      <c r="X2937">
        <f>IF(AND(OR('Country Prioritization'!$C$4 = 'Filter inputs'!$A$4,'Country Prioritization'!$C$4=$B2937),
OR('Country Prioritization'!$C$6='Filter inputs'!$C$4,'Country Prioritization'!$C$6=$S2937),
OR( 'Country Prioritization'!$C$7='Filter inputs'!$D$4, 'Country Prioritization'!$C$7=$T2937),
OR('Country Prioritization'!$C$8='Filter inputs'!$E$4, 'Country Prioritization'!$C$8=$F2937), OR(AND('Country Prioritization'!$C$5='Filter inputs'!$B$4,H2937&lt;=$X$1),AND('Country Prioritization'!$C$5='Filter inputs'!$B$5,M2937&lt;=$X$1))),1,0)</f>
        <v>1</v>
      </c>
      <c r="Y2937">
        <f>IF(OR('Vaccine Prioritization'!$C$5='Filter inputs'!$E$4, 'Vaccine Prioritization'!$C$5=$F2937),1,0)</f>
        <v>1</v>
      </c>
    </row>
    <row r="2938" spans="1:25" x14ac:dyDescent="0.3">
      <c r="A2938" t="str">
        <f t="shared" si="67"/>
        <v>AFRICATGORotaC2026</v>
      </c>
      <c r="B2938" t="s">
        <v>3</v>
      </c>
      <c r="C2938" t="s">
        <v>155</v>
      </c>
      <c r="D2938" t="s">
        <v>51</v>
      </c>
      <c r="E2938" t="s">
        <v>85</v>
      </c>
      <c r="F2938">
        <v>2026</v>
      </c>
      <c r="G2938" t="s">
        <v>196</v>
      </c>
      <c r="H2938" s="11" cm="1">
        <f t="array" ref="H2938">_xlfn.IFS(G2938="&gt;70%",1,G2938="60-70%",70%,G2938="50-60%",60%,G2938="&lt;50%",50%)</f>
        <v>1</v>
      </c>
      <c r="I2938" s="47">
        <v>0.2046125064652255</v>
      </c>
      <c r="J2938">
        <v>5</v>
      </c>
      <c r="K2938">
        <v>4</v>
      </c>
      <c r="L2938" t="s">
        <v>196</v>
      </c>
      <c r="M2938" s="11" cm="1">
        <f t="array" ref="M2938">_xlfn.IFS(L2938="&gt;70%",1,L2938="60-70%",70%,L2938="50-60%",60%,L2938="&lt;50%",50%)</f>
        <v>1</v>
      </c>
      <c r="N2938" s="47">
        <v>0.21152613921236396</v>
      </c>
      <c r="O2938">
        <v>3</v>
      </c>
      <c r="P2938">
        <v>4</v>
      </c>
      <c r="Q2938">
        <v>6</v>
      </c>
      <c r="R2938">
        <v>9</v>
      </c>
      <c r="S2938" t="s">
        <v>103</v>
      </c>
      <c r="T2938" t="s">
        <v>106</v>
      </c>
      <c r="V2938">
        <v>24</v>
      </c>
      <c r="W2938">
        <v>22</v>
      </c>
      <c r="X2938">
        <f>IF(AND(OR('Country Prioritization'!$C$4 = 'Filter inputs'!$A$4,'Country Prioritization'!$C$4=$B2938),
OR('Country Prioritization'!$C$6='Filter inputs'!$C$4,'Country Prioritization'!$C$6=$S2938),
OR( 'Country Prioritization'!$C$7='Filter inputs'!$D$4, 'Country Prioritization'!$C$7=$T2938),
OR('Country Prioritization'!$C$8='Filter inputs'!$E$4, 'Country Prioritization'!$C$8=$F2938), OR(AND('Country Prioritization'!$C$5='Filter inputs'!$B$4,H2938&lt;=$X$1),AND('Country Prioritization'!$C$5='Filter inputs'!$B$5,M2938&lt;=$X$1))),1,0)</f>
        <v>1</v>
      </c>
      <c r="Y2938">
        <f>IF(OR('Vaccine Prioritization'!$C$5='Filter inputs'!$E$4, 'Vaccine Prioritization'!$C$5=$F2938),1,0)</f>
        <v>1</v>
      </c>
    </row>
    <row r="2939" spans="1:25" x14ac:dyDescent="0.3">
      <c r="A2939" t="str">
        <f t="shared" si="67"/>
        <v>EUROPEUKRRotaC2026</v>
      </c>
      <c r="B2939" t="s">
        <v>9</v>
      </c>
      <c r="C2939" t="s">
        <v>117</v>
      </c>
      <c r="D2939" t="s">
        <v>10</v>
      </c>
      <c r="E2939" t="s">
        <v>85</v>
      </c>
      <c r="F2939">
        <v>2026</v>
      </c>
      <c r="G2939" t="s">
        <v>197</v>
      </c>
      <c r="H2939" s="11" cm="1">
        <f t="array" ref="H2939">_xlfn.IFS(G2939="&gt;70%",1,G2939="60-70%",70%,G2939="50-60%",60%,G2939="&lt;50%",50%)</f>
        <v>0.7</v>
      </c>
      <c r="I2939" s="47">
        <v>0.16783564119551561</v>
      </c>
      <c r="J2939">
        <v>10</v>
      </c>
      <c r="K2939">
        <v>4</v>
      </c>
      <c r="L2939" t="s">
        <v>199</v>
      </c>
      <c r="M2939" s="11" cm="1">
        <f t="array" ref="M2939">_xlfn.IFS(L2939="&gt;70%",1,L2939="60-70%",70%,L2939="50-60%",60%,L2939="&lt;50%",50%)</f>
        <v>0.5</v>
      </c>
      <c r="N2939" s="47">
        <v>0.19647551146173056</v>
      </c>
      <c r="O2939">
        <v>10</v>
      </c>
      <c r="P2939">
        <v>4</v>
      </c>
      <c r="Q2939">
        <v>1</v>
      </c>
      <c r="R2939">
        <v>11</v>
      </c>
      <c r="S2939" t="s">
        <v>104</v>
      </c>
      <c r="T2939" t="s">
        <v>108</v>
      </c>
      <c r="V2939">
        <v>26</v>
      </c>
      <c r="W2939">
        <v>26</v>
      </c>
      <c r="X2939">
        <f>IF(AND(OR('Country Prioritization'!$C$4 = 'Filter inputs'!$A$4,'Country Prioritization'!$C$4=$B2939),
OR('Country Prioritization'!$C$6='Filter inputs'!$C$4,'Country Prioritization'!$C$6=$S2939),
OR( 'Country Prioritization'!$C$7='Filter inputs'!$D$4, 'Country Prioritization'!$C$7=$T2939),
OR('Country Prioritization'!$C$8='Filter inputs'!$E$4, 'Country Prioritization'!$C$8=$F2939), OR(AND('Country Prioritization'!$C$5='Filter inputs'!$B$4,H2939&lt;=$X$1),AND('Country Prioritization'!$C$5='Filter inputs'!$B$5,M2939&lt;=$X$1))),1,0)</f>
        <v>1</v>
      </c>
      <c r="Y2939">
        <f>IF(OR('Vaccine Prioritization'!$C$5='Filter inputs'!$E$4, 'Vaccine Prioritization'!$C$5=$F2939),1,0)</f>
        <v>1</v>
      </c>
    </row>
    <row r="2940" spans="1:25" x14ac:dyDescent="0.3">
      <c r="A2940" t="str">
        <f t="shared" si="67"/>
        <v>AFRICACIVRotaC2026</v>
      </c>
      <c r="B2940" t="s">
        <v>3</v>
      </c>
      <c r="C2940" t="s">
        <v>142</v>
      </c>
      <c r="D2940" t="s">
        <v>38</v>
      </c>
      <c r="E2940" t="s">
        <v>85</v>
      </c>
      <c r="F2940">
        <v>2026</v>
      </c>
      <c r="G2940" t="s">
        <v>196</v>
      </c>
      <c r="H2940" s="11" cm="1">
        <f t="array" ref="H2940">_xlfn.IFS(G2940="&gt;70%",1,G2940="60-70%",70%,G2940="50-60%",60%,G2940="&lt;50%",50%)</f>
        <v>1</v>
      </c>
      <c r="I2940" s="47">
        <v>0.1600326502726715</v>
      </c>
      <c r="J2940">
        <v>7</v>
      </c>
      <c r="K2940">
        <v>4</v>
      </c>
      <c r="L2940" t="s">
        <v>196</v>
      </c>
      <c r="M2940" s="11" cm="1">
        <f t="array" ref="M2940">_xlfn.IFS(L2940="&gt;70%",1,L2940="60-70%",70%,L2940="50-60%",60%,L2940="&lt;50%",50%)</f>
        <v>1</v>
      </c>
      <c r="N2940" s="47">
        <v>0.19068788058025726</v>
      </c>
      <c r="O2940">
        <v>5</v>
      </c>
      <c r="P2940">
        <v>4</v>
      </c>
      <c r="Q2940">
        <v>5</v>
      </c>
      <c r="R2940">
        <v>2</v>
      </c>
      <c r="S2940" t="s">
        <v>104</v>
      </c>
      <c r="T2940" t="s">
        <v>109</v>
      </c>
      <c r="V2940">
        <v>18</v>
      </c>
      <c r="W2940">
        <v>16</v>
      </c>
      <c r="X2940">
        <f>IF(AND(OR('Country Prioritization'!$C$4 = 'Filter inputs'!$A$4,'Country Prioritization'!$C$4=$B2940),
OR('Country Prioritization'!$C$6='Filter inputs'!$C$4,'Country Prioritization'!$C$6=$S2940),
OR( 'Country Prioritization'!$C$7='Filter inputs'!$D$4, 'Country Prioritization'!$C$7=$T2940),
OR('Country Prioritization'!$C$8='Filter inputs'!$E$4, 'Country Prioritization'!$C$8=$F2940), OR(AND('Country Prioritization'!$C$5='Filter inputs'!$B$4,H2940&lt;=$X$1),AND('Country Prioritization'!$C$5='Filter inputs'!$B$5,M2940&lt;=$X$1))),1,0)</f>
        <v>1</v>
      </c>
      <c r="Y2940">
        <f>IF(OR('Vaccine Prioritization'!$C$5='Filter inputs'!$E$4, 'Vaccine Prioritization'!$C$5=$F2940),1,0)</f>
        <v>1</v>
      </c>
    </row>
    <row r="2941" spans="1:25" x14ac:dyDescent="0.3">
      <c r="A2941" t="str">
        <f t="shared" si="67"/>
        <v>AMERICAHNDRotaC2026</v>
      </c>
      <c r="B2941" t="s">
        <v>22</v>
      </c>
      <c r="C2941" t="s">
        <v>165</v>
      </c>
      <c r="D2941" t="s">
        <v>61</v>
      </c>
      <c r="E2941" t="s">
        <v>85</v>
      </c>
      <c r="F2941">
        <v>2026</v>
      </c>
      <c r="G2941" t="s">
        <v>196</v>
      </c>
      <c r="H2941" s="11" cm="1">
        <f t="array" ref="H2941">_xlfn.IFS(G2941="&gt;70%",1,G2941="60-70%",70%,G2941="50-60%",60%,G2941="&lt;50%",50%)</f>
        <v>1</v>
      </c>
      <c r="I2941" s="47">
        <v>0.1680702514306554</v>
      </c>
      <c r="J2941">
        <v>3</v>
      </c>
      <c r="K2941">
        <v>4</v>
      </c>
      <c r="L2941" t="s">
        <v>196</v>
      </c>
      <c r="M2941" s="11" cm="1">
        <f t="array" ref="M2941">_xlfn.IFS(L2941="&gt;70%",1,L2941="60-70%",70%,L2941="50-60%",60%,L2941="&lt;50%",50%)</f>
        <v>1</v>
      </c>
      <c r="N2941" s="47">
        <v>0.17943731287889125</v>
      </c>
      <c r="O2941">
        <v>2</v>
      </c>
      <c r="P2941">
        <v>3</v>
      </c>
      <c r="Q2941">
        <v>4</v>
      </c>
      <c r="R2941">
        <v>11</v>
      </c>
      <c r="S2941" t="s">
        <v>104</v>
      </c>
      <c r="T2941" t="s">
        <v>108</v>
      </c>
      <c r="V2941">
        <v>22</v>
      </c>
      <c r="W2941">
        <v>20</v>
      </c>
      <c r="X2941">
        <f>IF(AND(OR('Country Prioritization'!$C$4 = 'Filter inputs'!$A$4,'Country Prioritization'!$C$4=$B2941),
OR('Country Prioritization'!$C$6='Filter inputs'!$C$4,'Country Prioritization'!$C$6=$S2941),
OR( 'Country Prioritization'!$C$7='Filter inputs'!$D$4, 'Country Prioritization'!$C$7=$T2941),
OR('Country Prioritization'!$C$8='Filter inputs'!$E$4, 'Country Prioritization'!$C$8=$F2941), OR(AND('Country Prioritization'!$C$5='Filter inputs'!$B$4,H2941&lt;=$X$1),AND('Country Prioritization'!$C$5='Filter inputs'!$B$5,M2941&lt;=$X$1))),1,0)</f>
        <v>1</v>
      </c>
      <c r="Y2941">
        <f>IF(OR('Vaccine Prioritization'!$C$5='Filter inputs'!$E$4, 'Vaccine Prioritization'!$C$5=$F2941),1,0)</f>
        <v>1</v>
      </c>
    </row>
    <row r="2942" spans="1:25" x14ac:dyDescent="0.3">
      <c r="A2942" t="str">
        <f t="shared" si="67"/>
        <v>AFRICAZWERotaC2026</v>
      </c>
      <c r="B2942" t="s">
        <v>3</v>
      </c>
      <c r="C2942" t="s">
        <v>148</v>
      </c>
      <c r="D2942" t="s">
        <v>44</v>
      </c>
      <c r="E2942" t="s">
        <v>85</v>
      </c>
      <c r="F2942">
        <v>2026</v>
      </c>
      <c r="G2942" t="s">
        <v>196</v>
      </c>
      <c r="H2942" s="11" cm="1">
        <f t="array" ref="H2942">_xlfn.IFS(G2942="&gt;70%",1,G2942="60-70%",70%,G2942="50-60%",60%,G2942="&lt;50%",50%)</f>
        <v>1</v>
      </c>
      <c r="I2942" s="47">
        <v>0.14274212949978374</v>
      </c>
      <c r="J2942">
        <v>2</v>
      </c>
      <c r="K2942">
        <v>3</v>
      </c>
      <c r="L2942" t="s">
        <v>196</v>
      </c>
      <c r="M2942" s="11" cm="1">
        <f t="array" ref="M2942">_xlfn.IFS(L2942="&gt;70%",1,L2942="60-70%",70%,L2942="50-60%",60%,L2942="&lt;50%",50%)</f>
        <v>1</v>
      </c>
      <c r="N2942" s="47">
        <v>0.14383139081818169</v>
      </c>
      <c r="O2942">
        <v>4</v>
      </c>
      <c r="P2942">
        <v>3</v>
      </c>
      <c r="Q2942">
        <v>7</v>
      </c>
      <c r="R2942">
        <v>2</v>
      </c>
      <c r="S2942" t="s">
        <v>104</v>
      </c>
      <c r="T2942" t="s">
        <v>109</v>
      </c>
      <c r="V2942">
        <v>14</v>
      </c>
      <c r="W2942">
        <v>16</v>
      </c>
      <c r="X2942">
        <f>IF(AND(OR('Country Prioritization'!$C$4 = 'Filter inputs'!$A$4,'Country Prioritization'!$C$4=$B2942),
OR('Country Prioritization'!$C$6='Filter inputs'!$C$4,'Country Prioritization'!$C$6=$S2942),
OR( 'Country Prioritization'!$C$7='Filter inputs'!$D$4, 'Country Prioritization'!$C$7=$T2942),
OR('Country Prioritization'!$C$8='Filter inputs'!$E$4, 'Country Prioritization'!$C$8=$F2942), OR(AND('Country Prioritization'!$C$5='Filter inputs'!$B$4,H2942&lt;=$X$1),AND('Country Prioritization'!$C$5='Filter inputs'!$B$5,M2942&lt;=$X$1))),1,0)</f>
        <v>1</v>
      </c>
      <c r="Y2942">
        <f>IF(OR('Vaccine Prioritization'!$C$5='Filter inputs'!$E$4, 'Vaccine Prioritization'!$C$5=$F2942),1,0)</f>
        <v>1</v>
      </c>
    </row>
    <row r="2943" spans="1:25" x14ac:dyDescent="0.3">
      <c r="A2943" t="str">
        <f t="shared" si="67"/>
        <v>AFRICAMRTRotaC2026</v>
      </c>
      <c r="B2943" t="s">
        <v>3</v>
      </c>
      <c r="C2943" t="s">
        <v>140</v>
      </c>
      <c r="D2943" t="s">
        <v>36</v>
      </c>
      <c r="E2943" t="s">
        <v>85</v>
      </c>
      <c r="F2943">
        <v>2026</v>
      </c>
      <c r="G2943" t="s">
        <v>196</v>
      </c>
      <c r="H2943" s="11" cm="1">
        <f t="array" ref="H2943">_xlfn.IFS(G2943="&gt;70%",1,G2943="60-70%",70%,G2943="50-60%",60%,G2943="&lt;50%",50%)</f>
        <v>1</v>
      </c>
      <c r="I2943" s="47">
        <v>0.15026970078453186</v>
      </c>
      <c r="J2943">
        <v>5</v>
      </c>
      <c r="K2943">
        <v>4</v>
      </c>
      <c r="L2943" t="s">
        <v>196</v>
      </c>
      <c r="M2943" s="11" cm="1">
        <f t="array" ref="M2943">_xlfn.IFS(L2943="&gt;70%",1,L2943="60-70%",70%,L2943="50-60%",60%,L2943="&lt;50%",50%)</f>
        <v>1</v>
      </c>
      <c r="N2943" s="47">
        <v>0.14374341967279958</v>
      </c>
      <c r="O2943">
        <v>5</v>
      </c>
      <c r="P2943">
        <v>3</v>
      </c>
      <c r="Q2943">
        <v>7</v>
      </c>
      <c r="R2943">
        <v>2</v>
      </c>
      <c r="S2943" t="s">
        <v>104</v>
      </c>
      <c r="T2943" t="s">
        <v>109</v>
      </c>
      <c r="V2943">
        <v>18</v>
      </c>
      <c r="W2943">
        <v>17</v>
      </c>
      <c r="X2943">
        <f>IF(AND(OR('Country Prioritization'!$C$4 = 'Filter inputs'!$A$4,'Country Prioritization'!$C$4=$B2943),
OR('Country Prioritization'!$C$6='Filter inputs'!$C$4,'Country Prioritization'!$C$6=$S2943),
OR( 'Country Prioritization'!$C$7='Filter inputs'!$D$4, 'Country Prioritization'!$C$7=$T2943),
OR('Country Prioritization'!$C$8='Filter inputs'!$E$4, 'Country Prioritization'!$C$8=$F2943), OR(AND('Country Prioritization'!$C$5='Filter inputs'!$B$4,H2943&lt;=$X$1),AND('Country Prioritization'!$C$5='Filter inputs'!$B$5,M2943&lt;=$X$1))),1,0)</f>
        <v>1</v>
      </c>
      <c r="Y2943">
        <f>IF(OR('Vaccine Prioritization'!$C$5='Filter inputs'!$E$4, 'Vaccine Prioritization'!$C$5=$F2943),1,0)</f>
        <v>1</v>
      </c>
    </row>
    <row r="2944" spans="1:25" x14ac:dyDescent="0.3">
      <c r="A2944" t="str">
        <f t="shared" si="67"/>
        <v>AFRICALBRRotaC2026</v>
      </c>
      <c r="B2944" t="s">
        <v>3</v>
      </c>
      <c r="C2944" t="s">
        <v>137</v>
      </c>
      <c r="D2944" t="s">
        <v>33</v>
      </c>
      <c r="E2944" t="s">
        <v>85</v>
      </c>
      <c r="F2944">
        <v>2026</v>
      </c>
      <c r="G2944" t="s">
        <v>197</v>
      </c>
      <c r="H2944" s="11" cm="1">
        <f t="array" ref="H2944">_xlfn.IFS(G2944="&gt;70%",1,G2944="60-70%",70%,G2944="50-60%",60%,G2944="&lt;50%",50%)</f>
        <v>0.7</v>
      </c>
      <c r="I2944" s="47">
        <v>0.10403912312580209</v>
      </c>
      <c r="J2944">
        <v>10</v>
      </c>
      <c r="K2944">
        <v>3</v>
      </c>
      <c r="L2944" t="s">
        <v>196</v>
      </c>
      <c r="M2944" s="11" cm="1">
        <f t="array" ref="M2944">_xlfn.IFS(L2944="&gt;70%",1,L2944="60-70%",70%,L2944="50-60%",60%,L2944="&lt;50%",50%)</f>
        <v>1</v>
      </c>
      <c r="N2944" s="47">
        <v>0.12429305694141679</v>
      </c>
      <c r="O2944">
        <v>5</v>
      </c>
      <c r="P2944">
        <v>3</v>
      </c>
      <c r="Q2944">
        <v>10</v>
      </c>
      <c r="R2944">
        <v>9</v>
      </c>
      <c r="S2944" t="s">
        <v>103</v>
      </c>
      <c r="T2944" t="s">
        <v>106</v>
      </c>
      <c r="V2944">
        <v>32</v>
      </c>
      <c r="W2944">
        <v>27</v>
      </c>
      <c r="X2944">
        <f>IF(AND(OR('Country Prioritization'!$C$4 = 'Filter inputs'!$A$4,'Country Prioritization'!$C$4=$B2944),
OR('Country Prioritization'!$C$6='Filter inputs'!$C$4,'Country Prioritization'!$C$6=$S2944),
OR( 'Country Prioritization'!$C$7='Filter inputs'!$D$4, 'Country Prioritization'!$C$7=$T2944),
OR('Country Prioritization'!$C$8='Filter inputs'!$E$4, 'Country Prioritization'!$C$8=$F2944), OR(AND('Country Prioritization'!$C$5='Filter inputs'!$B$4,H2944&lt;=$X$1),AND('Country Prioritization'!$C$5='Filter inputs'!$B$5,M2944&lt;=$X$1))),1,0)</f>
        <v>1</v>
      </c>
      <c r="Y2944">
        <f>IF(OR('Vaccine Prioritization'!$C$5='Filter inputs'!$E$4, 'Vaccine Prioritization'!$C$5=$F2944),1,0)</f>
        <v>1</v>
      </c>
    </row>
    <row r="2945" spans="1:25" x14ac:dyDescent="0.3">
      <c r="A2945" t="str">
        <f t="shared" si="67"/>
        <v>AFRICACOGRotaC2026</v>
      </c>
      <c r="B2945" t="s">
        <v>3</v>
      </c>
      <c r="C2945" t="s">
        <v>128</v>
      </c>
      <c r="D2945" t="s">
        <v>24</v>
      </c>
      <c r="E2945" t="s">
        <v>85</v>
      </c>
      <c r="F2945">
        <v>2026</v>
      </c>
      <c r="G2945" t="s">
        <v>196</v>
      </c>
      <c r="H2945" s="11" cm="1">
        <f t="array" ref="H2945">_xlfn.IFS(G2945="&gt;70%",1,G2945="60-70%",70%,G2945="50-60%",60%,G2945="&lt;50%",50%)</f>
        <v>1</v>
      </c>
      <c r="I2945" s="47">
        <v>0.14451087314036098</v>
      </c>
      <c r="J2945">
        <v>7</v>
      </c>
      <c r="K2945">
        <v>3</v>
      </c>
      <c r="L2945" t="s">
        <v>197</v>
      </c>
      <c r="M2945" s="11" cm="1">
        <f t="array" ref="M2945">_xlfn.IFS(L2945="&gt;70%",1,L2945="60-70%",70%,L2945="50-60%",60%,L2945="&lt;50%",50%)</f>
        <v>0.7</v>
      </c>
      <c r="N2945" s="47">
        <v>0.11935542565668039</v>
      </c>
      <c r="O2945">
        <v>6</v>
      </c>
      <c r="P2945">
        <v>3</v>
      </c>
      <c r="Q2945">
        <v>8</v>
      </c>
      <c r="R2945">
        <v>2</v>
      </c>
      <c r="S2945" t="s">
        <v>104</v>
      </c>
      <c r="T2945" t="s">
        <v>109</v>
      </c>
      <c r="V2945">
        <v>20</v>
      </c>
      <c r="W2945">
        <v>19</v>
      </c>
      <c r="X2945">
        <f>IF(AND(OR('Country Prioritization'!$C$4 = 'Filter inputs'!$A$4,'Country Prioritization'!$C$4=$B2945),
OR('Country Prioritization'!$C$6='Filter inputs'!$C$4,'Country Prioritization'!$C$6=$S2945),
OR( 'Country Prioritization'!$C$7='Filter inputs'!$D$4, 'Country Prioritization'!$C$7=$T2945),
OR('Country Prioritization'!$C$8='Filter inputs'!$E$4, 'Country Prioritization'!$C$8=$F2945), OR(AND('Country Prioritization'!$C$5='Filter inputs'!$B$4,H2945&lt;=$X$1),AND('Country Prioritization'!$C$5='Filter inputs'!$B$5,M2945&lt;=$X$1))),1,0)</f>
        <v>1</v>
      </c>
      <c r="Y2945">
        <f>IF(OR('Vaccine Prioritization'!$C$5='Filter inputs'!$E$4, 'Vaccine Prioritization'!$C$5=$F2945),1,0)</f>
        <v>1</v>
      </c>
    </row>
    <row r="2946" spans="1:25" x14ac:dyDescent="0.3">
      <c r="A2946" t="str">
        <f t="shared" si="67"/>
        <v>ASIAMNGRotaC2026</v>
      </c>
      <c r="B2946" t="s">
        <v>13</v>
      </c>
      <c r="C2946" t="s">
        <v>174</v>
      </c>
      <c r="D2946" t="s">
        <v>70</v>
      </c>
      <c r="E2946" t="s">
        <v>85</v>
      </c>
      <c r="F2946">
        <v>2026</v>
      </c>
      <c r="G2946" t="s">
        <v>197</v>
      </c>
      <c r="H2946" s="11" cm="1">
        <f t="array" ref="H2946">_xlfn.IFS(G2946="&gt;70%",1,G2946="60-70%",70%,G2946="50-60%",60%,G2946="&lt;50%",50%)</f>
        <v>0.7</v>
      </c>
      <c r="I2946" s="47">
        <v>6.0527448884939231E-2</v>
      </c>
      <c r="J2946">
        <v>7</v>
      </c>
      <c r="K2946">
        <v>2</v>
      </c>
      <c r="L2946" t="s">
        <v>199</v>
      </c>
      <c r="M2946" s="11" cm="1">
        <f t="array" ref="M2946">_xlfn.IFS(L2946="&gt;70%",1,L2946="60-70%",70%,L2946="50-60%",60%,L2946="&lt;50%",50%)</f>
        <v>0.5</v>
      </c>
      <c r="N2946" s="47">
        <v>0.10700230825781863</v>
      </c>
      <c r="O2946">
        <v>9</v>
      </c>
      <c r="P2946">
        <v>3</v>
      </c>
      <c r="Q2946">
        <v>5</v>
      </c>
      <c r="R2946">
        <v>11</v>
      </c>
      <c r="S2946" t="s">
        <v>104</v>
      </c>
      <c r="T2946" t="s">
        <v>108</v>
      </c>
      <c r="V2946">
        <v>25</v>
      </c>
      <c r="W2946">
        <v>28</v>
      </c>
      <c r="X2946">
        <f>IF(AND(OR('Country Prioritization'!$C$4 = 'Filter inputs'!$A$4,'Country Prioritization'!$C$4=$B2946),
OR('Country Prioritization'!$C$6='Filter inputs'!$C$4,'Country Prioritization'!$C$6=$S2946),
OR( 'Country Prioritization'!$C$7='Filter inputs'!$D$4, 'Country Prioritization'!$C$7=$T2946),
OR('Country Prioritization'!$C$8='Filter inputs'!$E$4, 'Country Prioritization'!$C$8=$F2946), OR(AND('Country Prioritization'!$C$5='Filter inputs'!$B$4,H2946&lt;=$X$1),AND('Country Prioritization'!$C$5='Filter inputs'!$B$5,M2946&lt;=$X$1))),1,0)</f>
        <v>1</v>
      </c>
      <c r="Y2946">
        <f>IF(OR('Vaccine Prioritization'!$C$5='Filter inputs'!$E$4, 'Vaccine Prioritization'!$C$5=$F2946),1,0)</f>
        <v>1</v>
      </c>
    </row>
    <row r="2947" spans="1:25" x14ac:dyDescent="0.3">
      <c r="A2947" t="str">
        <f t="shared" si="67"/>
        <v>AFRICAGMBRotaC2026</v>
      </c>
      <c r="B2947" t="s">
        <v>3</v>
      </c>
      <c r="C2947" t="s">
        <v>156</v>
      </c>
      <c r="D2947" t="s">
        <v>52</v>
      </c>
      <c r="E2947" t="s">
        <v>85</v>
      </c>
      <c r="F2947">
        <v>2026</v>
      </c>
      <c r="G2947" t="s">
        <v>196</v>
      </c>
      <c r="H2947" s="11" cm="1">
        <f t="array" ref="H2947">_xlfn.IFS(G2947="&gt;70%",1,G2947="60-70%",70%,G2947="50-60%",60%,G2947="&lt;50%",50%)</f>
        <v>1</v>
      </c>
      <c r="I2947" s="47">
        <v>0.1095638697442084</v>
      </c>
      <c r="J2947">
        <v>3</v>
      </c>
      <c r="K2947">
        <v>3</v>
      </c>
      <c r="L2947" t="s">
        <v>196</v>
      </c>
      <c r="M2947" s="11" cm="1">
        <f t="array" ref="M2947">_xlfn.IFS(L2947="&gt;70%",1,L2947="60-70%",70%,L2947="50-60%",60%,L2947="&lt;50%",50%)</f>
        <v>1</v>
      </c>
      <c r="N2947" s="47">
        <v>9.812963606462205E-2</v>
      </c>
      <c r="O2947">
        <v>3</v>
      </c>
      <c r="P2947">
        <v>3</v>
      </c>
      <c r="Q2947">
        <v>6</v>
      </c>
      <c r="R2947">
        <v>9</v>
      </c>
      <c r="S2947" t="s">
        <v>103</v>
      </c>
      <c r="T2947" t="s">
        <v>106</v>
      </c>
      <c r="V2947">
        <v>21</v>
      </c>
      <c r="W2947">
        <v>21</v>
      </c>
      <c r="X2947">
        <f>IF(AND(OR('Country Prioritization'!$C$4 = 'Filter inputs'!$A$4,'Country Prioritization'!$C$4=$B2947),
OR('Country Prioritization'!$C$6='Filter inputs'!$C$4,'Country Prioritization'!$C$6=$S2947),
OR( 'Country Prioritization'!$C$7='Filter inputs'!$D$4, 'Country Prioritization'!$C$7=$T2947),
OR('Country Prioritization'!$C$8='Filter inputs'!$E$4, 'Country Prioritization'!$C$8=$F2947), OR(AND('Country Prioritization'!$C$5='Filter inputs'!$B$4,H2947&lt;=$X$1),AND('Country Prioritization'!$C$5='Filter inputs'!$B$5,M2947&lt;=$X$1))),1,0)</f>
        <v>1</v>
      </c>
      <c r="Y2947">
        <f>IF(OR('Vaccine Prioritization'!$C$5='Filter inputs'!$E$4, 'Vaccine Prioritization'!$C$5=$F2947),1,0)</f>
        <v>1</v>
      </c>
    </row>
    <row r="2948" spans="1:25" x14ac:dyDescent="0.3">
      <c r="A2948" t="str">
        <f t="shared" ref="A2948:A3011" si="68">_xlfn.CONCAT(B2948,D2948,E2948,F2948)</f>
        <v>AFRICACAFRotaC2026</v>
      </c>
      <c r="B2948" t="s">
        <v>3</v>
      </c>
      <c r="C2948" t="s">
        <v>114</v>
      </c>
      <c r="D2948" t="s">
        <v>6</v>
      </c>
      <c r="E2948" t="s">
        <v>85</v>
      </c>
      <c r="F2948">
        <v>2026</v>
      </c>
      <c r="G2948" t="s">
        <v>196</v>
      </c>
      <c r="H2948" s="11" cm="1">
        <f t="array" ref="H2948">_xlfn.IFS(G2948="&gt;70%",1,G2948="60-70%",70%,G2948="50-60%",60%,G2948="&lt;50%",50%)</f>
        <v>1</v>
      </c>
      <c r="I2948" s="47">
        <v>0.16487568495587349</v>
      </c>
      <c r="J2948">
        <v>5</v>
      </c>
      <c r="K2948">
        <v>4</v>
      </c>
      <c r="L2948" t="s">
        <v>199</v>
      </c>
      <c r="M2948" s="11" cm="1">
        <f t="array" ref="M2948">_xlfn.IFS(L2948="&gt;70%",1,L2948="60-70%",70%,L2948="50-60%",60%,L2948="&lt;50%",50%)</f>
        <v>0.5</v>
      </c>
      <c r="N2948" s="47">
        <v>8.3527699604229122E-2</v>
      </c>
      <c r="O2948">
        <v>7</v>
      </c>
      <c r="P2948">
        <v>2</v>
      </c>
      <c r="Q2948">
        <v>10</v>
      </c>
      <c r="R2948">
        <v>9</v>
      </c>
      <c r="S2948" t="s">
        <v>103</v>
      </c>
      <c r="T2948" t="s">
        <v>106</v>
      </c>
      <c r="V2948">
        <v>28</v>
      </c>
      <c r="W2948">
        <v>28</v>
      </c>
      <c r="X2948">
        <f>IF(AND(OR('Country Prioritization'!$C$4 = 'Filter inputs'!$A$4,'Country Prioritization'!$C$4=$B2948),
OR('Country Prioritization'!$C$6='Filter inputs'!$C$4,'Country Prioritization'!$C$6=$S2948),
OR( 'Country Prioritization'!$C$7='Filter inputs'!$D$4, 'Country Prioritization'!$C$7=$T2948),
OR('Country Prioritization'!$C$8='Filter inputs'!$E$4, 'Country Prioritization'!$C$8=$F2948), OR(AND('Country Prioritization'!$C$5='Filter inputs'!$B$4,H2948&lt;=$X$1),AND('Country Prioritization'!$C$5='Filter inputs'!$B$5,M2948&lt;=$X$1))),1,0)</f>
        <v>1</v>
      </c>
      <c r="Y2948">
        <f>IF(OR('Vaccine Prioritization'!$C$5='Filter inputs'!$E$4, 'Vaccine Prioritization'!$C$5=$F2948),1,0)</f>
        <v>1</v>
      </c>
    </row>
    <row r="2949" spans="1:25" x14ac:dyDescent="0.3">
      <c r="A2949" t="str">
        <f t="shared" si="68"/>
        <v>AMERICANICRotaC2026</v>
      </c>
      <c r="B2949" t="s">
        <v>22</v>
      </c>
      <c r="C2949" t="s">
        <v>185</v>
      </c>
      <c r="D2949" t="s">
        <v>81</v>
      </c>
      <c r="E2949" t="s">
        <v>85</v>
      </c>
      <c r="F2949">
        <v>2026</v>
      </c>
      <c r="G2949" t="s">
        <v>196</v>
      </c>
      <c r="H2949" s="11" cm="1">
        <f t="array" ref="H2949">_xlfn.IFS(G2949="&gt;70%",1,G2949="60-70%",70%,G2949="50-60%",60%,G2949="&lt;50%",50%)</f>
        <v>1</v>
      </c>
      <c r="I2949" s="47">
        <v>7.8757863658387606E-2</v>
      </c>
      <c r="J2949">
        <v>1</v>
      </c>
      <c r="K2949">
        <v>3</v>
      </c>
      <c r="L2949" t="s">
        <v>196</v>
      </c>
      <c r="M2949" s="11" cm="1">
        <f t="array" ref="M2949">_xlfn.IFS(L2949="&gt;70%",1,L2949="60-70%",70%,L2949="50-60%",60%,L2949="&lt;50%",50%)</f>
        <v>1</v>
      </c>
      <c r="N2949" s="47">
        <v>7.89680217805004E-2</v>
      </c>
      <c r="O2949">
        <v>1</v>
      </c>
      <c r="P2949">
        <v>2</v>
      </c>
      <c r="Q2949">
        <v>1</v>
      </c>
      <c r="R2949">
        <v>5</v>
      </c>
      <c r="S2949" t="s">
        <v>104</v>
      </c>
      <c r="T2949" t="s">
        <v>107</v>
      </c>
      <c r="V2949">
        <v>10</v>
      </c>
      <c r="W2949">
        <v>9</v>
      </c>
      <c r="X2949">
        <f>IF(AND(OR('Country Prioritization'!$C$4 = 'Filter inputs'!$A$4,'Country Prioritization'!$C$4=$B2949),
OR('Country Prioritization'!$C$6='Filter inputs'!$C$4,'Country Prioritization'!$C$6=$S2949),
OR( 'Country Prioritization'!$C$7='Filter inputs'!$D$4, 'Country Prioritization'!$C$7=$T2949),
OR('Country Prioritization'!$C$8='Filter inputs'!$E$4, 'Country Prioritization'!$C$8=$F2949), OR(AND('Country Prioritization'!$C$5='Filter inputs'!$B$4,H2949&lt;=$X$1),AND('Country Prioritization'!$C$5='Filter inputs'!$B$5,M2949&lt;=$X$1))),1,0)</f>
        <v>1</v>
      </c>
      <c r="Y2949">
        <f>IF(OR('Vaccine Prioritization'!$C$5='Filter inputs'!$E$4, 'Vaccine Prioritization'!$C$5=$F2949),1,0)</f>
        <v>1</v>
      </c>
    </row>
    <row r="2950" spans="1:25" x14ac:dyDescent="0.3">
      <c r="A2950" t="str">
        <f t="shared" si="68"/>
        <v>AFRICAGNBRotaC2026</v>
      </c>
      <c r="B2950" t="s">
        <v>3</v>
      </c>
      <c r="C2950" t="s">
        <v>138</v>
      </c>
      <c r="D2950" t="s">
        <v>34</v>
      </c>
      <c r="E2950" t="s">
        <v>85</v>
      </c>
      <c r="F2950">
        <v>2026</v>
      </c>
      <c r="G2950" t="s">
        <v>196</v>
      </c>
      <c r="H2950" s="11" cm="1">
        <f t="array" ref="H2950">_xlfn.IFS(G2950="&gt;70%",1,G2950="60-70%",70%,G2950="50-60%",60%,G2950="&lt;50%",50%)</f>
        <v>1</v>
      </c>
      <c r="I2950" s="47">
        <v>6.7214521573634167E-2</v>
      </c>
      <c r="J2950">
        <v>4</v>
      </c>
      <c r="K2950">
        <v>2</v>
      </c>
      <c r="L2950" t="s">
        <v>196</v>
      </c>
      <c r="M2950" s="11" cm="1">
        <f t="array" ref="M2950">_xlfn.IFS(L2950="&gt;70%",1,L2950="60-70%",70%,L2950="50-60%",60%,L2950="&lt;50%",50%)</f>
        <v>1</v>
      </c>
      <c r="N2950" s="47">
        <v>6.5214931655365849E-2</v>
      </c>
      <c r="O2950">
        <v>5</v>
      </c>
      <c r="P2950">
        <v>2</v>
      </c>
      <c r="Q2950">
        <v>9</v>
      </c>
      <c r="R2950">
        <v>9</v>
      </c>
      <c r="S2950" t="s">
        <v>103</v>
      </c>
      <c r="T2950" t="s">
        <v>106</v>
      </c>
      <c r="V2950">
        <v>24</v>
      </c>
      <c r="W2950">
        <v>25</v>
      </c>
      <c r="X2950">
        <f>IF(AND(OR('Country Prioritization'!$C$4 = 'Filter inputs'!$A$4,'Country Prioritization'!$C$4=$B2950),
OR('Country Prioritization'!$C$6='Filter inputs'!$C$4,'Country Prioritization'!$C$6=$S2950),
OR( 'Country Prioritization'!$C$7='Filter inputs'!$D$4, 'Country Prioritization'!$C$7=$T2950),
OR('Country Prioritization'!$C$8='Filter inputs'!$E$4, 'Country Prioritization'!$C$8=$F2950), OR(AND('Country Prioritization'!$C$5='Filter inputs'!$B$4,H2950&lt;=$X$1),AND('Country Prioritization'!$C$5='Filter inputs'!$B$5,M2950&lt;=$X$1))),1,0)</f>
        <v>1</v>
      </c>
      <c r="Y2950">
        <f>IF(OR('Vaccine Prioritization'!$C$5='Filter inputs'!$E$4, 'Vaccine Prioritization'!$C$5=$F2950),1,0)</f>
        <v>1</v>
      </c>
    </row>
    <row r="2951" spans="1:25" x14ac:dyDescent="0.3">
      <c r="A2951" t="str">
        <f t="shared" si="68"/>
        <v>ASIAARMRotaC2026</v>
      </c>
      <c r="B2951" t="s">
        <v>13</v>
      </c>
      <c r="C2951" t="s">
        <v>168</v>
      </c>
      <c r="D2951" t="s">
        <v>64</v>
      </c>
      <c r="E2951" t="s">
        <v>85</v>
      </c>
      <c r="F2951">
        <v>2026</v>
      </c>
      <c r="G2951" t="s">
        <v>196</v>
      </c>
      <c r="H2951" s="11" cm="1">
        <f t="array" ref="H2951">_xlfn.IFS(G2951="&gt;70%",1,G2951="60-70%",70%,G2951="50-60%",60%,G2951="&lt;50%",50%)</f>
        <v>1</v>
      </c>
      <c r="I2951" s="47">
        <v>4.9358306924232688E-2</v>
      </c>
      <c r="J2951">
        <v>2</v>
      </c>
      <c r="K2951">
        <v>2</v>
      </c>
      <c r="L2951" t="s">
        <v>196</v>
      </c>
      <c r="M2951" s="11" cm="1">
        <f t="array" ref="M2951">_xlfn.IFS(L2951="&gt;70%",1,L2951="60-70%",70%,L2951="50-60%",60%,L2951="&lt;50%",50%)</f>
        <v>1</v>
      </c>
      <c r="N2951" s="47">
        <v>5.023468436064011E-2</v>
      </c>
      <c r="O2951">
        <v>2</v>
      </c>
      <c r="P2951">
        <v>2</v>
      </c>
      <c r="Q2951">
        <v>2</v>
      </c>
      <c r="R2951">
        <v>10</v>
      </c>
      <c r="S2951" t="s">
        <v>105</v>
      </c>
      <c r="T2951" t="s">
        <v>108</v>
      </c>
      <c r="V2951">
        <v>16</v>
      </c>
      <c r="W2951">
        <v>16</v>
      </c>
      <c r="X2951">
        <f>IF(AND(OR('Country Prioritization'!$C$4 = 'Filter inputs'!$A$4,'Country Prioritization'!$C$4=$B2951),
OR('Country Prioritization'!$C$6='Filter inputs'!$C$4,'Country Prioritization'!$C$6=$S2951),
OR( 'Country Prioritization'!$C$7='Filter inputs'!$D$4, 'Country Prioritization'!$C$7=$T2951),
OR('Country Prioritization'!$C$8='Filter inputs'!$E$4, 'Country Prioritization'!$C$8=$F2951), OR(AND('Country Prioritization'!$C$5='Filter inputs'!$B$4,H2951&lt;=$X$1),AND('Country Prioritization'!$C$5='Filter inputs'!$B$5,M2951&lt;=$X$1))),1,0)</f>
        <v>1</v>
      </c>
      <c r="Y2951">
        <f>IF(OR('Vaccine Prioritization'!$C$5='Filter inputs'!$E$4, 'Vaccine Prioritization'!$C$5=$F2951),1,0)</f>
        <v>1</v>
      </c>
    </row>
    <row r="2952" spans="1:25" x14ac:dyDescent="0.3">
      <c r="A2952" t="str">
        <f t="shared" si="68"/>
        <v>ASIATLSRotaC2026</v>
      </c>
      <c r="B2952" t="s">
        <v>13</v>
      </c>
      <c r="C2952" t="s">
        <v>160</v>
      </c>
      <c r="D2952" t="s">
        <v>56</v>
      </c>
      <c r="E2952" t="s">
        <v>85</v>
      </c>
      <c r="F2952">
        <v>2026</v>
      </c>
      <c r="G2952" t="s">
        <v>197</v>
      </c>
      <c r="H2952" s="11" cm="1">
        <f t="array" ref="H2952">_xlfn.IFS(G2952="&gt;70%",1,G2952="60-70%",70%,G2952="50-60%",60%,G2952="&lt;50%",50%)</f>
        <v>0.7</v>
      </c>
      <c r="I2952" s="47">
        <v>3.9080799248261647E-2</v>
      </c>
      <c r="J2952">
        <v>7</v>
      </c>
      <c r="K2952">
        <v>2</v>
      </c>
      <c r="L2952" t="s">
        <v>199</v>
      </c>
      <c r="M2952" s="11" cm="1">
        <f t="array" ref="M2952">_xlfn.IFS(L2952="&gt;70%",1,L2952="60-70%",70%,L2952="50-60%",60%,L2952="&lt;50%",50%)</f>
        <v>0.5</v>
      </c>
      <c r="N2952" s="47">
        <v>4.4655972480825319E-2</v>
      </c>
      <c r="O2952">
        <v>8</v>
      </c>
      <c r="P2952">
        <v>2</v>
      </c>
      <c r="Q2952">
        <v>2</v>
      </c>
      <c r="R2952">
        <v>11</v>
      </c>
      <c r="S2952" t="s">
        <v>104</v>
      </c>
      <c r="T2952" t="s">
        <v>108</v>
      </c>
      <c r="V2952">
        <v>22</v>
      </c>
      <c r="W2952">
        <v>23</v>
      </c>
      <c r="X2952">
        <f>IF(AND(OR('Country Prioritization'!$C$4 = 'Filter inputs'!$A$4,'Country Prioritization'!$C$4=$B2952),
OR('Country Prioritization'!$C$6='Filter inputs'!$C$4,'Country Prioritization'!$C$6=$S2952),
OR( 'Country Prioritization'!$C$7='Filter inputs'!$D$4, 'Country Prioritization'!$C$7=$T2952),
OR('Country Prioritization'!$C$8='Filter inputs'!$E$4, 'Country Prioritization'!$C$8=$F2952), OR(AND('Country Prioritization'!$C$5='Filter inputs'!$B$4,H2952&lt;=$X$1),AND('Country Prioritization'!$C$5='Filter inputs'!$B$5,M2952&lt;=$X$1))),1,0)</f>
        <v>1</v>
      </c>
      <c r="Y2952">
        <f>IF(OR('Vaccine Prioritization'!$C$5='Filter inputs'!$E$4, 'Vaccine Prioritization'!$C$5=$F2952),1,0)</f>
        <v>1</v>
      </c>
    </row>
    <row r="2953" spans="1:25" x14ac:dyDescent="0.3">
      <c r="A2953" t="str">
        <f t="shared" si="68"/>
        <v>OCEANIASLBRotaC2026</v>
      </c>
      <c r="B2953" t="s">
        <v>15</v>
      </c>
      <c r="C2953" t="s">
        <v>150</v>
      </c>
      <c r="D2953" t="s">
        <v>46</v>
      </c>
      <c r="E2953" t="s">
        <v>85</v>
      </c>
      <c r="F2953">
        <v>2026</v>
      </c>
      <c r="G2953" t="s">
        <v>196</v>
      </c>
      <c r="H2953" s="11" cm="1">
        <f t="array" ref="H2953">_xlfn.IFS(G2953="&gt;70%",1,G2953="60-70%",70%,G2953="50-60%",60%,G2953="&lt;50%",50%)</f>
        <v>1</v>
      </c>
      <c r="I2953" s="47">
        <v>2.201092202914582E-2</v>
      </c>
      <c r="J2953">
        <v>4</v>
      </c>
      <c r="K2953">
        <v>1</v>
      </c>
      <c r="L2953" t="s">
        <v>199</v>
      </c>
      <c r="M2953" s="11" cm="1">
        <f t="array" ref="M2953">_xlfn.IFS(L2953="&gt;70%",1,L2953="60-70%",70%,L2953="50-60%",60%,L2953="&lt;50%",50%)</f>
        <v>0.5</v>
      </c>
      <c r="N2953" s="47">
        <v>3.661503129922658E-2</v>
      </c>
      <c r="O2953">
        <v>7</v>
      </c>
      <c r="P2953">
        <v>2</v>
      </c>
      <c r="Q2953">
        <v>1</v>
      </c>
      <c r="R2953">
        <v>5</v>
      </c>
      <c r="S2953" t="s">
        <v>104</v>
      </c>
      <c r="T2953" t="s">
        <v>107</v>
      </c>
      <c r="V2953">
        <v>11</v>
      </c>
      <c r="W2953">
        <v>15</v>
      </c>
      <c r="X2953">
        <f>IF(AND(OR('Country Prioritization'!$C$4 = 'Filter inputs'!$A$4,'Country Prioritization'!$C$4=$B2953),
OR('Country Prioritization'!$C$6='Filter inputs'!$C$4,'Country Prioritization'!$C$6=$S2953),
OR( 'Country Prioritization'!$C$7='Filter inputs'!$D$4, 'Country Prioritization'!$C$7=$T2953),
OR('Country Prioritization'!$C$8='Filter inputs'!$E$4, 'Country Prioritization'!$C$8=$F2953), OR(AND('Country Prioritization'!$C$5='Filter inputs'!$B$4,H2953&lt;=$X$1),AND('Country Prioritization'!$C$5='Filter inputs'!$B$5,M2953&lt;=$X$1))),1,0)</f>
        <v>1</v>
      </c>
      <c r="Y2953">
        <f>IF(OR('Vaccine Prioritization'!$C$5='Filter inputs'!$E$4, 'Vaccine Prioritization'!$C$5=$F2953),1,0)</f>
        <v>1</v>
      </c>
    </row>
    <row r="2954" spans="1:25" x14ac:dyDescent="0.3">
      <c r="A2954" t="str">
        <f t="shared" si="68"/>
        <v>ASIABTNRotaC2026</v>
      </c>
      <c r="B2954" t="s">
        <v>13</v>
      </c>
      <c r="C2954" t="s">
        <v>184</v>
      </c>
      <c r="D2954" t="s">
        <v>80</v>
      </c>
      <c r="E2954" t="s">
        <v>85</v>
      </c>
      <c r="F2954">
        <v>2026</v>
      </c>
      <c r="G2954" t="s">
        <v>197</v>
      </c>
      <c r="H2954" s="11" cm="1">
        <f t="array" ref="H2954">_xlfn.IFS(G2954="&gt;70%",1,G2954="60-70%",70%,G2954="50-60%",60%,G2954="&lt;50%",50%)</f>
        <v>0.7</v>
      </c>
      <c r="I2954" s="47">
        <v>5.5991393341988539E-3</v>
      </c>
      <c r="J2954">
        <v>7</v>
      </c>
      <c r="K2954">
        <v>1</v>
      </c>
      <c r="L2954" t="s">
        <v>199</v>
      </c>
      <c r="M2954" s="11" cm="1">
        <f t="array" ref="M2954">_xlfn.IFS(L2954="&gt;70%",1,L2954="60-70%",70%,L2954="50-60%",60%,L2954="&lt;50%",50%)</f>
        <v>0.5</v>
      </c>
      <c r="N2954" s="47">
        <v>3.0977224558024114E-2</v>
      </c>
      <c r="O2954">
        <v>8</v>
      </c>
      <c r="P2954">
        <v>2</v>
      </c>
      <c r="Q2954">
        <v>4</v>
      </c>
      <c r="R2954">
        <v>11</v>
      </c>
      <c r="S2954" t="s">
        <v>104</v>
      </c>
      <c r="T2954" t="s">
        <v>108</v>
      </c>
      <c r="V2954">
        <v>23</v>
      </c>
      <c r="W2954">
        <v>25</v>
      </c>
      <c r="X2954">
        <f>IF(AND(OR('Country Prioritization'!$C$4 = 'Filter inputs'!$A$4,'Country Prioritization'!$C$4=$B2954),
OR('Country Prioritization'!$C$6='Filter inputs'!$C$4,'Country Prioritization'!$C$6=$S2954),
OR( 'Country Prioritization'!$C$7='Filter inputs'!$D$4, 'Country Prioritization'!$C$7=$T2954),
OR('Country Prioritization'!$C$8='Filter inputs'!$E$4, 'Country Prioritization'!$C$8=$F2954), OR(AND('Country Prioritization'!$C$5='Filter inputs'!$B$4,H2954&lt;=$X$1),AND('Country Prioritization'!$C$5='Filter inputs'!$B$5,M2954&lt;=$X$1))),1,0)</f>
        <v>1</v>
      </c>
      <c r="Y2954">
        <f>IF(OR('Vaccine Prioritization'!$C$5='Filter inputs'!$E$4, 'Vaccine Prioritization'!$C$5=$F2954),1,0)</f>
        <v>1</v>
      </c>
    </row>
    <row r="2955" spans="1:25" x14ac:dyDescent="0.3">
      <c r="A2955" t="str">
        <f t="shared" si="68"/>
        <v>AFRICADJIRotaC2026</v>
      </c>
      <c r="B2955" t="s">
        <v>3</v>
      </c>
      <c r="C2955" t="s">
        <v>124</v>
      </c>
      <c r="D2955" t="s">
        <v>19</v>
      </c>
      <c r="E2955" t="s">
        <v>85</v>
      </c>
      <c r="F2955">
        <v>2026</v>
      </c>
      <c r="G2955" t="s">
        <v>196</v>
      </c>
      <c r="H2955" s="11" cm="1">
        <f t="array" ref="H2955">_xlfn.IFS(G2955="&gt;70%",1,G2955="60-70%",70%,G2955="50-60%",60%,G2955="&lt;50%",50%)</f>
        <v>1</v>
      </c>
      <c r="I2955" s="47">
        <v>3.3223074111713914E-2</v>
      </c>
      <c r="J2955">
        <v>3</v>
      </c>
      <c r="K2955">
        <v>2</v>
      </c>
      <c r="L2955" t="s">
        <v>197</v>
      </c>
      <c r="M2955" s="11" cm="1">
        <f t="array" ref="M2955">_xlfn.IFS(L2955="&gt;70%",1,L2955="60-70%",70%,L2955="50-60%",60%,L2955="&lt;50%",50%)</f>
        <v>0.7</v>
      </c>
      <c r="N2955" s="47">
        <v>2.9376828249874299E-2</v>
      </c>
      <c r="O2955">
        <v>6</v>
      </c>
      <c r="P2955">
        <v>2</v>
      </c>
      <c r="Q2955">
        <v>7</v>
      </c>
      <c r="R2955">
        <v>2</v>
      </c>
      <c r="S2955" t="s">
        <v>104</v>
      </c>
      <c r="T2955" t="s">
        <v>109</v>
      </c>
      <c r="V2955">
        <v>14</v>
      </c>
      <c r="W2955">
        <v>17</v>
      </c>
      <c r="X2955">
        <f>IF(AND(OR('Country Prioritization'!$C$4 = 'Filter inputs'!$A$4,'Country Prioritization'!$C$4=$B2955),
OR('Country Prioritization'!$C$6='Filter inputs'!$C$4,'Country Prioritization'!$C$6=$S2955),
OR( 'Country Prioritization'!$C$7='Filter inputs'!$D$4, 'Country Prioritization'!$C$7=$T2955),
OR('Country Prioritization'!$C$8='Filter inputs'!$E$4, 'Country Prioritization'!$C$8=$F2955), OR(AND('Country Prioritization'!$C$5='Filter inputs'!$B$4,H2955&lt;=$X$1),AND('Country Prioritization'!$C$5='Filter inputs'!$B$5,M2955&lt;=$X$1))),1,0)</f>
        <v>1</v>
      </c>
      <c r="Y2955">
        <f>IF(OR('Vaccine Prioritization'!$C$5='Filter inputs'!$E$4, 'Vaccine Prioritization'!$C$5=$F2955),1,0)</f>
        <v>1</v>
      </c>
    </row>
    <row r="2956" spans="1:25" x14ac:dyDescent="0.3">
      <c r="A2956" t="str">
        <f t="shared" si="68"/>
        <v>ASIAGEORotaC2026</v>
      </c>
      <c r="B2956" t="s">
        <v>13</v>
      </c>
      <c r="C2956" t="s">
        <v>159</v>
      </c>
      <c r="D2956" t="s">
        <v>55</v>
      </c>
      <c r="E2956" t="s">
        <v>85</v>
      </c>
      <c r="F2956">
        <v>2026</v>
      </c>
      <c r="G2956" t="s">
        <v>196</v>
      </c>
      <c r="H2956" s="11" cm="1">
        <f t="array" ref="H2956">_xlfn.IFS(G2956="&gt;70%",1,G2956="60-70%",70%,G2956="50-60%",60%,G2956="&lt;50%",50%)</f>
        <v>1</v>
      </c>
      <c r="I2956" s="47">
        <v>2.4272190054395432E-2</v>
      </c>
      <c r="J2956">
        <v>4</v>
      </c>
      <c r="K2956">
        <v>2</v>
      </c>
      <c r="L2956" t="s">
        <v>196</v>
      </c>
      <c r="M2956" s="11" cm="1">
        <f t="array" ref="M2956">_xlfn.IFS(L2956="&gt;70%",1,L2956="60-70%",70%,L2956="50-60%",60%,L2956="&lt;50%",50%)</f>
        <v>1</v>
      </c>
      <c r="N2956" s="47">
        <v>2.4373140053153854E-2</v>
      </c>
      <c r="O2956">
        <v>3</v>
      </c>
      <c r="P2956">
        <v>1</v>
      </c>
      <c r="Q2956">
        <v>3</v>
      </c>
      <c r="R2956">
        <v>10</v>
      </c>
      <c r="S2956" t="s">
        <v>105</v>
      </c>
      <c r="T2956" t="s">
        <v>108</v>
      </c>
      <c r="V2956">
        <v>19</v>
      </c>
      <c r="W2956">
        <v>17</v>
      </c>
      <c r="X2956">
        <f>IF(AND(OR('Country Prioritization'!$C$4 = 'Filter inputs'!$A$4,'Country Prioritization'!$C$4=$B2956),
OR('Country Prioritization'!$C$6='Filter inputs'!$C$4,'Country Prioritization'!$C$6=$S2956),
OR( 'Country Prioritization'!$C$7='Filter inputs'!$D$4, 'Country Prioritization'!$C$7=$T2956),
OR('Country Prioritization'!$C$8='Filter inputs'!$E$4, 'Country Prioritization'!$C$8=$F2956), OR(AND('Country Prioritization'!$C$5='Filter inputs'!$B$4,H2956&lt;=$X$1),AND('Country Prioritization'!$C$5='Filter inputs'!$B$5,M2956&lt;=$X$1))),1,0)</f>
        <v>1</v>
      </c>
      <c r="Y2956">
        <f>IF(OR('Vaccine Prioritization'!$C$5='Filter inputs'!$E$4, 'Vaccine Prioritization'!$C$5=$F2956),1,0)</f>
        <v>1</v>
      </c>
    </row>
    <row r="2957" spans="1:25" x14ac:dyDescent="0.3">
      <c r="A2957" t="str">
        <f t="shared" si="68"/>
        <v>AFRICALSORotaC2026</v>
      </c>
      <c r="B2957" t="s">
        <v>3</v>
      </c>
      <c r="C2957" t="s">
        <v>178</v>
      </c>
      <c r="D2957" t="s">
        <v>74</v>
      </c>
      <c r="E2957" t="s">
        <v>85</v>
      </c>
      <c r="F2957">
        <v>2026</v>
      </c>
      <c r="G2957" t="s">
        <v>196</v>
      </c>
      <c r="H2957" s="11" cm="1">
        <f t="array" ref="H2957">_xlfn.IFS(G2957="&gt;70%",1,G2957="60-70%",70%,G2957="50-60%",60%,G2957="&lt;50%",50%)</f>
        <v>1</v>
      </c>
      <c r="I2957" s="47">
        <v>2.2400910035956602E-2</v>
      </c>
      <c r="J2957">
        <v>4</v>
      </c>
      <c r="K2957">
        <v>1</v>
      </c>
      <c r="L2957" t="s">
        <v>196</v>
      </c>
      <c r="M2957" s="11" cm="1">
        <f t="array" ref="M2957">_xlfn.IFS(L2957="&gt;70%",1,L2957="60-70%",70%,L2957="50-60%",60%,L2957="&lt;50%",50%)</f>
        <v>1</v>
      </c>
      <c r="N2957" s="47">
        <v>2.3283167775749951E-2</v>
      </c>
      <c r="O2957">
        <v>1</v>
      </c>
      <c r="P2957">
        <v>1</v>
      </c>
      <c r="Q2957">
        <v>9</v>
      </c>
      <c r="R2957">
        <v>2</v>
      </c>
      <c r="S2957" t="s">
        <v>104</v>
      </c>
      <c r="T2957" t="s">
        <v>109</v>
      </c>
      <c r="V2957">
        <v>16</v>
      </c>
      <c r="W2957">
        <v>13</v>
      </c>
      <c r="X2957">
        <f>IF(AND(OR('Country Prioritization'!$C$4 = 'Filter inputs'!$A$4,'Country Prioritization'!$C$4=$B2957),
OR('Country Prioritization'!$C$6='Filter inputs'!$C$4,'Country Prioritization'!$C$6=$S2957),
OR( 'Country Prioritization'!$C$7='Filter inputs'!$D$4, 'Country Prioritization'!$C$7=$T2957),
OR('Country Prioritization'!$C$8='Filter inputs'!$E$4, 'Country Prioritization'!$C$8=$F2957), OR(AND('Country Prioritization'!$C$5='Filter inputs'!$B$4,H2957&lt;=$X$1),AND('Country Prioritization'!$C$5='Filter inputs'!$B$5,M2957&lt;=$X$1))),1,0)</f>
        <v>1</v>
      </c>
      <c r="Y2957">
        <f>IF(OR('Vaccine Prioritization'!$C$5='Filter inputs'!$E$4, 'Vaccine Prioritization'!$C$5=$F2957),1,0)</f>
        <v>1</v>
      </c>
    </row>
    <row r="2958" spans="1:25" x14ac:dyDescent="0.3">
      <c r="A2958" t="str">
        <f t="shared" si="68"/>
        <v>AFRICACOMRotaC2026</v>
      </c>
      <c r="B2958" t="s">
        <v>3</v>
      </c>
      <c r="C2958" t="s">
        <v>153</v>
      </c>
      <c r="D2958" t="s">
        <v>49</v>
      </c>
      <c r="E2958" t="s">
        <v>85</v>
      </c>
      <c r="F2958">
        <v>2026</v>
      </c>
      <c r="G2958" t="s">
        <v>196</v>
      </c>
      <c r="H2958" s="11" cm="1">
        <f t="array" ref="H2958">_xlfn.IFS(G2958="&gt;70%",1,G2958="60-70%",70%,G2958="50-60%",60%,G2958="&lt;50%",50%)</f>
        <v>1</v>
      </c>
      <c r="I2958" s="47">
        <v>3.5586971407970701E-2</v>
      </c>
      <c r="J2958">
        <v>5</v>
      </c>
      <c r="K2958">
        <v>2</v>
      </c>
      <c r="L2958" t="s">
        <v>199</v>
      </c>
      <c r="M2958" s="11" cm="1">
        <f t="array" ref="M2958">_xlfn.IFS(L2958="&gt;70%",1,L2958="60-70%",70%,L2958="50-60%",60%,L2958="&lt;50%",50%)</f>
        <v>0.5</v>
      </c>
      <c r="N2958" s="47">
        <v>2.2691466247619019E-2</v>
      </c>
      <c r="O2958">
        <v>7</v>
      </c>
      <c r="P2958">
        <v>1</v>
      </c>
      <c r="Q2958">
        <v>3</v>
      </c>
      <c r="R2958">
        <v>2</v>
      </c>
      <c r="S2958" t="s">
        <v>104</v>
      </c>
      <c r="T2958" t="s">
        <v>109</v>
      </c>
      <c r="V2958">
        <v>12</v>
      </c>
      <c r="W2958">
        <v>13</v>
      </c>
      <c r="X2958">
        <f>IF(AND(OR('Country Prioritization'!$C$4 = 'Filter inputs'!$A$4,'Country Prioritization'!$C$4=$B2958),
OR('Country Prioritization'!$C$6='Filter inputs'!$C$4,'Country Prioritization'!$C$6=$S2958),
OR( 'Country Prioritization'!$C$7='Filter inputs'!$D$4, 'Country Prioritization'!$C$7=$T2958),
OR('Country Prioritization'!$C$8='Filter inputs'!$E$4, 'Country Prioritization'!$C$8=$F2958), OR(AND('Country Prioritization'!$C$5='Filter inputs'!$B$4,H2958&lt;=$X$1),AND('Country Prioritization'!$C$5='Filter inputs'!$B$5,M2958&lt;=$X$1))),1,0)</f>
        <v>1</v>
      </c>
      <c r="Y2958">
        <f>IF(OR('Vaccine Prioritization'!$C$5='Filter inputs'!$E$4, 'Vaccine Prioritization'!$C$5=$F2958),1,0)</f>
        <v>1</v>
      </c>
    </row>
    <row r="2959" spans="1:25" x14ac:dyDescent="0.3">
      <c r="A2959" t="str">
        <f t="shared" si="68"/>
        <v>AMERICAGUYRotaC2026</v>
      </c>
      <c r="B2959" t="s">
        <v>22</v>
      </c>
      <c r="C2959" t="s">
        <v>170</v>
      </c>
      <c r="D2959" t="s">
        <v>66</v>
      </c>
      <c r="E2959" t="s">
        <v>85</v>
      </c>
      <c r="F2959">
        <v>2026</v>
      </c>
      <c r="G2959" t="s">
        <v>196</v>
      </c>
      <c r="H2959" s="11" cm="1">
        <f t="array" ref="H2959">_xlfn.IFS(G2959="&gt;70%",1,G2959="60-70%",70%,G2959="50-60%",60%,G2959="&lt;50%",50%)</f>
        <v>1</v>
      </c>
      <c r="I2959" s="47">
        <v>2.1413521015625742E-2</v>
      </c>
      <c r="J2959">
        <v>1</v>
      </c>
      <c r="K2959">
        <v>1</v>
      </c>
      <c r="L2959" t="s">
        <v>196</v>
      </c>
      <c r="M2959" s="11" cm="1">
        <f t="array" ref="M2959">_xlfn.IFS(L2959="&gt;70%",1,L2959="60-70%",70%,L2959="50-60%",60%,L2959="&lt;50%",50%)</f>
        <v>1</v>
      </c>
      <c r="N2959" s="47">
        <v>1.9884978951754589E-2</v>
      </c>
      <c r="O2959">
        <v>2</v>
      </c>
      <c r="P2959">
        <v>1</v>
      </c>
      <c r="Q2959">
        <v>4</v>
      </c>
      <c r="R2959">
        <v>10</v>
      </c>
      <c r="S2959" t="s">
        <v>105</v>
      </c>
      <c r="T2959" t="s">
        <v>108</v>
      </c>
      <c r="V2959">
        <v>16</v>
      </c>
      <c r="W2959">
        <v>17</v>
      </c>
      <c r="X2959">
        <f>IF(AND(OR('Country Prioritization'!$C$4 = 'Filter inputs'!$A$4,'Country Prioritization'!$C$4=$B2959),
OR('Country Prioritization'!$C$6='Filter inputs'!$C$4,'Country Prioritization'!$C$6=$S2959),
OR( 'Country Prioritization'!$C$7='Filter inputs'!$D$4, 'Country Prioritization'!$C$7=$T2959),
OR('Country Prioritization'!$C$8='Filter inputs'!$E$4, 'Country Prioritization'!$C$8=$F2959), OR(AND('Country Prioritization'!$C$5='Filter inputs'!$B$4,H2959&lt;=$X$1),AND('Country Prioritization'!$C$5='Filter inputs'!$B$5,M2959&lt;=$X$1))),1,0)</f>
        <v>1</v>
      </c>
      <c r="Y2959">
        <f>IF(OR('Vaccine Prioritization'!$C$5='Filter inputs'!$E$4, 'Vaccine Prioritization'!$C$5=$F2959),1,0)</f>
        <v>1</v>
      </c>
    </row>
    <row r="2960" spans="1:25" x14ac:dyDescent="0.3">
      <c r="A2960" t="str">
        <f t="shared" si="68"/>
        <v>EUROPEMDARotaC2026</v>
      </c>
      <c r="B2960" t="s">
        <v>9</v>
      </c>
      <c r="C2960" t="s">
        <v>130</v>
      </c>
      <c r="D2960" t="s">
        <v>26</v>
      </c>
      <c r="E2960" t="s">
        <v>85</v>
      </c>
      <c r="F2960">
        <v>2026</v>
      </c>
      <c r="G2960" t="s">
        <v>197</v>
      </c>
      <c r="H2960" s="11" cm="1">
        <f t="array" ref="H2960">_xlfn.IFS(G2960="&gt;70%",1,G2960="60-70%",70%,G2960="50-60%",60%,G2960="&lt;50%",50%)</f>
        <v>0.7</v>
      </c>
      <c r="I2960" s="47">
        <v>1.7771488116984535E-2</v>
      </c>
      <c r="J2960">
        <v>9</v>
      </c>
      <c r="K2960">
        <v>1</v>
      </c>
      <c r="L2960" t="s">
        <v>196</v>
      </c>
      <c r="M2960" s="11" cm="1">
        <f t="array" ref="M2960">_xlfn.IFS(L2960="&gt;70%",1,L2960="60-70%",70%,L2960="50-60%",60%,L2960="&lt;50%",50%)</f>
        <v>1</v>
      </c>
      <c r="N2960" s="47">
        <v>1.6959008126028734E-2</v>
      </c>
      <c r="O2960">
        <v>5</v>
      </c>
      <c r="P2960">
        <v>1</v>
      </c>
      <c r="Q2960">
        <v>2</v>
      </c>
      <c r="R2960">
        <v>11</v>
      </c>
      <c r="S2960" t="s">
        <v>104</v>
      </c>
      <c r="T2960" t="s">
        <v>108</v>
      </c>
      <c r="V2960">
        <v>23</v>
      </c>
      <c r="W2960">
        <v>19</v>
      </c>
      <c r="X2960">
        <f>IF(AND(OR('Country Prioritization'!$C$4 = 'Filter inputs'!$A$4,'Country Prioritization'!$C$4=$B2960),
OR('Country Prioritization'!$C$6='Filter inputs'!$C$4,'Country Prioritization'!$C$6=$S2960),
OR( 'Country Prioritization'!$C$7='Filter inputs'!$D$4, 'Country Prioritization'!$C$7=$T2960),
OR('Country Prioritization'!$C$8='Filter inputs'!$E$4, 'Country Prioritization'!$C$8=$F2960), OR(AND('Country Prioritization'!$C$5='Filter inputs'!$B$4,H2960&lt;=$X$1),AND('Country Prioritization'!$C$5='Filter inputs'!$B$5,M2960&lt;=$X$1))),1,0)</f>
        <v>1</v>
      </c>
      <c r="Y2960">
        <f>IF(OR('Vaccine Prioritization'!$C$5='Filter inputs'!$E$4, 'Vaccine Prioritization'!$C$5=$F2960),1,0)</f>
        <v>1</v>
      </c>
    </row>
    <row r="2961" spans="1:25" x14ac:dyDescent="0.3">
      <c r="A2961" t="str">
        <f t="shared" si="68"/>
        <v>OCEANIAKIRRotaC2026</v>
      </c>
      <c r="B2961" t="s">
        <v>15</v>
      </c>
      <c r="C2961" t="s">
        <v>129</v>
      </c>
      <c r="D2961" t="s">
        <v>25</v>
      </c>
      <c r="E2961" t="s">
        <v>85</v>
      </c>
      <c r="F2961">
        <v>2026</v>
      </c>
      <c r="G2961" t="s">
        <v>196</v>
      </c>
      <c r="H2961" s="11" cm="1">
        <f t="array" ref="H2961">_xlfn.IFS(G2961="&gt;70%",1,G2961="60-70%",70%,G2961="50-60%",60%,G2961="&lt;50%",50%)</f>
        <v>1</v>
      </c>
      <c r="I2961" s="47">
        <v>9.346031863591453E-3</v>
      </c>
      <c r="J2961">
        <v>1</v>
      </c>
      <c r="K2961">
        <v>1</v>
      </c>
      <c r="L2961" t="s">
        <v>197</v>
      </c>
      <c r="M2961" s="11" cm="1">
        <f t="array" ref="M2961">_xlfn.IFS(L2961="&gt;70%",1,L2961="60-70%",70%,L2961="50-60%",60%,L2961="&lt;50%",50%)</f>
        <v>0.7</v>
      </c>
      <c r="N2961" s="47">
        <v>6.8943584331289144E-3</v>
      </c>
      <c r="O2961">
        <v>6</v>
      </c>
      <c r="P2961">
        <v>1</v>
      </c>
      <c r="Q2961">
        <v>5</v>
      </c>
      <c r="R2961">
        <v>11</v>
      </c>
      <c r="S2961" t="s">
        <v>104</v>
      </c>
      <c r="T2961" t="s">
        <v>108</v>
      </c>
      <c r="V2961">
        <v>18</v>
      </c>
      <c r="W2961">
        <v>23</v>
      </c>
      <c r="X2961">
        <f>IF(AND(OR('Country Prioritization'!$C$4 = 'Filter inputs'!$A$4,'Country Prioritization'!$C$4=$B2961),
OR('Country Prioritization'!$C$6='Filter inputs'!$C$4,'Country Prioritization'!$C$6=$S2961),
OR( 'Country Prioritization'!$C$7='Filter inputs'!$D$4, 'Country Prioritization'!$C$7=$T2961),
OR('Country Prioritization'!$C$8='Filter inputs'!$E$4, 'Country Prioritization'!$C$8=$F2961), OR(AND('Country Prioritization'!$C$5='Filter inputs'!$B$4,H2961&lt;=$X$1),AND('Country Prioritization'!$C$5='Filter inputs'!$B$5,M2961&lt;=$X$1))),1,0)</f>
        <v>1</v>
      </c>
      <c r="Y2961">
        <f>IF(OR('Vaccine Prioritization'!$C$5='Filter inputs'!$E$4, 'Vaccine Prioritization'!$C$5=$F2961),1,0)</f>
        <v>1</v>
      </c>
    </row>
    <row r="2962" spans="1:25" x14ac:dyDescent="0.3">
      <c r="A2962" t="str">
        <f t="shared" si="68"/>
        <v>AFRICASTPRotaC2026</v>
      </c>
      <c r="B2962" t="s">
        <v>3</v>
      </c>
      <c r="C2962" t="s">
        <v>173</v>
      </c>
      <c r="D2962" t="s">
        <v>69</v>
      </c>
      <c r="E2962" t="s">
        <v>85</v>
      </c>
      <c r="F2962">
        <v>2026</v>
      </c>
      <c r="G2962" t="s">
        <v>196</v>
      </c>
      <c r="H2962" s="11" cm="1">
        <f t="array" ref="H2962">_xlfn.IFS(G2962="&gt;70%",1,G2962="60-70%",70%,G2962="50-60%",60%,G2962="&lt;50%",50%)</f>
        <v>1</v>
      </c>
      <c r="I2962" s="47">
        <v>2.357279505972591E-3</v>
      </c>
      <c r="J2962">
        <v>1</v>
      </c>
      <c r="K2962">
        <v>1</v>
      </c>
      <c r="L2962" t="s">
        <v>196</v>
      </c>
      <c r="M2962" s="11" cm="1">
        <f t="array" ref="M2962">_xlfn.IFS(L2962="&gt;70%",1,L2962="60-70%",70%,L2962="50-60%",60%,L2962="&lt;50%",50%)</f>
        <v>1</v>
      </c>
      <c r="N2962" s="47">
        <v>2.1318064695039851E-3</v>
      </c>
      <c r="O2962">
        <v>1</v>
      </c>
      <c r="P2962">
        <v>1</v>
      </c>
      <c r="Q2962">
        <v>4</v>
      </c>
      <c r="R2962">
        <v>5</v>
      </c>
      <c r="S2962" t="s">
        <v>104</v>
      </c>
      <c r="T2962" t="s">
        <v>107</v>
      </c>
      <c r="V2962">
        <v>11</v>
      </c>
      <c r="W2962">
        <v>11</v>
      </c>
      <c r="X2962">
        <f>IF(AND(OR('Country Prioritization'!$C$4 = 'Filter inputs'!$A$4,'Country Prioritization'!$C$4=$B2962),
OR('Country Prioritization'!$C$6='Filter inputs'!$C$4,'Country Prioritization'!$C$6=$S2962),
OR( 'Country Prioritization'!$C$7='Filter inputs'!$D$4, 'Country Prioritization'!$C$7=$T2962),
OR('Country Prioritization'!$C$8='Filter inputs'!$E$4, 'Country Prioritization'!$C$8=$F2962), OR(AND('Country Prioritization'!$C$5='Filter inputs'!$B$4,H2962&lt;=$X$1),AND('Country Prioritization'!$C$5='Filter inputs'!$B$5,M2962&lt;=$X$1))),1,0)</f>
        <v>1</v>
      </c>
      <c r="Y2962">
        <f>IF(OR('Vaccine Prioritization'!$C$5='Filter inputs'!$E$4, 'Vaccine Prioritization'!$C$5=$F2962),1,0)</f>
        <v>1</v>
      </c>
    </row>
    <row r="2963" spans="1:25" x14ac:dyDescent="0.3">
      <c r="A2963" t="str">
        <f t="shared" si="68"/>
        <v>ASIAINDRotaC2027</v>
      </c>
      <c r="B2963" t="s">
        <v>13</v>
      </c>
      <c r="C2963" t="s">
        <v>146</v>
      </c>
      <c r="D2963" t="s">
        <v>42</v>
      </c>
      <c r="E2963" t="s">
        <v>85</v>
      </c>
      <c r="F2963">
        <v>2027</v>
      </c>
      <c r="G2963" t="s">
        <v>198</v>
      </c>
      <c r="H2963" s="11" cm="1">
        <f t="array" ref="H2963">_xlfn.IFS(G2963="&gt;70%",1,G2963="60-70%",70%,G2963="50-60%",60%,G2963="&lt;50%",50%)</f>
        <v>0.6</v>
      </c>
      <c r="I2963" s="47">
        <v>21.963573057216191</v>
      </c>
      <c r="J2963">
        <v>10</v>
      </c>
      <c r="K2963">
        <v>10</v>
      </c>
      <c r="L2963" t="s">
        <v>196</v>
      </c>
      <c r="M2963" s="11" cm="1">
        <f t="array" ref="M2963">_xlfn.IFS(L2963="&gt;70%",1,L2963="60-70%",70%,L2963="50-60%",60%,L2963="&lt;50%",50%)</f>
        <v>1</v>
      </c>
      <c r="N2963" s="47">
        <v>36.103618122945782</v>
      </c>
      <c r="O2963">
        <v>4</v>
      </c>
      <c r="P2963">
        <v>10</v>
      </c>
      <c r="Q2963">
        <v>3</v>
      </c>
      <c r="R2963">
        <v>5</v>
      </c>
      <c r="S2963" t="s">
        <v>104</v>
      </c>
      <c r="T2963" t="s">
        <v>107</v>
      </c>
      <c r="V2963">
        <v>28</v>
      </c>
      <c r="W2963">
        <v>22</v>
      </c>
      <c r="X2963">
        <f>IF(AND(OR('Country Prioritization'!$C$4 = 'Filter inputs'!$A$4,'Country Prioritization'!$C$4=$B2963),
OR('Country Prioritization'!$C$6='Filter inputs'!$C$4,'Country Prioritization'!$C$6=$S2963),
OR( 'Country Prioritization'!$C$7='Filter inputs'!$D$4, 'Country Prioritization'!$C$7=$T2963),
OR('Country Prioritization'!$C$8='Filter inputs'!$E$4, 'Country Prioritization'!$C$8=$F2963), OR(AND('Country Prioritization'!$C$5='Filter inputs'!$B$4,H2963&lt;=$X$1),AND('Country Prioritization'!$C$5='Filter inputs'!$B$5,M2963&lt;=$X$1))),1,0)</f>
        <v>1</v>
      </c>
      <c r="Y2963">
        <f>IF(OR('Vaccine Prioritization'!$C$5='Filter inputs'!$E$4, 'Vaccine Prioritization'!$C$5=$F2963),1,0)</f>
        <v>1</v>
      </c>
    </row>
    <row r="2964" spans="1:25" x14ac:dyDescent="0.3">
      <c r="A2964" t="str">
        <f t="shared" si="68"/>
        <v>ASIAIDNRotaC2027</v>
      </c>
      <c r="B2964" t="s">
        <v>13</v>
      </c>
      <c r="C2964" t="s">
        <v>133</v>
      </c>
      <c r="D2964" t="s">
        <v>29</v>
      </c>
      <c r="E2964" t="s">
        <v>85</v>
      </c>
      <c r="F2964">
        <v>2027</v>
      </c>
      <c r="G2964" t="s">
        <v>196</v>
      </c>
      <c r="H2964" s="11" cm="1">
        <f t="array" ref="H2964">_xlfn.IFS(G2964="&gt;70%",1,G2964="60-70%",70%,G2964="50-60%",60%,G2964="&lt;50%",50%)</f>
        <v>1</v>
      </c>
      <c r="I2964" s="47">
        <v>5.4638831711511848</v>
      </c>
      <c r="J2964">
        <v>9</v>
      </c>
      <c r="K2964">
        <v>10</v>
      </c>
      <c r="L2964" t="s">
        <v>199</v>
      </c>
      <c r="M2964" s="11" cm="1">
        <f t="array" ref="M2964">_xlfn.IFS(L2964="&gt;70%",1,L2964="60-70%",70%,L2964="50-60%",60%,L2964="&lt;50%",50%)</f>
        <v>0.5</v>
      </c>
      <c r="N2964" s="47">
        <v>8.2400877204268266</v>
      </c>
      <c r="O2964">
        <v>10</v>
      </c>
      <c r="P2964">
        <v>10</v>
      </c>
      <c r="Q2964">
        <v>2</v>
      </c>
      <c r="R2964">
        <v>10</v>
      </c>
      <c r="S2964" t="s">
        <v>105</v>
      </c>
      <c r="T2964" t="s">
        <v>108</v>
      </c>
      <c r="V2964">
        <v>31</v>
      </c>
      <c r="W2964">
        <v>32</v>
      </c>
      <c r="X2964">
        <f>IF(AND(OR('Country Prioritization'!$C$4 = 'Filter inputs'!$A$4,'Country Prioritization'!$C$4=$B2964),
OR('Country Prioritization'!$C$6='Filter inputs'!$C$4,'Country Prioritization'!$C$6=$S2964),
OR( 'Country Prioritization'!$C$7='Filter inputs'!$D$4, 'Country Prioritization'!$C$7=$T2964),
OR('Country Prioritization'!$C$8='Filter inputs'!$E$4, 'Country Prioritization'!$C$8=$F2964), OR(AND('Country Prioritization'!$C$5='Filter inputs'!$B$4,H2964&lt;=$X$1),AND('Country Prioritization'!$C$5='Filter inputs'!$B$5,M2964&lt;=$X$1))),1,0)</f>
        <v>1</v>
      </c>
      <c r="Y2964">
        <f>IF(OR('Vaccine Prioritization'!$C$5='Filter inputs'!$E$4, 'Vaccine Prioritization'!$C$5=$F2964),1,0)</f>
        <v>1</v>
      </c>
    </row>
    <row r="2965" spans="1:25" x14ac:dyDescent="0.3">
      <c r="A2965" t="str">
        <f t="shared" si="68"/>
        <v>ASIAPAKRotaC2027</v>
      </c>
      <c r="B2965" t="s">
        <v>13</v>
      </c>
      <c r="C2965" t="s">
        <v>141</v>
      </c>
      <c r="D2965" t="s">
        <v>37</v>
      </c>
      <c r="E2965" t="s">
        <v>85</v>
      </c>
      <c r="F2965">
        <v>2027</v>
      </c>
      <c r="G2965" t="s">
        <v>196</v>
      </c>
      <c r="H2965" s="11" cm="1">
        <f t="array" ref="H2965">_xlfn.IFS(G2965="&gt;70%",1,G2965="60-70%",70%,G2965="50-60%",60%,G2965="&lt;50%",50%)</f>
        <v>1</v>
      </c>
      <c r="I2965" s="47">
        <v>7.3759845250567588</v>
      </c>
      <c r="J2965">
        <v>7</v>
      </c>
      <c r="K2965">
        <v>10</v>
      </c>
      <c r="L2965" t="s">
        <v>196</v>
      </c>
      <c r="M2965" s="11" cm="1">
        <f t="array" ref="M2965">_xlfn.IFS(L2965="&gt;70%",1,L2965="60-70%",70%,L2965="50-60%",60%,L2965="&lt;50%",50%)</f>
        <v>1</v>
      </c>
      <c r="N2965" s="47">
        <v>8.0706032378425405</v>
      </c>
      <c r="O2965">
        <v>5</v>
      </c>
      <c r="P2965">
        <v>10</v>
      </c>
      <c r="Q2965">
        <v>3</v>
      </c>
      <c r="R2965">
        <v>2</v>
      </c>
      <c r="S2965" t="s">
        <v>104</v>
      </c>
      <c r="T2965" t="s">
        <v>109</v>
      </c>
      <c r="V2965">
        <v>22</v>
      </c>
      <c r="W2965">
        <v>20</v>
      </c>
      <c r="X2965">
        <f>IF(AND(OR('Country Prioritization'!$C$4 = 'Filter inputs'!$A$4,'Country Prioritization'!$C$4=$B2965),
OR('Country Prioritization'!$C$6='Filter inputs'!$C$4,'Country Prioritization'!$C$6=$S2965),
OR( 'Country Prioritization'!$C$7='Filter inputs'!$D$4, 'Country Prioritization'!$C$7=$T2965),
OR('Country Prioritization'!$C$8='Filter inputs'!$E$4, 'Country Prioritization'!$C$8=$F2965), OR(AND('Country Prioritization'!$C$5='Filter inputs'!$B$4,H2965&lt;=$X$1),AND('Country Prioritization'!$C$5='Filter inputs'!$B$5,M2965&lt;=$X$1))),1,0)</f>
        <v>1</v>
      </c>
      <c r="Y2965">
        <f>IF(OR('Vaccine Prioritization'!$C$5='Filter inputs'!$E$4, 'Vaccine Prioritization'!$C$5=$F2965),1,0)</f>
        <v>1</v>
      </c>
    </row>
    <row r="2966" spans="1:25" x14ac:dyDescent="0.3">
      <c r="A2966" t="str">
        <f t="shared" si="68"/>
        <v>AFRICANGARotaC2027</v>
      </c>
      <c r="B2966" t="s">
        <v>3</v>
      </c>
      <c r="C2966" t="s">
        <v>113</v>
      </c>
      <c r="D2966" t="s">
        <v>5</v>
      </c>
      <c r="E2966" t="s">
        <v>85</v>
      </c>
      <c r="F2966">
        <v>2027</v>
      </c>
      <c r="G2966" t="s">
        <v>196</v>
      </c>
      <c r="H2966" s="11" cm="1">
        <f t="array" ref="H2966">_xlfn.IFS(G2966="&gt;70%",1,G2966="60-70%",70%,G2966="50-60%",60%,G2966="&lt;50%",50%)</f>
        <v>1</v>
      </c>
      <c r="I2966" s="47">
        <v>9.2578544119844857</v>
      </c>
      <c r="J2966">
        <v>6</v>
      </c>
      <c r="K2966">
        <v>10</v>
      </c>
      <c r="L2966" t="s">
        <v>199</v>
      </c>
      <c r="M2966" s="11" cm="1">
        <f t="array" ref="M2966">_xlfn.IFS(L2966="&gt;70%",1,L2966="60-70%",70%,L2966="50-60%",60%,L2966="&lt;50%",50%)</f>
        <v>0.5</v>
      </c>
      <c r="N2966" s="47">
        <v>5.8991126849428985</v>
      </c>
      <c r="O2966">
        <v>7</v>
      </c>
      <c r="P2966">
        <v>10</v>
      </c>
      <c r="Q2966">
        <v>10</v>
      </c>
      <c r="R2966">
        <v>5</v>
      </c>
      <c r="S2966" t="s">
        <v>104</v>
      </c>
      <c r="T2966" t="s">
        <v>107</v>
      </c>
      <c r="V2966">
        <v>31</v>
      </c>
      <c r="W2966">
        <v>32</v>
      </c>
      <c r="X2966">
        <f>IF(AND(OR('Country Prioritization'!$C$4 = 'Filter inputs'!$A$4,'Country Prioritization'!$C$4=$B2966),
OR('Country Prioritization'!$C$6='Filter inputs'!$C$4,'Country Prioritization'!$C$6=$S2966),
OR( 'Country Prioritization'!$C$7='Filter inputs'!$D$4, 'Country Prioritization'!$C$7=$T2966),
OR('Country Prioritization'!$C$8='Filter inputs'!$E$4, 'Country Prioritization'!$C$8=$F2966), OR(AND('Country Prioritization'!$C$5='Filter inputs'!$B$4,H2966&lt;=$X$1),AND('Country Prioritization'!$C$5='Filter inputs'!$B$5,M2966&lt;=$X$1))),1,0)</f>
        <v>1</v>
      </c>
      <c r="Y2966">
        <f>IF(OR('Vaccine Prioritization'!$C$5='Filter inputs'!$E$4, 'Vaccine Prioritization'!$C$5=$F2966),1,0)</f>
        <v>1</v>
      </c>
    </row>
    <row r="2967" spans="1:25" x14ac:dyDescent="0.3">
      <c r="A2967" t="str">
        <f t="shared" si="68"/>
        <v>ASIABGDRotaC2027</v>
      </c>
      <c r="B2967" t="s">
        <v>13</v>
      </c>
      <c r="C2967" t="s">
        <v>169</v>
      </c>
      <c r="D2967" t="s">
        <v>65</v>
      </c>
      <c r="E2967" t="s">
        <v>85</v>
      </c>
      <c r="F2967">
        <v>2027</v>
      </c>
      <c r="G2967" t="s">
        <v>196</v>
      </c>
      <c r="H2967" s="11" cm="1">
        <f t="array" ref="H2967">_xlfn.IFS(G2967="&gt;70%",1,G2967="60-70%",70%,G2967="50-60%",60%,G2967="&lt;50%",50%)</f>
        <v>1</v>
      </c>
      <c r="I2967" s="47">
        <v>2.9226516530582738</v>
      </c>
      <c r="J2967">
        <v>9</v>
      </c>
      <c r="K2967">
        <v>10</v>
      </c>
      <c r="L2967" t="s">
        <v>199</v>
      </c>
      <c r="M2967" s="11" cm="1">
        <f t="array" ref="M2967">_xlfn.IFS(L2967="&gt;70%",1,L2967="60-70%",70%,L2967="50-60%",60%,L2967="&lt;50%",50%)</f>
        <v>0.5</v>
      </c>
      <c r="N2967" s="47">
        <v>4.9501760817019269</v>
      </c>
      <c r="O2967">
        <v>10</v>
      </c>
      <c r="P2967">
        <v>10</v>
      </c>
      <c r="Q2967">
        <v>2</v>
      </c>
      <c r="R2967">
        <v>2</v>
      </c>
      <c r="S2967" t="s">
        <v>104</v>
      </c>
      <c r="T2967" t="s">
        <v>109</v>
      </c>
      <c r="V2967">
        <v>23</v>
      </c>
      <c r="W2967">
        <v>24</v>
      </c>
      <c r="X2967">
        <f>IF(AND(OR('Country Prioritization'!$C$4 = 'Filter inputs'!$A$4,'Country Prioritization'!$C$4=$B2967),
OR('Country Prioritization'!$C$6='Filter inputs'!$C$4,'Country Prioritization'!$C$6=$S2967),
OR( 'Country Prioritization'!$C$7='Filter inputs'!$D$4, 'Country Prioritization'!$C$7=$T2967),
OR('Country Prioritization'!$C$8='Filter inputs'!$E$4, 'Country Prioritization'!$C$8=$F2967), OR(AND('Country Prioritization'!$C$5='Filter inputs'!$B$4,H2967&lt;=$X$1),AND('Country Prioritization'!$C$5='Filter inputs'!$B$5,M2967&lt;=$X$1))),1,0)</f>
        <v>1</v>
      </c>
      <c r="Y2967">
        <f>IF(OR('Vaccine Prioritization'!$C$5='Filter inputs'!$E$4, 'Vaccine Prioritization'!$C$5=$F2967),1,0)</f>
        <v>1</v>
      </c>
    </row>
    <row r="2968" spans="1:25" x14ac:dyDescent="0.3">
      <c r="A2968" t="str">
        <f t="shared" si="68"/>
        <v>AFRICAETHRotaC2027</v>
      </c>
      <c r="B2968" t="s">
        <v>3</v>
      </c>
      <c r="C2968" t="s">
        <v>125</v>
      </c>
      <c r="D2968" t="s">
        <v>20</v>
      </c>
      <c r="E2968" t="s">
        <v>85</v>
      </c>
      <c r="F2968">
        <v>2027</v>
      </c>
      <c r="G2968" t="s">
        <v>196</v>
      </c>
      <c r="H2968" s="11" cm="1">
        <f t="array" ref="H2968">_xlfn.IFS(G2968="&gt;70%",1,G2968="60-70%",70%,G2968="50-60%",60%,G2968="&lt;50%",50%)</f>
        <v>1</v>
      </c>
      <c r="I2968" s="47">
        <v>4.0518489554923915</v>
      </c>
      <c r="J2968">
        <v>7</v>
      </c>
      <c r="K2968">
        <v>10</v>
      </c>
      <c r="L2968" t="s">
        <v>197</v>
      </c>
      <c r="M2968" s="11" cm="1">
        <f t="array" ref="M2968">_xlfn.IFS(L2968="&gt;70%",1,L2968="60-70%",70%,L2968="50-60%",60%,L2968="&lt;50%",50%)</f>
        <v>0.7</v>
      </c>
      <c r="N2968" s="47">
        <v>3.9759756254393102</v>
      </c>
      <c r="O2968">
        <v>6</v>
      </c>
      <c r="P2968">
        <v>10</v>
      </c>
      <c r="Q2968">
        <v>9</v>
      </c>
      <c r="R2968">
        <v>9</v>
      </c>
      <c r="S2968" t="s">
        <v>103</v>
      </c>
      <c r="T2968" t="s">
        <v>106</v>
      </c>
      <c r="V2968">
        <v>35</v>
      </c>
      <c r="W2968">
        <v>34</v>
      </c>
      <c r="X2968">
        <f>IF(AND(OR('Country Prioritization'!$C$4 = 'Filter inputs'!$A$4,'Country Prioritization'!$C$4=$B2968),
OR('Country Prioritization'!$C$6='Filter inputs'!$C$4,'Country Prioritization'!$C$6=$S2968),
OR( 'Country Prioritization'!$C$7='Filter inputs'!$D$4, 'Country Prioritization'!$C$7=$T2968),
OR('Country Prioritization'!$C$8='Filter inputs'!$E$4, 'Country Prioritization'!$C$8=$F2968), OR(AND('Country Prioritization'!$C$5='Filter inputs'!$B$4,H2968&lt;=$X$1),AND('Country Prioritization'!$C$5='Filter inputs'!$B$5,M2968&lt;=$X$1))),1,0)</f>
        <v>1</v>
      </c>
      <c r="Y2968">
        <f>IF(OR('Vaccine Prioritization'!$C$5='Filter inputs'!$E$4, 'Vaccine Prioritization'!$C$5=$F2968),1,0)</f>
        <v>1</v>
      </c>
    </row>
    <row r="2969" spans="1:25" x14ac:dyDescent="0.3">
      <c r="A2969" t="str">
        <f t="shared" si="68"/>
        <v>ASIAVNMRotaC2027</v>
      </c>
      <c r="B2969" t="s">
        <v>13</v>
      </c>
      <c r="C2969" t="s">
        <v>152</v>
      </c>
      <c r="D2969" t="s">
        <v>48</v>
      </c>
      <c r="E2969" t="s">
        <v>85</v>
      </c>
      <c r="F2969">
        <v>2027</v>
      </c>
      <c r="G2969" t="s">
        <v>196</v>
      </c>
      <c r="H2969" s="11" cm="1">
        <f t="array" ref="H2969">_xlfn.IFS(G2969="&gt;70%",1,G2969="60-70%",70%,G2969="50-60%",60%,G2969="&lt;50%",50%)</f>
        <v>1</v>
      </c>
      <c r="I2969" s="47">
        <v>0.92613090251593289</v>
      </c>
      <c r="J2969">
        <v>9</v>
      </c>
      <c r="K2969">
        <v>7</v>
      </c>
      <c r="L2969" t="s">
        <v>199</v>
      </c>
      <c r="M2969" s="11" cm="1">
        <f t="array" ref="M2969">_xlfn.IFS(L2969="&gt;70%",1,L2969="60-70%",70%,L2969="50-60%",60%,L2969="&lt;50%",50%)</f>
        <v>0.5</v>
      </c>
      <c r="N2969" s="47">
        <v>3.0380556691414506</v>
      </c>
      <c r="O2969">
        <v>10</v>
      </c>
      <c r="P2969">
        <v>10</v>
      </c>
      <c r="Q2969">
        <v>7</v>
      </c>
      <c r="R2969">
        <v>11</v>
      </c>
      <c r="S2969" t="s">
        <v>104</v>
      </c>
      <c r="T2969" t="s">
        <v>108</v>
      </c>
      <c r="V2969">
        <v>34</v>
      </c>
      <c r="W2969">
        <v>38</v>
      </c>
      <c r="X2969">
        <f>IF(AND(OR('Country Prioritization'!$C$4 = 'Filter inputs'!$A$4,'Country Prioritization'!$C$4=$B2969),
OR('Country Prioritization'!$C$6='Filter inputs'!$C$4,'Country Prioritization'!$C$6=$S2969),
OR( 'Country Prioritization'!$C$7='Filter inputs'!$D$4, 'Country Prioritization'!$C$7=$T2969),
OR('Country Prioritization'!$C$8='Filter inputs'!$E$4, 'Country Prioritization'!$C$8=$F2969), OR(AND('Country Prioritization'!$C$5='Filter inputs'!$B$4,H2969&lt;=$X$1),AND('Country Prioritization'!$C$5='Filter inputs'!$B$5,M2969&lt;=$X$1))),1,0)</f>
        <v>1</v>
      </c>
      <c r="Y2969">
        <f>IF(OR('Vaccine Prioritization'!$C$5='Filter inputs'!$E$4, 'Vaccine Prioritization'!$C$5=$F2969),1,0)</f>
        <v>1</v>
      </c>
    </row>
    <row r="2970" spans="1:25" x14ac:dyDescent="0.3">
      <c r="A2970" t="str">
        <f t="shared" si="68"/>
        <v>AFRICACODRotaC2027</v>
      </c>
      <c r="B2970" t="s">
        <v>3</v>
      </c>
      <c r="C2970" t="s">
        <v>134</v>
      </c>
      <c r="D2970" t="s">
        <v>30</v>
      </c>
      <c r="E2970" t="s">
        <v>85</v>
      </c>
      <c r="F2970">
        <v>2027</v>
      </c>
      <c r="G2970" t="s">
        <v>196</v>
      </c>
      <c r="H2970" s="11" cm="1">
        <f t="array" ref="H2970">_xlfn.IFS(G2970="&gt;70%",1,G2970="60-70%",70%,G2970="50-60%",60%,G2970="&lt;50%",50%)</f>
        <v>1</v>
      </c>
      <c r="I2970" s="47">
        <v>2.7341397940457357</v>
      </c>
      <c r="J2970">
        <v>6</v>
      </c>
      <c r="K2970">
        <v>10</v>
      </c>
      <c r="L2970" t="s">
        <v>199</v>
      </c>
      <c r="M2970" s="11" cm="1">
        <f t="array" ref="M2970">_xlfn.IFS(L2970="&gt;70%",1,L2970="60-70%",70%,L2970="50-60%",60%,L2970="&lt;50%",50%)</f>
        <v>0.5</v>
      </c>
      <c r="N2970" s="47">
        <v>2.9999088861512617</v>
      </c>
      <c r="O2970">
        <v>8</v>
      </c>
      <c r="P2970">
        <v>10</v>
      </c>
      <c r="Q2970">
        <v>10</v>
      </c>
      <c r="R2970">
        <v>9</v>
      </c>
      <c r="S2970" t="s">
        <v>103</v>
      </c>
      <c r="T2970" t="s">
        <v>106</v>
      </c>
      <c r="V2970">
        <v>35</v>
      </c>
      <c r="W2970">
        <v>37</v>
      </c>
      <c r="X2970">
        <f>IF(AND(OR('Country Prioritization'!$C$4 = 'Filter inputs'!$A$4,'Country Prioritization'!$C$4=$B2970),
OR('Country Prioritization'!$C$6='Filter inputs'!$C$4,'Country Prioritization'!$C$6=$S2970),
OR( 'Country Prioritization'!$C$7='Filter inputs'!$D$4, 'Country Prioritization'!$C$7=$T2970),
OR('Country Prioritization'!$C$8='Filter inputs'!$E$4, 'Country Prioritization'!$C$8=$F2970), OR(AND('Country Prioritization'!$C$5='Filter inputs'!$B$4,H2970&lt;=$X$1),AND('Country Prioritization'!$C$5='Filter inputs'!$B$5,M2970&lt;=$X$1))),1,0)</f>
        <v>1</v>
      </c>
      <c r="Y2970">
        <f>IF(OR('Vaccine Prioritization'!$C$5='Filter inputs'!$E$4, 'Vaccine Prioritization'!$C$5=$F2970),1,0)</f>
        <v>1</v>
      </c>
    </row>
    <row r="2971" spans="1:25" x14ac:dyDescent="0.3">
      <c r="A2971" t="str">
        <f t="shared" si="68"/>
        <v>ASIAYEMRotaC2027</v>
      </c>
      <c r="B2971" t="s">
        <v>13</v>
      </c>
      <c r="C2971" t="s">
        <v>123</v>
      </c>
      <c r="D2971" t="s">
        <v>18</v>
      </c>
      <c r="E2971" t="s">
        <v>85</v>
      </c>
      <c r="F2971">
        <v>2027</v>
      </c>
      <c r="G2971" t="s">
        <v>196</v>
      </c>
      <c r="H2971" s="11" cm="1">
        <f t="array" ref="H2971">_xlfn.IFS(G2971="&gt;70%",1,G2971="60-70%",70%,G2971="50-60%",60%,G2971="&lt;50%",50%)</f>
        <v>1</v>
      </c>
      <c r="I2971" s="47">
        <v>2.5928539976648208</v>
      </c>
      <c r="J2971">
        <v>7</v>
      </c>
      <c r="K2971">
        <v>9</v>
      </c>
      <c r="L2971" t="s">
        <v>197</v>
      </c>
      <c r="M2971" s="11" cm="1">
        <f t="array" ref="M2971">_xlfn.IFS(L2971="&gt;70%",1,L2971="60-70%",70%,L2971="50-60%",60%,L2971="&lt;50%",50%)</f>
        <v>0.7</v>
      </c>
      <c r="N2971" s="47">
        <v>2.4530338234033753</v>
      </c>
      <c r="O2971">
        <v>6</v>
      </c>
      <c r="P2971">
        <v>9</v>
      </c>
      <c r="Q2971">
        <v>3</v>
      </c>
      <c r="R2971">
        <v>9</v>
      </c>
      <c r="S2971" t="s">
        <v>103</v>
      </c>
      <c r="T2971" t="s">
        <v>106</v>
      </c>
      <c r="V2971">
        <v>28</v>
      </c>
      <c r="W2971">
        <v>27</v>
      </c>
      <c r="X2971">
        <f>IF(AND(OR('Country Prioritization'!$C$4 = 'Filter inputs'!$A$4,'Country Prioritization'!$C$4=$B2971),
OR('Country Prioritization'!$C$6='Filter inputs'!$C$4,'Country Prioritization'!$C$6=$S2971),
OR( 'Country Prioritization'!$C$7='Filter inputs'!$D$4, 'Country Prioritization'!$C$7=$T2971),
OR('Country Prioritization'!$C$8='Filter inputs'!$E$4, 'Country Prioritization'!$C$8=$F2971), OR(AND('Country Prioritization'!$C$5='Filter inputs'!$B$4,H2971&lt;=$X$1),AND('Country Prioritization'!$C$5='Filter inputs'!$B$5,M2971&lt;=$X$1))),1,0)</f>
        <v>1</v>
      </c>
      <c r="Y2971">
        <f>IF(OR('Vaccine Prioritization'!$C$5='Filter inputs'!$E$4, 'Vaccine Prioritization'!$C$5=$F2971),1,0)</f>
        <v>1</v>
      </c>
    </row>
    <row r="2972" spans="1:25" x14ac:dyDescent="0.3">
      <c r="A2972" t="str">
        <f t="shared" si="68"/>
        <v>AFRICANERRotaC2027</v>
      </c>
      <c r="B2972" t="s">
        <v>3</v>
      </c>
      <c r="C2972" t="s">
        <v>136</v>
      </c>
      <c r="D2972" t="s">
        <v>32</v>
      </c>
      <c r="E2972" t="s">
        <v>85</v>
      </c>
      <c r="F2972">
        <v>2027</v>
      </c>
      <c r="G2972" t="s">
        <v>196</v>
      </c>
      <c r="H2972" s="11" cm="1">
        <f t="array" ref="H2972">_xlfn.IFS(G2972="&gt;70%",1,G2972="60-70%",70%,G2972="50-60%",60%,G2972="&lt;50%",50%)</f>
        <v>1</v>
      </c>
      <c r="I2972" s="47">
        <v>2.4557598545351746</v>
      </c>
      <c r="J2972">
        <v>5</v>
      </c>
      <c r="K2972">
        <v>9</v>
      </c>
      <c r="L2972" t="s">
        <v>196</v>
      </c>
      <c r="M2972" s="11" cm="1">
        <f t="array" ref="M2972">_xlfn.IFS(L2972="&gt;70%",1,L2972="60-70%",70%,L2972="50-60%",60%,L2972="&lt;50%",50%)</f>
        <v>1</v>
      </c>
      <c r="N2972" s="47">
        <v>2.44250242889989</v>
      </c>
      <c r="O2972">
        <v>5</v>
      </c>
      <c r="P2972">
        <v>9</v>
      </c>
      <c r="Q2972">
        <v>8</v>
      </c>
      <c r="R2972">
        <v>9</v>
      </c>
      <c r="S2972" t="s">
        <v>103</v>
      </c>
      <c r="T2972" t="s">
        <v>106</v>
      </c>
      <c r="V2972">
        <v>31</v>
      </c>
      <c r="W2972">
        <v>31</v>
      </c>
      <c r="X2972">
        <f>IF(AND(OR('Country Prioritization'!$C$4 = 'Filter inputs'!$A$4,'Country Prioritization'!$C$4=$B2972),
OR('Country Prioritization'!$C$6='Filter inputs'!$C$4,'Country Prioritization'!$C$6=$S2972),
OR( 'Country Prioritization'!$C$7='Filter inputs'!$D$4, 'Country Prioritization'!$C$7=$T2972),
OR('Country Prioritization'!$C$8='Filter inputs'!$E$4, 'Country Prioritization'!$C$8=$F2972), OR(AND('Country Prioritization'!$C$5='Filter inputs'!$B$4,H2972&lt;=$X$1),AND('Country Prioritization'!$C$5='Filter inputs'!$B$5,M2972&lt;=$X$1))),1,0)</f>
        <v>1</v>
      </c>
      <c r="Y2972">
        <f>IF(OR('Vaccine Prioritization'!$C$5='Filter inputs'!$E$4, 'Vaccine Prioritization'!$C$5=$F2972),1,0)</f>
        <v>1</v>
      </c>
    </row>
    <row r="2973" spans="1:25" x14ac:dyDescent="0.3">
      <c r="A2973" t="str">
        <f t="shared" si="68"/>
        <v>AFRICATZARotaC2027</v>
      </c>
      <c r="B2973" t="s">
        <v>3</v>
      </c>
      <c r="C2973" t="s">
        <v>161</v>
      </c>
      <c r="D2973" t="s">
        <v>57</v>
      </c>
      <c r="E2973" t="s">
        <v>85</v>
      </c>
      <c r="F2973">
        <v>2027</v>
      </c>
      <c r="G2973" t="s">
        <v>196</v>
      </c>
      <c r="H2973" s="11" cm="1">
        <f t="array" ref="H2973">_xlfn.IFS(G2973="&gt;70%",1,G2973="60-70%",70%,G2973="50-60%",60%,G2973="&lt;50%",50%)</f>
        <v>1</v>
      </c>
      <c r="I2973" s="47">
        <v>2.1288285472898205</v>
      </c>
      <c r="J2973">
        <v>4</v>
      </c>
      <c r="K2973">
        <v>9</v>
      </c>
      <c r="L2973" t="s">
        <v>196</v>
      </c>
      <c r="M2973" s="11" cm="1">
        <f t="array" ref="M2973">_xlfn.IFS(L2973="&gt;70%",1,L2973="60-70%",70%,L2973="50-60%",60%,L2973="&lt;50%",50%)</f>
        <v>1</v>
      </c>
      <c r="N2973" s="47">
        <v>2.252982641351394</v>
      </c>
      <c r="O2973">
        <v>3</v>
      </c>
      <c r="P2973">
        <v>9</v>
      </c>
      <c r="Q2973">
        <v>7</v>
      </c>
      <c r="R2973">
        <v>8</v>
      </c>
      <c r="S2973" t="s">
        <v>104</v>
      </c>
      <c r="T2973" t="s">
        <v>106</v>
      </c>
      <c r="V2973">
        <v>28</v>
      </c>
      <c r="W2973">
        <v>27</v>
      </c>
      <c r="X2973">
        <f>IF(AND(OR('Country Prioritization'!$C$4 = 'Filter inputs'!$A$4,'Country Prioritization'!$C$4=$B2973),
OR('Country Prioritization'!$C$6='Filter inputs'!$C$4,'Country Prioritization'!$C$6=$S2973),
OR( 'Country Prioritization'!$C$7='Filter inputs'!$D$4, 'Country Prioritization'!$C$7=$T2973),
OR('Country Prioritization'!$C$8='Filter inputs'!$E$4, 'Country Prioritization'!$C$8=$F2973), OR(AND('Country Prioritization'!$C$5='Filter inputs'!$B$4,H2973&lt;=$X$1),AND('Country Prioritization'!$C$5='Filter inputs'!$B$5,M2973&lt;=$X$1))),1,0)</f>
        <v>1</v>
      </c>
      <c r="Y2973">
        <f>IF(OR('Vaccine Prioritization'!$C$5='Filter inputs'!$E$4, 'Vaccine Prioritization'!$C$5=$F2973),1,0)</f>
        <v>1</v>
      </c>
    </row>
    <row r="2974" spans="1:25" x14ac:dyDescent="0.3">
      <c r="A2974" t="str">
        <f t="shared" si="68"/>
        <v>AFRICASDNRotaC2027</v>
      </c>
      <c r="B2974" t="s">
        <v>3</v>
      </c>
      <c r="C2974" t="s">
        <v>149</v>
      </c>
      <c r="D2974" t="s">
        <v>45</v>
      </c>
      <c r="E2974" t="s">
        <v>85</v>
      </c>
      <c r="F2974">
        <v>2027</v>
      </c>
      <c r="G2974" t="s">
        <v>196</v>
      </c>
      <c r="H2974" s="11" cm="1">
        <f t="array" ref="H2974">_xlfn.IFS(G2974="&gt;70%",1,G2974="60-70%",70%,G2974="50-60%",60%,G2974="&lt;50%",50%)</f>
        <v>1</v>
      </c>
      <c r="I2974" s="47">
        <v>2.2775527201824008</v>
      </c>
      <c r="J2974">
        <v>2</v>
      </c>
      <c r="K2974">
        <v>9</v>
      </c>
      <c r="L2974" t="s">
        <v>196</v>
      </c>
      <c r="M2974" s="11" cm="1">
        <f t="array" ref="M2974">_xlfn.IFS(L2974="&gt;70%",1,L2974="60-70%",70%,L2974="50-60%",60%,L2974="&lt;50%",50%)</f>
        <v>1</v>
      </c>
      <c r="N2974" s="47">
        <v>2.0369757811356384</v>
      </c>
      <c r="O2974">
        <v>4</v>
      </c>
      <c r="P2974">
        <v>9</v>
      </c>
      <c r="Q2974">
        <v>5</v>
      </c>
      <c r="R2974">
        <v>3</v>
      </c>
      <c r="S2974" t="s">
        <v>103</v>
      </c>
      <c r="T2974" t="s">
        <v>109</v>
      </c>
      <c r="V2974">
        <v>19</v>
      </c>
      <c r="W2974">
        <v>21</v>
      </c>
      <c r="X2974">
        <f>IF(AND(OR('Country Prioritization'!$C$4 = 'Filter inputs'!$A$4,'Country Prioritization'!$C$4=$B2974),
OR('Country Prioritization'!$C$6='Filter inputs'!$C$4,'Country Prioritization'!$C$6=$S2974),
OR( 'Country Prioritization'!$C$7='Filter inputs'!$D$4, 'Country Prioritization'!$C$7=$T2974),
OR('Country Prioritization'!$C$8='Filter inputs'!$E$4, 'Country Prioritization'!$C$8=$F2974), OR(AND('Country Prioritization'!$C$5='Filter inputs'!$B$4,H2974&lt;=$X$1),AND('Country Prioritization'!$C$5='Filter inputs'!$B$5,M2974&lt;=$X$1))),1,0)</f>
        <v>1</v>
      </c>
      <c r="Y2974">
        <f>IF(OR('Vaccine Prioritization'!$C$5='Filter inputs'!$E$4, 'Vaccine Prioritization'!$C$5=$F2974),1,0)</f>
        <v>1</v>
      </c>
    </row>
    <row r="2975" spans="1:25" x14ac:dyDescent="0.3">
      <c r="A2975" t="str">
        <f t="shared" si="68"/>
        <v>ASIAMMRRotaC2027</v>
      </c>
      <c r="B2975" t="s">
        <v>13</v>
      </c>
      <c r="C2975" t="s">
        <v>131</v>
      </c>
      <c r="D2975" t="s">
        <v>27</v>
      </c>
      <c r="E2975" t="s">
        <v>85</v>
      </c>
      <c r="F2975">
        <v>2027</v>
      </c>
      <c r="G2975" t="s">
        <v>196</v>
      </c>
      <c r="H2975" s="11" cm="1">
        <f t="array" ref="H2975">_xlfn.IFS(G2975="&gt;70%",1,G2975="60-70%",70%,G2975="50-60%",60%,G2975="&lt;50%",50%)</f>
        <v>1</v>
      </c>
      <c r="I2975" s="47">
        <v>1.2303415571697911</v>
      </c>
      <c r="J2975">
        <v>9</v>
      </c>
      <c r="K2975">
        <v>8</v>
      </c>
      <c r="L2975" t="s">
        <v>199</v>
      </c>
      <c r="M2975" s="11" cm="1">
        <f t="array" ref="M2975">_xlfn.IFS(L2975="&gt;70%",1,L2975="60-70%",70%,L2975="50-60%",60%,L2975="&lt;50%",50%)</f>
        <v>0.5</v>
      </c>
      <c r="N2975" s="47">
        <v>1.696542312128694</v>
      </c>
      <c r="O2975">
        <v>10</v>
      </c>
      <c r="P2975">
        <v>9</v>
      </c>
      <c r="Q2975">
        <v>10</v>
      </c>
      <c r="R2975">
        <v>2</v>
      </c>
      <c r="S2975" t="s">
        <v>104</v>
      </c>
      <c r="T2975" t="s">
        <v>109</v>
      </c>
      <c r="V2975">
        <v>29</v>
      </c>
      <c r="W2975">
        <v>31</v>
      </c>
      <c r="X2975">
        <f>IF(AND(OR('Country Prioritization'!$C$4 = 'Filter inputs'!$A$4,'Country Prioritization'!$C$4=$B2975),
OR('Country Prioritization'!$C$6='Filter inputs'!$C$4,'Country Prioritization'!$C$6=$S2975),
OR( 'Country Prioritization'!$C$7='Filter inputs'!$D$4, 'Country Prioritization'!$C$7=$T2975),
OR('Country Prioritization'!$C$8='Filter inputs'!$E$4, 'Country Prioritization'!$C$8=$F2975), OR(AND('Country Prioritization'!$C$5='Filter inputs'!$B$4,H2975&lt;=$X$1),AND('Country Prioritization'!$C$5='Filter inputs'!$B$5,M2975&lt;=$X$1))),1,0)</f>
        <v>1</v>
      </c>
      <c r="Y2975">
        <f>IF(OR('Vaccine Prioritization'!$C$5='Filter inputs'!$E$4, 'Vaccine Prioritization'!$C$5=$F2975),1,0)</f>
        <v>1</v>
      </c>
    </row>
    <row r="2976" spans="1:25" x14ac:dyDescent="0.3">
      <c r="A2976" t="str">
        <f t="shared" si="68"/>
        <v>AFRICAAGORotaC2027</v>
      </c>
      <c r="B2976" t="s">
        <v>3</v>
      </c>
      <c r="C2976" t="s">
        <v>116</v>
      </c>
      <c r="D2976" t="s">
        <v>8</v>
      </c>
      <c r="E2976" t="s">
        <v>85</v>
      </c>
      <c r="F2976">
        <v>2027</v>
      </c>
      <c r="G2976" t="s">
        <v>197</v>
      </c>
      <c r="H2976" s="11" cm="1">
        <f t="array" ref="H2976">_xlfn.IFS(G2976="&gt;70%",1,G2976="60-70%",70%,G2976="50-60%",60%,G2976="&lt;50%",50%)</f>
        <v>0.7</v>
      </c>
      <c r="I2976" s="47">
        <v>2.0113235657135959</v>
      </c>
      <c r="J2976">
        <v>10</v>
      </c>
      <c r="K2976">
        <v>9</v>
      </c>
      <c r="L2976" t="s">
        <v>198</v>
      </c>
      <c r="M2976" s="11" cm="1">
        <f t="array" ref="M2976">_xlfn.IFS(L2976="&gt;70%",1,L2976="60-70%",70%,L2976="50-60%",60%,L2976="&lt;50%",50%)</f>
        <v>0.6</v>
      </c>
      <c r="N2976" s="47">
        <v>1.6730385143400537</v>
      </c>
      <c r="O2976">
        <v>7</v>
      </c>
      <c r="P2976">
        <v>9</v>
      </c>
      <c r="Q2976">
        <v>9</v>
      </c>
      <c r="R2976">
        <v>11</v>
      </c>
      <c r="S2976" t="s">
        <v>104</v>
      </c>
      <c r="T2976" t="s">
        <v>108</v>
      </c>
      <c r="V2976">
        <v>39</v>
      </c>
      <c r="W2976">
        <v>36</v>
      </c>
      <c r="X2976">
        <f>IF(AND(OR('Country Prioritization'!$C$4 = 'Filter inputs'!$A$4,'Country Prioritization'!$C$4=$B2976),
OR('Country Prioritization'!$C$6='Filter inputs'!$C$4,'Country Prioritization'!$C$6=$S2976),
OR( 'Country Prioritization'!$C$7='Filter inputs'!$D$4, 'Country Prioritization'!$C$7=$T2976),
OR('Country Prioritization'!$C$8='Filter inputs'!$E$4, 'Country Prioritization'!$C$8=$F2976), OR(AND('Country Prioritization'!$C$5='Filter inputs'!$B$4,H2976&lt;=$X$1),AND('Country Prioritization'!$C$5='Filter inputs'!$B$5,M2976&lt;=$X$1))),1,0)</f>
        <v>1</v>
      </c>
      <c r="Y2976">
        <f>IF(OR('Vaccine Prioritization'!$C$5='Filter inputs'!$E$4, 'Vaccine Prioritization'!$C$5=$F2976),1,0)</f>
        <v>1</v>
      </c>
    </row>
    <row r="2977" spans="1:25" x14ac:dyDescent="0.3">
      <c r="A2977" t="str">
        <f t="shared" si="68"/>
        <v>AFRICACMRRotaC2027</v>
      </c>
      <c r="B2977" t="s">
        <v>3</v>
      </c>
      <c r="C2977" t="s">
        <v>151</v>
      </c>
      <c r="D2977" t="s">
        <v>47</v>
      </c>
      <c r="E2977" t="s">
        <v>85</v>
      </c>
      <c r="F2977">
        <v>2027</v>
      </c>
      <c r="G2977" t="s">
        <v>197</v>
      </c>
      <c r="H2977" s="11" cm="1">
        <f t="array" ref="H2977">_xlfn.IFS(G2977="&gt;70%",1,G2977="60-70%",70%,G2977="50-60%",60%,G2977="&lt;50%",50%)</f>
        <v>0.7</v>
      </c>
      <c r="I2977" s="47">
        <v>1.0355894312967804</v>
      </c>
      <c r="J2977">
        <v>9</v>
      </c>
      <c r="K2977">
        <v>8</v>
      </c>
      <c r="L2977" t="s">
        <v>196</v>
      </c>
      <c r="M2977" s="11" cm="1">
        <f t="array" ref="M2977">_xlfn.IFS(L2977="&gt;70%",1,L2977="60-70%",70%,L2977="50-60%",60%,L2977="&lt;50%",50%)</f>
        <v>1</v>
      </c>
      <c r="N2977" s="47">
        <v>1.4898923959919552</v>
      </c>
      <c r="O2977">
        <v>4</v>
      </c>
      <c r="P2977">
        <v>9</v>
      </c>
      <c r="Q2977">
        <v>8</v>
      </c>
      <c r="R2977">
        <v>2</v>
      </c>
      <c r="S2977" t="s">
        <v>104</v>
      </c>
      <c r="T2977" t="s">
        <v>109</v>
      </c>
      <c r="V2977">
        <v>27</v>
      </c>
      <c r="W2977">
        <v>23</v>
      </c>
      <c r="X2977">
        <f>IF(AND(OR('Country Prioritization'!$C$4 = 'Filter inputs'!$A$4,'Country Prioritization'!$C$4=$B2977),
OR('Country Prioritization'!$C$6='Filter inputs'!$C$4,'Country Prioritization'!$C$6=$S2977),
OR( 'Country Prioritization'!$C$7='Filter inputs'!$D$4, 'Country Prioritization'!$C$7=$T2977),
OR('Country Prioritization'!$C$8='Filter inputs'!$E$4, 'Country Prioritization'!$C$8=$F2977), OR(AND('Country Prioritization'!$C$5='Filter inputs'!$B$4,H2977&lt;=$X$1),AND('Country Prioritization'!$C$5='Filter inputs'!$B$5,M2977&lt;=$X$1))),1,0)</f>
        <v>1</v>
      </c>
      <c r="Y2977">
        <f>IF(OR('Vaccine Prioritization'!$C$5='Filter inputs'!$E$4, 'Vaccine Prioritization'!$C$5=$F2977),1,0)</f>
        <v>1</v>
      </c>
    </row>
    <row r="2978" spans="1:25" x14ac:dyDescent="0.3">
      <c r="A2978" t="str">
        <f t="shared" si="68"/>
        <v>ASIAAFGRotaC2027</v>
      </c>
      <c r="B2978" t="s">
        <v>13</v>
      </c>
      <c r="C2978" t="s">
        <v>120</v>
      </c>
      <c r="D2978" t="s">
        <v>14</v>
      </c>
      <c r="E2978" t="s">
        <v>85</v>
      </c>
      <c r="F2978">
        <v>2027</v>
      </c>
      <c r="G2978" t="s">
        <v>198</v>
      </c>
      <c r="H2978" s="11" cm="1">
        <f t="array" ref="H2978">_xlfn.IFS(G2978="&gt;70%",1,G2978="60-70%",70%,G2978="50-60%",60%,G2978="&lt;50%",50%)</f>
        <v>0.6</v>
      </c>
      <c r="I2978" s="47">
        <v>2.8736805563354588</v>
      </c>
      <c r="J2978">
        <v>10</v>
      </c>
      <c r="K2978">
        <v>10</v>
      </c>
      <c r="L2978" t="s">
        <v>199</v>
      </c>
      <c r="M2978" s="11" cm="1">
        <f t="array" ref="M2978">_xlfn.IFS(L2978="&gt;70%",1,L2978="60-70%",70%,L2978="50-60%",60%,L2978="&lt;50%",50%)</f>
        <v>0.5</v>
      </c>
      <c r="N2978" s="47">
        <v>1.3396764623516917</v>
      </c>
      <c r="O2978">
        <v>10</v>
      </c>
      <c r="P2978">
        <v>8</v>
      </c>
      <c r="Q2978">
        <v>8</v>
      </c>
      <c r="R2978">
        <v>9</v>
      </c>
      <c r="S2978" t="s">
        <v>103</v>
      </c>
      <c r="T2978" t="s">
        <v>106</v>
      </c>
      <c r="V2978">
        <v>37</v>
      </c>
      <c r="W2978">
        <v>35</v>
      </c>
      <c r="X2978">
        <f>IF(AND(OR('Country Prioritization'!$C$4 = 'Filter inputs'!$A$4,'Country Prioritization'!$C$4=$B2978),
OR('Country Prioritization'!$C$6='Filter inputs'!$C$4,'Country Prioritization'!$C$6=$S2978),
OR( 'Country Prioritization'!$C$7='Filter inputs'!$D$4, 'Country Prioritization'!$C$7=$T2978),
OR('Country Prioritization'!$C$8='Filter inputs'!$E$4, 'Country Prioritization'!$C$8=$F2978), OR(AND('Country Prioritization'!$C$5='Filter inputs'!$B$4,H2978&lt;=$X$1),AND('Country Prioritization'!$C$5='Filter inputs'!$B$5,M2978&lt;=$X$1))),1,0)</f>
        <v>1</v>
      </c>
      <c r="Y2978">
        <f>IF(OR('Vaccine Prioritization'!$C$5='Filter inputs'!$E$4, 'Vaccine Prioritization'!$C$5=$F2978),1,0)</f>
        <v>1</v>
      </c>
    </row>
    <row r="2979" spans="1:25" x14ac:dyDescent="0.3">
      <c r="A2979" t="str">
        <f t="shared" si="68"/>
        <v>ASIAUZBRotaC2027</v>
      </c>
      <c r="B2979" t="s">
        <v>13</v>
      </c>
      <c r="C2979" t="s">
        <v>176</v>
      </c>
      <c r="D2979" t="s">
        <v>72</v>
      </c>
      <c r="E2979" t="s">
        <v>85</v>
      </c>
      <c r="F2979">
        <v>2027</v>
      </c>
      <c r="G2979" t="s">
        <v>198</v>
      </c>
      <c r="H2979" s="11" cm="1">
        <f t="array" ref="H2979">_xlfn.IFS(G2979="&gt;70%",1,G2979="60-70%",70%,G2979="50-60%",60%,G2979="&lt;50%",50%)</f>
        <v>0.6</v>
      </c>
      <c r="I2979" s="47">
        <v>0.56057968781686573</v>
      </c>
      <c r="J2979">
        <v>10</v>
      </c>
      <c r="K2979">
        <v>6</v>
      </c>
      <c r="L2979" t="s">
        <v>196</v>
      </c>
      <c r="M2979" s="11" cm="1">
        <f t="array" ref="M2979">_xlfn.IFS(L2979="&gt;70%",1,L2979="60-70%",70%,L2979="50-60%",60%,L2979="&lt;50%",50%)</f>
        <v>1</v>
      </c>
      <c r="N2979" s="47">
        <v>1.0861365358432538</v>
      </c>
      <c r="O2979">
        <v>2</v>
      </c>
      <c r="P2979">
        <v>8</v>
      </c>
      <c r="Q2979">
        <v>3</v>
      </c>
      <c r="R2979">
        <v>5</v>
      </c>
      <c r="S2979" t="s">
        <v>104</v>
      </c>
      <c r="T2979" t="s">
        <v>107</v>
      </c>
      <c r="V2979">
        <v>24</v>
      </c>
      <c r="W2979">
        <v>18</v>
      </c>
      <c r="X2979">
        <f>IF(AND(OR('Country Prioritization'!$C$4 = 'Filter inputs'!$A$4,'Country Prioritization'!$C$4=$B2979),
OR('Country Prioritization'!$C$6='Filter inputs'!$C$4,'Country Prioritization'!$C$6=$S2979),
OR( 'Country Prioritization'!$C$7='Filter inputs'!$D$4, 'Country Prioritization'!$C$7=$T2979),
OR('Country Prioritization'!$C$8='Filter inputs'!$E$4, 'Country Prioritization'!$C$8=$F2979), OR(AND('Country Prioritization'!$C$5='Filter inputs'!$B$4,H2979&lt;=$X$1),AND('Country Prioritization'!$C$5='Filter inputs'!$B$5,M2979&lt;=$X$1))),1,0)</f>
        <v>1</v>
      </c>
      <c r="Y2979">
        <f>IF(OR('Vaccine Prioritization'!$C$5='Filter inputs'!$E$4, 'Vaccine Prioritization'!$C$5=$F2979),1,0)</f>
        <v>1</v>
      </c>
    </row>
    <row r="2980" spans="1:25" x14ac:dyDescent="0.3">
      <c r="A2980" t="str">
        <f t="shared" si="68"/>
        <v>AFRICAUGARotaC2027</v>
      </c>
      <c r="B2980" t="s">
        <v>3</v>
      </c>
      <c r="C2980" t="s">
        <v>147</v>
      </c>
      <c r="D2980" t="s">
        <v>43</v>
      </c>
      <c r="E2980" t="s">
        <v>85</v>
      </c>
      <c r="F2980">
        <v>2027</v>
      </c>
      <c r="G2980" t="s">
        <v>196</v>
      </c>
      <c r="H2980" s="11" cm="1">
        <f t="array" ref="H2980">_xlfn.IFS(G2980="&gt;70%",1,G2980="60-70%",70%,G2980="50-60%",60%,G2980="&lt;50%",50%)</f>
        <v>1</v>
      </c>
      <c r="I2980" s="47">
        <v>1.1340536738753042</v>
      </c>
      <c r="J2980">
        <v>4</v>
      </c>
      <c r="K2980">
        <v>8</v>
      </c>
      <c r="L2980" t="s">
        <v>196</v>
      </c>
      <c r="M2980" s="11" cm="1">
        <f t="array" ref="M2980">_xlfn.IFS(L2980="&gt;70%",1,L2980="60-70%",70%,L2980="50-60%",60%,L2980="&lt;50%",50%)</f>
        <v>1</v>
      </c>
      <c r="N2980" s="47">
        <v>1.083651370767772</v>
      </c>
      <c r="O2980">
        <v>4</v>
      </c>
      <c r="P2980">
        <v>8</v>
      </c>
      <c r="Q2980">
        <v>6</v>
      </c>
      <c r="R2980">
        <v>9</v>
      </c>
      <c r="S2980" t="s">
        <v>103</v>
      </c>
      <c r="T2980" t="s">
        <v>106</v>
      </c>
      <c r="V2980">
        <v>27</v>
      </c>
      <c r="W2980">
        <v>27</v>
      </c>
      <c r="X2980">
        <f>IF(AND(OR('Country Prioritization'!$C$4 = 'Filter inputs'!$A$4,'Country Prioritization'!$C$4=$B2980),
OR('Country Prioritization'!$C$6='Filter inputs'!$C$4,'Country Prioritization'!$C$6=$S2980),
OR( 'Country Prioritization'!$C$7='Filter inputs'!$D$4, 'Country Prioritization'!$C$7=$T2980),
OR('Country Prioritization'!$C$8='Filter inputs'!$E$4, 'Country Prioritization'!$C$8=$F2980), OR(AND('Country Prioritization'!$C$5='Filter inputs'!$B$4,H2980&lt;=$X$1),AND('Country Prioritization'!$C$5='Filter inputs'!$B$5,M2980&lt;=$X$1))),1,0)</f>
        <v>1</v>
      </c>
      <c r="Y2980">
        <f>IF(OR('Vaccine Prioritization'!$C$5='Filter inputs'!$E$4, 'Vaccine Prioritization'!$C$5=$F2980),1,0)</f>
        <v>1</v>
      </c>
    </row>
    <row r="2981" spans="1:25" x14ac:dyDescent="0.3">
      <c r="A2981" t="str">
        <f t="shared" si="68"/>
        <v>AFRICAMLIRotaC2027</v>
      </c>
      <c r="B2981" t="s">
        <v>3</v>
      </c>
      <c r="C2981" t="s">
        <v>126</v>
      </c>
      <c r="D2981" t="s">
        <v>21</v>
      </c>
      <c r="E2981" t="s">
        <v>85</v>
      </c>
      <c r="F2981">
        <v>2027</v>
      </c>
      <c r="G2981" t="s">
        <v>197</v>
      </c>
      <c r="H2981" s="11" cm="1">
        <f t="array" ref="H2981">_xlfn.IFS(G2981="&gt;70%",1,G2981="60-70%",70%,G2981="50-60%",60%,G2981="&lt;50%",50%)</f>
        <v>0.7</v>
      </c>
      <c r="I2981" s="47">
        <v>0.89725420502053221</v>
      </c>
      <c r="J2981">
        <v>10</v>
      </c>
      <c r="K2981">
        <v>7</v>
      </c>
      <c r="L2981" t="s">
        <v>197</v>
      </c>
      <c r="M2981" s="11" cm="1">
        <f t="array" ref="M2981">_xlfn.IFS(L2981="&gt;70%",1,L2981="60-70%",70%,L2981="50-60%",60%,L2981="&lt;50%",50%)</f>
        <v>0.7</v>
      </c>
      <c r="N2981" s="47">
        <v>1.0754505548982223</v>
      </c>
      <c r="O2981">
        <v>6</v>
      </c>
      <c r="P2981">
        <v>8</v>
      </c>
      <c r="Q2981">
        <v>8</v>
      </c>
      <c r="R2981">
        <v>9</v>
      </c>
      <c r="S2981" t="s">
        <v>103</v>
      </c>
      <c r="T2981" t="s">
        <v>106</v>
      </c>
      <c r="V2981">
        <v>34</v>
      </c>
      <c r="W2981">
        <v>31</v>
      </c>
      <c r="X2981">
        <f>IF(AND(OR('Country Prioritization'!$C$4 = 'Filter inputs'!$A$4,'Country Prioritization'!$C$4=$B2981),
OR('Country Prioritization'!$C$6='Filter inputs'!$C$4,'Country Prioritization'!$C$6=$S2981),
OR( 'Country Prioritization'!$C$7='Filter inputs'!$D$4, 'Country Prioritization'!$C$7=$T2981),
OR('Country Prioritization'!$C$8='Filter inputs'!$E$4, 'Country Prioritization'!$C$8=$F2981), OR(AND('Country Prioritization'!$C$5='Filter inputs'!$B$4,H2981&lt;=$X$1),AND('Country Prioritization'!$C$5='Filter inputs'!$B$5,M2981&lt;=$X$1))),1,0)</f>
        <v>1</v>
      </c>
      <c r="Y2981">
        <f>IF(OR('Vaccine Prioritization'!$C$5='Filter inputs'!$E$4, 'Vaccine Prioritization'!$C$5=$F2981),1,0)</f>
        <v>1</v>
      </c>
    </row>
    <row r="2982" spans="1:25" x14ac:dyDescent="0.3">
      <c r="A2982" t="str">
        <f t="shared" si="68"/>
        <v>AFRICABFARotaC2027</v>
      </c>
      <c r="B2982" t="s">
        <v>3</v>
      </c>
      <c r="C2982" t="s">
        <v>167</v>
      </c>
      <c r="D2982" t="s">
        <v>63</v>
      </c>
      <c r="E2982" t="s">
        <v>85</v>
      </c>
      <c r="F2982">
        <v>2027</v>
      </c>
      <c r="G2982" t="s">
        <v>196</v>
      </c>
      <c r="H2982" s="11" cm="1">
        <f t="array" ref="H2982">_xlfn.IFS(G2982="&gt;70%",1,G2982="60-70%",70%,G2982="50-60%",60%,G2982="&lt;50%",50%)</f>
        <v>1</v>
      </c>
      <c r="I2982" s="47">
        <v>0.93420642899973616</v>
      </c>
      <c r="J2982">
        <v>3</v>
      </c>
      <c r="K2982">
        <v>7</v>
      </c>
      <c r="L2982" t="s">
        <v>196</v>
      </c>
      <c r="M2982" s="11" cm="1">
        <f t="array" ref="M2982">_xlfn.IFS(L2982="&gt;70%",1,L2982="60-70%",70%,L2982="50-60%",60%,L2982="&lt;50%",50%)</f>
        <v>1</v>
      </c>
      <c r="N2982" s="47">
        <v>1.0627667574699415</v>
      </c>
      <c r="O2982">
        <v>2</v>
      </c>
      <c r="P2982">
        <v>8</v>
      </c>
      <c r="Q2982">
        <v>4</v>
      </c>
      <c r="R2982">
        <v>9</v>
      </c>
      <c r="S2982" t="s">
        <v>103</v>
      </c>
      <c r="T2982" t="s">
        <v>106</v>
      </c>
      <c r="V2982">
        <v>23</v>
      </c>
      <c r="W2982">
        <v>23</v>
      </c>
      <c r="X2982">
        <f>IF(AND(OR('Country Prioritization'!$C$4 = 'Filter inputs'!$A$4,'Country Prioritization'!$C$4=$B2982),
OR('Country Prioritization'!$C$6='Filter inputs'!$C$4,'Country Prioritization'!$C$6=$S2982),
OR( 'Country Prioritization'!$C$7='Filter inputs'!$D$4, 'Country Prioritization'!$C$7=$T2982),
OR('Country Prioritization'!$C$8='Filter inputs'!$E$4, 'Country Prioritization'!$C$8=$F2982), OR(AND('Country Prioritization'!$C$5='Filter inputs'!$B$4,H2982&lt;=$X$1),AND('Country Prioritization'!$C$5='Filter inputs'!$B$5,M2982&lt;=$X$1))),1,0)</f>
        <v>1</v>
      </c>
      <c r="Y2982">
        <f>IF(OR('Vaccine Prioritization'!$C$5='Filter inputs'!$E$4, 'Vaccine Prioritization'!$C$5=$F2982),1,0)</f>
        <v>1</v>
      </c>
    </row>
    <row r="2983" spans="1:25" x14ac:dyDescent="0.3">
      <c r="A2983" t="str">
        <f t="shared" si="68"/>
        <v>AFRICAMOZRotaC2027</v>
      </c>
      <c r="B2983" t="s">
        <v>3</v>
      </c>
      <c r="C2983" t="s">
        <v>181</v>
      </c>
      <c r="D2983" t="s">
        <v>77</v>
      </c>
      <c r="E2983" t="s">
        <v>85</v>
      </c>
      <c r="F2983">
        <v>2027</v>
      </c>
      <c r="G2983" t="s">
        <v>196</v>
      </c>
      <c r="H2983" s="11" cm="1">
        <f t="array" ref="H2983">_xlfn.IFS(G2983="&gt;70%",1,G2983="60-70%",70%,G2983="50-60%",60%,G2983="&lt;50%",50%)</f>
        <v>1</v>
      </c>
      <c r="I2983" s="47">
        <v>0.99431257348764535</v>
      </c>
      <c r="J2983">
        <v>3</v>
      </c>
      <c r="K2983">
        <v>8</v>
      </c>
      <c r="L2983" t="s">
        <v>196</v>
      </c>
      <c r="M2983" s="11" cm="1">
        <f t="array" ref="M2983">_xlfn.IFS(L2983="&gt;70%",1,L2983="60-70%",70%,L2983="50-60%",60%,L2983="&lt;50%",50%)</f>
        <v>1</v>
      </c>
      <c r="N2983" s="47">
        <v>1.0613432414711181</v>
      </c>
      <c r="O2983">
        <v>1</v>
      </c>
      <c r="P2983">
        <v>8</v>
      </c>
      <c r="Q2983">
        <v>10</v>
      </c>
      <c r="R2983">
        <v>9</v>
      </c>
      <c r="S2983" t="s">
        <v>103</v>
      </c>
      <c r="T2983" t="s">
        <v>106</v>
      </c>
      <c r="V2983">
        <v>30</v>
      </c>
      <c r="W2983">
        <v>28</v>
      </c>
      <c r="X2983">
        <f>IF(AND(OR('Country Prioritization'!$C$4 = 'Filter inputs'!$A$4,'Country Prioritization'!$C$4=$B2983),
OR('Country Prioritization'!$C$6='Filter inputs'!$C$4,'Country Prioritization'!$C$6=$S2983),
OR( 'Country Prioritization'!$C$7='Filter inputs'!$D$4, 'Country Prioritization'!$C$7=$T2983),
OR('Country Prioritization'!$C$8='Filter inputs'!$E$4, 'Country Prioritization'!$C$8=$F2983), OR(AND('Country Prioritization'!$C$5='Filter inputs'!$B$4,H2983&lt;=$X$1),AND('Country Prioritization'!$C$5='Filter inputs'!$B$5,M2983&lt;=$X$1))),1,0)</f>
        <v>1</v>
      </c>
      <c r="Y2983">
        <f>IF(OR('Vaccine Prioritization'!$C$5='Filter inputs'!$E$4, 'Vaccine Prioritization'!$C$5=$F2983),1,0)</f>
        <v>1</v>
      </c>
    </row>
    <row r="2984" spans="1:25" x14ac:dyDescent="0.3">
      <c r="A2984" t="str">
        <f t="shared" si="68"/>
        <v>AFRICAMDGRotaC2027</v>
      </c>
      <c r="B2984" t="s">
        <v>3</v>
      </c>
      <c r="C2984" t="s">
        <v>145</v>
      </c>
      <c r="D2984" t="s">
        <v>41</v>
      </c>
      <c r="E2984" t="s">
        <v>85</v>
      </c>
      <c r="F2984">
        <v>2027</v>
      </c>
      <c r="G2984" t="s">
        <v>196</v>
      </c>
      <c r="H2984" s="11" cm="1">
        <f t="array" ref="H2984">_xlfn.IFS(G2984="&gt;70%",1,G2984="60-70%",70%,G2984="50-60%",60%,G2984="&lt;50%",50%)</f>
        <v>1</v>
      </c>
      <c r="I2984" s="47">
        <v>0.94936431585949099</v>
      </c>
      <c r="J2984">
        <v>5</v>
      </c>
      <c r="K2984">
        <v>8</v>
      </c>
      <c r="L2984" t="s">
        <v>196</v>
      </c>
      <c r="M2984" s="11" cm="1">
        <f t="array" ref="M2984">_xlfn.IFS(L2984="&gt;70%",1,L2984="60-70%",70%,L2984="50-60%",60%,L2984="&lt;50%",50%)</f>
        <v>1</v>
      </c>
      <c r="N2984" s="47">
        <v>1.0609587655634776</v>
      </c>
      <c r="O2984">
        <v>4</v>
      </c>
      <c r="P2984">
        <v>8</v>
      </c>
      <c r="Q2984">
        <v>7</v>
      </c>
      <c r="R2984">
        <v>9</v>
      </c>
      <c r="S2984" t="s">
        <v>103</v>
      </c>
      <c r="T2984" t="s">
        <v>106</v>
      </c>
      <c r="V2984">
        <v>29</v>
      </c>
      <c r="W2984">
        <v>28</v>
      </c>
      <c r="X2984">
        <f>IF(AND(OR('Country Prioritization'!$C$4 = 'Filter inputs'!$A$4,'Country Prioritization'!$C$4=$B2984),
OR('Country Prioritization'!$C$6='Filter inputs'!$C$4,'Country Prioritization'!$C$6=$S2984),
OR( 'Country Prioritization'!$C$7='Filter inputs'!$D$4, 'Country Prioritization'!$C$7=$T2984),
OR('Country Prioritization'!$C$8='Filter inputs'!$E$4, 'Country Prioritization'!$C$8=$F2984), OR(AND('Country Prioritization'!$C$5='Filter inputs'!$B$4,H2984&lt;=$X$1),AND('Country Prioritization'!$C$5='Filter inputs'!$B$5,M2984&lt;=$X$1))),1,0)</f>
        <v>1</v>
      </c>
      <c r="Y2984">
        <f>IF(OR('Vaccine Prioritization'!$C$5='Filter inputs'!$E$4, 'Vaccine Prioritization'!$C$5=$F2984),1,0)</f>
        <v>1</v>
      </c>
    </row>
    <row r="2985" spans="1:25" x14ac:dyDescent="0.3">
      <c r="A2985" t="str">
        <f t="shared" si="68"/>
        <v>AMERICABOLRotaC2027</v>
      </c>
      <c r="B2985" t="s">
        <v>22</v>
      </c>
      <c r="C2985" t="s">
        <v>162</v>
      </c>
      <c r="D2985" t="s">
        <v>58</v>
      </c>
      <c r="E2985" t="s">
        <v>85</v>
      </c>
      <c r="F2985">
        <v>2027</v>
      </c>
      <c r="G2985" t="s">
        <v>196</v>
      </c>
      <c r="H2985" s="11" cm="1">
        <f t="array" ref="H2985">_xlfn.IFS(G2985="&gt;70%",1,G2985="60-70%",70%,G2985="50-60%",60%,G2985="&lt;50%",50%)</f>
        <v>1</v>
      </c>
      <c r="I2985" s="47">
        <v>0.77672919811864105</v>
      </c>
      <c r="J2985">
        <v>5</v>
      </c>
      <c r="K2985">
        <v>7</v>
      </c>
      <c r="L2985" t="s">
        <v>196</v>
      </c>
      <c r="M2985" s="11" cm="1">
        <f t="array" ref="M2985">_xlfn.IFS(L2985="&gt;70%",1,L2985="60-70%",70%,L2985="50-60%",60%,L2985="&lt;50%",50%)</f>
        <v>1</v>
      </c>
      <c r="N2985" s="47">
        <v>0.97277401613835535</v>
      </c>
      <c r="O2985">
        <v>3</v>
      </c>
      <c r="P2985">
        <v>7</v>
      </c>
      <c r="Q2985">
        <v>4</v>
      </c>
      <c r="R2985">
        <v>11</v>
      </c>
      <c r="S2985" t="s">
        <v>104</v>
      </c>
      <c r="T2985" t="s">
        <v>108</v>
      </c>
      <c r="V2985">
        <v>27</v>
      </c>
      <c r="W2985">
        <v>25</v>
      </c>
      <c r="X2985">
        <f>IF(AND(OR('Country Prioritization'!$C$4 = 'Filter inputs'!$A$4,'Country Prioritization'!$C$4=$B2985),
OR('Country Prioritization'!$C$6='Filter inputs'!$C$4,'Country Prioritization'!$C$6=$S2985),
OR( 'Country Prioritization'!$C$7='Filter inputs'!$D$4, 'Country Prioritization'!$C$7=$T2985),
OR('Country Prioritization'!$C$8='Filter inputs'!$E$4, 'Country Prioritization'!$C$8=$F2985), OR(AND('Country Prioritization'!$C$5='Filter inputs'!$B$4,H2985&lt;=$X$1),AND('Country Prioritization'!$C$5='Filter inputs'!$B$5,M2985&lt;=$X$1))),1,0)</f>
        <v>1</v>
      </c>
      <c r="Y2985">
        <f>IF(OR('Vaccine Prioritization'!$C$5='Filter inputs'!$E$4, 'Vaccine Prioritization'!$C$5=$F2985),1,0)</f>
        <v>1</v>
      </c>
    </row>
    <row r="2986" spans="1:25" x14ac:dyDescent="0.3">
      <c r="A2986" t="str">
        <f t="shared" si="68"/>
        <v>ASIANPLRotaC2027</v>
      </c>
      <c r="B2986" t="s">
        <v>13</v>
      </c>
      <c r="C2986" t="s">
        <v>157</v>
      </c>
      <c r="D2986" t="s">
        <v>53</v>
      </c>
      <c r="E2986" t="s">
        <v>85</v>
      </c>
      <c r="F2986">
        <v>2027</v>
      </c>
      <c r="G2986" t="s">
        <v>196</v>
      </c>
      <c r="H2986" s="11" cm="1">
        <f t="array" ref="H2986">_xlfn.IFS(G2986="&gt;70%",1,G2986="60-70%",70%,G2986="50-60%",60%,G2986="&lt;50%",50%)</f>
        <v>1</v>
      </c>
      <c r="I2986" s="47">
        <v>0.5447981459186545</v>
      </c>
      <c r="J2986">
        <v>8</v>
      </c>
      <c r="K2986">
        <v>6</v>
      </c>
      <c r="L2986" t="s">
        <v>199</v>
      </c>
      <c r="M2986" s="11" cm="1">
        <f t="array" ref="M2986">_xlfn.IFS(L2986="&gt;70%",1,L2986="60-70%",70%,L2986="50-60%",60%,L2986="&lt;50%",50%)</f>
        <v>0.5</v>
      </c>
      <c r="N2986" s="47">
        <v>0.96539277958479719</v>
      </c>
      <c r="O2986">
        <v>10</v>
      </c>
      <c r="P2986">
        <v>7</v>
      </c>
      <c r="Q2986">
        <v>6</v>
      </c>
      <c r="R2986">
        <v>8</v>
      </c>
      <c r="S2986" t="s">
        <v>104</v>
      </c>
      <c r="T2986" t="s">
        <v>106</v>
      </c>
      <c r="V2986">
        <v>28</v>
      </c>
      <c r="W2986">
        <v>31</v>
      </c>
      <c r="X2986">
        <f>IF(AND(OR('Country Prioritization'!$C$4 = 'Filter inputs'!$A$4,'Country Prioritization'!$C$4=$B2986),
OR('Country Prioritization'!$C$6='Filter inputs'!$C$4,'Country Prioritization'!$C$6=$S2986),
OR( 'Country Prioritization'!$C$7='Filter inputs'!$D$4, 'Country Prioritization'!$C$7=$T2986),
OR('Country Prioritization'!$C$8='Filter inputs'!$E$4, 'Country Prioritization'!$C$8=$F2986), OR(AND('Country Prioritization'!$C$5='Filter inputs'!$B$4,H2986&lt;=$X$1),AND('Country Prioritization'!$C$5='Filter inputs'!$B$5,M2986&lt;=$X$1))),1,0)</f>
        <v>1</v>
      </c>
      <c r="Y2986">
        <f>IF(OR('Vaccine Prioritization'!$C$5='Filter inputs'!$E$4, 'Vaccine Prioritization'!$C$5=$F2986),1,0)</f>
        <v>1</v>
      </c>
    </row>
    <row r="2987" spans="1:25" x14ac:dyDescent="0.3">
      <c r="A2987" t="str">
        <f t="shared" si="68"/>
        <v>AFRICAKENRotaC2027</v>
      </c>
      <c r="B2987" t="s">
        <v>3</v>
      </c>
      <c r="C2987" t="s">
        <v>139</v>
      </c>
      <c r="D2987" t="s">
        <v>35</v>
      </c>
      <c r="E2987" t="s">
        <v>85</v>
      </c>
      <c r="F2987">
        <v>2027</v>
      </c>
      <c r="G2987" t="s">
        <v>196</v>
      </c>
      <c r="H2987" s="11" cm="1">
        <f t="array" ref="H2987">_xlfn.IFS(G2987="&gt;70%",1,G2987="60-70%",70%,G2987="50-60%",60%,G2987="&lt;50%",50%)</f>
        <v>1</v>
      </c>
      <c r="I2987" s="47">
        <v>1.111002566589784</v>
      </c>
      <c r="J2987">
        <v>3</v>
      </c>
      <c r="K2987">
        <v>8</v>
      </c>
      <c r="L2987" t="s">
        <v>196</v>
      </c>
      <c r="M2987" s="11" cm="1">
        <f t="array" ref="M2987">_xlfn.IFS(L2987="&gt;70%",1,L2987="60-70%",70%,L2987="50-60%",60%,L2987="&lt;50%",50%)</f>
        <v>1</v>
      </c>
      <c r="N2987" s="47">
        <v>0.91382501682480743</v>
      </c>
      <c r="O2987">
        <v>5</v>
      </c>
      <c r="P2987">
        <v>7</v>
      </c>
      <c r="Q2987">
        <v>5</v>
      </c>
      <c r="R2987">
        <v>2</v>
      </c>
      <c r="S2987" t="s">
        <v>104</v>
      </c>
      <c r="T2987" t="s">
        <v>109</v>
      </c>
      <c r="V2987">
        <v>18</v>
      </c>
      <c r="W2987">
        <v>19</v>
      </c>
      <c r="X2987">
        <f>IF(AND(OR('Country Prioritization'!$C$4 = 'Filter inputs'!$A$4,'Country Prioritization'!$C$4=$B2987),
OR('Country Prioritization'!$C$6='Filter inputs'!$C$4,'Country Prioritization'!$C$6=$S2987),
OR( 'Country Prioritization'!$C$7='Filter inputs'!$D$4, 'Country Prioritization'!$C$7=$T2987),
OR('Country Prioritization'!$C$8='Filter inputs'!$E$4, 'Country Prioritization'!$C$8=$F2987), OR(AND('Country Prioritization'!$C$5='Filter inputs'!$B$4,H2987&lt;=$X$1),AND('Country Prioritization'!$C$5='Filter inputs'!$B$5,M2987&lt;=$X$1))),1,0)</f>
        <v>1</v>
      </c>
      <c r="Y2987">
        <f>IF(OR('Vaccine Prioritization'!$C$5='Filter inputs'!$E$4, 'Vaccine Prioritization'!$C$5=$F2987),1,0)</f>
        <v>1</v>
      </c>
    </row>
    <row r="2988" spans="1:25" x14ac:dyDescent="0.3">
      <c r="A2988" t="str">
        <f t="shared" si="68"/>
        <v>AFRICAZMBRotaC2027</v>
      </c>
      <c r="B2988" t="s">
        <v>3</v>
      </c>
      <c r="C2988" t="s">
        <v>182</v>
      </c>
      <c r="D2988" t="s">
        <v>78</v>
      </c>
      <c r="E2988" t="s">
        <v>85</v>
      </c>
      <c r="F2988">
        <v>2027</v>
      </c>
      <c r="G2988" t="s">
        <v>196</v>
      </c>
      <c r="H2988" s="11" cm="1">
        <f t="array" ref="H2988">_xlfn.IFS(G2988="&gt;70%",1,G2988="60-70%",70%,G2988="50-60%",60%,G2988="&lt;50%",50%)</f>
        <v>1</v>
      </c>
      <c r="I2988" s="47">
        <v>0.79602548083883384</v>
      </c>
      <c r="J2988">
        <v>3</v>
      </c>
      <c r="K2988">
        <v>7</v>
      </c>
      <c r="L2988" t="s">
        <v>196</v>
      </c>
      <c r="M2988" s="11" cm="1">
        <f t="array" ref="M2988">_xlfn.IFS(L2988="&gt;70%",1,L2988="60-70%",70%,L2988="50-60%",60%,L2988="&lt;50%",50%)</f>
        <v>1</v>
      </c>
      <c r="N2988" s="47">
        <v>0.86808902960854906</v>
      </c>
      <c r="O2988">
        <v>1</v>
      </c>
      <c r="P2988">
        <v>7</v>
      </c>
      <c r="Q2988">
        <v>9</v>
      </c>
      <c r="R2988">
        <v>2</v>
      </c>
      <c r="S2988" t="s">
        <v>104</v>
      </c>
      <c r="T2988" t="s">
        <v>109</v>
      </c>
      <c r="V2988">
        <v>21</v>
      </c>
      <c r="W2988">
        <v>19</v>
      </c>
      <c r="X2988">
        <f>IF(AND(OR('Country Prioritization'!$C$4 = 'Filter inputs'!$A$4,'Country Prioritization'!$C$4=$B2988),
OR('Country Prioritization'!$C$6='Filter inputs'!$C$4,'Country Prioritization'!$C$6=$S2988),
OR( 'Country Prioritization'!$C$7='Filter inputs'!$D$4, 'Country Prioritization'!$C$7=$T2988),
OR('Country Prioritization'!$C$8='Filter inputs'!$E$4, 'Country Prioritization'!$C$8=$F2988), OR(AND('Country Prioritization'!$C$5='Filter inputs'!$B$4,H2988&lt;=$X$1),AND('Country Prioritization'!$C$5='Filter inputs'!$B$5,M2988&lt;=$X$1))),1,0)</f>
        <v>1</v>
      </c>
      <c r="Y2988">
        <f>IF(OR('Vaccine Prioritization'!$C$5='Filter inputs'!$E$4, 'Vaccine Prioritization'!$C$5=$F2988),1,0)</f>
        <v>1</v>
      </c>
    </row>
    <row r="2989" spans="1:25" x14ac:dyDescent="0.3">
      <c r="A2989" t="str">
        <f t="shared" si="68"/>
        <v>AFRICASENRotaC2027</v>
      </c>
      <c r="B2989" t="s">
        <v>3</v>
      </c>
      <c r="C2989" t="s">
        <v>164</v>
      </c>
      <c r="D2989" t="s">
        <v>60</v>
      </c>
      <c r="E2989" t="s">
        <v>85</v>
      </c>
      <c r="F2989">
        <v>2027</v>
      </c>
      <c r="G2989" t="s">
        <v>196</v>
      </c>
      <c r="H2989" s="11" cm="1">
        <f t="array" ref="H2989">_xlfn.IFS(G2989="&gt;70%",1,G2989="60-70%",70%,G2989="50-60%",60%,G2989="&lt;50%",50%)</f>
        <v>1</v>
      </c>
      <c r="I2989" s="47">
        <v>0.88852618766028835</v>
      </c>
      <c r="J2989">
        <v>2</v>
      </c>
      <c r="K2989">
        <v>7</v>
      </c>
      <c r="L2989" t="s">
        <v>196</v>
      </c>
      <c r="M2989" s="11" cm="1">
        <f t="array" ref="M2989">_xlfn.IFS(L2989="&gt;70%",1,L2989="60-70%",70%,L2989="50-60%",60%,L2989="&lt;50%",50%)</f>
        <v>1</v>
      </c>
      <c r="N2989" s="47">
        <v>0.80242913638227709</v>
      </c>
      <c r="O2989">
        <v>3</v>
      </c>
      <c r="P2989">
        <v>7</v>
      </c>
      <c r="Q2989">
        <v>1</v>
      </c>
      <c r="R2989">
        <v>2</v>
      </c>
      <c r="S2989" t="s">
        <v>104</v>
      </c>
      <c r="T2989" t="s">
        <v>109</v>
      </c>
      <c r="V2989">
        <v>12</v>
      </c>
      <c r="W2989">
        <v>13</v>
      </c>
      <c r="X2989">
        <f>IF(AND(OR('Country Prioritization'!$C$4 = 'Filter inputs'!$A$4,'Country Prioritization'!$C$4=$B2989),
OR('Country Prioritization'!$C$6='Filter inputs'!$C$4,'Country Prioritization'!$C$6=$S2989),
OR( 'Country Prioritization'!$C$7='Filter inputs'!$D$4, 'Country Prioritization'!$C$7=$T2989),
OR('Country Prioritization'!$C$8='Filter inputs'!$E$4, 'Country Prioritization'!$C$8=$F2989), OR(AND('Country Prioritization'!$C$5='Filter inputs'!$B$4,H2989&lt;=$X$1),AND('Country Prioritization'!$C$5='Filter inputs'!$B$5,M2989&lt;=$X$1))),1,0)</f>
        <v>1</v>
      </c>
      <c r="Y2989">
        <f>IF(OR('Vaccine Prioritization'!$C$5='Filter inputs'!$E$4, 'Vaccine Prioritization'!$C$5=$F2989),1,0)</f>
        <v>1</v>
      </c>
    </row>
    <row r="2990" spans="1:25" x14ac:dyDescent="0.3">
      <c r="A2990" t="str">
        <f t="shared" si="68"/>
        <v>ASIAPRKRotaC2027</v>
      </c>
      <c r="B2990" t="s">
        <v>13</v>
      </c>
      <c r="C2990" t="s">
        <v>177</v>
      </c>
      <c r="D2990" t="s">
        <v>73</v>
      </c>
      <c r="E2990" t="s">
        <v>85</v>
      </c>
      <c r="F2990">
        <v>2027</v>
      </c>
      <c r="G2990" t="s">
        <v>196</v>
      </c>
      <c r="H2990" s="11" cm="1">
        <f t="array" ref="H2990">_xlfn.IFS(G2990="&gt;70%",1,G2990="60-70%",70%,G2990="50-60%",60%,G2990="&lt;50%",50%)</f>
        <v>1</v>
      </c>
      <c r="I2990" s="47">
        <v>0.4173580574164153</v>
      </c>
      <c r="J2990">
        <v>8</v>
      </c>
      <c r="K2990">
        <v>5</v>
      </c>
      <c r="L2990" t="s">
        <v>199</v>
      </c>
      <c r="M2990" s="11" cm="1">
        <f t="array" ref="M2990">_xlfn.IFS(L2990="&gt;70%",1,L2990="60-70%",70%,L2990="50-60%",60%,L2990="&lt;50%",50%)</f>
        <v>0.5</v>
      </c>
      <c r="N2990" s="47">
        <v>0.7668395945012878</v>
      </c>
      <c r="O2990">
        <v>9</v>
      </c>
      <c r="P2990">
        <v>7</v>
      </c>
      <c r="Q2990">
        <v>1</v>
      </c>
      <c r="R2990">
        <v>9</v>
      </c>
      <c r="S2990" t="s">
        <v>103</v>
      </c>
      <c r="T2990" t="s">
        <v>106</v>
      </c>
      <c r="V2990">
        <v>23</v>
      </c>
      <c r="W2990">
        <v>26</v>
      </c>
      <c r="X2990">
        <f>IF(AND(OR('Country Prioritization'!$C$4 = 'Filter inputs'!$A$4,'Country Prioritization'!$C$4=$B2990),
OR('Country Prioritization'!$C$6='Filter inputs'!$C$4,'Country Prioritization'!$C$6=$S2990),
OR( 'Country Prioritization'!$C$7='Filter inputs'!$D$4, 'Country Prioritization'!$C$7=$T2990),
OR('Country Prioritization'!$C$8='Filter inputs'!$E$4, 'Country Prioritization'!$C$8=$F2990), OR(AND('Country Prioritization'!$C$5='Filter inputs'!$B$4,H2990&lt;=$X$1),AND('Country Prioritization'!$C$5='Filter inputs'!$B$5,M2990&lt;=$X$1))),1,0)</f>
        <v>1</v>
      </c>
      <c r="Y2990">
        <f>IF(OR('Vaccine Prioritization'!$C$5='Filter inputs'!$E$4, 'Vaccine Prioritization'!$C$5=$F2990),1,0)</f>
        <v>1</v>
      </c>
    </row>
    <row r="2991" spans="1:25" x14ac:dyDescent="0.3">
      <c r="A2991" t="str">
        <f t="shared" si="68"/>
        <v>AMERICAHTIRotaC2027</v>
      </c>
      <c r="B2991" t="s">
        <v>22</v>
      </c>
      <c r="C2991" t="s">
        <v>127</v>
      </c>
      <c r="D2991" t="s">
        <v>23</v>
      </c>
      <c r="E2991" t="s">
        <v>85</v>
      </c>
      <c r="F2991">
        <v>2027</v>
      </c>
      <c r="G2991" t="s">
        <v>198</v>
      </c>
      <c r="H2991" s="11" cm="1">
        <f t="array" ref="H2991">_xlfn.IFS(G2991="&gt;70%",1,G2991="60-70%",70%,G2991="50-60%",60%,G2991="&lt;50%",50%)</f>
        <v>0.6</v>
      </c>
      <c r="I2991" s="47">
        <v>0.5053854300308005</v>
      </c>
      <c r="J2991">
        <v>10</v>
      </c>
      <c r="K2991">
        <v>6</v>
      </c>
      <c r="L2991" t="s">
        <v>197</v>
      </c>
      <c r="M2991" s="11" cm="1">
        <f t="array" ref="M2991">_xlfn.IFS(L2991="&gt;70%",1,L2991="60-70%",70%,L2991="50-60%",60%,L2991="&lt;50%",50%)</f>
        <v>0.7</v>
      </c>
      <c r="N2991" s="47">
        <v>0.74446146166709481</v>
      </c>
      <c r="O2991">
        <v>6</v>
      </c>
      <c r="P2991">
        <v>7</v>
      </c>
      <c r="Q2991">
        <v>5</v>
      </c>
      <c r="R2991">
        <v>9</v>
      </c>
      <c r="S2991" t="s">
        <v>103</v>
      </c>
      <c r="T2991" t="s">
        <v>106</v>
      </c>
      <c r="V2991">
        <v>30</v>
      </c>
      <c r="W2991">
        <v>27</v>
      </c>
      <c r="X2991">
        <f>IF(AND(OR('Country Prioritization'!$C$4 = 'Filter inputs'!$A$4,'Country Prioritization'!$C$4=$B2991),
OR('Country Prioritization'!$C$6='Filter inputs'!$C$4,'Country Prioritization'!$C$6=$S2991),
OR( 'Country Prioritization'!$C$7='Filter inputs'!$D$4, 'Country Prioritization'!$C$7=$T2991),
OR('Country Prioritization'!$C$8='Filter inputs'!$E$4, 'Country Prioritization'!$C$8=$F2991), OR(AND('Country Prioritization'!$C$5='Filter inputs'!$B$4,H2991&lt;=$X$1),AND('Country Prioritization'!$C$5='Filter inputs'!$B$5,M2991&lt;=$X$1))),1,0)</f>
        <v>1</v>
      </c>
      <c r="Y2991">
        <f>IF(OR('Vaccine Prioritization'!$C$5='Filter inputs'!$E$4, 'Vaccine Prioritization'!$C$5=$F2991),1,0)</f>
        <v>1</v>
      </c>
    </row>
    <row r="2992" spans="1:25" x14ac:dyDescent="0.3">
      <c r="A2992" t="str">
        <f t="shared" si="68"/>
        <v>AFRICAGHARotaC2027</v>
      </c>
      <c r="B2992" t="s">
        <v>3</v>
      </c>
      <c r="C2992" t="s">
        <v>166</v>
      </c>
      <c r="D2992" t="s">
        <v>62</v>
      </c>
      <c r="E2992" t="s">
        <v>85</v>
      </c>
      <c r="F2992">
        <v>2027</v>
      </c>
      <c r="G2992" t="s">
        <v>196</v>
      </c>
      <c r="H2992" s="11" cm="1">
        <f t="array" ref="H2992">_xlfn.IFS(G2992="&gt;70%",1,G2992="60-70%",70%,G2992="50-60%",60%,G2992="&lt;50%",50%)</f>
        <v>1</v>
      </c>
      <c r="I2992" s="47">
        <v>0.70406988448088681</v>
      </c>
      <c r="J2992">
        <v>2</v>
      </c>
      <c r="K2992">
        <v>7</v>
      </c>
      <c r="L2992" t="s">
        <v>196</v>
      </c>
      <c r="M2992" s="11" cm="1">
        <f t="array" ref="M2992">_xlfn.IFS(L2992="&gt;70%",1,L2992="60-70%",70%,L2992="50-60%",60%,L2992="&lt;50%",50%)</f>
        <v>1</v>
      </c>
      <c r="N2992" s="47">
        <v>0.70549832930919509</v>
      </c>
      <c r="O2992">
        <v>2</v>
      </c>
      <c r="P2992">
        <v>7</v>
      </c>
      <c r="Q2992">
        <v>5</v>
      </c>
      <c r="R2992">
        <v>2</v>
      </c>
      <c r="S2992" t="s">
        <v>104</v>
      </c>
      <c r="T2992" t="s">
        <v>109</v>
      </c>
      <c r="V2992">
        <v>16</v>
      </c>
      <c r="W2992">
        <v>16</v>
      </c>
      <c r="X2992">
        <f>IF(AND(OR('Country Prioritization'!$C$4 = 'Filter inputs'!$A$4,'Country Prioritization'!$C$4=$B2992),
OR('Country Prioritization'!$C$6='Filter inputs'!$C$4,'Country Prioritization'!$C$6=$S2992),
OR( 'Country Prioritization'!$C$7='Filter inputs'!$D$4, 'Country Prioritization'!$C$7=$T2992),
OR('Country Prioritization'!$C$8='Filter inputs'!$E$4, 'Country Prioritization'!$C$8=$F2992), OR(AND('Country Prioritization'!$C$5='Filter inputs'!$B$4,H2992&lt;=$X$1),AND('Country Prioritization'!$C$5='Filter inputs'!$B$5,M2992&lt;=$X$1))),1,0)</f>
        <v>1</v>
      </c>
      <c r="Y2992">
        <f>IF(OR('Vaccine Prioritization'!$C$5='Filter inputs'!$E$4, 'Vaccine Prioritization'!$C$5=$F2992),1,0)</f>
        <v>1</v>
      </c>
    </row>
    <row r="2993" spans="1:25" x14ac:dyDescent="0.3">
      <c r="A2993" t="str">
        <f t="shared" si="68"/>
        <v>ASIALKARotaC2027</v>
      </c>
      <c r="B2993" t="s">
        <v>13</v>
      </c>
      <c r="C2993" t="s">
        <v>180</v>
      </c>
      <c r="D2993" t="s">
        <v>76</v>
      </c>
      <c r="E2993" t="s">
        <v>85</v>
      </c>
      <c r="F2993">
        <v>2027</v>
      </c>
      <c r="G2993" t="s">
        <v>196</v>
      </c>
      <c r="H2993" s="11" cm="1">
        <f t="array" ref="H2993">_xlfn.IFS(G2993="&gt;70%",1,G2993="60-70%",70%,G2993="50-60%",60%,G2993="&lt;50%",50%)</f>
        <v>1</v>
      </c>
      <c r="I2993" s="47">
        <v>7.8214963269397655E-2</v>
      </c>
      <c r="J2993">
        <v>8</v>
      </c>
      <c r="K2993">
        <v>3</v>
      </c>
      <c r="L2993" t="s">
        <v>199</v>
      </c>
      <c r="M2993" s="11" cm="1">
        <f t="array" ref="M2993">_xlfn.IFS(L2993="&gt;70%",1,L2993="60-70%",70%,L2993="50-60%",60%,L2993="&lt;50%",50%)</f>
        <v>0.5</v>
      </c>
      <c r="N2993" s="47">
        <v>0.6548607843281925</v>
      </c>
      <c r="O2993">
        <v>9</v>
      </c>
      <c r="P2993">
        <v>6</v>
      </c>
      <c r="Q2993">
        <v>1</v>
      </c>
      <c r="R2993">
        <v>11</v>
      </c>
      <c r="S2993" t="s">
        <v>104</v>
      </c>
      <c r="T2993" t="s">
        <v>108</v>
      </c>
      <c r="V2993">
        <v>23</v>
      </c>
      <c r="W2993">
        <v>27</v>
      </c>
      <c r="X2993">
        <f>IF(AND(OR('Country Prioritization'!$C$4 = 'Filter inputs'!$A$4,'Country Prioritization'!$C$4=$B2993),
OR('Country Prioritization'!$C$6='Filter inputs'!$C$4,'Country Prioritization'!$C$6=$S2993),
OR( 'Country Prioritization'!$C$7='Filter inputs'!$D$4, 'Country Prioritization'!$C$7=$T2993),
OR('Country Prioritization'!$C$8='Filter inputs'!$E$4, 'Country Prioritization'!$C$8=$F2993), OR(AND('Country Prioritization'!$C$5='Filter inputs'!$B$4,H2993&lt;=$X$1),AND('Country Prioritization'!$C$5='Filter inputs'!$B$5,M2993&lt;=$X$1))),1,0)</f>
        <v>1</v>
      </c>
      <c r="Y2993">
        <f>IF(OR('Vaccine Prioritization'!$C$5='Filter inputs'!$E$4, 'Vaccine Prioritization'!$C$5=$F2993),1,0)</f>
        <v>1</v>
      </c>
    </row>
    <row r="2994" spans="1:25" x14ac:dyDescent="0.3">
      <c r="A2994" t="str">
        <f t="shared" si="68"/>
        <v>AFRICASOMRotaC2027</v>
      </c>
      <c r="B2994" t="s">
        <v>3</v>
      </c>
      <c r="C2994" t="s">
        <v>112</v>
      </c>
      <c r="D2994" t="s">
        <v>4</v>
      </c>
      <c r="E2994" t="s">
        <v>85</v>
      </c>
      <c r="F2994">
        <v>2027</v>
      </c>
      <c r="G2994" t="s">
        <v>196</v>
      </c>
      <c r="H2994" s="11" cm="1">
        <f t="array" ref="H2994">_xlfn.IFS(G2994="&gt;70%",1,G2994="60-70%",70%,G2994="50-60%",60%,G2994="&lt;50%",50%)</f>
        <v>1</v>
      </c>
      <c r="I2994" s="47">
        <v>1.0274680820082229</v>
      </c>
      <c r="J2994">
        <v>6</v>
      </c>
      <c r="K2994">
        <v>8</v>
      </c>
      <c r="L2994" t="s">
        <v>199</v>
      </c>
      <c r="M2994" s="11" cm="1">
        <f t="array" ref="M2994">_xlfn.IFS(L2994="&gt;70%",1,L2994="60-70%",70%,L2994="50-60%",60%,L2994="&lt;50%",50%)</f>
        <v>0.5</v>
      </c>
      <c r="N2994" s="47">
        <v>0.63495369143184555</v>
      </c>
      <c r="O2994">
        <v>8</v>
      </c>
      <c r="P2994">
        <v>6</v>
      </c>
      <c r="Q2994">
        <v>9</v>
      </c>
      <c r="R2994">
        <v>9</v>
      </c>
      <c r="S2994" t="s">
        <v>103</v>
      </c>
      <c r="T2994" t="s">
        <v>106</v>
      </c>
      <c r="V2994">
        <v>32</v>
      </c>
      <c r="W2994">
        <v>32</v>
      </c>
      <c r="X2994">
        <f>IF(AND(OR('Country Prioritization'!$C$4 = 'Filter inputs'!$A$4,'Country Prioritization'!$C$4=$B2994),
OR('Country Prioritization'!$C$6='Filter inputs'!$C$4,'Country Prioritization'!$C$6=$S2994),
OR( 'Country Prioritization'!$C$7='Filter inputs'!$D$4, 'Country Prioritization'!$C$7=$T2994),
OR('Country Prioritization'!$C$8='Filter inputs'!$E$4, 'Country Prioritization'!$C$8=$F2994), OR(AND('Country Prioritization'!$C$5='Filter inputs'!$B$4,H2994&lt;=$X$1),AND('Country Prioritization'!$C$5='Filter inputs'!$B$5,M2994&lt;=$X$1))),1,0)</f>
        <v>1</v>
      </c>
      <c r="Y2994">
        <f>IF(OR('Vaccine Prioritization'!$C$5='Filter inputs'!$E$4, 'Vaccine Prioritization'!$C$5=$F2994),1,0)</f>
        <v>1</v>
      </c>
    </row>
    <row r="2995" spans="1:25" x14ac:dyDescent="0.3">
      <c r="A2995" t="str">
        <f t="shared" si="68"/>
        <v>AFRICATCDRotaC2027</v>
      </c>
      <c r="B2995" t="s">
        <v>3</v>
      </c>
      <c r="C2995" t="s">
        <v>118</v>
      </c>
      <c r="D2995" t="s">
        <v>11</v>
      </c>
      <c r="E2995" t="s">
        <v>85</v>
      </c>
      <c r="F2995">
        <v>2027</v>
      </c>
      <c r="G2995" t="s">
        <v>196</v>
      </c>
      <c r="H2995" s="11" cm="1">
        <f t="array" ref="H2995">_xlfn.IFS(G2995="&gt;70%",1,G2995="60-70%",70%,G2995="50-60%",60%,G2995="&lt;50%",50%)</f>
        <v>1</v>
      </c>
      <c r="I2995" s="47">
        <v>1.7505758529425428</v>
      </c>
      <c r="J2995">
        <v>6</v>
      </c>
      <c r="K2995">
        <v>9</v>
      </c>
      <c r="L2995" t="s">
        <v>199</v>
      </c>
      <c r="M2995" s="11" cm="1">
        <f t="array" ref="M2995">_xlfn.IFS(L2995="&gt;70%",1,L2995="60-70%",70%,L2995="50-60%",60%,L2995="&lt;50%",50%)</f>
        <v>0.5</v>
      </c>
      <c r="N2995" s="47">
        <v>0.62657819411639093</v>
      </c>
      <c r="O2995">
        <v>8</v>
      </c>
      <c r="P2995">
        <v>6</v>
      </c>
      <c r="Q2995">
        <v>9</v>
      </c>
      <c r="R2995">
        <v>9</v>
      </c>
      <c r="S2995" t="s">
        <v>103</v>
      </c>
      <c r="T2995" t="s">
        <v>106</v>
      </c>
      <c r="V2995">
        <v>33</v>
      </c>
      <c r="W2995">
        <v>32</v>
      </c>
      <c r="X2995">
        <f>IF(AND(OR('Country Prioritization'!$C$4 = 'Filter inputs'!$A$4,'Country Prioritization'!$C$4=$B2995),
OR('Country Prioritization'!$C$6='Filter inputs'!$C$4,'Country Prioritization'!$C$6=$S2995),
OR( 'Country Prioritization'!$C$7='Filter inputs'!$D$4, 'Country Prioritization'!$C$7=$T2995),
OR('Country Prioritization'!$C$8='Filter inputs'!$E$4, 'Country Prioritization'!$C$8=$F2995), OR(AND('Country Prioritization'!$C$5='Filter inputs'!$B$4,H2995&lt;=$X$1),AND('Country Prioritization'!$C$5='Filter inputs'!$B$5,M2995&lt;=$X$1))),1,0)</f>
        <v>1</v>
      </c>
      <c r="Y2995">
        <f>IF(OR('Vaccine Prioritization'!$C$5='Filter inputs'!$E$4, 'Vaccine Prioritization'!$C$5=$F2995),1,0)</f>
        <v>1</v>
      </c>
    </row>
    <row r="2996" spans="1:25" x14ac:dyDescent="0.3">
      <c r="A2996" t="str">
        <f t="shared" si="68"/>
        <v>AFRICARWARotaC2027</v>
      </c>
      <c r="B2996" t="s">
        <v>3</v>
      </c>
      <c r="C2996" t="s">
        <v>179</v>
      </c>
      <c r="D2996" t="s">
        <v>75</v>
      </c>
      <c r="E2996" t="s">
        <v>85</v>
      </c>
      <c r="F2996">
        <v>2027</v>
      </c>
      <c r="G2996" t="s">
        <v>196</v>
      </c>
      <c r="H2996" s="11" cm="1">
        <f t="array" ref="H2996">_xlfn.IFS(G2996="&gt;70%",1,G2996="60-70%",70%,G2996="50-60%",60%,G2996="&lt;50%",50%)</f>
        <v>1</v>
      </c>
      <c r="I2996" s="47">
        <v>0.57595473849946899</v>
      </c>
      <c r="J2996">
        <v>1</v>
      </c>
      <c r="K2996">
        <v>6</v>
      </c>
      <c r="L2996" t="s">
        <v>196</v>
      </c>
      <c r="M2996" s="11" cm="1">
        <f t="array" ref="M2996">_xlfn.IFS(L2996="&gt;70%",1,L2996="60-70%",70%,L2996="50-60%",60%,L2996="&lt;50%",50%)</f>
        <v>1</v>
      </c>
      <c r="N2996" s="47">
        <v>0.60464454932126588</v>
      </c>
      <c r="O2996">
        <v>1</v>
      </c>
      <c r="P2996">
        <v>6</v>
      </c>
      <c r="Q2996">
        <v>8</v>
      </c>
      <c r="R2996">
        <v>9</v>
      </c>
      <c r="S2996" t="s">
        <v>103</v>
      </c>
      <c r="T2996" t="s">
        <v>106</v>
      </c>
      <c r="V2996">
        <v>24</v>
      </c>
      <c r="W2996">
        <v>24</v>
      </c>
      <c r="X2996">
        <f>IF(AND(OR('Country Prioritization'!$C$4 = 'Filter inputs'!$A$4,'Country Prioritization'!$C$4=$B2996),
OR('Country Prioritization'!$C$6='Filter inputs'!$C$4,'Country Prioritization'!$C$6=$S2996),
OR( 'Country Prioritization'!$C$7='Filter inputs'!$D$4, 'Country Prioritization'!$C$7=$T2996),
OR('Country Prioritization'!$C$8='Filter inputs'!$E$4, 'Country Prioritization'!$C$8=$F2996), OR(AND('Country Prioritization'!$C$5='Filter inputs'!$B$4,H2996&lt;=$X$1),AND('Country Prioritization'!$C$5='Filter inputs'!$B$5,M2996&lt;=$X$1))),1,0)</f>
        <v>1</v>
      </c>
      <c r="Y2996">
        <f>IF(OR('Vaccine Prioritization'!$C$5='Filter inputs'!$E$4, 'Vaccine Prioritization'!$C$5=$F2996),1,0)</f>
        <v>1</v>
      </c>
    </row>
    <row r="2997" spans="1:25" x14ac:dyDescent="0.3">
      <c r="A2997" t="str">
        <f t="shared" si="68"/>
        <v>OCEANIAPNGRotaC2027</v>
      </c>
      <c r="B2997" t="s">
        <v>15</v>
      </c>
      <c r="C2997" t="s">
        <v>121</v>
      </c>
      <c r="D2997" t="s">
        <v>16</v>
      </c>
      <c r="E2997" t="s">
        <v>85</v>
      </c>
      <c r="F2997">
        <v>2027</v>
      </c>
      <c r="G2997" t="s">
        <v>196</v>
      </c>
      <c r="H2997" s="11" cm="1">
        <f t="array" ref="H2997">_xlfn.IFS(G2997="&gt;70%",1,G2997="60-70%",70%,G2997="50-60%",60%,G2997="&lt;50%",50%)</f>
        <v>1</v>
      </c>
      <c r="I2997" s="47">
        <v>0.8444918947677621</v>
      </c>
      <c r="J2997">
        <v>5</v>
      </c>
      <c r="K2997">
        <v>7</v>
      </c>
      <c r="L2997" t="s">
        <v>199</v>
      </c>
      <c r="M2997" s="11" cm="1">
        <f t="array" ref="M2997">_xlfn.IFS(L2997="&gt;70%",1,L2997="60-70%",70%,L2997="50-60%",60%,L2997="&lt;50%",50%)</f>
        <v>0.5</v>
      </c>
      <c r="N2997" s="47">
        <v>0.5620291783917859</v>
      </c>
      <c r="O2997">
        <v>7</v>
      </c>
      <c r="P2997">
        <v>6</v>
      </c>
      <c r="Q2997">
        <v>6</v>
      </c>
      <c r="R2997">
        <v>5</v>
      </c>
      <c r="S2997" t="s">
        <v>104</v>
      </c>
      <c r="T2997" t="s">
        <v>107</v>
      </c>
      <c r="V2997">
        <v>23</v>
      </c>
      <c r="W2997">
        <v>24</v>
      </c>
      <c r="X2997">
        <f>IF(AND(OR('Country Prioritization'!$C$4 = 'Filter inputs'!$A$4,'Country Prioritization'!$C$4=$B2997),
OR('Country Prioritization'!$C$6='Filter inputs'!$C$4,'Country Prioritization'!$C$6=$S2997),
OR( 'Country Prioritization'!$C$7='Filter inputs'!$D$4, 'Country Prioritization'!$C$7=$T2997),
OR('Country Prioritization'!$C$8='Filter inputs'!$E$4, 'Country Prioritization'!$C$8=$F2997), OR(AND('Country Prioritization'!$C$5='Filter inputs'!$B$4,H2997&lt;=$X$1),AND('Country Prioritization'!$C$5='Filter inputs'!$B$5,M2997&lt;=$X$1))),1,0)</f>
        <v>1</v>
      </c>
      <c r="Y2997">
        <f>IF(OR('Vaccine Prioritization'!$C$5='Filter inputs'!$E$4, 'Vaccine Prioritization'!$C$5=$F2997),1,0)</f>
        <v>1</v>
      </c>
    </row>
    <row r="2998" spans="1:25" x14ac:dyDescent="0.3">
      <c r="A2998" t="str">
        <f t="shared" si="68"/>
        <v>ASIASYRRotaC2027</v>
      </c>
      <c r="B2998" t="s">
        <v>13</v>
      </c>
      <c r="C2998" t="s">
        <v>122</v>
      </c>
      <c r="D2998" t="s">
        <v>17</v>
      </c>
      <c r="E2998" t="s">
        <v>85</v>
      </c>
      <c r="F2998">
        <v>2027</v>
      </c>
      <c r="G2998" t="s">
        <v>196</v>
      </c>
      <c r="H2998" s="11" cm="1">
        <f t="array" ref="H2998">_xlfn.IFS(G2998="&gt;70%",1,G2998="60-70%",70%,G2998="50-60%",60%,G2998="&lt;50%",50%)</f>
        <v>1</v>
      </c>
      <c r="I2998" s="47">
        <v>1.7289799430985044</v>
      </c>
      <c r="J2998">
        <v>9</v>
      </c>
      <c r="K2998">
        <v>9</v>
      </c>
      <c r="L2998" t="s">
        <v>199</v>
      </c>
      <c r="M2998" s="11" cm="1">
        <f t="array" ref="M2998">_xlfn.IFS(L2998="&gt;70%",1,L2998="60-70%",70%,L2998="50-60%",60%,L2998="&lt;50%",50%)</f>
        <v>0.5</v>
      </c>
      <c r="N2998" s="47">
        <v>0.55051215025305911</v>
      </c>
      <c r="O2998">
        <v>10</v>
      </c>
      <c r="P2998">
        <v>6</v>
      </c>
      <c r="Q2998">
        <v>2</v>
      </c>
      <c r="R2998">
        <v>9</v>
      </c>
      <c r="S2998" t="s">
        <v>103</v>
      </c>
      <c r="T2998" t="s">
        <v>106</v>
      </c>
      <c r="V2998">
        <v>29</v>
      </c>
      <c r="W2998">
        <v>27</v>
      </c>
      <c r="X2998">
        <f>IF(AND(OR('Country Prioritization'!$C$4 = 'Filter inputs'!$A$4,'Country Prioritization'!$C$4=$B2998),
OR('Country Prioritization'!$C$6='Filter inputs'!$C$4,'Country Prioritization'!$C$6=$S2998),
OR( 'Country Prioritization'!$C$7='Filter inputs'!$D$4, 'Country Prioritization'!$C$7=$T2998),
OR('Country Prioritization'!$C$8='Filter inputs'!$E$4, 'Country Prioritization'!$C$8=$F2998), OR(AND('Country Prioritization'!$C$5='Filter inputs'!$B$4,H2998&lt;=$X$1),AND('Country Prioritization'!$C$5='Filter inputs'!$B$5,M2998&lt;=$X$1))),1,0)</f>
        <v>1</v>
      </c>
      <c r="Y2998">
        <f>IF(OR('Vaccine Prioritization'!$C$5='Filter inputs'!$E$4, 'Vaccine Prioritization'!$C$5=$F2998),1,0)</f>
        <v>1</v>
      </c>
    </row>
    <row r="2999" spans="1:25" x14ac:dyDescent="0.3">
      <c r="A2999" t="str">
        <f t="shared" si="68"/>
        <v>ASIAKHMRotaC2027</v>
      </c>
      <c r="B2999" t="s">
        <v>13</v>
      </c>
      <c r="C2999" t="s">
        <v>163</v>
      </c>
      <c r="D2999" t="s">
        <v>59</v>
      </c>
      <c r="E2999" t="s">
        <v>85</v>
      </c>
      <c r="F2999">
        <v>2027</v>
      </c>
      <c r="G2999" t="s">
        <v>196</v>
      </c>
      <c r="H2999" s="11" cm="1">
        <f t="array" ref="H2999">_xlfn.IFS(G2999="&gt;70%",1,G2999="60-70%",70%,G2999="50-60%",60%,G2999="&lt;50%",50%)</f>
        <v>1</v>
      </c>
      <c r="I2999" s="47">
        <v>0.38349616798663017</v>
      </c>
      <c r="J2999">
        <v>8</v>
      </c>
      <c r="K2999">
        <v>5</v>
      </c>
      <c r="L2999" t="s">
        <v>199</v>
      </c>
      <c r="M2999" s="11" cm="1">
        <f t="array" ref="M2999">_xlfn.IFS(L2999="&gt;70%",1,L2999="60-70%",70%,L2999="50-60%",60%,L2999="&lt;50%",50%)</f>
        <v>0.5</v>
      </c>
      <c r="N2999" s="47">
        <v>0.53563665145283712</v>
      </c>
      <c r="O2999">
        <v>9</v>
      </c>
      <c r="P2999">
        <v>6</v>
      </c>
      <c r="Q2999">
        <v>8</v>
      </c>
      <c r="R2999">
        <v>2</v>
      </c>
      <c r="S2999" t="s">
        <v>104</v>
      </c>
      <c r="T2999" t="s">
        <v>109</v>
      </c>
      <c r="V2999">
        <v>23</v>
      </c>
      <c r="W2999">
        <v>25</v>
      </c>
      <c r="X2999">
        <f>IF(AND(OR('Country Prioritization'!$C$4 = 'Filter inputs'!$A$4,'Country Prioritization'!$C$4=$B2999),
OR('Country Prioritization'!$C$6='Filter inputs'!$C$4,'Country Prioritization'!$C$6=$S2999),
OR( 'Country Prioritization'!$C$7='Filter inputs'!$D$4, 'Country Prioritization'!$C$7=$T2999),
OR('Country Prioritization'!$C$8='Filter inputs'!$E$4, 'Country Prioritization'!$C$8=$F2999), OR(AND('Country Prioritization'!$C$5='Filter inputs'!$B$4,H2999&lt;=$X$1),AND('Country Prioritization'!$C$5='Filter inputs'!$B$5,M2999&lt;=$X$1))),1,0)</f>
        <v>1</v>
      </c>
      <c r="Y2999">
        <f>IF(OR('Vaccine Prioritization'!$C$5='Filter inputs'!$E$4, 'Vaccine Prioritization'!$C$5=$F2999),1,0)</f>
        <v>1</v>
      </c>
    </row>
    <row r="3000" spans="1:25" x14ac:dyDescent="0.3">
      <c r="A3000" t="str">
        <f t="shared" si="68"/>
        <v>AFRICABENRotaC2027</v>
      </c>
      <c r="B3000" t="s">
        <v>3</v>
      </c>
      <c r="C3000" t="s">
        <v>132</v>
      </c>
      <c r="D3000" t="s">
        <v>28</v>
      </c>
      <c r="E3000" t="s">
        <v>85</v>
      </c>
      <c r="F3000">
        <v>2027</v>
      </c>
      <c r="G3000" t="s">
        <v>196</v>
      </c>
      <c r="H3000" s="11" cm="1">
        <f t="array" ref="H3000">_xlfn.IFS(G3000="&gt;70%",1,G3000="60-70%",70%,G3000="50-60%",60%,G3000="&lt;50%",50%)</f>
        <v>1</v>
      </c>
      <c r="I3000" s="47">
        <v>0.38932537708470488</v>
      </c>
      <c r="J3000">
        <v>6</v>
      </c>
      <c r="K3000">
        <v>5</v>
      </c>
      <c r="L3000" t="s">
        <v>199</v>
      </c>
      <c r="M3000" s="11" cm="1">
        <f t="array" ref="M3000">_xlfn.IFS(L3000="&gt;70%",1,L3000="60-70%",70%,L3000="50-60%",60%,L3000="&lt;50%",50%)</f>
        <v>0.5</v>
      </c>
      <c r="N3000" s="47">
        <v>0.43232267348609704</v>
      </c>
      <c r="O3000">
        <v>7</v>
      </c>
      <c r="P3000">
        <v>5</v>
      </c>
      <c r="Q3000">
        <v>2</v>
      </c>
      <c r="R3000">
        <v>8</v>
      </c>
      <c r="S3000" t="s">
        <v>104</v>
      </c>
      <c r="T3000" t="s">
        <v>106</v>
      </c>
      <c r="V3000">
        <v>21</v>
      </c>
      <c r="W3000">
        <v>22</v>
      </c>
      <c r="X3000">
        <f>IF(AND(OR('Country Prioritization'!$C$4 = 'Filter inputs'!$A$4,'Country Prioritization'!$C$4=$B3000),
OR('Country Prioritization'!$C$6='Filter inputs'!$C$4,'Country Prioritization'!$C$6=$S3000),
OR( 'Country Prioritization'!$C$7='Filter inputs'!$D$4, 'Country Prioritization'!$C$7=$T3000),
OR('Country Prioritization'!$C$8='Filter inputs'!$E$4, 'Country Prioritization'!$C$8=$F3000), OR(AND('Country Prioritization'!$C$5='Filter inputs'!$B$4,H3000&lt;=$X$1),AND('Country Prioritization'!$C$5='Filter inputs'!$B$5,M3000&lt;=$X$1))),1,0)</f>
        <v>1</v>
      </c>
      <c r="Y3000">
        <f>IF(OR('Vaccine Prioritization'!$C$5='Filter inputs'!$E$4, 'Vaccine Prioritization'!$C$5=$F3000),1,0)</f>
        <v>1</v>
      </c>
    </row>
    <row r="3001" spans="1:25" x14ac:dyDescent="0.3">
      <c r="A3001" t="str">
        <f t="shared" si="68"/>
        <v>AFRICAGINRotaC2027</v>
      </c>
      <c r="B3001" t="s">
        <v>3</v>
      </c>
      <c r="C3001" t="s">
        <v>119</v>
      </c>
      <c r="D3001" t="s">
        <v>12</v>
      </c>
      <c r="E3001" t="s">
        <v>85</v>
      </c>
      <c r="F3001">
        <v>2027</v>
      </c>
      <c r="G3001" t="s">
        <v>196</v>
      </c>
      <c r="H3001" s="11" cm="1">
        <f t="array" ref="H3001">_xlfn.IFS(G3001="&gt;70%",1,G3001="60-70%",70%,G3001="50-60%",60%,G3001="&lt;50%",50%)</f>
        <v>1</v>
      </c>
      <c r="I3001" s="47">
        <v>0.55420588367830659</v>
      </c>
      <c r="J3001">
        <v>6</v>
      </c>
      <c r="K3001">
        <v>6</v>
      </c>
      <c r="L3001" t="s">
        <v>199</v>
      </c>
      <c r="M3001" s="11" cm="1">
        <f t="array" ref="M3001">_xlfn.IFS(L3001="&gt;70%",1,L3001="60-70%",70%,L3001="50-60%",60%,L3001="&lt;50%",50%)</f>
        <v>0.5</v>
      </c>
      <c r="N3001" s="47">
        <v>0.42704255449640544</v>
      </c>
      <c r="O3001">
        <v>8</v>
      </c>
      <c r="P3001">
        <v>5</v>
      </c>
      <c r="Q3001">
        <v>7</v>
      </c>
      <c r="R3001">
        <v>9</v>
      </c>
      <c r="S3001" t="s">
        <v>103</v>
      </c>
      <c r="T3001" t="s">
        <v>106</v>
      </c>
      <c r="V3001">
        <v>28</v>
      </c>
      <c r="W3001">
        <v>29</v>
      </c>
      <c r="X3001">
        <f>IF(AND(OR('Country Prioritization'!$C$4 = 'Filter inputs'!$A$4,'Country Prioritization'!$C$4=$B3001),
OR('Country Prioritization'!$C$6='Filter inputs'!$C$4,'Country Prioritization'!$C$6=$S3001),
OR( 'Country Prioritization'!$C$7='Filter inputs'!$D$4, 'Country Prioritization'!$C$7=$T3001),
OR('Country Prioritization'!$C$8='Filter inputs'!$E$4, 'Country Prioritization'!$C$8=$F3001), OR(AND('Country Prioritization'!$C$5='Filter inputs'!$B$4,H3001&lt;=$X$1),AND('Country Prioritization'!$C$5='Filter inputs'!$B$5,M3001&lt;=$X$1))),1,0)</f>
        <v>1</v>
      </c>
      <c r="Y3001">
        <f>IF(OR('Vaccine Prioritization'!$C$5='Filter inputs'!$E$4, 'Vaccine Prioritization'!$C$5=$F3001),1,0)</f>
        <v>1</v>
      </c>
    </row>
    <row r="3002" spans="1:25" x14ac:dyDescent="0.3">
      <c r="A3002" t="str">
        <f t="shared" si="68"/>
        <v>AFRICABDIRotaC2027</v>
      </c>
      <c r="B3002" t="s">
        <v>3</v>
      </c>
      <c r="C3002" t="s">
        <v>171</v>
      </c>
      <c r="D3002" t="s">
        <v>67</v>
      </c>
      <c r="E3002" t="s">
        <v>85</v>
      </c>
      <c r="F3002">
        <v>2027</v>
      </c>
      <c r="G3002" t="s">
        <v>196</v>
      </c>
      <c r="H3002" s="11" cm="1">
        <f t="array" ref="H3002">_xlfn.IFS(G3002="&gt;70%",1,G3002="60-70%",70%,G3002="50-60%",60%,G3002="&lt;50%",50%)</f>
        <v>1</v>
      </c>
      <c r="I3002" s="47">
        <v>0.41788106527827806</v>
      </c>
      <c r="J3002">
        <v>2</v>
      </c>
      <c r="K3002">
        <v>6</v>
      </c>
      <c r="L3002" t="s">
        <v>196</v>
      </c>
      <c r="M3002" s="11" cm="1">
        <f t="array" ref="M3002">_xlfn.IFS(L3002="&gt;70%",1,L3002="60-70%",70%,L3002="50-60%",60%,L3002="&lt;50%",50%)</f>
        <v>1</v>
      </c>
      <c r="N3002" s="47">
        <v>0.41224000775985958</v>
      </c>
      <c r="O3002">
        <v>2</v>
      </c>
      <c r="P3002">
        <v>5</v>
      </c>
      <c r="Q3002">
        <v>5</v>
      </c>
      <c r="R3002">
        <v>9</v>
      </c>
      <c r="S3002" t="s">
        <v>103</v>
      </c>
      <c r="T3002" t="s">
        <v>106</v>
      </c>
      <c r="V3002">
        <v>22</v>
      </c>
      <c r="W3002">
        <v>21</v>
      </c>
      <c r="X3002">
        <f>IF(AND(OR('Country Prioritization'!$C$4 = 'Filter inputs'!$A$4,'Country Prioritization'!$C$4=$B3002),
OR('Country Prioritization'!$C$6='Filter inputs'!$C$4,'Country Prioritization'!$C$6=$S3002),
OR( 'Country Prioritization'!$C$7='Filter inputs'!$D$4, 'Country Prioritization'!$C$7=$T3002),
OR('Country Prioritization'!$C$8='Filter inputs'!$E$4, 'Country Prioritization'!$C$8=$F3002), OR(AND('Country Prioritization'!$C$5='Filter inputs'!$B$4,H3002&lt;=$X$1),AND('Country Prioritization'!$C$5='Filter inputs'!$B$5,M3002&lt;=$X$1))),1,0)</f>
        <v>1</v>
      </c>
      <c r="Y3002">
        <f>IF(OR('Vaccine Prioritization'!$C$5='Filter inputs'!$E$4, 'Vaccine Prioritization'!$C$5=$F3002),1,0)</f>
        <v>1</v>
      </c>
    </row>
    <row r="3003" spans="1:25" x14ac:dyDescent="0.3">
      <c r="A3003" t="str">
        <f t="shared" si="68"/>
        <v>AMERICACUBRotaC2027</v>
      </c>
      <c r="B3003" t="s">
        <v>22</v>
      </c>
      <c r="C3003" t="s">
        <v>175</v>
      </c>
      <c r="D3003" t="s">
        <v>71</v>
      </c>
      <c r="E3003" t="s">
        <v>85</v>
      </c>
      <c r="F3003">
        <v>2027</v>
      </c>
      <c r="G3003" t="s">
        <v>196</v>
      </c>
      <c r="H3003" s="11" cm="1">
        <f t="array" ref="H3003">_xlfn.IFS(G3003="&gt;70%",1,G3003="60-70%",70%,G3003="50-60%",60%,G3003="&lt;50%",50%)</f>
        <v>1</v>
      </c>
      <c r="I3003" s="47">
        <v>5.6637646397254743E-2</v>
      </c>
      <c r="J3003">
        <v>4</v>
      </c>
      <c r="K3003">
        <v>2</v>
      </c>
      <c r="L3003" t="s">
        <v>199</v>
      </c>
      <c r="M3003" s="11" cm="1">
        <f t="array" ref="M3003">_xlfn.IFS(L3003="&gt;70%",1,L3003="60-70%",70%,L3003="50-60%",60%,L3003="&lt;50%",50%)</f>
        <v>0.5</v>
      </c>
      <c r="N3003" s="47">
        <v>0.39575735513952376</v>
      </c>
      <c r="O3003">
        <v>7</v>
      </c>
      <c r="P3003">
        <v>5</v>
      </c>
      <c r="Q3003">
        <v>1</v>
      </c>
      <c r="R3003">
        <v>10</v>
      </c>
      <c r="S3003" t="s">
        <v>105</v>
      </c>
      <c r="T3003" t="s">
        <v>108</v>
      </c>
      <c r="V3003">
        <v>17</v>
      </c>
      <c r="W3003">
        <v>23</v>
      </c>
      <c r="X3003">
        <f>IF(AND(OR('Country Prioritization'!$C$4 = 'Filter inputs'!$A$4,'Country Prioritization'!$C$4=$B3003),
OR('Country Prioritization'!$C$6='Filter inputs'!$C$4,'Country Prioritization'!$C$6=$S3003),
OR( 'Country Prioritization'!$C$7='Filter inputs'!$D$4, 'Country Prioritization'!$C$7=$T3003),
OR('Country Prioritization'!$C$8='Filter inputs'!$E$4, 'Country Prioritization'!$C$8=$F3003), OR(AND('Country Prioritization'!$C$5='Filter inputs'!$B$4,H3003&lt;=$X$1),AND('Country Prioritization'!$C$5='Filter inputs'!$B$5,M3003&lt;=$X$1))),1,0)</f>
        <v>1</v>
      </c>
      <c r="Y3003">
        <f>IF(OR('Vaccine Prioritization'!$C$5='Filter inputs'!$E$4, 'Vaccine Prioritization'!$C$5=$F3003),1,0)</f>
        <v>1</v>
      </c>
    </row>
    <row r="3004" spans="1:25" x14ac:dyDescent="0.3">
      <c r="A3004" t="str">
        <f t="shared" si="68"/>
        <v>AFRICASSDRotaC2027</v>
      </c>
      <c r="B3004" t="s">
        <v>3</v>
      </c>
      <c r="C3004" t="s">
        <v>115</v>
      </c>
      <c r="D3004" t="s">
        <v>7</v>
      </c>
      <c r="E3004" t="s">
        <v>85</v>
      </c>
      <c r="F3004">
        <v>2027</v>
      </c>
      <c r="G3004" t="s">
        <v>196</v>
      </c>
      <c r="H3004" s="11" cm="1">
        <f t="array" ref="H3004">_xlfn.IFS(G3004="&gt;70%",1,G3004="60-70%",70%,G3004="50-60%",60%,G3004="&lt;50%",50%)</f>
        <v>1</v>
      </c>
      <c r="I3004" s="47">
        <v>0.56055669111952255</v>
      </c>
      <c r="J3004">
        <v>6</v>
      </c>
      <c r="K3004">
        <v>6</v>
      </c>
      <c r="L3004" t="s">
        <v>199</v>
      </c>
      <c r="M3004" s="11" cm="1">
        <f t="array" ref="M3004">_xlfn.IFS(L3004="&gt;70%",1,L3004="60-70%",70%,L3004="50-60%",60%,L3004="&lt;50%",50%)</f>
        <v>0.5</v>
      </c>
      <c r="N3004" s="47">
        <v>0.39026464198807997</v>
      </c>
      <c r="O3004">
        <v>8</v>
      </c>
      <c r="P3004">
        <v>5</v>
      </c>
      <c r="Q3004">
        <v>4</v>
      </c>
      <c r="R3004">
        <v>9</v>
      </c>
      <c r="S3004" t="s">
        <v>103</v>
      </c>
      <c r="T3004" t="s">
        <v>106</v>
      </c>
      <c r="V3004">
        <v>25</v>
      </c>
      <c r="W3004">
        <v>26</v>
      </c>
      <c r="X3004">
        <f>IF(AND(OR('Country Prioritization'!$C$4 = 'Filter inputs'!$A$4,'Country Prioritization'!$C$4=$B3004),
OR('Country Prioritization'!$C$6='Filter inputs'!$C$4,'Country Prioritization'!$C$6=$S3004),
OR( 'Country Prioritization'!$C$7='Filter inputs'!$D$4, 'Country Prioritization'!$C$7=$T3004),
OR('Country Prioritization'!$C$8='Filter inputs'!$E$4, 'Country Prioritization'!$C$8=$F3004), OR(AND('Country Prioritization'!$C$5='Filter inputs'!$B$4,H3004&lt;=$X$1),AND('Country Prioritization'!$C$5='Filter inputs'!$B$5,M3004&lt;=$X$1))),1,0)</f>
        <v>1</v>
      </c>
      <c r="Y3004">
        <f>IF(OR('Vaccine Prioritization'!$C$5='Filter inputs'!$E$4, 'Vaccine Prioritization'!$C$5=$F3004),1,0)</f>
        <v>1</v>
      </c>
    </row>
    <row r="3005" spans="1:25" x14ac:dyDescent="0.3">
      <c r="A3005" t="str">
        <f t="shared" si="68"/>
        <v>ASIATJKRotaC2027</v>
      </c>
      <c r="B3005" t="s">
        <v>13</v>
      </c>
      <c r="C3005" t="s">
        <v>172</v>
      </c>
      <c r="D3005" t="s">
        <v>68</v>
      </c>
      <c r="E3005" t="s">
        <v>85</v>
      </c>
      <c r="F3005">
        <v>2027</v>
      </c>
      <c r="G3005" t="s">
        <v>196</v>
      </c>
      <c r="H3005" s="11" cm="1">
        <f t="array" ref="H3005">_xlfn.IFS(G3005="&gt;70%",1,G3005="60-70%",70%,G3005="50-60%",60%,G3005="&lt;50%",50%)</f>
        <v>1</v>
      </c>
      <c r="I3005" s="47">
        <v>0.37562462353877879</v>
      </c>
      <c r="J3005">
        <v>1</v>
      </c>
      <c r="K3005">
        <v>5</v>
      </c>
      <c r="L3005" t="s">
        <v>196</v>
      </c>
      <c r="M3005" s="11" cm="1">
        <f t="array" ref="M3005">_xlfn.IFS(L3005="&gt;70%",1,L3005="60-70%",70%,L3005="50-60%",60%,L3005="&lt;50%",50%)</f>
        <v>1</v>
      </c>
      <c r="N3005" s="47">
        <v>0.37196698073407541</v>
      </c>
      <c r="O3005">
        <v>2</v>
      </c>
      <c r="P3005">
        <v>5</v>
      </c>
      <c r="Q3005">
        <v>6</v>
      </c>
      <c r="R3005">
        <v>9</v>
      </c>
      <c r="S3005" t="s">
        <v>103</v>
      </c>
      <c r="T3005" t="s">
        <v>106</v>
      </c>
      <c r="V3005">
        <v>21</v>
      </c>
      <c r="W3005">
        <v>22</v>
      </c>
      <c r="X3005">
        <f>IF(AND(OR('Country Prioritization'!$C$4 = 'Filter inputs'!$A$4,'Country Prioritization'!$C$4=$B3005),
OR('Country Prioritization'!$C$6='Filter inputs'!$C$4,'Country Prioritization'!$C$6=$S3005),
OR( 'Country Prioritization'!$C$7='Filter inputs'!$D$4, 'Country Prioritization'!$C$7=$T3005),
OR('Country Prioritization'!$C$8='Filter inputs'!$E$4, 'Country Prioritization'!$C$8=$F3005), OR(AND('Country Prioritization'!$C$5='Filter inputs'!$B$4,H3005&lt;=$X$1),AND('Country Prioritization'!$C$5='Filter inputs'!$B$5,M3005&lt;=$X$1))),1,0)</f>
        <v>1</v>
      </c>
      <c r="Y3005">
        <f>IF(OR('Vaccine Prioritization'!$C$5='Filter inputs'!$E$4, 'Vaccine Prioritization'!$C$5=$F3005),1,0)</f>
        <v>1</v>
      </c>
    </row>
    <row r="3006" spans="1:25" x14ac:dyDescent="0.3">
      <c r="A3006" t="str">
        <f t="shared" si="68"/>
        <v>ASIAAZERotaC2027</v>
      </c>
      <c r="B3006" t="s">
        <v>13</v>
      </c>
      <c r="C3006" t="s">
        <v>144</v>
      </c>
      <c r="D3006" t="s">
        <v>40</v>
      </c>
      <c r="E3006" t="s">
        <v>85</v>
      </c>
      <c r="F3006">
        <v>2027</v>
      </c>
      <c r="G3006" t="s">
        <v>196</v>
      </c>
      <c r="H3006" s="11" cm="1">
        <f t="array" ref="H3006">_xlfn.IFS(G3006="&gt;70%",1,G3006="60-70%",70%,G3006="50-60%",60%,G3006="&lt;50%",50%)</f>
        <v>1</v>
      </c>
      <c r="I3006" s="47">
        <v>0.27957182478349224</v>
      </c>
      <c r="J3006">
        <v>8</v>
      </c>
      <c r="K3006">
        <v>5</v>
      </c>
      <c r="L3006" t="s">
        <v>199</v>
      </c>
      <c r="M3006" s="11" cm="1">
        <f t="array" ref="M3006">_xlfn.IFS(L3006="&gt;70%",1,L3006="60-70%",70%,L3006="50-60%",60%,L3006="&lt;50%",50%)</f>
        <v>0.5</v>
      </c>
      <c r="N3006" s="47">
        <v>0.32250378321241757</v>
      </c>
      <c r="O3006">
        <v>9</v>
      </c>
      <c r="P3006">
        <v>5</v>
      </c>
      <c r="Q3006">
        <v>3</v>
      </c>
      <c r="R3006">
        <v>10</v>
      </c>
      <c r="S3006" t="s">
        <v>105</v>
      </c>
      <c r="T3006" t="s">
        <v>108</v>
      </c>
      <c r="V3006">
        <v>26</v>
      </c>
      <c r="W3006">
        <v>27</v>
      </c>
      <c r="X3006">
        <f>IF(AND(OR('Country Prioritization'!$C$4 = 'Filter inputs'!$A$4,'Country Prioritization'!$C$4=$B3006),
OR('Country Prioritization'!$C$6='Filter inputs'!$C$4,'Country Prioritization'!$C$6=$S3006),
OR( 'Country Prioritization'!$C$7='Filter inputs'!$D$4, 'Country Prioritization'!$C$7=$T3006),
OR('Country Prioritization'!$C$8='Filter inputs'!$E$4, 'Country Prioritization'!$C$8=$F3006), OR(AND('Country Prioritization'!$C$5='Filter inputs'!$B$4,H3006&lt;=$X$1),AND('Country Prioritization'!$C$5='Filter inputs'!$B$5,M3006&lt;=$X$1))),1,0)</f>
        <v>1</v>
      </c>
      <c r="Y3006">
        <f>IF(OR('Vaccine Prioritization'!$C$5='Filter inputs'!$E$4, 'Vaccine Prioritization'!$C$5=$F3006),1,0)</f>
        <v>1</v>
      </c>
    </row>
    <row r="3007" spans="1:25" x14ac:dyDescent="0.3">
      <c r="A3007" t="str">
        <f t="shared" si="68"/>
        <v>AFRICAERIRotaC2027</v>
      </c>
      <c r="B3007" t="s">
        <v>3</v>
      </c>
      <c r="C3007" t="s">
        <v>183</v>
      </c>
      <c r="D3007" t="s">
        <v>79</v>
      </c>
      <c r="E3007" t="s">
        <v>85</v>
      </c>
      <c r="F3007">
        <v>2027</v>
      </c>
      <c r="G3007" t="s">
        <v>196</v>
      </c>
      <c r="H3007" s="11" cm="1">
        <f t="array" ref="H3007">_xlfn.IFS(G3007="&gt;70%",1,G3007="60-70%",70%,G3007="50-60%",60%,G3007="&lt;50%",50%)</f>
        <v>1</v>
      </c>
      <c r="I3007" s="47">
        <v>0.14919431685707887</v>
      </c>
      <c r="J3007">
        <v>1</v>
      </c>
      <c r="K3007">
        <v>4</v>
      </c>
      <c r="L3007" t="s">
        <v>196</v>
      </c>
      <c r="M3007" s="11" cm="1">
        <f t="array" ref="M3007">_xlfn.IFS(L3007="&gt;70%",1,L3007="60-70%",70%,L3007="50-60%",60%,L3007="&lt;50%",50%)</f>
        <v>1</v>
      </c>
      <c r="N3007" s="47">
        <v>0.26083980440707161</v>
      </c>
      <c r="O3007">
        <v>1</v>
      </c>
      <c r="P3007">
        <v>5</v>
      </c>
      <c r="Q3007">
        <v>7</v>
      </c>
      <c r="R3007">
        <v>9</v>
      </c>
      <c r="S3007" t="s">
        <v>103</v>
      </c>
      <c r="T3007" t="s">
        <v>106</v>
      </c>
      <c r="V3007">
        <v>21</v>
      </c>
      <c r="W3007">
        <v>22</v>
      </c>
      <c r="X3007">
        <f>IF(AND(OR('Country Prioritization'!$C$4 = 'Filter inputs'!$A$4,'Country Prioritization'!$C$4=$B3007),
OR('Country Prioritization'!$C$6='Filter inputs'!$C$4,'Country Prioritization'!$C$6=$S3007),
OR( 'Country Prioritization'!$C$7='Filter inputs'!$D$4, 'Country Prioritization'!$C$7=$T3007),
OR('Country Prioritization'!$C$8='Filter inputs'!$E$4, 'Country Prioritization'!$C$8=$F3007), OR(AND('Country Prioritization'!$C$5='Filter inputs'!$B$4,H3007&lt;=$X$1),AND('Country Prioritization'!$C$5='Filter inputs'!$B$5,M3007&lt;=$X$1))),1,0)</f>
        <v>1</v>
      </c>
      <c r="Y3007">
        <f>IF(OR('Vaccine Prioritization'!$C$5='Filter inputs'!$E$4, 'Vaccine Prioritization'!$C$5=$F3007),1,0)</f>
        <v>1</v>
      </c>
    </row>
    <row r="3008" spans="1:25" x14ac:dyDescent="0.3">
      <c r="A3008" t="str">
        <f t="shared" si="68"/>
        <v>AFRICAMWIRotaC2027</v>
      </c>
      <c r="B3008" t="s">
        <v>3</v>
      </c>
      <c r="C3008" t="s">
        <v>158</v>
      </c>
      <c r="D3008" t="s">
        <v>54</v>
      </c>
      <c r="E3008" t="s">
        <v>85</v>
      </c>
      <c r="F3008">
        <v>2027</v>
      </c>
      <c r="G3008" t="s">
        <v>196</v>
      </c>
      <c r="H3008" s="11" cm="1">
        <f t="array" ref="H3008">_xlfn.IFS(G3008="&gt;70%",1,G3008="60-70%",70%,G3008="50-60%",60%,G3008="&lt;50%",50%)</f>
        <v>1</v>
      </c>
      <c r="I3008" s="47">
        <v>0.26822227348293842</v>
      </c>
      <c r="J3008">
        <v>2</v>
      </c>
      <c r="K3008">
        <v>5</v>
      </c>
      <c r="L3008" t="s">
        <v>196</v>
      </c>
      <c r="M3008" s="11" cm="1">
        <f t="array" ref="M3008">_xlfn.IFS(L3008="&gt;70%",1,L3008="60-70%",70%,L3008="50-60%",60%,L3008="&lt;50%",50%)</f>
        <v>1</v>
      </c>
      <c r="N3008" s="47">
        <v>0.25134885109225996</v>
      </c>
      <c r="O3008">
        <v>3</v>
      </c>
      <c r="P3008">
        <v>4</v>
      </c>
      <c r="Q3008">
        <v>10</v>
      </c>
      <c r="R3008">
        <v>9</v>
      </c>
      <c r="S3008" t="s">
        <v>103</v>
      </c>
      <c r="T3008" t="s">
        <v>106</v>
      </c>
      <c r="V3008">
        <v>26</v>
      </c>
      <c r="W3008">
        <v>26</v>
      </c>
      <c r="X3008">
        <f>IF(AND(OR('Country Prioritization'!$C$4 = 'Filter inputs'!$A$4,'Country Prioritization'!$C$4=$B3008),
OR('Country Prioritization'!$C$6='Filter inputs'!$C$4,'Country Prioritization'!$C$6=$S3008),
OR( 'Country Prioritization'!$C$7='Filter inputs'!$D$4, 'Country Prioritization'!$C$7=$T3008),
OR('Country Prioritization'!$C$8='Filter inputs'!$E$4, 'Country Prioritization'!$C$8=$F3008), OR(AND('Country Prioritization'!$C$5='Filter inputs'!$B$4,H3008&lt;=$X$1),AND('Country Prioritization'!$C$5='Filter inputs'!$B$5,M3008&lt;=$X$1))),1,0)</f>
        <v>1</v>
      </c>
      <c r="Y3008">
        <f>IF(OR('Vaccine Prioritization'!$C$5='Filter inputs'!$E$4, 'Vaccine Prioritization'!$C$5=$F3008),1,0)</f>
        <v>1</v>
      </c>
    </row>
    <row r="3009" spans="1:25" x14ac:dyDescent="0.3">
      <c r="A3009" t="str">
        <f t="shared" si="68"/>
        <v>ASIALAORotaC2027</v>
      </c>
      <c r="B3009" t="s">
        <v>13</v>
      </c>
      <c r="C3009" t="s">
        <v>135</v>
      </c>
      <c r="D3009" t="s">
        <v>31</v>
      </c>
      <c r="E3009" t="s">
        <v>85</v>
      </c>
      <c r="F3009">
        <v>2027</v>
      </c>
      <c r="G3009" t="s">
        <v>196</v>
      </c>
      <c r="H3009" s="11" cm="1">
        <f t="array" ref="H3009">_xlfn.IFS(G3009="&gt;70%",1,G3009="60-70%",70%,G3009="50-60%",60%,G3009="&lt;50%",50%)</f>
        <v>1</v>
      </c>
      <c r="I3009" s="47">
        <v>0.33350049258129216</v>
      </c>
      <c r="J3009">
        <v>8</v>
      </c>
      <c r="K3009">
        <v>5</v>
      </c>
      <c r="L3009" t="s">
        <v>199</v>
      </c>
      <c r="M3009" s="11" cm="1">
        <f t="array" ref="M3009">_xlfn.IFS(L3009="&gt;70%",1,L3009="60-70%",70%,L3009="50-60%",60%,L3009="&lt;50%",50%)</f>
        <v>0.5</v>
      </c>
      <c r="N3009" s="47">
        <v>0.23403772601492542</v>
      </c>
      <c r="O3009">
        <v>9</v>
      </c>
      <c r="P3009">
        <v>4</v>
      </c>
      <c r="Q3009">
        <v>2</v>
      </c>
      <c r="R3009">
        <v>5</v>
      </c>
      <c r="S3009" t="s">
        <v>104</v>
      </c>
      <c r="T3009" t="s">
        <v>107</v>
      </c>
      <c r="V3009">
        <v>20</v>
      </c>
      <c r="W3009">
        <v>20</v>
      </c>
      <c r="X3009">
        <f>IF(AND(OR('Country Prioritization'!$C$4 = 'Filter inputs'!$A$4,'Country Prioritization'!$C$4=$B3009),
OR('Country Prioritization'!$C$6='Filter inputs'!$C$4,'Country Prioritization'!$C$6=$S3009),
OR( 'Country Prioritization'!$C$7='Filter inputs'!$D$4, 'Country Prioritization'!$C$7=$T3009),
OR('Country Prioritization'!$C$8='Filter inputs'!$E$4, 'Country Prioritization'!$C$8=$F3009), OR(AND('Country Prioritization'!$C$5='Filter inputs'!$B$4,H3009&lt;=$X$1),AND('Country Prioritization'!$C$5='Filter inputs'!$B$5,M3009&lt;=$X$1))),1,0)</f>
        <v>1</v>
      </c>
      <c r="Y3009">
        <f>IF(OR('Vaccine Prioritization'!$C$5='Filter inputs'!$E$4, 'Vaccine Prioritization'!$C$5=$F3009),1,0)</f>
        <v>1</v>
      </c>
    </row>
    <row r="3010" spans="1:25" x14ac:dyDescent="0.3">
      <c r="A3010" t="str">
        <f t="shared" si="68"/>
        <v>AFRICASLERotaC2027</v>
      </c>
      <c r="B3010" t="s">
        <v>3</v>
      </c>
      <c r="C3010" t="s">
        <v>154</v>
      </c>
      <c r="D3010" t="s">
        <v>50</v>
      </c>
      <c r="E3010" t="s">
        <v>85</v>
      </c>
      <c r="F3010">
        <v>2027</v>
      </c>
      <c r="G3010" t="s">
        <v>196</v>
      </c>
      <c r="H3010" s="11" cm="1">
        <f t="array" ref="H3010">_xlfn.IFS(G3010="&gt;70%",1,G3010="60-70%",70%,G3010="50-60%",60%,G3010="&lt;50%",50%)</f>
        <v>1</v>
      </c>
      <c r="I3010" s="47">
        <v>0.23033935646953871</v>
      </c>
      <c r="J3010">
        <v>2</v>
      </c>
      <c r="K3010">
        <v>5</v>
      </c>
      <c r="L3010" t="s">
        <v>196</v>
      </c>
      <c r="M3010" s="11" cm="1">
        <f t="array" ref="M3010">_xlfn.IFS(L3010="&gt;70%",1,L3010="60-70%",70%,L3010="50-60%",60%,L3010="&lt;50%",50%)</f>
        <v>1</v>
      </c>
      <c r="N3010" s="47">
        <v>0.23397382691178245</v>
      </c>
      <c r="O3010">
        <v>4</v>
      </c>
      <c r="P3010">
        <v>4</v>
      </c>
      <c r="Q3010">
        <v>10</v>
      </c>
      <c r="R3010">
        <v>9</v>
      </c>
      <c r="S3010" t="s">
        <v>103</v>
      </c>
      <c r="T3010" t="s">
        <v>106</v>
      </c>
      <c r="V3010">
        <v>26</v>
      </c>
      <c r="W3010">
        <v>27</v>
      </c>
      <c r="X3010">
        <f>IF(AND(OR('Country Prioritization'!$C$4 = 'Filter inputs'!$A$4,'Country Prioritization'!$C$4=$B3010),
OR('Country Prioritization'!$C$6='Filter inputs'!$C$4,'Country Prioritization'!$C$6=$S3010),
OR( 'Country Prioritization'!$C$7='Filter inputs'!$D$4, 'Country Prioritization'!$C$7=$T3010),
OR('Country Prioritization'!$C$8='Filter inputs'!$E$4, 'Country Prioritization'!$C$8=$F3010), OR(AND('Country Prioritization'!$C$5='Filter inputs'!$B$4,H3010&lt;=$X$1),AND('Country Prioritization'!$C$5='Filter inputs'!$B$5,M3010&lt;=$X$1))),1,0)</f>
        <v>1</v>
      </c>
      <c r="Y3010">
        <f>IF(OR('Vaccine Prioritization'!$C$5='Filter inputs'!$E$4, 'Vaccine Prioritization'!$C$5=$F3010),1,0)</f>
        <v>1</v>
      </c>
    </row>
    <row r="3011" spans="1:25" x14ac:dyDescent="0.3">
      <c r="A3011" t="str">
        <f t="shared" si="68"/>
        <v>AFRICATGORotaC2027</v>
      </c>
      <c r="B3011" t="s">
        <v>3</v>
      </c>
      <c r="C3011" t="s">
        <v>155</v>
      </c>
      <c r="D3011" t="s">
        <v>51</v>
      </c>
      <c r="E3011" t="s">
        <v>85</v>
      </c>
      <c r="F3011">
        <v>2027</v>
      </c>
      <c r="G3011" t="s">
        <v>196</v>
      </c>
      <c r="H3011" s="11" cm="1">
        <f t="array" ref="H3011">_xlfn.IFS(G3011="&gt;70%",1,G3011="60-70%",70%,G3011="50-60%",60%,G3011="&lt;50%",50%)</f>
        <v>1</v>
      </c>
      <c r="I3011" s="47">
        <v>0.2103589544377503</v>
      </c>
      <c r="J3011">
        <v>5</v>
      </c>
      <c r="K3011">
        <v>4</v>
      </c>
      <c r="L3011" t="s">
        <v>196</v>
      </c>
      <c r="M3011" s="11" cm="1">
        <f t="array" ref="M3011">_xlfn.IFS(L3011="&gt;70%",1,L3011="60-70%",70%,L3011="50-60%",60%,L3011="&lt;50%",50%)</f>
        <v>1</v>
      </c>
      <c r="N3011" s="47">
        <v>0.21591099323925883</v>
      </c>
      <c r="O3011">
        <v>3</v>
      </c>
      <c r="P3011">
        <v>4</v>
      </c>
      <c r="Q3011">
        <v>6</v>
      </c>
      <c r="R3011">
        <v>9</v>
      </c>
      <c r="S3011" t="s">
        <v>103</v>
      </c>
      <c r="T3011" t="s">
        <v>106</v>
      </c>
      <c r="V3011">
        <v>24</v>
      </c>
      <c r="W3011">
        <v>22</v>
      </c>
      <c r="X3011">
        <f>IF(AND(OR('Country Prioritization'!$C$4 = 'Filter inputs'!$A$4,'Country Prioritization'!$C$4=$B3011),
OR('Country Prioritization'!$C$6='Filter inputs'!$C$4,'Country Prioritization'!$C$6=$S3011),
OR( 'Country Prioritization'!$C$7='Filter inputs'!$D$4, 'Country Prioritization'!$C$7=$T3011),
OR('Country Prioritization'!$C$8='Filter inputs'!$E$4, 'Country Prioritization'!$C$8=$F3011), OR(AND('Country Prioritization'!$C$5='Filter inputs'!$B$4,H3011&lt;=$X$1),AND('Country Prioritization'!$C$5='Filter inputs'!$B$5,M3011&lt;=$X$1))),1,0)</f>
        <v>1</v>
      </c>
      <c r="Y3011">
        <f>IF(OR('Vaccine Prioritization'!$C$5='Filter inputs'!$E$4, 'Vaccine Prioritization'!$C$5=$F3011),1,0)</f>
        <v>1</v>
      </c>
    </row>
    <row r="3012" spans="1:25" x14ac:dyDescent="0.3">
      <c r="A3012" t="str">
        <f t="shared" ref="A3012:A3075" si="69">_xlfn.CONCAT(B3012,D3012,E3012,F3012)</f>
        <v>ASIAKGZRotaC2027</v>
      </c>
      <c r="B3012" t="s">
        <v>13</v>
      </c>
      <c r="C3012" t="s">
        <v>143</v>
      </c>
      <c r="D3012" t="s">
        <v>39</v>
      </c>
      <c r="E3012" t="s">
        <v>85</v>
      </c>
      <c r="F3012">
        <v>2027</v>
      </c>
      <c r="G3012" t="s">
        <v>196</v>
      </c>
      <c r="H3012" s="11" cm="1">
        <f t="array" ref="H3012">_xlfn.IFS(G3012="&gt;70%",1,G3012="60-70%",70%,G3012="50-60%",60%,G3012="&lt;50%",50%)</f>
        <v>1</v>
      </c>
      <c r="I3012" s="47">
        <v>0.10835857842476815</v>
      </c>
      <c r="J3012">
        <v>8</v>
      </c>
      <c r="K3012">
        <v>3</v>
      </c>
      <c r="L3012" t="s">
        <v>199</v>
      </c>
      <c r="M3012" s="11" cm="1">
        <f t="array" ref="M3012">_xlfn.IFS(L3012="&gt;70%",1,L3012="60-70%",70%,L3012="50-60%",60%,L3012="&lt;50%",50%)</f>
        <v>0.5</v>
      </c>
      <c r="N3012" s="47">
        <v>0.21571927502168825</v>
      </c>
      <c r="O3012">
        <v>9</v>
      </c>
      <c r="P3012">
        <v>4</v>
      </c>
      <c r="Q3012">
        <v>6</v>
      </c>
      <c r="R3012">
        <v>2</v>
      </c>
      <c r="S3012" t="s">
        <v>104</v>
      </c>
      <c r="T3012" t="s">
        <v>109</v>
      </c>
      <c r="V3012">
        <v>19</v>
      </c>
      <c r="W3012">
        <v>21</v>
      </c>
      <c r="X3012">
        <f>IF(AND(OR('Country Prioritization'!$C$4 = 'Filter inputs'!$A$4,'Country Prioritization'!$C$4=$B3012),
OR('Country Prioritization'!$C$6='Filter inputs'!$C$4,'Country Prioritization'!$C$6=$S3012),
OR( 'Country Prioritization'!$C$7='Filter inputs'!$D$4, 'Country Prioritization'!$C$7=$T3012),
OR('Country Prioritization'!$C$8='Filter inputs'!$E$4, 'Country Prioritization'!$C$8=$F3012), OR(AND('Country Prioritization'!$C$5='Filter inputs'!$B$4,H3012&lt;=$X$1),AND('Country Prioritization'!$C$5='Filter inputs'!$B$5,M3012&lt;=$X$1))),1,0)</f>
        <v>1</v>
      </c>
      <c r="Y3012">
        <f>IF(OR('Vaccine Prioritization'!$C$5='Filter inputs'!$E$4, 'Vaccine Prioritization'!$C$5=$F3012),1,0)</f>
        <v>1</v>
      </c>
    </row>
    <row r="3013" spans="1:25" x14ac:dyDescent="0.3">
      <c r="A3013" t="str">
        <f t="shared" si="69"/>
        <v>AFRICACIVRotaC2027</v>
      </c>
      <c r="B3013" t="s">
        <v>3</v>
      </c>
      <c r="C3013" t="s">
        <v>142</v>
      </c>
      <c r="D3013" t="s">
        <v>38</v>
      </c>
      <c r="E3013" t="s">
        <v>85</v>
      </c>
      <c r="F3013">
        <v>2027</v>
      </c>
      <c r="G3013" t="s">
        <v>196</v>
      </c>
      <c r="H3013" s="11" cm="1">
        <f t="array" ref="H3013">_xlfn.IFS(G3013="&gt;70%",1,G3013="60-70%",70%,G3013="50-60%",60%,G3013="&lt;50%",50%)</f>
        <v>1</v>
      </c>
      <c r="I3013" s="47">
        <v>0.16479764285196977</v>
      </c>
      <c r="J3013">
        <v>7</v>
      </c>
      <c r="K3013">
        <v>4</v>
      </c>
      <c r="L3013" t="s">
        <v>196</v>
      </c>
      <c r="M3013" s="11" cm="1">
        <f t="array" ref="M3013">_xlfn.IFS(L3013="&gt;70%",1,L3013="60-70%",70%,L3013="50-60%",60%,L3013="&lt;50%",50%)</f>
        <v>1</v>
      </c>
      <c r="N3013" s="47">
        <v>0.19639637307162625</v>
      </c>
      <c r="O3013">
        <v>5</v>
      </c>
      <c r="P3013">
        <v>4</v>
      </c>
      <c r="Q3013">
        <v>5</v>
      </c>
      <c r="R3013">
        <v>2</v>
      </c>
      <c r="S3013" t="s">
        <v>104</v>
      </c>
      <c r="T3013" t="s">
        <v>109</v>
      </c>
      <c r="V3013">
        <v>18</v>
      </c>
      <c r="W3013">
        <v>16</v>
      </c>
      <c r="X3013">
        <f>IF(AND(OR('Country Prioritization'!$C$4 = 'Filter inputs'!$A$4,'Country Prioritization'!$C$4=$B3013),
OR('Country Prioritization'!$C$6='Filter inputs'!$C$4,'Country Prioritization'!$C$6=$S3013),
OR( 'Country Prioritization'!$C$7='Filter inputs'!$D$4, 'Country Prioritization'!$C$7=$T3013),
OR('Country Prioritization'!$C$8='Filter inputs'!$E$4, 'Country Prioritization'!$C$8=$F3013), OR(AND('Country Prioritization'!$C$5='Filter inputs'!$B$4,H3013&lt;=$X$1),AND('Country Prioritization'!$C$5='Filter inputs'!$B$5,M3013&lt;=$X$1))),1,0)</f>
        <v>1</v>
      </c>
      <c r="Y3013">
        <f>IF(OR('Vaccine Prioritization'!$C$5='Filter inputs'!$E$4, 'Vaccine Prioritization'!$C$5=$F3013),1,0)</f>
        <v>1</v>
      </c>
    </row>
    <row r="3014" spans="1:25" x14ac:dyDescent="0.3">
      <c r="A3014" t="str">
        <f t="shared" si="69"/>
        <v>EUROPEUKRRotaC2027</v>
      </c>
      <c r="B3014" t="s">
        <v>9</v>
      </c>
      <c r="C3014" t="s">
        <v>117</v>
      </c>
      <c r="D3014" t="s">
        <v>10</v>
      </c>
      <c r="E3014" t="s">
        <v>85</v>
      </c>
      <c r="F3014">
        <v>2027</v>
      </c>
      <c r="G3014" t="s">
        <v>197</v>
      </c>
      <c r="H3014" s="11" cm="1">
        <f t="array" ref="H3014">_xlfn.IFS(G3014="&gt;70%",1,G3014="60-70%",70%,G3014="50-60%",60%,G3014="&lt;50%",50%)</f>
        <v>0.7</v>
      </c>
      <c r="I3014" s="47">
        <v>0.16753697147732816</v>
      </c>
      <c r="J3014">
        <v>10</v>
      </c>
      <c r="K3014">
        <v>4</v>
      </c>
      <c r="L3014" t="s">
        <v>199</v>
      </c>
      <c r="M3014" s="11" cm="1">
        <f t="array" ref="M3014">_xlfn.IFS(L3014="&gt;70%",1,L3014="60-70%",70%,L3014="50-60%",60%,L3014="&lt;50%",50%)</f>
        <v>0.5</v>
      </c>
      <c r="N3014" s="47">
        <v>0.19602607447269246</v>
      </c>
      <c r="O3014">
        <v>10</v>
      </c>
      <c r="P3014">
        <v>4</v>
      </c>
      <c r="Q3014">
        <v>1</v>
      </c>
      <c r="R3014">
        <v>11</v>
      </c>
      <c r="S3014" t="s">
        <v>104</v>
      </c>
      <c r="T3014" t="s">
        <v>108</v>
      </c>
      <c r="V3014">
        <v>26</v>
      </c>
      <c r="W3014">
        <v>26</v>
      </c>
      <c r="X3014">
        <f>IF(AND(OR('Country Prioritization'!$C$4 = 'Filter inputs'!$A$4,'Country Prioritization'!$C$4=$B3014),
OR('Country Prioritization'!$C$6='Filter inputs'!$C$4,'Country Prioritization'!$C$6=$S3014),
OR( 'Country Prioritization'!$C$7='Filter inputs'!$D$4, 'Country Prioritization'!$C$7=$T3014),
OR('Country Prioritization'!$C$8='Filter inputs'!$E$4, 'Country Prioritization'!$C$8=$F3014), OR(AND('Country Prioritization'!$C$5='Filter inputs'!$B$4,H3014&lt;=$X$1),AND('Country Prioritization'!$C$5='Filter inputs'!$B$5,M3014&lt;=$X$1))),1,0)</f>
        <v>1</v>
      </c>
      <c r="Y3014">
        <f>IF(OR('Vaccine Prioritization'!$C$5='Filter inputs'!$E$4, 'Vaccine Prioritization'!$C$5=$F3014),1,0)</f>
        <v>1</v>
      </c>
    </row>
    <row r="3015" spans="1:25" x14ac:dyDescent="0.3">
      <c r="A3015" t="str">
        <f t="shared" si="69"/>
        <v>AMERICAHNDRotaC2027</v>
      </c>
      <c r="B3015" t="s">
        <v>22</v>
      </c>
      <c r="C3015" t="s">
        <v>165</v>
      </c>
      <c r="D3015" t="s">
        <v>61</v>
      </c>
      <c r="E3015" t="s">
        <v>85</v>
      </c>
      <c r="F3015">
        <v>2027</v>
      </c>
      <c r="G3015" t="s">
        <v>196</v>
      </c>
      <c r="H3015" s="11" cm="1">
        <f t="array" ref="H3015">_xlfn.IFS(G3015="&gt;70%",1,G3015="60-70%",70%,G3015="50-60%",60%,G3015="&lt;50%",50%)</f>
        <v>1</v>
      </c>
      <c r="I3015" s="47">
        <v>0.17127527842837476</v>
      </c>
      <c r="J3015">
        <v>3</v>
      </c>
      <c r="K3015">
        <v>4</v>
      </c>
      <c r="L3015" t="s">
        <v>196</v>
      </c>
      <c r="M3015" s="11" cm="1">
        <f t="array" ref="M3015">_xlfn.IFS(L3015="&gt;70%",1,L3015="60-70%",70%,L3015="50-60%",60%,L3015="&lt;50%",50%)</f>
        <v>1</v>
      </c>
      <c r="N3015" s="47">
        <v>0.18269984885742985</v>
      </c>
      <c r="O3015">
        <v>2</v>
      </c>
      <c r="P3015">
        <v>3</v>
      </c>
      <c r="Q3015">
        <v>4</v>
      </c>
      <c r="R3015">
        <v>11</v>
      </c>
      <c r="S3015" t="s">
        <v>104</v>
      </c>
      <c r="T3015" t="s">
        <v>108</v>
      </c>
      <c r="V3015">
        <v>22</v>
      </c>
      <c r="W3015">
        <v>20</v>
      </c>
      <c r="X3015">
        <f>IF(AND(OR('Country Prioritization'!$C$4 = 'Filter inputs'!$A$4,'Country Prioritization'!$C$4=$B3015),
OR('Country Prioritization'!$C$6='Filter inputs'!$C$4,'Country Prioritization'!$C$6=$S3015),
OR( 'Country Prioritization'!$C$7='Filter inputs'!$D$4, 'Country Prioritization'!$C$7=$T3015),
OR('Country Prioritization'!$C$8='Filter inputs'!$E$4, 'Country Prioritization'!$C$8=$F3015), OR(AND('Country Prioritization'!$C$5='Filter inputs'!$B$4,H3015&lt;=$X$1),AND('Country Prioritization'!$C$5='Filter inputs'!$B$5,M3015&lt;=$X$1))),1,0)</f>
        <v>1</v>
      </c>
      <c r="Y3015">
        <f>IF(OR('Vaccine Prioritization'!$C$5='Filter inputs'!$E$4, 'Vaccine Prioritization'!$C$5=$F3015),1,0)</f>
        <v>1</v>
      </c>
    </row>
    <row r="3016" spans="1:25" x14ac:dyDescent="0.3">
      <c r="A3016" t="str">
        <f t="shared" si="69"/>
        <v>AFRICAMRTRotaC2027</v>
      </c>
      <c r="B3016" t="s">
        <v>3</v>
      </c>
      <c r="C3016" t="s">
        <v>140</v>
      </c>
      <c r="D3016" t="s">
        <v>36</v>
      </c>
      <c r="E3016" t="s">
        <v>85</v>
      </c>
      <c r="F3016">
        <v>2027</v>
      </c>
      <c r="G3016" t="s">
        <v>196</v>
      </c>
      <c r="H3016" s="11" cm="1">
        <f t="array" ref="H3016">_xlfn.IFS(G3016="&gt;70%",1,G3016="60-70%",70%,G3016="50-60%",60%,G3016="&lt;50%",50%)</f>
        <v>1</v>
      </c>
      <c r="I3016" s="47">
        <v>0.154740836684919</v>
      </c>
      <c r="J3016">
        <v>5</v>
      </c>
      <c r="K3016">
        <v>4</v>
      </c>
      <c r="L3016" t="s">
        <v>196</v>
      </c>
      <c r="M3016" s="11" cm="1">
        <f t="array" ref="M3016">_xlfn.IFS(L3016="&gt;70%",1,L3016="60-70%",70%,L3016="50-60%",60%,L3016="&lt;50%",50%)</f>
        <v>1</v>
      </c>
      <c r="N3016" s="47">
        <v>0.14804723958513105</v>
      </c>
      <c r="O3016">
        <v>5</v>
      </c>
      <c r="P3016">
        <v>3</v>
      </c>
      <c r="Q3016">
        <v>7</v>
      </c>
      <c r="R3016">
        <v>2</v>
      </c>
      <c r="S3016" t="s">
        <v>104</v>
      </c>
      <c r="T3016" t="s">
        <v>109</v>
      </c>
      <c r="V3016">
        <v>18</v>
      </c>
      <c r="W3016">
        <v>17</v>
      </c>
      <c r="X3016">
        <f>IF(AND(OR('Country Prioritization'!$C$4 = 'Filter inputs'!$A$4,'Country Prioritization'!$C$4=$B3016),
OR('Country Prioritization'!$C$6='Filter inputs'!$C$4,'Country Prioritization'!$C$6=$S3016),
OR( 'Country Prioritization'!$C$7='Filter inputs'!$D$4, 'Country Prioritization'!$C$7=$T3016),
OR('Country Prioritization'!$C$8='Filter inputs'!$E$4, 'Country Prioritization'!$C$8=$F3016), OR(AND('Country Prioritization'!$C$5='Filter inputs'!$B$4,H3016&lt;=$X$1),AND('Country Prioritization'!$C$5='Filter inputs'!$B$5,M3016&lt;=$X$1))),1,0)</f>
        <v>1</v>
      </c>
      <c r="Y3016">
        <f>IF(OR('Vaccine Prioritization'!$C$5='Filter inputs'!$E$4, 'Vaccine Prioritization'!$C$5=$F3016),1,0)</f>
        <v>1</v>
      </c>
    </row>
    <row r="3017" spans="1:25" x14ac:dyDescent="0.3">
      <c r="A3017" t="str">
        <f t="shared" si="69"/>
        <v>AFRICAZWERotaC2027</v>
      </c>
      <c r="B3017" t="s">
        <v>3</v>
      </c>
      <c r="C3017" t="s">
        <v>148</v>
      </c>
      <c r="D3017" t="s">
        <v>44</v>
      </c>
      <c r="E3017" t="s">
        <v>85</v>
      </c>
      <c r="F3017">
        <v>2027</v>
      </c>
      <c r="G3017" t="s">
        <v>196</v>
      </c>
      <c r="H3017" s="11" cm="1">
        <f t="array" ref="H3017">_xlfn.IFS(G3017="&gt;70%",1,G3017="60-70%",70%,G3017="50-60%",60%,G3017="&lt;50%",50%)</f>
        <v>1</v>
      </c>
      <c r="I3017" s="47">
        <v>0.14596990352563347</v>
      </c>
      <c r="J3017">
        <v>2</v>
      </c>
      <c r="K3017">
        <v>3</v>
      </c>
      <c r="L3017" t="s">
        <v>196</v>
      </c>
      <c r="M3017" s="11" cm="1">
        <f t="array" ref="M3017">_xlfn.IFS(L3017="&gt;70%",1,L3017="60-70%",70%,L3017="50-60%",60%,L3017="&lt;50%",50%)</f>
        <v>1</v>
      </c>
      <c r="N3017" s="47">
        <v>0.14731438077617376</v>
      </c>
      <c r="O3017">
        <v>4</v>
      </c>
      <c r="P3017">
        <v>3</v>
      </c>
      <c r="Q3017">
        <v>7</v>
      </c>
      <c r="R3017">
        <v>2</v>
      </c>
      <c r="S3017" t="s">
        <v>104</v>
      </c>
      <c r="T3017" t="s">
        <v>109</v>
      </c>
      <c r="V3017">
        <v>14</v>
      </c>
      <c r="W3017">
        <v>16</v>
      </c>
      <c r="X3017">
        <f>IF(AND(OR('Country Prioritization'!$C$4 = 'Filter inputs'!$A$4,'Country Prioritization'!$C$4=$B3017),
OR('Country Prioritization'!$C$6='Filter inputs'!$C$4,'Country Prioritization'!$C$6=$S3017),
OR( 'Country Prioritization'!$C$7='Filter inputs'!$D$4, 'Country Prioritization'!$C$7=$T3017),
OR('Country Prioritization'!$C$8='Filter inputs'!$E$4, 'Country Prioritization'!$C$8=$F3017), OR(AND('Country Prioritization'!$C$5='Filter inputs'!$B$4,H3017&lt;=$X$1),AND('Country Prioritization'!$C$5='Filter inputs'!$B$5,M3017&lt;=$X$1))),1,0)</f>
        <v>1</v>
      </c>
      <c r="Y3017">
        <f>IF(OR('Vaccine Prioritization'!$C$5='Filter inputs'!$E$4, 'Vaccine Prioritization'!$C$5=$F3017),1,0)</f>
        <v>1</v>
      </c>
    </row>
    <row r="3018" spans="1:25" x14ac:dyDescent="0.3">
      <c r="A3018" t="str">
        <f t="shared" si="69"/>
        <v>AFRICALBRRotaC2027</v>
      </c>
      <c r="B3018" t="s">
        <v>3</v>
      </c>
      <c r="C3018" t="s">
        <v>137</v>
      </c>
      <c r="D3018" t="s">
        <v>33</v>
      </c>
      <c r="E3018" t="s">
        <v>85</v>
      </c>
      <c r="F3018">
        <v>2027</v>
      </c>
      <c r="G3018" t="s">
        <v>197</v>
      </c>
      <c r="H3018" s="11" cm="1">
        <f t="array" ref="H3018">_xlfn.IFS(G3018="&gt;70%",1,G3018="60-70%",70%,G3018="50-60%",60%,G3018="&lt;50%",50%)</f>
        <v>0.7</v>
      </c>
      <c r="I3018" s="47">
        <v>0.10698270598720043</v>
      </c>
      <c r="J3018">
        <v>10</v>
      </c>
      <c r="K3018">
        <v>3</v>
      </c>
      <c r="L3018" t="s">
        <v>196</v>
      </c>
      <c r="M3018" s="11" cm="1">
        <f t="array" ref="M3018">_xlfn.IFS(L3018="&gt;70%",1,L3018="60-70%",70%,L3018="50-60%",60%,L3018="&lt;50%",50%)</f>
        <v>1</v>
      </c>
      <c r="N3018" s="47">
        <v>0.12766984215115279</v>
      </c>
      <c r="O3018">
        <v>5</v>
      </c>
      <c r="P3018">
        <v>3</v>
      </c>
      <c r="Q3018">
        <v>10</v>
      </c>
      <c r="R3018">
        <v>9</v>
      </c>
      <c r="S3018" t="s">
        <v>103</v>
      </c>
      <c r="T3018" t="s">
        <v>106</v>
      </c>
      <c r="V3018">
        <v>32</v>
      </c>
      <c r="W3018">
        <v>27</v>
      </c>
      <c r="X3018">
        <f>IF(AND(OR('Country Prioritization'!$C$4 = 'Filter inputs'!$A$4,'Country Prioritization'!$C$4=$B3018),
OR('Country Prioritization'!$C$6='Filter inputs'!$C$4,'Country Prioritization'!$C$6=$S3018),
OR( 'Country Prioritization'!$C$7='Filter inputs'!$D$4, 'Country Prioritization'!$C$7=$T3018),
OR('Country Prioritization'!$C$8='Filter inputs'!$E$4, 'Country Prioritization'!$C$8=$F3018), OR(AND('Country Prioritization'!$C$5='Filter inputs'!$B$4,H3018&lt;=$X$1),AND('Country Prioritization'!$C$5='Filter inputs'!$B$5,M3018&lt;=$X$1))),1,0)</f>
        <v>1</v>
      </c>
      <c r="Y3018">
        <f>IF(OR('Vaccine Prioritization'!$C$5='Filter inputs'!$E$4, 'Vaccine Prioritization'!$C$5=$F3018),1,0)</f>
        <v>1</v>
      </c>
    </row>
    <row r="3019" spans="1:25" x14ac:dyDescent="0.3">
      <c r="A3019" t="str">
        <f t="shared" si="69"/>
        <v>AFRICACOGRotaC2027</v>
      </c>
      <c r="B3019" t="s">
        <v>3</v>
      </c>
      <c r="C3019" t="s">
        <v>128</v>
      </c>
      <c r="D3019" t="s">
        <v>24</v>
      </c>
      <c r="E3019" t="s">
        <v>85</v>
      </c>
      <c r="F3019">
        <v>2027</v>
      </c>
      <c r="G3019" t="s">
        <v>196</v>
      </c>
      <c r="H3019" s="11" cm="1">
        <f t="array" ref="H3019">_xlfn.IFS(G3019="&gt;70%",1,G3019="60-70%",70%,G3019="50-60%",60%,G3019="&lt;50%",50%)</f>
        <v>1</v>
      </c>
      <c r="I3019" s="47">
        <v>0.14874350912789588</v>
      </c>
      <c r="J3019">
        <v>7</v>
      </c>
      <c r="K3019">
        <v>3</v>
      </c>
      <c r="L3019" t="s">
        <v>196</v>
      </c>
      <c r="M3019" s="11" cm="1">
        <f t="array" ref="M3019">_xlfn.IFS(L3019="&gt;70%",1,L3019="60-70%",70%,L3019="50-60%",60%,L3019="&lt;50%",50%)</f>
        <v>1</v>
      </c>
      <c r="N3019" s="47">
        <v>0.12195343730627099</v>
      </c>
      <c r="O3019">
        <v>6</v>
      </c>
      <c r="P3019">
        <v>3</v>
      </c>
      <c r="Q3019">
        <v>8</v>
      </c>
      <c r="R3019">
        <v>2</v>
      </c>
      <c r="S3019" t="s">
        <v>104</v>
      </c>
      <c r="T3019" t="s">
        <v>109</v>
      </c>
      <c r="V3019">
        <v>20</v>
      </c>
      <c r="W3019">
        <v>19</v>
      </c>
      <c r="X3019">
        <f>IF(AND(OR('Country Prioritization'!$C$4 = 'Filter inputs'!$A$4,'Country Prioritization'!$C$4=$B3019),
OR('Country Prioritization'!$C$6='Filter inputs'!$C$4,'Country Prioritization'!$C$6=$S3019),
OR( 'Country Prioritization'!$C$7='Filter inputs'!$D$4, 'Country Prioritization'!$C$7=$T3019),
OR('Country Prioritization'!$C$8='Filter inputs'!$E$4, 'Country Prioritization'!$C$8=$F3019), OR(AND('Country Prioritization'!$C$5='Filter inputs'!$B$4,H3019&lt;=$X$1),AND('Country Prioritization'!$C$5='Filter inputs'!$B$5,M3019&lt;=$X$1))),1,0)</f>
        <v>1</v>
      </c>
      <c r="Y3019">
        <f>IF(OR('Vaccine Prioritization'!$C$5='Filter inputs'!$E$4, 'Vaccine Prioritization'!$C$5=$F3019),1,0)</f>
        <v>1</v>
      </c>
    </row>
    <row r="3020" spans="1:25" x14ac:dyDescent="0.3">
      <c r="A3020" t="str">
        <f t="shared" si="69"/>
        <v>ASIAMNGRotaC2027</v>
      </c>
      <c r="B3020" t="s">
        <v>13</v>
      </c>
      <c r="C3020" t="s">
        <v>174</v>
      </c>
      <c r="D3020" t="s">
        <v>70</v>
      </c>
      <c r="E3020" t="s">
        <v>85</v>
      </c>
      <c r="F3020">
        <v>2027</v>
      </c>
      <c r="G3020" t="s">
        <v>196</v>
      </c>
      <c r="H3020" s="11" cm="1">
        <f t="array" ref="H3020">_xlfn.IFS(G3020="&gt;70%",1,G3020="60-70%",70%,G3020="50-60%",60%,G3020="&lt;50%",50%)</f>
        <v>1</v>
      </c>
      <c r="I3020" s="47">
        <v>6.1540251221514991E-2</v>
      </c>
      <c r="J3020">
        <v>7</v>
      </c>
      <c r="K3020">
        <v>2</v>
      </c>
      <c r="L3020" t="s">
        <v>199</v>
      </c>
      <c r="M3020" s="11" cm="1">
        <f t="array" ref="M3020">_xlfn.IFS(L3020="&gt;70%",1,L3020="60-70%",70%,L3020="50-60%",60%,L3020="&lt;50%",50%)</f>
        <v>0.5</v>
      </c>
      <c r="N3020" s="47">
        <v>0.10890679670294573</v>
      </c>
      <c r="O3020">
        <v>9</v>
      </c>
      <c r="P3020">
        <v>3</v>
      </c>
      <c r="Q3020">
        <v>5</v>
      </c>
      <c r="R3020">
        <v>11</v>
      </c>
      <c r="S3020" t="s">
        <v>104</v>
      </c>
      <c r="T3020" t="s">
        <v>108</v>
      </c>
      <c r="V3020">
        <v>25</v>
      </c>
      <c r="W3020">
        <v>28</v>
      </c>
      <c r="X3020">
        <f>IF(AND(OR('Country Prioritization'!$C$4 = 'Filter inputs'!$A$4,'Country Prioritization'!$C$4=$B3020),
OR('Country Prioritization'!$C$6='Filter inputs'!$C$4,'Country Prioritization'!$C$6=$S3020),
OR( 'Country Prioritization'!$C$7='Filter inputs'!$D$4, 'Country Prioritization'!$C$7=$T3020),
OR('Country Prioritization'!$C$8='Filter inputs'!$E$4, 'Country Prioritization'!$C$8=$F3020), OR(AND('Country Prioritization'!$C$5='Filter inputs'!$B$4,H3020&lt;=$X$1),AND('Country Prioritization'!$C$5='Filter inputs'!$B$5,M3020&lt;=$X$1))),1,0)</f>
        <v>1</v>
      </c>
      <c r="Y3020">
        <f>IF(OR('Vaccine Prioritization'!$C$5='Filter inputs'!$E$4, 'Vaccine Prioritization'!$C$5=$F3020),1,0)</f>
        <v>1</v>
      </c>
    </row>
    <row r="3021" spans="1:25" x14ac:dyDescent="0.3">
      <c r="A3021" t="str">
        <f t="shared" si="69"/>
        <v>AFRICAGMBRotaC2027</v>
      </c>
      <c r="B3021" t="s">
        <v>3</v>
      </c>
      <c r="C3021" t="s">
        <v>156</v>
      </c>
      <c r="D3021" t="s">
        <v>52</v>
      </c>
      <c r="E3021" t="s">
        <v>85</v>
      </c>
      <c r="F3021">
        <v>2027</v>
      </c>
      <c r="G3021" t="s">
        <v>196</v>
      </c>
      <c r="H3021" s="11" cm="1">
        <f t="array" ref="H3021">_xlfn.IFS(G3021="&gt;70%",1,G3021="60-70%",70%,G3021="50-60%",60%,G3021="&lt;50%",50%)</f>
        <v>1</v>
      </c>
      <c r="I3021" s="47">
        <v>0.11306897665666817</v>
      </c>
      <c r="J3021">
        <v>3</v>
      </c>
      <c r="K3021">
        <v>3</v>
      </c>
      <c r="L3021" t="s">
        <v>196</v>
      </c>
      <c r="M3021" s="11" cm="1">
        <f t="array" ref="M3021">_xlfn.IFS(L3021="&gt;70%",1,L3021="60-70%",70%,L3021="50-60%",60%,L3021="&lt;50%",50%)</f>
        <v>1</v>
      </c>
      <c r="N3021" s="47">
        <v>0.10040579596953711</v>
      </c>
      <c r="O3021">
        <v>3</v>
      </c>
      <c r="P3021">
        <v>3</v>
      </c>
      <c r="Q3021">
        <v>6</v>
      </c>
      <c r="R3021">
        <v>9</v>
      </c>
      <c r="S3021" t="s">
        <v>103</v>
      </c>
      <c r="T3021" t="s">
        <v>106</v>
      </c>
      <c r="V3021">
        <v>21</v>
      </c>
      <c r="W3021">
        <v>21</v>
      </c>
      <c r="X3021">
        <f>IF(AND(OR('Country Prioritization'!$C$4 = 'Filter inputs'!$A$4,'Country Prioritization'!$C$4=$B3021),
OR('Country Prioritization'!$C$6='Filter inputs'!$C$4,'Country Prioritization'!$C$6=$S3021),
OR( 'Country Prioritization'!$C$7='Filter inputs'!$D$4, 'Country Prioritization'!$C$7=$T3021),
OR('Country Prioritization'!$C$8='Filter inputs'!$E$4, 'Country Prioritization'!$C$8=$F3021), OR(AND('Country Prioritization'!$C$5='Filter inputs'!$B$4,H3021&lt;=$X$1),AND('Country Prioritization'!$C$5='Filter inputs'!$B$5,M3021&lt;=$X$1))),1,0)</f>
        <v>1</v>
      </c>
      <c r="Y3021">
        <f>IF(OR('Vaccine Prioritization'!$C$5='Filter inputs'!$E$4, 'Vaccine Prioritization'!$C$5=$F3021),1,0)</f>
        <v>1</v>
      </c>
    </row>
    <row r="3022" spans="1:25" x14ac:dyDescent="0.3">
      <c r="A3022" t="str">
        <f t="shared" si="69"/>
        <v>AFRICACAFRotaC2027</v>
      </c>
      <c r="B3022" t="s">
        <v>3</v>
      </c>
      <c r="C3022" t="s">
        <v>114</v>
      </c>
      <c r="D3022" t="s">
        <v>6</v>
      </c>
      <c r="E3022" t="s">
        <v>85</v>
      </c>
      <c r="F3022">
        <v>2027</v>
      </c>
      <c r="G3022" t="s">
        <v>196</v>
      </c>
      <c r="H3022" s="11" cm="1">
        <f t="array" ref="H3022">_xlfn.IFS(G3022="&gt;70%",1,G3022="60-70%",70%,G3022="50-60%",60%,G3022="&lt;50%",50%)</f>
        <v>1</v>
      </c>
      <c r="I3022" s="47">
        <v>0.16930151854070047</v>
      </c>
      <c r="J3022">
        <v>5</v>
      </c>
      <c r="K3022">
        <v>4</v>
      </c>
      <c r="L3022" t="s">
        <v>199</v>
      </c>
      <c r="M3022" s="11" cm="1">
        <f t="array" ref="M3022">_xlfn.IFS(L3022="&gt;70%",1,L3022="60-70%",70%,L3022="50-60%",60%,L3022="&lt;50%",50%)</f>
        <v>0.5</v>
      </c>
      <c r="N3022" s="47">
        <v>8.5537019137352538E-2</v>
      </c>
      <c r="O3022">
        <v>7</v>
      </c>
      <c r="P3022">
        <v>2</v>
      </c>
      <c r="Q3022">
        <v>10</v>
      </c>
      <c r="R3022">
        <v>9</v>
      </c>
      <c r="S3022" t="s">
        <v>103</v>
      </c>
      <c r="T3022" t="s">
        <v>106</v>
      </c>
      <c r="V3022">
        <v>28</v>
      </c>
      <c r="W3022">
        <v>28</v>
      </c>
      <c r="X3022">
        <f>IF(AND(OR('Country Prioritization'!$C$4 = 'Filter inputs'!$A$4,'Country Prioritization'!$C$4=$B3022),
OR('Country Prioritization'!$C$6='Filter inputs'!$C$4,'Country Prioritization'!$C$6=$S3022),
OR( 'Country Prioritization'!$C$7='Filter inputs'!$D$4, 'Country Prioritization'!$C$7=$T3022),
OR('Country Prioritization'!$C$8='Filter inputs'!$E$4, 'Country Prioritization'!$C$8=$F3022), OR(AND('Country Prioritization'!$C$5='Filter inputs'!$B$4,H3022&lt;=$X$1),AND('Country Prioritization'!$C$5='Filter inputs'!$B$5,M3022&lt;=$X$1))),1,0)</f>
        <v>1</v>
      </c>
      <c r="Y3022">
        <f>IF(OR('Vaccine Prioritization'!$C$5='Filter inputs'!$E$4, 'Vaccine Prioritization'!$C$5=$F3022),1,0)</f>
        <v>1</v>
      </c>
    </row>
    <row r="3023" spans="1:25" x14ac:dyDescent="0.3">
      <c r="A3023" t="str">
        <f t="shared" si="69"/>
        <v>AMERICANICRotaC2027</v>
      </c>
      <c r="B3023" t="s">
        <v>22</v>
      </c>
      <c r="C3023" t="s">
        <v>185</v>
      </c>
      <c r="D3023" t="s">
        <v>81</v>
      </c>
      <c r="E3023" t="s">
        <v>85</v>
      </c>
      <c r="F3023">
        <v>2027</v>
      </c>
      <c r="G3023" t="s">
        <v>196</v>
      </c>
      <c r="H3023" s="11" cm="1">
        <f t="array" ref="H3023">_xlfn.IFS(G3023="&gt;70%",1,G3023="60-70%",70%,G3023="50-60%",60%,G3023="&lt;50%",50%)</f>
        <v>1</v>
      </c>
      <c r="I3023" s="47">
        <v>7.9621978097669674E-2</v>
      </c>
      <c r="J3023">
        <v>1</v>
      </c>
      <c r="K3023">
        <v>3</v>
      </c>
      <c r="L3023" t="s">
        <v>196</v>
      </c>
      <c r="M3023" s="11" cm="1">
        <f t="array" ref="M3023">_xlfn.IFS(L3023="&gt;70%",1,L3023="60-70%",70%,L3023="50-60%",60%,L3023="&lt;50%",50%)</f>
        <v>1</v>
      </c>
      <c r="N3023" s="47">
        <v>7.9713627730729292E-2</v>
      </c>
      <c r="O3023">
        <v>1</v>
      </c>
      <c r="P3023">
        <v>2</v>
      </c>
      <c r="Q3023">
        <v>1</v>
      </c>
      <c r="R3023">
        <v>5</v>
      </c>
      <c r="S3023" t="s">
        <v>104</v>
      </c>
      <c r="T3023" t="s">
        <v>107</v>
      </c>
      <c r="V3023">
        <v>10</v>
      </c>
      <c r="W3023">
        <v>9</v>
      </c>
      <c r="X3023">
        <f>IF(AND(OR('Country Prioritization'!$C$4 = 'Filter inputs'!$A$4,'Country Prioritization'!$C$4=$B3023),
OR('Country Prioritization'!$C$6='Filter inputs'!$C$4,'Country Prioritization'!$C$6=$S3023),
OR( 'Country Prioritization'!$C$7='Filter inputs'!$D$4, 'Country Prioritization'!$C$7=$T3023),
OR('Country Prioritization'!$C$8='Filter inputs'!$E$4, 'Country Prioritization'!$C$8=$F3023), OR(AND('Country Prioritization'!$C$5='Filter inputs'!$B$4,H3023&lt;=$X$1),AND('Country Prioritization'!$C$5='Filter inputs'!$B$5,M3023&lt;=$X$1))),1,0)</f>
        <v>1</v>
      </c>
      <c r="Y3023">
        <f>IF(OR('Vaccine Prioritization'!$C$5='Filter inputs'!$E$4, 'Vaccine Prioritization'!$C$5=$F3023),1,0)</f>
        <v>1</v>
      </c>
    </row>
    <row r="3024" spans="1:25" x14ac:dyDescent="0.3">
      <c r="A3024" t="str">
        <f t="shared" si="69"/>
        <v>AFRICAGNBRotaC2027</v>
      </c>
      <c r="B3024" t="s">
        <v>3</v>
      </c>
      <c r="C3024" t="s">
        <v>138</v>
      </c>
      <c r="D3024" t="s">
        <v>34</v>
      </c>
      <c r="E3024" t="s">
        <v>85</v>
      </c>
      <c r="F3024">
        <v>2027</v>
      </c>
      <c r="G3024" t="s">
        <v>196</v>
      </c>
      <c r="H3024" s="11" cm="1">
        <f t="array" ref="H3024">_xlfn.IFS(G3024="&gt;70%",1,G3024="60-70%",70%,G3024="50-60%",60%,G3024="&lt;50%",50%)</f>
        <v>1</v>
      </c>
      <c r="I3024" s="47">
        <v>6.9035845347971539E-2</v>
      </c>
      <c r="J3024">
        <v>4</v>
      </c>
      <c r="K3024">
        <v>2</v>
      </c>
      <c r="L3024" t="s">
        <v>196</v>
      </c>
      <c r="M3024" s="11" cm="1">
        <f t="array" ref="M3024">_xlfn.IFS(L3024="&gt;70%",1,L3024="60-70%",70%,L3024="50-60%",60%,L3024="&lt;50%",50%)</f>
        <v>1</v>
      </c>
      <c r="N3024" s="47">
        <v>6.7153460689230282E-2</v>
      </c>
      <c r="O3024">
        <v>5</v>
      </c>
      <c r="P3024">
        <v>2</v>
      </c>
      <c r="Q3024">
        <v>9</v>
      </c>
      <c r="R3024">
        <v>9</v>
      </c>
      <c r="S3024" t="s">
        <v>103</v>
      </c>
      <c r="T3024" t="s">
        <v>106</v>
      </c>
      <c r="V3024">
        <v>24</v>
      </c>
      <c r="W3024">
        <v>25</v>
      </c>
      <c r="X3024">
        <f>IF(AND(OR('Country Prioritization'!$C$4 = 'Filter inputs'!$A$4,'Country Prioritization'!$C$4=$B3024),
OR('Country Prioritization'!$C$6='Filter inputs'!$C$4,'Country Prioritization'!$C$6=$S3024),
OR( 'Country Prioritization'!$C$7='Filter inputs'!$D$4, 'Country Prioritization'!$C$7=$T3024),
OR('Country Prioritization'!$C$8='Filter inputs'!$E$4, 'Country Prioritization'!$C$8=$F3024), OR(AND('Country Prioritization'!$C$5='Filter inputs'!$B$4,H3024&lt;=$X$1),AND('Country Prioritization'!$C$5='Filter inputs'!$B$5,M3024&lt;=$X$1))),1,0)</f>
        <v>1</v>
      </c>
      <c r="Y3024">
        <f>IF(OR('Vaccine Prioritization'!$C$5='Filter inputs'!$E$4, 'Vaccine Prioritization'!$C$5=$F3024),1,0)</f>
        <v>1</v>
      </c>
    </row>
    <row r="3025" spans="1:25" x14ac:dyDescent="0.3">
      <c r="A3025" t="str">
        <f t="shared" si="69"/>
        <v>ASIAARMRotaC2027</v>
      </c>
      <c r="B3025" t="s">
        <v>13</v>
      </c>
      <c r="C3025" t="s">
        <v>168</v>
      </c>
      <c r="D3025" t="s">
        <v>64</v>
      </c>
      <c r="E3025" t="s">
        <v>85</v>
      </c>
      <c r="F3025">
        <v>2027</v>
      </c>
      <c r="G3025" t="s">
        <v>196</v>
      </c>
      <c r="H3025" s="11" cm="1">
        <f t="array" ref="H3025">_xlfn.IFS(G3025="&gt;70%",1,G3025="60-70%",70%,G3025="50-60%",60%,G3025="&lt;50%",50%)</f>
        <v>1</v>
      </c>
      <c r="I3025" s="47">
        <v>4.9575723466148969E-2</v>
      </c>
      <c r="J3025">
        <v>2</v>
      </c>
      <c r="K3025">
        <v>2</v>
      </c>
      <c r="L3025" t="s">
        <v>196</v>
      </c>
      <c r="M3025" s="11" cm="1">
        <f t="array" ref="M3025">_xlfn.IFS(L3025="&gt;70%",1,L3025="60-70%",70%,L3025="50-60%",60%,L3025="&lt;50%",50%)</f>
        <v>1</v>
      </c>
      <c r="N3025" s="47">
        <v>5.0239217199472642E-2</v>
      </c>
      <c r="O3025">
        <v>2</v>
      </c>
      <c r="P3025">
        <v>2</v>
      </c>
      <c r="Q3025">
        <v>2</v>
      </c>
      <c r="R3025">
        <v>10</v>
      </c>
      <c r="S3025" t="s">
        <v>105</v>
      </c>
      <c r="T3025" t="s">
        <v>108</v>
      </c>
      <c r="V3025">
        <v>16</v>
      </c>
      <c r="W3025">
        <v>16</v>
      </c>
      <c r="X3025">
        <f>IF(AND(OR('Country Prioritization'!$C$4 = 'Filter inputs'!$A$4,'Country Prioritization'!$C$4=$B3025),
OR('Country Prioritization'!$C$6='Filter inputs'!$C$4,'Country Prioritization'!$C$6=$S3025),
OR( 'Country Prioritization'!$C$7='Filter inputs'!$D$4, 'Country Prioritization'!$C$7=$T3025),
OR('Country Prioritization'!$C$8='Filter inputs'!$E$4, 'Country Prioritization'!$C$8=$F3025), OR(AND('Country Prioritization'!$C$5='Filter inputs'!$B$4,H3025&lt;=$X$1),AND('Country Prioritization'!$C$5='Filter inputs'!$B$5,M3025&lt;=$X$1))),1,0)</f>
        <v>1</v>
      </c>
      <c r="Y3025">
        <f>IF(OR('Vaccine Prioritization'!$C$5='Filter inputs'!$E$4, 'Vaccine Prioritization'!$C$5=$F3025),1,0)</f>
        <v>1</v>
      </c>
    </row>
    <row r="3026" spans="1:25" x14ac:dyDescent="0.3">
      <c r="A3026" t="str">
        <f t="shared" si="69"/>
        <v>ASIATLSRotaC2027</v>
      </c>
      <c r="B3026" t="s">
        <v>13</v>
      </c>
      <c r="C3026" t="s">
        <v>160</v>
      </c>
      <c r="D3026" t="s">
        <v>56</v>
      </c>
      <c r="E3026" t="s">
        <v>85</v>
      </c>
      <c r="F3026">
        <v>2027</v>
      </c>
      <c r="G3026" t="s">
        <v>196</v>
      </c>
      <c r="H3026" s="11" cm="1">
        <f t="array" ref="H3026">_xlfn.IFS(G3026="&gt;70%",1,G3026="60-70%",70%,G3026="50-60%",60%,G3026="&lt;50%",50%)</f>
        <v>1</v>
      </c>
      <c r="I3026" s="47">
        <v>3.9963533119997861E-2</v>
      </c>
      <c r="J3026">
        <v>7</v>
      </c>
      <c r="K3026">
        <v>2</v>
      </c>
      <c r="L3026" t="s">
        <v>199</v>
      </c>
      <c r="M3026" s="11" cm="1">
        <f t="array" ref="M3026">_xlfn.IFS(L3026="&gt;70%",1,L3026="60-70%",70%,L3026="50-60%",60%,L3026="&lt;50%",50%)</f>
        <v>0.5</v>
      </c>
      <c r="N3026" s="47">
        <v>4.5858024013986733E-2</v>
      </c>
      <c r="O3026">
        <v>8</v>
      </c>
      <c r="P3026">
        <v>2</v>
      </c>
      <c r="Q3026">
        <v>2</v>
      </c>
      <c r="R3026">
        <v>11</v>
      </c>
      <c r="S3026" t="s">
        <v>104</v>
      </c>
      <c r="T3026" t="s">
        <v>108</v>
      </c>
      <c r="V3026">
        <v>22</v>
      </c>
      <c r="W3026">
        <v>23</v>
      </c>
      <c r="X3026">
        <f>IF(AND(OR('Country Prioritization'!$C$4 = 'Filter inputs'!$A$4,'Country Prioritization'!$C$4=$B3026),
OR('Country Prioritization'!$C$6='Filter inputs'!$C$4,'Country Prioritization'!$C$6=$S3026),
OR( 'Country Prioritization'!$C$7='Filter inputs'!$D$4, 'Country Prioritization'!$C$7=$T3026),
OR('Country Prioritization'!$C$8='Filter inputs'!$E$4, 'Country Prioritization'!$C$8=$F3026), OR(AND('Country Prioritization'!$C$5='Filter inputs'!$B$4,H3026&lt;=$X$1),AND('Country Prioritization'!$C$5='Filter inputs'!$B$5,M3026&lt;=$X$1))),1,0)</f>
        <v>1</v>
      </c>
      <c r="Y3026">
        <f>IF(OR('Vaccine Prioritization'!$C$5='Filter inputs'!$E$4, 'Vaccine Prioritization'!$C$5=$F3026),1,0)</f>
        <v>1</v>
      </c>
    </row>
    <row r="3027" spans="1:25" x14ac:dyDescent="0.3">
      <c r="A3027" t="str">
        <f t="shared" si="69"/>
        <v>OCEANIASLBRotaC2027</v>
      </c>
      <c r="B3027" t="s">
        <v>15</v>
      </c>
      <c r="C3027" t="s">
        <v>150</v>
      </c>
      <c r="D3027" t="s">
        <v>46</v>
      </c>
      <c r="E3027" t="s">
        <v>85</v>
      </c>
      <c r="F3027">
        <v>2027</v>
      </c>
      <c r="G3027" t="s">
        <v>196</v>
      </c>
      <c r="H3027" s="11" cm="1">
        <f t="array" ref="H3027">_xlfn.IFS(G3027="&gt;70%",1,G3027="60-70%",70%,G3027="50-60%",60%,G3027="&lt;50%",50%)</f>
        <v>1</v>
      </c>
      <c r="I3027" s="47">
        <v>2.2622073864659649E-2</v>
      </c>
      <c r="J3027">
        <v>4</v>
      </c>
      <c r="K3027">
        <v>1</v>
      </c>
      <c r="L3027" t="s">
        <v>199</v>
      </c>
      <c r="M3027" s="11" cm="1">
        <f t="array" ref="M3027">_xlfn.IFS(L3027="&gt;70%",1,L3027="60-70%",70%,L3027="50-60%",60%,L3027="&lt;50%",50%)</f>
        <v>0.5</v>
      </c>
      <c r="N3027" s="47">
        <v>3.7528832091338275E-2</v>
      </c>
      <c r="O3027">
        <v>7</v>
      </c>
      <c r="P3027">
        <v>2</v>
      </c>
      <c r="Q3027">
        <v>1</v>
      </c>
      <c r="R3027">
        <v>5</v>
      </c>
      <c r="S3027" t="s">
        <v>104</v>
      </c>
      <c r="T3027" t="s">
        <v>107</v>
      </c>
      <c r="V3027">
        <v>11</v>
      </c>
      <c r="W3027">
        <v>15</v>
      </c>
      <c r="X3027">
        <f>IF(AND(OR('Country Prioritization'!$C$4 = 'Filter inputs'!$A$4,'Country Prioritization'!$C$4=$B3027),
OR('Country Prioritization'!$C$6='Filter inputs'!$C$4,'Country Prioritization'!$C$6=$S3027),
OR( 'Country Prioritization'!$C$7='Filter inputs'!$D$4, 'Country Prioritization'!$C$7=$T3027),
OR('Country Prioritization'!$C$8='Filter inputs'!$E$4, 'Country Prioritization'!$C$8=$F3027), OR(AND('Country Prioritization'!$C$5='Filter inputs'!$B$4,H3027&lt;=$X$1),AND('Country Prioritization'!$C$5='Filter inputs'!$B$5,M3027&lt;=$X$1))),1,0)</f>
        <v>1</v>
      </c>
      <c r="Y3027">
        <f>IF(OR('Vaccine Prioritization'!$C$5='Filter inputs'!$E$4, 'Vaccine Prioritization'!$C$5=$F3027),1,0)</f>
        <v>1</v>
      </c>
    </row>
    <row r="3028" spans="1:25" x14ac:dyDescent="0.3">
      <c r="A3028" t="str">
        <f t="shared" si="69"/>
        <v>ASIABTNRotaC2027</v>
      </c>
      <c r="B3028" t="s">
        <v>13</v>
      </c>
      <c r="C3028" t="s">
        <v>184</v>
      </c>
      <c r="D3028" t="s">
        <v>80</v>
      </c>
      <c r="E3028" t="s">
        <v>85</v>
      </c>
      <c r="F3028">
        <v>2027</v>
      </c>
      <c r="G3028" t="s">
        <v>196</v>
      </c>
      <c r="H3028" s="11" cm="1">
        <f t="array" ref="H3028">_xlfn.IFS(G3028="&gt;70%",1,G3028="60-70%",70%,G3028="50-60%",60%,G3028="&lt;50%",50%)</f>
        <v>1</v>
      </c>
      <c r="I3028" s="47">
        <v>5.6737531200226413E-3</v>
      </c>
      <c r="J3028">
        <v>7</v>
      </c>
      <c r="K3028">
        <v>1</v>
      </c>
      <c r="L3028" t="s">
        <v>199</v>
      </c>
      <c r="M3028" s="11" cm="1">
        <f t="array" ref="M3028">_xlfn.IFS(L3028="&gt;70%",1,L3028="60-70%",70%,L3028="50-60%",60%,L3028="&lt;50%",50%)</f>
        <v>0.5</v>
      </c>
      <c r="N3028" s="47">
        <v>3.1486594559031127E-2</v>
      </c>
      <c r="O3028">
        <v>8</v>
      </c>
      <c r="P3028">
        <v>2</v>
      </c>
      <c r="Q3028">
        <v>4</v>
      </c>
      <c r="R3028">
        <v>11</v>
      </c>
      <c r="S3028" t="s">
        <v>104</v>
      </c>
      <c r="T3028" t="s">
        <v>108</v>
      </c>
      <c r="V3028">
        <v>23</v>
      </c>
      <c r="W3028">
        <v>25</v>
      </c>
      <c r="X3028">
        <f>IF(AND(OR('Country Prioritization'!$C$4 = 'Filter inputs'!$A$4,'Country Prioritization'!$C$4=$B3028),
OR('Country Prioritization'!$C$6='Filter inputs'!$C$4,'Country Prioritization'!$C$6=$S3028),
OR( 'Country Prioritization'!$C$7='Filter inputs'!$D$4, 'Country Prioritization'!$C$7=$T3028),
OR('Country Prioritization'!$C$8='Filter inputs'!$E$4, 'Country Prioritization'!$C$8=$F3028), OR(AND('Country Prioritization'!$C$5='Filter inputs'!$B$4,H3028&lt;=$X$1),AND('Country Prioritization'!$C$5='Filter inputs'!$B$5,M3028&lt;=$X$1))),1,0)</f>
        <v>1</v>
      </c>
      <c r="Y3028">
        <f>IF(OR('Vaccine Prioritization'!$C$5='Filter inputs'!$E$4, 'Vaccine Prioritization'!$C$5=$F3028),1,0)</f>
        <v>1</v>
      </c>
    </row>
    <row r="3029" spans="1:25" x14ac:dyDescent="0.3">
      <c r="A3029" t="str">
        <f t="shared" si="69"/>
        <v>AFRICADJIRotaC2027</v>
      </c>
      <c r="B3029" t="s">
        <v>3</v>
      </c>
      <c r="C3029" t="s">
        <v>124</v>
      </c>
      <c r="D3029" t="s">
        <v>19</v>
      </c>
      <c r="E3029" t="s">
        <v>85</v>
      </c>
      <c r="F3029">
        <v>2027</v>
      </c>
      <c r="G3029" t="s">
        <v>196</v>
      </c>
      <c r="H3029" s="11" cm="1">
        <f t="array" ref="H3029">_xlfn.IFS(G3029="&gt;70%",1,G3029="60-70%",70%,G3029="50-60%",60%,G3029="&lt;50%",50%)</f>
        <v>1</v>
      </c>
      <c r="I3029" s="47">
        <v>3.37729497836156E-2</v>
      </c>
      <c r="J3029">
        <v>3</v>
      </c>
      <c r="K3029">
        <v>2</v>
      </c>
      <c r="L3029" t="s">
        <v>197</v>
      </c>
      <c r="M3029" s="11" cm="1">
        <f t="array" ref="M3029">_xlfn.IFS(L3029="&gt;70%",1,L3029="60-70%",70%,L3029="50-60%",60%,L3029="&lt;50%",50%)</f>
        <v>0.7</v>
      </c>
      <c r="N3029" s="47">
        <v>3.0178733243028919E-2</v>
      </c>
      <c r="O3029">
        <v>6</v>
      </c>
      <c r="P3029">
        <v>2</v>
      </c>
      <c r="Q3029">
        <v>7</v>
      </c>
      <c r="R3029">
        <v>2</v>
      </c>
      <c r="S3029" t="s">
        <v>104</v>
      </c>
      <c r="T3029" t="s">
        <v>109</v>
      </c>
      <c r="V3029">
        <v>14</v>
      </c>
      <c r="W3029">
        <v>17</v>
      </c>
      <c r="X3029">
        <f>IF(AND(OR('Country Prioritization'!$C$4 = 'Filter inputs'!$A$4,'Country Prioritization'!$C$4=$B3029),
OR('Country Prioritization'!$C$6='Filter inputs'!$C$4,'Country Prioritization'!$C$6=$S3029),
OR( 'Country Prioritization'!$C$7='Filter inputs'!$D$4, 'Country Prioritization'!$C$7=$T3029),
OR('Country Prioritization'!$C$8='Filter inputs'!$E$4, 'Country Prioritization'!$C$8=$F3029), OR(AND('Country Prioritization'!$C$5='Filter inputs'!$B$4,H3029&lt;=$X$1),AND('Country Prioritization'!$C$5='Filter inputs'!$B$5,M3029&lt;=$X$1))),1,0)</f>
        <v>1</v>
      </c>
      <c r="Y3029">
        <f>IF(OR('Vaccine Prioritization'!$C$5='Filter inputs'!$E$4, 'Vaccine Prioritization'!$C$5=$F3029),1,0)</f>
        <v>1</v>
      </c>
    </row>
    <row r="3030" spans="1:25" x14ac:dyDescent="0.3">
      <c r="A3030" t="str">
        <f t="shared" si="69"/>
        <v>ASIAGEORotaC2027</v>
      </c>
      <c r="B3030" t="s">
        <v>13</v>
      </c>
      <c r="C3030" t="s">
        <v>159</v>
      </c>
      <c r="D3030" t="s">
        <v>55</v>
      </c>
      <c r="E3030" t="s">
        <v>85</v>
      </c>
      <c r="F3030">
        <v>2027</v>
      </c>
      <c r="G3030" t="s">
        <v>196</v>
      </c>
      <c r="H3030" s="11" cm="1">
        <f t="array" ref="H3030">_xlfn.IFS(G3030="&gt;70%",1,G3030="60-70%",70%,G3030="50-60%",60%,G3030="&lt;50%",50%)</f>
        <v>1</v>
      </c>
      <c r="I3030" s="47">
        <v>2.4299054488865265E-2</v>
      </c>
      <c r="J3030">
        <v>4</v>
      </c>
      <c r="K3030">
        <v>2</v>
      </c>
      <c r="L3030" t="s">
        <v>196</v>
      </c>
      <c r="M3030" s="11" cm="1">
        <f t="array" ref="M3030">_xlfn.IFS(L3030="&gt;70%",1,L3030="60-70%",70%,L3030="50-60%",60%,L3030="&lt;50%",50%)</f>
        <v>1</v>
      </c>
      <c r="N3030" s="47">
        <v>2.4344991638219057E-2</v>
      </c>
      <c r="O3030">
        <v>3</v>
      </c>
      <c r="P3030">
        <v>1</v>
      </c>
      <c r="Q3030">
        <v>3</v>
      </c>
      <c r="R3030">
        <v>10</v>
      </c>
      <c r="S3030" t="s">
        <v>105</v>
      </c>
      <c r="T3030" t="s">
        <v>108</v>
      </c>
      <c r="V3030">
        <v>19</v>
      </c>
      <c r="W3030">
        <v>17</v>
      </c>
      <c r="X3030">
        <f>IF(AND(OR('Country Prioritization'!$C$4 = 'Filter inputs'!$A$4,'Country Prioritization'!$C$4=$B3030),
OR('Country Prioritization'!$C$6='Filter inputs'!$C$4,'Country Prioritization'!$C$6=$S3030),
OR( 'Country Prioritization'!$C$7='Filter inputs'!$D$4, 'Country Prioritization'!$C$7=$T3030),
OR('Country Prioritization'!$C$8='Filter inputs'!$E$4, 'Country Prioritization'!$C$8=$F3030), OR(AND('Country Prioritization'!$C$5='Filter inputs'!$B$4,H3030&lt;=$X$1),AND('Country Prioritization'!$C$5='Filter inputs'!$B$5,M3030&lt;=$X$1))),1,0)</f>
        <v>1</v>
      </c>
      <c r="Y3030">
        <f>IF(OR('Vaccine Prioritization'!$C$5='Filter inputs'!$E$4, 'Vaccine Prioritization'!$C$5=$F3030),1,0)</f>
        <v>1</v>
      </c>
    </row>
    <row r="3031" spans="1:25" x14ac:dyDescent="0.3">
      <c r="A3031" t="str">
        <f t="shared" si="69"/>
        <v>AFRICALSORotaC2027</v>
      </c>
      <c r="B3031" t="s">
        <v>3</v>
      </c>
      <c r="C3031" t="s">
        <v>178</v>
      </c>
      <c r="D3031" t="s">
        <v>74</v>
      </c>
      <c r="E3031" t="s">
        <v>85</v>
      </c>
      <c r="F3031">
        <v>2027</v>
      </c>
      <c r="G3031" t="s">
        <v>196</v>
      </c>
      <c r="H3031" s="11" cm="1">
        <f t="array" ref="H3031">_xlfn.IFS(G3031="&gt;70%",1,G3031="60-70%",70%,G3031="50-60%",60%,G3031="&lt;50%",50%)</f>
        <v>1</v>
      </c>
      <c r="I3031" s="47">
        <v>2.2705156215653506E-2</v>
      </c>
      <c r="J3031">
        <v>4</v>
      </c>
      <c r="K3031">
        <v>1</v>
      </c>
      <c r="L3031" t="s">
        <v>196</v>
      </c>
      <c r="M3031" s="11" cm="1">
        <f t="array" ref="M3031">_xlfn.IFS(L3031="&gt;70%",1,L3031="60-70%",70%,L3031="50-60%",60%,L3031="&lt;50%",50%)</f>
        <v>1</v>
      </c>
      <c r="N3031" s="47">
        <v>2.3520587862668963E-2</v>
      </c>
      <c r="O3031">
        <v>1</v>
      </c>
      <c r="P3031">
        <v>1</v>
      </c>
      <c r="Q3031">
        <v>9</v>
      </c>
      <c r="R3031">
        <v>2</v>
      </c>
      <c r="S3031" t="s">
        <v>104</v>
      </c>
      <c r="T3031" t="s">
        <v>109</v>
      </c>
      <c r="V3031">
        <v>16</v>
      </c>
      <c r="W3031">
        <v>13</v>
      </c>
      <c r="X3031">
        <f>IF(AND(OR('Country Prioritization'!$C$4 = 'Filter inputs'!$A$4,'Country Prioritization'!$C$4=$B3031),
OR('Country Prioritization'!$C$6='Filter inputs'!$C$4,'Country Prioritization'!$C$6=$S3031),
OR( 'Country Prioritization'!$C$7='Filter inputs'!$D$4, 'Country Prioritization'!$C$7=$T3031),
OR('Country Prioritization'!$C$8='Filter inputs'!$E$4, 'Country Prioritization'!$C$8=$F3031), OR(AND('Country Prioritization'!$C$5='Filter inputs'!$B$4,H3031&lt;=$X$1),AND('Country Prioritization'!$C$5='Filter inputs'!$B$5,M3031&lt;=$X$1))),1,0)</f>
        <v>1</v>
      </c>
      <c r="Y3031">
        <f>IF(OR('Vaccine Prioritization'!$C$5='Filter inputs'!$E$4, 'Vaccine Prioritization'!$C$5=$F3031),1,0)</f>
        <v>1</v>
      </c>
    </row>
    <row r="3032" spans="1:25" x14ac:dyDescent="0.3">
      <c r="A3032" t="str">
        <f t="shared" si="69"/>
        <v>AFRICACOMRotaC2027</v>
      </c>
      <c r="B3032" t="s">
        <v>3</v>
      </c>
      <c r="C3032" t="s">
        <v>153</v>
      </c>
      <c r="D3032" t="s">
        <v>49</v>
      </c>
      <c r="E3032" t="s">
        <v>85</v>
      </c>
      <c r="F3032">
        <v>2027</v>
      </c>
      <c r="G3032" t="s">
        <v>196</v>
      </c>
      <c r="H3032" s="11" cm="1">
        <f t="array" ref="H3032">_xlfn.IFS(G3032="&gt;70%",1,G3032="60-70%",70%,G3032="50-60%",60%,G3032="&lt;50%",50%)</f>
        <v>1</v>
      </c>
      <c r="I3032" s="47">
        <v>3.6472470035323813E-2</v>
      </c>
      <c r="J3032">
        <v>5</v>
      </c>
      <c r="K3032">
        <v>2</v>
      </c>
      <c r="L3032" t="s">
        <v>199</v>
      </c>
      <c r="M3032" s="11" cm="1">
        <f t="array" ref="M3032">_xlfn.IFS(L3032="&gt;70%",1,L3032="60-70%",70%,L3032="50-60%",60%,L3032="&lt;50%",50%)</f>
        <v>0.5</v>
      </c>
      <c r="N3032" s="47">
        <v>2.3111336772928523E-2</v>
      </c>
      <c r="O3032">
        <v>7</v>
      </c>
      <c r="P3032">
        <v>1</v>
      </c>
      <c r="Q3032">
        <v>3</v>
      </c>
      <c r="R3032">
        <v>2</v>
      </c>
      <c r="S3032" t="s">
        <v>104</v>
      </c>
      <c r="T3032" t="s">
        <v>109</v>
      </c>
      <c r="V3032">
        <v>12</v>
      </c>
      <c r="W3032">
        <v>13</v>
      </c>
      <c r="X3032">
        <f>IF(AND(OR('Country Prioritization'!$C$4 = 'Filter inputs'!$A$4,'Country Prioritization'!$C$4=$B3032),
OR('Country Prioritization'!$C$6='Filter inputs'!$C$4,'Country Prioritization'!$C$6=$S3032),
OR( 'Country Prioritization'!$C$7='Filter inputs'!$D$4, 'Country Prioritization'!$C$7=$T3032),
OR('Country Prioritization'!$C$8='Filter inputs'!$E$4, 'Country Prioritization'!$C$8=$F3032), OR(AND('Country Prioritization'!$C$5='Filter inputs'!$B$4,H3032&lt;=$X$1),AND('Country Prioritization'!$C$5='Filter inputs'!$B$5,M3032&lt;=$X$1))),1,0)</f>
        <v>1</v>
      </c>
      <c r="Y3032">
        <f>IF(OR('Vaccine Prioritization'!$C$5='Filter inputs'!$E$4, 'Vaccine Prioritization'!$C$5=$F3032),1,0)</f>
        <v>1</v>
      </c>
    </row>
    <row r="3033" spans="1:25" x14ac:dyDescent="0.3">
      <c r="A3033" t="str">
        <f t="shared" si="69"/>
        <v>AMERICAGUYRotaC2027</v>
      </c>
      <c r="B3033" t="s">
        <v>22</v>
      </c>
      <c r="C3033" t="s">
        <v>170</v>
      </c>
      <c r="D3033" t="s">
        <v>66</v>
      </c>
      <c r="E3033" t="s">
        <v>85</v>
      </c>
      <c r="F3033">
        <v>2027</v>
      </c>
      <c r="G3033" t="s">
        <v>196</v>
      </c>
      <c r="H3033" s="11" cm="1">
        <f t="array" ref="H3033">_xlfn.IFS(G3033="&gt;70%",1,G3033="60-70%",70%,G3033="50-60%",60%,G3033="&lt;50%",50%)</f>
        <v>1</v>
      </c>
      <c r="I3033" s="47">
        <v>2.1506719084799966E-2</v>
      </c>
      <c r="J3033">
        <v>1</v>
      </c>
      <c r="K3033">
        <v>1</v>
      </c>
      <c r="L3033" t="s">
        <v>196</v>
      </c>
      <c r="M3033" s="11" cm="1">
        <f t="array" ref="M3033">_xlfn.IFS(L3033="&gt;70%",1,L3033="60-70%",70%,L3033="50-60%",60%,L3033="&lt;50%",50%)</f>
        <v>1</v>
      </c>
      <c r="N3033" s="47">
        <v>2.0015527410873885E-2</v>
      </c>
      <c r="O3033">
        <v>2</v>
      </c>
      <c r="P3033">
        <v>1</v>
      </c>
      <c r="Q3033">
        <v>4</v>
      </c>
      <c r="R3033">
        <v>10</v>
      </c>
      <c r="S3033" t="s">
        <v>105</v>
      </c>
      <c r="T3033" t="s">
        <v>108</v>
      </c>
      <c r="V3033">
        <v>16</v>
      </c>
      <c r="W3033">
        <v>17</v>
      </c>
      <c r="X3033">
        <f>IF(AND(OR('Country Prioritization'!$C$4 = 'Filter inputs'!$A$4,'Country Prioritization'!$C$4=$B3033),
OR('Country Prioritization'!$C$6='Filter inputs'!$C$4,'Country Prioritization'!$C$6=$S3033),
OR( 'Country Prioritization'!$C$7='Filter inputs'!$D$4, 'Country Prioritization'!$C$7=$T3033),
OR('Country Prioritization'!$C$8='Filter inputs'!$E$4, 'Country Prioritization'!$C$8=$F3033), OR(AND('Country Prioritization'!$C$5='Filter inputs'!$B$4,H3033&lt;=$X$1),AND('Country Prioritization'!$C$5='Filter inputs'!$B$5,M3033&lt;=$X$1))),1,0)</f>
        <v>1</v>
      </c>
      <c r="Y3033">
        <f>IF(OR('Vaccine Prioritization'!$C$5='Filter inputs'!$E$4, 'Vaccine Prioritization'!$C$5=$F3033),1,0)</f>
        <v>1</v>
      </c>
    </row>
    <row r="3034" spans="1:25" x14ac:dyDescent="0.3">
      <c r="A3034" t="str">
        <f t="shared" si="69"/>
        <v>EUROPEMDARotaC2027</v>
      </c>
      <c r="B3034" t="s">
        <v>9</v>
      </c>
      <c r="C3034" t="s">
        <v>130</v>
      </c>
      <c r="D3034" t="s">
        <v>26</v>
      </c>
      <c r="E3034" t="s">
        <v>85</v>
      </c>
      <c r="F3034">
        <v>2027</v>
      </c>
      <c r="G3034" t="s">
        <v>197</v>
      </c>
      <c r="H3034" s="11" cm="1">
        <f t="array" ref="H3034">_xlfn.IFS(G3034="&gt;70%",1,G3034="60-70%",70%,G3034="50-60%",60%,G3034="&lt;50%",50%)</f>
        <v>0.7</v>
      </c>
      <c r="I3034" s="47">
        <v>1.7787044866304197E-2</v>
      </c>
      <c r="J3034">
        <v>9</v>
      </c>
      <c r="K3034">
        <v>1</v>
      </c>
      <c r="L3034" t="s">
        <v>196</v>
      </c>
      <c r="M3034" s="11" cm="1">
        <f t="array" ref="M3034">_xlfn.IFS(L3034="&gt;70%",1,L3034="60-70%",70%,L3034="50-60%",60%,L3034="&lt;50%",50%)</f>
        <v>1</v>
      </c>
      <c r="N3034" s="47">
        <v>1.6982570167323015E-2</v>
      </c>
      <c r="O3034">
        <v>5</v>
      </c>
      <c r="P3034">
        <v>1</v>
      </c>
      <c r="Q3034">
        <v>2</v>
      </c>
      <c r="R3034">
        <v>11</v>
      </c>
      <c r="S3034" t="s">
        <v>104</v>
      </c>
      <c r="T3034" t="s">
        <v>108</v>
      </c>
      <c r="V3034">
        <v>23</v>
      </c>
      <c r="W3034">
        <v>19</v>
      </c>
      <c r="X3034">
        <f>IF(AND(OR('Country Prioritization'!$C$4 = 'Filter inputs'!$A$4,'Country Prioritization'!$C$4=$B3034),
OR('Country Prioritization'!$C$6='Filter inputs'!$C$4,'Country Prioritization'!$C$6=$S3034),
OR( 'Country Prioritization'!$C$7='Filter inputs'!$D$4, 'Country Prioritization'!$C$7=$T3034),
OR('Country Prioritization'!$C$8='Filter inputs'!$E$4, 'Country Prioritization'!$C$8=$F3034), OR(AND('Country Prioritization'!$C$5='Filter inputs'!$B$4,H3034&lt;=$X$1),AND('Country Prioritization'!$C$5='Filter inputs'!$B$5,M3034&lt;=$X$1))),1,0)</f>
        <v>1</v>
      </c>
      <c r="Y3034">
        <f>IF(OR('Vaccine Prioritization'!$C$5='Filter inputs'!$E$4, 'Vaccine Prioritization'!$C$5=$F3034),1,0)</f>
        <v>1</v>
      </c>
    </row>
    <row r="3035" spans="1:25" x14ac:dyDescent="0.3">
      <c r="A3035" t="str">
        <f t="shared" si="69"/>
        <v>OCEANIAKIRRotaC2027</v>
      </c>
      <c r="B3035" t="s">
        <v>15</v>
      </c>
      <c r="C3035" t="s">
        <v>129</v>
      </c>
      <c r="D3035" t="s">
        <v>25</v>
      </c>
      <c r="E3035" t="s">
        <v>85</v>
      </c>
      <c r="F3035">
        <v>2027</v>
      </c>
      <c r="G3035" t="s">
        <v>196</v>
      </c>
      <c r="H3035" s="11" cm="1">
        <f t="array" ref="H3035">_xlfn.IFS(G3035="&gt;70%",1,G3035="60-70%",70%,G3035="50-60%",60%,G3035="&lt;50%",50%)</f>
        <v>1</v>
      </c>
      <c r="I3035" s="47">
        <v>9.4833053683391622E-3</v>
      </c>
      <c r="J3035">
        <v>1</v>
      </c>
      <c r="K3035">
        <v>1</v>
      </c>
      <c r="L3035" t="s">
        <v>197</v>
      </c>
      <c r="M3035" s="11" cm="1">
        <f t="array" ref="M3035">_xlfn.IFS(L3035="&gt;70%",1,L3035="60-70%",70%,L3035="50-60%",60%,L3035="&lt;50%",50%)</f>
        <v>0.7</v>
      </c>
      <c r="N3035" s="47">
        <v>7.0805015648855016E-3</v>
      </c>
      <c r="O3035">
        <v>6</v>
      </c>
      <c r="P3035">
        <v>1</v>
      </c>
      <c r="Q3035">
        <v>5</v>
      </c>
      <c r="R3035">
        <v>11</v>
      </c>
      <c r="S3035" t="s">
        <v>104</v>
      </c>
      <c r="T3035" t="s">
        <v>108</v>
      </c>
      <c r="V3035">
        <v>18</v>
      </c>
      <c r="W3035">
        <v>23</v>
      </c>
      <c r="X3035">
        <f>IF(AND(OR('Country Prioritization'!$C$4 = 'Filter inputs'!$A$4,'Country Prioritization'!$C$4=$B3035),
OR('Country Prioritization'!$C$6='Filter inputs'!$C$4,'Country Prioritization'!$C$6=$S3035),
OR( 'Country Prioritization'!$C$7='Filter inputs'!$D$4, 'Country Prioritization'!$C$7=$T3035),
OR('Country Prioritization'!$C$8='Filter inputs'!$E$4, 'Country Prioritization'!$C$8=$F3035), OR(AND('Country Prioritization'!$C$5='Filter inputs'!$B$4,H3035&lt;=$X$1),AND('Country Prioritization'!$C$5='Filter inputs'!$B$5,M3035&lt;=$X$1))),1,0)</f>
        <v>1</v>
      </c>
      <c r="Y3035">
        <f>IF(OR('Vaccine Prioritization'!$C$5='Filter inputs'!$E$4, 'Vaccine Prioritization'!$C$5=$F3035),1,0)</f>
        <v>1</v>
      </c>
    </row>
    <row r="3036" spans="1:25" x14ac:dyDescent="0.3">
      <c r="A3036" t="str">
        <f t="shared" si="69"/>
        <v>AFRICASTPRotaC2027</v>
      </c>
      <c r="B3036" t="s">
        <v>3</v>
      </c>
      <c r="C3036" t="s">
        <v>173</v>
      </c>
      <c r="D3036" t="s">
        <v>69</v>
      </c>
      <c r="E3036" t="s">
        <v>85</v>
      </c>
      <c r="F3036">
        <v>2027</v>
      </c>
      <c r="G3036" t="s">
        <v>196</v>
      </c>
      <c r="H3036" s="11" cm="1">
        <f t="array" ref="H3036">_xlfn.IFS(G3036="&gt;70%",1,G3036="60-70%",70%,G3036="50-60%",60%,G3036="&lt;50%",50%)</f>
        <v>1</v>
      </c>
      <c r="I3036" s="47">
        <v>2.4186268177239221E-3</v>
      </c>
      <c r="J3036">
        <v>1</v>
      </c>
      <c r="K3036">
        <v>1</v>
      </c>
      <c r="L3036" t="s">
        <v>196</v>
      </c>
      <c r="M3036" s="11" cm="1">
        <f t="array" ref="M3036">_xlfn.IFS(L3036="&gt;70%",1,L3036="60-70%",70%,L3036="50-60%",60%,L3036="&lt;50%",50%)</f>
        <v>1</v>
      </c>
      <c r="N3036" s="47">
        <v>2.1623759687685105E-3</v>
      </c>
      <c r="O3036">
        <v>1</v>
      </c>
      <c r="P3036">
        <v>1</v>
      </c>
      <c r="Q3036">
        <v>4</v>
      </c>
      <c r="R3036">
        <v>5</v>
      </c>
      <c r="S3036" t="s">
        <v>104</v>
      </c>
      <c r="T3036" t="s">
        <v>107</v>
      </c>
      <c r="V3036">
        <v>11</v>
      </c>
      <c r="W3036">
        <v>11</v>
      </c>
      <c r="X3036">
        <f>IF(AND(OR('Country Prioritization'!$C$4 = 'Filter inputs'!$A$4,'Country Prioritization'!$C$4=$B3036),
OR('Country Prioritization'!$C$6='Filter inputs'!$C$4,'Country Prioritization'!$C$6=$S3036),
OR( 'Country Prioritization'!$C$7='Filter inputs'!$D$4, 'Country Prioritization'!$C$7=$T3036),
OR('Country Prioritization'!$C$8='Filter inputs'!$E$4, 'Country Prioritization'!$C$8=$F3036), OR(AND('Country Prioritization'!$C$5='Filter inputs'!$B$4,H3036&lt;=$X$1),AND('Country Prioritization'!$C$5='Filter inputs'!$B$5,M3036&lt;=$X$1))),1,0)</f>
        <v>1</v>
      </c>
      <c r="Y3036">
        <f>IF(OR('Vaccine Prioritization'!$C$5='Filter inputs'!$E$4, 'Vaccine Prioritization'!$C$5=$F3036),1,0)</f>
        <v>1</v>
      </c>
    </row>
    <row r="3037" spans="1:25" x14ac:dyDescent="0.3">
      <c r="A3037" t="str">
        <f t="shared" si="69"/>
        <v>ASIAINDRotaC2028</v>
      </c>
      <c r="B3037" t="s">
        <v>13</v>
      </c>
      <c r="C3037" t="s">
        <v>146</v>
      </c>
      <c r="D3037" t="s">
        <v>42</v>
      </c>
      <c r="E3037" t="s">
        <v>85</v>
      </c>
      <c r="F3037">
        <v>2028</v>
      </c>
      <c r="G3037" t="s">
        <v>198</v>
      </c>
      <c r="H3037" s="11" cm="1">
        <f t="array" ref="H3037">_xlfn.IFS(G3037="&gt;70%",1,G3037="60-70%",70%,G3037="50-60%",60%,G3037="&lt;50%",50%)</f>
        <v>0.6</v>
      </c>
      <c r="I3037" s="47">
        <v>22.256140714875848</v>
      </c>
      <c r="J3037">
        <v>10</v>
      </c>
      <c r="K3037">
        <v>10</v>
      </c>
      <c r="L3037" t="s">
        <v>196</v>
      </c>
      <c r="M3037" s="11" cm="1">
        <f t="array" ref="M3037">_xlfn.IFS(L3037="&gt;70%",1,L3037="60-70%",70%,L3037="50-60%",60%,L3037="&lt;50%",50%)</f>
        <v>1</v>
      </c>
      <c r="N3037" s="47">
        <v>36.542494494197427</v>
      </c>
      <c r="O3037">
        <v>4</v>
      </c>
      <c r="P3037">
        <v>10</v>
      </c>
      <c r="Q3037">
        <v>3</v>
      </c>
      <c r="R3037">
        <v>5</v>
      </c>
      <c r="S3037" t="s">
        <v>104</v>
      </c>
      <c r="T3037" t="s">
        <v>107</v>
      </c>
      <c r="V3037">
        <v>28</v>
      </c>
      <c r="W3037">
        <v>22</v>
      </c>
      <c r="X3037">
        <f>IF(AND(OR('Country Prioritization'!$C$4 = 'Filter inputs'!$A$4,'Country Prioritization'!$C$4=$B3037),
OR('Country Prioritization'!$C$6='Filter inputs'!$C$4,'Country Prioritization'!$C$6=$S3037),
OR( 'Country Prioritization'!$C$7='Filter inputs'!$D$4, 'Country Prioritization'!$C$7=$T3037),
OR('Country Prioritization'!$C$8='Filter inputs'!$E$4, 'Country Prioritization'!$C$8=$F3037), OR(AND('Country Prioritization'!$C$5='Filter inputs'!$B$4,H3037&lt;=$X$1),AND('Country Prioritization'!$C$5='Filter inputs'!$B$5,M3037&lt;=$X$1))),1,0)</f>
        <v>1</v>
      </c>
      <c r="Y3037">
        <f>IF(OR('Vaccine Prioritization'!$C$5='Filter inputs'!$E$4, 'Vaccine Prioritization'!$C$5=$F3037),1,0)</f>
        <v>1</v>
      </c>
    </row>
    <row r="3038" spans="1:25" x14ac:dyDescent="0.3">
      <c r="A3038" t="str">
        <f t="shared" si="69"/>
        <v>ASIAIDNRotaC2028</v>
      </c>
      <c r="B3038" t="s">
        <v>13</v>
      </c>
      <c r="C3038" t="s">
        <v>133</v>
      </c>
      <c r="D3038" t="s">
        <v>29</v>
      </c>
      <c r="E3038" t="s">
        <v>85</v>
      </c>
      <c r="F3038">
        <v>2028</v>
      </c>
      <c r="G3038" t="s">
        <v>196</v>
      </c>
      <c r="H3038" s="11" cm="1">
        <f t="array" ref="H3038">_xlfn.IFS(G3038="&gt;70%",1,G3038="60-70%",70%,G3038="50-60%",60%,G3038="&lt;50%",50%)</f>
        <v>1</v>
      </c>
      <c r="I3038" s="47">
        <v>5.5370523304623855</v>
      </c>
      <c r="J3038">
        <v>9</v>
      </c>
      <c r="K3038">
        <v>10</v>
      </c>
      <c r="L3038" t="s">
        <v>199</v>
      </c>
      <c r="M3038" s="11" cm="1">
        <f t="array" ref="M3038">_xlfn.IFS(L3038="&gt;70%",1,L3038="60-70%",70%,L3038="50-60%",60%,L3038="&lt;50%",50%)</f>
        <v>0.5</v>
      </c>
      <c r="N3038" s="47">
        <v>8.3557428672615135</v>
      </c>
      <c r="O3038">
        <v>10</v>
      </c>
      <c r="P3038">
        <v>10</v>
      </c>
      <c r="Q3038">
        <v>2</v>
      </c>
      <c r="R3038">
        <v>10</v>
      </c>
      <c r="S3038" t="s">
        <v>105</v>
      </c>
      <c r="T3038" t="s">
        <v>108</v>
      </c>
      <c r="V3038">
        <v>31</v>
      </c>
      <c r="W3038">
        <v>32</v>
      </c>
      <c r="X3038">
        <f>IF(AND(OR('Country Prioritization'!$C$4 = 'Filter inputs'!$A$4,'Country Prioritization'!$C$4=$B3038),
OR('Country Prioritization'!$C$6='Filter inputs'!$C$4,'Country Prioritization'!$C$6=$S3038),
OR( 'Country Prioritization'!$C$7='Filter inputs'!$D$4, 'Country Prioritization'!$C$7=$T3038),
OR('Country Prioritization'!$C$8='Filter inputs'!$E$4, 'Country Prioritization'!$C$8=$F3038), OR(AND('Country Prioritization'!$C$5='Filter inputs'!$B$4,H3038&lt;=$X$1),AND('Country Prioritization'!$C$5='Filter inputs'!$B$5,M3038&lt;=$X$1))),1,0)</f>
        <v>1</v>
      </c>
      <c r="Y3038">
        <f>IF(OR('Vaccine Prioritization'!$C$5='Filter inputs'!$E$4, 'Vaccine Prioritization'!$C$5=$F3038),1,0)</f>
        <v>1</v>
      </c>
    </row>
    <row r="3039" spans="1:25" x14ac:dyDescent="0.3">
      <c r="A3039" t="str">
        <f t="shared" si="69"/>
        <v>ASIAPAKRotaC2028</v>
      </c>
      <c r="B3039" t="s">
        <v>13</v>
      </c>
      <c r="C3039" t="s">
        <v>141</v>
      </c>
      <c r="D3039" t="s">
        <v>37</v>
      </c>
      <c r="E3039" t="s">
        <v>85</v>
      </c>
      <c r="F3039">
        <v>2028</v>
      </c>
      <c r="G3039" t="s">
        <v>196</v>
      </c>
      <c r="H3039" s="11" cm="1">
        <f t="array" ref="H3039">_xlfn.IFS(G3039="&gt;70%",1,G3039="60-70%",70%,G3039="50-60%",60%,G3039="&lt;50%",50%)</f>
        <v>1</v>
      </c>
      <c r="I3039" s="47">
        <v>7.5352937471492947</v>
      </c>
      <c r="J3039">
        <v>7</v>
      </c>
      <c r="K3039">
        <v>10</v>
      </c>
      <c r="L3039" t="s">
        <v>196</v>
      </c>
      <c r="M3039" s="11" cm="1">
        <f t="array" ref="M3039">_xlfn.IFS(L3039="&gt;70%",1,L3039="60-70%",70%,L3039="50-60%",60%,L3039="&lt;50%",50%)</f>
        <v>1</v>
      </c>
      <c r="N3039" s="47">
        <v>8.2431892646377367</v>
      </c>
      <c r="O3039">
        <v>5</v>
      </c>
      <c r="P3039">
        <v>10</v>
      </c>
      <c r="Q3039">
        <v>3</v>
      </c>
      <c r="R3039">
        <v>2</v>
      </c>
      <c r="S3039" t="s">
        <v>104</v>
      </c>
      <c r="T3039" t="s">
        <v>109</v>
      </c>
      <c r="V3039">
        <v>22</v>
      </c>
      <c r="W3039">
        <v>20</v>
      </c>
      <c r="X3039">
        <f>IF(AND(OR('Country Prioritization'!$C$4 = 'Filter inputs'!$A$4,'Country Prioritization'!$C$4=$B3039),
OR('Country Prioritization'!$C$6='Filter inputs'!$C$4,'Country Prioritization'!$C$6=$S3039),
OR( 'Country Prioritization'!$C$7='Filter inputs'!$D$4, 'Country Prioritization'!$C$7=$T3039),
OR('Country Prioritization'!$C$8='Filter inputs'!$E$4, 'Country Prioritization'!$C$8=$F3039), OR(AND('Country Prioritization'!$C$5='Filter inputs'!$B$4,H3039&lt;=$X$1),AND('Country Prioritization'!$C$5='Filter inputs'!$B$5,M3039&lt;=$X$1))),1,0)</f>
        <v>1</v>
      </c>
      <c r="Y3039">
        <f>IF(OR('Vaccine Prioritization'!$C$5='Filter inputs'!$E$4, 'Vaccine Prioritization'!$C$5=$F3039),1,0)</f>
        <v>1</v>
      </c>
    </row>
    <row r="3040" spans="1:25" x14ac:dyDescent="0.3">
      <c r="A3040" t="str">
        <f t="shared" si="69"/>
        <v>AFRICANGARotaC2028</v>
      </c>
      <c r="B3040" t="s">
        <v>3</v>
      </c>
      <c r="C3040" t="s">
        <v>113</v>
      </c>
      <c r="D3040" t="s">
        <v>5</v>
      </c>
      <c r="E3040" t="s">
        <v>85</v>
      </c>
      <c r="F3040">
        <v>2028</v>
      </c>
      <c r="G3040" t="s">
        <v>196</v>
      </c>
      <c r="H3040" s="11" cm="1">
        <f t="array" ref="H3040">_xlfn.IFS(G3040="&gt;70%",1,G3040="60-70%",70%,G3040="50-60%",60%,G3040="&lt;50%",50%)</f>
        <v>1</v>
      </c>
      <c r="I3040" s="47">
        <v>9.5290381586593398</v>
      </c>
      <c r="J3040">
        <v>6</v>
      </c>
      <c r="K3040">
        <v>10</v>
      </c>
      <c r="L3040" t="s">
        <v>199</v>
      </c>
      <c r="M3040" s="11" cm="1">
        <f t="array" ref="M3040">_xlfn.IFS(L3040="&gt;70%",1,L3040="60-70%",70%,L3040="50-60%",60%,L3040="&lt;50%",50%)</f>
        <v>0.5</v>
      </c>
      <c r="N3040" s="47">
        <v>6.1956836967865936</v>
      </c>
      <c r="O3040">
        <v>7</v>
      </c>
      <c r="P3040">
        <v>10</v>
      </c>
      <c r="Q3040">
        <v>10</v>
      </c>
      <c r="R3040">
        <v>5</v>
      </c>
      <c r="S3040" t="s">
        <v>104</v>
      </c>
      <c r="T3040" t="s">
        <v>107</v>
      </c>
      <c r="V3040">
        <v>31</v>
      </c>
      <c r="W3040">
        <v>32</v>
      </c>
      <c r="X3040">
        <f>IF(AND(OR('Country Prioritization'!$C$4 = 'Filter inputs'!$A$4,'Country Prioritization'!$C$4=$B3040),
OR('Country Prioritization'!$C$6='Filter inputs'!$C$4,'Country Prioritization'!$C$6=$S3040),
OR( 'Country Prioritization'!$C$7='Filter inputs'!$D$4, 'Country Prioritization'!$C$7=$T3040),
OR('Country Prioritization'!$C$8='Filter inputs'!$E$4, 'Country Prioritization'!$C$8=$F3040), OR(AND('Country Prioritization'!$C$5='Filter inputs'!$B$4,H3040&lt;=$X$1),AND('Country Prioritization'!$C$5='Filter inputs'!$B$5,M3040&lt;=$X$1))),1,0)</f>
        <v>1</v>
      </c>
      <c r="Y3040">
        <f>IF(OR('Vaccine Prioritization'!$C$5='Filter inputs'!$E$4, 'Vaccine Prioritization'!$C$5=$F3040),1,0)</f>
        <v>1</v>
      </c>
    </row>
    <row r="3041" spans="1:25" x14ac:dyDescent="0.3">
      <c r="A3041" t="str">
        <f t="shared" si="69"/>
        <v>ASIABGDRotaC2028</v>
      </c>
      <c r="B3041" t="s">
        <v>13</v>
      </c>
      <c r="C3041" t="s">
        <v>169</v>
      </c>
      <c r="D3041" t="s">
        <v>65</v>
      </c>
      <c r="E3041" t="s">
        <v>85</v>
      </c>
      <c r="F3041">
        <v>2028</v>
      </c>
      <c r="G3041" t="s">
        <v>196</v>
      </c>
      <c r="H3041" s="11" cm="1">
        <f t="array" ref="H3041">_xlfn.IFS(G3041="&gt;70%",1,G3041="60-70%",70%,G3041="50-60%",60%,G3041="&lt;50%",50%)</f>
        <v>1</v>
      </c>
      <c r="I3041" s="47">
        <v>2.959526370230336</v>
      </c>
      <c r="J3041">
        <v>9</v>
      </c>
      <c r="K3041">
        <v>10</v>
      </c>
      <c r="L3041" t="s">
        <v>199</v>
      </c>
      <c r="M3041" s="11" cm="1">
        <f t="array" ref="M3041">_xlfn.IFS(L3041="&gt;70%",1,L3041="60-70%",70%,L3041="50-60%",60%,L3041="&lt;50%",50%)</f>
        <v>0.5</v>
      </c>
      <c r="N3041" s="47">
        <v>5.0087476737440122</v>
      </c>
      <c r="O3041">
        <v>10</v>
      </c>
      <c r="P3041">
        <v>10</v>
      </c>
      <c r="Q3041">
        <v>2</v>
      </c>
      <c r="R3041">
        <v>2</v>
      </c>
      <c r="S3041" t="s">
        <v>104</v>
      </c>
      <c r="T3041" t="s">
        <v>109</v>
      </c>
      <c r="V3041">
        <v>23</v>
      </c>
      <c r="W3041">
        <v>24</v>
      </c>
      <c r="X3041">
        <f>IF(AND(OR('Country Prioritization'!$C$4 = 'Filter inputs'!$A$4,'Country Prioritization'!$C$4=$B3041),
OR('Country Prioritization'!$C$6='Filter inputs'!$C$4,'Country Prioritization'!$C$6=$S3041),
OR( 'Country Prioritization'!$C$7='Filter inputs'!$D$4, 'Country Prioritization'!$C$7=$T3041),
OR('Country Prioritization'!$C$8='Filter inputs'!$E$4, 'Country Prioritization'!$C$8=$F3041), OR(AND('Country Prioritization'!$C$5='Filter inputs'!$B$4,H3041&lt;=$X$1),AND('Country Prioritization'!$C$5='Filter inputs'!$B$5,M3041&lt;=$X$1))),1,0)</f>
        <v>1</v>
      </c>
      <c r="Y3041">
        <f>IF(OR('Vaccine Prioritization'!$C$5='Filter inputs'!$E$4, 'Vaccine Prioritization'!$C$5=$F3041),1,0)</f>
        <v>1</v>
      </c>
    </row>
    <row r="3042" spans="1:25" x14ac:dyDescent="0.3">
      <c r="A3042" t="str">
        <f t="shared" si="69"/>
        <v>AFRICAETHRotaC2028</v>
      </c>
      <c r="B3042" t="s">
        <v>3</v>
      </c>
      <c r="C3042" t="s">
        <v>125</v>
      </c>
      <c r="D3042" t="s">
        <v>20</v>
      </c>
      <c r="E3042" t="s">
        <v>85</v>
      </c>
      <c r="F3042">
        <v>2028</v>
      </c>
      <c r="G3042" t="s">
        <v>196</v>
      </c>
      <c r="H3042" s="11" cm="1">
        <f t="array" ref="H3042">_xlfn.IFS(G3042="&gt;70%",1,G3042="60-70%",70%,G3042="50-60%",60%,G3042="&lt;50%",50%)</f>
        <v>1</v>
      </c>
      <c r="I3042" s="47">
        <v>4.1635460664045985</v>
      </c>
      <c r="J3042">
        <v>7</v>
      </c>
      <c r="K3042">
        <v>10</v>
      </c>
      <c r="L3042" t="s">
        <v>196</v>
      </c>
      <c r="M3042" s="11" cm="1">
        <f t="array" ref="M3042">_xlfn.IFS(L3042="&gt;70%",1,L3042="60-70%",70%,L3042="50-60%",60%,L3042="&lt;50%",50%)</f>
        <v>1</v>
      </c>
      <c r="N3042" s="47">
        <v>4.152070213678388</v>
      </c>
      <c r="O3042">
        <v>6</v>
      </c>
      <c r="P3042">
        <v>10</v>
      </c>
      <c r="Q3042">
        <v>9</v>
      </c>
      <c r="R3042">
        <v>9</v>
      </c>
      <c r="S3042" t="s">
        <v>103</v>
      </c>
      <c r="T3042" t="s">
        <v>106</v>
      </c>
      <c r="V3042">
        <v>35</v>
      </c>
      <c r="W3042">
        <v>34</v>
      </c>
      <c r="X3042">
        <f>IF(AND(OR('Country Prioritization'!$C$4 = 'Filter inputs'!$A$4,'Country Prioritization'!$C$4=$B3042),
OR('Country Prioritization'!$C$6='Filter inputs'!$C$4,'Country Prioritization'!$C$6=$S3042),
OR( 'Country Prioritization'!$C$7='Filter inputs'!$D$4, 'Country Prioritization'!$C$7=$T3042),
OR('Country Prioritization'!$C$8='Filter inputs'!$E$4, 'Country Prioritization'!$C$8=$F3042), OR(AND('Country Prioritization'!$C$5='Filter inputs'!$B$4,H3042&lt;=$X$1),AND('Country Prioritization'!$C$5='Filter inputs'!$B$5,M3042&lt;=$X$1))),1,0)</f>
        <v>1</v>
      </c>
      <c r="Y3042">
        <f>IF(OR('Vaccine Prioritization'!$C$5='Filter inputs'!$E$4, 'Vaccine Prioritization'!$C$5=$F3042),1,0)</f>
        <v>1</v>
      </c>
    </row>
    <row r="3043" spans="1:25" x14ac:dyDescent="0.3">
      <c r="A3043" t="str">
        <f t="shared" si="69"/>
        <v>AFRICACODRotaC2028</v>
      </c>
      <c r="B3043" t="s">
        <v>3</v>
      </c>
      <c r="C3043" t="s">
        <v>134</v>
      </c>
      <c r="D3043" t="s">
        <v>30</v>
      </c>
      <c r="E3043" t="s">
        <v>85</v>
      </c>
      <c r="F3043">
        <v>2028</v>
      </c>
      <c r="G3043" t="s">
        <v>196</v>
      </c>
      <c r="H3043" s="11" cm="1">
        <f t="array" ref="H3043">_xlfn.IFS(G3043="&gt;70%",1,G3043="60-70%",70%,G3043="50-60%",60%,G3043="&lt;50%",50%)</f>
        <v>1</v>
      </c>
      <c r="I3043" s="47">
        <v>2.8269452815996243</v>
      </c>
      <c r="J3043">
        <v>6</v>
      </c>
      <c r="K3043">
        <v>10</v>
      </c>
      <c r="L3043" t="s">
        <v>199</v>
      </c>
      <c r="M3043" s="11" cm="1">
        <f t="array" ref="M3043">_xlfn.IFS(L3043="&gt;70%",1,L3043="60-70%",70%,L3043="50-60%",60%,L3043="&lt;50%",50%)</f>
        <v>0.5</v>
      </c>
      <c r="N3043" s="47">
        <v>3.0974125309293208</v>
      </c>
      <c r="O3043">
        <v>8</v>
      </c>
      <c r="P3043">
        <v>10</v>
      </c>
      <c r="Q3043">
        <v>10</v>
      </c>
      <c r="R3043">
        <v>9</v>
      </c>
      <c r="S3043" t="s">
        <v>103</v>
      </c>
      <c r="T3043" t="s">
        <v>106</v>
      </c>
      <c r="V3043">
        <v>35</v>
      </c>
      <c r="W3043">
        <v>37</v>
      </c>
      <c r="X3043">
        <f>IF(AND(OR('Country Prioritization'!$C$4 = 'Filter inputs'!$A$4,'Country Prioritization'!$C$4=$B3043),
OR('Country Prioritization'!$C$6='Filter inputs'!$C$4,'Country Prioritization'!$C$6=$S3043),
OR( 'Country Prioritization'!$C$7='Filter inputs'!$D$4, 'Country Prioritization'!$C$7=$T3043),
OR('Country Prioritization'!$C$8='Filter inputs'!$E$4, 'Country Prioritization'!$C$8=$F3043), OR(AND('Country Prioritization'!$C$5='Filter inputs'!$B$4,H3043&lt;=$X$1),AND('Country Prioritization'!$C$5='Filter inputs'!$B$5,M3043&lt;=$X$1))),1,0)</f>
        <v>1</v>
      </c>
      <c r="Y3043">
        <f>IF(OR('Vaccine Prioritization'!$C$5='Filter inputs'!$E$4, 'Vaccine Prioritization'!$C$5=$F3043),1,0)</f>
        <v>1</v>
      </c>
    </row>
    <row r="3044" spans="1:25" x14ac:dyDescent="0.3">
      <c r="A3044" t="str">
        <f t="shared" si="69"/>
        <v>ASIAVNMRotaC2028</v>
      </c>
      <c r="B3044" t="s">
        <v>13</v>
      </c>
      <c r="C3044" t="s">
        <v>152</v>
      </c>
      <c r="D3044" t="s">
        <v>48</v>
      </c>
      <c r="E3044" t="s">
        <v>85</v>
      </c>
      <c r="F3044">
        <v>2028</v>
      </c>
      <c r="G3044" t="s">
        <v>196</v>
      </c>
      <c r="H3044" s="11" cm="1">
        <f t="array" ref="H3044">_xlfn.IFS(G3044="&gt;70%",1,G3044="60-70%",70%,G3044="50-60%",60%,G3044="&lt;50%",50%)</f>
        <v>1</v>
      </c>
      <c r="I3044" s="47">
        <v>0.9364234994369397</v>
      </c>
      <c r="J3044">
        <v>9</v>
      </c>
      <c r="K3044">
        <v>7</v>
      </c>
      <c r="L3044" t="s">
        <v>199</v>
      </c>
      <c r="M3044" s="11" cm="1">
        <f t="array" ref="M3044">_xlfn.IFS(L3044="&gt;70%",1,L3044="60-70%",70%,L3044="50-60%",60%,L3044="&lt;50%",50%)</f>
        <v>0.5</v>
      </c>
      <c r="N3044" s="47">
        <v>3.073832634903324</v>
      </c>
      <c r="O3044">
        <v>10</v>
      </c>
      <c r="P3044">
        <v>10</v>
      </c>
      <c r="Q3044">
        <v>7</v>
      </c>
      <c r="R3044">
        <v>11</v>
      </c>
      <c r="S3044" t="s">
        <v>104</v>
      </c>
      <c r="T3044" t="s">
        <v>108</v>
      </c>
      <c r="V3044">
        <v>34</v>
      </c>
      <c r="W3044">
        <v>38</v>
      </c>
      <c r="X3044">
        <f>IF(AND(OR('Country Prioritization'!$C$4 = 'Filter inputs'!$A$4,'Country Prioritization'!$C$4=$B3044),
OR('Country Prioritization'!$C$6='Filter inputs'!$C$4,'Country Prioritization'!$C$6=$S3044),
OR( 'Country Prioritization'!$C$7='Filter inputs'!$D$4, 'Country Prioritization'!$C$7=$T3044),
OR('Country Prioritization'!$C$8='Filter inputs'!$E$4, 'Country Prioritization'!$C$8=$F3044), OR(AND('Country Prioritization'!$C$5='Filter inputs'!$B$4,H3044&lt;=$X$1),AND('Country Prioritization'!$C$5='Filter inputs'!$B$5,M3044&lt;=$X$1))),1,0)</f>
        <v>1</v>
      </c>
      <c r="Y3044">
        <f>IF(OR('Vaccine Prioritization'!$C$5='Filter inputs'!$E$4, 'Vaccine Prioritization'!$C$5=$F3044),1,0)</f>
        <v>1</v>
      </c>
    </row>
    <row r="3045" spans="1:25" x14ac:dyDescent="0.3">
      <c r="A3045" t="str">
        <f t="shared" si="69"/>
        <v>AFRICANERRotaC2028</v>
      </c>
      <c r="B3045" t="s">
        <v>3</v>
      </c>
      <c r="C3045" t="s">
        <v>136</v>
      </c>
      <c r="D3045" t="s">
        <v>32</v>
      </c>
      <c r="E3045" t="s">
        <v>85</v>
      </c>
      <c r="F3045">
        <v>2028</v>
      </c>
      <c r="G3045" t="s">
        <v>196</v>
      </c>
      <c r="H3045" s="11" cm="1">
        <f t="array" ref="H3045">_xlfn.IFS(G3045="&gt;70%",1,G3045="60-70%",70%,G3045="50-60%",60%,G3045="&lt;50%",50%)</f>
        <v>1</v>
      </c>
      <c r="I3045" s="47">
        <v>2.5580387239582416</v>
      </c>
      <c r="J3045">
        <v>5</v>
      </c>
      <c r="K3045">
        <v>9</v>
      </c>
      <c r="L3045" t="s">
        <v>196</v>
      </c>
      <c r="M3045" s="11" cm="1">
        <f t="array" ref="M3045">_xlfn.IFS(L3045="&gt;70%",1,L3045="60-70%",70%,L3045="50-60%",60%,L3045="&lt;50%",50%)</f>
        <v>1</v>
      </c>
      <c r="N3045" s="47">
        <v>2.5643931856452462</v>
      </c>
      <c r="O3045">
        <v>5</v>
      </c>
      <c r="P3045">
        <v>9</v>
      </c>
      <c r="Q3045">
        <v>8</v>
      </c>
      <c r="R3045">
        <v>9</v>
      </c>
      <c r="S3045" t="s">
        <v>103</v>
      </c>
      <c r="T3045" t="s">
        <v>106</v>
      </c>
      <c r="V3045">
        <v>31</v>
      </c>
      <c r="W3045">
        <v>31</v>
      </c>
      <c r="X3045">
        <f>IF(AND(OR('Country Prioritization'!$C$4 = 'Filter inputs'!$A$4,'Country Prioritization'!$C$4=$B3045),
OR('Country Prioritization'!$C$6='Filter inputs'!$C$4,'Country Prioritization'!$C$6=$S3045),
OR( 'Country Prioritization'!$C$7='Filter inputs'!$D$4, 'Country Prioritization'!$C$7=$T3045),
OR('Country Prioritization'!$C$8='Filter inputs'!$E$4, 'Country Prioritization'!$C$8=$F3045), OR(AND('Country Prioritization'!$C$5='Filter inputs'!$B$4,H3045&lt;=$X$1),AND('Country Prioritization'!$C$5='Filter inputs'!$B$5,M3045&lt;=$X$1))),1,0)</f>
        <v>1</v>
      </c>
      <c r="Y3045">
        <f>IF(OR('Vaccine Prioritization'!$C$5='Filter inputs'!$E$4, 'Vaccine Prioritization'!$C$5=$F3045),1,0)</f>
        <v>1</v>
      </c>
    </row>
    <row r="3046" spans="1:25" x14ac:dyDescent="0.3">
      <c r="A3046" t="str">
        <f t="shared" si="69"/>
        <v>ASIAYEMRotaC2028</v>
      </c>
      <c r="B3046" t="s">
        <v>13</v>
      </c>
      <c r="C3046" t="s">
        <v>123</v>
      </c>
      <c r="D3046" t="s">
        <v>18</v>
      </c>
      <c r="E3046" t="s">
        <v>85</v>
      </c>
      <c r="F3046">
        <v>2028</v>
      </c>
      <c r="G3046" t="s">
        <v>196</v>
      </c>
      <c r="H3046" s="11" cm="1">
        <f t="array" ref="H3046">_xlfn.IFS(G3046="&gt;70%",1,G3046="60-70%",70%,G3046="50-60%",60%,G3046="&lt;50%",50%)</f>
        <v>1</v>
      </c>
      <c r="I3046" s="47">
        <v>2.6551992241124216</v>
      </c>
      <c r="J3046">
        <v>7</v>
      </c>
      <c r="K3046">
        <v>9</v>
      </c>
      <c r="L3046" t="s">
        <v>197</v>
      </c>
      <c r="M3046" s="11" cm="1">
        <f t="array" ref="M3046">_xlfn.IFS(L3046="&gt;70%",1,L3046="60-70%",70%,L3046="50-60%",60%,L3046="&lt;50%",50%)</f>
        <v>0.7</v>
      </c>
      <c r="N3046" s="47">
        <v>2.5398192743813799</v>
      </c>
      <c r="O3046">
        <v>6</v>
      </c>
      <c r="P3046">
        <v>9</v>
      </c>
      <c r="Q3046">
        <v>3</v>
      </c>
      <c r="R3046">
        <v>9</v>
      </c>
      <c r="S3046" t="s">
        <v>103</v>
      </c>
      <c r="T3046" t="s">
        <v>106</v>
      </c>
      <c r="V3046">
        <v>28</v>
      </c>
      <c r="W3046">
        <v>27</v>
      </c>
      <c r="X3046">
        <f>IF(AND(OR('Country Prioritization'!$C$4 = 'Filter inputs'!$A$4,'Country Prioritization'!$C$4=$B3046),
OR('Country Prioritization'!$C$6='Filter inputs'!$C$4,'Country Prioritization'!$C$6=$S3046),
OR( 'Country Prioritization'!$C$7='Filter inputs'!$D$4, 'Country Prioritization'!$C$7=$T3046),
OR('Country Prioritization'!$C$8='Filter inputs'!$E$4, 'Country Prioritization'!$C$8=$F3046), OR(AND('Country Prioritization'!$C$5='Filter inputs'!$B$4,H3046&lt;=$X$1),AND('Country Prioritization'!$C$5='Filter inputs'!$B$5,M3046&lt;=$X$1))),1,0)</f>
        <v>1</v>
      </c>
      <c r="Y3046">
        <f>IF(OR('Vaccine Prioritization'!$C$5='Filter inputs'!$E$4, 'Vaccine Prioritization'!$C$5=$F3046),1,0)</f>
        <v>1</v>
      </c>
    </row>
    <row r="3047" spans="1:25" x14ac:dyDescent="0.3">
      <c r="A3047" t="str">
        <f t="shared" si="69"/>
        <v>AFRICATZARotaC2028</v>
      </c>
      <c r="B3047" t="s">
        <v>3</v>
      </c>
      <c r="C3047" t="s">
        <v>161</v>
      </c>
      <c r="D3047" t="s">
        <v>57</v>
      </c>
      <c r="E3047" t="s">
        <v>85</v>
      </c>
      <c r="F3047">
        <v>2028</v>
      </c>
      <c r="G3047" t="s">
        <v>196</v>
      </c>
      <c r="H3047" s="11" cm="1">
        <f t="array" ref="H3047">_xlfn.IFS(G3047="&gt;70%",1,G3047="60-70%",70%,G3047="50-60%",60%,G3047="&lt;50%",50%)</f>
        <v>1</v>
      </c>
      <c r="I3047" s="47">
        <v>2.1992434074394649</v>
      </c>
      <c r="J3047">
        <v>4</v>
      </c>
      <c r="K3047">
        <v>9</v>
      </c>
      <c r="L3047" t="s">
        <v>196</v>
      </c>
      <c r="M3047" s="11" cm="1">
        <f t="array" ref="M3047">_xlfn.IFS(L3047="&gt;70%",1,L3047="60-70%",70%,L3047="50-60%",60%,L3047="&lt;50%",50%)</f>
        <v>1</v>
      </c>
      <c r="N3047" s="47">
        <v>2.3223214570025816</v>
      </c>
      <c r="O3047">
        <v>3</v>
      </c>
      <c r="P3047">
        <v>9</v>
      </c>
      <c r="Q3047">
        <v>7</v>
      </c>
      <c r="R3047">
        <v>8</v>
      </c>
      <c r="S3047" t="s">
        <v>104</v>
      </c>
      <c r="T3047" t="s">
        <v>106</v>
      </c>
      <c r="V3047">
        <v>28</v>
      </c>
      <c r="W3047">
        <v>27</v>
      </c>
      <c r="X3047">
        <f>IF(AND(OR('Country Prioritization'!$C$4 = 'Filter inputs'!$A$4,'Country Prioritization'!$C$4=$B3047),
OR('Country Prioritization'!$C$6='Filter inputs'!$C$4,'Country Prioritization'!$C$6=$S3047),
OR( 'Country Prioritization'!$C$7='Filter inputs'!$D$4, 'Country Prioritization'!$C$7=$T3047),
OR('Country Prioritization'!$C$8='Filter inputs'!$E$4, 'Country Prioritization'!$C$8=$F3047), OR(AND('Country Prioritization'!$C$5='Filter inputs'!$B$4,H3047&lt;=$X$1),AND('Country Prioritization'!$C$5='Filter inputs'!$B$5,M3047&lt;=$X$1))),1,0)</f>
        <v>1</v>
      </c>
      <c r="Y3047">
        <f>IF(OR('Vaccine Prioritization'!$C$5='Filter inputs'!$E$4, 'Vaccine Prioritization'!$C$5=$F3047),1,0)</f>
        <v>1</v>
      </c>
    </row>
    <row r="3048" spans="1:25" x14ac:dyDescent="0.3">
      <c r="A3048" t="str">
        <f t="shared" si="69"/>
        <v>AFRICASDNRotaC2028</v>
      </c>
      <c r="B3048" t="s">
        <v>3</v>
      </c>
      <c r="C3048" t="s">
        <v>149</v>
      </c>
      <c r="D3048" t="s">
        <v>45</v>
      </c>
      <c r="E3048" t="s">
        <v>85</v>
      </c>
      <c r="F3048">
        <v>2028</v>
      </c>
      <c r="G3048" t="s">
        <v>196</v>
      </c>
      <c r="H3048" s="11" cm="1">
        <f t="array" ref="H3048">_xlfn.IFS(G3048="&gt;70%",1,G3048="60-70%",70%,G3048="50-60%",60%,G3048="&lt;50%",50%)</f>
        <v>1</v>
      </c>
      <c r="I3048" s="47">
        <v>2.3407847880910024</v>
      </c>
      <c r="J3048">
        <v>2</v>
      </c>
      <c r="K3048">
        <v>9</v>
      </c>
      <c r="L3048" t="s">
        <v>196</v>
      </c>
      <c r="M3048" s="11" cm="1">
        <f t="array" ref="M3048">_xlfn.IFS(L3048="&gt;70%",1,L3048="60-70%",70%,L3048="50-60%",60%,L3048="&lt;50%",50%)</f>
        <v>1</v>
      </c>
      <c r="N3048" s="47">
        <v>2.0862882606155062</v>
      </c>
      <c r="O3048">
        <v>4</v>
      </c>
      <c r="P3048">
        <v>9</v>
      </c>
      <c r="Q3048">
        <v>5</v>
      </c>
      <c r="R3048">
        <v>3</v>
      </c>
      <c r="S3048" t="s">
        <v>103</v>
      </c>
      <c r="T3048" t="s">
        <v>109</v>
      </c>
      <c r="V3048">
        <v>19</v>
      </c>
      <c r="W3048">
        <v>21</v>
      </c>
      <c r="X3048">
        <f>IF(AND(OR('Country Prioritization'!$C$4 = 'Filter inputs'!$A$4,'Country Prioritization'!$C$4=$B3048),
OR('Country Prioritization'!$C$6='Filter inputs'!$C$4,'Country Prioritization'!$C$6=$S3048),
OR( 'Country Prioritization'!$C$7='Filter inputs'!$D$4, 'Country Prioritization'!$C$7=$T3048),
OR('Country Prioritization'!$C$8='Filter inputs'!$E$4, 'Country Prioritization'!$C$8=$F3048), OR(AND('Country Prioritization'!$C$5='Filter inputs'!$B$4,H3048&lt;=$X$1),AND('Country Prioritization'!$C$5='Filter inputs'!$B$5,M3048&lt;=$X$1))),1,0)</f>
        <v>1</v>
      </c>
      <c r="Y3048">
        <f>IF(OR('Vaccine Prioritization'!$C$5='Filter inputs'!$E$4, 'Vaccine Prioritization'!$C$5=$F3048),1,0)</f>
        <v>1</v>
      </c>
    </row>
    <row r="3049" spans="1:25" x14ac:dyDescent="0.3">
      <c r="A3049" t="str">
        <f t="shared" si="69"/>
        <v>AFRICAAGORotaC2028</v>
      </c>
      <c r="B3049" t="s">
        <v>3</v>
      </c>
      <c r="C3049" t="s">
        <v>116</v>
      </c>
      <c r="D3049" t="s">
        <v>8</v>
      </c>
      <c r="E3049" t="s">
        <v>85</v>
      </c>
      <c r="F3049">
        <v>2028</v>
      </c>
      <c r="G3049" t="s">
        <v>197</v>
      </c>
      <c r="H3049" s="11" cm="1">
        <f t="array" ref="H3049">_xlfn.IFS(G3049="&gt;70%",1,G3049="60-70%",70%,G3049="50-60%",60%,G3049="&lt;50%",50%)</f>
        <v>0.7</v>
      </c>
      <c r="I3049" s="47">
        <v>2.0845671369234675</v>
      </c>
      <c r="J3049">
        <v>10</v>
      </c>
      <c r="K3049">
        <v>9</v>
      </c>
      <c r="L3049" t="s">
        <v>198</v>
      </c>
      <c r="M3049" s="11" cm="1">
        <f t="array" ref="M3049">_xlfn.IFS(L3049="&gt;70%",1,L3049="60-70%",70%,L3049="50-60%",60%,L3049="&lt;50%",50%)</f>
        <v>0.6</v>
      </c>
      <c r="N3049" s="47">
        <v>1.7639852498472368</v>
      </c>
      <c r="O3049">
        <v>7</v>
      </c>
      <c r="P3049">
        <v>9</v>
      </c>
      <c r="Q3049">
        <v>9</v>
      </c>
      <c r="R3049">
        <v>11</v>
      </c>
      <c r="S3049" t="s">
        <v>104</v>
      </c>
      <c r="T3049" t="s">
        <v>108</v>
      </c>
      <c r="V3049">
        <v>39</v>
      </c>
      <c r="W3049">
        <v>36</v>
      </c>
      <c r="X3049">
        <f>IF(AND(OR('Country Prioritization'!$C$4 = 'Filter inputs'!$A$4,'Country Prioritization'!$C$4=$B3049),
OR('Country Prioritization'!$C$6='Filter inputs'!$C$4,'Country Prioritization'!$C$6=$S3049),
OR( 'Country Prioritization'!$C$7='Filter inputs'!$D$4, 'Country Prioritization'!$C$7=$T3049),
OR('Country Prioritization'!$C$8='Filter inputs'!$E$4, 'Country Prioritization'!$C$8=$F3049), OR(AND('Country Prioritization'!$C$5='Filter inputs'!$B$4,H3049&lt;=$X$1),AND('Country Prioritization'!$C$5='Filter inputs'!$B$5,M3049&lt;=$X$1))),1,0)</f>
        <v>1</v>
      </c>
      <c r="Y3049">
        <f>IF(OR('Vaccine Prioritization'!$C$5='Filter inputs'!$E$4, 'Vaccine Prioritization'!$C$5=$F3049),1,0)</f>
        <v>1</v>
      </c>
    </row>
    <row r="3050" spans="1:25" x14ac:dyDescent="0.3">
      <c r="A3050" t="str">
        <f t="shared" si="69"/>
        <v>ASIAMMRRotaC2028</v>
      </c>
      <c r="B3050" t="s">
        <v>13</v>
      </c>
      <c r="C3050" t="s">
        <v>131</v>
      </c>
      <c r="D3050" t="s">
        <v>27</v>
      </c>
      <c r="E3050" t="s">
        <v>85</v>
      </c>
      <c r="F3050">
        <v>2028</v>
      </c>
      <c r="G3050" t="s">
        <v>196</v>
      </c>
      <c r="H3050" s="11" cm="1">
        <f t="array" ref="H3050">_xlfn.IFS(G3050="&gt;70%",1,G3050="60-70%",70%,G3050="50-60%",60%,G3050="&lt;50%",50%)</f>
        <v>1</v>
      </c>
      <c r="I3050" s="47">
        <v>1.2449758956099575</v>
      </c>
      <c r="J3050">
        <v>9</v>
      </c>
      <c r="K3050">
        <v>8</v>
      </c>
      <c r="L3050" t="s">
        <v>199</v>
      </c>
      <c r="M3050" s="11" cm="1">
        <f t="array" ref="M3050">_xlfn.IFS(L3050="&gt;70%",1,L3050="60-70%",70%,L3050="50-60%",60%,L3050="&lt;50%",50%)</f>
        <v>0.5</v>
      </c>
      <c r="N3050" s="47">
        <v>1.7224959789016985</v>
      </c>
      <c r="O3050">
        <v>10</v>
      </c>
      <c r="P3050">
        <v>9</v>
      </c>
      <c r="Q3050">
        <v>10</v>
      </c>
      <c r="R3050">
        <v>2</v>
      </c>
      <c r="S3050" t="s">
        <v>104</v>
      </c>
      <c r="T3050" t="s">
        <v>109</v>
      </c>
      <c r="V3050">
        <v>29</v>
      </c>
      <c r="W3050">
        <v>31</v>
      </c>
      <c r="X3050">
        <f>IF(AND(OR('Country Prioritization'!$C$4 = 'Filter inputs'!$A$4,'Country Prioritization'!$C$4=$B3050),
OR('Country Prioritization'!$C$6='Filter inputs'!$C$4,'Country Prioritization'!$C$6=$S3050),
OR( 'Country Prioritization'!$C$7='Filter inputs'!$D$4, 'Country Prioritization'!$C$7=$T3050),
OR('Country Prioritization'!$C$8='Filter inputs'!$E$4, 'Country Prioritization'!$C$8=$F3050), OR(AND('Country Prioritization'!$C$5='Filter inputs'!$B$4,H3050&lt;=$X$1),AND('Country Prioritization'!$C$5='Filter inputs'!$B$5,M3050&lt;=$X$1))),1,0)</f>
        <v>1</v>
      </c>
      <c r="Y3050">
        <f>IF(OR('Vaccine Prioritization'!$C$5='Filter inputs'!$E$4, 'Vaccine Prioritization'!$C$5=$F3050),1,0)</f>
        <v>1</v>
      </c>
    </row>
    <row r="3051" spans="1:25" x14ac:dyDescent="0.3">
      <c r="A3051" t="str">
        <f t="shared" si="69"/>
        <v>AFRICACMRRotaC2028</v>
      </c>
      <c r="B3051" t="s">
        <v>3</v>
      </c>
      <c r="C3051" t="s">
        <v>151</v>
      </c>
      <c r="D3051" t="s">
        <v>47</v>
      </c>
      <c r="E3051" t="s">
        <v>85</v>
      </c>
      <c r="F3051">
        <v>2028</v>
      </c>
      <c r="G3051" t="s">
        <v>197</v>
      </c>
      <c r="H3051" s="11" cm="1">
        <f t="array" ref="H3051">_xlfn.IFS(G3051="&gt;70%",1,G3051="60-70%",70%,G3051="50-60%",60%,G3051="&lt;50%",50%)</f>
        <v>0.7</v>
      </c>
      <c r="I3051" s="47">
        <v>1.065552021485298</v>
      </c>
      <c r="J3051">
        <v>9</v>
      </c>
      <c r="K3051">
        <v>8</v>
      </c>
      <c r="L3051" t="s">
        <v>196</v>
      </c>
      <c r="M3051" s="11" cm="1">
        <f t="array" ref="M3051">_xlfn.IFS(L3051="&gt;70%",1,L3051="60-70%",70%,L3051="50-60%",60%,L3051="&lt;50%",50%)</f>
        <v>1</v>
      </c>
      <c r="N3051" s="47">
        <v>1.5247219899057405</v>
      </c>
      <c r="O3051">
        <v>4</v>
      </c>
      <c r="P3051">
        <v>9</v>
      </c>
      <c r="Q3051">
        <v>8</v>
      </c>
      <c r="R3051">
        <v>2</v>
      </c>
      <c r="S3051" t="s">
        <v>104</v>
      </c>
      <c r="T3051" t="s">
        <v>109</v>
      </c>
      <c r="V3051">
        <v>27</v>
      </c>
      <c r="W3051">
        <v>23</v>
      </c>
      <c r="X3051">
        <f>IF(AND(OR('Country Prioritization'!$C$4 = 'Filter inputs'!$A$4,'Country Prioritization'!$C$4=$B3051),
OR('Country Prioritization'!$C$6='Filter inputs'!$C$4,'Country Prioritization'!$C$6=$S3051),
OR( 'Country Prioritization'!$C$7='Filter inputs'!$D$4, 'Country Prioritization'!$C$7=$T3051),
OR('Country Prioritization'!$C$8='Filter inputs'!$E$4, 'Country Prioritization'!$C$8=$F3051), OR(AND('Country Prioritization'!$C$5='Filter inputs'!$B$4,H3051&lt;=$X$1),AND('Country Prioritization'!$C$5='Filter inputs'!$B$5,M3051&lt;=$X$1))),1,0)</f>
        <v>1</v>
      </c>
      <c r="Y3051">
        <f>IF(OR('Vaccine Prioritization'!$C$5='Filter inputs'!$E$4, 'Vaccine Prioritization'!$C$5=$F3051),1,0)</f>
        <v>1</v>
      </c>
    </row>
    <row r="3052" spans="1:25" x14ac:dyDescent="0.3">
      <c r="A3052" t="str">
        <f t="shared" si="69"/>
        <v>ASIAAFGRotaC2028</v>
      </c>
      <c r="B3052" t="s">
        <v>13</v>
      </c>
      <c r="C3052" t="s">
        <v>120</v>
      </c>
      <c r="D3052" t="s">
        <v>14</v>
      </c>
      <c r="E3052" t="s">
        <v>85</v>
      </c>
      <c r="F3052">
        <v>2028</v>
      </c>
      <c r="G3052" t="s">
        <v>198</v>
      </c>
      <c r="H3052" s="11" cm="1">
        <f t="array" ref="H3052">_xlfn.IFS(G3052="&gt;70%",1,G3052="60-70%",70%,G3052="50-60%",60%,G3052="&lt;50%",50%)</f>
        <v>0.6</v>
      </c>
      <c r="I3052" s="47">
        <v>2.9468157062686249</v>
      </c>
      <c r="J3052">
        <v>10</v>
      </c>
      <c r="K3052">
        <v>10</v>
      </c>
      <c r="L3052" t="s">
        <v>199</v>
      </c>
      <c r="M3052" s="11" cm="1">
        <f t="array" ref="M3052">_xlfn.IFS(L3052="&gt;70%",1,L3052="60-70%",70%,L3052="50-60%",60%,L3052="&lt;50%",50%)</f>
        <v>0.5</v>
      </c>
      <c r="N3052" s="47">
        <v>1.3928684919178569</v>
      </c>
      <c r="O3052">
        <v>10</v>
      </c>
      <c r="P3052">
        <v>8</v>
      </c>
      <c r="Q3052">
        <v>8</v>
      </c>
      <c r="R3052">
        <v>9</v>
      </c>
      <c r="S3052" t="s">
        <v>103</v>
      </c>
      <c r="T3052" t="s">
        <v>106</v>
      </c>
      <c r="V3052">
        <v>37</v>
      </c>
      <c r="W3052">
        <v>35</v>
      </c>
      <c r="X3052">
        <f>IF(AND(OR('Country Prioritization'!$C$4 = 'Filter inputs'!$A$4,'Country Prioritization'!$C$4=$B3052),
OR('Country Prioritization'!$C$6='Filter inputs'!$C$4,'Country Prioritization'!$C$6=$S3052),
OR( 'Country Prioritization'!$C$7='Filter inputs'!$D$4, 'Country Prioritization'!$C$7=$T3052),
OR('Country Prioritization'!$C$8='Filter inputs'!$E$4, 'Country Prioritization'!$C$8=$F3052), OR(AND('Country Prioritization'!$C$5='Filter inputs'!$B$4,H3052&lt;=$X$1),AND('Country Prioritization'!$C$5='Filter inputs'!$B$5,M3052&lt;=$X$1))),1,0)</f>
        <v>1</v>
      </c>
      <c r="Y3052">
        <f>IF(OR('Vaccine Prioritization'!$C$5='Filter inputs'!$E$4, 'Vaccine Prioritization'!$C$5=$F3052),1,0)</f>
        <v>1</v>
      </c>
    </row>
    <row r="3053" spans="1:25" x14ac:dyDescent="0.3">
      <c r="A3053" t="str">
        <f t="shared" si="69"/>
        <v>AFRICAMLIRotaC2028</v>
      </c>
      <c r="B3053" t="s">
        <v>3</v>
      </c>
      <c r="C3053" t="s">
        <v>126</v>
      </c>
      <c r="D3053" t="s">
        <v>21</v>
      </c>
      <c r="E3053" t="s">
        <v>85</v>
      </c>
      <c r="F3053">
        <v>2028</v>
      </c>
      <c r="G3053" t="s">
        <v>197</v>
      </c>
      <c r="H3053" s="11" cm="1">
        <f t="array" ref="H3053">_xlfn.IFS(G3053="&gt;70%",1,G3053="60-70%",70%,G3053="50-60%",60%,G3053="&lt;50%",50%)</f>
        <v>0.7</v>
      </c>
      <c r="I3053" s="47">
        <v>0.92764094289501231</v>
      </c>
      <c r="J3053">
        <v>10</v>
      </c>
      <c r="K3053">
        <v>7</v>
      </c>
      <c r="L3053" t="s">
        <v>196</v>
      </c>
      <c r="M3053" s="11" cm="1">
        <f t="array" ref="M3053">_xlfn.IFS(L3053="&gt;70%",1,L3053="60-70%",70%,L3053="50-60%",60%,L3053="&lt;50%",50%)</f>
        <v>1</v>
      </c>
      <c r="N3053" s="47">
        <v>1.1274496170946244</v>
      </c>
      <c r="O3053">
        <v>6</v>
      </c>
      <c r="P3053">
        <v>8</v>
      </c>
      <c r="Q3053">
        <v>8</v>
      </c>
      <c r="R3053">
        <v>9</v>
      </c>
      <c r="S3053" t="s">
        <v>103</v>
      </c>
      <c r="T3053" t="s">
        <v>106</v>
      </c>
      <c r="V3053">
        <v>34</v>
      </c>
      <c r="W3053">
        <v>31</v>
      </c>
      <c r="X3053">
        <f>IF(AND(OR('Country Prioritization'!$C$4 = 'Filter inputs'!$A$4,'Country Prioritization'!$C$4=$B3053),
OR('Country Prioritization'!$C$6='Filter inputs'!$C$4,'Country Prioritization'!$C$6=$S3053),
OR( 'Country Prioritization'!$C$7='Filter inputs'!$D$4, 'Country Prioritization'!$C$7=$T3053),
OR('Country Prioritization'!$C$8='Filter inputs'!$E$4, 'Country Prioritization'!$C$8=$F3053), OR(AND('Country Prioritization'!$C$5='Filter inputs'!$B$4,H3053&lt;=$X$1),AND('Country Prioritization'!$C$5='Filter inputs'!$B$5,M3053&lt;=$X$1))),1,0)</f>
        <v>1</v>
      </c>
      <c r="Y3053">
        <f>IF(OR('Vaccine Prioritization'!$C$5='Filter inputs'!$E$4, 'Vaccine Prioritization'!$C$5=$F3053),1,0)</f>
        <v>1</v>
      </c>
    </row>
    <row r="3054" spans="1:25" x14ac:dyDescent="0.3">
      <c r="A3054" t="str">
        <f t="shared" si="69"/>
        <v>AFRICAUGARotaC2028</v>
      </c>
      <c r="B3054" t="s">
        <v>3</v>
      </c>
      <c r="C3054" t="s">
        <v>147</v>
      </c>
      <c r="D3054" t="s">
        <v>43</v>
      </c>
      <c r="E3054" t="s">
        <v>85</v>
      </c>
      <c r="F3054">
        <v>2028</v>
      </c>
      <c r="G3054" t="s">
        <v>196</v>
      </c>
      <c r="H3054" s="11" cm="1">
        <f t="array" ref="H3054">_xlfn.IFS(G3054="&gt;70%",1,G3054="60-70%",70%,G3054="50-60%",60%,G3054="&lt;50%",50%)</f>
        <v>1</v>
      </c>
      <c r="I3054" s="47">
        <v>1.16937841837361</v>
      </c>
      <c r="J3054">
        <v>4</v>
      </c>
      <c r="K3054">
        <v>8</v>
      </c>
      <c r="L3054" t="s">
        <v>196</v>
      </c>
      <c r="M3054" s="11" cm="1">
        <f t="array" ref="M3054">_xlfn.IFS(L3054="&gt;70%",1,L3054="60-70%",70%,L3054="50-60%",60%,L3054="&lt;50%",50%)</f>
        <v>1</v>
      </c>
      <c r="N3054" s="47">
        <v>1.1230536315029984</v>
      </c>
      <c r="O3054">
        <v>4</v>
      </c>
      <c r="P3054">
        <v>8</v>
      </c>
      <c r="Q3054">
        <v>6</v>
      </c>
      <c r="R3054">
        <v>9</v>
      </c>
      <c r="S3054" t="s">
        <v>103</v>
      </c>
      <c r="T3054" t="s">
        <v>106</v>
      </c>
      <c r="V3054">
        <v>27</v>
      </c>
      <c r="W3054">
        <v>27</v>
      </c>
      <c r="X3054">
        <f>IF(AND(OR('Country Prioritization'!$C$4 = 'Filter inputs'!$A$4,'Country Prioritization'!$C$4=$B3054),
OR('Country Prioritization'!$C$6='Filter inputs'!$C$4,'Country Prioritization'!$C$6=$S3054),
OR( 'Country Prioritization'!$C$7='Filter inputs'!$D$4, 'Country Prioritization'!$C$7=$T3054),
OR('Country Prioritization'!$C$8='Filter inputs'!$E$4, 'Country Prioritization'!$C$8=$F3054), OR(AND('Country Prioritization'!$C$5='Filter inputs'!$B$4,H3054&lt;=$X$1),AND('Country Prioritization'!$C$5='Filter inputs'!$B$5,M3054&lt;=$X$1))),1,0)</f>
        <v>1</v>
      </c>
      <c r="Y3054">
        <f>IF(OR('Vaccine Prioritization'!$C$5='Filter inputs'!$E$4, 'Vaccine Prioritization'!$C$5=$F3054),1,0)</f>
        <v>1</v>
      </c>
    </row>
    <row r="3055" spans="1:25" x14ac:dyDescent="0.3">
      <c r="A3055" t="str">
        <f t="shared" si="69"/>
        <v>ASIAUZBRotaC2028</v>
      </c>
      <c r="B3055" t="s">
        <v>13</v>
      </c>
      <c r="C3055" t="s">
        <v>176</v>
      </c>
      <c r="D3055" t="s">
        <v>72</v>
      </c>
      <c r="E3055" t="s">
        <v>85</v>
      </c>
      <c r="F3055">
        <v>2028</v>
      </c>
      <c r="G3055" t="s">
        <v>198</v>
      </c>
      <c r="H3055" s="11" cm="1">
        <f t="array" ref="H3055">_xlfn.IFS(G3055="&gt;70%",1,G3055="60-70%",70%,G3055="50-60%",60%,G3055="&lt;50%",50%)</f>
        <v>0.6</v>
      </c>
      <c r="I3055" s="47">
        <v>0.56914022075669191</v>
      </c>
      <c r="J3055">
        <v>10</v>
      </c>
      <c r="K3055">
        <v>6</v>
      </c>
      <c r="L3055" t="s">
        <v>196</v>
      </c>
      <c r="M3055" s="11" cm="1">
        <f t="array" ref="M3055">_xlfn.IFS(L3055="&gt;70%",1,L3055="60-70%",70%,L3055="50-60%",60%,L3055="&lt;50%",50%)</f>
        <v>1</v>
      </c>
      <c r="N3055" s="47">
        <v>1.0977521165641766</v>
      </c>
      <c r="O3055">
        <v>2</v>
      </c>
      <c r="P3055">
        <v>8</v>
      </c>
      <c r="Q3055">
        <v>3</v>
      </c>
      <c r="R3055">
        <v>5</v>
      </c>
      <c r="S3055" t="s">
        <v>104</v>
      </c>
      <c r="T3055" t="s">
        <v>107</v>
      </c>
      <c r="V3055">
        <v>24</v>
      </c>
      <c r="W3055">
        <v>18</v>
      </c>
      <c r="X3055">
        <f>IF(AND(OR('Country Prioritization'!$C$4 = 'Filter inputs'!$A$4,'Country Prioritization'!$C$4=$B3055),
OR('Country Prioritization'!$C$6='Filter inputs'!$C$4,'Country Prioritization'!$C$6=$S3055),
OR( 'Country Prioritization'!$C$7='Filter inputs'!$D$4, 'Country Prioritization'!$C$7=$T3055),
OR('Country Prioritization'!$C$8='Filter inputs'!$E$4, 'Country Prioritization'!$C$8=$F3055), OR(AND('Country Prioritization'!$C$5='Filter inputs'!$B$4,H3055&lt;=$X$1),AND('Country Prioritization'!$C$5='Filter inputs'!$B$5,M3055&lt;=$X$1))),1,0)</f>
        <v>1</v>
      </c>
      <c r="Y3055">
        <f>IF(OR('Vaccine Prioritization'!$C$5='Filter inputs'!$E$4, 'Vaccine Prioritization'!$C$5=$F3055),1,0)</f>
        <v>1</v>
      </c>
    </row>
    <row r="3056" spans="1:25" x14ac:dyDescent="0.3">
      <c r="A3056" t="str">
        <f t="shared" si="69"/>
        <v>AFRICAMDGRotaC2028</v>
      </c>
      <c r="B3056" t="s">
        <v>3</v>
      </c>
      <c r="C3056" t="s">
        <v>145</v>
      </c>
      <c r="D3056" t="s">
        <v>41</v>
      </c>
      <c r="E3056" t="s">
        <v>85</v>
      </c>
      <c r="F3056">
        <v>2028</v>
      </c>
      <c r="G3056" t="s">
        <v>196</v>
      </c>
      <c r="H3056" s="11" cm="1">
        <f t="array" ref="H3056">_xlfn.IFS(G3056="&gt;70%",1,G3056="60-70%",70%,G3056="50-60%",60%,G3056="&lt;50%",50%)</f>
        <v>1</v>
      </c>
      <c r="I3056" s="47">
        <v>0.97776337178672779</v>
      </c>
      <c r="J3056">
        <v>5</v>
      </c>
      <c r="K3056">
        <v>8</v>
      </c>
      <c r="L3056" t="s">
        <v>196</v>
      </c>
      <c r="M3056" s="11" cm="1">
        <f t="array" ref="M3056">_xlfn.IFS(L3056="&gt;70%",1,L3056="60-70%",70%,L3056="50-60%",60%,L3056="&lt;50%",50%)</f>
        <v>1</v>
      </c>
      <c r="N3056" s="47">
        <v>1.0967324012776372</v>
      </c>
      <c r="O3056">
        <v>4</v>
      </c>
      <c r="P3056">
        <v>8</v>
      </c>
      <c r="Q3056">
        <v>7</v>
      </c>
      <c r="R3056">
        <v>9</v>
      </c>
      <c r="S3056" t="s">
        <v>103</v>
      </c>
      <c r="T3056" t="s">
        <v>106</v>
      </c>
      <c r="V3056">
        <v>29</v>
      </c>
      <c r="W3056">
        <v>28</v>
      </c>
      <c r="X3056">
        <f>IF(AND(OR('Country Prioritization'!$C$4 = 'Filter inputs'!$A$4,'Country Prioritization'!$C$4=$B3056),
OR('Country Prioritization'!$C$6='Filter inputs'!$C$4,'Country Prioritization'!$C$6=$S3056),
OR( 'Country Prioritization'!$C$7='Filter inputs'!$D$4, 'Country Prioritization'!$C$7=$T3056),
OR('Country Prioritization'!$C$8='Filter inputs'!$E$4, 'Country Prioritization'!$C$8=$F3056), OR(AND('Country Prioritization'!$C$5='Filter inputs'!$B$4,H3056&lt;=$X$1),AND('Country Prioritization'!$C$5='Filter inputs'!$B$5,M3056&lt;=$X$1))),1,0)</f>
        <v>1</v>
      </c>
      <c r="Y3056">
        <f>IF(OR('Vaccine Prioritization'!$C$5='Filter inputs'!$E$4, 'Vaccine Prioritization'!$C$5=$F3056),1,0)</f>
        <v>1</v>
      </c>
    </row>
    <row r="3057" spans="1:25" x14ac:dyDescent="0.3">
      <c r="A3057" t="str">
        <f t="shared" si="69"/>
        <v>AFRICABFARotaC2028</v>
      </c>
      <c r="B3057" t="s">
        <v>3</v>
      </c>
      <c r="C3057" t="s">
        <v>167</v>
      </c>
      <c r="D3057" t="s">
        <v>63</v>
      </c>
      <c r="E3057" t="s">
        <v>85</v>
      </c>
      <c r="F3057">
        <v>2028</v>
      </c>
      <c r="G3057" t="s">
        <v>196</v>
      </c>
      <c r="H3057" s="11" cm="1">
        <f t="array" ref="H3057">_xlfn.IFS(G3057="&gt;70%",1,G3057="60-70%",70%,G3057="50-60%",60%,G3057="&lt;50%",50%)</f>
        <v>1</v>
      </c>
      <c r="I3057" s="47">
        <v>0.96400801496100996</v>
      </c>
      <c r="J3057">
        <v>3</v>
      </c>
      <c r="K3057">
        <v>7</v>
      </c>
      <c r="L3057" t="s">
        <v>196</v>
      </c>
      <c r="M3057" s="11" cm="1">
        <f t="array" ref="M3057">_xlfn.IFS(L3057="&gt;70%",1,L3057="60-70%",70%,L3057="50-60%",60%,L3057="&lt;50%",50%)</f>
        <v>1</v>
      </c>
      <c r="N3057" s="47">
        <v>1.09662888600861</v>
      </c>
      <c r="O3057">
        <v>2</v>
      </c>
      <c r="P3057">
        <v>8</v>
      </c>
      <c r="Q3057">
        <v>4</v>
      </c>
      <c r="R3057">
        <v>9</v>
      </c>
      <c r="S3057" t="s">
        <v>103</v>
      </c>
      <c r="T3057" t="s">
        <v>106</v>
      </c>
      <c r="V3057">
        <v>23</v>
      </c>
      <c r="W3057">
        <v>23</v>
      </c>
      <c r="X3057">
        <f>IF(AND(OR('Country Prioritization'!$C$4 = 'Filter inputs'!$A$4,'Country Prioritization'!$C$4=$B3057),
OR('Country Prioritization'!$C$6='Filter inputs'!$C$4,'Country Prioritization'!$C$6=$S3057),
OR( 'Country Prioritization'!$C$7='Filter inputs'!$D$4, 'Country Prioritization'!$C$7=$T3057),
OR('Country Prioritization'!$C$8='Filter inputs'!$E$4, 'Country Prioritization'!$C$8=$F3057), OR(AND('Country Prioritization'!$C$5='Filter inputs'!$B$4,H3057&lt;=$X$1),AND('Country Prioritization'!$C$5='Filter inputs'!$B$5,M3057&lt;=$X$1))),1,0)</f>
        <v>1</v>
      </c>
      <c r="Y3057">
        <f>IF(OR('Vaccine Prioritization'!$C$5='Filter inputs'!$E$4, 'Vaccine Prioritization'!$C$5=$F3057),1,0)</f>
        <v>1</v>
      </c>
    </row>
    <row r="3058" spans="1:25" x14ac:dyDescent="0.3">
      <c r="A3058" t="str">
        <f t="shared" si="69"/>
        <v>AFRICAMOZRotaC2028</v>
      </c>
      <c r="B3058" t="s">
        <v>3</v>
      </c>
      <c r="C3058" t="s">
        <v>181</v>
      </c>
      <c r="D3058" t="s">
        <v>77</v>
      </c>
      <c r="E3058" t="s">
        <v>85</v>
      </c>
      <c r="F3058">
        <v>2028</v>
      </c>
      <c r="G3058" t="s">
        <v>196</v>
      </c>
      <c r="H3058" s="11" cm="1">
        <f t="array" ref="H3058">_xlfn.IFS(G3058="&gt;70%",1,G3058="60-70%",70%,G3058="50-60%",60%,G3058="&lt;50%",50%)</f>
        <v>1</v>
      </c>
      <c r="I3058" s="47">
        <v>1.0264973896601257</v>
      </c>
      <c r="J3058">
        <v>3</v>
      </c>
      <c r="K3058">
        <v>8</v>
      </c>
      <c r="L3058" t="s">
        <v>196</v>
      </c>
      <c r="M3058" s="11" cm="1">
        <f t="array" ref="M3058">_xlfn.IFS(L3058="&gt;70%",1,L3058="60-70%",70%,L3058="50-60%",60%,L3058="&lt;50%",50%)</f>
        <v>1</v>
      </c>
      <c r="N3058" s="47">
        <v>1.0829621044826296</v>
      </c>
      <c r="O3058">
        <v>1</v>
      </c>
      <c r="P3058">
        <v>8</v>
      </c>
      <c r="Q3058">
        <v>10</v>
      </c>
      <c r="R3058">
        <v>9</v>
      </c>
      <c r="S3058" t="s">
        <v>103</v>
      </c>
      <c r="T3058" t="s">
        <v>106</v>
      </c>
      <c r="V3058">
        <v>30</v>
      </c>
      <c r="W3058">
        <v>28</v>
      </c>
      <c r="X3058">
        <f>IF(AND(OR('Country Prioritization'!$C$4 = 'Filter inputs'!$A$4,'Country Prioritization'!$C$4=$B3058),
OR('Country Prioritization'!$C$6='Filter inputs'!$C$4,'Country Prioritization'!$C$6=$S3058),
OR( 'Country Prioritization'!$C$7='Filter inputs'!$D$4, 'Country Prioritization'!$C$7=$T3058),
OR('Country Prioritization'!$C$8='Filter inputs'!$E$4, 'Country Prioritization'!$C$8=$F3058), OR(AND('Country Prioritization'!$C$5='Filter inputs'!$B$4,H3058&lt;=$X$1),AND('Country Prioritization'!$C$5='Filter inputs'!$B$5,M3058&lt;=$X$1))),1,0)</f>
        <v>1</v>
      </c>
      <c r="Y3058">
        <f>IF(OR('Vaccine Prioritization'!$C$5='Filter inputs'!$E$4, 'Vaccine Prioritization'!$C$5=$F3058),1,0)</f>
        <v>1</v>
      </c>
    </row>
    <row r="3059" spans="1:25" x14ac:dyDescent="0.3">
      <c r="A3059" t="str">
        <f t="shared" si="69"/>
        <v>AMERICABOLRotaC2028</v>
      </c>
      <c r="B3059" t="s">
        <v>22</v>
      </c>
      <c r="C3059" t="s">
        <v>162</v>
      </c>
      <c r="D3059" t="s">
        <v>58</v>
      </c>
      <c r="E3059" t="s">
        <v>85</v>
      </c>
      <c r="F3059">
        <v>2028</v>
      </c>
      <c r="G3059" t="s">
        <v>196</v>
      </c>
      <c r="H3059" s="11" cm="1">
        <f t="array" ref="H3059">_xlfn.IFS(G3059="&gt;70%",1,G3059="60-70%",70%,G3059="50-60%",60%,G3059="&lt;50%",50%)</f>
        <v>1</v>
      </c>
      <c r="I3059" s="47">
        <v>0.79000762404844938</v>
      </c>
      <c r="J3059">
        <v>5</v>
      </c>
      <c r="K3059">
        <v>7</v>
      </c>
      <c r="L3059" t="s">
        <v>196</v>
      </c>
      <c r="M3059" s="11" cm="1">
        <f t="array" ref="M3059">_xlfn.IFS(L3059="&gt;70%",1,L3059="60-70%",70%,L3059="50-60%",60%,L3059="&lt;50%",50%)</f>
        <v>1</v>
      </c>
      <c r="N3059" s="47">
        <v>0.9910960594595789</v>
      </c>
      <c r="O3059">
        <v>3</v>
      </c>
      <c r="P3059">
        <v>7</v>
      </c>
      <c r="Q3059">
        <v>4</v>
      </c>
      <c r="R3059">
        <v>11</v>
      </c>
      <c r="S3059" t="s">
        <v>104</v>
      </c>
      <c r="T3059" t="s">
        <v>108</v>
      </c>
      <c r="V3059">
        <v>27</v>
      </c>
      <c r="W3059">
        <v>25</v>
      </c>
      <c r="X3059">
        <f>IF(AND(OR('Country Prioritization'!$C$4 = 'Filter inputs'!$A$4,'Country Prioritization'!$C$4=$B3059),
OR('Country Prioritization'!$C$6='Filter inputs'!$C$4,'Country Prioritization'!$C$6=$S3059),
OR( 'Country Prioritization'!$C$7='Filter inputs'!$D$4, 'Country Prioritization'!$C$7=$T3059),
OR('Country Prioritization'!$C$8='Filter inputs'!$E$4, 'Country Prioritization'!$C$8=$F3059), OR(AND('Country Prioritization'!$C$5='Filter inputs'!$B$4,H3059&lt;=$X$1),AND('Country Prioritization'!$C$5='Filter inputs'!$B$5,M3059&lt;=$X$1))),1,0)</f>
        <v>1</v>
      </c>
      <c r="Y3059">
        <f>IF(OR('Vaccine Prioritization'!$C$5='Filter inputs'!$E$4, 'Vaccine Prioritization'!$C$5=$F3059),1,0)</f>
        <v>1</v>
      </c>
    </row>
    <row r="3060" spans="1:25" x14ac:dyDescent="0.3">
      <c r="A3060" t="str">
        <f t="shared" si="69"/>
        <v>ASIANPLRotaC2028</v>
      </c>
      <c r="B3060" t="s">
        <v>13</v>
      </c>
      <c r="C3060" t="s">
        <v>157</v>
      </c>
      <c r="D3060" t="s">
        <v>53</v>
      </c>
      <c r="E3060" t="s">
        <v>85</v>
      </c>
      <c r="F3060">
        <v>2028</v>
      </c>
      <c r="G3060" t="s">
        <v>196</v>
      </c>
      <c r="H3060" s="11" cm="1">
        <f t="array" ref="H3060">_xlfn.IFS(G3060="&gt;70%",1,G3060="60-70%",70%,G3060="50-60%",60%,G3060="&lt;50%",50%)</f>
        <v>1</v>
      </c>
      <c r="I3060" s="47">
        <v>0.55287239845911706</v>
      </c>
      <c r="J3060">
        <v>8</v>
      </c>
      <c r="K3060">
        <v>6</v>
      </c>
      <c r="L3060" t="s">
        <v>199</v>
      </c>
      <c r="M3060" s="11" cm="1">
        <f t="array" ref="M3060">_xlfn.IFS(L3060="&gt;70%",1,L3060="60-70%",70%,L3060="50-60%",60%,L3060="&lt;50%",50%)</f>
        <v>0.5</v>
      </c>
      <c r="N3060" s="47">
        <v>0.97886917700316878</v>
      </c>
      <c r="O3060">
        <v>10</v>
      </c>
      <c r="P3060">
        <v>7</v>
      </c>
      <c r="Q3060">
        <v>6</v>
      </c>
      <c r="R3060">
        <v>8</v>
      </c>
      <c r="S3060" t="s">
        <v>104</v>
      </c>
      <c r="T3060" t="s">
        <v>106</v>
      </c>
      <c r="V3060">
        <v>28</v>
      </c>
      <c r="W3060">
        <v>31</v>
      </c>
      <c r="X3060">
        <f>IF(AND(OR('Country Prioritization'!$C$4 = 'Filter inputs'!$A$4,'Country Prioritization'!$C$4=$B3060),
OR('Country Prioritization'!$C$6='Filter inputs'!$C$4,'Country Prioritization'!$C$6=$S3060),
OR( 'Country Prioritization'!$C$7='Filter inputs'!$D$4, 'Country Prioritization'!$C$7=$T3060),
OR('Country Prioritization'!$C$8='Filter inputs'!$E$4, 'Country Prioritization'!$C$8=$F3060), OR(AND('Country Prioritization'!$C$5='Filter inputs'!$B$4,H3060&lt;=$X$1),AND('Country Prioritization'!$C$5='Filter inputs'!$B$5,M3060&lt;=$X$1))),1,0)</f>
        <v>1</v>
      </c>
      <c r="Y3060">
        <f>IF(OR('Vaccine Prioritization'!$C$5='Filter inputs'!$E$4, 'Vaccine Prioritization'!$C$5=$F3060),1,0)</f>
        <v>1</v>
      </c>
    </row>
    <row r="3061" spans="1:25" x14ac:dyDescent="0.3">
      <c r="A3061" t="str">
        <f t="shared" si="69"/>
        <v>AFRICAKENRotaC2028</v>
      </c>
      <c r="B3061" t="s">
        <v>3</v>
      </c>
      <c r="C3061" t="s">
        <v>139</v>
      </c>
      <c r="D3061" t="s">
        <v>35</v>
      </c>
      <c r="E3061" t="s">
        <v>85</v>
      </c>
      <c r="F3061">
        <v>2028</v>
      </c>
      <c r="G3061" t="s">
        <v>196</v>
      </c>
      <c r="H3061" s="11" cm="1">
        <f t="array" ref="H3061">_xlfn.IFS(G3061="&gt;70%",1,G3061="60-70%",70%,G3061="50-60%",60%,G3061="&lt;50%",50%)</f>
        <v>1</v>
      </c>
      <c r="I3061" s="47">
        <v>1.1394782996804671</v>
      </c>
      <c r="J3061">
        <v>3</v>
      </c>
      <c r="K3061">
        <v>8</v>
      </c>
      <c r="L3061" t="s">
        <v>196</v>
      </c>
      <c r="M3061" s="11" cm="1">
        <f t="array" ref="M3061">_xlfn.IFS(L3061="&gt;70%",1,L3061="60-70%",70%,L3061="50-60%",60%,L3061="&lt;50%",50%)</f>
        <v>1</v>
      </c>
      <c r="N3061" s="47">
        <v>0.93571750381810403</v>
      </c>
      <c r="O3061">
        <v>5</v>
      </c>
      <c r="P3061">
        <v>7</v>
      </c>
      <c r="Q3061">
        <v>5</v>
      </c>
      <c r="R3061">
        <v>2</v>
      </c>
      <c r="S3061" t="s">
        <v>104</v>
      </c>
      <c r="T3061" t="s">
        <v>109</v>
      </c>
      <c r="V3061">
        <v>18</v>
      </c>
      <c r="W3061">
        <v>19</v>
      </c>
      <c r="X3061">
        <f>IF(AND(OR('Country Prioritization'!$C$4 = 'Filter inputs'!$A$4,'Country Prioritization'!$C$4=$B3061),
OR('Country Prioritization'!$C$6='Filter inputs'!$C$4,'Country Prioritization'!$C$6=$S3061),
OR( 'Country Prioritization'!$C$7='Filter inputs'!$D$4, 'Country Prioritization'!$C$7=$T3061),
OR('Country Prioritization'!$C$8='Filter inputs'!$E$4, 'Country Prioritization'!$C$8=$F3061), OR(AND('Country Prioritization'!$C$5='Filter inputs'!$B$4,H3061&lt;=$X$1),AND('Country Prioritization'!$C$5='Filter inputs'!$B$5,M3061&lt;=$X$1))),1,0)</f>
        <v>1</v>
      </c>
      <c r="Y3061">
        <f>IF(OR('Vaccine Prioritization'!$C$5='Filter inputs'!$E$4, 'Vaccine Prioritization'!$C$5=$F3061),1,0)</f>
        <v>1</v>
      </c>
    </row>
    <row r="3062" spans="1:25" x14ac:dyDescent="0.3">
      <c r="A3062" t="str">
        <f t="shared" si="69"/>
        <v>AFRICAZMBRotaC2028</v>
      </c>
      <c r="B3062" t="s">
        <v>3</v>
      </c>
      <c r="C3062" t="s">
        <v>182</v>
      </c>
      <c r="D3062" t="s">
        <v>78</v>
      </c>
      <c r="E3062" t="s">
        <v>85</v>
      </c>
      <c r="F3062">
        <v>2028</v>
      </c>
      <c r="G3062" t="s">
        <v>196</v>
      </c>
      <c r="H3062" s="11" cm="1">
        <f t="array" ref="H3062">_xlfn.IFS(G3062="&gt;70%",1,G3062="60-70%",70%,G3062="50-60%",60%,G3062="&lt;50%",50%)</f>
        <v>1</v>
      </c>
      <c r="I3062" s="47">
        <v>0.82223585367348728</v>
      </c>
      <c r="J3062">
        <v>3</v>
      </c>
      <c r="K3062">
        <v>7</v>
      </c>
      <c r="L3062" t="s">
        <v>196</v>
      </c>
      <c r="M3062" s="11" cm="1">
        <f t="array" ref="M3062">_xlfn.IFS(L3062="&gt;70%",1,L3062="60-70%",70%,L3062="50-60%",60%,L3062="&lt;50%",50%)</f>
        <v>1</v>
      </c>
      <c r="N3062" s="47">
        <v>0.89038786867795927</v>
      </c>
      <c r="O3062">
        <v>1</v>
      </c>
      <c r="P3062">
        <v>7</v>
      </c>
      <c r="Q3062">
        <v>9</v>
      </c>
      <c r="R3062">
        <v>2</v>
      </c>
      <c r="S3062" t="s">
        <v>104</v>
      </c>
      <c r="T3062" t="s">
        <v>109</v>
      </c>
      <c r="V3062">
        <v>21</v>
      </c>
      <c r="W3062">
        <v>19</v>
      </c>
      <c r="X3062">
        <f>IF(AND(OR('Country Prioritization'!$C$4 = 'Filter inputs'!$A$4,'Country Prioritization'!$C$4=$B3062),
OR('Country Prioritization'!$C$6='Filter inputs'!$C$4,'Country Prioritization'!$C$6=$S3062),
OR( 'Country Prioritization'!$C$7='Filter inputs'!$D$4, 'Country Prioritization'!$C$7=$T3062),
OR('Country Prioritization'!$C$8='Filter inputs'!$E$4, 'Country Prioritization'!$C$8=$F3062), OR(AND('Country Prioritization'!$C$5='Filter inputs'!$B$4,H3062&lt;=$X$1),AND('Country Prioritization'!$C$5='Filter inputs'!$B$5,M3062&lt;=$X$1))),1,0)</f>
        <v>1</v>
      </c>
      <c r="Y3062">
        <f>IF(OR('Vaccine Prioritization'!$C$5='Filter inputs'!$E$4, 'Vaccine Prioritization'!$C$5=$F3062),1,0)</f>
        <v>1</v>
      </c>
    </row>
    <row r="3063" spans="1:25" x14ac:dyDescent="0.3">
      <c r="A3063" t="str">
        <f t="shared" si="69"/>
        <v>AFRICASENRotaC2028</v>
      </c>
      <c r="B3063" t="s">
        <v>3</v>
      </c>
      <c r="C3063" t="s">
        <v>164</v>
      </c>
      <c r="D3063" t="s">
        <v>60</v>
      </c>
      <c r="E3063" t="s">
        <v>85</v>
      </c>
      <c r="F3063">
        <v>2028</v>
      </c>
      <c r="G3063" t="s">
        <v>196</v>
      </c>
      <c r="H3063" s="11" cm="1">
        <f t="array" ref="H3063">_xlfn.IFS(G3063="&gt;70%",1,G3063="60-70%",70%,G3063="50-60%",60%,G3063="&lt;50%",50%)</f>
        <v>1</v>
      </c>
      <c r="I3063" s="47">
        <v>0.91497706548705915</v>
      </c>
      <c r="J3063">
        <v>2</v>
      </c>
      <c r="K3063">
        <v>7</v>
      </c>
      <c r="L3063" t="s">
        <v>196</v>
      </c>
      <c r="M3063" s="11" cm="1">
        <f t="array" ref="M3063">_xlfn.IFS(L3063="&gt;70%",1,L3063="60-70%",70%,L3063="50-60%",60%,L3063="&lt;50%",50%)</f>
        <v>1</v>
      </c>
      <c r="N3063" s="47">
        <v>0.82266333203871889</v>
      </c>
      <c r="O3063">
        <v>3</v>
      </c>
      <c r="P3063">
        <v>7</v>
      </c>
      <c r="Q3063">
        <v>1</v>
      </c>
      <c r="R3063">
        <v>2</v>
      </c>
      <c r="S3063" t="s">
        <v>104</v>
      </c>
      <c r="T3063" t="s">
        <v>109</v>
      </c>
      <c r="V3063">
        <v>12</v>
      </c>
      <c r="W3063">
        <v>13</v>
      </c>
      <c r="X3063">
        <f>IF(AND(OR('Country Prioritization'!$C$4 = 'Filter inputs'!$A$4,'Country Prioritization'!$C$4=$B3063),
OR('Country Prioritization'!$C$6='Filter inputs'!$C$4,'Country Prioritization'!$C$6=$S3063),
OR( 'Country Prioritization'!$C$7='Filter inputs'!$D$4, 'Country Prioritization'!$C$7=$T3063),
OR('Country Prioritization'!$C$8='Filter inputs'!$E$4, 'Country Prioritization'!$C$8=$F3063), OR(AND('Country Prioritization'!$C$5='Filter inputs'!$B$4,H3063&lt;=$X$1),AND('Country Prioritization'!$C$5='Filter inputs'!$B$5,M3063&lt;=$X$1))),1,0)</f>
        <v>1</v>
      </c>
      <c r="Y3063">
        <f>IF(OR('Vaccine Prioritization'!$C$5='Filter inputs'!$E$4, 'Vaccine Prioritization'!$C$5=$F3063),1,0)</f>
        <v>1</v>
      </c>
    </row>
    <row r="3064" spans="1:25" x14ac:dyDescent="0.3">
      <c r="A3064" t="str">
        <f t="shared" si="69"/>
        <v>ASIAPRKRotaC2028</v>
      </c>
      <c r="B3064" t="s">
        <v>13</v>
      </c>
      <c r="C3064" t="s">
        <v>177</v>
      </c>
      <c r="D3064" t="s">
        <v>73</v>
      </c>
      <c r="E3064" t="s">
        <v>85</v>
      </c>
      <c r="F3064">
        <v>2028</v>
      </c>
      <c r="G3064" t="s">
        <v>196</v>
      </c>
      <c r="H3064" s="11" cm="1">
        <f t="array" ref="H3064">_xlfn.IFS(G3064="&gt;70%",1,G3064="60-70%",70%,G3064="50-60%",60%,G3064="&lt;50%",50%)</f>
        <v>1</v>
      </c>
      <c r="I3064" s="47">
        <v>0.42067644080197308</v>
      </c>
      <c r="J3064">
        <v>8</v>
      </c>
      <c r="K3064">
        <v>5</v>
      </c>
      <c r="L3064" t="s">
        <v>199</v>
      </c>
      <c r="M3064" s="11" cm="1">
        <f t="array" ref="M3064">_xlfn.IFS(L3064="&gt;70%",1,L3064="60-70%",70%,L3064="50-60%",60%,L3064="&lt;50%",50%)</f>
        <v>0.5</v>
      </c>
      <c r="N3064" s="47">
        <v>0.77242072606141587</v>
      </c>
      <c r="O3064">
        <v>9</v>
      </c>
      <c r="P3064">
        <v>7</v>
      </c>
      <c r="Q3064">
        <v>1</v>
      </c>
      <c r="R3064">
        <v>9</v>
      </c>
      <c r="S3064" t="s">
        <v>103</v>
      </c>
      <c r="T3064" t="s">
        <v>106</v>
      </c>
      <c r="V3064">
        <v>23</v>
      </c>
      <c r="W3064">
        <v>26</v>
      </c>
      <c r="X3064">
        <f>IF(AND(OR('Country Prioritization'!$C$4 = 'Filter inputs'!$A$4,'Country Prioritization'!$C$4=$B3064),
OR('Country Prioritization'!$C$6='Filter inputs'!$C$4,'Country Prioritization'!$C$6=$S3064),
OR( 'Country Prioritization'!$C$7='Filter inputs'!$D$4, 'Country Prioritization'!$C$7=$T3064),
OR('Country Prioritization'!$C$8='Filter inputs'!$E$4, 'Country Prioritization'!$C$8=$F3064), OR(AND('Country Prioritization'!$C$5='Filter inputs'!$B$4,H3064&lt;=$X$1),AND('Country Prioritization'!$C$5='Filter inputs'!$B$5,M3064&lt;=$X$1))),1,0)</f>
        <v>1</v>
      </c>
      <c r="Y3064">
        <f>IF(OR('Vaccine Prioritization'!$C$5='Filter inputs'!$E$4, 'Vaccine Prioritization'!$C$5=$F3064),1,0)</f>
        <v>1</v>
      </c>
    </row>
    <row r="3065" spans="1:25" x14ac:dyDescent="0.3">
      <c r="A3065" t="str">
        <f t="shared" si="69"/>
        <v>AMERICAHTIRotaC2028</v>
      </c>
      <c r="B3065" t="s">
        <v>22</v>
      </c>
      <c r="C3065" t="s">
        <v>127</v>
      </c>
      <c r="D3065" t="s">
        <v>23</v>
      </c>
      <c r="E3065" t="s">
        <v>85</v>
      </c>
      <c r="F3065">
        <v>2028</v>
      </c>
      <c r="G3065" t="s">
        <v>198</v>
      </c>
      <c r="H3065" s="11" cm="1">
        <f t="array" ref="H3065">_xlfn.IFS(G3065="&gt;70%",1,G3065="60-70%",70%,G3065="50-60%",60%,G3065="&lt;50%",50%)</f>
        <v>0.6</v>
      </c>
      <c r="I3065" s="47">
        <v>0.51341085357905969</v>
      </c>
      <c r="J3065">
        <v>10</v>
      </c>
      <c r="K3065">
        <v>6</v>
      </c>
      <c r="L3065" t="s">
        <v>197</v>
      </c>
      <c r="M3065" s="11" cm="1">
        <f t="array" ref="M3065">_xlfn.IFS(L3065="&gt;70%",1,L3065="60-70%",70%,L3065="50-60%",60%,L3065="&lt;50%",50%)</f>
        <v>0.7</v>
      </c>
      <c r="N3065" s="47">
        <v>0.75913962936538459</v>
      </c>
      <c r="O3065">
        <v>6</v>
      </c>
      <c r="P3065">
        <v>7</v>
      </c>
      <c r="Q3065">
        <v>5</v>
      </c>
      <c r="R3065">
        <v>9</v>
      </c>
      <c r="S3065" t="s">
        <v>103</v>
      </c>
      <c r="T3065" t="s">
        <v>106</v>
      </c>
      <c r="V3065">
        <v>30</v>
      </c>
      <c r="W3065">
        <v>27</v>
      </c>
      <c r="X3065">
        <f>IF(AND(OR('Country Prioritization'!$C$4 = 'Filter inputs'!$A$4,'Country Prioritization'!$C$4=$B3065),
OR('Country Prioritization'!$C$6='Filter inputs'!$C$4,'Country Prioritization'!$C$6=$S3065),
OR( 'Country Prioritization'!$C$7='Filter inputs'!$D$4, 'Country Prioritization'!$C$7=$T3065),
OR('Country Prioritization'!$C$8='Filter inputs'!$E$4, 'Country Prioritization'!$C$8=$F3065), OR(AND('Country Prioritization'!$C$5='Filter inputs'!$B$4,H3065&lt;=$X$1),AND('Country Prioritization'!$C$5='Filter inputs'!$B$5,M3065&lt;=$X$1))),1,0)</f>
        <v>1</v>
      </c>
      <c r="Y3065">
        <f>IF(OR('Vaccine Prioritization'!$C$5='Filter inputs'!$E$4, 'Vaccine Prioritization'!$C$5=$F3065),1,0)</f>
        <v>1</v>
      </c>
    </row>
    <row r="3066" spans="1:25" x14ac:dyDescent="0.3">
      <c r="A3066" t="str">
        <f t="shared" si="69"/>
        <v>AFRICAGHARotaC2028</v>
      </c>
      <c r="B3066" t="s">
        <v>3</v>
      </c>
      <c r="C3066" t="s">
        <v>166</v>
      </c>
      <c r="D3066" t="s">
        <v>62</v>
      </c>
      <c r="E3066" t="s">
        <v>85</v>
      </c>
      <c r="F3066">
        <v>2028</v>
      </c>
      <c r="G3066" t="s">
        <v>196</v>
      </c>
      <c r="H3066" s="11" cm="1">
        <f t="array" ref="H3066">_xlfn.IFS(G3066="&gt;70%",1,G3066="60-70%",70%,G3066="50-60%",60%,G3066="&lt;50%",50%)</f>
        <v>1</v>
      </c>
      <c r="I3066" s="47">
        <v>0.72101209395319021</v>
      </c>
      <c r="J3066">
        <v>2</v>
      </c>
      <c r="K3066">
        <v>7</v>
      </c>
      <c r="L3066" t="s">
        <v>196</v>
      </c>
      <c r="M3066" s="11" cm="1">
        <f t="array" ref="M3066">_xlfn.IFS(L3066="&gt;70%",1,L3066="60-70%",70%,L3066="50-60%",60%,L3066="&lt;50%",50%)</f>
        <v>1</v>
      </c>
      <c r="N3066" s="47">
        <v>0.71865044298029801</v>
      </c>
      <c r="O3066">
        <v>2</v>
      </c>
      <c r="P3066">
        <v>7</v>
      </c>
      <c r="Q3066">
        <v>5</v>
      </c>
      <c r="R3066">
        <v>2</v>
      </c>
      <c r="S3066" t="s">
        <v>104</v>
      </c>
      <c r="T3066" t="s">
        <v>109</v>
      </c>
      <c r="V3066">
        <v>16</v>
      </c>
      <c r="W3066">
        <v>16</v>
      </c>
      <c r="X3066">
        <f>IF(AND(OR('Country Prioritization'!$C$4 = 'Filter inputs'!$A$4,'Country Prioritization'!$C$4=$B3066),
OR('Country Prioritization'!$C$6='Filter inputs'!$C$4,'Country Prioritization'!$C$6=$S3066),
OR( 'Country Prioritization'!$C$7='Filter inputs'!$D$4, 'Country Prioritization'!$C$7=$T3066),
OR('Country Prioritization'!$C$8='Filter inputs'!$E$4, 'Country Prioritization'!$C$8=$F3066), OR(AND('Country Prioritization'!$C$5='Filter inputs'!$B$4,H3066&lt;=$X$1),AND('Country Prioritization'!$C$5='Filter inputs'!$B$5,M3066&lt;=$X$1))),1,0)</f>
        <v>1</v>
      </c>
      <c r="Y3066">
        <f>IF(OR('Vaccine Prioritization'!$C$5='Filter inputs'!$E$4, 'Vaccine Prioritization'!$C$5=$F3066),1,0)</f>
        <v>1</v>
      </c>
    </row>
    <row r="3067" spans="1:25" x14ac:dyDescent="0.3">
      <c r="A3067" t="str">
        <f t="shared" si="69"/>
        <v>ASIALKARotaC2028</v>
      </c>
      <c r="B3067" t="s">
        <v>13</v>
      </c>
      <c r="C3067" t="s">
        <v>180</v>
      </c>
      <c r="D3067" t="s">
        <v>76</v>
      </c>
      <c r="E3067" t="s">
        <v>85</v>
      </c>
      <c r="F3067">
        <v>2028</v>
      </c>
      <c r="G3067" t="s">
        <v>196</v>
      </c>
      <c r="H3067" s="11" cm="1">
        <f t="array" ref="H3067">_xlfn.IFS(G3067="&gt;70%",1,G3067="60-70%",70%,G3067="50-60%",60%,G3067="&lt;50%",50%)</f>
        <v>1</v>
      </c>
      <c r="I3067" s="47">
        <v>7.8783413963630006E-2</v>
      </c>
      <c r="J3067">
        <v>8</v>
      </c>
      <c r="K3067">
        <v>3</v>
      </c>
      <c r="L3067" t="s">
        <v>199</v>
      </c>
      <c r="M3067" s="11" cm="1">
        <f t="array" ref="M3067">_xlfn.IFS(L3067="&gt;70%",1,L3067="60-70%",70%,L3067="50-60%",60%,L3067="&lt;50%",50%)</f>
        <v>0.5</v>
      </c>
      <c r="N3067" s="47">
        <v>0.66035713154650044</v>
      </c>
      <c r="O3067">
        <v>9</v>
      </c>
      <c r="P3067">
        <v>6</v>
      </c>
      <c r="Q3067">
        <v>1</v>
      </c>
      <c r="R3067">
        <v>11</v>
      </c>
      <c r="S3067" t="s">
        <v>104</v>
      </c>
      <c r="T3067" t="s">
        <v>108</v>
      </c>
      <c r="V3067">
        <v>23</v>
      </c>
      <c r="W3067">
        <v>27</v>
      </c>
      <c r="X3067">
        <f>IF(AND(OR('Country Prioritization'!$C$4 = 'Filter inputs'!$A$4,'Country Prioritization'!$C$4=$B3067),
OR('Country Prioritization'!$C$6='Filter inputs'!$C$4,'Country Prioritization'!$C$6=$S3067),
OR( 'Country Prioritization'!$C$7='Filter inputs'!$D$4, 'Country Prioritization'!$C$7=$T3067),
OR('Country Prioritization'!$C$8='Filter inputs'!$E$4, 'Country Prioritization'!$C$8=$F3067), OR(AND('Country Prioritization'!$C$5='Filter inputs'!$B$4,H3067&lt;=$X$1),AND('Country Prioritization'!$C$5='Filter inputs'!$B$5,M3067&lt;=$X$1))),1,0)</f>
        <v>1</v>
      </c>
      <c r="Y3067">
        <f>IF(OR('Vaccine Prioritization'!$C$5='Filter inputs'!$E$4, 'Vaccine Prioritization'!$C$5=$F3067),1,0)</f>
        <v>1</v>
      </c>
    </row>
    <row r="3068" spans="1:25" x14ac:dyDescent="0.3">
      <c r="A3068" t="str">
        <f t="shared" si="69"/>
        <v>AFRICASOMRotaC2028</v>
      </c>
      <c r="B3068" t="s">
        <v>3</v>
      </c>
      <c r="C3068" t="s">
        <v>112</v>
      </c>
      <c r="D3068" t="s">
        <v>4</v>
      </c>
      <c r="E3068" t="s">
        <v>85</v>
      </c>
      <c r="F3068">
        <v>2028</v>
      </c>
      <c r="G3068" t="s">
        <v>196</v>
      </c>
      <c r="H3068" s="11" cm="1">
        <f t="array" ref="H3068">_xlfn.IFS(G3068="&gt;70%",1,G3068="60-70%",70%,G3068="50-60%",60%,G3068="&lt;50%",50%)</f>
        <v>1</v>
      </c>
      <c r="I3068" s="47">
        <v>1.0624622280271097</v>
      </c>
      <c r="J3068">
        <v>6</v>
      </c>
      <c r="K3068">
        <v>8</v>
      </c>
      <c r="L3068" t="s">
        <v>199</v>
      </c>
      <c r="M3068" s="11" cm="1">
        <f t="array" ref="M3068">_xlfn.IFS(L3068="&gt;70%",1,L3068="60-70%",70%,L3068="50-60%",60%,L3068="&lt;50%",50%)</f>
        <v>0.5</v>
      </c>
      <c r="N3068" s="47">
        <v>0.65710437166869995</v>
      </c>
      <c r="O3068">
        <v>8</v>
      </c>
      <c r="P3068">
        <v>6</v>
      </c>
      <c r="Q3068">
        <v>9</v>
      </c>
      <c r="R3068">
        <v>9</v>
      </c>
      <c r="S3068" t="s">
        <v>103</v>
      </c>
      <c r="T3068" t="s">
        <v>106</v>
      </c>
      <c r="V3068">
        <v>32</v>
      </c>
      <c r="W3068">
        <v>32</v>
      </c>
      <c r="X3068">
        <f>IF(AND(OR('Country Prioritization'!$C$4 = 'Filter inputs'!$A$4,'Country Prioritization'!$C$4=$B3068),
OR('Country Prioritization'!$C$6='Filter inputs'!$C$4,'Country Prioritization'!$C$6=$S3068),
OR( 'Country Prioritization'!$C$7='Filter inputs'!$D$4, 'Country Prioritization'!$C$7=$T3068),
OR('Country Prioritization'!$C$8='Filter inputs'!$E$4, 'Country Prioritization'!$C$8=$F3068), OR(AND('Country Prioritization'!$C$5='Filter inputs'!$B$4,H3068&lt;=$X$1),AND('Country Prioritization'!$C$5='Filter inputs'!$B$5,M3068&lt;=$X$1))),1,0)</f>
        <v>1</v>
      </c>
      <c r="Y3068">
        <f>IF(OR('Vaccine Prioritization'!$C$5='Filter inputs'!$E$4, 'Vaccine Prioritization'!$C$5=$F3068),1,0)</f>
        <v>1</v>
      </c>
    </row>
    <row r="3069" spans="1:25" x14ac:dyDescent="0.3">
      <c r="A3069" t="str">
        <f t="shared" si="69"/>
        <v>AFRICATCDRotaC2028</v>
      </c>
      <c r="B3069" t="s">
        <v>3</v>
      </c>
      <c r="C3069" t="s">
        <v>118</v>
      </c>
      <c r="D3069" t="s">
        <v>11</v>
      </c>
      <c r="E3069" t="s">
        <v>85</v>
      </c>
      <c r="F3069">
        <v>2028</v>
      </c>
      <c r="G3069" t="s">
        <v>196</v>
      </c>
      <c r="H3069" s="11" cm="1">
        <f t="array" ref="H3069">_xlfn.IFS(G3069="&gt;70%",1,G3069="60-70%",70%,G3069="50-60%",60%,G3069="&lt;50%",50%)</f>
        <v>1</v>
      </c>
      <c r="I3069" s="47">
        <v>1.8072303013526911</v>
      </c>
      <c r="J3069">
        <v>6</v>
      </c>
      <c r="K3069">
        <v>9</v>
      </c>
      <c r="L3069" t="s">
        <v>199</v>
      </c>
      <c r="M3069" s="11" cm="1">
        <f t="array" ref="M3069">_xlfn.IFS(L3069="&gt;70%",1,L3069="60-70%",70%,L3069="50-60%",60%,L3069="&lt;50%",50%)</f>
        <v>0.5</v>
      </c>
      <c r="N3069" s="47">
        <v>0.65518314350556961</v>
      </c>
      <c r="O3069">
        <v>8</v>
      </c>
      <c r="P3069">
        <v>6</v>
      </c>
      <c r="Q3069">
        <v>9</v>
      </c>
      <c r="R3069">
        <v>9</v>
      </c>
      <c r="S3069" t="s">
        <v>103</v>
      </c>
      <c r="T3069" t="s">
        <v>106</v>
      </c>
      <c r="V3069">
        <v>33</v>
      </c>
      <c r="W3069">
        <v>32</v>
      </c>
      <c r="X3069">
        <f>IF(AND(OR('Country Prioritization'!$C$4 = 'Filter inputs'!$A$4,'Country Prioritization'!$C$4=$B3069),
OR('Country Prioritization'!$C$6='Filter inputs'!$C$4,'Country Prioritization'!$C$6=$S3069),
OR( 'Country Prioritization'!$C$7='Filter inputs'!$D$4, 'Country Prioritization'!$C$7=$T3069),
OR('Country Prioritization'!$C$8='Filter inputs'!$E$4, 'Country Prioritization'!$C$8=$F3069), OR(AND('Country Prioritization'!$C$5='Filter inputs'!$B$4,H3069&lt;=$X$1),AND('Country Prioritization'!$C$5='Filter inputs'!$B$5,M3069&lt;=$X$1))),1,0)</f>
        <v>1</v>
      </c>
      <c r="Y3069">
        <f>IF(OR('Vaccine Prioritization'!$C$5='Filter inputs'!$E$4, 'Vaccine Prioritization'!$C$5=$F3069),1,0)</f>
        <v>1</v>
      </c>
    </row>
    <row r="3070" spans="1:25" x14ac:dyDescent="0.3">
      <c r="A3070" t="str">
        <f t="shared" si="69"/>
        <v>AFRICARWARotaC2028</v>
      </c>
      <c r="B3070" t="s">
        <v>3</v>
      </c>
      <c r="C3070" t="s">
        <v>179</v>
      </c>
      <c r="D3070" t="s">
        <v>75</v>
      </c>
      <c r="E3070" t="s">
        <v>85</v>
      </c>
      <c r="F3070">
        <v>2028</v>
      </c>
      <c r="G3070" t="s">
        <v>196</v>
      </c>
      <c r="H3070" s="11" cm="1">
        <f t="array" ref="H3070">_xlfn.IFS(G3070="&gt;70%",1,G3070="60-70%",70%,G3070="50-60%",60%,G3070="&lt;50%",50%)</f>
        <v>1</v>
      </c>
      <c r="I3070" s="47">
        <v>0.58848475507315412</v>
      </c>
      <c r="J3070">
        <v>1</v>
      </c>
      <c r="K3070">
        <v>6</v>
      </c>
      <c r="L3070" t="s">
        <v>196</v>
      </c>
      <c r="M3070" s="11" cm="1">
        <f t="array" ref="M3070">_xlfn.IFS(L3070="&gt;70%",1,L3070="60-70%",70%,L3070="50-60%",60%,L3070="&lt;50%",50%)</f>
        <v>1</v>
      </c>
      <c r="N3070" s="47">
        <v>0.61982659572923293</v>
      </c>
      <c r="O3070">
        <v>1</v>
      </c>
      <c r="P3070">
        <v>6</v>
      </c>
      <c r="Q3070">
        <v>8</v>
      </c>
      <c r="R3070">
        <v>9</v>
      </c>
      <c r="S3070" t="s">
        <v>103</v>
      </c>
      <c r="T3070" t="s">
        <v>106</v>
      </c>
      <c r="V3070">
        <v>24</v>
      </c>
      <c r="W3070">
        <v>24</v>
      </c>
      <c r="X3070">
        <f>IF(AND(OR('Country Prioritization'!$C$4 = 'Filter inputs'!$A$4,'Country Prioritization'!$C$4=$B3070),
OR('Country Prioritization'!$C$6='Filter inputs'!$C$4,'Country Prioritization'!$C$6=$S3070),
OR( 'Country Prioritization'!$C$7='Filter inputs'!$D$4, 'Country Prioritization'!$C$7=$T3070),
OR('Country Prioritization'!$C$8='Filter inputs'!$E$4, 'Country Prioritization'!$C$8=$F3070), OR(AND('Country Prioritization'!$C$5='Filter inputs'!$B$4,H3070&lt;=$X$1),AND('Country Prioritization'!$C$5='Filter inputs'!$B$5,M3070&lt;=$X$1))),1,0)</f>
        <v>1</v>
      </c>
      <c r="Y3070">
        <f>IF(OR('Vaccine Prioritization'!$C$5='Filter inputs'!$E$4, 'Vaccine Prioritization'!$C$5=$F3070),1,0)</f>
        <v>1</v>
      </c>
    </row>
    <row r="3071" spans="1:25" x14ac:dyDescent="0.3">
      <c r="A3071" t="str">
        <f t="shared" si="69"/>
        <v>OCEANIAPNGRotaC2028</v>
      </c>
      <c r="B3071" t="s">
        <v>15</v>
      </c>
      <c r="C3071" t="s">
        <v>121</v>
      </c>
      <c r="D3071" t="s">
        <v>16</v>
      </c>
      <c r="E3071" t="s">
        <v>85</v>
      </c>
      <c r="F3071">
        <v>2028</v>
      </c>
      <c r="G3071" t="s">
        <v>196</v>
      </c>
      <c r="H3071" s="11" cm="1">
        <f t="array" ref="H3071">_xlfn.IFS(G3071="&gt;70%",1,G3071="60-70%",70%,G3071="50-60%",60%,G3071="&lt;50%",50%)</f>
        <v>1</v>
      </c>
      <c r="I3071" s="47">
        <v>0.86352584868294013</v>
      </c>
      <c r="J3071">
        <v>5</v>
      </c>
      <c r="K3071">
        <v>7</v>
      </c>
      <c r="L3071" t="s">
        <v>199</v>
      </c>
      <c r="M3071" s="11" cm="1">
        <f t="array" ref="M3071">_xlfn.IFS(L3071="&gt;70%",1,L3071="60-70%",70%,L3071="50-60%",60%,L3071="&lt;50%",50%)</f>
        <v>0.5</v>
      </c>
      <c r="N3071" s="47">
        <v>0.57779497815530656</v>
      </c>
      <c r="O3071">
        <v>7</v>
      </c>
      <c r="P3071">
        <v>6</v>
      </c>
      <c r="Q3071">
        <v>6</v>
      </c>
      <c r="R3071">
        <v>5</v>
      </c>
      <c r="S3071" t="s">
        <v>104</v>
      </c>
      <c r="T3071" t="s">
        <v>107</v>
      </c>
      <c r="V3071">
        <v>23</v>
      </c>
      <c r="W3071">
        <v>24</v>
      </c>
      <c r="X3071">
        <f>IF(AND(OR('Country Prioritization'!$C$4 = 'Filter inputs'!$A$4,'Country Prioritization'!$C$4=$B3071),
OR('Country Prioritization'!$C$6='Filter inputs'!$C$4,'Country Prioritization'!$C$6=$S3071),
OR( 'Country Prioritization'!$C$7='Filter inputs'!$D$4, 'Country Prioritization'!$C$7=$T3071),
OR('Country Prioritization'!$C$8='Filter inputs'!$E$4, 'Country Prioritization'!$C$8=$F3071), OR(AND('Country Prioritization'!$C$5='Filter inputs'!$B$4,H3071&lt;=$X$1),AND('Country Prioritization'!$C$5='Filter inputs'!$B$5,M3071&lt;=$X$1))),1,0)</f>
        <v>1</v>
      </c>
      <c r="Y3071">
        <f>IF(OR('Vaccine Prioritization'!$C$5='Filter inputs'!$E$4, 'Vaccine Prioritization'!$C$5=$F3071),1,0)</f>
        <v>1</v>
      </c>
    </row>
    <row r="3072" spans="1:25" x14ac:dyDescent="0.3">
      <c r="A3072" t="str">
        <f t="shared" si="69"/>
        <v>ASIASYRRotaC2028</v>
      </c>
      <c r="B3072" t="s">
        <v>13</v>
      </c>
      <c r="C3072" t="s">
        <v>122</v>
      </c>
      <c r="D3072" t="s">
        <v>17</v>
      </c>
      <c r="E3072" t="s">
        <v>85</v>
      </c>
      <c r="F3072">
        <v>2028</v>
      </c>
      <c r="G3072" t="s">
        <v>196</v>
      </c>
      <c r="H3072" s="11" cm="1">
        <f t="array" ref="H3072">_xlfn.IFS(G3072="&gt;70%",1,G3072="60-70%",70%,G3072="50-60%",60%,G3072="&lt;50%",50%)</f>
        <v>1</v>
      </c>
      <c r="I3072" s="47">
        <v>1.7856579061369322</v>
      </c>
      <c r="J3072">
        <v>9</v>
      </c>
      <c r="K3072">
        <v>9</v>
      </c>
      <c r="L3072" t="s">
        <v>199</v>
      </c>
      <c r="M3072" s="11" cm="1">
        <f t="array" ref="M3072">_xlfn.IFS(L3072="&gt;70%",1,L3072="60-70%",70%,L3072="50-60%",60%,L3072="&lt;50%",50%)</f>
        <v>0.5</v>
      </c>
      <c r="N3072" s="47">
        <v>0.5576504498899223</v>
      </c>
      <c r="O3072">
        <v>10</v>
      </c>
      <c r="P3072">
        <v>6</v>
      </c>
      <c r="Q3072">
        <v>2</v>
      </c>
      <c r="R3072">
        <v>9</v>
      </c>
      <c r="S3072" t="s">
        <v>103</v>
      </c>
      <c r="T3072" t="s">
        <v>106</v>
      </c>
      <c r="V3072">
        <v>29</v>
      </c>
      <c r="W3072">
        <v>27</v>
      </c>
      <c r="X3072">
        <f>IF(AND(OR('Country Prioritization'!$C$4 = 'Filter inputs'!$A$4,'Country Prioritization'!$C$4=$B3072),
OR('Country Prioritization'!$C$6='Filter inputs'!$C$4,'Country Prioritization'!$C$6=$S3072),
OR( 'Country Prioritization'!$C$7='Filter inputs'!$D$4, 'Country Prioritization'!$C$7=$T3072),
OR('Country Prioritization'!$C$8='Filter inputs'!$E$4, 'Country Prioritization'!$C$8=$F3072), OR(AND('Country Prioritization'!$C$5='Filter inputs'!$B$4,H3072&lt;=$X$1),AND('Country Prioritization'!$C$5='Filter inputs'!$B$5,M3072&lt;=$X$1))),1,0)</f>
        <v>1</v>
      </c>
      <c r="Y3072">
        <f>IF(OR('Vaccine Prioritization'!$C$5='Filter inputs'!$E$4, 'Vaccine Prioritization'!$C$5=$F3072),1,0)</f>
        <v>1</v>
      </c>
    </row>
    <row r="3073" spans="1:25" x14ac:dyDescent="0.3">
      <c r="A3073" t="str">
        <f t="shared" si="69"/>
        <v>ASIAKHMRotaC2028</v>
      </c>
      <c r="B3073" t="s">
        <v>13</v>
      </c>
      <c r="C3073" t="s">
        <v>163</v>
      </c>
      <c r="D3073" t="s">
        <v>59</v>
      </c>
      <c r="E3073" t="s">
        <v>85</v>
      </c>
      <c r="F3073">
        <v>2028</v>
      </c>
      <c r="G3073" t="s">
        <v>196</v>
      </c>
      <c r="H3073" s="11" cm="1">
        <f t="array" ref="H3073">_xlfn.IFS(G3073="&gt;70%",1,G3073="60-70%",70%,G3073="50-60%",60%,G3073="&lt;50%",50%)</f>
        <v>1</v>
      </c>
      <c r="I3073" s="47">
        <v>0.38954980412727608</v>
      </c>
      <c r="J3073">
        <v>8</v>
      </c>
      <c r="K3073">
        <v>5</v>
      </c>
      <c r="L3073" t="s">
        <v>199</v>
      </c>
      <c r="M3073" s="11" cm="1">
        <f t="array" ref="M3073">_xlfn.IFS(L3073="&gt;70%",1,L3073="60-70%",70%,L3073="50-60%",60%,L3073="&lt;50%",50%)</f>
        <v>0.5</v>
      </c>
      <c r="N3073" s="47">
        <v>0.54416763113485578</v>
      </c>
      <c r="O3073">
        <v>9</v>
      </c>
      <c r="P3073">
        <v>6</v>
      </c>
      <c r="Q3073">
        <v>8</v>
      </c>
      <c r="R3073">
        <v>2</v>
      </c>
      <c r="S3073" t="s">
        <v>104</v>
      </c>
      <c r="T3073" t="s">
        <v>109</v>
      </c>
      <c r="V3073">
        <v>23</v>
      </c>
      <c r="W3073">
        <v>25</v>
      </c>
      <c r="X3073">
        <f>IF(AND(OR('Country Prioritization'!$C$4 = 'Filter inputs'!$A$4,'Country Prioritization'!$C$4=$B3073),
OR('Country Prioritization'!$C$6='Filter inputs'!$C$4,'Country Prioritization'!$C$6=$S3073),
OR( 'Country Prioritization'!$C$7='Filter inputs'!$D$4, 'Country Prioritization'!$C$7=$T3073),
OR('Country Prioritization'!$C$8='Filter inputs'!$E$4, 'Country Prioritization'!$C$8=$F3073), OR(AND('Country Prioritization'!$C$5='Filter inputs'!$B$4,H3073&lt;=$X$1),AND('Country Prioritization'!$C$5='Filter inputs'!$B$5,M3073&lt;=$X$1))),1,0)</f>
        <v>1</v>
      </c>
      <c r="Y3073">
        <f>IF(OR('Vaccine Prioritization'!$C$5='Filter inputs'!$E$4, 'Vaccine Prioritization'!$C$5=$F3073),1,0)</f>
        <v>1</v>
      </c>
    </row>
    <row r="3074" spans="1:25" x14ac:dyDescent="0.3">
      <c r="A3074" t="str">
        <f t="shared" si="69"/>
        <v>AFRICABENRotaC2028</v>
      </c>
      <c r="B3074" t="s">
        <v>3</v>
      </c>
      <c r="C3074" t="s">
        <v>132</v>
      </c>
      <c r="D3074" t="s">
        <v>28</v>
      </c>
      <c r="E3074" t="s">
        <v>85</v>
      </c>
      <c r="F3074">
        <v>2028</v>
      </c>
      <c r="G3074" t="s">
        <v>196</v>
      </c>
      <c r="H3074" s="11" cm="1">
        <f t="array" ref="H3074">_xlfn.IFS(G3074="&gt;70%",1,G3074="60-70%",70%,G3074="50-60%",60%,G3074="&lt;50%",50%)</f>
        <v>1</v>
      </c>
      <c r="I3074" s="47">
        <v>0.40121726177909561</v>
      </c>
      <c r="J3074">
        <v>6</v>
      </c>
      <c r="K3074">
        <v>5</v>
      </c>
      <c r="L3074" t="s">
        <v>199</v>
      </c>
      <c r="M3074" s="11" cm="1">
        <f t="array" ref="M3074">_xlfn.IFS(L3074="&gt;70%",1,L3074="60-70%",70%,L3074="50-60%",60%,L3074="&lt;50%",50%)</f>
        <v>0.5</v>
      </c>
      <c r="N3074" s="47">
        <v>0.44658949500128842</v>
      </c>
      <c r="O3074">
        <v>7</v>
      </c>
      <c r="P3074">
        <v>5</v>
      </c>
      <c r="Q3074">
        <v>2</v>
      </c>
      <c r="R3074">
        <v>8</v>
      </c>
      <c r="S3074" t="s">
        <v>104</v>
      </c>
      <c r="T3074" t="s">
        <v>106</v>
      </c>
      <c r="V3074">
        <v>21</v>
      </c>
      <c r="W3074">
        <v>22</v>
      </c>
      <c r="X3074">
        <f>IF(AND(OR('Country Prioritization'!$C$4 = 'Filter inputs'!$A$4,'Country Prioritization'!$C$4=$B3074),
OR('Country Prioritization'!$C$6='Filter inputs'!$C$4,'Country Prioritization'!$C$6=$S3074),
OR( 'Country Prioritization'!$C$7='Filter inputs'!$D$4, 'Country Prioritization'!$C$7=$T3074),
OR('Country Prioritization'!$C$8='Filter inputs'!$E$4, 'Country Prioritization'!$C$8=$F3074), OR(AND('Country Prioritization'!$C$5='Filter inputs'!$B$4,H3074&lt;=$X$1),AND('Country Prioritization'!$C$5='Filter inputs'!$B$5,M3074&lt;=$X$1))),1,0)</f>
        <v>1</v>
      </c>
      <c r="Y3074">
        <f>IF(OR('Vaccine Prioritization'!$C$5='Filter inputs'!$E$4, 'Vaccine Prioritization'!$C$5=$F3074),1,0)</f>
        <v>1</v>
      </c>
    </row>
    <row r="3075" spans="1:25" x14ac:dyDescent="0.3">
      <c r="A3075" t="str">
        <f t="shared" si="69"/>
        <v>AFRICAGINRotaC2028</v>
      </c>
      <c r="B3075" t="s">
        <v>3</v>
      </c>
      <c r="C3075" t="s">
        <v>119</v>
      </c>
      <c r="D3075" t="s">
        <v>12</v>
      </c>
      <c r="E3075" t="s">
        <v>85</v>
      </c>
      <c r="F3075">
        <v>2028</v>
      </c>
      <c r="G3075" t="s">
        <v>196</v>
      </c>
      <c r="H3075" s="11" cm="1">
        <f t="array" ref="H3075">_xlfn.IFS(G3075="&gt;70%",1,G3075="60-70%",70%,G3075="50-60%",60%,G3075="&lt;50%",50%)</f>
        <v>1</v>
      </c>
      <c r="I3075" s="47">
        <v>0.57119748950213312</v>
      </c>
      <c r="J3075">
        <v>6</v>
      </c>
      <c r="K3075">
        <v>6</v>
      </c>
      <c r="L3075" t="s">
        <v>199</v>
      </c>
      <c r="M3075" s="11" cm="1">
        <f t="array" ref="M3075">_xlfn.IFS(L3075="&gt;70%",1,L3075="60-70%",70%,L3075="50-60%",60%,L3075="&lt;50%",50%)</f>
        <v>0.5</v>
      </c>
      <c r="N3075" s="47">
        <v>0.43997756395126447</v>
      </c>
      <c r="O3075">
        <v>8</v>
      </c>
      <c r="P3075">
        <v>5</v>
      </c>
      <c r="Q3075">
        <v>7</v>
      </c>
      <c r="R3075">
        <v>9</v>
      </c>
      <c r="S3075" t="s">
        <v>103</v>
      </c>
      <c r="T3075" t="s">
        <v>106</v>
      </c>
      <c r="V3075">
        <v>28</v>
      </c>
      <c r="W3075">
        <v>29</v>
      </c>
      <c r="X3075">
        <f>IF(AND(OR('Country Prioritization'!$C$4 = 'Filter inputs'!$A$4,'Country Prioritization'!$C$4=$B3075),
OR('Country Prioritization'!$C$6='Filter inputs'!$C$4,'Country Prioritization'!$C$6=$S3075),
OR( 'Country Prioritization'!$C$7='Filter inputs'!$D$4, 'Country Prioritization'!$C$7=$T3075),
OR('Country Prioritization'!$C$8='Filter inputs'!$E$4, 'Country Prioritization'!$C$8=$F3075), OR(AND('Country Prioritization'!$C$5='Filter inputs'!$B$4,H3075&lt;=$X$1),AND('Country Prioritization'!$C$5='Filter inputs'!$B$5,M3075&lt;=$X$1))),1,0)</f>
        <v>1</v>
      </c>
      <c r="Y3075">
        <f>IF(OR('Vaccine Prioritization'!$C$5='Filter inputs'!$E$4, 'Vaccine Prioritization'!$C$5=$F3075),1,0)</f>
        <v>1</v>
      </c>
    </row>
    <row r="3076" spans="1:25" x14ac:dyDescent="0.3">
      <c r="A3076" t="str">
        <f t="shared" ref="A3076:A3139" si="70">_xlfn.CONCAT(B3076,D3076,E3076,F3076)</f>
        <v>AFRICABDIRotaC2028</v>
      </c>
      <c r="B3076" t="s">
        <v>3</v>
      </c>
      <c r="C3076" t="s">
        <v>171</v>
      </c>
      <c r="D3076" t="s">
        <v>67</v>
      </c>
      <c r="E3076" t="s">
        <v>85</v>
      </c>
      <c r="F3076">
        <v>2028</v>
      </c>
      <c r="G3076" t="s">
        <v>196</v>
      </c>
      <c r="H3076" s="11" cm="1">
        <f t="array" ref="H3076">_xlfn.IFS(G3076="&gt;70%",1,G3076="60-70%",70%,G3076="50-60%",60%,G3076="&lt;50%",50%)</f>
        <v>1</v>
      </c>
      <c r="I3076" s="47">
        <v>0.43147729200877044</v>
      </c>
      <c r="J3076">
        <v>2</v>
      </c>
      <c r="K3076">
        <v>6</v>
      </c>
      <c r="L3076" t="s">
        <v>196</v>
      </c>
      <c r="M3076" s="11" cm="1">
        <f t="array" ref="M3076">_xlfn.IFS(L3076="&gt;70%",1,L3076="60-70%",70%,L3076="50-60%",60%,L3076="&lt;50%",50%)</f>
        <v>1</v>
      </c>
      <c r="N3076" s="47">
        <v>0.42497824178033305</v>
      </c>
      <c r="O3076">
        <v>2</v>
      </c>
      <c r="P3076">
        <v>5</v>
      </c>
      <c r="Q3076">
        <v>5</v>
      </c>
      <c r="R3076">
        <v>9</v>
      </c>
      <c r="S3076" t="s">
        <v>103</v>
      </c>
      <c r="T3076" t="s">
        <v>106</v>
      </c>
      <c r="V3076">
        <v>22</v>
      </c>
      <c r="W3076">
        <v>21</v>
      </c>
      <c r="X3076">
        <f>IF(AND(OR('Country Prioritization'!$C$4 = 'Filter inputs'!$A$4,'Country Prioritization'!$C$4=$B3076),
OR('Country Prioritization'!$C$6='Filter inputs'!$C$4,'Country Prioritization'!$C$6=$S3076),
OR( 'Country Prioritization'!$C$7='Filter inputs'!$D$4, 'Country Prioritization'!$C$7=$T3076),
OR('Country Prioritization'!$C$8='Filter inputs'!$E$4, 'Country Prioritization'!$C$8=$F3076), OR(AND('Country Prioritization'!$C$5='Filter inputs'!$B$4,H3076&lt;=$X$1),AND('Country Prioritization'!$C$5='Filter inputs'!$B$5,M3076&lt;=$X$1))),1,0)</f>
        <v>1</v>
      </c>
      <c r="Y3076">
        <f>IF(OR('Vaccine Prioritization'!$C$5='Filter inputs'!$E$4, 'Vaccine Prioritization'!$C$5=$F3076),1,0)</f>
        <v>1</v>
      </c>
    </row>
    <row r="3077" spans="1:25" x14ac:dyDescent="0.3">
      <c r="A3077" t="str">
        <f t="shared" si="70"/>
        <v>AFRICASSDRotaC2028</v>
      </c>
      <c r="B3077" t="s">
        <v>3</v>
      </c>
      <c r="C3077" t="s">
        <v>115</v>
      </c>
      <c r="D3077" t="s">
        <v>7</v>
      </c>
      <c r="E3077" t="s">
        <v>85</v>
      </c>
      <c r="F3077">
        <v>2028</v>
      </c>
      <c r="G3077" t="s">
        <v>196</v>
      </c>
      <c r="H3077" s="11" cm="1">
        <f t="array" ref="H3077">_xlfn.IFS(G3077="&gt;70%",1,G3077="60-70%",70%,G3077="50-60%",60%,G3077="&lt;50%",50%)</f>
        <v>1</v>
      </c>
      <c r="I3077" s="47">
        <v>0.57515140303970591</v>
      </c>
      <c r="J3077">
        <v>6</v>
      </c>
      <c r="K3077">
        <v>6</v>
      </c>
      <c r="L3077" t="s">
        <v>199</v>
      </c>
      <c r="M3077" s="11" cm="1">
        <f t="array" ref="M3077">_xlfn.IFS(L3077="&gt;70%",1,L3077="60-70%",70%,L3077="50-60%",60%,L3077="&lt;50%",50%)</f>
        <v>0.5</v>
      </c>
      <c r="N3077" s="47">
        <v>0.40592423746020551</v>
      </c>
      <c r="O3077">
        <v>8</v>
      </c>
      <c r="P3077">
        <v>5</v>
      </c>
      <c r="Q3077">
        <v>4</v>
      </c>
      <c r="R3077">
        <v>9</v>
      </c>
      <c r="S3077" t="s">
        <v>103</v>
      </c>
      <c r="T3077" t="s">
        <v>106</v>
      </c>
      <c r="V3077">
        <v>25</v>
      </c>
      <c r="W3077">
        <v>26</v>
      </c>
      <c r="X3077">
        <f>IF(AND(OR('Country Prioritization'!$C$4 = 'Filter inputs'!$A$4,'Country Prioritization'!$C$4=$B3077),
OR('Country Prioritization'!$C$6='Filter inputs'!$C$4,'Country Prioritization'!$C$6=$S3077),
OR( 'Country Prioritization'!$C$7='Filter inputs'!$D$4, 'Country Prioritization'!$C$7=$T3077),
OR('Country Prioritization'!$C$8='Filter inputs'!$E$4, 'Country Prioritization'!$C$8=$F3077), OR(AND('Country Prioritization'!$C$5='Filter inputs'!$B$4,H3077&lt;=$X$1),AND('Country Prioritization'!$C$5='Filter inputs'!$B$5,M3077&lt;=$X$1))),1,0)</f>
        <v>1</v>
      </c>
      <c r="Y3077">
        <f>IF(OR('Vaccine Prioritization'!$C$5='Filter inputs'!$E$4, 'Vaccine Prioritization'!$C$5=$F3077),1,0)</f>
        <v>1</v>
      </c>
    </row>
    <row r="3078" spans="1:25" x14ac:dyDescent="0.3">
      <c r="A3078" t="str">
        <f t="shared" si="70"/>
        <v>AMERICACUBRotaC2028</v>
      </c>
      <c r="B3078" t="s">
        <v>22</v>
      </c>
      <c r="C3078" t="s">
        <v>175</v>
      </c>
      <c r="D3078" t="s">
        <v>71</v>
      </c>
      <c r="E3078" t="s">
        <v>85</v>
      </c>
      <c r="F3078">
        <v>2028</v>
      </c>
      <c r="G3078" t="s">
        <v>196</v>
      </c>
      <c r="H3078" s="11" cm="1">
        <f t="array" ref="H3078">_xlfn.IFS(G3078="&gt;70%",1,G3078="60-70%",70%,G3078="50-60%",60%,G3078="&lt;50%",50%)</f>
        <v>1</v>
      </c>
      <c r="I3078" s="47">
        <v>5.6798022494003397E-2</v>
      </c>
      <c r="J3078">
        <v>4</v>
      </c>
      <c r="K3078">
        <v>2</v>
      </c>
      <c r="L3078" t="s">
        <v>199</v>
      </c>
      <c r="M3078" s="11" cm="1">
        <f t="array" ref="M3078">_xlfn.IFS(L3078="&gt;70%",1,L3078="60-70%",70%,L3078="50-60%",60%,L3078="&lt;50%",50%)</f>
        <v>0.5</v>
      </c>
      <c r="N3078" s="47">
        <v>0.39581802337808153</v>
      </c>
      <c r="O3078">
        <v>7</v>
      </c>
      <c r="P3078">
        <v>5</v>
      </c>
      <c r="Q3078">
        <v>1</v>
      </c>
      <c r="R3078">
        <v>10</v>
      </c>
      <c r="S3078" t="s">
        <v>105</v>
      </c>
      <c r="T3078" t="s">
        <v>108</v>
      </c>
      <c r="V3078">
        <v>17</v>
      </c>
      <c r="W3078">
        <v>23</v>
      </c>
      <c r="X3078">
        <f>IF(AND(OR('Country Prioritization'!$C$4 = 'Filter inputs'!$A$4,'Country Prioritization'!$C$4=$B3078),
OR('Country Prioritization'!$C$6='Filter inputs'!$C$4,'Country Prioritization'!$C$6=$S3078),
OR( 'Country Prioritization'!$C$7='Filter inputs'!$D$4, 'Country Prioritization'!$C$7=$T3078),
OR('Country Prioritization'!$C$8='Filter inputs'!$E$4, 'Country Prioritization'!$C$8=$F3078), OR(AND('Country Prioritization'!$C$5='Filter inputs'!$B$4,H3078&lt;=$X$1),AND('Country Prioritization'!$C$5='Filter inputs'!$B$5,M3078&lt;=$X$1))),1,0)</f>
        <v>1</v>
      </c>
      <c r="Y3078">
        <f>IF(OR('Vaccine Prioritization'!$C$5='Filter inputs'!$E$4, 'Vaccine Prioritization'!$C$5=$F3078),1,0)</f>
        <v>1</v>
      </c>
    </row>
    <row r="3079" spans="1:25" x14ac:dyDescent="0.3">
      <c r="A3079" t="str">
        <f t="shared" si="70"/>
        <v>ASIATJKRotaC2028</v>
      </c>
      <c r="B3079" t="s">
        <v>13</v>
      </c>
      <c r="C3079" t="s">
        <v>172</v>
      </c>
      <c r="D3079" t="s">
        <v>68</v>
      </c>
      <c r="E3079" t="s">
        <v>85</v>
      </c>
      <c r="F3079">
        <v>2028</v>
      </c>
      <c r="G3079" t="s">
        <v>196</v>
      </c>
      <c r="H3079" s="11" cm="1">
        <f t="array" ref="H3079">_xlfn.IFS(G3079="&gt;70%",1,G3079="60-70%",70%,G3079="50-60%",60%,G3079="&lt;50%",50%)</f>
        <v>1</v>
      </c>
      <c r="I3079" s="47">
        <v>0.38237375941702961</v>
      </c>
      <c r="J3079">
        <v>1</v>
      </c>
      <c r="K3079">
        <v>5</v>
      </c>
      <c r="L3079" t="s">
        <v>196</v>
      </c>
      <c r="M3079" s="11" cm="1">
        <f t="array" ref="M3079">_xlfn.IFS(L3079="&gt;70%",1,L3079="60-70%",70%,L3079="50-60%",60%,L3079="&lt;50%",50%)</f>
        <v>1</v>
      </c>
      <c r="N3079" s="47">
        <v>0.37878202734199007</v>
      </c>
      <c r="O3079">
        <v>2</v>
      </c>
      <c r="P3079">
        <v>5</v>
      </c>
      <c r="Q3079">
        <v>6</v>
      </c>
      <c r="R3079">
        <v>9</v>
      </c>
      <c r="S3079" t="s">
        <v>103</v>
      </c>
      <c r="T3079" t="s">
        <v>106</v>
      </c>
      <c r="V3079">
        <v>21</v>
      </c>
      <c r="W3079">
        <v>22</v>
      </c>
      <c r="X3079">
        <f>IF(AND(OR('Country Prioritization'!$C$4 = 'Filter inputs'!$A$4,'Country Prioritization'!$C$4=$B3079),
OR('Country Prioritization'!$C$6='Filter inputs'!$C$4,'Country Prioritization'!$C$6=$S3079),
OR( 'Country Prioritization'!$C$7='Filter inputs'!$D$4, 'Country Prioritization'!$C$7=$T3079),
OR('Country Prioritization'!$C$8='Filter inputs'!$E$4, 'Country Prioritization'!$C$8=$F3079), OR(AND('Country Prioritization'!$C$5='Filter inputs'!$B$4,H3079&lt;=$X$1),AND('Country Prioritization'!$C$5='Filter inputs'!$B$5,M3079&lt;=$X$1))),1,0)</f>
        <v>1</v>
      </c>
      <c r="Y3079">
        <f>IF(OR('Vaccine Prioritization'!$C$5='Filter inputs'!$E$4, 'Vaccine Prioritization'!$C$5=$F3079),1,0)</f>
        <v>1</v>
      </c>
    </row>
    <row r="3080" spans="1:25" x14ac:dyDescent="0.3">
      <c r="A3080" t="str">
        <f t="shared" si="70"/>
        <v>ASIAAZERotaC2028</v>
      </c>
      <c r="B3080" t="s">
        <v>13</v>
      </c>
      <c r="C3080" t="s">
        <v>144</v>
      </c>
      <c r="D3080" t="s">
        <v>40</v>
      </c>
      <c r="E3080" t="s">
        <v>85</v>
      </c>
      <c r="F3080">
        <v>2028</v>
      </c>
      <c r="G3080" t="s">
        <v>196</v>
      </c>
      <c r="H3080" s="11" cm="1">
        <f t="array" ref="H3080">_xlfn.IFS(G3080="&gt;70%",1,G3080="60-70%",70%,G3080="50-60%",60%,G3080="&lt;50%",50%)</f>
        <v>1</v>
      </c>
      <c r="I3080" s="47">
        <v>0.28225870507934903</v>
      </c>
      <c r="J3080">
        <v>8</v>
      </c>
      <c r="K3080">
        <v>5</v>
      </c>
      <c r="L3080" t="s">
        <v>199</v>
      </c>
      <c r="M3080" s="11" cm="1">
        <f t="array" ref="M3080">_xlfn.IFS(L3080="&gt;70%",1,L3080="60-70%",70%,L3080="50-60%",60%,L3080="&lt;50%",50%)</f>
        <v>0.5</v>
      </c>
      <c r="N3080" s="47">
        <v>0.3262192249668453</v>
      </c>
      <c r="O3080">
        <v>9</v>
      </c>
      <c r="P3080">
        <v>5</v>
      </c>
      <c r="Q3080">
        <v>3</v>
      </c>
      <c r="R3080">
        <v>10</v>
      </c>
      <c r="S3080" t="s">
        <v>105</v>
      </c>
      <c r="T3080" t="s">
        <v>108</v>
      </c>
      <c r="V3080">
        <v>26</v>
      </c>
      <c r="W3080">
        <v>27</v>
      </c>
      <c r="X3080">
        <f>IF(AND(OR('Country Prioritization'!$C$4 = 'Filter inputs'!$A$4,'Country Prioritization'!$C$4=$B3080),
OR('Country Prioritization'!$C$6='Filter inputs'!$C$4,'Country Prioritization'!$C$6=$S3080),
OR( 'Country Prioritization'!$C$7='Filter inputs'!$D$4, 'Country Prioritization'!$C$7=$T3080),
OR('Country Prioritization'!$C$8='Filter inputs'!$E$4, 'Country Prioritization'!$C$8=$F3080), OR(AND('Country Prioritization'!$C$5='Filter inputs'!$B$4,H3080&lt;=$X$1),AND('Country Prioritization'!$C$5='Filter inputs'!$B$5,M3080&lt;=$X$1))),1,0)</f>
        <v>1</v>
      </c>
      <c r="Y3080">
        <f>IF(OR('Vaccine Prioritization'!$C$5='Filter inputs'!$E$4, 'Vaccine Prioritization'!$C$5=$F3080),1,0)</f>
        <v>1</v>
      </c>
    </row>
    <row r="3081" spans="1:25" x14ac:dyDescent="0.3">
      <c r="A3081" t="str">
        <f t="shared" si="70"/>
        <v>AFRICAERIRotaC2028</v>
      </c>
      <c r="B3081" t="s">
        <v>3</v>
      </c>
      <c r="C3081" t="s">
        <v>183</v>
      </c>
      <c r="D3081" t="s">
        <v>79</v>
      </c>
      <c r="E3081" t="s">
        <v>85</v>
      </c>
      <c r="F3081">
        <v>2028</v>
      </c>
      <c r="G3081" t="s">
        <v>196</v>
      </c>
      <c r="H3081" s="11" cm="1">
        <f t="array" ref="H3081">_xlfn.IFS(G3081="&gt;70%",1,G3081="60-70%",70%,G3081="50-60%",60%,G3081="&lt;50%",50%)</f>
        <v>1</v>
      </c>
      <c r="I3081" s="47">
        <v>0.15233116422172652</v>
      </c>
      <c r="J3081">
        <v>1</v>
      </c>
      <c r="K3081">
        <v>3</v>
      </c>
      <c r="L3081" t="s">
        <v>196</v>
      </c>
      <c r="M3081" s="11" cm="1">
        <f t="array" ref="M3081">_xlfn.IFS(L3081="&gt;70%",1,L3081="60-70%",70%,L3081="50-60%",60%,L3081="&lt;50%",50%)</f>
        <v>1</v>
      </c>
      <c r="N3081" s="47">
        <v>0.26473208764510014</v>
      </c>
      <c r="O3081">
        <v>1</v>
      </c>
      <c r="P3081">
        <v>5</v>
      </c>
      <c r="Q3081">
        <v>7</v>
      </c>
      <c r="R3081">
        <v>9</v>
      </c>
      <c r="S3081" t="s">
        <v>103</v>
      </c>
      <c r="T3081" t="s">
        <v>106</v>
      </c>
      <c r="V3081">
        <v>20</v>
      </c>
      <c r="W3081">
        <v>22</v>
      </c>
      <c r="X3081">
        <f>IF(AND(OR('Country Prioritization'!$C$4 = 'Filter inputs'!$A$4,'Country Prioritization'!$C$4=$B3081),
OR('Country Prioritization'!$C$6='Filter inputs'!$C$4,'Country Prioritization'!$C$6=$S3081),
OR( 'Country Prioritization'!$C$7='Filter inputs'!$D$4, 'Country Prioritization'!$C$7=$T3081),
OR('Country Prioritization'!$C$8='Filter inputs'!$E$4, 'Country Prioritization'!$C$8=$F3081), OR(AND('Country Prioritization'!$C$5='Filter inputs'!$B$4,H3081&lt;=$X$1),AND('Country Prioritization'!$C$5='Filter inputs'!$B$5,M3081&lt;=$X$1))),1,0)</f>
        <v>1</v>
      </c>
      <c r="Y3081">
        <f>IF(OR('Vaccine Prioritization'!$C$5='Filter inputs'!$E$4, 'Vaccine Prioritization'!$C$5=$F3081),1,0)</f>
        <v>1</v>
      </c>
    </row>
    <row r="3082" spans="1:25" x14ac:dyDescent="0.3">
      <c r="A3082" t="str">
        <f t="shared" si="70"/>
        <v>AFRICAMWIRotaC2028</v>
      </c>
      <c r="B3082" t="s">
        <v>3</v>
      </c>
      <c r="C3082" t="s">
        <v>158</v>
      </c>
      <c r="D3082" t="s">
        <v>54</v>
      </c>
      <c r="E3082" t="s">
        <v>85</v>
      </c>
      <c r="F3082">
        <v>2028</v>
      </c>
      <c r="G3082" t="s">
        <v>196</v>
      </c>
      <c r="H3082" s="11" cm="1">
        <f t="array" ref="H3082">_xlfn.IFS(G3082="&gt;70%",1,G3082="60-70%",70%,G3082="50-60%",60%,G3082="&lt;50%",50%)</f>
        <v>1</v>
      </c>
      <c r="I3082" s="47">
        <v>0.2765305043537073</v>
      </c>
      <c r="J3082">
        <v>2</v>
      </c>
      <c r="K3082">
        <v>5</v>
      </c>
      <c r="L3082" t="s">
        <v>196</v>
      </c>
      <c r="M3082" s="11" cm="1">
        <f t="array" ref="M3082">_xlfn.IFS(L3082="&gt;70%",1,L3082="60-70%",70%,L3082="50-60%",60%,L3082="&lt;50%",50%)</f>
        <v>1</v>
      </c>
      <c r="N3082" s="47">
        <v>0.25800753577508917</v>
      </c>
      <c r="O3082">
        <v>3</v>
      </c>
      <c r="P3082">
        <v>4</v>
      </c>
      <c r="Q3082">
        <v>10</v>
      </c>
      <c r="R3082">
        <v>9</v>
      </c>
      <c r="S3082" t="s">
        <v>103</v>
      </c>
      <c r="T3082" t="s">
        <v>106</v>
      </c>
      <c r="V3082">
        <v>26</v>
      </c>
      <c r="W3082">
        <v>26</v>
      </c>
      <c r="X3082">
        <f>IF(AND(OR('Country Prioritization'!$C$4 = 'Filter inputs'!$A$4,'Country Prioritization'!$C$4=$B3082),
OR('Country Prioritization'!$C$6='Filter inputs'!$C$4,'Country Prioritization'!$C$6=$S3082),
OR( 'Country Prioritization'!$C$7='Filter inputs'!$D$4, 'Country Prioritization'!$C$7=$T3082),
OR('Country Prioritization'!$C$8='Filter inputs'!$E$4, 'Country Prioritization'!$C$8=$F3082), OR(AND('Country Prioritization'!$C$5='Filter inputs'!$B$4,H3082&lt;=$X$1),AND('Country Prioritization'!$C$5='Filter inputs'!$B$5,M3082&lt;=$X$1))),1,0)</f>
        <v>1</v>
      </c>
      <c r="Y3082">
        <f>IF(OR('Vaccine Prioritization'!$C$5='Filter inputs'!$E$4, 'Vaccine Prioritization'!$C$5=$F3082),1,0)</f>
        <v>1</v>
      </c>
    </row>
    <row r="3083" spans="1:25" x14ac:dyDescent="0.3">
      <c r="A3083" t="str">
        <f t="shared" si="70"/>
        <v>AFRICASLERotaC2028</v>
      </c>
      <c r="B3083" t="s">
        <v>3</v>
      </c>
      <c r="C3083" t="s">
        <v>154</v>
      </c>
      <c r="D3083" t="s">
        <v>50</v>
      </c>
      <c r="E3083" t="s">
        <v>85</v>
      </c>
      <c r="F3083">
        <v>2028</v>
      </c>
      <c r="G3083" t="s">
        <v>196</v>
      </c>
      <c r="H3083" s="11" cm="1">
        <f t="array" ref="H3083">_xlfn.IFS(G3083="&gt;70%",1,G3083="60-70%",70%,G3083="50-60%",60%,G3083="&lt;50%",50%)</f>
        <v>1</v>
      </c>
      <c r="I3083" s="47">
        <v>0.23572018464435754</v>
      </c>
      <c r="J3083">
        <v>2</v>
      </c>
      <c r="K3083">
        <v>5</v>
      </c>
      <c r="L3083" t="s">
        <v>196</v>
      </c>
      <c r="M3083" s="11" cm="1">
        <f t="array" ref="M3083">_xlfn.IFS(L3083="&gt;70%",1,L3083="60-70%",70%,L3083="50-60%",60%,L3083="&lt;50%",50%)</f>
        <v>1</v>
      </c>
      <c r="N3083" s="47">
        <v>0.23929017667053668</v>
      </c>
      <c r="O3083">
        <v>4</v>
      </c>
      <c r="P3083">
        <v>4</v>
      </c>
      <c r="Q3083">
        <v>10</v>
      </c>
      <c r="R3083">
        <v>9</v>
      </c>
      <c r="S3083" t="s">
        <v>103</v>
      </c>
      <c r="T3083" t="s">
        <v>106</v>
      </c>
      <c r="V3083">
        <v>26</v>
      </c>
      <c r="W3083">
        <v>27</v>
      </c>
      <c r="X3083">
        <f>IF(AND(OR('Country Prioritization'!$C$4 = 'Filter inputs'!$A$4,'Country Prioritization'!$C$4=$B3083),
OR('Country Prioritization'!$C$6='Filter inputs'!$C$4,'Country Prioritization'!$C$6=$S3083),
OR( 'Country Prioritization'!$C$7='Filter inputs'!$D$4, 'Country Prioritization'!$C$7=$T3083),
OR('Country Prioritization'!$C$8='Filter inputs'!$E$4, 'Country Prioritization'!$C$8=$F3083), OR(AND('Country Prioritization'!$C$5='Filter inputs'!$B$4,H3083&lt;=$X$1),AND('Country Prioritization'!$C$5='Filter inputs'!$B$5,M3083&lt;=$X$1))),1,0)</f>
        <v>1</v>
      </c>
      <c r="Y3083">
        <f>IF(OR('Vaccine Prioritization'!$C$5='Filter inputs'!$E$4, 'Vaccine Prioritization'!$C$5=$F3083),1,0)</f>
        <v>1</v>
      </c>
    </row>
    <row r="3084" spans="1:25" x14ac:dyDescent="0.3">
      <c r="A3084" t="str">
        <f t="shared" si="70"/>
        <v>ASIALAORotaC2028</v>
      </c>
      <c r="B3084" t="s">
        <v>13</v>
      </c>
      <c r="C3084" t="s">
        <v>135</v>
      </c>
      <c r="D3084" t="s">
        <v>31</v>
      </c>
      <c r="E3084" t="s">
        <v>85</v>
      </c>
      <c r="F3084">
        <v>2028</v>
      </c>
      <c r="G3084" t="s">
        <v>196</v>
      </c>
      <c r="H3084" s="11" cm="1">
        <f t="array" ref="H3084">_xlfn.IFS(G3084="&gt;70%",1,G3084="60-70%",70%,G3084="50-60%",60%,G3084="&lt;50%",50%)</f>
        <v>1</v>
      </c>
      <c r="I3084" s="47">
        <v>0.33899090817043681</v>
      </c>
      <c r="J3084">
        <v>8</v>
      </c>
      <c r="K3084">
        <v>5</v>
      </c>
      <c r="L3084" t="s">
        <v>199</v>
      </c>
      <c r="M3084" s="11" cm="1">
        <f t="array" ref="M3084">_xlfn.IFS(L3084="&gt;70%",1,L3084="60-70%",70%,L3084="50-60%",60%,L3084="&lt;50%",50%)</f>
        <v>0.5</v>
      </c>
      <c r="N3084" s="47">
        <v>0.23818179337489742</v>
      </c>
      <c r="O3084">
        <v>9</v>
      </c>
      <c r="P3084">
        <v>4</v>
      </c>
      <c r="Q3084">
        <v>2</v>
      </c>
      <c r="R3084">
        <v>5</v>
      </c>
      <c r="S3084" t="s">
        <v>104</v>
      </c>
      <c r="T3084" t="s">
        <v>107</v>
      </c>
      <c r="V3084">
        <v>20</v>
      </c>
      <c r="W3084">
        <v>20</v>
      </c>
      <c r="X3084">
        <f>IF(AND(OR('Country Prioritization'!$C$4 = 'Filter inputs'!$A$4,'Country Prioritization'!$C$4=$B3084),
OR('Country Prioritization'!$C$6='Filter inputs'!$C$4,'Country Prioritization'!$C$6=$S3084),
OR( 'Country Prioritization'!$C$7='Filter inputs'!$D$4, 'Country Prioritization'!$C$7=$T3084),
OR('Country Prioritization'!$C$8='Filter inputs'!$E$4, 'Country Prioritization'!$C$8=$F3084), OR(AND('Country Prioritization'!$C$5='Filter inputs'!$B$4,H3084&lt;=$X$1),AND('Country Prioritization'!$C$5='Filter inputs'!$B$5,M3084&lt;=$X$1))),1,0)</f>
        <v>1</v>
      </c>
      <c r="Y3084">
        <f>IF(OR('Vaccine Prioritization'!$C$5='Filter inputs'!$E$4, 'Vaccine Prioritization'!$C$5=$F3084),1,0)</f>
        <v>1</v>
      </c>
    </row>
    <row r="3085" spans="1:25" x14ac:dyDescent="0.3">
      <c r="A3085" t="str">
        <f t="shared" si="70"/>
        <v>AFRICATGORotaC2028</v>
      </c>
      <c r="B3085" t="s">
        <v>3</v>
      </c>
      <c r="C3085" t="s">
        <v>155</v>
      </c>
      <c r="D3085" t="s">
        <v>51</v>
      </c>
      <c r="E3085" t="s">
        <v>85</v>
      </c>
      <c r="F3085">
        <v>2028</v>
      </c>
      <c r="G3085" t="s">
        <v>196</v>
      </c>
      <c r="H3085" s="11" cm="1">
        <f t="array" ref="H3085">_xlfn.IFS(G3085="&gt;70%",1,G3085="60-70%",70%,G3085="50-60%",60%,G3085="&lt;50%",50%)</f>
        <v>1</v>
      </c>
      <c r="I3085" s="47">
        <v>0.21622875678234346</v>
      </c>
      <c r="J3085">
        <v>5</v>
      </c>
      <c r="K3085">
        <v>4</v>
      </c>
      <c r="L3085" t="s">
        <v>196</v>
      </c>
      <c r="M3085" s="11" cm="1">
        <f t="array" ref="M3085">_xlfn.IFS(L3085="&gt;70%",1,L3085="60-70%",70%,L3085="50-60%",60%,L3085="&lt;50%",50%)</f>
        <v>1</v>
      </c>
      <c r="N3085" s="47">
        <v>0.22021480666692847</v>
      </c>
      <c r="O3085">
        <v>3</v>
      </c>
      <c r="P3085">
        <v>4</v>
      </c>
      <c r="Q3085">
        <v>6</v>
      </c>
      <c r="R3085">
        <v>9</v>
      </c>
      <c r="S3085" t="s">
        <v>103</v>
      </c>
      <c r="T3085" t="s">
        <v>106</v>
      </c>
      <c r="V3085">
        <v>24</v>
      </c>
      <c r="W3085">
        <v>22</v>
      </c>
      <c r="X3085">
        <f>IF(AND(OR('Country Prioritization'!$C$4 = 'Filter inputs'!$A$4,'Country Prioritization'!$C$4=$B3085),
OR('Country Prioritization'!$C$6='Filter inputs'!$C$4,'Country Prioritization'!$C$6=$S3085),
OR( 'Country Prioritization'!$C$7='Filter inputs'!$D$4, 'Country Prioritization'!$C$7=$T3085),
OR('Country Prioritization'!$C$8='Filter inputs'!$E$4, 'Country Prioritization'!$C$8=$F3085), OR(AND('Country Prioritization'!$C$5='Filter inputs'!$B$4,H3085&lt;=$X$1),AND('Country Prioritization'!$C$5='Filter inputs'!$B$5,M3085&lt;=$X$1))),1,0)</f>
        <v>1</v>
      </c>
      <c r="Y3085">
        <f>IF(OR('Vaccine Prioritization'!$C$5='Filter inputs'!$E$4, 'Vaccine Prioritization'!$C$5=$F3085),1,0)</f>
        <v>1</v>
      </c>
    </row>
    <row r="3086" spans="1:25" x14ac:dyDescent="0.3">
      <c r="A3086" t="str">
        <f t="shared" si="70"/>
        <v>ASIAKGZRotaC2028</v>
      </c>
      <c r="B3086" t="s">
        <v>13</v>
      </c>
      <c r="C3086" t="s">
        <v>143</v>
      </c>
      <c r="D3086" t="s">
        <v>39</v>
      </c>
      <c r="E3086" t="s">
        <v>85</v>
      </c>
      <c r="F3086">
        <v>2028</v>
      </c>
      <c r="G3086" t="s">
        <v>196</v>
      </c>
      <c r="H3086" s="11" cm="1">
        <f t="array" ref="H3086">_xlfn.IFS(G3086="&gt;70%",1,G3086="60-70%",70%,G3086="50-60%",60%,G3086="&lt;50%",50%)</f>
        <v>1</v>
      </c>
      <c r="I3086" s="47">
        <v>0.11022091521867668</v>
      </c>
      <c r="J3086">
        <v>8</v>
      </c>
      <c r="K3086">
        <v>3</v>
      </c>
      <c r="L3086" t="s">
        <v>199</v>
      </c>
      <c r="M3086" s="11" cm="1">
        <f t="array" ref="M3086">_xlfn.IFS(L3086="&gt;70%",1,L3086="60-70%",70%,L3086="50-60%",60%,L3086="&lt;50%",50%)</f>
        <v>0.5</v>
      </c>
      <c r="N3086" s="47">
        <v>0.2198693570067248</v>
      </c>
      <c r="O3086">
        <v>9</v>
      </c>
      <c r="P3086">
        <v>4</v>
      </c>
      <c r="Q3086">
        <v>6</v>
      </c>
      <c r="R3086">
        <v>2</v>
      </c>
      <c r="S3086" t="s">
        <v>104</v>
      </c>
      <c r="T3086" t="s">
        <v>109</v>
      </c>
      <c r="V3086">
        <v>19</v>
      </c>
      <c r="W3086">
        <v>21</v>
      </c>
      <c r="X3086">
        <f>IF(AND(OR('Country Prioritization'!$C$4 = 'Filter inputs'!$A$4,'Country Prioritization'!$C$4=$B3086),
OR('Country Prioritization'!$C$6='Filter inputs'!$C$4,'Country Prioritization'!$C$6=$S3086),
OR( 'Country Prioritization'!$C$7='Filter inputs'!$D$4, 'Country Prioritization'!$C$7=$T3086),
OR('Country Prioritization'!$C$8='Filter inputs'!$E$4, 'Country Prioritization'!$C$8=$F3086), OR(AND('Country Prioritization'!$C$5='Filter inputs'!$B$4,H3086&lt;=$X$1),AND('Country Prioritization'!$C$5='Filter inputs'!$B$5,M3086&lt;=$X$1))),1,0)</f>
        <v>1</v>
      </c>
      <c r="Y3086">
        <f>IF(OR('Vaccine Prioritization'!$C$5='Filter inputs'!$E$4, 'Vaccine Prioritization'!$C$5=$F3086),1,0)</f>
        <v>1</v>
      </c>
    </row>
    <row r="3087" spans="1:25" x14ac:dyDescent="0.3">
      <c r="A3087" t="str">
        <f t="shared" si="70"/>
        <v>AFRICACIVRotaC2028</v>
      </c>
      <c r="B3087" t="s">
        <v>3</v>
      </c>
      <c r="C3087" t="s">
        <v>142</v>
      </c>
      <c r="D3087" t="s">
        <v>38</v>
      </c>
      <c r="E3087" t="s">
        <v>85</v>
      </c>
      <c r="F3087">
        <v>2028</v>
      </c>
      <c r="G3087" t="s">
        <v>196</v>
      </c>
      <c r="H3087" s="11" cm="1">
        <f t="array" ref="H3087">_xlfn.IFS(G3087="&gt;70%",1,G3087="60-70%",70%,G3087="50-60%",60%,G3087="&lt;50%",50%)</f>
        <v>1</v>
      </c>
      <c r="I3087" s="47">
        <v>0.16966699474592215</v>
      </c>
      <c r="J3087">
        <v>7</v>
      </c>
      <c r="K3087">
        <v>4</v>
      </c>
      <c r="L3087" t="s">
        <v>196</v>
      </c>
      <c r="M3087" s="11" cm="1">
        <f t="array" ref="M3087">_xlfn.IFS(L3087="&gt;70%",1,L3087="60-70%",70%,L3087="50-60%",60%,L3087="&lt;50%",50%)</f>
        <v>1</v>
      </c>
      <c r="N3087" s="47">
        <v>0.20208281536162487</v>
      </c>
      <c r="O3087">
        <v>5</v>
      </c>
      <c r="P3087">
        <v>4</v>
      </c>
      <c r="Q3087">
        <v>5</v>
      </c>
      <c r="R3087">
        <v>2</v>
      </c>
      <c r="S3087" t="s">
        <v>104</v>
      </c>
      <c r="T3087" t="s">
        <v>109</v>
      </c>
      <c r="V3087">
        <v>18</v>
      </c>
      <c r="W3087">
        <v>16</v>
      </c>
      <c r="X3087">
        <f>IF(AND(OR('Country Prioritization'!$C$4 = 'Filter inputs'!$A$4,'Country Prioritization'!$C$4=$B3087),
OR('Country Prioritization'!$C$6='Filter inputs'!$C$4,'Country Prioritization'!$C$6=$S3087),
OR( 'Country Prioritization'!$C$7='Filter inputs'!$D$4, 'Country Prioritization'!$C$7=$T3087),
OR('Country Prioritization'!$C$8='Filter inputs'!$E$4, 'Country Prioritization'!$C$8=$F3087), OR(AND('Country Prioritization'!$C$5='Filter inputs'!$B$4,H3087&lt;=$X$1),AND('Country Prioritization'!$C$5='Filter inputs'!$B$5,M3087&lt;=$X$1))),1,0)</f>
        <v>1</v>
      </c>
      <c r="Y3087">
        <f>IF(OR('Vaccine Prioritization'!$C$5='Filter inputs'!$E$4, 'Vaccine Prioritization'!$C$5=$F3087),1,0)</f>
        <v>1</v>
      </c>
    </row>
    <row r="3088" spans="1:25" x14ac:dyDescent="0.3">
      <c r="A3088" t="str">
        <f t="shared" si="70"/>
        <v>EUROPEUKRRotaC2028</v>
      </c>
      <c r="B3088" t="s">
        <v>9</v>
      </c>
      <c r="C3088" t="s">
        <v>117</v>
      </c>
      <c r="D3088" t="s">
        <v>10</v>
      </c>
      <c r="E3088" t="s">
        <v>85</v>
      </c>
      <c r="F3088">
        <v>2028</v>
      </c>
      <c r="G3088" t="s">
        <v>197</v>
      </c>
      <c r="H3088" s="11" cm="1">
        <f t="array" ref="H3088">_xlfn.IFS(G3088="&gt;70%",1,G3088="60-70%",70%,G3088="50-60%",60%,G3088="&lt;50%",50%)</f>
        <v>0.7</v>
      </c>
      <c r="I3088" s="47">
        <v>0.16722649759902927</v>
      </c>
      <c r="J3088">
        <v>10</v>
      </c>
      <c r="K3088">
        <v>4</v>
      </c>
      <c r="L3088" t="s">
        <v>199</v>
      </c>
      <c r="M3088" s="11" cm="1">
        <f t="array" ref="M3088">_xlfn.IFS(L3088="&gt;70%",1,L3088="60-70%",70%,L3088="50-60%",60%,L3088="&lt;50%",50%)</f>
        <v>0.5</v>
      </c>
      <c r="N3088" s="47">
        <v>0.19551129552098123</v>
      </c>
      <c r="O3088">
        <v>10</v>
      </c>
      <c r="P3088">
        <v>4</v>
      </c>
      <c r="Q3088">
        <v>1</v>
      </c>
      <c r="R3088">
        <v>11</v>
      </c>
      <c r="S3088" t="s">
        <v>104</v>
      </c>
      <c r="T3088" t="s">
        <v>108</v>
      </c>
      <c r="V3088">
        <v>26</v>
      </c>
      <c r="W3088">
        <v>26</v>
      </c>
      <c r="X3088">
        <f>IF(AND(OR('Country Prioritization'!$C$4 = 'Filter inputs'!$A$4,'Country Prioritization'!$C$4=$B3088),
OR('Country Prioritization'!$C$6='Filter inputs'!$C$4,'Country Prioritization'!$C$6=$S3088),
OR( 'Country Prioritization'!$C$7='Filter inputs'!$D$4, 'Country Prioritization'!$C$7=$T3088),
OR('Country Prioritization'!$C$8='Filter inputs'!$E$4, 'Country Prioritization'!$C$8=$F3088), OR(AND('Country Prioritization'!$C$5='Filter inputs'!$B$4,H3088&lt;=$X$1),AND('Country Prioritization'!$C$5='Filter inputs'!$B$5,M3088&lt;=$X$1))),1,0)</f>
        <v>1</v>
      </c>
      <c r="Y3088">
        <f>IF(OR('Vaccine Prioritization'!$C$5='Filter inputs'!$E$4, 'Vaccine Prioritization'!$C$5=$F3088),1,0)</f>
        <v>1</v>
      </c>
    </row>
    <row r="3089" spans="1:25" x14ac:dyDescent="0.3">
      <c r="A3089" t="str">
        <f t="shared" si="70"/>
        <v>AMERICAHNDRotaC2028</v>
      </c>
      <c r="B3089" t="s">
        <v>22</v>
      </c>
      <c r="C3089" t="s">
        <v>165</v>
      </c>
      <c r="D3089" t="s">
        <v>61</v>
      </c>
      <c r="E3089" t="s">
        <v>85</v>
      </c>
      <c r="F3089">
        <v>2028</v>
      </c>
      <c r="G3089" t="s">
        <v>196</v>
      </c>
      <c r="H3089" s="11" cm="1">
        <f t="array" ref="H3089">_xlfn.IFS(G3089="&gt;70%",1,G3089="60-70%",70%,G3089="50-60%",60%,G3089="&lt;50%",50%)</f>
        <v>1</v>
      </c>
      <c r="I3089" s="47">
        <v>0.17448055196546131</v>
      </c>
      <c r="J3089">
        <v>3</v>
      </c>
      <c r="K3089">
        <v>4</v>
      </c>
      <c r="L3089" t="s">
        <v>196</v>
      </c>
      <c r="M3089" s="11" cm="1">
        <f t="array" ref="M3089">_xlfn.IFS(L3089="&gt;70%",1,L3089="60-70%",70%,L3089="50-60%",60%,L3089="&lt;50%",50%)</f>
        <v>1</v>
      </c>
      <c r="N3089" s="47">
        <v>0.18593418916376428</v>
      </c>
      <c r="O3089">
        <v>2</v>
      </c>
      <c r="P3089">
        <v>3</v>
      </c>
      <c r="Q3089">
        <v>4</v>
      </c>
      <c r="R3089">
        <v>11</v>
      </c>
      <c r="S3089" t="s">
        <v>104</v>
      </c>
      <c r="T3089" t="s">
        <v>108</v>
      </c>
      <c r="V3089">
        <v>22</v>
      </c>
      <c r="W3089">
        <v>20</v>
      </c>
      <c r="X3089">
        <f>IF(AND(OR('Country Prioritization'!$C$4 = 'Filter inputs'!$A$4,'Country Prioritization'!$C$4=$B3089),
OR('Country Prioritization'!$C$6='Filter inputs'!$C$4,'Country Prioritization'!$C$6=$S3089),
OR( 'Country Prioritization'!$C$7='Filter inputs'!$D$4, 'Country Prioritization'!$C$7=$T3089),
OR('Country Prioritization'!$C$8='Filter inputs'!$E$4, 'Country Prioritization'!$C$8=$F3089), OR(AND('Country Prioritization'!$C$5='Filter inputs'!$B$4,H3089&lt;=$X$1),AND('Country Prioritization'!$C$5='Filter inputs'!$B$5,M3089&lt;=$X$1))),1,0)</f>
        <v>1</v>
      </c>
      <c r="Y3089">
        <f>IF(OR('Vaccine Prioritization'!$C$5='Filter inputs'!$E$4, 'Vaccine Prioritization'!$C$5=$F3089),1,0)</f>
        <v>1</v>
      </c>
    </row>
    <row r="3090" spans="1:25" x14ac:dyDescent="0.3">
      <c r="A3090" t="str">
        <f t="shared" si="70"/>
        <v>AFRICAMRTRotaC2028</v>
      </c>
      <c r="B3090" t="s">
        <v>3</v>
      </c>
      <c r="C3090" t="s">
        <v>140</v>
      </c>
      <c r="D3090" t="s">
        <v>36</v>
      </c>
      <c r="E3090" t="s">
        <v>85</v>
      </c>
      <c r="F3090">
        <v>2028</v>
      </c>
      <c r="G3090" t="s">
        <v>196</v>
      </c>
      <c r="H3090" s="11" cm="1">
        <f t="array" ref="H3090">_xlfn.IFS(G3090="&gt;70%",1,G3090="60-70%",70%,G3090="50-60%",60%,G3090="&lt;50%",50%)</f>
        <v>1</v>
      </c>
      <c r="I3090" s="47">
        <v>0.15929111616052233</v>
      </c>
      <c r="J3090">
        <v>5</v>
      </c>
      <c r="K3090">
        <v>4</v>
      </c>
      <c r="L3090" t="s">
        <v>196</v>
      </c>
      <c r="M3090" s="11" cm="1">
        <f t="array" ref="M3090">_xlfn.IFS(L3090="&gt;70%",1,L3090="60-70%",70%,L3090="50-60%",60%,L3090="&lt;50%",50%)</f>
        <v>1</v>
      </c>
      <c r="N3090" s="47">
        <v>0.1523735479664102</v>
      </c>
      <c r="O3090">
        <v>5</v>
      </c>
      <c r="P3090">
        <v>3</v>
      </c>
      <c r="Q3090">
        <v>7</v>
      </c>
      <c r="R3090">
        <v>2</v>
      </c>
      <c r="S3090" t="s">
        <v>104</v>
      </c>
      <c r="T3090" t="s">
        <v>109</v>
      </c>
      <c r="V3090">
        <v>18</v>
      </c>
      <c r="W3090">
        <v>17</v>
      </c>
      <c r="X3090">
        <f>IF(AND(OR('Country Prioritization'!$C$4 = 'Filter inputs'!$A$4,'Country Prioritization'!$C$4=$B3090),
OR('Country Prioritization'!$C$6='Filter inputs'!$C$4,'Country Prioritization'!$C$6=$S3090),
OR( 'Country Prioritization'!$C$7='Filter inputs'!$D$4, 'Country Prioritization'!$C$7=$T3090),
OR('Country Prioritization'!$C$8='Filter inputs'!$E$4, 'Country Prioritization'!$C$8=$F3090), OR(AND('Country Prioritization'!$C$5='Filter inputs'!$B$4,H3090&lt;=$X$1),AND('Country Prioritization'!$C$5='Filter inputs'!$B$5,M3090&lt;=$X$1))),1,0)</f>
        <v>1</v>
      </c>
      <c r="Y3090">
        <f>IF(OR('Vaccine Prioritization'!$C$5='Filter inputs'!$E$4, 'Vaccine Prioritization'!$C$5=$F3090),1,0)</f>
        <v>1</v>
      </c>
    </row>
    <row r="3091" spans="1:25" x14ac:dyDescent="0.3">
      <c r="A3091" t="str">
        <f t="shared" si="70"/>
        <v>AFRICAZWERotaC2028</v>
      </c>
      <c r="B3091" t="s">
        <v>3</v>
      </c>
      <c r="C3091" t="s">
        <v>148</v>
      </c>
      <c r="D3091" t="s">
        <v>44</v>
      </c>
      <c r="E3091" t="s">
        <v>85</v>
      </c>
      <c r="F3091">
        <v>2028</v>
      </c>
      <c r="G3091" t="s">
        <v>196</v>
      </c>
      <c r="H3091" s="11" cm="1">
        <f t="array" ref="H3091">_xlfn.IFS(G3091="&gt;70%",1,G3091="60-70%",70%,G3091="50-60%",60%,G3091="&lt;50%",50%)</f>
        <v>1</v>
      </c>
      <c r="I3091" s="47">
        <v>0.14930274178317721</v>
      </c>
      <c r="J3091">
        <v>2</v>
      </c>
      <c r="K3091">
        <v>3</v>
      </c>
      <c r="L3091" t="s">
        <v>196</v>
      </c>
      <c r="M3091" s="11" cm="1">
        <f t="array" ref="M3091">_xlfn.IFS(L3091="&gt;70%",1,L3091="60-70%",70%,L3091="50-60%",60%,L3091="&lt;50%",50%)</f>
        <v>1</v>
      </c>
      <c r="N3091" s="47">
        <v>0.15080400591612642</v>
      </c>
      <c r="O3091">
        <v>4</v>
      </c>
      <c r="P3091">
        <v>3</v>
      </c>
      <c r="Q3091">
        <v>7</v>
      </c>
      <c r="R3091">
        <v>2</v>
      </c>
      <c r="S3091" t="s">
        <v>104</v>
      </c>
      <c r="T3091" t="s">
        <v>109</v>
      </c>
      <c r="V3091">
        <v>14</v>
      </c>
      <c r="W3091">
        <v>16</v>
      </c>
      <c r="X3091">
        <f>IF(AND(OR('Country Prioritization'!$C$4 = 'Filter inputs'!$A$4,'Country Prioritization'!$C$4=$B3091),
OR('Country Prioritization'!$C$6='Filter inputs'!$C$4,'Country Prioritization'!$C$6=$S3091),
OR( 'Country Prioritization'!$C$7='Filter inputs'!$D$4, 'Country Prioritization'!$C$7=$T3091),
OR('Country Prioritization'!$C$8='Filter inputs'!$E$4, 'Country Prioritization'!$C$8=$F3091), OR(AND('Country Prioritization'!$C$5='Filter inputs'!$B$4,H3091&lt;=$X$1),AND('Country Prioritization'!$C$5='Filter inputs'!$B$5,M3091&lt;=$X$1))),1,0)</f>
        <v>1</v>
      </c>
      <c r="Y3091">
        <f>IF(OR('Vaccine Prioritization'!$C$5='Filter inputs'!$E$4, 'Vaccine Prioritization'!$C$5=$F3091),1,0)</f>
        <v>1</v>
      </c>
    </row>
    <row r="3092" spans="1:25" x14ac:dyDescent="0.3">
      <c r="A3092" t="str">
        <f t="shared" si="70"/>
        <v>AFRICALBRRotaC2028</v>
      </c>
      <c r="B3092" t="s">
        <v>3</v>
      </c>
      <c r="C3092" t="s">
        <v>137</v>
      </c>
      <c r="D3092" t="s">
        <v>33</v>
      </c>
      <c r="E3092" t="s">
        <v>85</v>
      </c>
      <c r="F3092">
        <v>2028</v>
      </c>
      <c r="G3092" t="s">
        <v>197</v>
      </c>
      <c r="H3092" s="11" cm="1">
        <f t="array" ref="H3092">_xlfn.IFS(G3092="&gt;70%",1,G3092="60-70%",70%,G3092="50-60%",60%,G3092="&lt;50%",50%)</f>
        <v>0.7</v>
      </c>
      <c r="I3092" s="47">
        <v>0.10998355577879826</v>
      </c>
      <c r="J3092">
        <v>10</v>
      </c>
      <c r="K3092">
        <v>3</v>
      </c>
      <c r="L3092" t="s">
        <v>196</v>
      </c>
      <c r="M3092" s="11" cm="1">
        <f t="array" ref="M3092">_xlfn.IFS(L3092="&gt;70%",1,L3092="60-70%",70%,L3092="50-60%",60%,L3092="&lt;50%",50%)</f>
        <v>1</v>
      </c>
      <c r="N3092" s="47">
        <v>0.13097904523852583</v>
      </c>
      <c r="O3092">
        <v>5</v>
      </c>
      <c r="P3092">
        <v>3</v>
      </c>
      <c r="Q3092">
        <v>10</v>
      </c>
      <c r="R3092">
        <v>9</v>
      </c>
      <c r="S3092" t="s">
        <v>103</v>
      </c>
      <c r="T3092" t="s">
        <v>106</v>
      </c>
      <c r="V3092">
        <v>32</v>
      </c>
      <c r="W3092">
        <v>27</v>
      </c>
      <c r="X3092">
        <f>IF(AND(OR('Country Prioritization'!$C$4 = 'Filter inputs'!$A$4,'Country Prioritization'!$C$4=$B3092),
OR('Country Prioritization'!$C$6='Filter inputs'!$C$4,'Country Prioritization'!$C$6=$S3092),
OR( 'Country Prioritization'!$C$7='Filter inputs'!$D$4, 'Country Prioritization'!$C$7=$T3092),
OR('Country Prioritization'!$C$8='Filter inputs'!$E$4, 'Country Prioritization'!$C$8=$F3092), OR(AND('Country Prioritization'!$C$5='Filter inputs'!$B$4,H3092&lt;=$X$1),AND('Country Prioritization'!$C$5='Filter inputs'!$B$5,M3092&lt;=$X$1))),1,0)</f>
        <v>1</v>
      </c>
      <c r="Y3092">
        <f>IF(OR('Vaccine Prioritization'!$C$5='Filter inputs'!$E$4, 'Vaccine Prioritization'!$C$5=$F3092),1,0)</f>
        <v>1</v>
      </c>
    </row>
    <row r="3093" spans="1:25" x14ac:dyDescent="0.3">
      <c r="A3093" t="str">
        <f t="shared" si="70"/>
        <v>AFRICACOGRotaC2028</v>
      </c>
      <c r="B3093" t="s">
        <v>3</v>
      </c>
      <c r="C3093" t="s">
        <v>128</v>
      </c>
      <c r="D3093" t="s">
        <v>24</v>
      </c>
      <c r="E3093" t="s">
        <v>85</v>
      </c>
      <c r="F3093">
        <v>2028</v>
      </c>
      <c r="G3093" t="s">
        <v>196</v>
      </c>
      <c r="H3093" s="11" cm="1">
        <f t="array" ref="H3093">_xlfn.IFS(G3093="&gt;70%",1,G3093="60-70%",70%,G3093="50-60%",60%,G3093="&lt;50%",50%)</f>
        <v>1</v>
      </c>
      <c r="I3093" s="47">
        <v>0.15307919376324461</v>
      </c>
      <c r="J3093">
        <v>7</v>
      </c>
      <c r="K3093">
        <v>4</v>
      </c>
      <c r="L3093" t="s">
        <v>196</v>
      </c>
      <c r="M3093" s="11" cm="1">
        <f t="array" ref="M3093">_xlfn.IFS(L3093="&gt;70%",1,L3093="60-70%",70%,L3093="50-60%",60%,L3093="&lt;50%",50%)</f>
        <v>1</v>
      </c>
      <c r="N3093" s="47">
        <v>0.12446523390660971</v>
      </c>
      <c r="O3093">
        <v>6</v>
      </c>
      <c r="P3093">
        <v>3</v>
      </c>
      <c r="Q3093">
        <v>8</v>
      </c>
      <c r="R3093">
        <v>2</v>
      </c>
      <c r="S3093" t="s">
        <v>104</v>
      </c>
      <c r="T3093" t="s">
        <v>109</v>
      </c>
      <c r="V3093">
        <v>21</v>
      </c>
      <c r="W3093">
        <v>19</v>
      </c>
      <c r="X3093">
        <f>IF(AND(OR('Country Prioritization'!$C$4 = 'Filter inputs'!$A$4,'Country Prioritization'!$C$4=$B3093),
OR('Country Prioritization'!$C$6='Filter inputs'!$C$4,'Country Prioritization'!$C$6=$S3093),
OR( 'Country Prioritization'!$C$7='Filter inputs'!$D$4, 'Country Prioritization'!$C$7=$T3093),
OR('Country Prioritization'!$C$8='Filter inputs'!$E$4, 'Country Prioritization'!$C$8=$F3093), OR(AND('Country Prioritization'!$C$5='Filter inputs'!$B$4,H3093&lt;=$X$1),AND('Country Prioritization'!$C$5='Filter inputs'!$B$5,M3093&lt;=$X$1))),1,0)</f>
        <v>1</v>
      </c>
      <c r="Y3093">
        <f>IF(OR('Vaccine Prioritization'!$C$5='Filter inputs'!$E$4, 'Vaccine Prioritization'!$C$5=$F3093),1,0)</f>
        <v>1</v>
      </c>
    </row>
    <row r="3094" spans="1:25" x14ac:dyDescent="0.3">
      <c r="A3094" t="str">
        <f t="shared" si="70"/>
        <v>ASIAMNGRotaC2028</v>
      </c>
      <c r="B3094" t="s">
        <v>13</v>
      </c>
      <c r="C3094" t="s">
        <v>174</v>
      </c>
      <c r="D3094" t="s">
        <v>70</v>
      </c>
      <c r="E3094" t="s">
        <v>85</v>
      </c>
      <c r="F3094">
        <v>2028</v>
      </c>
      <c r="G3094" t="s">
        <v>196</v>
      </c>
      <c r="H3094" s="11" cm="1">
        <f t="array" ref="H3094">_xlfn.IFS(G3094="&gt;70%",1,G3094="60-70%",70%,G3094="50-60%",60%,G3094="&lt;50%",50%)</f>
        <v>1</v>
      </c>
      <c r="I3094" s="47">
        <v>6.2542967242728495E-2</v>
      </c>
      <c r="J3094">
        <v>7</v>
      </c>
      <c r="K3094">
        <v>2</v>
      </c>
      <c r="L3094" t="s">
        <v>199</v>
      </c>
      <c r="M3094" s="11" cm="1">
        <f t="array" ref="M3094">_xlfn.IFS(L3094="&gt;70%",1,L3094="60-70%",70%,L3094="50-60%",60%,L3094="&lt;50%",50%)</f>
        <v>0.5</v>
      </c>
      <c r="N3094" s="47">
        <v>0.11076902084477531</v>
      </c>
      <c r="O3094">
        <v>9</v>
      </c>
      <c r="P3094">
        <v>3</v>
      </c>
      <c r="Q3094">
        <v>5</v>
      </c>
      <c r="R3094">
        <v>11</v>
      </c>
      <c r="S3094" t="s">
        <v>104</v>
      </c>
      <c r="T3094" t="s">
        <v>108</v>
      </c>
      <c r="V3094">
        <v>25</v>
      </c>
      <c r="W3094">
        <v>28</v>
      </c>
      <c r="X3094">
        <f>IF(AND(OR('Country Prioritization'!$C$4 = 'Filter inputs'!$A$4,'Country Prioritization'!$C$4=$B3094),
OR('Country Prioritization'!$C$6='Filter inputs'!$C$4,'Country Prioritization'!$C$6=$S3094),
OR( 'Country Prioritization'!$C$7='Filter inputs'!$D$4, 'Country Prioritization'!$C$7=$T3094),
OR('Country Prioritization'!$C$8='Filter inputs'!$E$4, 'Country Prioritization'!$C$8=$F3094), OR(AND('Country Prioritization'!$C$5='Filter inputs'!$B$4,H3094&lt;=$X$1),AND('Country Prioritization'!$C$5='Filter inputs'!$B$5,M3094&lt;=$X$1))),1,0)</f>
        <v>1</v>
      </c>
      <c r="Y3094">
        <f>IF(OR('Vaccine Prioritization'!$C$5='Filter inputs'!$E$4, 'Vaccine Prioritization'!$C$5=$F3094),1,0)</f>
        <v>1</v>
      </c>
    </row>
    <row r="3095" spans="1:25" x14ac:dyDescent="0.3">
      <c r="A3095" t="str">
        <f t="shared" si="70"/>
        <v>AFRICAGMBRotaC2028</v>
      </c>
      <c r="B3095" t="s">
        <v>3</v>
      </c>
      <c r="C3095" t="s">
        <v>156</v>
      </c>
      <c r="D3095" t="s">
        <v>52</v>
      </c>
      <c r="E3095" t="s">
        <v>85</v>
      </c>
      <c r="F3095">
        <v>2028</v>
      </c>
      <c r="G3095" t="s">
        <v>196</v>
      </c>
      <c r="H3095" s="11" cm="1">
        <f t="array" ref="H3095">_xlfn.IFS(G3095="&gt;70%",1,G3095="60-70%",70%,G3095="50-60%",60%,G3095="&lt;50%",50%)</f>
        <v>1</v>
      </c>
      <c r="I3095" s="47">
        <v>0.1166430673528292</v>
      </c>
      <c r="J3095">
        <v>3</v>
      </c>
      <c r="K3095">
        <v>3</v>
      </c>
      <c r="L3095" t="s">
        <v>196</v>
      </c>
      <c r="M3095" s="11" cm="1">
        <f t="array" ref="M3095">_xlfn.IFS(L3095="&gt;70%",1,L3095="60-70%",70%,L3095="50-60%",60%,L3095="&lt;50%",50%)</f>
        <v>1</v>
      </c>
      <c r="N3095" s="47">
        <v>0.10268392279218978</v>
      </c>
      <c r="O3095">
        <v>3</v>
      </c>
      <c r="P3095">
        <v>3</v>
      </c>
      <c r="Q3095">
        <v>6</v>
      </c>
      <c r="R3095">
        <v>9</v>
      </c>
      <c r="S3095" t="s">
        <v>103</v>
      </c>
      <c r="T3095" t="s">
        <v>106</v>
      </c>
      <c r="V3095">
        <v>21</v>
      </c>
      <c r="W3095">
        <v>21</v>
      </c>
      <c r="X3095">
        <f>IF(AND(OR('Country Prioritization'!$C$4 = 'Filter inputs'!$A$4,'Country Prioritization'!$C$4=$B3095),
OR('Country Prioritization'!$C$6='Filter inputs'!$C$4,'Country Prioritization'!$C$6=$S3095),
OR( 'Country Prioritization'!$C$7='Filter inputs'!$D$4, 'Country Prioritization'!$C$7=$T3095),
OR('Country Prioritization'!$C$8='Filter inputs'!$E$4, 'Country Prioritization'!$C$8=$F3095), OR(AND('Country Prioritization'!$C$5='Filter inputs'!$B$4,H3095&lt;=$X$1),AND('Country Prioritization'!$C$5='Filter inputs'!$B$5,M3095&lt;=$X$1))),1,0)</f>
        <v>1</v>
      </c>
      <c r="Y3095">
        <f>IF(OR('Vaccine Prioritization'!$C$5='Filter inputs'!$E$4, 'Vaccine Prioritization'!$C$5=$F3095),1,0)</f>
        <v>1</v>
      </c>
    </row>
    <row r="3096" spans="1:25" x14ac:dyDescent="0.3">
      <c r="A3096" t="str">
        <f t="shared" si="70"/>
        <v>AFRICACAFRotaC2028</v>
      </c>
      <c r="B3096" t="s">
        <v>3</v>
      </c>
      <c r="C3096" t="s">
        <v>114</v>
      </c>
      <c r="D3096" t="s">
        <v>6</v>
      </c>
      <c r="E3096" t="s">
        <v>85</v>
      </c>
      <c r="F3096">
        <v>2028</v>
      </c>
      <c r="G3096" t="s">
        <v>196</v>
      </c>
      <c r="H3096" s="11" cm="1">
        <f t="array" ref="H3096">_xlfn.IFS(G3096="&gt;70%",1,G3096="60-70%",70%,G3096="50-60%",60%,G3096="&lt;50%",50%)</f>
        <v>1</v>
      </c>
      <c r="I3096" s="47">
        <v>0.17384818294053064</v>
      </c>
      <c r="J3096">
        <v>5</v>
      </c>
      <c r="K3096">
        <v>4</v>
      </c>
      <c r="L3096" t="s">
        <v>199</v>
      </c>
      <c r="M3096" s="11" cm="1">
        <f t="array" ref="M3096">_xlfn.IFS(L3096="&gt;70%",1,L3096="60-70%",70%,L3096="50-60%",60%,L3096="&lt;50%",50%)</f>
        <v>0.5</v>
      </c>
      <c r="N3096" s="47">
        <v>8.7575751491223097E-2</v>
      </c>
      <c r="O3096">
        <v>7</v>
      </c>
      <c r="P3096">
        <v>2</v>
      </c>
      <c r="Q3096">
        <v>10</v>
      </c>
      <c r="R3096">
        <v>9</v>
      </c>
      <c r="S3096" t="s">
        <v>103</v>
      </c>
      <c r="T3096" t="s">
        <v>106</v>
      </c>
      <c r="V3096">
        <v>28</v>
      </c>
      <c r="W3096">
        <v>28</v>
      </c>
      <c r="X3096">
        <f>IF(AND(OR('Country Prioritization'!$C$4 = 'Filter inputs'!$A$4,'Country Prioritization'!$C$4=$B3096),
OR('Country Prioritization'!$C$6='Filter inputs'!$C$4,'Country Prioritization'!$C$6=$S3096),
OR( 'Country Prioritization'!$C$7='Filter inputs'!$D$4, 'Country Prioritization'!$C$7=$T3096),
OR('Country Prioritization'!$C$8='Filter inputs'!$E$4, 'Country Prioritization'!$C$8=$F3096), OR(AND('Country Prioritization'!$C$5='Filter inputs'!$B$4,H3096&lt;=$X$1),AND('Country Prioritization'!$C$5='Filter inputs'!$B$5,M3096&lt;=$X$1))),1,0)</f>
        <v>1</v>
      </c>
      <c r="Y3096">
        <f>IF(OR('Vaccine Prioritization'!$C$5='Filter inputs'!$E$4, 'Vaccine Prioritization'!$C$5=$F3096),1,0)</f>
        <v>1</v>
      </c>
    </row>
    <row r="3097" spans="1:25" x14ac:dyDescent="0.3">
      <c r="A3097" t="str">
        <f t="shared" si="70"/>
        <v>AMERICANICRotaC2028</v>
      </c>
      <c r="B3097" t="s">
        <v>22</v>
      </c>
      <c r="C3097" t="s">
        <v>185</v>
      </c>
      <c r="D3097" t="s">
        <v>81</v>
      </c>
      <c r="E3097" t="s">
        <v>85</v>
      </c>
      <c r="F3097">
        <v>2028</v>
      </c>
      <c r="G3097" t="s">
        <v>196</v>
      </c>
      <c r="H3097" s="11" cm="1">
        <f t="array" ref="H3097">_xlfn.IFS(G3097="&gt;70%",1,G3097="60-70%",70%,G3097="50-60%",60%,G3097="&lt;50%",50%)</f>
        <v>1</v>
      </c>
      <c r="I3097" s="47">
        <v>8.0483469258961673E-2</v>
      </c>
      <c r="J3097">
        <v>1</v>
      </c>
      <c r="K3097">
        <v>3</v>
      </c>
      <c r="L3097" t="s">
        <v>196</v>
      </c>
      <c r="M3097" s="11" cm="1">
        <f t="array" ref="M3097">_xlfn.IFS(L3097="&gt;70%",1,L3097="60-70%",70%,L3097="50-60%",60%,L3097="&lt;50%",50%)</f>
        <v>1</v>
      </c>
      <c r="N3097" s="47">
        <v>8.0423527626867927E-2</v>
      </c>
      <c r="O3097">
        <v>1</v>
      </c>
      <c r="P3097">
        <v>2</v>
      </c>
      <c r="Q3097">
        <v>1</v>
      </c>
      <c r="R3097">
        <v>5</v>
      </c>
      <c r="S3097" t="s">
        <v>104</v>
      </c>
      <c r="T3097" t="s">
        <v>107</v>
      </c>
      <c r="V3097">
        <v>10</v>
      </c>
      <c r="W3097">
        <v>9</v>
      </c>
      <c r="X3097">
        <f>IF(AND(OR('Country Prioritization'!$C$4 = 'Filter inputs'!$A$4,'Country Prioritization'!$C$4=$B3097),
OR('Country Prioritization'!$C$6='Filter inputs'!$C$4,'Country Prioritization'!$C$6=$S3097),
OR( 'Country Prioritization'!$C$7='Filter inputs'!$D$4, 'Country Prioritization'!$C$7=$T3097),
OR('Country Prioritization'!$C$8='Filter inputs'!$E$4, 'Country Prioritization'!$C$8=$F3097), OR(AND('Country Prioritization'!$C$5='Filter inputs'!$B$4,H3097&lt;=$X$1),AND('Country Prioritization'!$C$5='Filter inputs'!$B$5,M3097&lt;=$X$1))),1,0)</f>
        <v>1</v>
      </c>
      <c r="Y3097">
        <f>IF(OR('Vaccine Prioritization'!$C$5='Filter inputs'!$E$4, 'Vaccine Prioritization'!$C$5=$F3097),1,0)</f>
        <v>1</v>
      </c>
    </row>
    <row r="3098" spans="1:25" x14ac:dyDescent="0.3">
      <c r="A3098" t="str">
        <f t="shared" si="70"/>
        <v>AFRICAGNBRotaC2028</v>
      </c>
      <c r="B3098" t="s">
        <v>3</v>
      </c>
      <c r="C3098" t="s">
        <v>138</v>
      </c>
      <c r="D3098" t="s">
        <v>34</v>
      </c>
      <c r="E3098" t="s">
        <v>85</v>
      </c>
      <c r="F3098">
        <v>2028</v>
      </c>
      <c r="G3098" t="s">
        <v>196</v>
      </c>
      <c r="H3098" s="11" cm="1">
        <f t="array" ref="H3098">_xlfn.IFS(G3098="&gt;70%",1,G3098="60-70%",70%,G3098="50-60%",60%,G3098="&lt;50%",50%)</f>
        <v>1</v>
      </c>
      <c r="I3098" s="47">
        <v>7.0885908271587111E-2</v>
      </c>
      <c r="J3098">
        <v>4</v>
      </c>
      <c r="K3098">
        <v>2</v>
      </c>
      <c r="L3098" t="s">
        <v>196</v>
      </c>
      <c r="M3098" s="11" cm="1">
        <f t="array" ref="M3098">_xlfn.IFS(L3098="&gt;70%",1,L3098="60-70%",70%,L3098="50-60%",60%,L3098="&lt;50%",50%)</f>
        <v>1</v>
      </c>
      <c r="N3098" s="47">
        <v>6.9085358459240104E-2</v>
      </c>
      <c r="O3098">
        <v>5</v>
      </c>
      <c r="P3098">
        <v>2</v>
      </c>
      <c r="Q3098">
        <v>9</v>
      </c>
      <c r="R3098">
        <v>9</v>
      </c>
      <c r="S3098" t="s">
        <v>103</v>
      </c>
      <c r="T3098" t="s">
        <v>106</v>
      </c>
      <c r="V3098">
        <v>24</v>
      </c>
      <c r="W3098">
        <v>25</v>
      </c>
      <c r="X3098">
        <f>IF(AND(OR('Country Prioritization'!$C$4 = 'Filter inputs'!$A$4,'Country Prioritization'!$C$4=$B3098),
OR('Country Prioritization'!$C$6='Filter inputs'!$C$4,'Country Prioritization'!$C$6=$S3098),
OR( 'Country Prioritization'!$C$7='Filter inputs'!$D$4, 'Country Prioritization'!$C$7=$T3098),
OR('Country Prioritization'!$C$8='Filter inputs'!$E$4, 'Country Prioritization'!$C$8=$F3098), OR(AND('Country Prioritization'!$C$5='Filter inputs'!$B$4,H3098&lt;=$X$1),AND('Country Prioritization'!$C$5='Filter inputs'!$B$5,M3098&lt;=$X$1))),1,0)</f>
        <v>1</v>
      </c>
      <c r="Y3098">
        <f>IF(OR('Vaccine Prioritization'!$C$5='Filter inputs'!$E$4, 'Vaccine Prioritization'!$C$5=$F3098),1,0)</f>
        <v>1</v>
      </c>
    </row>
    <row r="3099" spans="1:25" x14ac:dyDescent="0.3">
      <c r="A3099" t="str">
        <f t="shared" si="70"/>
        <v>ASIAARMRotaC2028</v>
      </c>
      <c r="B3099" t="s">
        <v>13</v>
      </c>
      <c r="C3099" t="s">
        <v>168</v>
      </c>
      <c r="D3099" t="s">
        <v>64</v>
      </c>
      <c r="E3099" t="s">
        <v>85</v>
      </c>
      <c r="F3099">
        <v>2028</v>
      </c>
      <c r="G3099" t="s">
        <v>196</v>
      </c>
      <c r="H3099" s="11" cm="1">
        <f t="array" ref="H3099">_xlfn.IFS(G3099="&gt;70%",1,G3099="60-70%",70%,G3099="50-60%",60%,G3099="&lt;50%",50%)</f>
        <v>1</v>
      </c>
      <c r="I3099" s="47">
        <v>4.9778855519235263E-2</v>
      </c>
      <c r="J3099">
        <v>2</v>
      </c>
      <c r="K3099">
        <v>2</v>
      </c>
      <c r="L3099" t="s">
        <v>196</v>
      </c>
      <c r="M3099" s="11" cm="1">
        <f t="array" ref="M3099">_xlfn.IFS(L3099="&gt;70%",1,L3099="60-70%",70%,L3099="50-60%",60%,L3099="&lt;50%",50%)</f>
        <v>1</v>
      </c>
      <c r="N3099" s="47">
        <v>5.0226560207900693E-2</v>
      </c>
      <c r="O3099">
        <v>2</v>
      </c>
      <c r="P3099">
        <v>2</v>
      </c>
      <c r="Q3099">
        <v>2</v>
      </c>
      <c r="R3099">
        <v>10</v>
      </c>
      <c r="S3099" t="s">
        <v>105</v>
      </c>
      <c r="T3099" t="s">
        <v>108</v>
      </c>
      <c r="V3099">
        <v>16</v>
      </c>
      <c r="W3099">
        <v>16</v>
      </c>
      <c r="X3099">
        <f>IF(AND(OR('Country Prioritization'!$C$4 = 'Filter inputs'!$A$4,'Country Prioritization'!$C$4=$B3099),
OR('Country Prioritization'!$C$6='Filter inputs'!$C$4,'Country Prioritization'!$C$6=$S3099),
OR( 'Country Prioritization'!$C$7='Filter inputs'!$D$4, 'Country Prioritization'!$C$7=$T3099),
OR('Country Prioritization'!$C$8='Filter inputs'!$E$4, 'Country Prioritization'!$C$8=$F3099), OR(AND('Country Prioritization'!$C$5='Filter inputs'!$B$4,H3099&lt;=$X$1),AND('Country Prioritization'!$C$5='Filter inputs'!$B$5,M3099&lt;=$X$1))),1,0)</f>
        <v>1</v>
      </c>
      <c r="Y3099">
        <f>IF(OR('Vaccine Prioritization'!$C$5='Filter inputs'!$E$4, 'Vaccine Prioritization'!$C$5=$F3099),1,0)</f>
        <v>1</v>
      </c>
    </row>
    <row r="3100" spans="1:25" x14ac:dyDescent="0.3">
      <c r="A3100" t="str">
        <f t="shared" si="70"/>
        <v>ASIATLSRotaC2028</v>
      </c>
      <c r="B3100" t="s">
        <v>13</v>
      </c>
      <c r="C3100" t="s">
        <v>160</v>
      </c>
      <c r="D3100" t="s">
        <v>56</v>
      </c>
      <c r="E3100" t="s">
        <v>85</v>
      </c>
      <c r="F3100">
        <v>2028</v>
      </c>
      <c r="G3100" t="s">
        <v>196</v>
      </c>
      <c r="H3100" s="11" cm="1">
        <f t="array" ref="H3100">_xlfn.IFS(G3100="&gt;70%",1,G3100="60-70%",70%,G3100="50-60%",60%,G3100="&lt;50%",50%)</f>
        <v>1</v>
      </c>
      <c r="I3100" s="47">
        <v>4.0850911574211987E-2</v>
      </c>
      <c r="J3100">
        <v>7</v>
      </c>
      <c r="K3100">
        <v>2</v>
      </c>
      <c r="L3100" t="s">
        <v>199</v>
      </c>
      <c r="M3100" s="11" cm="1">
        <f t="array" ref="M3100">_xlfn.IFS(L3100="&gt;70%",1,L3100="60-70%",70%,L3100="50-60%",60%,L3100="&lt;50%",50%)</f>
        <v>0.5</v>
      </c>
      <c r="N3100" s="47">
        <v>4.7060732517179925E-2</v>
      </c>
      <c r="O3100">
        <v>8</v>
      </c>
      <c r="P3100">
        <v>2</v>
      </c>
      <c r="Q3100">
        <v>2</v>
      </c>
      <c r="R3100">
        <v>11</v>
      </c>
      <c r="S3100" t="s">
        <v>104</v>
      </c>
      <c r="T3100" t="s">
        <v>108</v>
      </c>
      <c r="V3100">
        <v>22</v>
      </c>
      <c r="W3100">
        <v>23</v>
      </c>
      <c r="X3100">
        <f>IF(AND(OR('Country Prioritization'!$C$4 = 'Filter inputs'!$A$4,'Country Prioritization'!$C$4=$B3100),
OR('Country Prioritization'!$C$6='Filter inputs'!$C$4,'Country Prioritization'!$C$6=$S3100),
OR( 'Country Prioritization'!$C$7='Filter inputs'!$D$4, 'Country Prioritization'!$C$7=$T3100),
OR('Country Prioritization'!$C$8='Filter inputs'!$E$4, 'Country Prioritization'!$C$8=$F3100), OR(AND('Country Prioritization'!$C$5='Filter inputs'!$B$4,H3100&lt;=$X$1),AND('Country Prioritization'!$C$5='Filter inputs'!$B$5,M3100&lt;=$X$1))),1,0)</f>
        <v>1</v>
      </c>
      <c r="Y3100">
        <f>IF(OR('Vaccine Prioritization'!$C$5='Filter inputs'!$E$4, 'Vaccine Prioritization'!$C$5=$F3100),1,0)</f>
        <v>1</v>
      </c>
    </row>
    <row r="3101" spans="1:25" x14ac:dyDescent="0.3">
      <c r="A3101" t="str">
        <f t="shared" si="70"/>
        <v>OCEANIASLBRotaC2028</v>
      </c>
      <c r="B3101" t="s">
        <v>15</v>
      </c>
      <c r="C3101" t="s">
        <v>150</v>
      </c>
      <c r="D3101" t="s">
        <v>46</v>
      </c>
      <c r="E3101" t="s">
        <v>85</v>
      </c>
      <c r="F3101">
        <v>2028</v>
      </c>
      <c r="G3101" t="s">
        <v>196</v>
      </c>
      <c r="H3101" s="11" cm="1">
        <f t="array" ref="H3101">_xlfn.IFS(G3101="&gt;70%",1,G3101="60-70%",70%,G3101="50-60%",60%,G3101="&lt;50%",50%)</f>
        <v>1</v>
      </c>
      <c r="I3101" s="47">
        <v>2.3244861195952864E-2</v>
      </c>
      <c r="J3101">
        <v>4</v>
      </c>
      <c r="K3101">
        <v>1</v>
      </c>
      <c r="L3101" t="s">
        <v>199</v>
      </c>
      <c r="M3101" s="11" cm="1">
        <f t="array" ref="M3101">_xlfn.IFS(L3101="&gt;70%",1,L3101="60-70%",70%,L3101="50-60%",60%,L3101="&lt;50%",50%)</f>
        <v>0.5</v>
      </c>
      <c r="N3101" s="47">
        <v>3.8451147491786235E-2</v>
      </c>
      <c r="O3101">
        <v>7</v>
      </c>
      <c r="P3101">
        <v>2</v>
      </c>
      <c r="Q3101">
        <v>1</v>
      </c>
      <c r="R3101">
        <v>5</v>
      </c>
      <c r="S3101" t="s">
        <v>104</v>
      </c>
      <c r="T3101" t="s">
        <v>107</v>
      </c>
      <c r="V3101">
        <v>11</v>
      </c>
      <c r="W3101">
        <v>15</v>
      </c>
      <c r="X3101">
        <f>IF(AND(OR('Country Prioritization'!$C$4 = 'Filter inputs'!$A$4,'Country Prioritization'!$C$4=$B3101),
OR('Country Prioritization'!$C$6='Filter inputs'!$C$4,'Country Prioritization'!$C$6=$S3101),
OR( 'Country Prioritization'!$C$7='Filter inputs'!$D$4, 'Country Prioritization'!$C$7=$T3101),
OR('Country Prioritization'!$C$8='Filter inputs'!$E$4, 'Country Prioritization'!$C$8=$F3101), OR(AND('Country Prioritization'!$C$5='Filter inputs'!$B$4,H3101&lt;=$X$1),AND('Country Prioritization'!$C$5='Filter inputs'!$B$5,M3101&lt;=$X$1))),1,0)</f>
        <v>1</v>
      </c>
      <c r="Y3101">
        <f>IF(OR('Vaccine Prioritization'!$C$5='Filter inputs'!$E$4, 'Vaccine Prioritization'!$C$5=$F3101),1,0)</f>
        <v>1</v>
      </c>
    </row>
    <row r="3102" spans="1:25" x14ac:dyDescent="0.3">
      <c r="A3102" t="str">
        <f t="shared" si="70"/>
        <v>ASIABTNRotaC2028</v>
      </c>
      <c r="B3102" t="s">
        <v>13</v>
      </c>
      <c r="C3102" t="s">
        <v>184</v>
      </c>
      <c r="D3102" t="s">
        <v>80</v>
      </c>
      <c r="E3102" t="s">
        <v>85</v>
      </c>
      <c r="F3102">
        <v>2028</v>
      </c>
      <c r="G3102" t="s">
        <v>196</v>
      </c>
      <c r="H3102" s="11" cm="1">
        <f t="array" ref="H3102">_xlfn.IFS(G3102="&gt;70%",1,G3102="60-70%",70%,G3102="50-60%",60%,G3102="&lt;50%",50%)</f>
        <v>1</v>
      </c>
      <c r="I3102" s="47">
        <v>5.7468368465542537E-3</v>
      </c>
      <c r="J3102">
        <v>7</v>
      </c>
      <c r="K3102">
        <v>1</v>
      </c>
      <c r="L3102" t="s">
        <v>199</v>
      </c>
      <c r="M3102" s="11" cm="1">
        <f t="array" ref="M3102">_xlfn.IFS(L3102="&gt;70%",1,L3102="60-70%",70%,L3102="50-60%",60%,L3102="&lt;50%",50%)</f>
        <v>0.5</v>
      </c>
      <c r="N3102" s="47">
        <v>3.1980612411312379E-2</v>
      </c>
      <c r="O3102">
        <v>8</v>
      </c>
      <c r="P3102">
        <v>2</v>
      </c>
      <c r="Q3102">
        <v>4</v>
      </c>
      <c r="R3102">
        <v>11</v>
      </c>
      <c r="S3102" t="s">
        <v>104</v>
      </c>
      <c r="T3102" t="s">
        <v>108</v>
      </c>
      <c r="V3102">
        <v>23</v>
      </c>
      <c r="W3102">
        <v>25</v>
      </c>
      <c r="X3102">
        <f>IF(AND(OR('Country Prioritization'!$C$4 = 'Filter inputs'!$A$4,'Country Prioritization'!$C$4=$B3102),
OR('Country Prioritization'!$C$6='Filter inputs'!$C$4,'Country Prioritization'!$C$6=$S3102),
OR( 'Country Prioritization'!$C$7='Filter inputs'!$D$4, 'Country Prioritization'!$C$7=$T3102),
OR('Country Prioritization'!$C$8='Filter inputs'!$E$4, 'Country Prioritization'!$C$8=$F3102), OR(AND('Country Prioritization'!$C$5='Filter inputs'!$B$4,H3102&lt;=$X$1),AND('Country Prioritization'!$C$5='Filter inputs'!$B$5,M3102&lt;=$X$1))),1,0)</f>
        <v>1</v>
      </c>
      <c r="Y3102">
        <f>IF(OR('Vaccine Prioritization'!$C$5='Filter inputs'!$E$4, 'Vaccine Prioritization'!$C$5=$F3102),1,0)</f>
        <v>1</v>
      </c>
    </row>
    <row r="3103" spans="1:25" x14ac:dyDescent="0.3">
      <c r="A3103" t="str">
        <f t="shared" si="70"/>
        <v>AFRICADJIRotaC2028</v>
      </c>
      <c r="B3103" t="s">
        <v>3</v>
      </c>
      <c r="C3103" t="s">
        <v>124</v>
      </c>
      <c r="D3103" t="s">
        <v>19</v>
      </c>
      <c r="E3103" t="s">
        <v>85</v>
      </c>
      <c r="F3103">
        <v>2028</v>
      </c>
      <c r="G3103" t="s">
        <v>196</v>
      </c>
      <c r="H3103" s="11" cm="1">
        <f t="array" ref="H3103">_xlfn.IFS(G3103="&gt;70%",1,G3103="60-70%",70%,G3103="50-60%",60%,G3103="&lt;50%",50%)</f>
        <v>1</v>
      </c>
      <c r="I3103" s="47">
        <v>3.4317922533055475E-2</v>
      </c>
      <c r="J3103">
        <v>3</v>
      </c>
      <c r="K3103">
        <v>2</v>
      </c>
      <c r="L3103" t="s">
        <v>197</v>
      </c>
      <c r="M3103" s="11" cm="1">
        <f t="array" ref="M3103">_xlfn.IFS(L3103="&gt;70%",1,L3103="60-70%",70%,L3103="50-60%",60%,L3103="&lt;50%",50%)</f>
        <v>0.7</v>
      </c>
      <c r="N3103" s="47">
        <v>3.0958295721726939E-2</v>
      </c>
      <c r="O3103">
        <v>6</v>
      </c>
      <c r="P3103">
        <v>2</v>
      </c>
      <c r="Q3103">
        <v>7</v>
      </c>
      <c r="R3103">
        <v>2</v>
      </c>
      <c r="S3103" t="s">
        <v>104</v>
      </c>
      <c r="T3103" t="s">
        <v>109</v>
      </c>
      <c r="V3103">
        <v>14</v>
      </c>
      <c r="W3103">
        <v>17</v>
      </c>
      <c r="X3103">
        <f>IF(AND(OR('Country Prioritization'!$C$4 = 'Filter inputs'!$A$4,'Country Prioritization'!$C$4=$B3103),
OR('Country Prioritization'!$C$6='Filter inputs'!$C$4,'Country Prioritization'!$C$6=$S3103),
OR( 'Country Prioritization'!$C$7='Filter inputs'!$D$4, 'Country Prioritization'!$C$7=$T3103),
OR('Country Prioritization'!$C$8='Filter inputs'!$E$4, 'Country Prioritization'!$C$8=$F3103), OR(AND('Country Prioritization'!$C$5='Filter inputs'!$B$4,H3103&lt;=$X$1),AND('Country Prioritization'!$C$5='Filter inputs'!$B$5,M3103&lt;=$X$1))),1,0)</f>
        <v>1</v>
      </c>
      <c r="Y3103">
        <f>IF(OR('Vaccine Prioritization'!$C$5='Filter inputs'!$E$4, 'Vaccine Prioritization'!$C$5=$F3103),1,0)</f>
        <v>1</v>
      </c>
    </row>
    <row r="3104" spans="1:25" x14ac:dyDescent="0.3">
      <c r="A3104" t="str">
        <f t="shared" si="70"/>
        <v>ASIAGEORotaC2028</v>
      </c>
      <c r="B3104" t="s">
        <v>13</v>
      </c>
      <c r="C3104" t="s">
        <v>159</v>
      </c>
      <c r="D3104" t="s">
        <v>55</v>
      </c>
      <c r="E3104" t="s">
        <v>85</v>
      </c>
      <c r="F3104">
        <v>2028</v>
      </c>
      <c r="G3104" t="s">
        <v>196</v>
      </c>
      <c r="H3104" s="11" cm="1">
        <f t="array" ref="H3104">_xlfn.IFS(G3104="&gt;70%",1,G3104="60-70%",70%,G3104="50-60%",60%,G3104="&lt;50%",50%)</f>
        <v>1</v>
      </c>
      <c r="I3104" s="47">
        <v>2.4322462778655331E-2</v>
      </c>
      <c r="J3104">
        <v>4</v>
      </c>
      <c r="K3104">
        <v>2</v>
      </c>
      <c r="L3104" t="s">
        <v>196</v>
      </c>
      <c r="M3104" s="11" cm="1">
        <f t="array" ref="M3104">_xlfn.IFS(L3104="&gt;70%",1,L3104="60-70%",70%,L3104="50-60%",60%,L3104="&lt;50%",50%)</f>
        <v>1</v>
      </c>
      <c r="N3104" s="47">
        <v>2.4314073736952213E-2</v>
      </c>
      <c r="O3104">
        <v>3</v>
      </c>
      <c r="P3104">
        <v>1</v>
      </c>
      <c r="Q3104">
        <v>3</v>
      </c>
      <c r="R3104">
        <v>10</v>
      </c>
      <c r="S3104" t="s">
        <v>105</v>
      </c>
      <c r="T3104" t="s">
        <v>108</v>
      </c>
      <c r="V3104">
        <v>19</v>
      </c>
      <c r="W3104">
        <v>17</v>
      </c>
      <c r="X3104">
        <f>IF(AND(OR('Country Prioritization'!$C$4 = 'Filter inputs'!$A$4,'Country Prioritization'!$C$4=$B3104),
OR('Country Prioritization'!$C$6='Filter inputs'!$C$4,'Country Prioritization'!$C$6=$S3104),
OR( 'Country Prioritization'!$C$7='Filter inputs'!$D$4, 'Country Prioritization'!$C$7=$T3104),
OR('Country Prioritization'!$C$8='Filter inputs'!$E$4, 'Country Prioritization'!$C$8=$F3104), OR(AND('Country Prioritization'!$C$5='Filter inputs'!$B$4,H3104&lt;=$X$1),AND('Country Prioritization'!$C$5='Filter inputs'!$B$5,M3104&lt;=$X$1))),1,0)</f>
        <v>1</v>
      </c>
      <c r="Y3104">
        <f>IF(OR('Vaccine Prioritization'!$C$5='Filter inputs'!$E$4, 'Vaccine Prioritization'!$C$5=$F3104),1,0)</f>
        <v>1</v>
      </c>
    </row>
    <row r="3105" spans="1:25" x14ac:dyDescent="0.3">
      <c r="A3105" t="str">
        <f t="shared" si="70"/>
        <v>AFRICALSORotaC2028</v>
      </c>
      <c r="B3105" t="s">
        <v>3</v>
      </c>
      <c r="C3105" t="s">
        <v>178</v>
      </c>
      <c r="D3105" t="s">
        <v>74</v>
      </c>
      <c r="E3105" t="s">
        <v>85</v>
      </c>
      <c r="F3105">
        <v>2028</v>
      </c>
      <c r="G3105" t="s">
        <v>196</v>
      </c>
      <c r="H3105" s="11" cm="1">
        <f t="array" ref="H3105">_xlfn.IFS(G3105="&gt;70%",1,G3105="60-70%",70%,G3105="50-60%",60%,G3105="&lt;50%",50%)</f>
        <v>1</v>
      </c>
      <c r="I3105" s="47">
        <v>2.3015837274795458E-2</v>
      </c>
      <c r="J3105">
        <v>4</v>
      </c>
      <c r="K3105">
        <v>1</v>
      </c>
      <c r="L3105" t="s">
        <v>196</v>
      </c>
      <c r="M3105" s="11" cm="1">
        <f t="array" ref="M3105">_xlfn.IFS(L3105="&gt;70%",1,L3105="60-70%",70%,L3105="50-60%",60%,L3105="&lt;50%",50%)</f>
        <v>1</v>
      </c>
      <c r="N3105" s="47">
        <v>2.3752845061417765E-2</v>
      </c>
      <c r="O3105">
        <v>1</v>
      </c>
      <c r="P3105">
        <v>1</v>
      </c>
      <c r="Q3105">
        <v>9</v>
      </c>
      <c r="R3105">
        <v>2</v>
      </c>
      <c r="S3105" t="s">
        <v>104</v>
      </c>
      <c r="T3105" t="s">
        <v>109</v>
      </c>
      <c r="V3105">
        <v>16</v>
      </c>
      <c r="W3105">
        <v>13</v>
      </c>
      <c r="X3105">
        <f>IF(AND(OR('Country Prioritization'!$C$4 = 'Filter inputs'!$A$4,'Country Prioritization'!$C$4=$B3105),
OR('Country Prioritization'!$C$6='Filter inputs'!$C$4,'Country Prioritization'!$C$6=$S3105),
OR( 'Country Prioritization'!$C$7='Filter inputs'!$D$4, 'Country Prioritization'!$C$7=$T3105),
OR('Country Prioritization'!$C$8='Filter inputs'!$E$4, 'Country Prioritization'!$C$8=$F3105), OR(AND('Country Prioritization'!$C$5='Filter inputs'!$B$4,H3105&lt;=$X$1),AND('Country Prioritization'!$C$5='Filter inputs'!$B$5,M3105&lt;=$X$1))),1,0)</f>
        <v>1</v>
      </c>
      <c r="Y3105">
        <f>IF(OR('Vaccine Prioritization'!$C$5='Filter inputs'!$E$4, 'Vaccine Prioritization'!$C$5=$F3105),1,0)</f>
        <v>1</v>
      </c>
    </row>
    <row r="3106" spans="1:25" x14ac:dyDescent="0.3">
      <c r="A3106" t="str">
        <f t="shared" si="70"/>
        <v>AFRICACOMRotaC2028</v>
      </c>
      <c r="B3106" t="s">
        <v>3</v>
      </c>
      <c r="C3106" t="s">
        <v>153</v>
      </c>
      <c r="D3106" t="s">
        <v>49</v>
      </c>
      <c r="E3106" t="s">
        <v>85</v>
      </c>
      <c r="F3106">
        <v>2028</v>
      </c>
      <c r="G3106" t="s">
        <v>196</v>
      </c>
      <c r="H3106" s="11" cm="1">
        <f t="array" ref="H3106">_xlfn.IFS(G3106="&gt;70%",1,G3106="60-70%",70%,G3106="50-60%",60%,G3106="&lt;50%",50%)</f>
        <v>1</v>
      </c>
      <c r="I3106" s="47">
        <v>3.737038962920293E-2</v>
      </c>
      <c r="J3106">
        <v>5</v>
      </c>
      <c r="K3106">
        <v>2</v>
      </c>
      <c r="L3106" t="s">
        <v>199</v>
      </c>
      <c r="M3106" s="11" cm="1">
        <f t="array" ref="M3106">_xlfn.IFS(L3106="&gt;70%",1,L3106="60-70%",70%,L3106="50-60%",60%,L3106="&lt;50%",50%)</f>
        <v>0.5</v>
      </c>
      <c r="N3106" s="47">
        <v>2.3524809476169681E-2</v>
      </c>
      <c r="O3106">
        <v>7</v>
      </c>
      <c r="P3106">
        <v>1</v>
      </c>
      <c r="Q3106">
        <v>3</v>
      </c>
      <c r="R3106">
        <v>2</v>
      </c>
      <c r="S3106" t="s">
        <v>104</v>
      </c>
      <c r="T3106" t="s">
        <v>109</v>
      </c>
      <c r="V3106">
        <v>12</v>
      </c>
      <c r="W3106">
        <v>13</v>
      </c>
      <c r="X3106">
        <f>IF(AND(OR('Country Prioritization'!$C$4 = 'Filter inputs'!$A$4,'Country Prioritization'!$C$4=$B3106),
OR('Country Prioritization'!$C$6='Filter inputs'!$C$4,'Country Prioritization'!$C$6=$S3106),
OR( 'Country Prioritization'!$C$7='Filter inputs'!$D$4, 'Country Prioritization'!$C$7=$T3106),
OR('Country Prioritization'!$C$8='Filter inputs'!$E$4, 'Country Prioritization'!$C$8=$F3106), OR(AND('Country Prioritization'!$C$5='Filter inputs'!$B$4,H3106&lt;=$X$1),AND('Country Prioritization'!$C$5='Filter inputs'!$B$5,M3106&lt;=$X$1))),1,0)</f>
        <v>1</v>
      </c>
      <c r="Y3106">
        <f>IF(OR('Vaccine Prioritization'!$C$5='Filter inputs'!$E$4, 'Vaccine Prioritization'!$C$5=$F3106),1,0)</f>
        <v>1</v>
      </c>
    </row>
    <row r="3107" spans="1:25" x14ac:dyDescent="0.3">
      <c r="A3107" t="str">
        <f t="shared" si="70"/>
        <v>AMERICAGUYRotaC2028</v>
      </c>
      <c r="B3107" t="s">
        <v>22</v>
      </c>
      <c r="C3107" t="s">
        <v>170</v>
      </c>
      <c r="D3107" t="s">
        <v>66</v>
      </c>
      <c r="E3107" t="s">
        <v>85</v>
      </c>
      <c r="F3107">
        <v>2028</v>
      </c>
      <c r="G3107" t="s">
        <v>196</v>
      </c>
      <c r="H3107" s="11" cm="1">
        <f t="array" ref="H3107">_xlfn.IFS(G3107="&gt;70%",1,G3107="60-70%",70%,G3107="50-60%",60%,G3107="&lt;50%",50%)</f>
        <v>1</v>
      </c>
      <c r="I3107" s="47">
        <v>2.1596924433935346E-2</v>
      </c>
      <c r="J3107">
        <v>1</v>
      </c>
      <c r="K3107">
        <v>1</v>
      </c>
      <c r="L3107" t="s">
        <v>196</v>
      </c>
      <c r="M3107" s="11" cm="1">
        <f t="array" ref="M3107">_xlfn.IFS(L3107="&gt;70%",1,L3107="60-70%",70%,L3107="50-60%",60%,L3107="&lt;50%",50%)</f>
        <v>1</v>
      </c>
      <c r="N3107" s="47">
        <v>2.014020903536979E-2</v>
      </c>
      <c r="O3107">
        <v>2</v>
      </c>
      <c r="P3107">
        <v>1</v>
      </c>
      <c r="Q3107">
        <v>4</v>
      </c>
      <c r="R3107">
        <v>10</v>
      </c>
      <c r="S3107" t="s">
        <v>105</v>
      </c>
      <c r="T3107" t="s">
        <v>108</v>
      </c>
      <c r="V3107">
        <v>16</v>
      </c>
      <c r="W3107">
        <v>17</v>
      </c>
      <c r="X3107">
        <f>IF(AND(OR('Country Prioritization'!$C$4 = 'Filter inputs'!$A$4,'Country Prioritization'!$C$4=$B3107),
OR('Country Prioritization'!$C$6='Filter inputs'!$C$4,'Country Prioritization'!$C$6=$S3107),
OR( 'Country Prioritization'!$C$7='Filter inputs'!$D$4, 'Country Prioritization'!$C$7=$T3107),
OR('Country Prioritization'!$C$8='Filter inputs'!$E$4, 'Country Prioritization'!$C$8=$F3107), OR(AND('Country Prioritization'!$C$5='Filter inputs'!$B$4,H3107&lt;=$X$1),AND('Country Prioritization'!$C$5='Filter inputs'!$B$5,M3107&lt;=$X$1))),1,0)</f>
        <v>1</v>
      </c>
      <c r="Y3107">
        <f>IF(OR('Vaccine Prioritization'!$C$5='Filter inputs'!$E$4, 'Vaccine Prioritization'!$C$5=$F3107),1,0)</f>
        <v>1</v>
      </c>
    </row>
    <row r="3108" spans="1:25" x14ac:dyDescent="0.3">
      <c r="A3108" t="str">
        <f t="shared" si="70"/>
        <v>EUROPEMDARotaC2028</v>
      </c>
      <c r="B3108" t="s">
        <v>9</v>
      </c>
      <c r="C3108" t="s">
        <v>130</v>
      </c>
      <c r="D3108" t="s">
        <v>26</v>
      </c>
      <c r="E3108" t="s">
        <v>85</v>
      </c>
      <c r="F3108">
        <v>2028</v>
      </c>
      <c r="G3108" t="s">
        <v>197</v>
      </c>
      <c r="H3108" s="11" cm="1">
        <f t="array" ref="H3108">_xlfn.IFS(G3108="&gt;70%",1,G3108="60-70%",70%,G3108="50-60%",60%,G3108="&lt;50%",50%)</f>
        <v>0.7</v>
      </c>
      <c r="I3108" s="47">
        <v>1.7796953653398114E-2</v>
      </c>
      <c r="J3108">
        <v>9</v>
      </c>
      <c r="K3108">
        <v>1</v>
      </c>
      <c r="L3108" t="s">
        <v>196</v>
      </c>
      <c r="M3108" s="11" cm="1">
        <f t="array" ref="M3108">_xlfn.IFS(L3108="&gt;70%",1,L3108="60-70%",70%,L3108="50-60%",60%,L3108="&lt;50%",50%)</f>
        <v>1</v>
      </c>
      <c r="N3108" s="47">
        <v>1.6998400232147201E-2</v>
      </c>
      <c r="O3108">
        <v>5</v>
      </c>
      <c r="P3108">
        <v>1</v>
      </c>
      <c r="Q3108">
        <v>2</v>
      </c>
      <c r="R3108">
        <v>11</v>
      </c>
      <c r="S3108" t="s">
        <v>104</v>
      </c>
      <c r="T3108" t="s">
        <v>108</v>
      </c>
      <c r="V3108">
        <v>23</v>
      </c>
      <c r="W3108">
        <v>19</v>
      </c>
      <c r="X3108">
        <f>IF(AND(OR('Country Prioritization'!$C$4 = 'Filter inputs'!$A$4,'Country Prioritization'!$C$4=$B3108),
OR('Country Prioritization'!$C$6='Filter inputs'!$C$4,'Country Prioritization'!$C$6=$S3108),
OR( 'Country Prioritization'!$C$7='Filter inputs'!$D$4, 'Country Prioritization'!$C$7=$T3108),
OR('Country Prioritization'!$C$8='Filter inputs'!$E$4, 'Country Prioritization'!$C$8=$F3108), OR(AND('Country Prioritization'!$C$5='Filter inputs'!$B$4,H3108&lt;=$X$1),AND('Country Prioritization'!$C$5='Filter inputs'!$B$5,M3108&lt;=$X$1))),1,0)</f>
        <v>1</v>
      </c>
      <c r="Y3108">
        <f>IF(OR('Vaccine Prioritization'!$C$5='Filter inputs'!$E$4, 'Vaccine Prioritization'!$C$5=$F3108),1,0)</f>
        <v>1</v>
      </c>
    </row>
    <row r="3109" spans="1:25" x14ac:dyDescent="0.3">
      <c r="A3109" t="str">
        <f t="shared" si="70"/>
        <v>OCEANIAKIRRotaC2028</v>
      </c>
      <c r="B3109" t="s">
        <v>15</v>
      </c>
      <c r="C3109" t="s">
        <v>129</v>
      </c>
      <c r="D3109" t="s">
        <v>25</v>
      </c>
      <c r="E3109" t="s">
        <v>85</v>
      </c>
      <c r="F3109">
        <v>2028</v>
      </c>
      <c r="G3109" t="s">
        <v>196</v>
      </c>
      <c r="H3109" s="11" cm="1">
        <f t="array" ref="H3109">_xlfn.IFS(G3109="&gt;70%",1,G3109="60-70%",70%,G3109="50-60%",60%,G3109="&lt;50%",50%)</f>
        <v>1</v>
      </c>
      <c r="I3109" s="47">
        <v>9.6187324627798679E-3</v>
      </c>
      <c r="J3109">
        <v>1</v>
      </c>
      <c r="K3109">
        <v>1</v>
      </c>
      <c r="L3109" t="s">
        <v>197</v>
      </c>
      <c r="M3109" s="11" cm="1">
        <f t="array" ref="M3109">_xlfn.IFS(L3109="&gt;70%",1,L3109="60-70%",70%,L3109="50-60%",60%,L3109="&lt;50%",50%)</f>
        <v>0.7</v>
      </c>
      <c r="N3109" s="47">
        <v>7.2691956182111255E-3</v>
      </c>
      <c r="O3109">
        <v>6</v>
      </c>
      <c r="P3109">
        <v>1</v>
      </c>
      <c r="Q3109">
        <v>5</v>
      </c>
      <c r="R3109">
        <v>11</v>
      </c>
      <c r="S3109" t="s">
        <v>104</v>
      </c>
      <c r="T3109" t="s">
        <v>108</v>
      </c>
      <c r="V3109">
        <v>18</v>
      </c>
      <c r="W3109">
        <v>23</v>
      </c>
      <c r="X3109">
        <f>IF(AND(OR('Country Prioritization'!$C$4 = 'Filter inputs'!$A$4,'Country Prioritization'!$C$4=$B3109),
OR('Country Prioritization'!$C$6='Filter inputs'!$C$4,'Country Prioritization'!$C$6=$S3109),
OR( 'Country Prioritization'!$C$7='Filter inputs'!$D$4, 'Country Prioritization'!$C$7=$T3109),
OR('Country Prioritization'!$C$8='Filter inputs'!$E$4, 'Country Prioritization'!$C$8=$F3109), OR(AND('Country Prioritization'!$C$5='Filter inputs'!$B$4,H3109&lt;=$X$1),AND('Country Prioritization'!$C$5='Filter inputs'!$B$5,M3109&lt;=$X$1))),1,0)</f>
        <v>1</v>
      </c>
      <c r="Y3109">
        <f>IF(OR('Vaccine Prioritization'!$C$5='Filter inputs'!$E$4, 'Vaccine Prioritization'!$C$5=$F3109),1,0)</f>
        <v>1</v>
      </c>
    </row>
    <row r="3110" spans="1:25" x14ac:dyDescent="0.3">
      <c r="A3110" t="str">
        <f t="shared" si="70"/>
        <v>AFRICASTPRotaC2028</v>
      </c>
      <c r="B3110" t="s">
        <v>3</v>
      </c>
      <c r="C3110" t="s">
        <v>173</v>
      </c>
      <c r="D3110" t="s">
        <v>69</v>
      </c>
      <c r="E3110" t="s">
        <v>85</v>
      </c>
      <c r="F3110">
        <v>2028</v>
      </c>
      <c r="G3110" t="s">
        <v>196</v>
      </c>
      <c r="H3110" s="11" cm="1">
        <f t="array" ref="H3110">_xlfn.IFS(G3110="&gt;70%",1,G3110="60-70%",70%,G3110="50-60%",60%,G3110="&lt;50%",50%)</f>
        <v>1</v>
      </c>
      <c r="I3110" s="47">
        <v>2.482046901153806E-3</v>
      </c>
      <c r="J3110">
        <v>1</v>
      </c>
      <c r="K3110">
        <v>1</v>
      </c>
      <c r="L3110" t="s">
        <v>196</v>
      </c>
      <c r="M3110" s="11" cm="1">
        <f t="array" ref="M3110">_xlfn.IFS(L3110="&gt;70%",1,L3110="60-70%",70%,L3110="50-60%",60%,L3110="&lt;50%",50%)</f>
        <v>1</v>
      </c>
      <c r="N3110" s="47">
        <v>2.1919914365247542E-3</v>
      </c>
      <c r="O3110">
        <v>1</v>
      </c>
      <c r="P3110">
        <v>1</v>
      </c>
      <c r="Q3110">
        <v>4</v>
      </c>
      <c r="R3110">
        <v>5</v>
      </c>
      <c r="S3110" t="s">
        <v>104</v>
      </c>
      <c r="T3110" t="s">
        <v>107</v>
      </c>
      <c r="V3110">
        <v>11</v>
      </c>
      <c r="W3110">
        <v>11</v>
      </c>
      <c r="X3110">
        <f>IF(AND(OR('Country Prioritization'!$C$4 = 'Filter inputs'!$A$4,'Country Prioritization'!$C$4=$B3110),
OR('Country Prioritization'!$C$6='Filter inputs'!$C$4,'Country Prioritization'!$C$6=$S3110),
OR( 'Country Prioritization'!$C$7='Filter inputs'!$D$4, 'Country Prioritization'!$C$7=$T3110),
OR('Country Prioritization'!$C$8='Filter inputs'!$E$4, 'Country Prioritization'!$C$8=$F3110), OR(AND('Country Prioritization'!$C$5='Filter inputs'!$B$4,H3110&lt;=$X$1),AND('Country Prioritization'!$C$5='Filter inputs'!$B$5,M3110&lt;=$X$1))),1,0)</f>
        <v>1</v>
      </c>
      <c r="Y3110">
        <f>IF(OR('Vaccine Prioritization'!$C$5='Filter inputs'!$E$4, 'Vaccine Prioritization'!$C$5=$F3110),1,0)</f>
        <v>1</v>
      </c>
    </row>
    <row r="3111" spans="1:25" x14ac:dyDescent="0.3">
      <c r="A3111" t="str">
        <f t="shared" si="70"/>
        <v>ASIAINDRotaC2029</v>
      </c>
      <c r="B3111" t="s">
        <v>13</v>
      </c>
      <c r="C3111" t="s">
        <v>146</v>
      </c>
      <c r="D3111" t="s">
        <v>42</v>
      </c>
      <c r="E3111" t="s">
        <v>85</v>
      </c>
      <c r="F3111">
        <v>2029</v>
      </c>
      <c r="G3111" t="s">
        <v>198</v>
      </c>
      <c r="H3111" s="11" cm="1">
        <f t="array" ref="H3111">_xlfn.IFS(G3111="&gt;70%",1,G3111="60-70%",70%,G3111="50-60%",60%,G3111="&lt;50%",50%)</f>
        <v>0.6</v>
      </c>
      <c r="I3111" s="47">
        <v>22.546469640121678</v>
      </c>
      <c r="J3111">
        <v>10</v>
      </c>
      <c r="K3111">
        <v>10</v>
      </c>
      <c r="L3111" t="s">
        <v>196</v>
      </c>
      <c r="M3111" s="11" cm="1">
        <f t="array" ref="M3111">_xlfn.IFS(L3111="&gt;70%",1,L3111="60-70%",70%,L3111="50-60%",60%,L3111="&lt;50%",50%)</f>
        <v>1</v>
      </c>
      <c r="N3111" s="47">
        <v>36.959075039955977</v>
      </c>
      <c r="O3111">
        <v>4</v>
      </c>
      <c r="P3111">
        <v>10</v>
      </c>
      <c r="Q3111">
        <v>3</v>
      </c>
      <c r="R3111">
        <v>5</v>
      </c>
      <c r="S3111" t="s">
        <v>104</v>
      </c>
      <c r="T3111" t="s">
        <v>107</v>
      </c>
      <c r="V3111">
        <v>28</v>
      </c>
      <c r="W3111">
        <v>22</v>
      </c>
      <c r="X3111">
        <f>IF(AND(OR('Country Prioritization'!$C$4 = 'Filter inputs'!$A$4,'Country Prioritization'!$C$4=$B3111),
OR('Country Prioritization'!$C$6='Filter inputs'!$C$4,'Country Prioritization'!$C$6=$S3111),
OR( 'Country Prioritization'!$C$7='Filter inputs'!$D$4, 'Country Prioritization'!$C$7=$T3111),
OR('Country Prioritization'!$C$8='Filter inputs'!$E$4, 'Country Prioritization'!$C$8=$F3111), OR(AND('Country Prioritization'!$C$5='Filter inputs'!$B$4,H3111&lt;=$X$1),AND('Country Prioritization'!$C$5='Filter inputs'!$B$5,M3111&lt;=$X$1))),1,0)</f>
        <v>1</v>
      </c>
      <c r="Y3111">
        <f>IF(OR('Vaccine Prioritization'!$C$5='Filter inputs'!$E$4, 'Vaccine Prioritization'!$C$5=$F3111),1,0)</f>
        <v>1</v>
      </c>
    </row>
    <row r="3112" spans="1:25" x14ac:dyDescent="0.3">
      <c r="A3112" t="str">
        <f t="shared" si="70"/>
        <v>ASIAIDNRotaC2029</v>
      </c>
      <c r="B3112" t="s">
        <v>13</v>
      </c>
      <c r="C3112" t="s">
        <v>133</v>
      </c>
      <c r="D3112" t="s">
        <v>29</v>
      </c>
      <c r="E3112" t="s">
        <v>85</v>
      </c>
      <c r="F3112">
        <v>2029</v>
      </c>
      <c r="G3112" t="s">
        <v>196</v>
      </c>
      <c r="H3112" s="11" cm="1">
        <f t="array" ref="H3112">_xlfn.IFS(G3112="&gt;70%",1,G3112="60-70%",70%,G3112="50-60%",60%,G3112="&lt;50%",50%)</f>
        <v>1</v>
      </c>
      <c r="I3112" s="47">
        <v>5.6096698471371882</v>
      </c>
      <c r="J3112">
        <v>9</v>
      </c>
      <c r="K3112">
        <v>10</v>
      </c>
      <c r="L3112" t="s">
        <v>199</v>
      </c>
      <c r="M3112" s="11" cm="1">
        <f t="array" ref="M3112">_xlfn.IFS(L3112="&gt;70%",1,L3112="60-70%",70%,L3112="50-60%",60%,L3112="&lt;50%",50%)</f>
        <v>0.5</v>
      </c>
      <c r="N3112" s="47">
        <v>8.4678786726981521</v>
      </c>
      <c r="O3112">
        <v>10</v>
      </c>
      <c r="P3112">
        <v>10</v>
      </c>
      <c r="Q3112">
        <v>2</v>
      </c>
      <c r="R3112">
        <v>10</v>
      </c>
      <c r="S3112" t="s">
        <v>105</v>
      </c>
      <c r="T3112" t="s">
        <v>108</v>
      </c>
      <c r="V3112">
        <v>31</v>
      </c>
      <c r="W3112">
        <v>32</v>
      </c>
      <c r="X3112">
        <f>IF(AND(OR('Country Prioritization'!$C$4 = 'Filter inputs'!$A$4,'Country Prioritization'!$C$4=$B3112),
OR('Country Prioritization'!$C$6='Filter inputs'!$C$4,'Country Prioritization'!$C$6=$S3112),
OR( 'Country Prioritization'!$C$7='Filter inputs'!$D$4, 'Country Prioritization'!$C$7=$T3112),
OR('Country Prioritization'!$C$8='Filter inputs'!$E$4, 'Country Prioritization'!$C$8=$F3112), OR(AND('Country Prioritization'!$C$5='Filter inputs'!$B$4,H3112&lt;=$X$1),AND('Country Prioritization'!$C$5='Filter inputs'!$B$5,M3112&lt;=$X$1))),1,0)</f>
        <v>1</v>
      </c>
      <c r="Y3112">
        <f>IF(OR('Vaccine Prioritization'!$C$5='Filter inputs'!$E$4, 'Vaccine Prioritization'!$C$5=$F3112),1,0)</f>
        <v>1</v>
      </c>
    </row>
    <row r="3113" spans="1:25" x14ac:dyDescent="0.3">
      <c r="A3113" t="str">
        <f t="shared" si="70"/>
        <v>ASIAPAKRotaC2029</v>
      </c>
      <c r="B3113" t="s">
        <v>13</v>
      </c>
      <c r="C3113" t="s">
        <v>141</v>
      </c>
      <c r="D3113" t="s">
        <v>37</v>
      </c>
      <c r="E3113" t="s">
        <v>85</v>
      </c>
      <c r="F3113">
        <v>2029</v>
      </c>
      <c r="G3113" t="s">
        <v>196</v>
      </c>
      <c r="H3113" s="11" cm="1">
        <f t="array" ref="H3113">_xlfn.IFS(G3113="&gt;70%",1,G3113="60-70%",70%,G3113="50-60%",60%,G3113="&lt;50%",50%)</f>
        <v>1</v>
      </c>
      <c r="I3113" s="47">
        <v>7.6950077312051972</v>
      </c>
      <c r="J3113">
        <v>7</v>
      </c>
      <c r="K3113">
        <v>10</v>
      </c>
      <c r="L3113" t="s">
        <v>196</v>
      </c>
      <c r="M3113" s="11" cm="1">
        <f t="array" ref="M3113">_xlfn.IFS(L3113="&gt;70%",1,L3113="60-70%",70%,L3113="50-60%",60%,L3113="&lt;50%",50%)</f>
        <v>1</v>
      </c>
      <c r="N3113" s="47">
        <v>8.4099824532786727</v>
      </c>
      <c r="O3113">
        <v>5</v>
      </c>
      <c r="P3113">
        <v>10</v>
      </c>
      <c r="Q3113">
        <v>3</v>
      </c>
      <c r="R3113">
        <v>2</v>
      </c>
      <c r="S3113" t="s">
        <v>104</v>
      </c>
      <c r="T3113" t="s">
        <v>109</v>
      </c>
      <c r="V3113">
        <v>22</v>
      </c>
      <c r="W3113">
        <v>20</v>
      </c>
      <c r="X3113">
        <f>IF(AND(OR('Country Prioritization'!$C$4 = 'Filter inputs'!$A$4,'Country Prioritization'!$C$4=$B3113),
OR('Country Prioritization'!$C$6='Filter inputs'!$C$4,'Country Prioritization'!$C$6=$S3113),
OR( 'Country Prioritization'!$C$7='Filter inputs'!$D$4, 'Country Prioritization'!$C$7=$T3113),
OR('Country Prioritization'!$C$8='Filter inputs'!$E$4, 'Country Prioritization'!$C$8=$F3113), OR(AND('Country Prioritization'!$C$5='Filter inputs'!$B$4,H3113&lt;=$X$1),AND('Country Prioritization'!$C$5='Filter inputs'!$B$5,M3113&lt;=$X$1))),1,0)</f>
        <v>1</v>
      </c>
      <c r="Y3113">
        <f>IF(OR('Vaccine Prioritization'!$C$5='Filter inputs'!$E$4, 'Vaccine Prioritization'!$C$5=$F3113),1,0)</f>
        <v>1</v>
      </c>
    </row>
    <row r="3114" spans="1:25" x14ac:dyDescent="0.3">
      <c r="A3114" t="str">
        <f t="shared" si="70"/>
        <v>AFRICANGARotaC2029</v>
      </c>
      <c r="B3114" t="s">
        <v>3</v>
      </c>
      <c r="C3114" t="s">
        <v>113</v>
      </c>
      <c r="D3114" t="s">
        <v>5</v>
      </c>
      <c r="E3114" t="s">
        <v>85</v>
      </c>
      <c r="F3114">
        <v>2029</v>
      </c>
      <c r="G3114" t="s">
        <v>196</v>
      </c>
      <c r="H3114" s="11" cm="1">
        <f t="array" ref="H3114">_xlfn.IFS(G3114="&gt;70%",1,G3114="60-70%",70%,G3114="50-60%",60%,G3114="&lt;50%",50%)</f>
        <v>1</v>
      </c>
      <c r="I3114" s="47">
        <v>9.8063889677316496</v>
      </c>
      <c r="J3114">
        <v>6</v>
      </c>
      <c r="K3114">
        <v>10</v>
      </c>
      <c r="L3114" t="s">
        <v>199</v>
      </c>
      <c r="M3114" s="11" cm="1">
        <f t="array" ref="M3114">_xlfn.IFS(L3114="&gt;70%",1,L3114="60-70%",70%,L3114="50-60%",60%,L3114="&lt;50%",50%)</f>
        <v>0.5</v>
      </c>
      <c r="N3114" s="47">
        <v>6.4993242856048417</v>
      </c>
      <c r="O3114">
        <v>7</v>
      </c>
      <c r="P3114">
        <v>10</v>
      </c>
      <c r="Q3114">
        <v>10</v>
      </c>
      <c r="R3114">
        <v>5</v>
      </c>
      <c r="S3114" t="s">
        <v>104</v>
      </c>
      <c r="T3114" t="s">
        <v>107</v>
      </c>
      <c r="V3114">
        <v>31</v>
      </c>
      <c r="W3114">
        <v>32</v>
      </c>
      <c r="X3114">
        <f>IF(AND(OR('Country Prioritization'!$C$4 = 'Filter inputs'!$A$4,'Country Prioritization'!$C$4=$B3114),
OR('Country Prioritization'!$C$6='Filter inputs'!$C$4,'Country Prioritization'!$C$6=$S3114),
OR( 'Country Prioritization'!$C$7='Filter inputs'!$D$4, 'Country Prioritization'!$C$7=$T3114),
OR('Country Prioritization'!$C$8='Filter inputs'!$E$4, 'Country Prioritization'!$C$8=$F3114), OR(AND('Country Prioritization'!$C$5='Filter inputs'!$B$4,H3114&lt;=$X$1),AND('Country Prioritization'!$C$5='Filter inputs'!$B$5,M3114&lt;=$X$1))),1,0)</f>
        <v>1</v>
      </c>
      <c r="Y3114">
        <f>IF(OR('Vaccine Prioritization'!$C$5='Filter inputs'!$E$4, 'Vaccine Prioritization'!$C$5=$F3114),1,0)</f>
        <v>1</v>
      </c>
    </row>
    <row r="3115" spans="1:25" x14ac:dyDescent="0.3">
      <c r="A3115" t="str">
        <f t="shared" si="70"/>
        <v>ASIABGDRotaC2029</v>
      </c>
      <c r="B3115" t="s">
        <v>13</v>
      </c>
      <c r="C3115" t="s">
        <v>169</v>
      </c>
      <c r="D3115" t="s">
        <v>65</v>
      </c>
      <c r="E3115" t="s">
        <v>85</v>
      </c>
      <c r="F3115">
        <v>2029</v>
      </c>
      <c r="G3115" t="s">
        <v>196</v>
      </c>
      <c r="H3115" s="11" cm="1">
        <f t="array" ref="H3115">_xlfn.IFS(G3115="&gt;70%",1,G3115="60-70%",70%,G3115="50-60%",60%,G3115="&lt;50%",50%)</f>
        <v>1</v>
      </c>
      <c r="I3115" s="47">
        <v>2.9958927386155403</v>
      </c>
      <c r="J3115">
        <v>9</v>
      </c>
      <c r="K3115">
        <v>10</v>
      </c>
      <c r="L3115" t="s">
        <v>199</v>
      </c>
      <c r="M3115" s="11" cm="1">
        <f t="array" ref="M3115">_xlfn.IFS(L3115="&gt;70%",1,L3115="60-70%",70%,L3115="50-60%",60%,L3115="&lt;50%",50%)</f>
        <v>0.5</v>
      </c>
      <c r="N3115" s="47">
        <v>5.0640341377390516</v>
      </c>
      <c r="O3115">
        <v>10</v>
      </c>
      <c r="P3115">
        <v>10</v>
      </c>
      <c r="Q3115">
        <v>2</v>
      </c>
      <c r="R3115">
        <v>2</v>
      </c>
      <c r="S3115" t="s">
        <v>104</v>
      </c>
      <c r="T3115" t="s">
        <v>109</v>
      </c>
      <c r="V3115">
        <v>23</v>
      </c>
      <c r="W3115">
        <v>24</v>
      </c>
      <c r="X3115">
        <f>IF(AND(OR('Country Prioritization'!$C$4 = 'Filter inputs'!$A$4,'Country Prioritization'!$C$4=$B3115),
OR('Country Prioritization'!$C$6='Filter inputs'!$C$4,'Country Prioritization'!$C$6=$S3115),
OR( 'Country Prioritization'!$C$7='Filter inputs'!$D$4, 'Country Prioritization'!$C$7=$T3115),
OR('Country Prioritization'!$C$8='Filter inputs'!$E$4, 'Country Prioritization'!$C$8=$F3115), OR(AND('Country Prioritization'!$C$5='Filter inputs'!$B$4,H3115&lt;=$X$1),AND('Country Prioritization'!$C$5='Filter inputs'!$B$5,M3115&lt;=$X$1))),1,0)</f>
        <v>1</v>
      </c>
      <c r="Y3115">
        <f>IF(OR('Vaccine Prioritization'!$C$5='Filter inputs'!$E$4, 'Vaccine Prioritization'!$C$5=$F3115),1,0)</f>
        <v>1</v>
      </c>
    </row>
    <row r="3116" spans="1:25" x14ac:dyDescent="0.3">
      <c r="A3116" t="str">
        <f t="shared" si="70"/>
        <v>AFRICAETHRotaC2029</v>
      </c>
      <c r="B3116" t="s">
        <v>3</v>
      </c>
      <c r="C3116" t="s">
        <v>125</v>
      </c>
      <c r="D3116" t="s">
        <v>20</v>
      </c>
      <c r="E3116" t="s">
        <v>85</v>
      </c>
      <c r="F3116">
        <v>2029</v>
      </c>
      <c r="G3116" t="s">
        <v>196</v>
      </c>
      <c r="H3116" s="11" cm="1">
        <f t="array" ref="H3116">_xlfn.IFS(G3116="&gt;70%",1,G3116="60-70%",70%,G3116="50-60%",60%,G3116="&lt;50%",50%)</f>
        <v>1</v>
      </c>
      <c r="I3116" s="47">
        <v>4.2764781911381311</v>
      </c>
      <c r="J3116">
        <v>7</v>
      </c>
      <c r="K3116">
        <v>10</v>
      </c>
      <c r="L3116" t="s">
        <v>196</v>
      </c>
      <c r="M3116" s="11" cm="1">
        <f t="array" ref="M3116">_xlfn.IFS(L3116="&gt;70%",1,L3116="60-70%",70%,L3116="50-60%",60%,L3116="&lt;50%",50%)</f>
        <v>1</v>
      </c>
      <c r="N3116" s="47">
        <v>4.3294763109545489</v>
      </c>
      <c r="O3116">
        <v>6</v>
      </c>
      <c r="P3116">
        <v>10</v>
      </c>
      <c r="Q3116">
        <v>9</v>
      </c>
      <c r="R3116">
        <v>9</v>
      </c>
      <c r="S3116" t="s">
        <v>103</v>
      </c>
      <c r="T3116" t="s">
        <v>106</v>
      </c>
      <c r="V3116">
        <v>35</v>
      </c>
      <c r="W3116">
        <v>34</v>
      </c>
      <c r="X3116">
        <f>IF(AND(OR('Country Prioritization'!$C$4 = 'Filter inputs'!$A$4,'Country Prioritization'!$C$4=$B3116),
OR('Country Prioritization'!$C$6='Filter inputs'!$C$4,'Country Prioritization'!$C$6=$S3116),
OR( 'Country Prioritization'!$C$7='Filter inputs'!$D$4, 'Country Prioritization'!$C$7=$T3116),
OR('Country Prioritization'!$C$8='Filter inputs'!$E$4, 'Country Prioritization'!$C$8=$F3116), OR(AND('Country Prioritization'!$C$5='Filter inputs'!$B$4,H3116&lt;=$X$1),AND('Country Prioritization'!$C$5='Filter inputs'!$B$5,M3116&lt;=$X$1))),1,0)</f>
        <v>1</v>
      </c>
      <c r="Y3116">
        <f>IF(OR('Vaccine Prioritization'!$C$5='Filter inputs'!$E$4, 'Vaccine Prioritization'!$C$5=$F3116),1,0)</f>
        <v>1</v>
      </c>
    </row>
    <row r="3117" spans="1:25" x14ac:dyDescent="0.3">
      <c r="A3117" t="str">
        <f t="shared" si="70"/>
        <v>AFRICACODRotaC2029</v>
      </c>
      <c r="B3117" t="s">
        <v>3</v>
      </c>
      <c r="C3117" t="s">
        <v>134</v>
      </c>
      <c r="D3117" t="s">
        <v>30</v>
      </c>
      <c r="E3117" t="s">
        <v>85</v>
      </c>
      <c r="F3117">
        <v>2029</v>
      </c>
      <c r="G3117" t="s">
        <v>196</v>
      </c>
      <c r="H3117" s="11" cm="1">
        <f t="array" ref="H3117">_xlfn.IFS(G3117="&gt;70%",1,G3117="60-70%",70%,G3117="50-60%",60%,G3117="&lt;50%",50%)</f>
        <v>1</v>
      </c>
      <c r="I3117" s="47">
        <v>2.9220142449004833</v>
      </c>
      <c r="J3117">
        <v>6</v>
      </c>
      <c r="K3117">
        <v>10</v>
      </c>
      <c r="L3117" t="s">
        <v>199</v>
      </c>
      <c r="M3117" s="11" cm="1">
        <f t="array" ref="M3117">_xlfn.IFS(L3117="&gt;70%",1,L3117="60-70%",70%,L3117="50-60%",60%,L3117="&lt;50%",50%)</f>
        <v>0.5</v>
      </c>
      <c r="N3117" s="47">
        <v>3.1954478708517309</v>
      </c>
      <c r="O3117">
        <v>8</v>
      </c>
      <c r="P3117">
        <v>10</v>
      </c>
      <c r="Q3117">
        <v>10</v>
      </c>
      <c r="R3117">
        <v>9</v>
      </c>
      <c r="S3117" t="s">
        <v>103</v>
      </c>
      <c r="T3117" t="s">
        <v>106</v>
      </c>
      <c r="V3117">
        <v>35</v>
      </c>
      <c r="W3117">
        <v>37</v>
      </c>
      <c r="X3117">
        <f>IF(AND(OR('Country Prioritization'!$C$4 = 'Filter inputs'!$A$4,'Country Prioritization'!$C$4=$B3117),
OR('Country Prioritization'!$C$6='Filter inputs'!$C$4,'Country Prioritization'!$C$6=$S3117),
OR( 'Country Prioritization'!$C$7='Filter inputs'!$D$4, 'Country Prioritization'!$C$7=$T3117),
OR('Country Prioritization'!$C$8='Filter inputs'!$E$4, 'Country Prioritization'!$C$8=$F3117), OR(AND('Country Prioritization'!$C$5='Filter inputs'!$B$4,H3117&lt;=$X$1),AND('Country Prioritization'!$C$5='Filter inputs'!$B$5,M3117&lt;=$X$1))),1,0)</f>
        <v>1</v>
      </c>
      <c r="Y3117">
        <f>IF(OR('Vaccine Prioritization'!$C$5='Filter inputs'!$E$4, 'Vaccine Prioritization'!$C$5=$F3117),1,0)</f>
        <v>1</v>
      </c>
    </row>
    <row r="3118" spans="1:25" x14ac:dyDescent="0.3">
      <c r="A3118" t="str">
        <f t="shared" si="70"/>
        <v>ASIAVNMRotaC2029</v>
      </c>
      <c r="B3118" t="s">
        <v>13</v>
      </c>
      <c r="C3118" t="s">
        <v>152</v>
      </c>
      <c r="D3118" t="s">
        <v>48</v>
      </c>
      <c r="E3118" t="s">
        <v>85</v>
      </c>
      <c r="F3118">
        <v>2029</v>
      </c>
      <c r="G3118" t="s">
        <v>196</v>
      </c>
      <c r="H3118" s="11" cm="1">
        <f t="array" ref="H3118">_xlfn.IFS(G3118="&gt;70%",1,G3118="60-70%",70%,G3118="50-60%",60%,G3118="&lt;50%",50%)</f>
        <v>1</v>
      </c>
      <c r="I3118" s="47">
        <v>0.94645743280705008</v>
      </c>
      <c r="J3118">
        <v>9</v>
      </c>
      <c r="K3118">
        <v>7</v>
      </c>
      <c r="L3118" t="s">
        <v>199</v>
      </c>
      <c r="M3118" s="11" cm="1">
        <f t="array" ref="M3118">_xlfn.IFS(L3118="&gt;70%",1,L3118="60-70%",70%,L3118="50-60%",60%,L3118="&lt;50%",50%)</f>
        <v>0.5</v>
      </c>
      <c r="N3118" s="47">
        <v>3.1078593950940983</v>
      </c>
      <c r="O3118">
        <v>10</v>
      </c>
      <c r="P3118">
        <v>10</v>
      </c>
      <c r="Q3118">
        <v>7</v>
      </c>
      <c r="R3118">
        <v>11</v>
      </c>
      <c r="S3118" t="s">
        <v>104</v>
      </c>
      <c r="T3118" t="s">
        <v>108</v>
      </c>
      <c r="V3118">
        <v>34</v>
      </c>
      <c r="W3118">
        <v>38</v>
      </c>
      <c r="X3118">
        <f>IF(AND(OR('Country Prioritization'!$C$4 = 'Filter inputs'!$A$4,'Country Prioritization'!$C$4=$B3118),
OR('Country Prioritization'!$C$6='Filter inputs'!$C$4,'Country Prioritization'!$C$6=$S3118),
OR( 'Country Prioritization'!$C$7='Filter inputs'!$D$4, 'Country Prioritization'!$C$7=$T3118),
OR('Country Prioritization'!$C$8='Filter inputs'!$E$4, 'Country Prioritization'!$C$8=$F3118), OR(AND('Country Prioritization'!$C$5='Filter inputs'!$B$4,H3118&lt;=$X$1),AND('Country Prioritization'!$C$5='Filter inputs'!$B$5,M3118&lt;=$X$1))),1,0)</f>
        <v>1</v>
      </c>
      <c r="Y3118">
        <f>IF(OR('Vaccine Prioritization'!$C$5='Filter inputs'!$E$4, 'Vaccine Prioritization'!$C$5=$F3118),1,0)</f>
        <v>1</v>
      </c>
    </row>
    <row r="3119" spans="1:25" x14ac:dyDescent="0.3">
      <c r="A3119" t="str">
        <f t="shared" si="70"/>
        <v>AFRICANERRotaC2029</v>
      </c>
      <c r="B3119" t="s">
        <v>3</v>
      </c>
      <c r="C3119" t="s">
        <v>136</v>
      </c>
      <c r="D3119" t="s">
        <v>32</v>
      </c>
      <c r="E3119" t="s">
        <v>85</v>
      </c>
      <c r="F3119">
        <v>2029</v>
      </c>
      <c r="G3119" t="s">
        <v>196</v>
      </c>
      <c r="H3119" s="11" cm="1">
        <f t="array" ref="H3119">_xlfn.IFS(G3119="&gt;70%",1,G3119="60-70%",70%,G3119="50-60%",60%,G3119="&lt;50%",50%)</f>
        <v>1</v>
      </c>
      <c r="I3119" s="47">
        <v>2.6638878379270992</v>
      </c>
      <c r="J3119">
        <v>5</v>
      </c>
      <c r="K3119">
        <v>9</v>
      </c>
      <c r="L3119" t="s">
        <v>196</v>
      </c>
      <c r="M3119" s="11" cm="1">
        <f t="array" ref="M3119">_xlfn.IFS(L3119="&gt;70%",1,L3119="60-70%",70%,L3119="50-60%",60%,L3119="&lt;50%",50%)</f>
        <v>1</v>
      </c>
      <c r="N3119" s="47">
        <v>2.6919932766891241</v>
      </c>
      <c r="O3119">
        <v>5</v>
      </c>
      <c r="P3119">
        <v>9</v>
      </c>
      <c r="Q3119">
        <v>8</v>
      </c>
      <c r="R3119">
        <v>9</v>
      </c>
      <c r="S3119" t="s">
        <v>103</v>
      </c>
      <c r="T3119" t="s">
        <v>106</v>
      </c>
      <c r="V3119">
        <v>31</v>
      </c>
      <c r="W3119">
        <v>31</v>
      </c>
      <c r="X3119">
        <f>IF(AND(OR('Country Prioritization'!$C$4 = 'Filter inputs'!$A$4,'Country Prioritization'!$C$4=$B3119),
OR('Country Prioritization'!$C$6='Filter inputs'!$C$4,'Country Prioritization'!$C$6=$S3119),
OR( 'Country Prioritization'!$C$7='Filter inputs'!$D$4, 'Country Prioritization'!$C$7=$T3119),
OR('Country Prioritization'!$C$8='Filter inputs'!$E$4, 'Country Prioritization'!$C$8=$F3119), OR(AND('Country Prioritization'!$C$5='Filter inputs'!$B$4,H3119&lt;=$X$1),AND('Country Prioritization'!$C$5='Filter inputs'!$B$5,M3119&lt;=$X$1))),1,0)</f>
        <v>1</v>
      </c>
      <c r="Y3119">
        <f>IF(OR('Vaccine Prioritization'!$C$5='Filter inputs'!$E$4, 'Vaccine Prioritization'!$C$5=$F3119),1,0)</f>
        <v>1</v>
      </c>
    </row>
    <row r="3120" spans="1:25" x14ac:dyDescent="0.3">
      <c r="A3120" t="str">
        <f t="shared" si="70"/>
        <v>ASIAYEMRotaC2029</v>
      </c>
      <c r="B3120" t="s">
        <v>13</v>
      </c>
      <c r="C3120" t="s">
        <v>123</v>
      </c>
      <c r="D3120" t="s">
        <v>18</v>
      </c>
      <c r="E3120" t="s">
        <v>85</v>
      </c>
      <c r="F3120">
        <v>2029</v>
      </c>
      <c r="G3120" t="s">
        <v>196</v>
      </c>
      <c r="H3120" s="11" cm="1">
        <f t="array" ref="H3120">_xlfn.IFS(G3120="&gt;70%",1,G3120="60-70%",70%,G3120="50-60%",60%,G3120="&lt;50%",50%)</f>
        <v>1</v>
      </c>
      <c r="I3120" s="47">
        <v>2.7179227224458908</v>
      </c>
      <c r="J3120">
        <v>7</v>
      </c>
      <c r="K3120">
        <v>9</v>
      </c>
      <c r="L3120" t="s">
        <v>197</v>
      </c>
      <c r="M3120" s="11" cm="1">
        <f t="array" ref="M3120">_xlfn.IFS(L3120="&gt;70%",1,L3120="60-70%",70%,L3120="50-60%",60%,L3120="&lt;50%",50%)</f>
        <v>0.7</v>
      </c>
      <c r="N3120" s="47">
        <v>2.6263034341672369</v>
      </c>
      <c r="O3120">
        <v>6</v>
      </c>
      <c r="P3120">
        <v>9</v>
      </c>
      <c r="Q3120">
        <v>3</v>
      </c>
      <c r="R3120">
        <v>9</v>
      </c>
      <c r="S3120" t="s">
        <v>103</v>
      </c>
      <c r="T3120" t="s">
        <v>106</v>
      </c>
      <c r="V3120">
        <v>28</v>
      </c>
      <c r="W3120">
        <v>27</v>
      </c>
      <c r="X3120">
        <f>IF(AND(OR('Country Prioritization'!$C$4 = 'Filter inputs'!$A$4,'Country Prioritization'!$C$4=$B3120),
OR('Country Prioritization'!$C$6='Filter inputs'!$C$4,'Country Prioritization'!$C$6=$S3120),
OR( 'Country Prioritization'!$C$7='Filter inputs'!$D$4, 'Country Prioritization'!$C$7=$T3120),
OR('Country Prioritization'!$C$8='Filter inputs'!$E$4, 'Country Prioritization'!$C$8=$F3120), OR(AND('Country Prioritization'!$C$5='Filter inputs'!$B$4,H3120&lt;=$X$1),AND('Country Prioritization'!$C$5='Filter inputs'!$B$5,M3120&lt;=$X$1))),1,0)</f>
        <v>1</v>
      </c>
      <c r="Y3120">
        <f>IF(OR('Vaccine Prioritization'!$C$5='Filter inputs'!$E$4, 'Vaccine Prioritization'!$C$5=$F3120),1,0)</f>
        <v>1</v>
      </c>
    </row>
    <row r="3121" spans="1:25" x14ac:dyDescent="0.3">
      <c r="A3121" t="str">
        <f t="shared" si="70"/>
        <v>AFRICATZARotaC2029</v>
      </c>
      <c r="B3121" t="s">
        <v>3</v>
      </c>
      <c r="C3121" t="s">
        <v>161</v>
      </c>
      <c r="D3121" t="s">
        <v>57</v>
      </c>
      <c r="E3121" t="s">
        <v>85</v>
      </c>
      <c r="F3121">
        <v>2029</v>
      </c>
      <c r="G3121" t="s">
        <v>196</v>
      </c>
      <c r="H3121" s="11" cm="1">
        <f t="array" ref="H3121">_xlfn.IFS(G3121="&gt;70%",1,G3121="60-70%",70%,G3121="50-60%",60%,G3121="&lt;50%",50%)</f>
        <v>1</v>
      </c>
      <c r="I3121" s="47">
        <v>2.2715209893706492</v>
      </c>
      <c r="J3121">
        <v>4</v>
      </c>
      <c r="K3121">
        <v>9</v>
      </c>
      <c r="L3121" t="s">
        <v>196</v>
      </c>
      <c r="M3121" s="11" cm="1">
        <f t="array" ref="M3121">_xlfn.IFS(L3121="&gt;70%",1,L3121="60-70%",70%,L3121="50-60%",60%,L3121="&lt;50%",50%)</f>
        <v>1</v>
      </c>
      <c r="N3121" s="47">
        <v>2.3923292518801205</v>
      </c>
      <c r="O3121">
        <v>3</v>
      </c>
      <c r="P3121">
        <v>9</v>
      </c>
      <c r="Q3121">
        <v>7</v>
      </c>
      <c r="R3121">
        <v>8</v>
      </c>
      <c r="S3121" t="s">
        <v>104</v>
      </c>
      <c r="T3121" t="s">
        <v>106</v>
      </c>
      <c r="V3121">
        <v>28</v>
      </c>
      <c r="W3121">
        <v>27</v>
      </c>
      <c r="X3121">
        <f>IF(AND(OR('Country Prioritization'!$C$4 = 'Filter inputs'!$A$4,'Country Prioritization'!$C$4=$B3121),
OR('Country Prioritization'!$C$6='Filter inputs'!$C$4,'Country Prioritization'!$C$6=$S3121),
OR( 'Country Prioritization'!$C$7='Filter inputs'!$D$4, 'Country Prioritization'!$C$7=$T3121),
OR('Country Prioritization'!$C$8='Filter inputs'!$E$4, 'Country Prioritization'!$C$8=$F3121), OR(AND('Country Prioritization'!$C$5='Filter inputs'!$B$4,H3121&lt;=$X$1),AND('Country Prioritization'!$C$5='Filter inputs'!$B$5,M3121&lt;=$X$1))),1,0)</f>
        <v>1</v>
      </c>
      <c r="Y3121">
        <f>IF(OR('Vaccine Prioritization'!$C$5='Filter inputs'!$E$4, 'Vaccine Prioritization'!$C$5=$F3121),1,0)</f>
        <v>1</v>
      </c>
    </row>
    <row r="3122" spans="1:25" x14ac:dyDescent="0.3">
      <c r="A3122" t="str">
        <f t="shared" si="70"/>
        <v>AFRICASDNRotaC2029</v>
      </c>
      <c r="B3122" t="s">
        <v>3</v>
      </c>
      <c r="C3122" t="s">
        <v>149</v>
      </c>
      <c r="D3122" t="s">
        <v>45</v>
      </c>
      <c r="E3122" t="s">
        <v>85</v>
      </c>
      <c r="F3122">
        <v>2029</v>
      </c>
      <c r="G3122" t="s">
        <v>196</v>
      </c>
      <c r="H3122" s="11" cm="1">
        <f t="array" ref="H3122">_xlfn.IFS(G3122="&gt;70%",1,G3122="60-70%",70%,G3122="50-60%",60%,G3122="&lt;50%",50%)</f>
        <v>1</v>
      </c>
      <c r="I3122" s="47">
        <v>2.4051891137760757</v>
      </c>
      <c r="J3122">
        <v>2</v>
      </c>
      <c r="K3122">
        <v>9</v>
      </c>
      <c r="L3122" t="s">
        <v>196</v>
      </c>
      <c r="M3122" s="11" cm="1">
        <f t="array" ref="M3122">_xlfn.IFS(L3122="&gt;70%",1,L3122="60-70%",70%,L3122="50-60%",60%,L3122="&lt;50%",50%)</f>
        <v>1</v>
      </c>
      <c r="N3122" s="47">
        <v>2.1351794738260716</v>
      </c>
      <c r="O3122">
        <v>4</v>
      </c>
      <c r="P3122">
        <v>9</v>
      </c>
      <c r="Q3122">
        <v>5</v>
      </c>
      <c r="R3122">
        <v>3</v>
      </c>
      <c r="S3122" t="s">
        <v>103</v>
      </c>
      <c r="T3122" t="s">
        <v>109</v>
      </c>
      <c r="V3122">
        <v>19</v>
      </c>
      <c r="W3122">
        <v>21</v>
      </c>
      <c r="X3122">
        <f>IF(AND(OR('Country Prioritization'!$C$4 = 'Filter inputs'!$A$4,'Country Prioritization'!$C$4=$B3122),
OR('Country Prioritization'!$C$6='Filter inputs'!$C$4,'Country Prioritization'!$C$6=$S3122),
OR( 'Country Prioritization'!$C$7='Filter inputs'!$D$4, 'Country Prioritization'!$C$7=$T3122),
OR('Country Prioritization'!$C$8='Filter inputs'!$E$4, 'Country Prioritization'!$C$8=$F3122), OR(AND('Country Prioritization'!$C$5='Filter inputs'!$B$4,H3122&lt;=$X$1),AND('Country Prioritization'!$C$5='Filter inputs'!$B$5,M3122&lt;=$X$1))),1,0)</f>
        <v>1</v>
      </c>
      <c r="Y3122">
        <f>IF(OR('Vaccine Prioritization'!$C$5='Filter inputs'!$E$4, 'Vaccine Prioritization'!$C$5=$F3122),1,0)</f>
        <v>1</v>
      </c>
    </row>
    <row r="3123" spans="1:25" x14ac:dyDescent="0.3">
      <c r="A3123" t="str">
        <f t="shared" si="70"/>
        <v>AFRICAAGORotaC2029</v>
      </c>
      <c r="B3123" t="s">
        <v>3</v>
      </c>
      <c r="C3123" t="s">
        <v>116</v>
      </c>
      <c r="D3123" t="s">
        <v>8</v>
      </c>
      <c r="E3123" t="s">
        <v>85</v>
      </c>
      <c r="F3123">
        <v>2029</v>
      </c>
      <c r="G3123" t="s">
        <v>197</v>
      </c>
      <c r="H3123" s="11" cm="1">
        <f t="array" ref="H3123">_xlfn.IFS(G3123="&gt;70%",1,G3123="60-70%",70%,G3123="50-60%",60%,G3123="&lt;50%",50%)</f>
        <v>0.7</v>
      </c>
      <c r="I3123" s="47">
        <v>2.1600322864968238</v>
      </c>
      <c r="J3123">
        <v>10</v>
      </c>
      <c r="K3123">
        <v>9</v>
      </c>
      <c r="L3123" t="s">
        <v>198</v>
      </c>
      <c r="M3123" s="11" cm="1">
        <f t="array" ref="M3123">_xlfn.IFS(L3123="&gt;70%",1,L3123="60-70%",70%,L3123="50-60%",60%,L3123="&lt;50%",50%)</f>
        <v>0.6</v>
      </c>
      <c r="N3123" s="47">
        <v>1.8558992793449776</v>
      </c>
      <c r="O3123">
        <v>7</v>
      </c>
      <c r="P3123">
        <v>9</v>
      </c>
      <c r="Q3123">
        <v>9</v>
      </c>
      <c r="R3123">
        <v>11</v>
      </c>
      <c r="S3123" t="s">
        <v>104</v>
      </c>
      <c r="T3123" t="s">
        <v>108</v>
      </c>
      <c r="V3123">
        <v>39</v>
      </c>
      <c r="W3123">
        <v>36</v>
      </c>
      <c r="X3123">
        <f>IF(AND(OR('Country Prioritization'!$C$4 = 'Filter inputs'!$A$4,'Country Prioritization'!$C$4=$B3123),
OR('Country Prioritization'!$C$6='Filter inputs'!$C$4,'Country Prioritization'!$C$6=$S3123),
OR( 'Country Prioritization'!$C$7='Filter inputs'!$D$4, 'Country Prioritization'!$C$7=$T3123),
OR('Country Prioritization'!$C$8='Filter inputs'!$E$4, 'Country Prioritization'!$C$8=$F3123), OR(AND('Country Prioritization'!$C$5='Filter inputs'!$B$4,H3123&lt;=$X$1),AND('Country Prioritization'!$C$5='Filter inputs'!$B$5,M3123&lt;=$X$1))),1,0)</f>
        <v>1</v>
      </c>
      <c r="Y3123">
        <f>IF(OR('Vaccine Prioritization'!$C$5='Filter inputs'!$E$4, 'Vaccine Prioritization'!$C$5=$F3123),1,0)</f>
        <v>1</v>
      </c>
    </row>
    <row r="3124" spans="1:25" x14ac:dyDescent="0.3">
      <c r="A3124" t="str">
        <f t="shared" si="70"/>
        <v>ASIAMMRRotaC2029</v>
      </c>
      <c r="B3124" t="s">
        <v>13</v>
      </c>
      <c r="C3124" t="s">
        <v>131</v>
      </c>
      <c r="D3124" t="s">
        <v>27</v>
      </c>
      <c r="E3124" t="s">
        <v>85</v>
      </c>
      <c r="F3124">
        <v>2029</v>
      </c>
      <c r="G3124" t="s">
        <v>196</v>
      </c>
      <c r="H3124" s="11" cm="1">
        <f t="array" ref="H3124">_xlfn.IFS(G3124="&gt;70%",1,G3124="60-70%",70%,G3124="50-60%",60%,G3124="&lt;50%",50%)</f>
        <v>1</v>
      </c>
      <c r="I3124" s="47">
        <v>1.2594494081812109</v>
      </c>
      <c r="J3124">
        <v>9</v>
      </c>
      <c r="K3124">
        <v>8</v>
      </c>
      <c r="L3124" t="s">
        <v>199</v>
      </c>
      <c r="M3124" s="11" cm="1">
        <f t="array" ref="M3124">_xlfn.IFS(L3124="&gt;70%",1,L3124="60-70%",70%,L3124="50-60%",60%,L3124="&lt;50%",50%)</f>
        <v>0.5</v>
      </c>
      <c r="N3124" s="47">
        <v>1.7477508560417878</v>
      </c>
      <c r="O3124">
        <v>10</v>
      </c>
      <c r="P3124">
        <v>9</v>
      </c>
      <c r="Q3124">
        <v>10</v>
      </c>
      <c r="R3124">
        <v>2</v>
      </c>
      <c r="S3124" t="s">
        <v>104</v>
      </c>
      <c r="T3124" t="s">
        <v>109</v>
      </c>
      <c r="V3124">
        <v>29</v>
      </c>
      <c r="W3124">
        <v>31</v>
      </c>
      <c r="X3124">
        <f>IF(AND(OR('Country Prioritization'!$C$4 = 'Filter inputs'!$A$4,'Country Prioritization'!$C$4=$B3124),
OR('Country Prioritization'!$C$6='Filter inputs'!$C$4,'Country Prioritization'!$C$6=$S3124),
OR( 'Country Prioritization'!$C$7='Filter inputs'!$D$4, 'Country Prioritization'!$C$7=$T3124),
OR('Country Prioritization'!$C$8='Filter inputs'!$E$4, 'Country Prioritization'!$C$8=$F3124), OR(AND('Country Prioritization'!$C$5='Filter inputs'!$B$4,H3124&lt;=$X$1),AND('Country Prioritization'!$C$5='Filter inputs'!$B$5,M3124&lt;=$X$1))),1,0)</f>
        <v>1</v>
      </c>
      <c r="Y3124">
        <f>IF(OR('Vaccine Prioritization'!$C$5='Filter inputs'!$E$4, 'Vaccine Prioritization'!$C$5=$F3124),1,0)</f>
        <v>1</v>
      </c>
    </row>
    <row r="3125" spans="1:25" x14ac:dyDescent="0.3">
      <c r="A3125" t="str">
        <f t="shared" si="70"/>
        <v>AFRICACMRRotaC2029</v>
      </c>
      <c r="B3125" t="s">
        <v>3</v>
      </c>
      <c r="C3125" t="s">
        <v>151</v>
      </c>
      <c r="D3125" t="s">
        <v>47</v>
      </c>
      <c r="E3125" t="s">
        <v>85</v>
      </c>
      <c r="F3125">
        <v>2029</v>
      </c>
      <c r="G3125" t="s">
        <v>197</v>
      </c>
      <c r="H3125" s="11" cm="1">
        <f t="array" ref="H3125">_xlfn.IFS(G3125="&gt;70%",1,G3125="60-70%",70%,G3125="50-60%",60%,G3125="&lt;50%",50%)</f>
        <v>0.7</v>
      </c>
      <c r="I3125" s="47">
        <v>1.0960979153606669</v>
      </c>
      <c r="J3125">
        <v>9</v>
      </c>
      <c r="K3125">
        <v>8</v>
      </c>
      <c r="L3125" t="s">
        <v>196</v>
      </c>
      <c r="M3125" s="11" cm="1">
        <f t="array" ref="M3125">_xlfn.IFS(L3125="&gt;70%",1,L3125="60-70%",70%,L3125="50-60%",60%,L3125="&lt;50%",50%)</f>
        <v>1</v>
      </c>
      <c r="N3125" s="47">
        <v>1.5590723327469831</v>
      </c>
      <c r="O3125">
        <v>4</v>
      </c>
      <c r="P3125">
        <v>9</v>
      </c>
      <c r="Q3125">
        <v>8</v>
      </c>
      <c r="R3125">
        <v>2</v>
      </c>
      <c r="S3125" t="s">
        <v>104</v>
      </c>
      <c r="T3125" t="s">
        <v>109</v>
      </c>
      <c r="V3125">
        <v>27</v>
      </c>
      <c r="W3125">
        <v>23</v>
      </c>
      <c r="X3125">
        <f>IF(AND(OR('Country Prioritization'!$C$4 = 'Filter inputs'!$A$4,'Country Prioritization'!$C$4=$B3125),
OR('Country Prioritization'!$C$6='Filter inputs'!$C$4,'Country Prioritization'!$C$6=$S3125),
OR( 'Country Prioritization'!$C$7='Filter inputs'!$D$4, 'Country Prioritization'!$C$7=$T3125),
OR('Country Prioritization'!$C$8='Filter inputs'!$E$4, 'Country Prioritization'!$C$8=$F3125), OR(AND('Country Prioritization'!$C$5='Filter inputs'!$B$4,H3125&lt;=$X$1),AND('Country Prioritization'!$C$5='Filter inputs'!$B$5,M3125&lt;=$X$1))),1,0)</f>
        <v>1</v>
      </c>
      <c r="Y3125">
        <f>IF(OR('Vaccine Prioritization'!$C$5='Filter inputs'!$E$4, 'Vaccine Prioritization'!$C$5=$F3125),1,0)</f>
        <v>1</v>
      </c>
    </row>
    <row r="3126" spans="1:25" x14ac:dyDescent="0.3">
      <c r="A3126" t="str">
        <f t="shared" si="70"/>
        <v>ASIAAFGRotaC2029</v>
      </c>
      <c r="B3126" t="s">
        <v>13</v>
      </c>
      <c r="C3126" t="s">
        <v>120</v>
      </c>
      <c r="D3126" t="s">
        <v>14</v>
      </c>
      <c r="E3126" t="s">
        <v>85</v>
      </c>
      <c r="F3126">
        <v>2029</v>
      </c>
      <c r="G3126" t="s">
        <v>198</v>
      </c>
      <c r="H3126" s="11" cm="1">
        <f t="array" ref="H3126">_xlfn.IFS(G3126="&gt;70%",1,G3126="60-70%",70%,G3126="50-60%",60%,G3126="&lt;50%",50%)</f>
        <v>0.6</v>
      </c>
      <c r="I3126" s="47">
        <v>3.0205021623488277</v>
      </c>
      <c r="J3126">
        <v>10</v>
      </c>
      <c r="K3126">
        <v>10</v>
      </c>
      <c r="L3126" t="s">
        <v>199</v>
      </c>
      <c r="M3126" s="11" cm="1">
        <f t="array" ref="M3126">_xlfn.IFS(L3126="&gt;70%",1,L3126="60-70%",70%,L3126="50-60%",60%,L3126="&lt;50%",50%)</f>
        <v>0.5</v>
      </c>
      <c r="N3126" s="47">
        <v>1.4471541210698129</v>
      </c>
      <c r="O3126">
        <v>10</v>
      </c>
      <c r="P3126">
        <v>8</v>
      </c>
      <c r="Q3126">
        <v>8</v>
      </c>
      <c r="R3126">
        <v>9</v>
      </c>
      <c r="S3126" t="s">
        <v>103</v>
      </c>
      <c r="T3126" t="s">
        <v>106</v>
      </c>
      <c r="V3126">
        <v>37</v>
      </c>
      <c r="W3126">
        <v>35</v>
      </c>
      <c r="X3126">
        <f>IF(AND(OR('Country Prioritization'!$C$4 = 'Filter inputs'!$A$4,'Country Prioritization'!$C$4=$B3126),
OR('Country Prioritization'!$C$6='Filter inputs'!$C$4,'Country Prioritization'!$C$6=$S3126),
OR( 'Country Prioritization'!$C$7='Filter inputs'!$D$4, 'Country Prioritization'!$C$7=$T3126),
OR('Country Prioritization'!$C$8='Filter inputs'!$E$4, 'Country Prioritization'!$C$8=$F3126), OR(AND('Country Prioritization'!$C$5='Filter inputs'!$B$4,H3126&lt;=$X$1),AND('Country Prioritization'!$C$5='Filter inputs'!$B$5,M3126&lt;=$X$1))),1,0)</f>
        <v>1</v>
      </c>
      <c r="Y3126">
        <f>IF(OR('Vaccine Prioritization'!$C$5='Filter inputs'!$E$4, 'Vaccine Prioritization'!$C$5=$F3126),1,0)</f>
        <v>1</v>
      </c>
    </row>
    <row r="3127" spans="1:25" x14ac:dyDescent="0.3">
      <c r="A3127" t="str">
        <f t="shared" si="70"/>
        <v>AFRICAMLIRotaC2029</v>
      </c>
      <c r="B3127" t="s">
        <v>3</v>
      </c>
      <c r="C3127" t="s">
        <v>126</v>
      </c>
      <c r="D3127" t="s">
        <v>21</v>
      </c>
      <c r="E3127" t="s">
        <v>85</v>
      </c>
      <c r="F3127">
        <v>2029</v>
      </c>
      <c r="G3127" t="s">
        <v>197</v>
      </c>
      <c r="H3127" s="11" cm="1">
        <f t="array" ref="H3127">_xlfn.IFS(G3127="&gt;70%",1,G3127="60-70%",70%,G3127="50-60%",60%,G3127="&lt;50%",50%)</f>
        <v>0.7</v>
      </c>
      <c r="I3127" s="47">
        <v>0.95881647659175262</v>
      </c>
      <c r="J3127">
        <v>10</v>
      </c>
      <c r="K3127">
        <v>7</v>
      </c>
      <c r="L3127" t="s">
        <v>196</v>
      </c>
      <c r="M3127" s="11" cm="1">
        <f t="array" ref="M3127">_xlfn.IFS(L3127="&gt;70%",1,L3127="60-70%",70%,L3127="50-60%",60%,L3127="&lt;50%",50%)</f>
        <v>1</v>
      </c>
      <c r="N3127" s="47">
        <v>1.1812275350660453</v>
      </c>
      <c r="O3127">
        <v>6</v>
      </c>
      <c r="P3127">
        <v>8</v>
      </c>
      <c r="Q3127">
        <v>8</v>
      </c>
      <c r="R3127">
        <v>9</v>
      </c>
      <c r="S3127" t="s">
        <v>103</v>
      </c>
      <c r="T3127" t="s">
        <v>106</v>
      </c>
      <c r="V3127">
        <v>34</v>
      </c>
      <c r="W3127">
        <v>31</v>
      </c>
      <c r="X3127">
        <f>IF(AND(OR('Country Prioritization'!$C$4 = 'Filter inputs'!$A$4,'Country Prioritization'!$C$4=$B3127),
OR('Country Prioritization'!$C$6='Filter inputs'!$C$4,'Country Prioritization'!$C$6=$S3127),
OR( 'Country Prioritization'!$C$7='Filter inputs'!$D$4, 'Country Prioritization'!$C$7=$T3127),
OR('Country Prioritization'!$C$8='Filter inputs'!$E$4, 'Country Prioritization'!$C$8=$F3127), OR(AND('Country Prioritization'!$C$5='Filter inputs'!$B$4,H3127&lt;=$X$1),AND('Country Prioritization'!$C$5='Filter inputs'!$B$5,M3127&lt;=$X$1))),1,0)</f>
        <v>1</v>
      </c>
      <c r="Y3127">
        <f>IF(OR('Vaccine Prioritization'!$C$5='Filter inputs'!$E$4, 'Vaccine Prioritization'!$C$5=$F3127),1,0)</f>
        <v>1</v>
      </c>
    </row>
    <row r="3128" spans="1:25" x14ac:dyDescent="0.3">
      <c r="A3128" t="str">
        <f t="shared" si="70"/>
        <v>AFRICAUGARotaC2029</v>
      </c>
      <c r="B3128" t="s">
        <v>3</v>
      </c>
      <c r="C3128" t="s">
        <v>147</v>
      </c>
      <c r="D3128" t="s">
        <v>43</v>
      </c>
      <c r="E3128" t="s">
        <v>85</v>
      </c>
      <c r="F3128">
        <v>2029</v>
      </c>
      <c r="G3128" t="s">
        <v>196</v>
      </c>
      <c r="H3128" s="11" cm="1">
        <f t="array" ref="H3128">_xlfn.IFS(G3128="&gt;70%",1,G3128="60-70%",70%,G3128="50-60%",60%,G3128="&lt;50%",50%)</f>
        <v>1</v>
      </c>
      <c r="I3128" s="47">
        <v>1.2053909130520479</v>
      </c>
      <c r="J3128">
        <v>4</v>
      </c>
      <c r="K3128">
        <v>8</v>
      </c>
      <c r="L3128" t="s">
        <v>196</v>
      </c>
      <c r="M3128" s="11" cm="1">
        <f t="array" ref="M3128">_xlfn.IFS(L3128="&gt;70%",1,L3128="60-70%",70%,L3128="50-60%",60%,L3128="&lt;50%",50%)</f>
        <v>1</v>
      </c>
      <c r="N3128" s="47">
        <v>1.1617253897571582</v>
      </c>
      <c r="O3128">
        <v>4</v>
      </c>
      <c r="P3128">
        <v>8</v>
      </c>
      <c r="Q3128">
        <v>6</v>
      </c>
      <c r="R3128">
        <v>9</v>
      </c>
      <c r="S3128" t="s">
        <v>103</v>
      </c>
      <c r="T3128" t="s">
        <v>106</v>
      </c>
      <c r="V3128">
        <v>27</v>
      </c>
      <c r="W3128">
        <v>27</v>
      </c>
      <c r="X3128">
        <f>IF(AND(OR('Country Prioritization'!$C$4 = 'Filter inputs'!$A$4,'Country Prioritization'!$C$4=$B3128),
OR('Country Prioritization'!$C$6='Filter inputs'!$C$4,'Country Prioritization'!$C$6=$S3128),
OR( 'Country Prioritization'!$C$7='Filter inputs'!$D$4, 'Country Prioritization'!$C$7=$T3128),
OR('Country Prioritization'!$C$8='Filter inputs'!$E$4, 'Country Prioritization'!$C$8=$F3128), OR(AND('Country Prioritization'!$C$5='Filter inputs'!$B$4,H3128&lt;=$X$1),AND('Country Prioritization'!$C$5='Filter inputs'!$B$5,M3128&lt;=$X$1))),1,0)</f>
        <v>1</v>
      </c>
      <c r="Y3128">
        <f>IF(OR('Vaccine Prioritization'!$C$5='Filter inputs'!$E$4, 'Vaccine Prioritization'!$C$5=$F3128),1,0)</f>
        <v>1</v>
      </c>
    </row>
    <row r="3129" spans="1:25" x14ac:dyDescent="0.3">
      <c r="A3129" t="str">
        <f t="shared" si="70"/>
        <v>AFRICAMDGRotaC2029</v>
      </c>
      <c r="B3129" t="s">
        <v>3</v>
      </c>
      <c r="C3129" t="s">
        <v>145</v>
      </c>
      <c r="D3129" t="s">
        <v>41</v>
      </c>
      <c r="E3129" t="s">
        <v>85</v>
      </c>
      <c r="F3129">
        <v>2029</v>
      </c>
      <c r="G3129" t="s">
        <v>196</v>
      </c>
      <c r="H3129" s="11" cm="1">
        <f t="array" ref="H3129">_xlfn.IFS(G3129="&gt;70%",1,G3129="60-70%",70%,G3129="50-60%",60%,G3129="&lt;50%",50%)</f>
        <v>1</v>
      </c>
      <c r="I3129" s="47">
        <v>1.0066877988393395</v>
      </c>
      <c r="J3129">
        <v>5</v>
      </c>
      <c r="K3129">
        <v>8</v>
      </c>
      <c r="L3129" t="s">
        <v>196</v>
      </c>
      <c r="M3129" s="11" cm="1">
        <f t="array" ref="M3129">_xlfn.IFS(L3129="&gt;70%",1,L3129="60-70%",70%,L3129="50-60%",60%,L3129="&lt;50%",50%)</f>
        <v>1</v>
      </c>
      <c r="N3129" s="47">
        <v>1.1332047593217054</v>
      </c>
      <c r="O3129">
        <v>4</v>
      </c>
      <c r="P3129">
        <v>8</v>
      </c>
      <c r="Q3129">
        <v>7</v>
      </c>
      <c r="R3129">
        <v>9</v>
      </c>
      <c r="S3129" t="s">
        <v>103</v>
      </c>
      <c r="T3129" t="s">
        <v>106</v>
      </c>
      <c r="V3129">
        <v>29</v>
      </c>
      <c r="W3129">
        <v>28</v>
      </c>
      <c r="X3129">
        <f>IF(AND(OR('Country Prioritization'!$C$4 = 'Filter inputs'!$A$4,'Country Prioritization'!$C$4=$B3129),
OR('Country Prioritization'!$C$6='Filter inputs'!$C$4,'Country Prioritization'!$C$6=$S3129),
OR( 'Country Prioritization'!$C$7='Filter inputs'!$D$4, 'Country Prioritization'!$C$7=$T3129),
OR('Country Prioritization'!$C$8='Filter inputs'!$E$4, 'Country Prioritization'!$C$8=$F3129), OR(AND('Country Prioritization'!$C$5='Filter inputs'!$B$4,H3129&lt;=$X$1),AND('Country Prioritization'!$C$5='Filter inputs'!$B$5,M3129&lt;=$X$1))),1,0)</f>
        <v>1</v>
      </c>
      <c r="Y3129">
        <f>IF(OR('Vaccine Prioritization'!$C$5='Filter inputs'!$E$4, 'Vaccine Prioritization'!$C$5=$F3129),1,0)</f>
        <v>1</v>
      </c>
    </row>
    <row r="3130" spans="1:25" x14ac:dyDescent="0.3">
      <c r="A3130" t="str">
        <f t="shared" si="70"/>
        <v>AFRICABFARotaC2029</v>
      </c>
      <c r="B3130" t="s">
        <v>3</v>
      </c>
      <c r="C3130" t="s">
        <v>167</v>
      </c>
      <c r="D3130" t="s">
        <v>63</v>
      </c>
      <c r="E3130" t="s">
        <v>85</v>
      </c>
      <c r="F3130">
        <v>2029</v>
      </c>
      <c r="G3130" t="s">
        <v>196</v>
      </c>
      <c r="H3130" s="11" cm="1">
        <f t="array" ref="H3130">_xlfn.IFS(G3130="&gt;70%",1,G3130="60-70%",70%,G3130="50-60%",60%,G3130="&lt;50%",50%)</f>
        <v>1</v>
      </c>
      <c r="I3130" s="47">
        <v>0.99453197963736073</v>
      </c>
      <c r="J3130">
        <v>3</v>
      </c>
      <c r="K3130">
        <v>7</v>
      </c>
      <c r="L3130" t="s">
        <v>196</v>
      </c>
      <c r="M3130" s="11" cm="1">
        <f t="array" ref="M3130">_xlfn.IFS(L3130="&gt;70%",1,L3130="60-70%",70%,L3130="50-60%",60%,L3130="&lt;50%",50%)</f>
        <v>1</v>
      </c>
      <c r="N3130" s="47">
        <v>1.1311785383552648</v>
      </c>
      <c r="O3130">
        <v>2</v>
      </c>
      <c r="P3130">
        <v>8</v>
      </c>
      <c r="Q3130">
        <v>4</v>
      </c>
      <c r="R3130">
        <v>9</v>
      </c>
      <c r="S3130" t="s">
        <v>103</v>
      </c>
      <c r="T3130" t="s">
        <v>106</v>
      </c>
      <c r="V3130">
        <v>23</v>
      </c>
      <c r="W3130">
        <v>23</v>
      </c>
      <c r="X3130">
        <f>IF(AND(OR('Country Prioritization'!$C$4 = 'Filter inputs'!$A$4,'Country Prioritization'!$C$4=$B3130),
OR('Country Prioritization'!$C$6='Filter inputs'!$C$4,'Country Prioritization'!$C$6=$S3130),
OR( 'Country Prioritization'!$C$7='Filter inputs'!$D$4, 'Country Prioritization'!$C$7=$T3130),
OR('Country Prioritization'!$C$8='Filter inputs'!$E$4, 'Country Prioritization'!$C$8=$F3130), OR(AND('Country Prioritization'!$C$5='Filter inputs'!$B$4,H3130&lt;=$X$1),AND('Country Prioritization'!$C$5='Filter inputs'!$B$5,M3130&lt;=$X$1))),1,0)</f>
        <v>1</v>
      </c>
      <c r="Y3130">
        <f>IF(OR('Vaccine Prioritization'!$C$5='Filter inputs'!$E$4, 'Vaccine Prioritization'!$C$5=$F3130),1,0)</f>
        <v>1</v>
      </c>
    </row>
    <row r="3131" spans="1:25" x14ac:dyDescent="0.3">
      <c r="A3131" t="str">
        <f t="shared" si="70"/>
        <v>ASIAUZBRotaC2029</v>
      </c>
      <c r="B3131" t="s">
        <v>13</v>
      </c>
      <c r="C3131" t="s">
        <v>176</v>
      </c>
      <c r="D3131" t="s">
        <v>72</v>
      </c>
      <c r="E3131" t="s">
        <v>85</v>
      </c>
      <c r="F3131">
        <v>2029</v>
      </c>
      <c r="G3131" t="s">
        <v>198</v>
      </c>
      <c r="H3131" s="11" cm="1">
        <f t="array" ref="H3131">_xlfn.IFS(G3131="&gt;70%",1,G3131="60-70%",70%,G3131="50-60%",60%,G3131="&lt;50%",50%)</f>
        <v>0.6</v>
      </c>
      <c r="I3131" s="47">
        <v>0.57764103207143513</v>
      </c>
      <c r="J3131">
        <v>10</v>
      </c>
      <c r="K3131">
        <v>6</v>
      </c>
      <c r="L3131" t="s">
        <v>196</v>
      </c>
      <c r="M3131" s="11" cm="1">
        <f t="array" ref="M3131">_xlfn.IFS(L3131="&gt;70%",1,L3131="60-70%",70%,L3131="50-60%",60%,L3131="&lt;50%",50%)</f>
        <v>1</v>
      </c>
      <c r="N3131" s="47">
        <v>1.1090641895173872</v>
      </c>
      <c r="O3131">
        <v>2</v>
      </c>
      <c r="P3131">
        <v>8</v>
      </c>
      <c r="Q3131">
        <v>3</v>
      </c>
      <c r="R3131">
        <v>5</v>
      </c>
      <c r="S3131" t="s">
        <v>104</v>
      </c>
      <c r="T3131" t="s">
        <v>107</v>
      </c>
      <c r="V3131">
        <v>24</v>
      </c>
      <c r="W3131">
        <v>18</v>
      </c>
      <c r="X3131">
        <f>IF(AND(OR('Country Prioritization'!$C$4 = 'Filter inputs'!$A$4,'Country Prioritization'!$C$4=$B3131),
OR('Country Prioritization'!$C$6='Filter inputs'!$C$4,'Country Prioritization'!$C$6=$S3131),
OR( 'Country Prioritization'!$C$7='Filter inputs'!$D$4, 'Country Prioritization'!$C$7=$T3131),
OR('Country Prioritization'!$C$8='Filter inputs'!$E$4, 'Country Prioritization'!$C$8=$F3131), OR(AND('Country Prioritization'!$C$5='Filter inputs'!$B$4,H3131&lt;=$X$1),AND('Country Prioritization'!$C$5='Filter inputs'!$B$5,M3131&lt;=$X$1))),1,0)</f>
        <v>1</v>
      </c>
      <c r="Y3131">
        <f>IF(OR('Vaccine Prioritization'!$C$5='Filter inputs'!$E$4, 'Vaccine Prioritization'!$C$5=$F3131),1,0)</f>
        <v>1</v>
      </c>
    </row>
    <row r="3132" spans="1:25" x14ac:dyDescent="0.3">
      <c r="A3132" t="str">
        <f t="shared" si="70"/>
        <v>AFRICAMOZRotaC2029</v>
      </c>
      <c r="B3132" t="s">
        <v>3</v>
      </c>
      <c r="C3132" t="s">
        <v>181</v>
      </c>
      <c r="D3132" t="s">
        <v>77</v>
      </c>
      <c r="E3132" t="s">
        <v>85</v>
      </c>
      <c r="F3132">
        <v>2029</v>
      </c>
      <c r="G3132" t="s">
        <v>196</v>
      </c>
      <c r="H3132" s="11" cm="1">
        <f t="array" ref="H3132">_xlfn.IFS(G3132="&gt;70%",1,G3132="60-70%",70%,G3132="50-60%",60%,G3132="&lt;50%",50%)</f>
        <v>1</v>
      </c>
      <c r="I3132" s="47">
        <v>1.0594205149061506</v>
      </c>
      <c r="J3132">
        <v>3</v>
      </c>
      <c r="K3132">
        <v>8</v>
      </c>
      <c r="L3132" t="s">
        <v>196</v>
      </c>
      <c r="M3132" s="11" cm="1">
        <f t="array" ref="M3132">_xlfn.IFS(L3132="&gt;70%",1,L3132="60-70%",70%,L3132="50-60%",60%,L3132="&lt;50%",50%)</f>
        <v>1</v>
      </c>
      <c r="N3132" s="47">
        <v>1.1042765018581071</v>
      </c>
      <c r="O3132">
        <v>1</v>
      </c>
      <c r="P3132">
        <v>8</v>
      </c>
      <c r="Q3132">
        <v>10</v>
      </c>
      <c r="R3132">
        <v>9</v>
      </c>
      <c r="S3132" t="s">
        <v>103</v>
      </c>
      <c r="T3132" t="s">
        <v>106</v>
      </c>
      <c r="V3132">
        <v>30</v>
      </c>
      <c r="W3132">
        <v>28</v>
      </c>
      <c r="X3132">
        <f>IF(AND(OR('Country Prioritization'!$C$4 = 'Filter inputs'!$A$4,'Country Prioritization'!$C$4=$B3132),
OR('Country Prioritization'!$C$6='Filter inputs'!$C$4,'Country Prioritization'!$C$6=$S3132),
OR( 'Country Prioritization'!$C$7='Filter inputs'!$D$4, 'Country Prioritization'!$C$7=$T3132),
OR('Country Prioritization'!$C$8='Filter inputs'!$E$4, 'Country Prioritization'!$C$8=$F3132), OR(AND('Country Prioritization'!$C$5='Filter inputs'!$B$4,H3132&lt;=$X$1),AND('Country Prioritization'!$C$5='Filter inputs'!$B$5,M3132&lt;=$X$1))),1,0)</f>
        <v>1</v>
      </c>
      <c r="Y3132">
        <f>IF(OR('Vaccine Prioritization'!$C$5='Filter inputs'!$E$4, 'Vaccine Prioritization'!$C$5=$F3132),1,0)</f>
        <v>1</v>
      </c>
    </row>
    <row r="3133" spans="1:25" x14ac:dyDescent="0.3">
      <c r="A3133" t="str">
        <f t="shared" si="70"/>
        <v>AMERICABOLRotaC2029</v>
      </c>
      <c r="B3133" t="s">
        <v>22</v>
      </c>
      <c r="C3133" t="s">
        <v>162</v>
      </c>
      <c r="D3133" t="s">
        <v>58</v>
      </c>
      <c r="E3133" t="s">
        <v>85</v>
      </c>
      <c r="F3133">
        <v>2029</v>
      </c>
      <c r="G3133" t="s">
        <v>196</v>
      </c>
      <c r="H3133" s="11" cm="1">
        <f t="array" ref="H3133">_xlfn.IFS(G3133="&gt;70%",1,G3133="60-70%",70%,G3133="50-60%",60%,G3133="&lt;50%",50%)</f>
        <v>1</v>
      </c>
      <c r="I3133" s="47">
        <v>0.8033048439375946</v>
      </c>
      <c r="J3133">
        <v>5</v>
      </c>
      <c r="K3133">
        <v>7</v>
      </c>
      <c r="L3133" t="s">
        <v>196</v>
      </c>
      <c r="M3133" s="11" cm="1">
        <f t="array" ref="M3133">_xlfn.IFS(L3133="&gt;70%",1,L3133="60-70%",70%,L3133="50-60%",60%,L3133="&lt;50%",50%)</f>
        <v>1</v>
      </c>
      <c r="N3133" s="47">
        <v>1.0093018610580422</v>
      </c>
      <c r="O3133">
        <v>3</v>
      </c>
      <c r="P3133">
        <v>7</v>
      </c>
      <c r="Q3133">
        <v>4</v>
      </c>
      <c r="R3133">
        <v>11</v>
      </c>
      <c r="S3133" t="s">
        <v>104</v>
      </c>
      <c r="T3133" t="s">
        <v>108</v>
      </c>
      <c r="V3133">
        <v>27</v>
      </c>
      <c r="W3133">
        <v>25</v>
      </c>
      <c r="X3133">
        <f>IF(AND(OR('Country Prioritization'!$C$4 = 'Filter inputs'!$A$4,'Country Prioritization'!$C$4=$B3133),
OR('Country Prioritization'!$C$6='Filter inputs'!$C$4,'Country Prioritization'!$C$6=$S3133),
OR( 'Country Prioritization'!$C$7='Filter inputs'!$D$4, 'Country Prioritization'!$C$7=$T3133),
OR('Country Prioritization'!$C$8='Filter inputs'!$E$4, 'Country Prioritization'!$C$8=$F3133), OR(AND('Country Prioritization'!$C$5='Filter inputs'!$B$4,H3133&lt;=$X$1),AND('Country Prioritization'!$C$5='Filter inputs'!$B$5,M3133&lt;=$X$1))),1,0)</f>
        <v>1</v>
      </c>
      <c r="Y3133">
        <f>IF(OR('Vaccine Prioritization'!$C$5='Filter inputs'!$E$4, 'Vaccine Prioritization'!$C$5=$F3133),1,0)</f>
        <v>1</v>
      </c>
    </row>
    <row r="3134" spans="1:25" x14ac:dyDescent="0.3">
      <c r="A3134" t="str">
        <f t="shared" si="70"/>
        <v>ASIANPLRotaC2029</v>
      </c>
      <c r="B3134" t="s">
        <v>13</v>
      </c>
      <c r="C3134" t="s">
        <v>157</v>
      </c>
      <c r="D3134" t="s">
        <v>53</v>
      </c>
      <c r="E3134" t="s">
        <v>85</v>
      </c>
      <c r="F3134">
        <v>2029</v>
      </c>
      <c r="G3134" t="s">
        <v>196</v>
      </c>
      <c r="H3134" s="11" cm="1">
        <f t="array" ref="H3134">_xlfn.IFS(G3134="&gt;70%",1,G3134="60-70%",70%,G3134="50-60%",60%,G3134="&lt;50%",50%)</f>
        <v>1</v>
      </c>
      <c r="I3134" s="47">
        <v>0.56040569444631638</v>
      </c>
      <c r="J3134">
        <v>8</v>
      </c>
      <c r="K3134">
        <v>6</v>
      </c>
      <c r="L3134" t="s">
        <v>199</v>
      </c>
      <c r="M3134" s="11" cm="1">
        <f t="array" ref="M3134">_xlfn.IFS(L3134="&gt;70%",1,L3134="60-70%",70%,L3134="50-60%",60%,L3134="&lt;50%",50%)</f>
        <v>0.5</v>
      </c>
      <c r="N3134" s="47">
        <v>0.99168634028831537</v>
      </c>
      <c r="O3134">
        <v>10</v>
      </c>
      <c r="P3134">
        <v>7</v>
      </c>
      <c r="Q3134">
        <v>6</v>
      </c>
      <c r="R3134">
        <v>8</v>
      </c>
      <c r="S3134" t="s">
        <v>104</v>
      </c>
      <c r="T3134" t="s">
        <v>106</v>
      </c>
      <c r="V3134">
        <v>28</v>
      </c>
      <c r="W3134">
        <v>31</v>
      </c>
      <c r="X3134">
        <f>IF(AND(OR('Country Prioritization'!$C$4 = 'Filter inputs'!$A$4,'Country Prioritization'!$C$4=$B3134),
OR('Country Prioritization'!$C$6='Filter inputs'!$C$4,'Country Prioritization'!$C$6=$S3134),
OR( 'Country Prioritization'!$C$7='Filter inputs'!$D$4, 'Country Prioritization'!$C$7=$T3134),
OR('Country Prioritization'!$C$8='Filter inputs'!$E$4, 'Country Prioritization'!$C$8=$F3134), OR(AND('Country Prioritization'!$C$5='Filter inputs'!$B$4,H3134&lt;=$X$1),AND('Country Prioritization'!$C$5='Filter inputs'!$B$5,M3134&lt;=$X$1))),1,0)</f>
        <v>1</v>
      </c>
      <c r="Y3134">
        <f>IF(OR('Vaccine Prioritization'!$C$5='Filter inputs'!$E$4, 'Vaccine Prioritization'!$C$5=$F3134),1,0)</f>
        <v>1</v>
      </c>
    </row>
    <row r="3135" spans="1:25" x14ac:dyDescent="0.3">
      <c r="A3135" t="str">
        <f t="shared" si="70"/>
        <v>AFRICAKENRotaC2029</v>
      </c>
      <c r="B3135" t="s">
        <v>3</v>
      </c>
      <c r="C3135" t="s">
        <v>139</v>
      </c>
      <c r="D3135" t="s">
        <v>35</v>
      </c>
      <c r="E3135" t="s">
        <v>85</v>
      </c>
      <c r="F3135">
        <v>2029</v>
      </c>
      <c r="G3135" t="s">
        <v>196</v>
      </c>
      <c r="H3135" s="11" cm="1">
        <f t="array" ref="H3135">_xlfn.IFS(G3135="&gt;70%",1,G3135="60-70%",70%,G3135="50-60%",60%,G3135="&lt;50%",50%)</f>
        <v>1</v>
      </c>
      <c r="I3135" s="47">
        <v>1.1683335810373436</v>
      </c>
      <c r="J3135">
        <v>3</v>
      </c>
      <c r="K3135">
        <v>8</v>
      </c>
      <c r="L3135" t="s">
        <v>196</v>
      </c>
      <c r="M3135" s="11" cm="1">
        <f t="array" ref="M3135">_xlfn.IFS(L3135="&gt;70%",1,L3135="60-70%",70%,L3135="50-60%",60%,L3135="&lt;50%",50%)</f>
        <v>1</v>
      </c>
      <c r="N3135" s="47">
        <v>0.95744358233874183</v>
      </c>
      <c r="O3135">
        <v>5</v>
      </c>
      <c r="P3135">
        <v>7</v>
      </c>
      <c r="Q3135">
        <v>5</v>
      </c>
      <c r="R3135">
        <v>2</v>
      </c>
      <c r="S3135" t="s">
        <v>104</v>
      </c>
      <c r="T3135" t="s">
        <v>109</v>
      </c>
      <c r="V3135">
        <v>18</v>
      </c>
      <c r="W3135">
        <v>19</v>
      </c>
      <c r="X3135">
        <f>IF(AND(OR('Country Prioritization'!$C$4 = 'Filter inputs'!$A$4,'Country Prioritization'!$C$4=$B3135),
OR('Country Prioritization'!$C$6='Filter inputs'!$C$4,'Country Prioritization'!$C$6=$S3135),
OR( 'Country Prioritization'!$C$7='Filter inputs'!$D$4, 'Country Prioritization'!$C$7=$T3135),
OR('Country Prioritization'!$C$8='Filter inputs'!$E$4, 'Country Prioritization'!$C$8=$F3135), OR(AND('Country Prioritization'!$C$5='Filter inputs'!$B$4,H3135&lt;=$X$1),AND('Country Prioritization'!$C$5='Filter inputs'!$B$5,M3135&lt;=$X$1))),1,0)</f>
        <v>1</v>
      </c>
      <c r="Y3135">
        <f>IF(OR('Vaccine Prioritization'!$C$5='Filter inputs'!$E$4, 'Vaccine Prioritization'!$C$5=$F3135),1,0)</f>
        <v>1</v>
      </c>
    </row>
    <row r="3136" spans="1:25" x14ac:dyDescent="0.3">
      <c r="A3136" t="str">
        <f t="shared" si="70"/>
        <v>AFRICAZMBRotaC2029</v>
      </c>
      <c r="B3136" t="s">
        <v>3</v>
      </c>
      <c r="C3136" t="s">
        <v>182</v>
      </c>
      <c r="D3136" t="s">
        <v>78</v>
      </c>
      <c r="E3136" t="s">
        <v>85</v>
      </c>
      <c r="F3136">
        <v>2029</v>
      </c>
      <c r="G3136" t="s">
        <v>196</v>
      </c>
      <c r="H3136" s="11" cm="1">
        <f t="array" ref="H3136">_xlfn.IFS(G3136="&gt;70%",1,G3136="60-70%",70%,G3136="50-60%",60%,G3136="&lt;50%",50%)</f>
        <v>1</v>
      </c>
      <c r="I3136" s="47">
        <v>0.84909155217227028</v>
      </c>
      <c r="J3136">
        <v>3</v>
      </c>
      <c r="K3136">
        <v>7</v>
      </c>
      <c r="L3136" t="s">
        <v>196</v>
      </c>
      <c r="M3136" s="11" cm="1">
        <f t="array" ref="M3136">_xlfn.IFS(L3136="&gt;70%",1,L3136="60-70%",70%,L3136="50-60%",60%,L3136="&lt;50%",50%)</f>
        <v>1</v>
      </c>
      <c r="N3136" s="47">
        <v>0.91270478434822977</v>
      </c>
      <c r="O3136">
        <v>1</v>
      </c>
      <c r="P3136">
        <v>7</v>
      </c>
      <c r="Q3136">
        <v>9</v>
      </c>
      <c r="R3136">
        <v>2</v>
      </c>
      <c r="S3136" t="s">
        <v>104</v>
      </c>
      <c r="T3136" t="s">
        <v>109</v>
      </c>
      <c r="V3136">
        <v>21</v>
      </c>
      <c r="W3136">
        <v>19</v>
      </c>
      <c r="X3136">
        <f>IF(AND(OR('Country Prioritization'!$C$4 = 'Filter inputs'!$A$4,'Country Prioritization'!$C$4=$B3136),
OR('Country Prioritization'!$C$6='Filter inputs'!$C$4,'Country Prioritization'!$C$6=$S3136),
OR( 'Country Prioritization'!$C$7='Filter inputs'!$D$4, 'Country Prioritization'!$C$7=$T3136),
OR('Country Prioritization'!$C$8='Filter inputs'!$E$4, 'Country Prioritization'!$C$8=$F3136), OR(AND('Country Prioritization'!$C$5='Filter inputs'!$B$4,H3136&lt;=$X$1),AND('Country Prioritization'!$C$5='Filter inputs'!$B$5,M3136&lt;=$X$1))),1,0)</f>
        <v>1</v>
      </c>
      <c r="Y3136">
        <f>IF(OR('Vaccine Prioritization'!$C$5='Filter inputs'!$E$4, 'Vaccine Prioritization'!$C$5=$F3136),1,0)</f>
        <v>1</v>
      </c>
    </row>
    <row r="3137" spans="1:25" x14ac:dyDescent="0.3">
      <c r="A3137" t="str">
        <f t="shared" si="70"/>
        <v>AFRICASENRotaC2029</v>
      </c>
      <c r="B3137" t="s">
        <v>3</v>
      </c>
      <c r="C3137" t="s">
        <v>164</v>
      </c>
      <c r="D3137" t="s">
        <v>60</v>
      </c>
      <c r="E3137" t="s">
        <v>85</v>
      </c>
      <c r="F3137">
        <v>2029</v>
      </c>
      <c r="G3137" t="s">
        <v>196</v>
      </c>
      <c r="H3137" s="11" cm="1">
        <f t="array" ref="H3137">_xlfn.IFS(G3137="&gt;70%",1,G3137="60-70%",70%,G3137="50-60%",60%,G3137="&lt;50%",50%)</f>
        <v>1</v>
      </c>
      <c r="I3137" s="47">
        <v>0.94198929775278506</v>
      </c>
      <c r="J3137">
        <v>2</v>
      </c>
      <c r="K3137">
        <v>7</v>
      </c>
      <c r="L3137" t="s">
        <v>196</v>
      </c>
      <c r="M3137" s="11" cm="1">
        <f t="array" ref="M3137">_xlfn.IFS(L3137="&gt;70%",1,L3137="60-70%",70%,L3137="50-60%",60%,L3137="&lt;50%",50%)</f>
        <v>1</v>
      </c>
      <c r="N3137" s="47">
        <v>0.84295728455661978</v>
      </c>
      <c r="O3137">
        <v>3</v>
      </c>
      <c r="P3137">
        <v>7</v>
      </c>
      <c r="Q3137">
        <v>1</v>
      </c>
      <c r="R3137">
        <v>2</v>
      </c>
      <c r="S3137" t="s">
        <v>104</v>
      </c>
      <c r="T3137" t="s">
        <v>109</v>
      </c>
      <c r="V3137">
        <v>12</v>
      </c>
      <c r="W3137">
        <v>13</v>
      </c>
      <c r="X3137">
        <f>IF(AND(OR('Country Prioritization'!$C$4 = 'Filter inputs'!$A$4,'Country Prioritization'!$C$4=$B3137),
OR('Country Prioritization'!$C$6='Filter inputs'!$C$4,'Country Prioritization'!$C$6=$S3137),
OR( 'Country Prioritization'!$C$7='Filter inputs'!$D$4, 'Country Prioritization'!$C$7=$T3137),
OR('Country Prioritization'!$C$8='Filter inputs'!$E$4, 'Country Prioritization'!$C$8=$F3137), OR(AND('Country Prioritization'!$C$5='Filter inputs'!$B$4,H3137&lt;=$X$1),AND('Country Prioritization'!$C$5='Filter inputs'!$B$5,M3137&lt;=$X$1))),1,0)</f>
        <v>1</v>
      </c>
      <c r="Y3137">
        <f>IF(OR('Vaccine Prioritization'!$C$5='Filter inputs'!$E$4, 'Vaccine Prioritization'!$C$5=$F3137),1,0)</f>
        <v>1</v>
      </c>
    </row>
    <row r="3138" spans="1:25" x14ac:dyDescent="0.3">
      <c r="A3138" t="str">
        <f t="shared" si="70"/>
        <v>ASIAPRKRotaC2029</v>
      </c>
      <c r="B3138" t="s">
        <v>13</v>
      </c>
      <c r="C3138" t="s">
        <v>177</v>
      </c>
      <c r="D3138" t="s">
        <v>73</v>
      </c>
      <c r="E3138" t="s">
        <v>85</v>
      </c>
      <c r="F3138">
        <v>2029</v>
      </c>
      <c r="G3138" t="s">
        <v>196</v>
      </c>
      <c r="H3138" s="11" cm="1">
        <f t="array" ref="H3138">_xlfn.IFS(G3138="&gt;70%",1,G3138="60-70%",70%,G3138="50-60%",60%,G3138="&lt;50%",50%)</f>
        <v>1</v>
      </c>
      <c r="I3138" s="47">
        <v>0.42390791453926496</v>
      </c>
      <c r="J3138">
        <v>8</v>
      </c>
      <c r="K3138">
        <v>5</v>
      </c>
      <c r="L3138" t="s">
        <v>199</v>
      </c>
      <c r="M3138" s="11" cm="1">
        <f t="array" ref="M3138">_xlfn.IFS(L3138="&gt;70%",1,L3138="60-70%",70%,L3138="50-60%",60%,L3138="&lt;50%",50%)</f>
        <v>0.5</v>
      </c>
      <c r="N3138" s="47">
        <v>0.77753544138910835</v>
      </c>
      <c r="O3138">
        <v>9</v>
      </c>
      <c r="P3138">
        <v>7</v>
      </c>
      <c r="Q3138">
        <v>1</v>
      </c>
      <c r="R3138">
        <v>9</v>
      </c>
      <c r="S3138" t="s">
        <v>103</v>
      </c>
      <c r="T3138" t="s">
        <v>106</v>
      </c>
      <c r="V3138">
        <v>23</v>
      </c>
      <c r="W3138">
        <v>26</v>
      </c>
      <c r="X3138">
        <f>IF(AND(OR('Country Prioritization'!$C$4 = 'Filter inputs'!$A$4,'Country Prioritization'!$C$4=$B3138),
OR('Country Prioritization'!$C$6='Filter inputs'!$C$4,'Country Prioritization'!$C$6=$S3138),
OR( 'Country Prioritization'!$C$7='Filter inputs'!$D$4, 'Country Prioritization'!$C$7=$T3138),
OR('Country Prioritization'!$C$8='Filter inputs'!$E$4, 'Country Prioritization'!$C$8=$F3138), OR(AND('Country Prioritization'!$C$5='Filter inputs'!$B$4,H3138&lt;=$X$1),AND('Country Prioritization'!$C$5='Filter inputs'!$B$5,M3138&lt;=$X$1))),1,0)</f>
        <v>1</v>
      </c>
      <c r="Y3138">
        <f>IF(OR('Vaccine Prioritization'!$C$5='Filter inputs'!$E$4, 'Vaccine Prioritization'!$C$5=$F3138),1,0)</f>
        <v>1</v>
      </c>
    </row>
    <row r="3139" spans="1:25" x14ac:dyDescent="0.3">
      <c r="A3139" t="str">
        <f t="shared" si="70"/>
        <v>AMERICAHTIRotaC2029</v>
      </c>
      <c r="B3139" t="s">
        <v>22</v>
      </c>
      <c r="C3139" t="s">
        <v>127</v>
      </c>
      <c r="D3139" t="s">
        <v>23</v>
      </c>
      <c r="E3139" t="s">
        <v>85</v>
      </c>
      <c r="F3139">
        <v>2029</v>
      </c>
      <c r="G3139" t="s">
        <v>198</v>
      </c>
      <c r="H3139" s="11" cm="1">
        <f t="array" ref="H3139">_xlfn.IFS(G3139="&gt;70%",1,G3139="60-70%",70%,G3139="50-60%",60%,G3139="&lt;50%",50%)</f>
        <v>0.6</v>
      </c>
      <c r="I3139" s="47">
        <v>0.52143929536822986</v>
      </c>
      <c r="J3139">
        <v>10</v>
      </c>
      <c r="K3139">
        <v>6</v>
      </c>
      <c r="L3139" t="s">
        <v>197</v>
      </c>
      <c r="M3139" s="11" cm="1">
        <f t="array" ref="M3139">_xlfn.IFS(L3139="&gt;70%",1,L3139="60-70%",70%,L3139="50-60%",60%,L3139="&lt;50%",50%)</f>
        <v>0.7</v>
      </c>
      <c r="N3139" s="47">
        <v>0.77354051013996905</v>
      </c>
      <c r="O3139">
        <v>6</v>
      </c>
      <c r="P3139">
        <v>7</v>
      </c>
      <c r="Q3139">
        <v>5</v>
      </c>
      <c r="R3139">
        <v>9</v>
      </c>
      <c r="S3139" t="s">
        <v>103</v>
      </c>
      <c r="T3139" t="s">
        <v>106</v>
      </c>
      <c r="V3139">
        <v>30</v>
      </c>
      <c r="W3139">
        <v>27</v>
      </c>
      <c r="X3139">
        <f>IF(AND(OR('Country Prioritization'!$C$4 = 'Filter inputs'!$A$4,'Country Prioritization'!$C$4=$B3139),
OR('Country Prioritization'!$C$6='Filter inputs'!$C$4,'Country Prioritization'!$C$6=$S3139),
OR( 'Country Prioritization'!$C$7='Filter inputs'!$D$4, 'Country Prioritization'!$C$7=$T3139),
OR('Country Prioritization'!$C$8='Filter inputs'!$E$4, 'Country Prioritization'!$C$8=$F3139), OR(AND('Country Prioritization'!$C$5='Filter inputs'!$B$4,H3139&lt;=$X$1),AND('Country Prioritization'!$C$5='Filter inputs'!$B$5,M3139&lt;=$X$1))),1,0)</f>
        <v>1</v>
      </c>
      <c r="Y3139">
        <f>IF(OR('Vaccine Prioritization'!$C$5='Filter inputs'!$E$4, 'Vaccine Prioritization'!$C$5=$F3139),1,0)</f>
        <v>1</v>
      </c>
    </row>
    <row r="3140" spans="1:25" x14ac:dyDescent="0.3">
      <c r="A3140" t="str">
        <f t="shared" ref="A3140:A3203" si="71">_xlfn.CONCAT(B3140,D3140,E3140,F3140)</f>
        <v>AFRICAGHARotaC2029</v>
      </c>
      <c r="B3140" t="s">
        <v>3</v>
      </c>
      <c r="C3140" t="s">
        <v>166</v>
      </c>
      <c r="D3140" t="s">
        <v>62</v>
      </c>
      <c r="E3140" t="s">
        <v>85</v>
      </c>
      <c r="F3140">
        <v>2029</v>
      </c>
      <c r="G3140" t="s">
        <v>196</v>
      </c>
      <c r="H3140" s="11" cm="1">
        <f t="array" ref="H3140">_xlfn.IFS(G3140="&gt;70%",1,G3140="60-70%",70%,G3140="50-60%",60%,G3140="&lt;50%",50%)</f>
        <v>1</v>
      </c>
      <c r="I3140" s="47">
        <v>0.73816315569288526</v>
      </c>
      <c r="J3140">
        <v>2</v>
      </c>
      <c r="K3140">
        <v>7</v>
      </c>
      <c r="L3140" t="s">
        <v>196</v>
      </c>
      <c r="M3140" s="11" cm="1">
        <f t="array" ref="M3140">_xlfn.IFS(L3140="&gt;70%",1,L3140="60-70%",70%,L3140="50-60%",60%,L3140="&lt;50%",50%)</f>
        <v>1</v>
      </c>
      <c r="N3140" s="47">
        <v>0.7316895807775895</v>
      </c>
      <c r="O3140">
        <v>2</v>
      </c>
      <c r="P3140">
        <v>7</v>
      </c>
      <c r="Q3140">
        <v>5</v>
      </c>
      <c r="R3140">
        <v>2</v>
      </c>
      <c r="S3140" t="s">
        <v>104</v>
      </c>
      <c r="T3140" t="s">
        <v>109</v>
      </c>
      <c r="V3140">
        <v>16</v>
      </c>
      <c r="W3140">
        <v>16</v>
      </c>
      <c r="X3140">
        <f>IF(AND(OR('Country Prioritization'!$C$4 = 'Filter inputs'!$A$4,'Country Prioritization'!$C$4=$B3140),
OR('Country Prioritization'!$C$6='Filter inputs'!$C$4,'Country Prioritization'!$C$6=$S3140),
OR( 'Country Prioritization'!$C$7='Filter inputs'!$D$4, 'Country Prioritization'!$C$7=$T3140),
OR('Country Prioritization'!$C$8='Filter inputs'!$E$4, 'Country Prioritization'!$C$8=$F3140), OR(AND('Country Prioritization'!$C$5='Filter inputs'!$B$4,H3140&lt;=$X$1),AND('Country Prioritization'!$C$5='Filter inputs'!$B$5,M3140&lt;=$X$1))),1,0)</f>
        <v>1</v>
      </c>
      <c r="Y3140">
        <f>IF(OR('Vaccine Prioritization'!$C$5='Filter inputs'!$E$4, 'Vaccine Prioritization'!$C$5=$F3140),1,0)</f>
        <v>1</v>
      </c>
    </row>
    <row r="3141" spans="1:25" x14ac:dyDescent="0.3">
      <c r="A3141" t="str">
        <f t="shared" si="71"/>
        <v>AFRICATCDRotaC2029</v>
      </c>
      <c r="B3141" t="s">
        <v>3</v>
      </c>
      <c r="C3141" t="s">
        <v>118</v>
      </c>
      <c r="D3141" t="s">
        <v>11</v>
      </c>
      <c r="E3141" t="s">
        <v>85</v>
      </c>
      <c r="F3141">
        <v>2029</v>
      </c>
      <c r="G3141" t="s">
        <v>196</v>
      </c>
      <c r="H3141" s="11" cm="1">
        <f t="array" ref="H3141">_xlfn.IFS(G3141="&gt;70%",1,G3141="60-70%",70%,G3141="50-60%",60%,G3141="&lt;50%",50%)</f>
        <v>1</v>
      </c>
      <c r="I3141" s="47">
        <v>1.8650571823274686</v>
      </c>
      <c r="J3141">
        <v>6</v>
      </c>
      <c r="K3141">
        <v>9</v>
      </c>
      <c r="L3141" t="s">
        <v>199</v>
      </c>
      <c r="M3141" s="11" cm="1">
        <f t="array" ref="M3141">_xlfn.IFS(L3141="&gt;70%",1,L3141="60-70%",70%,L3141="50-60%",60%,L3141="&lt;50%",50%)</f>
        <v>0.5</v>
      </c>
      <c r="N3141" s="47">
        <v>0.68483379828038948</v>
      </c>
      <c r="O3141">
        <v>8</v>
      </c>
      <c r="P3141">
        <v>6</v>
      </c>
      <c r="Q3141">
        <v>9</v>
      </c>
      <c r="R3141">
        <v>9</v>
      </c>
      <c r="S3141" t="s">
        <v>103</v>
      </c>
      <c r="T3141" t="s">
        <v>106</v>
      </c>
      <c r="V3141">
        <v>33</v>
      </c>
      <c r="W3141">
        <v>32</v>
      </c>
      <c r="X3141">
        <f>IF(AND(OR('Country Prioritization'!$C$4 = 'Filter inputs'!$A$4,'Country Prioritization'!$C$4=$B3141),
OR('Country Prioritization'!$C$6='Filter inputs'!$C$4,'Country Prioritization'!$C$6=$S3141),
OR( 'Country Prioritization'!$C$7='Filter inputs'!$D$4, 'Country Prioritization'!$C$7=$T3141),
OR('Country Prioritization'!$C$8='Filter inputs'!$E$4, 'Country Prioritization'!$C$8=$F3141), OR(AND('Country Prioritization'!$C$5='Filter inputs'!$B$4,H3141&lt;=$X$1),AND('Country Prioritization'!$C$5='Filter inputs'!$B$5,M3141&lt;=$X$1))),1,0)</f>
        <v>1</v>
      </c>
      <c r="Y3141">
        <f>IF(OR('Vaccine Prioritization'!$C$5='Filter inputs'!$E$4, 'Vaccine Prioritization'!$C$5=$F3141),1,0)</f>
        <v>1</v>
      </c>
    </row>
    <row r="3142" spans="1:25" x14ac:dyDescent="0.3">
      <c r="A3142" t="str">
        <f t="shared" si="71"/>
        <v>AFRICASOMRotaC2029</v>
      </c>
      <c r="B3142" t="s">
        <v>3</v>
      </c>
      <c r="C3142" t="s">
        <v>112</v>
      </c>
      <c r="D3142" t="s">
        <v>4</v>
      </c>
      <c r="E3142" t="s">
        <v>85</v>
      </c>
      <c r="F3142">
        <v>2029</v>
      </c>
      <c r="G3142" t="s">
        <v>196</v>
      </c>
      <c r="H3142" s="11" cm="1">
        <f t="array" ref="H3142">_xlfn.IFS(G3142="&gt;70%",1,G3142="60-70%",70%,G3142="50-60%",60%,G3142="&lt;50%",50%)</f>
        <v>1</v>
      </c>
      <c r="I3142" s="47">
        <v>1.0984000668234408</v>
      </c>
      <c r="J3142">
        <v>6</v>
      </c>
      <c r="K3142">
        <v>8</v>
      </c>
      <c r="L3142" t="s">
        <v>199</v>
      </c>
      <c r="M3142" s="11" cm="1">
        <f t="array" ref="M3142">_xlfn.IFS(L3142="&gt;70%",1,L3142="60-70%",70%,L3142="50-60%",60%,L3142="&lt;50%",50%)</f>
        <v>0.5</v>
      </c>
      <c r="N3142" s="47">
        <v>0.67961427000055485</v>
      </c>
      <c r="O3142">
        <v>8</v>
      </c>
      <c r="P3142">
        <v>6</v>
      </c>
      <c r="Q3142">
        <v>9</v>
      </c>
      <c r="R3142">
        <v>9</v>
      </c>
      <c r="S3142" t="s">
        <v>103</v>
      </c>
      <c r="T3142" t="s">
        <v>106</v>
      </c>
      <c r="V3142">
        <v>32</v>
      </c>
      <c r="W3142">
        <v>32</v>
      </c>
      <c r="X3142">
        <f>IF(AND(OR('Country Prioritization'!$C$4 = 'Filter inputs'!$A$4,'Country Prioritization'!$C$4=$B3142),
OR('Country Prioritization'!$C$6='Filter inputs'!$C$4,'Country Prioritization'!$C$6=$S3142),
OR( 'Country Prioritization'!$C$7='Filter inputs'!$D$4, 'Country Prioritization'!$C$7=$T3142),
OR('Country Prioritization'!$C$8='Filter inputs'!$E$4, 'Country Prioritization'!$C$8=$F3142), OR(AND('Country Prioritization'!$C$5='Filter inputs'!$B$4,H3142&lt;=$X$1),AND('Country Prioritization'!$C$5='Filter inputs'!$B$5,M3142&lt;=$X$1))),1,0)</f>
        <v>1</v>
      </c>
      <c r="Y3142">
        <f>IF(OR('Vaccine Prioritization'!$C$5='Filter inputs'!$E$4, 'Vaccine Prioritization'!$C$5=$F3142),1,0)</f>
        <v>1</v>
      </c>
    </row>
    <row r="3143" spans="1:25" x14ac:dyDescent="0.3">
      <c r="A3143" t="str">
        <f t="shared" si="71"/>
        <v>ASIALKARotaC2029</v>
      </c>
      <c r="B3143" t="s">
        <v>13</v>
      </c>
      <c r="C3143" t="s">
        <v>180</v>
      </c>
      <c r="D3143" t="s">
        <v>76</v>
      </c>
      <c r="E3143" t="s">
        <v>85</v>
      </c>
      <c r="F3143">
        <v>2029</v>
      </c>
      <c r="G3143" t="s">
        <v>196</v>
      </c>
      <c r="H3143" s="11" cm="1">
        <f t="array" ref="H3143">_xlfn.IFS(G3143="&gt;70%",1,G3143="60-70%",70%,G3143="50-60%",60%,G3143="&lt;50%",50%)</f>
        <v>1</v>
      </c>
      <c r="I3143" s="47">
        <v>7.9340663360710675E-2</v>
      </c>
      <c r="J3143">
        <v>8</v>
      </c>
      <c r="K3143">
        <v>3</v>
      </c>
      <c r="L3143" t="s">
        <v>199</v>
      </c>
      <c r="M3143" s="11" cm="1">
        <f t="array" ref="M3143">_xlfn.IFS(L3143="&gt;70%",1,L3143="60-70%",70%,L3143="50-60%",60%,L3143="&lt;50%",50%)</f>
        <v>0.5</v>
      </c>
      <c r="N3143" s="47">
        <v>0.66545786048998568</v>
      </c>
      <c r="O3143">
        <v>9</v>
      </c>
      <c r="P3143">
        <v>6</v>
      </c>
      <c r="Q3143">
        <v>1</v>
      </c>
      <c r="R3143">
        <v>11</v>
      </c>
      <c r="S3143" t="s">
        <v>104</v>
      </c>
      <c r="T3143" t="s">
        <v>108</v>
      </c>
      <c r="V3143">
        <v>23</v>
      </c>
      <c r="W3143">
        <v>27</v>
      </c>
      <c r="X3143">
        <f>IF(AND(OR('Country Prioritization'!$C$4 = 'Filter inputs'!$A$4,'Country Prioritization'!$C$4=$B3143),
OR('Country Prioritization'!$C$6='Filter inputs'!$C$4,'Country Prioritization'!$C$6=$S3143),
OR( 'Country Prioritization'!$C$7='Filter inputs'!$D$4, 'Country Prioritization'!$C$7=$T3143),
OR('Country Prioritization'!$C$8='Filter inputs'!$E$4, 'Country Prioritization'!$C$8=$F3143), OR(AND('Country Prioritization'!$C$5='Filter inputs'!$B$4,H3143&lt;=$X$1),AND('Country Prioritization'!$C$5='Filter inputs'!$B$5,M3143&lt;=$X$1))),1,0)</f>
        <v>1</v>
      </c>
      <c r="Y3143">
        <f>IF(OR('Vaccine Prioritization'!$C$5='Filter inputs'!$E$4, 'Vaccine Prioritization'!$C$5=$F3143),1,0)</f>
        <v>1</v>
      </c>
    </row>
    <row r="3144" spans="1:25" x14ac:dyDescent="0.3">
      <c r="A3144" t="str">
        <f t="shared" si="71"/>
        <v>AFRICARWARotaC2029</v>
      </c>
      <c r="B3144" t="s">
        <v>3</v>
      </c>
      <c r="C3144" t="s">
        <v>179</v>
      </c>
      <c r="D3144" t="s">
        <v>75</v>
      </c>
      <c r="E3144" t="s">
        <v>85</v>
      </c>
      <c r="F3144">
        <v>2029</v>
      </c>
      <c r="G3144" t="s">
        <v>196</v>
      </c>
      <c r="H3144" s="11" cm="1">
        <f t="array" ref="H3144">_xlfn.IFS(G3144="&gt;70%",1,G3144="60-70%",70%,G3144="50-60%",60%,G3144="&lt;50%",50%)</f>
        <v>1</v>
      </c>
      <c r="I3144" s="47">
        <v>0.60106172121839507</v>
      </c>
      <c r="J3144">
        <v>1</v>
      </c>
      <c r="K3144">
        <v>6</v>
      </c>
      <c r="L3144" t="s">
        <v>196</v>
      </c>
      <c r="M3144" s="11" cm="1">
        <f t="array" ref="M3144">_xlfn.IFS(L3144="&gt;70%",1,L3144="60-70%",70%,L3144="50-60%",60%,L3144="&lt;50%",50%)</f>
        <v>1</v>
      </c>
      <c r="N3144" s="47">
        <v>0.63523441693433713</v>
      </c>
      <c r="O3144">
        <v>1</v>
      </c>
      <c r="P3144">
        <v>6</v>
      </c>
      <c r="Q3144">
        <v>8</v>
      </c>
      <c r="R3144">
        <v>9</v>
      </c>
      <c r="S3144" t="s">
        <v>103</v>
      </c>
      <c r="T3144" t="s">
        <v>106</v>
      </c>
      <c r="V3144">
        <v>24</v>
      </c>
      <c r="W3144">
        <v>24</v>
      </c>
      <c r="X3144">
        <f>IF(AND(OR('Country Prioritization'!$C$4 = 'Filter inputs'!$A$4,'Country Prioritization'!$C$4=$B3144),
OR('Country Prioritization'!$C$6='Filter inputs'!$C$4,'Country Prioritization'!$C$6=$S3144),
OR( 'Country Prioritization'!$C$7='Filter inputs'!$D$4, 'Country Prioritization'!$C$7=$T3144),
OR('Country Prioritization'!$C$8='Filter inputs'!$E$4, 'Country Prioritization'!$C$8=$F3144), OR(AND('Country Prioritization'!$C$5='Filter inputs'!$B$4,H3144&lt;=$X$1),AND('Country Prioritization'!$C$5='Filter inputs'!$B$5,M3144&lt;=$X$1))),1,0)</f>
        <v>1</v>
      </c>
      <c r="Y3144">
        <f>IF(OR('Vaccine Prioritization'!$C$5='Filter inputs'!$E$4, 'Vaccine Prioritization'!$C$5=$F3144),1,0)</f>
        <v>1</v>
      </c>
    </row>
    <row r="3145" spans="1:25" x14ac:dyDescent="0.3">
      <c r="A3145" t="str">
        <f t="shared" si="71"/>
        <v>OCEANIAPNGRotaC2029</v>
      </c>
      <c r="B3145" t="s">
        <v>15</v>
      </c>
      <c r="C3145" t="s">
        <v>121</v>
      </c>
      <c r="D3145" t="s">
        <v>16</v>
      </c>
      <c r="E3145" t="s">
        <v>85</v>
      </c>
      <c r="F3145">
        <v>2029</v>
      </c>
      <c r="G3145" t="s">
        <v>196</v>
      </c>
      <c r="H3145" s="11" cm="1">
        <f t="array" ref="H3145">_xlfn.IFS(G3145="&gt;70%",1,G3145="60-70%",70%,G3145="50-60%",60%,G3145="&lt;50%",50%)</f>
        <v>1</v>
      </c>
      <c r="I3145" s="47">
        <v>0.88276570286741463</v>
      </c>
      <c r="J3145">
        <v>5</v>
      </c>
      <c r="K3145">
        <v>7</v>
      </c>
      <c r="L3145" t="s">
        <v>199</v>
      </c>
      <c r="M3145" s="11" cm="1">
        <f t="array" ref="M3145">_xlfn.IFS(L3145="&gt;70%",1,L3145="60-70%",70%,L3145="50-60%",60%,L3145="&lt;50%",50%)</f>
        <v>0.5</v>
      </c>
      <c r="N3145" s="47">
        <v>0.59379605460637486</v>
      </c>
      <c r="O3145">
        <v>7</v>
      </c>
      <c r="P3145">
        <v>6</v>
      </c>
      <c r="Q3145">
        <v>6</v>
      </c>
      <c r="R3145">
        <v>5</v>
      </c>
      <c r="S3145" t="s">
        <v>104</v>
      </c>
      <c r="T3145" t="s">
        <v>107</v>
      </c>
      <c r="V3145">
        <v>23</v>
      </c>
      <c r="W3145">
        <v>24</v>
      </c>
      <c r="X3145">
        <f>IF(AND(OR('Country Prioritization'!$C$4 = 'Filter inputs'!$A$4,'Country Prioritization'!$C$4=$B3145),
OR('Country Prioritization'!$C$6='Filter inputs'!$C$4,'Country Prioritization'!$C$6=$S3145),
OR( 'Country Prioritization'!$C$7='Filter inputs'!$D$4, 'Country Prioritization'!$C$7=$T3145),
OR('Country Prioritization'!$C$8='Filter inputs'!$E$4, 'Country Prioritization'!$C$8=$F3145), OR(AND('Country Prioritization'!$C$5='Filter inputs'!$B$4,H3145&lt;=$X$1),AND('Country Prioritization'!$C$5='Filter inputs'!$B$5,M3145&lt;=$X$1))),1,0)</f>
        <v>1</v>
      </c>
      <c r="Y3145">
        <f>IF(OR('Vaccine Prioritization'!$C$5='Filter inputs'!$E$4, 'Vaccine Prioritization'!$C$5=$F3145),1,0)</f>
        <v>1</v>
      </c>
    </row>
    <row r="3146" spans="1:25" x14ac:dyDescent="0.3">
      <c r="A3146" t="str">
        <f t="shared" si="71"/>
        <v>ASIASYRRotaC2029</v>
      </c>
      <c r="B3146" t="s">
        <v>13</v>
      </c>
      <c r="C3146" t="s">
        <v>122</v>
      </c>
      <c r="D3146" t="s">
        <v>17</v>
      </c>
      <c r="E3146" t="s">
        <v>85</v>
      </c>
      <c r="F3146">
        <v>2029</v>
      </c>
      <c r="G3146" t="s">
        <v>196</v>
      </c>
      <c r="H3146" s="11" cm="1">
        <f t="array" ref="H3146">_xlfn.IFS(G3146="&gt;70%",1,G3146="60-70%",70%,G3146="50-60%",60%,G3146="&lt;50%",50%)</f>
        <v>1</v>
      </c>
      <c r="I3146" s="47">
        <v>1.8366373312815887</v>
      </c>
      <c r="J3146">
        <v>9</v>
      </c>
      <c r="K3146">
        <v>9</v>
      </c>
      <c r="L3146" t="s">
        <v>199</v>
      </c>
      <c r="M3146" s="11" cm="1">
        <f t="array" ref="M3146">_xlfn.IFS(L3146="&gt;70%",1,L3146="60-70%",70%,L3146="50-60%",60%,L3146="&lt;50%",50%)</f>
        <v>0.5</v>
      </c>
      <c r="N3146" s="47">
        <v>0.56462796398161885</v>
      </c>
      <c r="O3146">
        <v>10</v>
      </c>
      <c r="P3146">
        <v>6</v>
      </c>
      <c r="Q3146">
        <v>2</v>
      </c>
      <c r="R3146">
        <v>9</v>
      </c>
      <c r="S3146" t="s">
        <v>103</v>
      </c>
      <c r="T3146" t="s">
        <v>106</v>
      </c>
      <c r="V3146">
        <v>29</v>
      </c>
      <c r="W3146">
        <v>27</v>
      </c>
      <c r="X3146">
        <f>IF(AND(OR('Country Prioritization'!$C$4 = 'Filter inputs'!$A$4,'Country Prioritization'!$C$4=$B3146),
OR('Country Prioritization'!$C$6='Filter inputs'!$C$4,'Country Prioritization'!$C$6=$S3146),
OR( 'Country Prioritization'!$C$7='Filter inputs'!$D$4, 'Country Prioritization'!$C$7=$T3146),
OR('Country Prioritization'!$C$8='Filter inputs'!$E$4, 'Country Prioritization'!$C$8=$F3146), OR(AND('Country Prioritization'!$C$5='Filter inputs'!$B$4,H3146&lt;=$X$1),AND('Country Prioritization'!$C$5='Filter inputs'!$B$5,M3146&lt;=$X$1))),1,0)</f>
        <v>1</v>
      </c>
      <c r="Y3146">
        <f>IF(OR('Vaccine Prioritization'!$C$5='Filter inputs'!$E$4, 'Vaccine Prioritization'!$C$5=$F3146),1,0)</f>
        <v>1</v>
      </c>
    </row>
    <row r="3147" spans="1:25" x14ac:dyDescent="0.3">
      <c r="A3147" t="str">
        <f t="shared" si="71"/>
        <v>ASIAKHMRotaC2029</v>
      </c>
      <c r="B3147" t="s">
        <v>13</v>
      </c>
      <c r="C3147" t="s">
        <v>163</v>
      </c>
      <c r="D3147" t="s">
        <v>59</v>
      </c>
      <c r="E3147" t="s">
        <v>85</v>
      </c>
      <c r="F3147">
        <v>2029</v>
      </c>
      <c r="G3147" t="s">
        <v>196</v>
      </c>
      <c r="H3147" s="11" cm="1">
        <f t="array" ref="H3147">_xlfn.IFS(G3147="&gt;70%",1,G3147="60-70%",70%,G3147="50-60%",60%,G3147="&lt;50%",50%)</f>
        <v>1</v>
      </c>
      <c r="I3147" s="47">
        <v>0.39558344422243513</v>
      </c>
      <c r="J3147">
        <v>8</v>
      </c>
      <c r="K3147">
        <v>5</v>
      </c>
      <c r="L3147" t="s">
        <v>199</v>
      </c>
      <c r="M3147" s="11" cm="1">
        <f t="array" ref="M3147">_xlfn.IFS(L3147="&gt;70%",1,L3147="60-70%",70%,L3147="50-60%",60%,L3147="&lt;50%",50%)</f>
        <v>0.5</v>
      </c>
      <c r="N3147" s="47">
        <v>0.55231885393830094</v>
      </c>
      <c r="O3147">
        <v>9</v>
      </c>
      <c r="P3147">
        <v>6</v>
      </c>
      <c r="Q3147">
        <v>8</v>
      </c>
      <c r="R3147">
        <v>2</v>
      </c>
      <c r="S3147" t="s">
        <v>104</v>
      </c>
      <c r="T3147" t="s">
        <v>109</v>
      </c>
      <c r="V3147">
        <v>23</v>
      </c>
      <c r="W3147">
        <v>25</v>
      </c>
      <c r="X3147">
        <f>IF(AND(OR('Country Prioritization'!$C$4 = 'Filter inputs'!$A$4,'Country Prioritization'!$C$4=$B3147),
OR('Country Prioritization'!$C$6='Filter inputs'!$C$4,'Country Prioritization'!$C$6=$S3147),
OR( 'Country Prioritization'!$C$7='Filter inputs'!$D$4, 'Country Prioritization'!$C$7=$T3147),
OR('Country Prioritization'!$C$8='Filter inputs'!$E$4, 'Country Prioritization'!$C$8=$F3147), OR(AND('Country Prioritization'!$C$5='Filter inputs'!$B$4,H3147&lt;=$X$1),AND('Country Prioritization'!$C$5='Filter inputs'!$B$5,M3147&lt;=$X$1))),1,0)</f>
        <v>1</v>
      </c>
      <c r="Y3147">
        <f>IF(OR('Vaccine Prioritization'!$C$5='Filter inputs'!$E$4, 'Vaccine Prioritization'!$C$5=$F3147),1,0)</f>
        <v>1</v>
      </c>
    </row>
    <row r="3148" spans="1:25" x14ac:dyDescent="0.3">
      <c r="A3148" t="str">
        <f t="shared" si="71"/>
        <v>AFRICABENRotaC2029</v>
      </c>
      <c r="B3148" t="s">
        <v>3</v>
      </c>
      <c r="C3148" t="s">
        <v>132</v>
      </c>
      <c r="D3148" t="s">
        <v>28</v>
      </c>
      <c r="E3148" t="s">
        <v>85</v>
      </c>
      <c r="F3148">
        <v>2029</v>
      </c>
      <c r="G3148" t="s">
        <v>196</v>
      </c>
      <c r="H3148" s="11" cm="1">
        <f t="array" ref="H3148">_xlfn.IFS(G3148="&gt;70%",1,G3148="60-70%",70%,G3148="50-60%",60%,G3148="&lt;50%",50%)</f>
        <v>1</v>
      </c>
      <c r="I3148" s="47">
        <v>0.41337445868272404</v>
      </c>
      <c r="J3148">
        <v>6</v>
      </c>
      <c r="K3148">
        <v>5</v>
      </c>
      <c r="L3148" t="s">
        <v>199</v>
      </c>
      <c r="M3148" s="11" cm="1">
        <f t="array" ref="M3148">_xlfn.IFS(L3148="&gt;70%",1,L3148="60-70%",70%,L3148="50-60%",60%,L3148="&lt;50%",50%)</f>
        <v>0.5</v>
      </c>
      <c r="N3148" s="47">
        <v>0.46098324359918591</v>
      </c>
      <c r="O3148">
        <v>7</v>
      </c>
      <c r="P3148">
        <v>5</v>
      </c>
      <c r="Q3148">
        <v>2</v>
      </c>
      <c r="R3148">
        <v>8</v>
      </c>
      <c r="S3148" t="s">
        <v>104</v>
      </c>
      <c r="T3148" t="s">
        <v>106</v>
      </c>
      <c r="V3148">
        <v>21</v>
      </c>
      <c r="W3148">
        <v>22</v>
      </c>
      <c r="X3148">
        <f>IF(AND(OR('Country Prioritization'!$C$4 = 'Filter inputs'!$A$4,'Country Prioritization'!$C$4=$B3148),
OR('Country Prioritization'!$C$6='Filter inputs'!$C$4,'Country Prioritization'!$C$6=$S3148),
OR( 'Country Prioritization'!$C$7='Filter inputs'!$D$4, 'Country Prioritization'!$C$7=$T3148),
OR('Country Prioritization'!$C$8='Filter inputs'!$E$4, 'Country Prioritization'!$C$8=$F3148), OR(AND('Country Prioritization'!$C$5='Filter inputs'!$B$4,H3148&lt;=$X$1),AND('Country Prioritization'!$C$5='Filter inputs'!$B$5,M3148&lt;=$X$1))),1,0)</f>
        <v>1</v>
      </c>
      <c r="Y3148">
        <f>IF(OR('Vaccine Prioritization'!$C$5='Filter inputs'!$E$4, 'Vaccine Prioritization'!$C$5=$F3148),1,0)</f>
        <v>1</v>
      </c>
    </row>
    <row r="3149" spans="1:25" x14ac:dyDescent="0.3">
      <c r="A3149" t="str">
        <f t="shared" si="71"/>
        <v>AFRICAGINRotaC2029</v>
      </c>
      <c r="B3149" t="s">
        <v>3</v>
      </c>
      <c r="C3149" t="s">
        <v>119</v>
      </c>
      <c r="D3149" t="s">
        <v>12</v>
      </c>
      <c r="E3149" t="s">
        <v>85</v>
      </c>
      <c r="F3149">
        <v>2029</v>
      </c>
      <c r="G3149" t="s">
        <v>196</v>
      </c>
      <c r="H3149" s="11" cm="1">
        <f t="array" ref="H3149">_xlfn.IFS(G3149="&gt;70%",1,G3149="60-70%",70%,G3149="50-60%",60%,G3149="&lt;50%",50%)</f>
        <v>1</v>
      </c>
      <c r="I3149" s="47">
        <v>0.58851791011018628</v>
      </c>
      <c r="J3149">
        <v>6</v>
      </c>
      <c r="K3149">
        <v>6</v>
      </c>
      <c r="L3149" t="s">
        <v>199</v>
      </c>
      <c r="M3149" s="11" cm="1">
        <f t="array" ref="M3149">_xlfn.IFS(L3149="&gt;70%",1,L3149="60-70%",70%,L3149="50-60%",60%,L3149="&lt;50%",50%)</f>
        <v>0.5</v>
      </c>
      <c r="N3149" s="47">
        <v>0.45299087822666323</v>
      </c>
      <c r="O3149">
        <v>8</v>
      </c>
      <c r="P3149">
        <v>5</v>
      </c>
      <c r="Q3149">
        <v>7</v>
      </c>
      <c r="R3149">
        <v>9</v>
      </c>
      <c r="S3149" t="s">
        <v>103</v>
      </c>
      <c r="T3149" t="s">
        <v>106</v>
      </c>
      <c r="V3149">
        <v>28</v>
      </c>
      <c r="W3149">
        <v>29</v>
      </c>
      <c r="X3149">
        <f>IF(AND(OR('Country Prioritization'!$C$4 = 'Filter inputs'!$A$4,'Country Prioritization'!$C$4=$B3149),
OR('Country Prioritization'!$C$6='Filter inputs'!$C$4,'Country Prioritization'!$C$6=$S3149),
OR( 'Country Prioritization'!$C$7='Filter inputs'!$D$4, 'Country Prioritization'!$C$7=$T3149),
OR('Country Prioritization'!$C$8='Filter inputs'!$E$4, 'Country Prioritization'!$C$8=$F3149), OR(AND('Country Prioritization'!$C$5='Filter inputs'!$B$4,H3149&lt;=$X$1),AND('Country Prioritization'!$C$5='Filter inputs'!$B$5,M3149&lt;=$X$1))),1,0)</f>
        <v>1</v>
      </c>
      <c r="Y3149">
        <f>IF(OR('Vaccine Prioritization'!$C$5='Filter inputs'!$E$4, 'Vaccine Prioritization'!$C$5=$F3149),1,0)</f>
        <v>1</v>
      </c>
    </row>
    <row r="3150" spans="1:25" x14ac:dyDescent="0.3">
      <c r="A3150" t="str">
        <f t="shared" si="71"/>
        <v>AFRICABDIRotaC2029</v>
      </c>
      <c r="B3150" t="s">
        <v>3</v>
      </c>
      <c r="C3150" t="s">
        <v>171</v>
      </c>
      <c r="D3150" t="s">
        <v>67</v>
      </c>
      <c r="E3150" t="s">
        <v>85</v>
      </c>
      <c r="F3150">
        <v>2029</v>
      </c>
      <c r="G3150" t="s">
        <v>196</v>
      </c>
      <c r="H3150" s="11" cm="1">
        <f t="array" ref="H3150">_xlfn.IFS(G3150="&gt;70%",1,G3150="60-70%",70%,G3150="50-60%",60%,G3150="&lt;50%",50%)</f>
        <v>1</v>
      </c>
      <c r="I3150" s="47">
        <v>0.44536151032004712</v>
      </c>
      <c r="J3150">
        <v>2</v>
      </c>
      <c r="K3150">
        <v>6</v>
      </c>
      <c r="L3150" t="s">
        <v>196</v>
      </c>
      <c r="M3150" s="11" cm="1">
        <f t="array" ref="M3150">_xlfn.IFS(L3150="&gt;70%",1,L3150="60-70%",70%,L3150="50-60%",60%,L3150="&lt;50%",50%)</f>
        <v>1</v>
      </c>
      <c r="N3150" s="47">
        <v>0.43797959183509033</v>
      </c>
      <c r="O3150">
        <v>2</v>
      </c>
      <c r="P3150">
        <v>5</v>
      </c>
      <c r="Q3150">
        <v>5</v>
      </c>
      <c r="R3150">
        <v>9</v>
      </c>
      <c r="S3150" t="s">
        <v>103</v>
      </c>
      <c r="T3150" t="s">
        <v>106</v>
      </c>
      <c r="V3150">
        <v>22</v>
      </c>
      <c r="W3150">
        <v>21</v>
      </c>
      <c r="X3150">
        <f>IF(AND(OR('Country Prioritization'!$C$4 = 'Filter inputs'!$A$4,'Country Prioritization'!$C$4=$B3150),
OR('Country Prioritization'!$C$6='Filter inputs'!$C$4,'Country Prioritization'!$C$6=$S3150),
OR( 'Country Prioritization'!$C$7='Filter inputs'!$D$4, 'Country Prioritization'!$C$7=$T3150),
OR('Country Prioritization'!$C$8='Filter inputs'!$E$4, 'Country Prioritization'!$C$8=$F3150), OR(AND('Country Prioritization'!$C$5='Filter inputs'!$B$4,H3150&lt;=$X$1),AND('Country Prioritization'!$C$5='Filter inputs'!$B$5,M3150&lt;=$X$1))),1,0)</f>
        <v>1</v>
      </c>
      <c r="Y3150">
        <f>IF(OR('Vaccine Prioritization'!$C$5='Filter inputs'!$E$4, 'Vaccine Prioritization'!$C$5=$F3150),1,0)</f>
        <v>1</v>
      </c>
    </row>
    <row r="3151" spans="1:25" x14ac:dyDescent="0.3">
      <c r="A3151" t="str">
        <f t="shared" si="71"/>
        <v>AFRICASSDRotaC2029</v>
      </c>
      <c r="B3151" t="s">
        <v>3</v>
      </c>
      <c r="C3151" t="s">
        <v>115</v>
      </c>
      <c r="D3151" t="s">
        <v>7</v>
      </c>
      <c r="E3151" t="s">
        <v>85</v>
      </c>
      <c r="F3151">
        <v>2029</v>
      </c>
      <c r="G3151" t="s">
        <v>196</v>
      </c>
      <c r="H3151" s="11" cm="1">
        <f t="array" ref="H3151">_xlfn.IFS(G3151="&gt;70%",1,G3151="60-70%",70%,G3151="50-60%",60%,G3151="&lt;50%",50%)</f>
        <v>1</v>
      </c>
      <c r="I3151" s="47">
        <v>0.5900591640891113</v>
      </c>
      <c r="J3151">
        <v>6</v>
      </c>
      <c r="K3151">
        <v>6</v>
      </c>
      <c r="L3151" t="s">
        <v>199</v>
      </c>
      <c r="M3151" s="11" cm="1">
        <f t="array" ref="M3151">_xlfn.IFS(L3151="&gt;70%",1,L3151="60-70%",70%,L3151="50-60%",60%,L3151="&lt;50%",50%)</f>
        <v>0.5</v>
      </c>
      <c r="N3151" s="47">
        <v>0.42201878281787386</v>
      </c>
      <c r="O3151">
        <v>8</v>
      </c>
      <c r="P3151">
        <v>5</v>
      </c>
      <c r="Q3151">
        <v>4</v>
      </c>
      <c r="R3151">
        <v>9</v>
      </c>
      <c r="S3151" t="s">
        <v>103</v>
      </c>
      <c r="T3151" t="s">
        <v>106</v>
      </c>
      <c r="V3151">
        <v>25</v>
      </c>
      <c r="W3151">
        <v>26</v>
      </c>
      <c r="X3151">
        <f>IF(AND(OR('Country Prioritization'!$C$4 = 'Filter inputs'!$A$4,'Country Prioritization'!$C$4=$B3151),
OR('Country Prioritization'!$C$6='Filter inputs'!$C$4,'Country Prioritization'!$C$6=$S3151),
OR( 'Country Prioritization'!$C$7='Filter inputs'!$D$4, 'Country Prioritization'!$C$7=$T3151),
OR('Country Prioritization'!$C$8='Filter inputs'!$E$4, 'Country Prioritization'!$C$8=$F3151), OR(AND('Country Prioritization'!$C$5='Filter inputs'!$B$4,H3151&lt;=$X$1),AND('Country Prioritization'!$C$5='Filter inputs'!$B$5,M3151&lt;=$X$1))),1,0)</f>
        <v>1</v>
      </c>
      <c r="Y3151">
        <f>IF(OR('Vaccine Prioritization'!$C$5='Filter inputs'!$E$4, 'Vaccine Prioritization'!$C$5=$F3151),1,0)</f>
        <v>1</v>
      </c>
    </row>
    <row r="3152" spans="1:25" x14ac:dyDescent="0.3">
      <c r="A3152" t="str">
        <f t="shared" si="71"/>
        <v>AMERICACUBRotaC2029</v>
      </c>
      <c r="B3152" t="s">
        <v>22</v>
      </c>
      <c r="C3152" t="s">
        <v>175</v>
      </c>
      <c r="D3152" t="s">
        <v>71</v>
      </c>
      <c r="E3152" t="s">
        <v>85</v>
      </c>
      <c r="F3152">
        <v>2029</v>
      </c>
      <c r="G3152" t="s">
        <v>196</v>
      </c>
      <c r="H3152" s="11" cm="1">
        <f t="array" ref="H3152">_xlfn.IFS(G3152="&gt;70%",1,G3152="60-70%",70%,G3152="50-60%",60%,G3152="&lt;50%",50%)</f>
        <v>1</v>
      </c>
      <c r="I3152" s="47">
        <v>5.6949506216386128E-2</v>
      </c>
      <c r="J3152">
        <v>4</v>
      </c>
      <c r="K3152">
        <v>2</v>
      </c>
      <c r="L3152" t="s">
        <v>199</v>
      </c>
      <c r="M3152" s="11" cm="1">
        <f t="array" ref="M3152">_xlfn.IFS(L3152="&gt;70%",1,L3152="60-70%",70%,L3152="50-60%",60%,L3152="&lt;50%",50%)</f>
        <v>0.5</v>
      </c>
      <c r="N3152" s="47">
        <v>0.39567630315848851</v>
      </c>
      <c r="O3152">
        <v>7</v>
      </c>
      <c r="P3152">
        <v>5</v>
      </c>
      <c r="Q3152">
        <v>1</v>
      </c>
      <c r="R3152">
        <v>10</v>
      </c>
      <c r="S3152" t="s">
        <v>105</v>
      </c>
      <c r="T3152" t="s">
        <v>108</v>
      </c>
      <c r="V3152">
        <v>17</v>
      </c>
      <c r="W3152">
        <v>23</v>
      </c>
      <c r="X3152">
        <f>IF(AND(OR('Country Prioritization'!$C$4 = 'Filter inputs'!$A$4,'Country Prioritization'!$C$4=$B3152),
OR('Country Prioritization'!$C$6='Filter inputs'!$C$4,'Country Prioritization'!$C$6=$S3152),
OR( 'Country Prioritization'!$C$7='Filter inputs'!$D$4, 'Country Prioritization'!$C$7=$T3152),
OR('Country Prioritization'!$C$8='Filter inputs'!$E$4, 'Country Prioritization'!$C$8=$F3152), OR(AND('Country Prioritization'!$C$5='Filter inputs'!$B$4,H3152&lt;=$X$1),AND('Country Prioritization'!$C$5='Filter inputs'!$B$5,M3152&lt;=$X$1))),1,0)</f>
        <v>1</v>
      </c>
      <c r="Y3152">
        <f>IF(OR('Vaccine Prioritization'!$C$5='Filter inputs'!$E$4, 'Vaccine Prioritization'!$C$5=$F3152),1,0)</f>
        <v>1</v>
      </c>
    </row>
    <row r="3153" spans="1:25" x14ac:dyDescent="0.3">
      <c r="A3153" t="str">
        <f t="shared" si="71"/>
        <v>ASIATJKRotaC2029</v>
      </c>
      <c r="B3153" t="s">
        <v>13</v>
      </c>
      <c r="C3153" t="s">
        <v>172</v>
      </c>
      <c r="D3153" t="s">
        <v>68</v>
      </c>
      <c r="E3153" t="s">
        <v>85</v>
      </c>
      <c r="F3153">
        <v>2029</v>
      </c>
      <c r="G3153" t="s">
        <v>196</v>
      </c>
      <c r="H3153" s="11" cm="1">
        <f t="array" ref="H3153">_xlfn.IFS(G3153="&gt;70%",1,G3153="60-70%",70%,G3153="50-60%",60%,G3153="&lt;50%",50%)</f>
        <v>1</v>
      </c>
      <c r="I3153" s="47">
        <v>0.38920056888729709</v>
      </c>
      <c r="J3153">
        <v>1</v>
      </c>
      <c r="K3153">
        <v>5</v>
      </c>
      <c r="L3153" t="s">
        <v>196</v>
      </c>
      <c r="M3153" s="11" cm="1">
        <f t="array" ref="M3153">_xlfn.IFS(L3153="&gt;70%",1,L3153="60-70%",70%,L3153="50-60%",60%,L3153="&lt;50%",50%)</f>
        <v>1</v>
      </c>
      <c r="N3153" s="47">
        <v>0.38559760426171336</v>
      </c>
      <c r="O3153">
        <v>2</v>
      </c>
      <c r="P3153">
        <v>5</v>
      </c>
      <c r="Q3153">
        <v>6</v>
      </c>
      <c r="R3153">
        <v>9</v>
      </c>
      <c r="S3153" t="s">
        <v>103</v>
      </c>
      <c r="T3153" t="s">
        <v>106</v>
      </c>
      <c r="V3153">
        <v>21</v>
      </c>
      <c r="W3153">
        <v>22</v>
      </c>
      <c r="X3153">
        <f>IF(AND(OR('Country Prioritization'!$C$4 = 'Filter inputs'!$A$4,'Country Prioritization'!$C$4=$B3153),
OR('Country Prioritization'!$C$6='Filter inputs'!$C$4,'Country Prioritization'!$C$6=$S3153),
OR( 'Country Prioritization'!$C$7='Filter inputs'!$D$4, 'Country Prioritization'!$C$7=$T3153),
OR('Country Prioritization'!$C$8='Filter inputs'!$E$4, 'Country Prioritization'!$C$8=$F3153), OR(AND('Country Prioritization'!$C$5='Filter inputs'!$B$4,H3153&lt;=$X$1),AND('Country Prioritization'!$C$5='Filter inputs'!$B$5,M3153&lt;=$X$1))),1,0)</f>
        <v>1</v>
      </c>
      <c r="Y3153">
        <f>IF(OR('Vaccine Prioritization'!$C$5='Filter inputs'!$E$4, 'Vaccine Prioritization'!$C$5=$F3153),1,0)</f>
        <v>1</v>
      </c>
    </row>
    <row r="3154" spans="1:25" x14ac:dyDescent="0.3">
      <c r="A3154" t="str">
        <f t="shared" si="71"/>
        <v>ASIAAZERotaC2029</v>
      </c>
      <c r="B3154" t="s">
        <v>13</v>
      </c>
      <c r="C3154" t="s">
        <v>144</v>
      </c>
      <c r="D3154" t="s">
        <v>40</v>
      </c>
      <c r="E3154" t="s">
        <v>85</v>
      </c>
      <c r="F3154">
        <v>2029</v>
      </c>
      <c r="G3154" t="s">
        <v>196</v>
      </c>
      <c r="H3154" s="11" cm="1">
        <f t="array" ref="H3154">_xlfn.IFS(G3154="&gt;70%",1,G3154="60-70%",70%,G3154="50-60%",60%,G3154="&lt;50%",50%)</f>
        <v>1</v>
      </c>
      <c r="I3154" s="47">
        <v>0.28488935949753891</v>
      </c>
      <c r="J3154">
        <v>8</v>
      </c>
      <c r="K3154">
        <v>5</v>
      </c>
      <c r="L3154" t="s">
        <v>199</v>
      </c>
      <c r="M3154" s="11" cm="1">
        <f t="array" ref="M3154">_xlfn.IFS(L3154="&gt;70%",1,L3154="60-70%",70%,L3154="50-60%",60%,L3154="&lt;50%",50%)</f>
        <v>0.5</v>
      </c>
      <c r="N3154" s="47">
        <v>0.32977118102860559</v>
      </c>
      <c r="O3154">
        <v>9</v>
      </c>
      <c r="P3154">
        <v>5</v>
      </c>
      <c r="Q3154">
        <v>3</v>
      </c>
      <c r="R3154">
        <v>10</v>
      </c>
      <c r="S3154" t="s">
        <v>105</v>
      </c>
      <c r="T3154" t="s">
        <v>108</v>
      </c>
      <c r="V3154">
        <v>26</v>
      </c>
      <c r="W3154">
        <v>27</v>
      </c>
      <c r="X3154">
        <f>IF(AND(OR('Country Prioritization'!$C$4 = 'Filter inputs'!$A$4,'Country Prioritization'!$C$4=$B3154),
OR('Country Prioritization'!$C$6='Filter inputs'!$C$4,'Country Prioritization'!$C$6=$S3154),
OR( 'Country Prioritization'!$C$7='Filter inputs'!$D$4, 'Country Prioritization'!$C$7=$T3154),
OR('Country Prioritization'!$C$8='Filter inputs'!$E$4, 'Country Prioritization'!$C$8=$F3154), OR(AND('Country Prioritization'!$C$5='Filter inputs'!$B$4,H3154&lt;=$X$1),AND('Country Prioritization'!$C$5='Filter inputs'!$B$5,M3154&lt;=$X$1))),1,0)</f>
        <v>1</v>
      </c>
      <c r="Y3154">
        <f>IF(OR('Vaccine Prioritization'!$C$5='Filter inputs'!$E$4, 'Vaccine Prioritization'!$C$5=$F3154),1,0)</f>
        <v>1</v>
      </c>
    </row>
    <row r="3155" spans="1:25" x14ac:dyDescent="0.3">
      <c r="A3155" t="str">
        <f t="shared" si="71"/>
        <v>AFRICAERIRotaC2029</v>
      </c>
      <c r="B3155" t="s">
        <v>3</v>
      </c>
      <c r="C3155" t="s">
        <v>183</v>
      </c>
      <c r="D3155" t="s">
        <v>79</v>
      </c>
      <c r="E3155" t="s">
        <v>85</v>
      </c>
      <c r="F3155">
        <v>2029</v>
      </c>
      <c r="G3155" t="s">
        <v>196</v>
      </c>
      <c r="H3155" s="11" cm="1">
        <f t="array" ref="H3155">_xlfn.IFS(G3155="&gt;70%",1,G3155="60-70%",70%,G3155="50-60%",60%,G3155="&lt;50%",50%)</f>
        <v>1</v>
      </c>
      <c r="I3155" s="47">
        <v>0.15519021567963634</v>
      </c>
      <c r="J3155">
        <v>1</v>
      </c>
      <c r="K3155">
        <v>3</v>
      </c>
      <c r="L3155" t="s">
        <v>196</v>
      </c>
      <c r="M3155" s="11" cm="1">
        <f t="array" ref="M3155">_xlfn.IFS(L3155="&gt;70%",1,L3155="60-70%",70%,L3155="50-60%",60%,L3155="&lt;50%",50%)</f>
        <v>1</v>
      </c>
      <c r="N3155" s="47">
        <v>0.26853983064035897</v>
      </c>
      <c r="O3155">
        <v>1</v>
      </c>
      <c r="P3155">
        <v>5</v>
      </c>
      <c r="Q3155">
        <v>7</v>
      </c>
      <c r="R3155">
        <v>9</v>
      </c>
      <c r="S3155" t="s">
        <v>103</v>
      </c>
      <c r="T3155" t="s">
        <v>106</v>
      </c>
      <c r="V3155">
        <v>20</v>
      </c>
      <c r="W3155">
        <v>22</v>
      </c>
      <c r="X3155">
        <f>IF(AND(OR('Country Prioritization'!$C$4 = 'Filter inputs'!$A$4,'Country Prioritization'!$C$4=$B3155),
OR('Country Prioritization'!$C$6='Filter inputs'!$C$4,'Country Prioritization'!$C$6=$S3155),
OR( 'Country Prioritization'!$C$7='Filter inputs'!$D$4, 'Country Prioritization'!$C$7=$T3155),
OR('Country Prioritization'!$C$8='Filter inputs'!$E$4, 'Country Prioritization'!$C$8=$F3155), OR(AND('Country Prioritization'!$C$5='Filter inputs'!$B$4,H3155&lt;=$X$1),AND('Country Prioritization'!$C$5='Filter inputs'!$B$5,M3155&lt;=$X$1))),1,0)</f>
        <v>1</v>
      </c>
      <c r="Y3155">
        <f>IF(OR('Vaccine Prioritization'!$C$5='Filter inputs'!$E$4, 'Vaccine Prioritization'!$C$5=$F3155),1,0)</f>
        <v>1</v>
      </c>
    </row>
    <row r="3156" spans="1:25" x14ac:dyDescent="0.3">
      <c r="A3156" t="str">
        <f t="shared" si="71"/>
        <v>AFRICAMWIRotaC2029</v>
      </c>
      <c r="B3156" t="s">
        <v>3</v>
      </c>
      <c r="C3156" t="s">
        <v>158</v>
      </c>
      <c r="D3156" t="s">
        <v>54</v>
      </c>
      <c r="E3156" t="s">
        <v>85</v>
      </c>
      <c r="F3156">
        <v>2029</v>
      </c>
      <c r="G3156" t="s">
        <v>196</v>
      </c>
      <c r="H3156" s="11" cm="1">
        <f t="array" ref="H3156">_xlfn.IFS(G3156="&gt;70%",1,G3156="60-70%",70%,G3156="50-60%",60%,G3156="&lt;50%",50%)</f>
        <v>1</v>
      </c>
      <c r="I3156" s="47">
        <v>0.28501051710944719</v>
      </c>
      <c r="J3156">
        <v>2</v>
      </c>
      <c r="K3156">
        <v>5</v>
      </c>
      <c r="L3156" t="s">
        <v>196</v>
      </c>
      <c r="M3156" s="11" cm="1">
        <f t="array" ref="M3156">_xlfn.IFS(L3156="&gt;70%",1,L3156="60-70%",70%,L3156="50-60%",60%,L3156="&lt;50%",50%)</f>
        <v>1</v>
      </c>
      <c r="N3156" s="47">
        <v>0.26460018399046265</v>
      </c>
      <c r="O3156">
        <v>3</v>
      </c>
      <c r="P3156">
        <v>4</v>
      </c>
      <c r="Q3156">
        <v>10</v>
      </c>
      <c r="R3156">
        <v>9</v>
      </c>
      <c r="S3156" t="s">
        <v>103</v>
      </c>
      <c r="T3156" t="s">
        <v>106</v>
      </c>
      <c r="V3156">
        <v>26</v>
      </c>
      <c r="W3156">
        <v>26</v>
      </c>
      <c r="X3156">
        <f>IF(AND(OR('Country Prioritization'!$C$4 = 'Filter inputs'!$A$4,'Country Prioritization'!$C$4=$B3156),
OR('Country Prioritization'!$C$6='Filter inputs'!$C$4,'Country Prioritization'!$C$6=$S3156),
OR( 'Country Prioritization'!$C$7='Filter inputs'!$D$4, 'Country Prioritization'!$C$7=$T3156),
OR('Country Prioritization'!$C$8='Filter inputs'!$E$4, 'Country Prioritization'!$C$8=$F3156), OR(AND('Country Prioritization'!$C$5='Filter inputs'!$B$4,H3156&lt;=$X$1),AND('Country Prioritization'!$C$5='Filter inputs'!$B$5,M3156&lt;=$X$1))),1,0)</f>
        <v>1</v>
      </c>
      <c r="Y3156">
        <f>IF(OR('Vaccine Prioritization'!$C$5='Filter inputs'!$E$4, 'Vaccine Prioritization'!$C$5=$F3156),1,0)</f>
        <v>1</v>
      </c>
    </row>
    <row r="3157" spans="1:25" x14ac:dyDescent="0.3">
      <c r="A3157" t="str">
        <f t="shared" si="71"/>
        <v>AFRICASLERotaC2029</v>
      </c>
      <c r="B3157" t="s">
        <v>3</v>
      </c>
      <c r="C3157" t="s">
        <v>154</v>
      </c>
      <c r="D3157" t="s">
        <v>50</v>
      </c>
      <c r="E3157" t="s">
        <v>85</v>
      </c>
      <c r="F3157">
        <v>2029</v>
      </c>
      <c r="G3157" t="s">
        <v>196</v>
      </c>
      <c r="H3157" s="11" cm="1">
        <f t="array" ref="H3157">_xlfn.IFS(G3157="&gt;70%",1,G3157="60-70%",70%,G3157="50-60%",60%,G3157="&lt;50%",50%)</f>
        <v>1</v>
      </c>
      <c r="I3157" s="47">
        <v>0.24115674375405399</v>
      </c>
      <c r="J3157">
        <v>2</v>
      </c>
      <c r="K3157">
        <v>5</v>
      </c>
      <c r="L3157" t="s">
        <v>196</v>
      </c>
      <c r="M3157" s="11" cm="1">
        <f t="array" ref="M3157">_xlfn.IFS(L3157="&gt;70%",1,L3157="60-70%",70%,L3157="50-60%",60%,L3157="&lt;50%",50%)</f>
        <v>1</v>
      </c>
      <c r="N3157" s="47">
        <v>0.24450389846960177</v>
      </c>
      <c r="O3157">
        <v>4</v>
      </c>
      <c r="P3157">
        <v>4</v>
      </c>
      <c r="Q3157">
        <v>10</v>
      </c>
      <c r="R3157">
        <v>9</v>
      </c>
      <c r="S3157" t="s">
        <v>103</v>
      </c>
      <c r="T3157" t="s">
        <v>106</v>
      </c>
      <c r="V3157">
        <v>26</v>
      </c>
      <c r="W3157">
        <v>27</v>
      </c>
      <c r="X3157">
        <f>IF(AND(OR('Country Prioritization'!$C$4 = 'Filter inputs'!$A$4,'Country Prioritization'!$C$4=$B3157),
OR('Country Prioritization'!$C$6='Filter inputs'!$C$4,'Country Prioritization'!$C$6=$S3157),
OR( 'Country Prioritization'!$C$7='Filter inputs'!$D$4, 'Country Prioritization'!$C$7=$T3157),
OR('Country Prioritization'!$C$8='Filter inputs'!$E$4, 'Country Prioritization'!$C$8=$F3157), OR(AND('Country Prioritization'!$C$5='Filter inputs'!$B$4,H3157&lt;=$X$1),AND('Country Prioritization'!$C$5='Filter inputs'!$B$5,M3157&lt;=$X$1))),1,0)</f>
        <v>1</v>
      </c>
      <c r="Y3157">
        <f>IF(OR('Vaccine Prioritization'!$C$5='Filter inputs'!$E$4, 'Vaccine Prioritization'!$C$5=$F3157),1,0)</f>
        <v>1</v>
      </c>
    </row>
    <row r="3158" spans="1:25" x14ac:dyDescent="0.3">
      <c r="A3158" t="str">
        <f t="shared" si="71"/>
        <v>ASIALAORotaC2029</v>
      </c>
      <c r="B3158" t="s">
        <v>13</v>
      </c>
      <c r="C3158" t="s">
        <v>135</v>
      </c>
      <c r="D3158" t="s">
        <v>31</v>
      </c>
      <c r="E3158" t="s">
        <v>85</v>
      </c>
      <c r="F3158">
        <v>2029</v>
      </c>
      <c r="G3158" t="s">
        <v>196</v>
      </c>
      <c r="H3158" s="11" cm="1">
        <f t="array" ref="H3158">_xlfn.IFS(G3158="&gt;70%",1,G3158="60-70%",70%,G3158="50-60%",60%,G3158="&lt;50%",50%)</f>
        <v>1</v>
      </c>
      <c r="I3158" s="47">
        <v>0.34444017136413846</v>
      </c>
      <c r="J3158">
        <v>8</v>
      </c>
      <c r="K3158">
        <v>5</v>
      </c>
      <c r="L3158" t="s">
        <v>199</v>
      </c>
      <c r="M3158" s="11" cm="1">
        <f t="array" ref="M3158">_xlfn.IFS(L3158="&gt;70%",1,L3158="60-70%",70%,L3158="50-60%",60%,L3158="&lt;50%",50%)</f>
        <v>0.5</v>
      </c>
      <c r="N3158" s="47">
        <v>0.24219774429801327</v>
      </c>
      <c r="O3158">
        <v>9</v>
      </c>
      <c r="P3158">
        <v>4</v>
      </c>
      <c r="Q3158">
        <v>2</v>
      </c>
      <c r="R3158">
        <v>5</v>
      </c>
      <c r="S3158" t="s">
        <v>104</v>
      </c>
      <c r="T3158" t="s">
        <v>107</v>
      </c>
      <c r="V3158">
        <v>20</v>
      </c>
      <c r="W3158">
        <v>20</v>
      </c>
      <c r="X3158">
        <f>IF(AND(OR('Country Prioritization'!$C$4 = 'Filter inputs'!$A$4,'Country Prioritization'!$C$4=$B3158),
OR('Country Prioritization'!$C$6='Filter inputs'!$C$4,'Country Prioritization'!$C$6=$S3158),
OR( 'Country Prioritization'!$C$7='Filter inputs'!$D$4, 'Country Prioritization'!$C$7=$T3158),
OR('Country Prioritization'!$C$8='Filter inputs'!$E$4, 'Country Prioritization'!$C$8=$F3158), OR(AND('Country Prioritization'!$C$5='Filter inputs'!$B$4,H3158&lt;=$X$1),AND('Country Prioritization'!$C$5='Filter inputs'!$B$5,M3158&lt;=$X$1))),1,0)</f>
        <v>1</v>
      </c>
      <c r="Y3158">
        <f>IF(OR('Vaccine Prioritization'!$C$5='Filter inputs'!$E$4, 'Vaccine Prioritization'!$C$5=$F3158),1,0)</f>
        <v>1</v>
      </c>
    </row>
    <row r="3159" spans="1:25" x14ac:dyDescent="0.3">
      <c r="A3159" t="str">
        <f t="shared" si="71"/>
        <v>AFRICATGORotaC2029</v>
      </c>
      <c r="B3159" t="s">
        <v>3</v>
      </c>
      <c r="C3159" t="s">
        <v>155</v>
      </c>
      <c r="D3159" t="s">
        <v>51</v>
      </c>
      <c r="E3159" t="s">
        <v>85</v>
      </c>
      <c r="F3159">
        <v>2029</v>
      </c>
      <c r="G3159" t="s">
        <v>196</v>
      </c>
      <c r="H3159" s="11" cm="1">
        <f t="array" ref="H3159">_xlfn.IFS(G3159="&gt;70%",1,G3159="60-70%",70%,G3159="50-60%",60%,G3159="&lt;50%",50%)</f>
        <v>1</v>
      </c>
      <c r="I3159" s="47">
        <v>0.22221982795106293</v>
      </c>
      <c r="J3159">
        <v>5</v>
      </c>
      <c r="K3159">
        <v>4</v>
      </c>
      <c r="L3159" t="s">
        <v>196</v>
      </c>
      <c r="M3159" s="11" cm="1">
        <f t="array" ref="M3159">_xlfn.IFS(L3159="&gt;70%",1,L3159="60-70%",70%,L3159="50-60%",60%,L3159="&lt;50%",50%)</f>
        <v>1</v>
      </c>
      <c r="N3159" s="47">
        <v>0.22441135971944218</v>
      </c>
      <c r="O3159">
        <v>3</v>
      </c>
      <c r="P3159">
        <v>4</v>
      </c>
      <c r="Q3159">
        <v>6</v>
      </c>
      <c r="R3159">
        <v>9</v>
      </c>
      <c r="S3159" t="s">
        <v>103</v>
      </c>
      <c r="T3159" t="s">
        <v>106</v>
      </c>
      <c r="V3159">
        <v>24</v>
      </c>
      <c r="W3159">
        <v>22</v>
      </c>
      <c r="X3159">
        <f>IF(AND(OR('Country Prioritization'!$C$4 = 'Filter inputs'!$A$4,'Country Prioritization'!$C$4=$B3159),
OR('Country Prioritization'!$C$6='Filter inputs'!$C$4,'Country Prioritization'!$C$6=$S3159),
OR( 'Country Prioritization'!$C$7='Filter inputs'!$D$4, 'Country Prioritization'!$C$7=$T3159),
OR('Country Prioritization'!$C$8='Filter inputs'!$E$4, 'Country Prioritization'!$C$8=$F3159), OR(AND('Country Prioritization'!$C$5='Filter inputs'!$B$4,H3159&lt;=$X$1),AND('Country Prioritization'!$C$5='Filter inputs'!$B$5,M3159&lt;=$X$1))),1,0)</f>
        <v>1</v>
      </c>
      <c r="Y3159">
        <f>IF(OR('Vaccine Prioritization'!$C$5='Filter inputs'!$E$4, 'Vaccine Prioritization'!$C$5=$F3159),1,0)</f>
        <v>1</v>
      </c>
    </row>
    <row r="3160" spans="1:25" x14ac:dyDescent="0.3">
      <c r="A3160" t="str">
        <f t="shared" si="71"/>
        <v>ASIAKGZRotaC2029</v>
      </c>
      <c r="B3160" t="s">
        <v>13</v>
      </c>
      <c r="C3160" t="s">
        <v>143</v>
      </c>
      <c r="D3160" t="s">
        <v>39</v>
      </c>
      <c r="E3160" t="s">
        <v>85</v>
      </c>
      <c r="F3160">
        <v>2029</v>
      </c>
      <c r="G3160" t="s">
        <v>196</v>
      </c>
      <c r="H3160" s="11" cm="1">
        <f t="array" ref="H3160">_xlfn.IFS(G3160="&gt;70%",1,G3160="60-70%",70%,G3160="50-60%",60%,G3160="&lt;50%",50%)</f>
        <v>1</v>
      </c>
      <c r="I3160" s="47">
        <v>0.11208573435077125</v>
      </c>
      <c r="J3160">
        <v>8</v>
      </c>
      <c r="K3160">
        <v>3</v>
      </c>
      <c r="L3160" t="s">
        <v>199</v>
      </c>
      <c r="M3160" s="11" cm="1">
        <f t="array" ref="M3160">_xlfn.IFS(L3160="&gt;70%",1,L3160="60-70%",70%,L3160="50-60%",60%,L3160="&lt;50%",50%)</f>
        <v>0.5</v>
      </c>
      <c r="N3160" s="47">
        <v>0.22396339620835209</v>
      </c>
      <c r="O3160">
        <v>9</v>
      </c>
      <c r="P3160">
        <v>4</v>
      </c>
      <c r="Q3160">
        <v>6</v>
      </c>
      <c r="R3160">
        <v>2</v>
      </c>
      <c r="S3160" t="s">
        <v>104</v>
      </c>
      <c r="T3160" t="s">
        <v>109</v>
      </c>
      <c r="V3160">
        <v>19</v>
      </c>
      <c r="W3160">
        <v>21</v>
      </c>
      <c r="X3160">
        <f>IF(AND(OR('Country Prioritization'!$C$4 = 'Filter inputs'!$A$4,'Country Prioritization'!$C$4=$B3160),
OR('Country Prioritization'!$C$6='Filter inputs'!$C$4,'Country Prioritization'!$C$6=$S3160),
OR( 'Country Prioritization'!$C$7='Filter inputs'!$D$4, 'Country Prioritization'!$C$7=$T3160),
OR('Country Prioritization'!$C$8='Filter inputs'!$E$4, 'Country Prioritization'!$C$8=$F3160), OR(AND('Country Prioritization'!$C$5='Filter inputs'!$B$4,H3160&lt;=$X$1),AND('Country Prioritization'!$C$5='Filter inputs'!$B$5,M3160&lt;=$X$1))),1,0)</f>
        <v>1</v>
      </c>
      <c r="Y3160">
        <f>IF(OR('Vaccine Prioritization'!$C$5='Filter inputs'!$E$4, 'Vaccine Prioritization'!$C$5=$F3160),1,0)</f>
        <v>1</v>
      </c>
    </row>
    <row r="3161" spans="1:25" x14ac:dyDescent="0.3">
      <c r="A3161" t="str">
        <f t="shared" si="71"/>
        <v>AFRICACIVRotaC2029</v>
      </c>
      <c r="B3161" t="s">
        <v>3</v>
      </c>
      <c r="C3161" t="s">
        <v>142</v>
      </c>
      <c r="D3161" t="s">
        <v>38</v>
      </c>
      <c r="E3161" t="s">
        <v>85</v>
      </c>
      <c r="F3161">
        <v>2029</v>
      </c>
      <c r="G3161" t="s">
        <v>196</v>
      </c>
      <c r="H3161" s="11" cm="1">
        <f t="array" ref="H3161">_xlfn.IFS(G3161="&gt;70%",1,G3161="60-70%",70%,G3161="50-60%",60%,G3161="&lt;50%",50%)</f>
        <v>1</v>
      </c>
      <c r="I3161" s="47">
        <v>0.17463657775774183</v>
      </c>
      <c r="J3161">
        <v>7</v>
      </c>
      <c r="K3161">
        <v>4</v>
      </c>
      <c r="L3161" t="s">
        <v>196</v>
      </c>
      <c r="M3161" s="11" cm="1">
        <f t="array" ref="M3161">_xlfn.IFS(L3161="&gt;70%",1,L3161="60-70%",70%,L3161="50-60%",60%,L3161="&lt;50%",50%)</f>
        <v>1</v>
      </c>
      <c r="N3161" s="47">
        <v>0.20776303564264642</v>
      </c>
      <c r="O3161">
        <v>5</v>
      </c>
      <c r="P3161">
        <v>4</v>
      </c>
      <c r="Q3161">
        <v>5</v>
      </c>
      <c r="R3161">
        <v>2</v>
      </c>
      <c r="S3161" t="s">
        <v>104</v>
      </c>
      <c r="T3161" t="s">
        <v>109</v>
      </c>
      <c r="V3161">
        <v>18</v>
      </c>
      <c r="W3161">
        <v>16</v>
      </c>
      <c r="X3161">
        <f>IF(AND(OR('Country Prioritization'!$C$4 = 'Filter inputs'!$A$4,'Country Prioritization'!$C$4=$B3161),
OR('Country Prioritization'!$C$6='Filter inputs'!$C$4,'Country Prioritization'!$C$6=$S3161),
OR( 'Country Prioritization'!$C$7='Filter inputs'!$D$4, 'Country Prioritization'!$C$7=$T3161),
OR('Country Prioritization'!$C$8='Filter inputs'!$E$4, 'Country Prioritization'!$C$8=$F3161), OR(AND('Country Prioritization'!$C$5='Filter inputs'!$B$4,H3161&lt;=$X$1),AND('Country Prioritization'!$C$5='Filter inputs'!$B$5,M3161&lt;=$X$1))),1,0)</f>
        <v>1</v>
      </c>
      <c r="Y3161">
        <f>IF(OR('Vaccine Prioritization'!$C$5='Filter inputs'!$E$4, 'Vaccine Prioritization'!$C$5=$F3161),1,0)</f>
        <v>1</v>
      </c>
    </row>
    <row r="3162" spans="1:25" x14ac:dyDescent="0.3">
      <c r="A3162" t="str">
        <f t="shared" si="71"/>
        <v>EUROPEUKRRotaC2029</v>
      </c>
      <c r="B3162" t="s">
        <v>9</v>
      </c>
      <c r="C3162" t="s">
        <v>117</v>
      </c>
      <c r="D3162" t="s">
        <v>10</v>
      </c>
      <c r="E3162" t="s">
        <v>85</v>
      </c>
      <c r="F3162">
        <v>2029</v>
      </c>
      <c r="G3162" t="s">
        <v>197</v>
      </c>
      <c r="H3162" s="11" cm="1">
        <f t="array" ref="H3162">_xlfn.IFS(G3162="&gt;70%",1,G3162="60-70%",70%,G3162="50-60%",60%,G3162="&lt;50%",50%)</f>
        <v>0.7</v>
      </c>
      <c r="I3162" s="47">
        <v>0.16690449945526106</v>
      </c>
      <c r="J3162">
        <v>10</v>
      </c>
      <c r="K3162">
        <v>4</v>
      </c>
      <c r="L3162" t="s">
        <v>199</v>
      </c>
      <c r="M3162" s="11" cm="1">
        <f t="array" ref="M3162">_xlfn.IFS(L3162="&gt;70%",1,L3162="60-70%",70%,L3162="50-60%",60%,L3162="&lt;50%",50%)</f>
        <v>0.5</v>
      </c>
      <c r="N3162" s="47">
        <v>0.19492899187696439</v>
      </c>
      <c r="O3162">
        <v>10</v>
      </c>
      <c r="P3162">
        <v>4</v>
      </c>
      <c r="Q3162">
        <v>1</v>
      </c>
      <c r="R3162">
        <v>11</v>
      </c>
      <c r="S3162" t="s">
        <v>104</v>
      </c>
      <c r="T3162" t="s">
        <v>108</v>
      </c>
      <c r="V3162">
        <v>26</v>
      </c>
      <c r="W3162">
        <v>26</v>
      </c>
      <c r="X3162">
        <f>IF(AND(OR('Country Prioritization'!$C$4 = 'Filter inputs'!$A$4,'Country Prioritization'!$C$4=$B3162),
OR('Country Prioritization'!$C$6='Filter inputs'!$C$4,'Country Prioritization'!$C$6=$S3162),
OR( 'Country Prioritization'!$C$7='Filter inputs'!$D$4, 'Country Prioritization'!$C$7=$T3162),
OR('Country Prioritization'!$C$8='Filter inputs'!$E$4, 'Country Prioritization'!$C$8=$F3162), OR(AND('Country Prioritization'!$C$5='Filter inputs'!$B$4,H3162&lt;=$X$1),AND('Country Prioritization'!$C$5='Filter inputs'!$B$5,M3162&lt;=$X$1))),1,0)</f>
        <v>1</v>
      </c>
      <c r="Y3162">
        <f>IF(OR('Vaccine Prioritization'!$C$5='Filter inputs'!$E$4, 'Vaccine Prioritization'!$C$5=$F3162),1,0)</f>
        <v>1</v>
      </c>
    </row>
    <row r="3163" spans="1:25" x14ac:dyDescent="0.3">
      <c r="A3163" t="str">
        <f t="shared" si="71"/>
        <v>AMERICAHNDRotaC2029</v>
      </c>
      <c r="B3163" t="s">
        <v>22</v>
      </c>
      <c r="C3163" t="s">
        <v>165</v>
      </c>
      <c r="D3163" t="s">
        <v>61</v>
      </c>
      <c r="E3163" t="s">
        <v>85</v>
      </c>
      <c r="F3163">
        <v>2029</v>
      </c>
      <c r="G3163" t="s">
        <v>196</v>
      </c>
      <c r="H3163" s="11" cm="1">
        <f t="array" ref="H3163">_xlfn.IFS(G3163="&gt;70%",1,G3163="60-70%",70%,G3163="50-60%",60%,G3163="&lt;50%",50%)</f>
        <v>1</v>
      </c>
      <c r="I3163" s="47">
        <v>0.17768105350208457</v>
      </c>
      <c r="J3163">
        <v>3</v>
      </c>
      <c r="K3163">
        <v>4</v>
      </c>
      <c r="L3163" t="s">
        <v>196</v>
      </c>
      <c r="M3163" s="11" cm="1">
        <f t="array" ref="M3163">_xlfn.IFS(L3163="&gt;70%",1,L3163="60-70%",70%,L3163="50-60%",60%,L3163="&lt;50%",50%)</f>
        <v>1</v>
      </c>
      <c r="N3163" s="47">
        <v>0.18912952674166431</v>
      </c>
      <c r="O3163">
        <v>2</v>
      </c>
      <c r="P3163">
        <v>3</v>
      </c>
      <c r="Q3163">
        <v>4</v>
      </c>
      <c r="R3163">
        <v>11</v>
      </c>
      <c r="S3163" t="s">
        <v>104</v>
      </c>
      <c r="T3163" t="s">
        <v>108</v>
      </c>
      <c r="V3163">
        <v>22</v>
      </c>
      <c r="W3163">
        <v>20</v>
      </c>
      <c r="X3163">
        <f>IF(AND(OR('Country Prioritization'!$C$4 = 'Filter inputs'!$A$4,'Country Prioritization'!$C$4=$B3163),
OR('Country Prioritization'!$C$6='Filter inputs'!$C$4,'Country Prioritization'!$C$6=$S3163),
OR( 'Country Prioritization'!$C$7='Filter inputs'!$D$4, 'Country Prioritization'!$C$7=$T3163),
OR('Country Prioritization'!$C$8='Filter inputs'!$E$4, 'Country Prioritization'!$C$8=$F3163), OR(AND('Country Prioritization'!$C$5='Filter inputs'!$B$4,H3163&lt;=$X$1),AND('Country Prioritization'!$C$5='Filter inputs'!$B$5,M3163&lt;=$X$1))),1,0)</f>
        <v>1</v>
      </c>
      <c r="Y3163">
        <f>IF(OR('Vaccine Prioritization'!$C$5='Filter inputs'!$E$4, 'Vaccine Prioritization'!$C$5=$F3163),1,0)</f>
        <v>1</v>
      </c>
    </row>
    <row r="3164" spans="1:25" x14ac:dyDescent="0.3">
      <c r="A3164" t="str">
        <f t="shared" si="71"/>
        <v>AFRICAMRTRotaC2029</v>
      </c>
      <c r="B3164" t="s">
        <v>3</v>
      </c>
      <c r="C3164" t="s">
        <v>140</v>
      </c>
      <c r="D3164" t="s">
        <v>36</v>
      </c>
      <c r="E3164" t="s">
        <v>85</v>
      </c>
      <c r="F3164">
        <v>2029</v>
      </c>
      <c r="G3164" t="s">
        <v>196</v>
      </c>
      <c r="H3164" s="11" cm="1">
        <f t="array" ref="H3164">_xlfn.IFS(G3164="&gt;70%",1,G3164="60-70%",70%,G3164="50-60%",60%,G3164="&lt;50%",50%)</f>
        <v>1</v>
      </c>
      <c r="I3164" s="47">
        <v>0.1639234468581412</v>
      </c>
      <c r="J3164">
        <v>5</v>
      </c>
      <c r="K3164">
        <v>4</v>
      </c>
      <c r="L3164" t="s">
        <v>196</v>
      </c>
      <c r="M3164" s="11" cm="1">
        <f t="array" ref="M3164">_xlfn.IFS(L3164="&gt;70%",1,L3164="60-70%",70%,L3164="50-60%",60%,L3164="&lt;50%",50%)</f>
        <v>1</v>
      </c>
      <c r="N3164" s="47">
        <v>0.15671135976155007</v>
      </c>
      <c r="O3164">
        <v>5</v>
      </c>
      <c r="P3164">
        <v>3</v>
      </c>
      <c r="Q3164">
        <v>7</v>
      </c>
      <c r="R3164">
        <v>2</v>
      </c>
      <c r="S3164" t="s">
        <v>104</v>
      </c>
      <c r="T3164" t="s">
        <v>109</v>
      </c>
      <c r="V3164">
        <v>18</v>
      </c>
      <c r="W3164">
        <v>17</v>
      </c>
      <c r="X3164">
        <f>IF(AND(OR('Country Prioritization'!$C$4 = 'Filter inputs'!$A$4,'Country Prioritization'!$C$4=$B3164),
OR('Country Prioritization'!$C$6='Filter inputs'!$C$4,'Country Prioritization'!$C$6=$S3164),
OR( 'Country Prioritization'!$C$7='Filter inputs'!$D$4, 'Country Prioritization'!$C$7=$T3164),
OR('Country Prioritization'!$C$8='Filter inputs'!$E$4, 'Country Prioritization'!$C$8=$F3164), OR(AND('Country Prioritization'!$C$5='Filter inputs'!$B$4,H3164&lt;=$X$1),AND('Country Prioritization'!$C$5='Filter inputs'!$B$5,M3164&lt;=$X$1))),1,0)</f>
        <v>1</v>
      </c>
      <c r="Y3164">
        <f>IF(OR('Vaccine Prioritization'!$C$5='Filter inputs'!$E$4, 'Vaccine Prioritization'!$C$5=$F3164),1,0)</f>
        <v>1</v>
      </c>
    </row>
    <row r="3165" spans="1:25" x14ac:dyDescent="0.3">
      <c r="A3165" t="str">
        <f t="shared" si="71"/>
        <v>AFRICAZWERotaC2029</v>
      </c>
      <c r="B3165" t="s">
        <v>3</v>
      </c>
      <c r="C3165" t="s">
        <v>148</v>
      </c>
      <c r="D3165" t="s">
        <v>44</v>
      </c>
      <c r="E3165" t="s">
        <v>85</v>
      </c>
      <c r="F3165">
        <v>2029</v>
      </c>
      <c r="G3165" t="s">
        <v>196</v>
      </c>
      <c r="H3165" s="11" cm="1">
        <f t="array" ref="H3165">_xlfn.IFS(G3165="&gt;70%",1,G3165="60-70%",70%,G3165="50-60%",60%,G3165="&lt;50%",50%)</f>
        <v>1</v>
      </c>
      <c r="I3165" s="47">
        <v>0.15272536804654152</v>
      </c>
      <c r="J3165">
        <v>2</v>
      </c>
      <c r="K3165">
        <v>3</v>
      </c>
      <c r="L3165" t="s">
        <v>196</v>
      </c>
      <c r="M3165" s="11" cm="1">
        <f t="array" ref="M3165">_xlfn.IFS(L3165="&gt;70%",1,L3165="60-70%",70%,L3165="50-60%",60%,L3165="&lt;50%",50%)</f>
        <v>1</v>
      </c>
      <c r="N3165" s="47">
        <v>0.15429638047570474</v>
      </c>
      <c r="O3165">
        <v>4</v>
      </c>
      <c r="P3165">
        <v>3</v>
      </c>
      <c r="Q3165">
        <v>7</v>
      </c>
      <c r="R3165">
        <v>2</v>
      </c>
      <c r="S3165" t="s">
        <v>104</v>
      </c>
      <c r="T3165" t="s">
        <v>109</v>
      </c>
      <c r="V3165">
        <v>14</v>
      </c>
      <c r="W3165">
        <v>16</v>
      </c>
      <c r="X3165">
        <f>IF(AND(OR('Country Prioritization'!$C$4 = 'Filter inputs'!$A$4,'Country Prioritization'!$C$4=$B3165),
OR('Country Prioritization'!$C$6='Filter inputs'!$C$4,'Country Prioritization'!$C$6=$S3165),
OR( 'Country Prioritization'!$C$7='Filter inputs'!$D$4, 'Country Prioritization'!$C$7=$T3165),
OR('Country Prioritization'!$C$8='Filter inputs'!$E$4, 'Country Prioritization'!$C$8=$F3165), OR(AND('Country Prioritization'!$C$5='Filter inputs'!$B$4,H3165&lt;=$X$1),AND('Country Prioritization'!$C$5='Filter inputs'!$B$5,M3165&lt;=$X$1))),1,0)</f>
        <v>1</v>
      </c>
      <c r="Y3165">
        <f>IF(OR('Vaccine Prioritization'!$C$5='Filter inputs'!$E$4, 'Vaccine Prioritization'!$C$5=$F3165),1,0)</f>
        <v>1</v>
      </c>
    </row>
    <row r="3166" spans="1:25" x14ac:dyDescent="0.3">
      <c r="A3166" t="str">
        <f t="shared" si="71"/>
        <v>AFRICALBRRotaC2029</v>
      </c>
      <c r="B3166" t="s">
        <v>3</v>
      </c>
      <c r="C3166" t="s">
        <v>137</v>
      </c>
      <c r="D3166" t="s">
        <v>33</v>
      </c>
      <c r="E3166" t="s">
        <v>85</v>
      </c>
      <c r="F3166">
        <v>2029</v>
      </c>
      <c r="G3166" t="s">
        <v>197</v>
      </c>
      <c r="H3166" s="11" cm="1">
        <f t="array" ref="H3166">_xlfn.IFS(G3166="&gt;70%",1,G3166="60-70%",70%,G3166="50-60%",60%,G3166="&lt;50%",50%)</f>
        <v>0.7</v>
      </c>
      <c r="I3166" s="47">
        <v>0.11304012632578019</v>
      </c>
      <c r="J3166">
        <v>10</v>
      </c>
      <c r="K3166">
        <v>3</v>
      </c>
      <c r="L3166" t="s">
        <v>196</v>
      </c>
      <c r="M3166" s="11" cm="1">
        <f t="array" ref="M3166">_xlfn.IFS(L3166="&gt;70%",1,L3166="60-70%",70%,L3166="50-60%",60%,L3166="&lt;50%",50%)</f>
        <v>1</v>
      </c>
      <c r="N3166" s="47">
        <v>0.13423420258217858</v>
      </c>
      <c r="O3166">
        <v>5</v>
      </c>
      <c r="P3166">
        <v>3</v>
      </c>
      <c r="Q3166">
        <v>10</v>
      </c>
      <c r="R3166">
        <v>9</v>
      </c>
      <c r="S3166" t="s">
        <v>103</v>
      </c>
      <c r="T3166" t="s">
        <v>106</v>
      </c>
      <c r="V3166">
        <v>32</v>
      </c>
      <c r="W3166">
        <v>27</v>
      </c>
      <c r="X3166">
        <f>IF(AND(OR('Country Prioritization'!$C$4 = 'Filter inputs'!$A$4,'Country Prioritization'!$C$4=$B3166),
OR('Country Prioritization'!$C$6='Filter inputs'!$C$4,'Country Prioritization'!$C$6=$S3166),
OR( 'Country Prioritization'!$C$7='Filter inputs'!$D$4, 'Country Prioritization'!$C$7=$T3166),
OR('Country Prioritization'!$C$8='Filter inputs'!$E$4, 'Country Prioritization'!$C$8=$F3166), OR(AND('Country Prioritization'!$C$5='Filter inputs'!$B$4,H3166&lt;=$X$1),AND('Country Prioritization'!$C$5='Filter inputs'!$B$5,M3166&lt;=$X$1))),1,0)</f>
        <v>1</v>
      </c>
      <c r="Y3166">
        <f>IF(OR('Vaccine Prioritization'!$C$5='Filter inputs'!$E$4, 'Vaccine Prioritization'!$C$5=$F3166),1,0)</f>
        <v>1</v>
      </c>
    </row>
    <row r="3167" spans="1:25" x14ac:dyDescent="0.3">
      <c r="A3167" t="str">
        <f t="shared" si="71"/>
        <v>AFRICACOGRotaC2029</v>
      </c>
      <c r="B3167" t="s">
        <v>3</v>
      </c>
      <c r="C3167" t="s">
        <v>128</v>
      </c>
      <c r="D3167" t="s">
        <v>24</v>
      </c>
      <c r="E3167" t="s">
        <v>85</v>
      </c>
      <c r="F3167">
        <v>2029</v>
      </c>
      <c r="G3167" t="s">
        <v>196</v>
      </c>
      <c r="H3167" s="11" cm="1">
        <f t="array" ref="H3167">_xlfn.IFS(G3167="&gt;70%",1,G3167="60-70%",70%,G3167="50-60%",60%,G3167="&lt;50%",50%)</f>
        <v>1</v>
      </c>
      <c r="I3167" s="47">
        <v>0.15751745863975544</v>
      </c>
      <c r="J3167">
        <v>7</v>
      </c>
      <c r="K3167">
        <v>4</v>
      </c>
      <c r="L3167" t="s">
        <v>196</v>
      </c>
      <c r="M3167" s="11" cm="1">
        <f t="array" ref="M3167">_xlfn.IFS(L3167="&gt;70%",1,L3167="60-70%",70%,L3167="50-60%",60%,L3167="&lt;50%",50%)</f>
        <v>1</v>
      </c>
      <c r="N3167" s="47">
        <v>0.12687719333854336</v>
      </c>
      <c r="O3167">
        <v>6</v>
      </c>
      <c r="P3167">
        <v>3</v>
      </c>
      <c r="Q3167">
        <v>8</v>
      </c>
      <c r="R3167">
        <v>2</v>
      </c>
      <c r="S3167" t="s">
        <v>104</v>
      </c>
      <c r="T3167" t="s">
        <v>109</v>
      </c>
      <c r="V3167">
        <v>21</v>
      </c>
      <c r="W3167">
        <v>19</v>
      </c>
      <c r="X3167">
        <f>IF(AND(OR('Country Prioritization'!$C$4 = 'Filter inputs'!$A$4,'Country Prioritization'!$C$4=$B3167),
OR('Country Prioritization'!$C$6='Filter inputs'!$C$4,'Country Prioritization'!$C$6=$S3167),
OR( 'Country Prioritization'!$C$7='Filter inputs'!$D$4, 'Country Prioritization'!$C$7=$T3167),
OR('Country Prioritization'!$C$8='Filter inputs'!$E$4, 'Country Prioritization'!$C$8=$F3167), OR(AND('Country Prioritization'!$C$5='Filter inputs'!$B$4,H3167&lt;=$X$1),AND('Country Prioritization'!$C$5='Filter inputs'!$B$5,M3167&lt;=$X$1))),1,0)</f>
        <v>1</v>
      </c>
      <c r="Y3167">
        <f>IF(OR('Vaccine Prioritization'!$C$5='Filter inputs'!$E$4, 'Vaccine Prioritization'!$C$5=$F3167),1,0)</f>
        <v>1</v>
      </c>
    </row>
    <row r="3168" spans="1:25" x14ac:dyDescent="0.3">
      <c r="A3168" t="str">
        <f t="shared" si="71"/>
        <v>ASIAMNGRotaC2029</v>
      </c>
      <c r="B3168" t="s">
        <v>13</v>
      </c>
      <c r="C3168" t="s">
        <v>174</v>
      </c>
      <c r="D3168" t="s">
        <v>70</v>
      </c>
      <c r="E3168" t="s">
        <v>85</v>
      </c>
      <c r="F3168">
        <v>2029</v>
      </c>
      <c r="G3168" t="s">
        <v>196</v>
      </c>
      <c r="H3168" s="11" cm="1">
        <f t="array" ref="H3168">_xlfn.IFS(G3168="&gt;70%",1,G3168="60-70%",70%,G3168="50-60%",60%,G3168="&lt;50%",50%)</f>
        <v>1</v>
      </c>
      <c r="I3168" s="47">
        <v>6.3539358113067226E-2</v>
      </c>
      <c r="J3168">
        <v>7</v>
      </c>
      <c r="K3168">
        <v>2</v>
      </c>
      <c r="L3168" t="s">
        <v>199</v>
      </c>
      <c r="M3168" s="11" cm="1">
        <f t="array" ref="M3168">_xlfn.IFS(L3168="&gt;70%",1,L3168="60-70%",70%,L3168="50-60%",60%,L3168="&lt;50%",50%)</f>
        <v>0.5</v>
      </c>
      <c r="N3168" s="47">
        <v>0.11258805194098784</v>
      </c>
      <c r="O3168">
        <v>9</v>
      </c>
      <c r="P3168">
        <v>3</v>
      </c>
      <c r="Q3168">
        <v>5</v>
      </c>
      <c r="R3168">
        <v>11</v>
      </c>
      <c r="S3168" t="s">
        <v>104</v>
      </c>
      <c r="T3168" t="s">
        <v>108</v>
      </c>
      <c r="V3168">
        <v>25</v>
      </c>
      <c r="W3168">
        <v>28</v>
      </c>
      <c r="X3168">
        <f>IF(AND(OR('Country Prioritization'!$C$4 = 'Filter inputs'!$A$4,'Country Prioritization'!$C$4=$B3168),
OR('Country Prioritization'!$C$6='Filter inputs'!$C$4,'Country Prioritization'!$C$6=$S3168),
OR( 'Country Prioritization'!$C$7='Filter inputs'!$D$4, 'Country Prioritization'!$C$7=$T3168),
OR('Country Prioritization'!$C$8='Filter inputs'!$E$4, 'Country Prioritization'!$C$8=$F3168), OR(AND('Country Prioritization'!$C$5='Filter inputs'!$B$4,H3168&lt;=$X$1),AND('Country Prioritization'!$C$5='Filter inputs'!$B$5,M3168&lt;=$X$1))),1,0)</f>
        <v>1</v>
      </c>
      <c r="Y3168">
        <f>IF(OR('Vaccine Prioritization'!$C$5='Filter inputs'!$E$4, 'Vaccine Prioritization'!$C$5=$F3168),1,0)</f>
        <v>1</v>
      </c>
    </row>
    <row r="3169" spans="1:25" x14ac:dyDescent="0.3">
      <c r="A3169" t="str">
        <f t="shared" si="71"/>
        <v>AFRICAGMBRotaC2029</v>
      </c>
      <c r="B3169" t="s">
        <v>3</v>
      </c>
      <c r="C3169" t="s">
        <v>156</v>
      </c>
      <c r="D3169" t="s">
        <v>52</v>
      </c>
      <c r="E3169" t="s">
        <v>85</v>
      </c>
      <c r="F3169">
        <v>2029</v>
      </c>
      <c r="G3169" t="s">
        <v>196</v>
      </c>
      <c r="H3169" s="11" cm="1">
        <f t="array" ref="H3169">_xlfn.IFS(G3169="&gt;70%",1,G3169="60-70%",70%,G3169="50-60%",60%,G3169="&lt;50%",50%)</f>
        <v>1</v>
      </c>
      <c r="I3169" s="47">
        <v>0.12028388692446927</v>
      </c>
      <c r="J3169">
        <v>3</v>
      </c>
      <c r="K3169">
        <v>3</v>
      </c>
      <c r="L3169" t="s">
        <v>196</v>
      </c>
      <c r="M3169" s="11" cm="1">
        <f t="array" ref="M3169">_xlfn.IFS(L3169="&gt;70%",1,L3169="60-70%",70%,L3169="50-60%",60%,L3169="&lt;50%",50%)</f>
        <v>1</v>
      </c>
      <c r="N3169" s="47">
        <v>0.10494025692882218</v>
      </c>
      <c r="O3169">
        <v>3</v>
      </c>
      <c r="P3169">
        <v>3</v>
      </c>
      <c r="Q3169">
        <v>6</v>
      </c>
      <c r="R3169">
        <v>9</v>
      </c>
      <c r="S3169" t="s">
        <v>103</v>
      </c>
      <c r="T3169" t="s">
        <v>106</v>
      </c>
      <c r="V3169">
        <v>21</v>
      </c>
      <c r="W3169">
        <v>21</v>
      </c>
      <c r="X3169">
        <f>IF(AND(OR('Country Prioritization'!$C$4 = 'Filter inputs'!$A$4,'Country Prioritization'!$C$4=$B3169),
OR('Country Prioritization'!$C$6='Filter inputs'!$C$4,'Country Prioritization'!$C$6=$S3169),
OR( 'Country Prioritization'!$C$7='Filter inputs'!$D$4, 'Country Prioritization'!$C$7=$T3169),
OR('Country Prioritization'!$C$8='Filter inputs'!$E$4, 'Country Prioritization'!$C$8=$F3169), OR(AND('Country Prioritization'!$C$5='Filter inputs'!$B$4,H3169&lt;=$X$1),AND('Country Prioritization'!$C$5='Filter inputs'!$B$5,M3169&lt;=$X$1))),1,0)</f>
        <v>1</v>
      </c>
      <c r="Y3169">
        <f>IF(OR('Vaccine Prioritization'!$C$5='Filter inputs'!$E$4, 'Vaccine Prioritization'!$C$5=$F3169),1,0)</f>
        <v>1</v>
      </c>
    </row>
    <row r="3170" spans="1:25" x14ac:dyDescent="0.3">
      <c r="A3170" t="str">
        <f t="shared" si="71"/>
        <v>AFRICACAFRotaC2029</v>
      </c>
      <c r="B3170" t="s">
        <v>3</v>
      </c>
      <c r="C3170" t="s">
        <v>114</v>
      </c>
      <c r="D3170" t="s">
        <v>6</v>
      </c>
      <c r="E3170" t="s">
        <v>85</v>
      </c>
      <c r="F3170">
        <v>2029</v>
      </c>
      <c r="G3170" t="s">
        <v>196</v>
      </c>
      <c r="H3170" s="11" cm="1">
        <f t="array" ref="H3170">_xlfn.IFS(G3170="&gt;70%",1,G3170="60-70%",70%,G3170="50-60%",60%,G3170="&lt;50%",50%)</f>
        <v>1</v>
      </c>
      <c r="I3170" s="47">
        <v>0.17849955067234946</v>
      </c>
      <c r="J3170">
        <v>5</v>
      </c>
      <c r="K3170">
        <v>4</v>
      </c>
      <c r="L3170" t="s">
        <v>199</v>
      </c>
      <c r="M3170" s="11" cm="1">
        <f t="array" ref="M3170">_xlfn.IFS(L3170="&gt;70%",1,L3170="60-70%",70%,L3170="50-60%",60%,L3170="&lt;50%",50%)</f>
        <v>0.5</v>
      </c>
      <c r="N3170" s="47">
        <v>8.9621587168389347E-2</v>
      </c>
      <c r="O3170">
        <v>7</v>
      </c>
      <c r="P3170">
        <v>2</v>
      </c>
      <c r="Q3170">
        <v>10</v>
      </c>
      <c r="R3170">
        <v>9</v>
      </c>
      <c r="S3170" t="s">
        <v>103</v>
      </c>
      <c r="T3170" t="s">
        <v>106</v>
      </c>
      <c r="V3170">
        <v>28</v>
      </c>
      <c r="W3170">
        <v>28</v>
      </c>
      <c r="X3170">
        <f>IF(AND(OR('Country Prioritization'!$C$4 = 'Filter inputs'!$A$4,'Country Prioritization'!$C$4=$B3170),
OR('Country Prioritization'!$C$6='Filter inputs'!$C$4,'Country Prioritization'!$C$6=$S3170),
OR( 'Country Prioritization'!$C$7='Filter inputs'!$D$4, 'Country Prioritization'!$C$7=$T3170),
OR('Country Prioritization'!$C$8='Filter inputs'!$E$4, 'Country Prioritization'!$C$8=$F3170), OR(AND('Country Prioritization'!$C$5='Filter inputs'!$B$4,H3170&lt;=$X$1),AND('Country Prioritization'!$C$5='Filter inputs'!$B$5,M3170&lt;=$X$1))),1,0)</f>
        <v>1</v>
      </c>
      <c r="Y3170">
        <f>IF(OR('Vaccine Prioritization'!$C$5='Filter inputs'!$E$4, 'Vaccine Prioritization'!$C$5=$F3170),1,0)</f>
        <v>1</v>
      </c>
    </row>
    <row r="3171" spans="1:25" x14ac:dyDescent="0.3">
      <c r="A3171" t="str">
        <f t="shared" si="71"/>
        <v>AMERICANICRotaC2029</v>
      </c>
      <c r="B3171" t="s">
        <v>22</v>
      </c>
      <c r="C3171" t="s">
        <v>185</v>
      </c>
      <c r="D3171" t="s">
        <v>81</v>
      </c>
      <c r="E3171" t="s">
        <v>85</v>
      </c>
      <c r="F3171">
        <v>2029</v>
      </c>
      <c r="G3171" t="s">
        <v>196</v>
      </c>
      <c r="H3171" s="11" cm="1">
        <f t="array" ref="H3171">_xlfn.IFS(G3171="&gt;70%",1,G3171="60-70%",70%,G3171="50-60%",60%,G3171="&lt;50%",50%)</f>
        <v>1</v>
      </c>
      <c r="I3171" s="47">
        <v>8.1333411327746505E-2</v>
      </c>
      <c r="J3171">
        <v>1</v>
      </c>
      <c r="K3171">
        <v>3</v>
      </c>
      <c r="L3171" t="s">
        <v>196</v>
      </c>
      <c r="M3171" s="11" cm="1">
        <f t="array" ref="M3171">_xlfn.IFS(L3171="&gt;70%",1,L3171="60-70%",70%,L3171="50-60%",60%,L3171="&lt;50%",50%)</f>
        <v>1</v>
      </c>
      <c r="N3171" s="47">
        <v>8.1104499764712276E-2</v>
      </c>
      <c r="O3171">
        <v>1</v>
      </c>
      <c r="P3171">
        <v>2</v>
      </c>
      <c r="Q3171">
        <v>1</v>
      </c>
      <c r="R3171">
        <v>5</v>
      </c>
      <c r="S3171" t="s">
        <v>104</v>
      </c>
      <c r="T3171" t="s">
        <v>107</v>
      </c>
      <c r="V3171">
        <v>10</v>
      </c>
      <c r="W3171">
        <v>9</v>
      </c>
      <c r="X3171">
        <f>IF(AND(OR('Country Prioritization'!$C$4 = 'Filter inputs'!$A$4,'Country Prioritization'!$C$4=$B3171),
OR('Country Prioritization'!$C$6='Filter inputs'!$C$4,'Country Prioritization'!$C$6=$S3171),
OR( 'Country Prioritization'!$C$7='Filter inputs'!$D$4, 'Country Prioritization'!$C$7=$T3171),
OR('Country Prioritization'!$C$8='Filter inputs'!$E$4, 'Country Prioritization'!$C$8=$F3171), OR(AND('Country Prioritization'!$C$5='Filter inputs'!$B$4,H3171&lt;=$X$1),AND('Country Prioritization'!$C$5='Filter inputs'!$B$5,M3171&lt;=$X$1))),1,0)</f>
        <v>1</v>
      </c>
      <c r="Y3171">
        <f>IF(OR('Vaccine Prioritization'!$C$5='Filter inputs'!$E$4, 'Vaccine Prioritization'!$C$5=$F3171),1,0)</f>
        <v>1</v>
      </c>
    </row>
    <row r="3172" spans="1:25" x14ac:dyDescent="0.3">
      <c r="A3172" t="str">
        <f t="shared" si="71"/>
        <v>AFRICAGNBRotaC2029</v>
      </c>
      <c r="B3172" t="s">
        <v>3</v>
      </c>
      <c r="C3172" t="s">
        <v>138</v>
      </c>
      <c r="D3172" t="s">
        <v>34</v>
      </c>
      <c r="E3172" t="s">
        <v>85</v>
      </c>
      <c r="F3172">
        <v>2029</v>
      </c>
      <c r="G3172" t="s">
        <v>196</v>
      </c>
      <c r="H3172" s="11" cm="1">
        <f t="array" ref="H3172">_xlfn.IFS(G3172="&gt;70%",1,G3172="60-70%",70%,G3172="50-60%",60%,G3172="&lt;50%",50%)</f>
        <v>1</v>
      </c>
      <c r="I3172" s="47">
        <v>7.2765870762010118E-2</v>
      </c>
      <c r="J3172">
        <v>4</v>
      </c>
      <c r="K3172">
        <v>2</v>
      </c>
      <c r="L3172" t="s">
        <v>196</v>
      </c>
      <c r="M3172" s="11" cm="1">
        <f t="array" ref="M3172">_xlfn.IFS(L3172="&gt;70%",1,L3172="60-70%",70%,L3172="50-60%",60%,L3172="&lt;50%",50%)</f>
        <v>1</v>
      </c>
      <c r="N3172" s="47">
        <v>7.1005716833913338E-2</v>
      </c>
      <c r="O3172">
        <v>5</v>
      </c>
      <c r="P3172">
        <v>2</v>
      </c>
      <c r="Q3172">
        <v>9</v>
      </c>
      <c r="R3172">
        <v>9</v>
      </c>
      <c r="S3172" t="s">
        <v>103</v>
      </c>
      <c r="T3172" t="s">
        <v>106</v>
      </c>
      <c r="V3172">
        <v>24</v>
      </c>
      <c r="W3172">
        <v>25</v>
      </c>
      <c r="X3172">
        <f>IF(AND(OR('Country Prioritization'!$C$4 = 'Filter inputs'!$A$4,'Country Prioritization'!$C$4=$B3172),
OR('Country Prioritization'!$C$6='Filter inputs'!$C$4,'Country Prioritization'!$C$6=$S3172),
OR( 'Country Prioritization'!$C$7='Filter inputs'!$D$4, 'Country Prioritization'!$C$7=$T3172),
OR('Country Prioritization'!$C$8='Filter inputs'!$E$4, 'Country Prioritization'!$C$8=$F3172), OR(AND('Country Prioritization'!$C$5='Filter inputs'!$B$4,H3172&lt;=$X$1),AND('Country Prioritization'!$C$5='Filter inputs'!$B$5,M3172&lt;=$X$1))),1,0)</f>
        <v>1</v>
      </c>
      <c r="Y3172">
        <f>IF(OR('Vaccine Prioritization'!$C$5='Filter inputs'!$E$4, 'Vaccine Prioritization'!$C$5=$F3172),1,0)</f>
        <v>1</v>
      </c>
    </row>
    <row r="3173" spans="1:25" x14ac:dyDescent="0.3">
      <c r="A3173" t="str">
        <f t="shared" si="71"/>
        <v>ASIAARMRotaC2029</v>
      </c>
      <c r="B3173" t="s">
        <v>13</v>
      </c>
      <c r="C3173" t="s">
        <v>168</v>
      </c>
      <c r="D3173" t="s">
        <v>64</v>
      </c>
      <c r="E3173" t="s">
        <v>85</v>
      </c>
      <c r="F3173">
        <v>2029</v>
      </c>
      <c r="G3173" t="s">
        <v>196</v>
      </c>
      <c r="H3173" s="11" cm="1">
        <f t="array" ref="H3173">_xlfn.IFS(G3173="&gt;70%",1,G3173="60-70%",70%,G3173="50-60%",60%,G3173="&lt;50%",50%)</f>
        <v>1</v>
      </c>
      <c r="I3173" s="47">
        <v>4.9969455777982077E-2</v>
      </c>
      <c r="J3173">
        <v>2</v>
      </c>
      <c r="K3173">
        <v>2</v>
      </c>
      <c r="L3173" t="s">
        <v>196</v>
      </c>
      <c r="M3173" s="11" cm="1">
        <f t="array" ref="M3173">_xlfn.IFS(L3173="&gt;70%",1,L3173="60-70%",70%,L3173="50-60%",60%,L3173="&lt;50%",50%)</f>
        <v>1</v>
      </c>
      <c r="N3173" s="47">
        <v>5.019863224703263E-2</v>
      </c>
      <c r="O3173">
        <v>2</v>
      </c>
      <c r="P3173">
        <v>2</v>
      </c>
      <c r="Q3173">
        <v>2</v>
      </c>
      <c r="R3173">
        <v>10</v>
      </c>
      <c r="S3173" t="s">
        <v>105</v>
      </c>
      <c r="T3173" t="s">
        <v>108</v>
      </c>
      <c r="V3173">
        <v>16</v>
      </c>
      <c r="W3173">
        <v>16</v>
      </c>
      <c r="X3173">
        <f>IF(AND(OR('Country Prioritization'!$C$4 = 'Filter inputs'!$A$4,'Country Prioritization'!$C$4=$B3173),
OR('Country Prioritization'!$C$6='Filter inputs'!$C$4,'Country Prioritization'!$C$6=$S3173),
OR( 'Country Prioritization'!$C$7='Filter inputs'!$D$4, 'Country Prioritization'!$C$7=$T3173),
OR('Country Prioritization'!$C$8='Filter inputs'!$E$4, 'Country Prioritization'!$C$8=$F3173), OR(AND('Country Prioritization'!$C$5='Filter inputs'!$B$4,H3173&lt;=$X$1),AND('Country Prioritization'!$C$5='Filter inputs'!$B$5,M3173&lt;=$X$1))),1,0)</f>
        <v>1</v>
      </c>
      <c r="Y3173">
        <f>IF(OR('Vaccine Prioritization'!$C$5='Filter inputs'!$E$4, 'Vaccine Prioritization'!$C$5=$F3173),1,0)</f>
        <v>1</v>
      </c>
    </row>
    <row r="3174" spans="1:25" x14ac:dyDescent="0.3">
      <c r="A3174" t="str">
        <f t="shared" si="71"/>
        <v>ASIATLSRotaC2029</v>
      </c>
      <c r="B3174" t="s">
        <v>13</v>
      </c>
      <c r="C3174" t="s">
        <v>160</v>
      </c>
      <c r="D3174" t="s">
        <v>56</v>
      </c>
      <c r="E3174" t="s">
        <v>85</v>
      </c>
      <c r="F3174">
        <v>2029</v>
      </c>
      <c r="G3174" t="s">
        <v>196</v>
      </c>
      <c r="H3174" s="11" cm="1">
        <f t="array" ref="H3174">_xlfn.IFS(G3174="&gt;70%",1,G3174="60-70%",70%,G3174="50-60%",60%,G3174="&lt;50%",50%)</f>
        <v>1</v>
      </c>
      <c r="I3174" s="47">
        <v>4.1741506280160164E-2</v>
      </c>
      <c r="J3174">
        <v>7</v>
      </c>
      <c r="K3174">
        <v>2</v>
      </c>
      <c r="L3174" t="s">
        <v>199</v>
      </c>
      <c r="M3174" s="11" cm="1">
        <f t="array" ref="M3174">_xlfn.IFS(L3174="&gt;70%",1,L3174="60-70%",70%,L3174="50-60%",60%,L3174="&lt;50%",50%)</f>
        <v>0.5</v>
      </c>
      <c r="N3174" s="47">
        <v>4.8250714134574088E-2</v>
      </c>
      <c r="O3174">
        <v>8</v>
      </c>
      <c r="P3174">
        <v>2</v>
      </c>
      <c r="Q3174">
        <v>2</v>
      </c>
      <c r="R3174">
        <v>11</v>
      </c>
      <c r="S3174" t="s">
        <v>104</v>
      </c>
      <c r="T3174" t="s">
        <v>108</v>
      </c>
      <c r="V3174">
        <v>22</v>
      </c>
      <c r="W3174">
        <v>23</v>
      </c>
      <c r="X3174">
        <f>IF(AND(OR('Country Prioritization'!$C$4 = 'Filter inputs'!$A$4,'Country Prioritization'!$C$4=$B3174),
OR('Country Prioritization'!$C$6='Filter inputs'!$C$4,'Country Prioritization'!$C$6=$S3174),
OR( 'Country Prioritization'!$C$7='Filter inputs'!$D$4, 'Country Prioritization'!$C$7=$T3174),
OR('Country Prioritization'!$C$8='Filter inputs'!$E$4, 'Country Prioritization'!$C$8=$F3174), OR(AND('Country Prioritization'!$C$5='Filter inputs'!$B$4,H3174&lt;=$X$1),AND('Country Prioritization'!$C$5='Filter inputs'!$B$5,M3174&lt;=$X$1))),1,0)</f>
        <v>1</v>
      </c>
      <c r="Y3174">
        <f>IF(OR('Vaccine Prioritization'!$C$5='Filter inputs'!$E$4, 'Vaccine Prioritization'!$C$5=$F3174),1,0)</f>
        <v>1</v>
      </c>
    </row>
    <row r="3175" spans="1:25" x14ac:dyDescent="0.3">
      <c r="A3175" t="str">
        <f t="shared" si="71"/>
        <v>OCEANIASLBRotaC2029</v>
      </c>
      <c r="B3175" t="s">
        <v>15</v>
      </c>
      <c r="C3175" t="s">
        <v>150</v>
      </c>
      <c r="D3175" t="s">
        <v>46</v>
      </c>
      <c r="E3175" t="s">
        <v>85</v>
      </c>
      <c r="F3175">
        <v>2029</v>
      </c>
      <c r="G3175" t="s">
        <v>196</v>
      </c>
      <c r="H3175" s="11" cm="1">
        <f t="array" ref="H3175">_xlfn.IFS(G3175="&gt;70%",1,G3175="60-70%",70%,G3175="50-60%",60%,G3175="&lt;50%",50%)</f>
        <v>1</v>
      </c>
      <c r="I3175" s="47">
        <v>2.3880284167925377E-2</v>
      </c>
      <c r="J3175">
        <v>4</v>
      </c>
      <c r="K3175">
        <v>1</v>
      </c>
      <c r="L3175" t="s">
        <v>199</v>
      </c>
      <c r="M3175" s="11" cm="1">
        <f t="array" ref="M3175">_xlfn.IFS(L3175="&gt;70%",1,L3175="60-70%",70%,L3175="50-60%",60%,L3175="&lt;50%",50%)</f>
        <v>0.5</v>
      </c>
      <c r="N3175" s="47">
        <v>3.9380375742768703E-2</v>
      </c>
      <c r="O3175">
        <v>7</v>
      </c>
      <c r="P3175">
        <v>2</v>
      </c>
      <c r="Q3175">
        <v>1</v>
      </c>
      <c r="R3175">
        <v>5</v>
      </c>
      <c r="S3175" t="s">
        <v>104</v>
      </c>
      <c r="T3175" t="s">
        <v>107</v>
      </c>
      <c r="V3175">
        <v>11</v>
      </c>
      <c r="W3175">
        <v>15</v>
      </c>
      <c r="X3175">
        <f>IF(AND(OR('Country Prioritization'!$C$4 = 'Filter inputs'!$A$4,'Country Prioritization'!$C$4=$B3175),
OR('Country Prioritization'!$C$6='Filter inputs'!$C$4,'Country Prioritization'!$C$6=$S3175),
OR( 'Country Prioritization'!$C$7='Filter inputs'!$D$4, 'Country Prioritization'!$C$7=$T3175),
OR('Country Prioritization'!$C$8='Filter inputs'!$E$4, 'Country Prioritization'!$C$8=$F3175), OR(AND('Country Prioritization'!$C$5='Filter inputs'!$B$4,H3175&lt;=$X$1),AND('Country Prioritization'!$C$5='Filter inputs'!$B$5,M3175&lt;=$X$1))),1,0)</f>
        <v>1</v>
      </c>
      <c r="Y3175">
        <f>IF(OR('Vaccine Prioritization'!$C$5='Filter inputs'!$E$4, 'Vaccine Prioritization'!$C$5=$F3175),1,0)</f>
        <v>1</v>
      </c>
    </row>
    <row r="3176" spans="1:25" x14ac:dyDescent="0.3">
      <c r="A3176" t="str">
        <f t="shared" si="71"/>
        <v>ASIABTNRotaC2029</v>
      </c>
      <c r="B3176" t="s">
        <v>13</v>
      </c>
      <c r="C3176" t="s">
        <v>184</v>
      </c>
      <c r="D3176" t="s">
        <v>80</v>
      </c>
      <c r="E3176" t="s">
        <v>85</v>
      </c>
      <c r="F3176">
        <v>2029</v>
      </c>
      <c r="G3176" t="s">
        <v>196</v>
      </c>
      <c r="H3176" s="11" cm="1">
        <f t="array" ref="H3176">_xlfn.IFS(G3176="&gt;70%",1,G3176="60-70%",70%,G3176="50-60%",60%,G3176="&lt;50%",50%)</f>
        <v>1</v>
      </c>
      <c r="I3176" s="47">
        <v>5.8185635284036582E-3</v>
      </c>
      <c r="J3176">
        <v>7</v>
      </c>
      <c r="K3176">
        <v>1</v>
      </c>
      <c r="L3176" t="s">
        <v>199</v>
      </c>
      <c r="M3176" s="11" cm="1">
        <f t="array" ref="M3176">_xlfn.IFS(L3176="&gt;70%",1,L3176="60-70%",70%,L3176="50-60%",60%,L3176="&lt;50%",50%)</f>
        <v>0.5</v>
      </c>
      <c r="N3176" s="47">
        <v>3.2456451224283249E-2</v>
      </c>
      <c r="O3176">
        <v>8</v>
      </c>
      <c r="P3176">
        <v>2</v>
      </c>
      <c r="Q3176">
        <v>4</v>
      </c>
      <c r="R3176">
        <v>11</v>
      </c>
      <c r="S3176" t="s">
        <v>104</v>
      </c>
      <c r="T3176" t="s">
        <v>108</v>
      </c>
      <c r="V3176">
        <v>23</v>
      </c>
      <c r="W3176">
        <v>25</v>
      </c>
      <c r="X3176">
        <f>IF(AND(OR('Country Prioritization'!$C$4 = 'Filter inputs'!$A$4,'Country Prioritization'!$C$4=$B3176),
OR('Country Prioritization'!$C$6='Filter inputs'!$C$4,'Country Prioritization'!$C$6=$S3176),
OR( 'Country Prioritization'!$C$7='Filter inputs'!$D$4, 'Country Prioritization'!$C$7=$T3176),
OR('Country Prioritization'!$C$8='Filter inputs'!$E$4, 'Country Prioritization'!$C$8=$F3176), OR(AND('Country Prioritization'!$C$5='Filter inputs'!$B$4,H3176&lt;=$X$1),AND('Country Prioritization'!$C$5='Filter inputs'!$B$5,M3176&lt;=$X$1))),1,0)</f>
        <v>1</v>
      </c>
      <c r="Y3176">
        <f>IF(OR('Vaccine Prioritization'!$C$5='Filter inputs'!$E$4, 'Vaccine Prioritization'!$C$5=$F3176),1,0)</f>
        <v>1</v>
      </c>
    </row>
    <row r="3177" spans="1:25" x14ac:dyDescent="0.3">
      <c r="A3177" t="str">
        <f t="shared" si="71"/>
        <v>AFRICADJIRotaC2029</v>
      </c>
      <c r="B3177" t="s">
        <v>3</v>
      </c>
      <c r="C3177" t="s">
        <v>124</v>
      </c>
      <c r="D3177" t="s">
        <v>19</v>
      </c>
      <c r="E3177" t="s">
        <v>85</v>
      </c>
      <c r="F3177">
        <v>2029</v>
      </c>
      <c r="G3177" t="s">
        <v>196</v>
      </c>
      <c r="H3177" s="11" cm="1">
        <f t="array" ref="H3177">_xlfn.IFS(G3177="&gt;70%",1,G3177="60-70%",70%,G3177="50-60%",60%,G3177="&lt;50%",50%)</f>
        <v>1</v>
      </c>
      <c r="I3177" s="47">
        <v>3.4857315097702228E-2</v>
      </c>
      <c r="J3177">
        <v>3</v>
      </c>
      <c r="K3177">
        <v>2</v>
      </c>
      <c r="L3177" t="s">
        <v>197</v>
      </c>
      <c r="M3177" s="11" cm="1">
        <f t="array" ref="M3177">_xlfn.IFS(L3177="&gt;70%",1,L3177="60-70%",70%,L3177="50-60%",60%,L3177="&lt;50%",50%)</f>
        <v>0.7</v>
      </c>
      <c r="N3177" s="47">
        <v>3.170962828767783E-2</v>
      </c>
      <c r="O3177">
        <v>6</v>
      </c>
      <c r="P3177">
        <v>2</v>
      </c>
      <c r="Q3177">
        <v>7</v>
      </c>
      <c r="R3177">
        <v>2</v>
      </c>
      <c r="S3177" t="s">
        <v>104</v>
      </c>
      <c r="T3177" t="s">
        <v>109</v>
      </c>
      <c r="V3177">
        <v>14</v>
      </c>
      <c r="W3177">
        <v>17</v>
      </c>
      <c r="X3177">
        <f>IF(AND(OR('Country Prioritization'!$C$4 = 'Filter inputs'!$A$4,'Country Prioritization'!$C$4=$B3177),
OR('Country Prioritization'!$C$6='Filter inputs'!$C$4,'Country Prioritization'!$C$6=$S3177),
OR( 'Country Prioritization'!$C$7='Filter inputs'!$D$4, 'Country Prioritization'!$C$7=$T3177),
OR('Country Prioritization'!$C$8='Filter inputs'!$E$4, 'Country Prioritization'!$C$8=$F3177), OR(AND('Country Prioritization'!$C$5='Filter inputs'!$B$4,H3177&lt;=$X$1),AND('Country Prioritization'!$C$5='Filter inputs'!$B$5,M3177&lt;=$X$1))),1,0)</f>
        <v>1</v>
      </c>
      <c r="Y3177">
        <f>IF(OR('Vaccine Prioritization'!$C$5='Filter inputs'!$E$4, 'Vaccine Prioritization'!$C$5=$F3177),1,0)</f>
        <v>1</v>
      </c>
    </row>
    <row r="3178" spans="1:25" x14ac:dyDescent="0.3">
      <c r="A3178" t="str">
        <f t="shared" si="71"/>
        <v>ASIAGEORotaC2029</v>
      </c>
      <c r="B3178" t="s">
        <v>13</v>
      </c>
      <c r="C3178" t="s">
        <v>159</v>
      </c>
      <c r="D3178" t="s">
        <v>55</v>
      </c>
      <c r="E3178" t="s">
        <v>85</v>
      </c>
      <c r="F3178">
        <v>2029</v>
      </c>
      <c r="G3178" t="s">
        <v>196</v>
      </c>
      <c r="H3178" s="11" cm="1">
        <f t="array" ref="H3178">_xlfn.IFS(G3178="&gt;70%",1,G3178="60-70%",70%,G3178="50-60%",60%,G3178="&lt;50%",50%)</f>
        <v>1</v>
      </c>
      <c r="I3178" s="47">
        <v>2.4343278677550297E-2</v>
      </c>
      <c r="J3178">
        <v>4</v>
      </c>
      <c r="K3178">
        <v>2</v>
      </c>
      <c r="L3178" t="s">
        <v>196</v>
      </c>
      <c r="M3178" s="11" cm="1">
        <f t="array" ref="M3178">_xlfn.IFS(L3178="&gt;70%",1,L3178="60-70%",70%,L3178="50-60%",60%,L3178="&lt;50%",50%)</f>
        <v>1</v>
      </c>
      <c r="N3178" s="47">
        <v>2.4279824640420524E-2</v>
      </c>
      <c r="O3178">
        <v>3</v>
      </c>
      <c r="P3178">
        <v>1</v>
      </c>
      <c r="Q3178">
        <v>3</v>
      </c>
      <c r="R3178">
        <v>10</v>
      </c>
      <c r="S3178" t="s">
        <v>105</v>
      </c>
      <c r="T3178" t="s">
        <v>108</v>
      </c>
      <c r="V3178">
        <v>19</v>
      </c>
      <c r="W3178">
        <v>17</v>
      </c>
      <c r="X3178">
        <f>IF(AND(OR('Country Prioritization'!$C$4 = 'Filter inputs'!$A$4,'Country Prioritization'!$C$4=$B3178),
OR('Country Prioritization'!$C$6='Filter inputs'!$C$4,'Country Prioritization'!$C$6=$S3178),
OR( 'Country Prioritization'!$C$7='Filter inputs'!$D$4, 'Country Prioritization'!$C$7=$T3178),
OR('Country Prioritization'!$C$8='Filter inputs'!$E$4, 'Country Prioritization'!$C$8=$F3178), OR(AND('Country Prioritization'!$C$5='Filter inputs'!$B$4,H3178&lt;=$X$1),AND('Country Prioritization'!$C$5='Filter inputs'!$B$5,M3178&lt;=$X$1))),1,0)</f>
        <v>1</v>
      </c>
      <c r="Y3178">
        <f>IF(OR('Vaccine Prioritization'!$C$5='Filter inputs'!$E$4, 'Vaccine Prioritization'!$C$5=$F3178),1,0)</f>
        <v>1</v>
      </c>
    </row>
    <row r="3179" spans="1:25" x14ac:dyDescent="0.3">
      <c r="A3179" t="str">
        <f t="shared" si="71"/>
        <v>AFRICALSORotaC2029</v>
      </c>
      <c r="B3179" t="s">
        <v>3</v>
      </c>
      <c r="C3179" t="s">
        <v>178</v>
      </c>
      <c r="D3179" t="s">
        <v>74</v>
      </c>
      <c r="E3179" t="s">
        <v>85</v>
      </c>
      <c r="F3179">
        <v>2029</v>
      </c>
      <c r="G3179" t="s">
        <v>196</v>
      </c>
      <c r="H3179" s="11" cm="1">
        <f t="array" ref="H3179">_xlfn.IFS(G3179="&gt;70%",1,G3179="60-70%",70%,G3179="50-60%",60%,G3179="&lt;50%",50%)</f>
        <v>1</v>
      </c>
      <c r="I3179" s="47">
        <v>2.3328685828664444E-2</v>
      </c>
      <c r="J3179">
        <v>4</v>
      </c>
      <c r="K3179">
        <v>1</v>
      </c>
      <c r="L3179" t="s">
        <v>196</v>
      </c>
      <c r="M3179" s="11" cm="1">
        <f t="array" ref="M3179">_xlfn.IFS(L3179="&gt;70%",1,L3179="60-70%",70%,L3179="50-60%",60%,L3179="&lt;50%",50%)</f>
        <v>1</v>
      </c>
      <c r="N3179" s="47">
        <v>2.3979737211811753E-2</v>
      </c>
      <c r="O3179">
        <v>1</v>
      </c>
      <c r="P3179">
        <v>1</v>
      </c>
      <c r="Q3179">
        <v>9</v>
      </c>
      <c r="R3179">
        <v>2</v>
      </c>
      <c r="S3179" t="s">
        <v>104</v>
      </c>
      <c r="T3179" t="s">
        <v>109</v>
      </c>
      <c r="V3179">
        <v>16</v>
      </c>
      <c r="W3179">
        <v>13</v>
      </c>
      <c r="X3179">
        <f>IF(AND(OR('Country Prioritization'!$C$4 = 'Filter inputs'!$A$4,'Country Prioritization'!$C$4=$B3179),
OR('Country Prioritization'!$C$6='Filter inputs'!$C$4,'Country Prioritization'!$C$6=$S3179),
OR( 'Country Prioritization'!$C$7='Filter inputs'!$D$4, 'Country Prioritization'!$C$7=$T3179),
OR('Country Prioritization'!$C$8='Filter inputs'!$E$4, 'Country Prioritization'!$C$8=$F3179), OR(AND('Country Prioritization'!$C$5='Filter inputs'!$B$4,H3179&lt;=$X$1),AND('Country Prioritization'!$C$5='Filter inputs'!$B$5,M3179&lt;=$X$1))),1,0)</f>
        <v>1</v>
      </c>
      <c r="Y3179">
        <f>IF(OR('Vaccine Prioritization'!$C$5='Filter inputs'!$E$4, 'Vaccine Prioritization'!$C$5=$F3179),1,0)</f>
        <v>1</v>
      </c>
    </row>
    <row r="3180" spans="1:25" x14ac:dyDescent="0.3">
      <c r="A3180" t="str">
        <f t="shared" si="71"/>
        <v>AFRICACOMRotaC2029</v>
      </c>
      <c r="B3180" t="s">
        <v>3</v>
      </c>
      <c r="C3180" t="s">
        <v>153</v>
      </c>
      <c r="D3180" t="s">
        <v>49</v>
      </c>
      <c r="E3180" t="s">
        <v>85</v>
      </c>
      <c r="F3180">
        <v>2029</v>
      </c>
      <c r="G3180" t="s">
        <v>196</v>
      </c>
      <c r="H3180" s="11" cm="1">
        <f t="array" ref="H3180">_xlfn.IFS(G3180="&gt;70%",1,G3180="60-70%",70%,G3180="50-60%",60%,G3180="&lt;50%",50%)</f>
        <v>1</v>
      </c>
      <c r="I3180" s="47">
        <v>3.8280039509543153E-2</v>
      </c>
      <c r="J3180">
        <v>5</v>
      </c>
      <c r="K3180">
        <v>2</v>
      </c>
      <c r="L3180" t="s">
        <v>199</v>
      </c>
      <c r="M3180" s="11" cm="1">
        <f t="array" ref="M3180">_xlfn.IFS(L3180="&gt;70%",1,L3180="60-70%",70%,L3180="50-60%",60%,L3180="&lt;50%",50%)</f>
        <v>0.5</v>
      </c>
      <c r="N3180" s="47">
        <v>2.3931929978391827E-2</v>
      </c>
      <c r="O3180">
        <v>7</v>
      </c>
      <c r="P3180">
        <v>1</v>
      </c>
      <c r="Q3180">
        <v>3</v>
      </c>
      <c r="R3180">
        <v>2</v>
      </c>
      <c r="S3180" t="s">
        <v>104</v>
      </c>
      <c r="T3180" t="s">
        <v>109</v>
      </c>
      <c r="V3180">
        <v>12</v>
      </c>
      <c r="W3180">
        <v>13</v>
      </c>
      <c r="X3180">
        <f>IF(AND(OR('Country Prioritization'!$C$4 = 'Filter inputs'!$A$4,'Country Prioritization'!$C$4=$B3180),
OR('Country Prioritization'!$C$6='Filter inputs'!$C$4,'Country Prioritization'!$C$6=$S3180),
OR( 'Country Prioritization'!$C$7='Filter inputs'!$D$4, 'Country Prioritization'!$C$7=$T3180),
OR('Country Prioritization'!$C$8='Filter inputs'!$E$4, 'Country Prioritization'!$C$8=$F3180), OR(AND('Country Prioritization'!$C$5='Filter inputs'!$B$4,H3180&lt;=$X$1),AND('Country Prioritization'!$C$5='Filter inputs'!$B$5,M3180&lt;=$X$1))),1,0)</f>
        <v>1</v>
      </c>
      <c r="Y3180">
        <f>IF(OR('Vaccine Prioritization'!$C$5='Filter inputs'!$E$4, 'Vaccine Prioritization'!$C$5=$F3180),1,0)</f>
        <v>1</v>
      </c>
    </row>
    <row r="3181" spans="1:25" x14ac:dyDescent="0.3">
      <c r="A3181" t="str">
        <f t="shared" si="71"/>
        <v>AMERICAGUYRotaC2029</v>
      </c>
      <c r="B3181" t="s">
        <v>22</v>
      </c>
      <c r="C3181" t="s">
        <v>170</v>
      </c>
      <c r="D3181" t="s">
        <v>66</v>
      </c>
      <c r="E3181" t="s">
        <v>85</v>
      </c>
      <c r="F3181">
        <v>2029</v>
      </c>
      <c r="G3181" t="s">
        <v>196</v>
      </c>
      <c r="H3181" s="11" cm="1">
        <f t="array" ref="H3181">_xlfn.IFS(G3181="&gt;70%",1,G3181="60-70%",70%,G3181="50-60%",60%,G3181="&lt;50%",50%)</f>
        <v>1</v>
      </c>
      <c r="I3181" s="47">
        <v>2.1681197311489299E-2</v>
      </c>
      <c r="J3181">
        <v>1</v>
      </c>
      <c r="K3181">
        <v>1</v>
      </c>
      <c r="L3181" t="s">
        <v>196</v>
      </c>
      <c r="M3181" s="11" cm="1">
        <f t="array" ref="M3181">_xlfn.IFS(L3181="&gt;70%",1,L3181="60-70%",70%,L3181="50-60%",60%,L3181="&lt;50%",50%)</f>
        <v>1</v>
      </c>
      <c r="N3181" s="47">
        <v>2.0256661884487156E-2</v>
      </c>
      <c r="O3181">
        <v>2</v>
      </c>
      <c r="P3181">
        <v>1</v>
      </c>
      <c r="Q3181">
        <v>4</v>
      </c>
      <c r="R3181">
        <v>10</v>
      </c>
      <c r="S3181" t="s">
        <v>105</v>
      </c>
      <c r="T3181" t="s">
        <v>108</v>
      </c>
      <c r="V3181">
        <v>16</v>
      </c>
      <c r="W3181">
        <v>17</v>
      </c>
      <c r="X3181">
        <f>IF(AND(OR('Country Prioritization'!$C$4 = 'Filter inputs'!$A$4,'Country Prioritization'!$C$4=$B3181),
OR('Country Prioritization'!$C$6='Filter inputs'!$C$4,'Country Prioritization'!$C$6=$S3181),
OR( 'Country Prioritization'!$C$7='Filter inputs'!$D$4, 'Country Prioritization'!$C$7=$T3181),
OR('Country Prioritization'!$C$8='Filter inputs'!$E$4, 'Country Prioritization'!$C$8=$F3181), OR(AND('Country Prioritization'!$C$5='Filter inputs'!$B$4,H3181&lt;=$X$1),AND('Country Prioritization'!$C$5='Filter inputs'!$B$5,M3181&lt;=$X$1))),1,0)</f>
        <v>1</v>
      </c>
      <c r="Y3181">
        <f>IF(OR('Vaccine Prioritization'!$C$5='Filter inputs'!$E$4, 'Vaccine Prioritization'!$C$5=$F3181),1,0)</f>
        <v>1</v>
      </c>
    </row>
    <row r="3182" spans="1:25" x14ac:dyDescent="0.3">
      <c r="A3182" t="str">
        <f t="shared" si="71"/>
        <v>EUROPEMDARotaC2029</v>
      </c>
      <c r="B3182" t="s">
        <v>9</v>
      </c>
      <c r="C3182" t="s">
        <v>130</v>
      </c>
      <c r="D3182" t="s">
        <v>26</v>
      </c>
      <c r="E3182" t="s">
        <v>85</v>
      </c>
      <c r="F3182">
        <v>2029</v>
      </c>
      <c r="G3182" t="s">
        <v>197</v>
      </c>
      <c r="H3182" s="11" cm="1">
        <f t="array" ref="H3182">_xlfn.IFS(G3182="&gt;70%",1,G3182="60-70%",70%,G3182="50-60%",60%,G3182="&lt;50%",50%)</f>
        <v>0.7</v>
      </c>
      <c r="I3182" s="47">
        <v>1.7801327154511149E-2</v>
      </c>
      <c r="J3182">
        <v>9</v>
      </c>
      <c r="K3182">
        <v>1</v>
      </c>
      <c r="L3182" t="s">
        <v>196</v>
      </c>
      <c r="M3182" s="11" cm="1">
        <f t="array" ref="M3182">_xlfn.IFS(L3182="&gt;70%",1,L3182="60-70%",70%,L3182="50-60%",60%,L3182="&lt;50%",50%)</f>
        <v>1</v>
      </c>
      <c r="N3182" s="47">
        <v>1.7005760126766137E-2</v>
      </c>
      <c r="O3182">
        <v>5</v>
      </c>
      <c r="P3182">
        <v>1</v>
      </c>
      <c r="Q3182">
        <v>2</v>
      </c>
      <c r="R3182">
        <v>11</v>
      </c>
      <c r="S3182" t="s">
        <v>104</v>
      </c>
      <c r="T3182" t="s">
        <v>108</v>
      </c>
      <c r="V3182">
        <v>23</v>
      </c>
      <c r="W3182">
        <v>19</v>
      </c>
      <c r="X3182">
        <f>IF(AND(OR('Country Prioritization'!$C$4 = 'Filter inputs'!$A$4,'Country Prioritization'!$C$4=$B3182),
OR('Country Prioritization'!$C$6='Filter inputs'!$C$4,'Country Prioritization'!$C$6=$S3182),
OR( 'Country Prioritization'!$C$7='Filter inputs'!$D$4, 'Country Prioritization'!$C$7=$T3182),
OR('Country Prioritization'!$C$8='Filter inputs'!$E$4, 'Country Prioritization'!$C$8=$F3182), OR(AND('Country Prioritization'!$C$5='Filter inputs'!$B$4,H3182&lt;=$X$1),AND('Country Prioritization'!$C$5='Filter inputs'!$B$5,M3182&lt;=$X$1))),1,0)</f>
        <v>1</v>
      </c>
      <c r="Y3182">
        <f>IF(OR('Vaccine Prioritization'!$C$5='Filter inputs'!$E$4, 'Vaccine Prioritization'!$C$5=$F3182),1,0)</f>
        <v>1</v>
      </c>
    </row>
    <row r="3183" spans="1:25" x14ac:dyDescent="0.3">
      <c r="A3183" t="str">
        <f t="shared" si="71"/>
        <v>OCEANIAKIRRotaC2029</v>
      </c>
      <c r="B3183" t="s">
        <v>15</v>
      </c>
      <c r="C3183" t="s">
        <v>129</v>
      </c>
      <c r="D3183" t="s">
        <v>25</v>
      </c>
      <c r="E3183" t="s">
        <v>85</v>
      </c>
      <c r="F3183">
        <v>2029</v>
      </c>
      <c r="G3183" t="s">
        <v>196</v>
      </c>
      <c r="H3183" s="11" cm="1">
        <f t="array" ref="H3183">_xlfn.IFS(G3183="&gt;70%",1,G3183="60-70%",70%,G3183="50-60%",60%,G3183="&lt;50%",50%)</f>
        <v>1</v>
      </c>
      <c r="I3183" s="47">
        <v>9.7521711153514892E-3</v>
      </c>
      <c r="J3183">
        <v>1</v>
      </c>
      <c r="K3183">
        <v>1</v>
      </c>
      <c r="L3183" t="s">
        <v>197</v>
      </c>
      <c r="M3183" s="11" cm="1">
        <f t="array" ref="M3183">_xlfn.IFS(L3183="&gt;70%",1,L3183="60-70%",70%,L3183="50-60%",60%,L3183="&lt;50%",50%)</f>
        <v>0.7</v>
      </c>
      <c r="N3183" s="47">
        <v>7.4603007178353766E-3</v>
      </c>
      <c r="O3183">
        <v>6</v>
      </c>
      <c r="P3183">
        <v>1</v>
      </c>
      <c r="Q3183">
        <v>5</v>
      </c>
      <c r="R3183">
        <v>11</v>
      </c>
      <c r="S3183" t="s">
        <v>104</v>
      </c>
      <c r="T3183" t="s">
        <v>108</v>
      </c>
      <c r="V3183">
        <v>18</v>
      </c>
      <c r="W3183">
        <v>23</v>
      </c>
      <c r="X3183">
        <f>IF(AND(OR('Country Prioritization'!$C$4 = 'Filter inputs'!$A$4,'Country Prioritization'!$C$4=$B3183),
OR('Country Prioritization'!$C$6='Filter inputs'!$C$4,'Country Prioritization'!$C$6=$S3183),
OR( 'Country Prioritization'!$C$7='Filter inputs'!$D$4, 'Country Prioritization'!$C$7=$T3183),
OR('Country Prioritization'!$C$8='Filter inputs'!$E$4, 'Country Prioritization'!$C$8=$F3183), OR(AND('Country Prioritization'!$C$5='Filter inputs'!$B$4,H3183&lt;=$X$1),AND('Country Prioritization'!$C$5='Filter inputs'!$B$5,M3183&lt;=$X$1))),1,0)</f>
        <v>1</v>
      </c>
      <c r="Y3183">
        <f>IF(OR('Vaccine Prioritization'!$C$5='Filter inputs'!$E$4, 'Vaccine Prioritization'!$C$5=$F3183),1,0)</f>
        <v>1</v>
      </c>
    </row>
    <row r="3184" spans="1:25" x14ac:dyDescent="0.3">
      <c r="A3184" t="str">
        <f t="shared" si="71"/>
        <v>AFRICASTPRotaC2029</v>
      </c>
      <c r="B3184" t="s">
        <v>3</v>
      </c>
      <c r="C3184" t="s">
        <v>173</v>
      </c>
      <c r="D3184" t="s">
        <v>69</v>
      </c>
      <c r="E3184" t="s">
        <v>85</v>
      </c>
      <c r="F3184">
        <v>2029</v>
      </c>
      <c r="G3184" t="s">
        <v>196</v>
      </c>
      <c r="H3184" s="11" cm="1">
        <f t="array" ref="H3184">_xlfn.IFS(G3184="&gt;70%",1,G3184="60-70%",70%,G3184="50-60%",60%,G3184="&lt;50%",50%)</f>
        <v>1</v>
      </c>
      <c r="I3184" s="47">
        <v>2.5472646001880625E-3</v>
      </c>
      <c r="J3184">
        <v>1</v>
      </c>
      <c r="K3184">
        <v>1</v>
      </c>
      <c r="L3184" t="s">
        <v>196</v>
      </c>
      <c r="M3184" s="11" cm="1">
        <f t="array" ref="M3184">_xlfn.IFS(L3184="&gt;70%",1,L3184="60-70%",70%,L3184="50-60%",60%,L3184="&lt;50%",50%)</f>
        <v>1</v>
      </c>
      <c r="N3184" s="47">
        <v>2.2207029218925031E-3</v>
      </c>
      <c r="O3184">
        <v>1</v>
      </c>
      <c r="P3184">
        <v>1</v>
      </c>
      <c r="Q3184">
        <v>4</v>
      </c>
      <c r="R3184">
        <v>5</v>
      </c>
      <c r="S3184" t="s">
        <v>104</v>
      </c>
      <c r="T3184" t="s">
        <v>107</v>
      </c>
      <c r="V3184">
        <v>11</v>
      </c>
      <c r="W3184">
        <v>11</v>
      </c>
      <c r="X3184">
        <f>IF(AND(OR('Country Prioritization'!$C$4 = 'Filter inputs'!$A$4,'Country Prioritization'!$C$4=$B3184),
OR('Country Prioritization'!$C$6='Filter inputs'!$C$4,'Country Prioritization'!$C$6=$S3184),
OR( 'Country Prioritization'!$C$7='Filter inputs'!$D$4, 'Country Prioritization'!$C$7=$T3184),
OR('Country Prioritization'!$C$8='Filter inputs'!$E$4, 'Country Prioritization'!$C$8=$F3184), OR(AND('Country Prioritization'!$C$5='Filter inputs'!$B$4,H3184&lt;=$X$1),AND('Country Prioritization'!$C$5='Filter inputs'!$B$5,M3184&lt;=$X$1))),1,0)</f>
        <v>1</v>
      </c>
      <c r="Y3184">
        <f>IF(OR('Vaccine Prioritization'!$C$5='Filter inputs'!$E$4, 'Vaccine Prioritization'!$C$5=$F3184),1,0)</f>
        <v>1</v>
      </c>
    </row>
    <row r="3185" spans="1:25" x14ac:dyDescent="0.3">
      <c r="A3185" t="str">
        <f t="shared" si="71"/>
        <v>ASIAINDRotaC2030</v>
      </c>
      <c r="B3185" t="s">
        <v>13</v>
      </c>
      <c r="C3185" t="s">
        <v>146</v>
      </c>
      <c r="D3185" t="s">
        <v>42</v>
      </c>
      <c r="E3185" t="s">
        <v>85</v>
      </c>
      <c r="F3185">
        <v>2030</v>
      </c>
      <c r="G3185" t="s">
        <v>198</v>
      </c>
      <c r="H3185" s="11" cm="1">
        <f t="array" ref="H3185">_xlfn.IFS(G3185="&gt;70%",1,G3185="60-70%",70%,G3185="50-60%",60%,G3185="&lt;50%",50%)</f>
        <v>0.6</v>
      </c>
      <c r="I3185" s="47">
        <v>22.834211561199918</v>
      </c>
      <c r="J3185">
        <v>10</v>
      </c>
      <c r="K3185">
        <v>10</v>
      </c>
      <c r="L3185" t="s">
        <v>196</v>
      </c>
      <c r="M3185" s="11" cm="1">
        <f t="array" ref="M3185">_xlfn.IFS(L3185="&gt;70%",1,L3185="60-70%",70%,L3185="50-60%",60%,L3185="&lt;50%",50%)</f>
        <v>1</v>
      </c>
      <c r="N3185" s="47">
        <v>37.353165440247437</v>
      </c>
      <c r="O3185">
        <v>4</v>
      </c>
      <c r="P3185">
        <v>10</v>
      </c>
      <c r="Q3185">
        <v>3</v>
      </c>
      <c r="R3185">
        <v>5</v>
      </c>
      <c r="S3185" t="s">
        <v>104</v>
      </c>
      <c r="T3185" t="s">
        <v>107</v>
      </c>
      <c r="V3185">
        <v>28</v>
      </c>
      <c r="W3185">
        <v>22</v>
      </c>
      <c r="X3185">
        <f>IF(AND(OR('Country Prioritization'!$C$4 = 'Filter inputs'!$A$4,'Country Prioritization'!$C$4=$B3185),
OR('Country Prioritization'!$C$6='Filter inputs'!$C$4,'Country Prioritization'!$C$6=$S3185),
OR( 'Country Prioritization'!$C$7='Filter inputs'!$D$4, 'Country Prioritization'!$C$7=$T3185),
OR('Country Prioritization'!$C$8='Filter inputs'!$E$4, 'Country Prioritization'!$C$8=$F3185), OR(AND('Country Prioritization'!$C$5='Filter inputs'!$B$4,H3185&lt;=$X$1),AND('Country Prioritization'!$C$5='Filter inputs'!$B$5,M3185&lt;=$X$1))),1,0)</f>
        <v>1</v>
      </c>
      <c r="Y3185">
        <f>IF(OR('Vaccine Prioritization'!$C$5='Filter inputs'!$E$4, 'Vaccine Prioritization'!$C$5=$F3185),1,0)</f>
        <v>1</v>
      </c>
    </row>
    <row r="3186" spans="1:25" x14ac:dyDescent="0.3">
      <c r="A3186" t="str">
        <f t="shared" si="71"/>
        <v>ASIAIDNRotaC2030</v>
      </c>
      <c r="B3186" t="s">
        <v>13</v>
      </c>
      <c r="C3186" t="s">
        <v>133</v>
      </c>
      <c r="D3186" t="s">
        <v>29</v>
      </c>
      <c r="E3186" t="s">
        <v>85</v>
      </c>
      <c r="F3186">
        <v>2030</v>
      </c>
      <c r="G3186" t="s">
        <v>196</v>
      </c>
      <c r="H3186" s="11" cm="1">
        <f t="array" ref="H3186">_xlfn.IFS(G3186="&gt;70%",1,G3186="60-70%",70%,G3186="50-60%",60%,G3186="&lt;50%",50%)</f>
        <v>1</v>
      </c>
      <c r="I3186" s="47">
        <v>5.6816965335062966</v>
      </c>
      <c r="J3186">
        <v>9</v>
      </c>
      <c r="K3186">
        <v>10</v>
      </c>
      <c r="L3186" t="s">
        <v>199</v>
      </c>
      <c r="M3186" s="11" cm="1">
        <f t="array" ref="M3186">_xlfn.IFS(L3186="&gt;70%",1,L3186="60-70%",70%,L3186="50-60%",60%,L3186="&lt;50%",50%)</f>
        <v>0.5</v>
      </c>
      <c r="N3186" s="47">
        <v>8.5767325302847741</v>
      </c>
      <c r="O3186">
        <v>10</v>
      </c>
      <c r="P3186">
        <v>10</v>
      </c>
      <c r="Q3186">
        <v>2</v>
      </c>
      <c r="R3186">
        <v>10</v>
      </c>
      <c r="S3186" t="s">
        <v>105</v>
      </c>
      <c r="T3186" t="s">
        <v>108</v>
      </c>
      <c r="V3186">
        <v>31</v>
      </c>
      <c r="W3186">
        <v>32</v>
      </c>
      <c r="X3186">
        <f>IF(AND(OR('Country Prioritization'!$C$4 = 'Filter inputs'!$A$4,'Country Prioritization'!$C$4=$B3186),
OR('Country Prioritization'!$C$6='Filter inputs'!$C$4,'Country Prioritization'!$C$6=$S3186),
OR( 'Country Prioritization'!$C$7='Filter inputs'!$D$4, 'Country Prioritization'!$C$7=$T3186),
OR('Country Prioritization'!$C$8='Filter inputs'!$E$4, 'Country Prioritization'!$C$8=$F3186), OR(AND('Country Prioritization'!$C$5='Filter inputs'!$B$4,H3186&lt;=$X$1),AND('Country Prioritization'!$C$5='Filter inputs'!$B$5,M3186&lt;=$X$1))),1,0)</f>
        <v>1</v>
      </c>
      <c r="Y3186">
        <f>IF(OR('Vaccine Prioritization'!$C$5='Filter inputs'!$E$4, 'Vaccine Prioritization'!$C$5=$F3186),1,0)</f>
        <v>1</v>
      </c>
    </row>
    <row r="3187" spans="1:25" x14ac:dyDescent="0.3">
      <c r="A3187" t="str">
        <f t="shared" si="71"/>
        <v>ASIAPAKRotaC2030</v>
      </c>
      <c r="B3187" t="s">
        <v>13</v>
      </c>
      <c r="C3187" t="s">
        <v>141</v>
      </c>
      <c r="D3187" t="s">
        <v>37</v>
      </c>
      <c r="E3187" t="s">
        <v>85</v>
      </c>
      <c r="F3187">
        <v>2030</v>
      </c>
      <c r="G3187" t="s">
        <v>196</v>
      </c>
      <c r="H3187" s="11" cm="1">
        <f t="array" ref="H3187">_xlfn.IFS(G3187="&gt;70%",1,G3187="60-70%",70%,G3187="50-60%",60%,G3187="&lt;50%",50%)</f>
        <v>1</v>
      </c>
      <c r="I3187" s="47">
        <v>7.8550786710658924</v>
      </c>
      <c r="J3187">
        <v>7</v>
      </c>
      <c r="K3187">
        <v>10</v>
      </c>
      <c r="L3187" t="s">
        <v>196</v>
      </c>
      <c r="M3187" s="11" cm="1">
        <f t="array" ref="M3187">_xlfn.IFS(L3187="&gt;70%",1,L3187="60-70%",70%,L3187="50-60%",60%,L3187="&lt;50%",50%)</f>
        <v>1</v>
      </c>
      <c r="N3187" s="47">
        <v>8.5719555365043689</v>
      </c>
      <c r="O3187">
        <v>5</v>
      </c>
      <c r="P3187">
        <v>10</v>
      </c>
      <c r="Q3187">
        <v>3</v>
      </c>
      <c r="R3187">
        <v>2</v>
      </c>
      <c r="S3187" t="s">
        <v>104</v>
      </c>
      <c r="T3187" t="s">
        <v>109</v>
      </c>
      <c r="V3187">
        <v>22</v>
      </c>
      <c r="W3187">
        <v>20</v>
      </c>
      <c r="X3187">
        <f>IF(AND(OR('Country Prioritization'!$C$4 = 'Filter inputs'!$A$4,'Country Prioritization'!$C$4=$B3187),
OR('Country Prioritization'!$C$6='Filter inputs'!$C$4,'Country Prioritization'!$C$6=$S3187),
OR( 'Country Prioritization'!$C$7='Filter inputs'!$D$4, 'Country Prioritization'!$C$7=$T3187),
OR('Country Prioritization'!$C$8='Filter inputs'!$E$4, 'Country Prioritization'!$C$8=$F3187), OR(AND('Country Prioritization'!$C$5='Filter inputs'!$B$4,H3187&lt;=$X$1),AND('Country Prioritization'!$C$5='Filter inputs'!$B$5,M3187&lt;=$X$1))),1,0)</f>
        <v>1</v>
      </c>
      <c r="Y3187">
        <f>IF(OR('Vaccine Prioritization'!$C$5='Filter inputs'!$E$4, 'Vaccine Prioritization'!$C$5=$F3187),1,0)</f>
        <v>1</v>
      </c>
    </row>
    <row r="3188" spans="1:25" x14ac:dyDescent="0.3">
      <c r="A3188" t="str">
        <f t="shared" si="71"/>
        <v>AFRICANGARotaC2030</v>
      </c>
      <c r="B3188" t="s">
        <v>3</v>
      </c>
      <c r="C3188" t="s">
        <v>113</v>
      </c>
      <c r="D3188" t="s">
        <v>5</v>
      </c>
      <c r="E3188" t="s">
        <v>85</v>
      </c>
      <c r="F3188">
        <v>2030</v>
      </c>
      <c r="G3188" t="s">
        <v>196</v>
      </c>
      <c r="H3188" s="11" cm="1">
        <f t="array" ref="H3188">_xlfn.IFS(G3188="&gt;70%",1,G3188="60-70%",70%,G3188="50-60%",60%,G3188="&lt;50%",50%)</f>
        <v>1</v>
      </c>
      <c r="I3188" s="47">
        <v>10.089937810589904</v>
      </c>
      <c r="J3188">
        <v>6</v>
      </c>
      <c r="K3188">
        <v>10</v>
      </c>
      <c r="L3188" t="s">
        <v>199</v>
      </c>
      <c r="M3188" s="11" cm="1">
        <f t="array" ref="M3188">_xlfn.IFS(L3188="&gt;70%",1,L3188="60-70%",70%,L3188="50-60%",60%,L3188="&lt;50%",50%)</f>
        <v>0.5</v>
      </c>
      <c r="N3188" s="47">
        <v>6.8143202605465101</v>
      </c>
      <c r="O3188">
        <v>7</v>
      </c>
      <c r="P3188">
        <v>10</v>
      </c>
      <c r="Q3188">
        <v>10</v>
      </c>
      <c r="R3188">
        <v>5</v>
      </c>
      <c r="S3188" t="s">
        <v>104</v>
      </c>
      <c r="T3188" t="s">
        <v>107</v>
      </c>
      <c r="V3188">
        <v>31</v>
      </c>
      <c r="W3188">
        <v>32</v>
      </c>
      <c r="X3188">
        <f>IF(AND(OR('Country Prioritization'!$C$4 = 'Filter inputs'!$A$4,'Country Prioritization'!$C$4=$B3188),
OR('Country Prioritization'!$C$6='Filter inputs'!$C$4,'Country Prioritization'!$C$6=$S3188),
OR( 'Country Prioritization'!$C$7='Filter inputs'!$D$4, 'Country Prioritization'!$C$7=$T3188),
OR('Country Prioritization'!$C$8='Filter inputs'!$E$4, 'Country Prioritization'!$C$8=$F3188), OR(AND('Country Prioritization'!$C$5='Filter inputs'!$B$4,H3188&lt;=$X$1),AND('Country Prioritization'!$C$5='Filter inputs'!$B$5,M3188&lt;=$X$1))),1,0)</f>
        <v>1</v>
      </c>
      <c r="Y3188">
        <f>IF(OR('Vaccine Prioritization'!$C$5='Filter inputs'!$E$4, 'Vaccine Prioritization'!$C$5=$F3188),1,0)</f>
        <v>1</v>
      </c>
    </row>
    <row r="3189" spans="1:25" x14ac:dyDescent="0.3">
      <c r="A3189" t="str">
        <f t="shared" si="71"/>
        <v>ASIABGDRotaC2030</v>
      </c>
      <c r="B3189" t="s">
        <v>13</v>
      </c>
      <c r="C3189" t="s">
        <v>169</v>
      </c>
      <c r="D3189" t="s">
        <v>65</v>
      </c>
      <c r="E3189" t="s">
        <v>85</v>
      </c>
      <c r="F3189">
        <v>2030</v>
      </c>
      <c r="G3189" t="s">
        <v>196</v>
      </c>
      <c r="H3189" s="11" cm="1">
        <f t="array" ref="H3189">_xlfn.IFS(G3189="&gt;70%",1,G3189="60-70%",70%,G3189="50-60%",60%,G3189="&lt;50%",50%)</f>
        <v>1</v>
      </c>
      <c r="I3189" s="47">
        <v>3.031748711563417</v>
      </c>
      <c r="J3189">
        <v>9</v>
      </c>
      <c r="K3189">
        <v>10</v>
      </c>
      <c r="L3189" t="s">
        <v>199</v>
      </c>
      <c r="M3189" s="11" cm="1">
        <f t="array" ref="M3189">_xlfn.IFS(L3189="&gt;70%",1,L3189="60-70%",70%,L3189="50-60%",60%,L3189="&lt;50%",50%)</f>
        <v>0.5</v>
      </c>
      <c r="N3189" s="47">
        <v>5.116814028053569</v>
      </c>
      <c r="O3189">
        <v>10</v>
      </c>
      <c r="P3189">
        <v>10</v>
      </c>
      <c r="Q3189">
        <v>2</v>
      </c>
      <c r="R3189">
        <v>2</v>
      </c>
      <c r="S3189" t="s">
        <v>104</v>
      </c>
      <c r="T3189" t="s">
        <v>109</v>
      </c>
      <c r="V3189">
        <v>23</v>
      </c>
      <c r="W3189">
        <v>24</v>
      </c>
      <c r="X3189">
        <f>IF(AND(OR('Country Prioritization'!$C$4 = 'Filter inputs'!$A$4,'Country Prioritization'!$C$4=$B3189),
OR('Country Prioritization'!$C$6='Filter inputs'!$C$4,'Country Prioritization'!$C$6=$S3189),
OR( 'Country Prioritization'!$C$7='Filter inputs'!$D$4, 'Country Prioritization'!$C$7=$T3189),
OR('Country Prioritization'!$C$8='Filter inputs'!$E$4, 'Country Prioritization'!$C$8=$F3189), OR(AND('Country Prioritization'!$C$5='Filter inputs'!$B$4,H3189&lt;=$X$1),AND('Country Prioritization'!$C$5='Filter inputs'!$B$5,M3189&lt;=$X$1))),1,0)</f>
        <v>1</v>
      </c>
      <c r="Y3189">
        <f>IF(OR('Vaccine Prioritization'!$C$5='Filter inputs'!$E$4, 'Vaccine Prioritization'!$C$5=$F3189),1,0)</f>
        <v>1</v>
      </c>
    </row>
    <row r="3190" spans="1:25" x14ac:dyDescent="0.3">
      <c r="A3190" t="str">
        <f t="shared" si="71"/>
        <v>AFRICAETHRotaC2030</v>
      </c>
      <c r="B3190" t="s">
        <v>3</v>
      </c>
      <c r="C3190" t="s">
        <v>125</v>
      </c>
      <c r="D3190" t="s">
        <v>20</v>
      </c>
      <c r="E3190" t="s">
        <v>85</v>
      </c>
      <c r="F3190">
        <v>2030</v>
      </c>
      <c r="G3190" t="s">
        <v>196</v>
      </c>
      <c r="H3190" s="11" cm="1">
        <f t="array" ref="H3190">_xlfn.IFS(G3190="&gt;70%",1,G3190="60-70%",70%,G3190="50-60%",60%,G3190="&lt;50%",50%)</f>
        <v>1</v>
      </c>
      <c r="I3190" s="47">
        <v>4.3905552583039889</v>
      </c>
      <c r="J3190">
        <v>7</v>
      </c>
      <c r="K3190">
        <v>10</v>
      </c>
      <c r="L3190" t="s">
        <v>196</v>
      </c>
      <c r="M3190" s="11" cm="1">
        <f t="array" ref="M3190">_xlfn.IFS(L3190="&gt;70%",1,L3190="60-70%",70%,L3190="50-60%",60%,L3190="&lt;50%",50%)</f>
        <v>1</v>
      </c>
      <c r="N3190" s="47">
        <v>4.5079502841400325</v>
      </c>
      <c r="O3190">
        <v>6</v>
      </c>
      <c r="P3190">
        <v>10</v>
      </c>
      <c r="Q3190">
        <v>9</v>
      </c>
      <c r="R3190">
        <v>9</v>
      </c>
      <c r="S3190" t="s">
        <v>103</v>
      </c>
      <c r="T3190" t="s">
        <v>106</v>
      </c>
      <c r="V3190">
        <v>35</v>
      </c>
      <c r="W3190">
        <v>34</v>
      </c>
      <c r="X3190">
        <f>IF(AND(OR('Country Prioritization'!$C$4 = 'Filter inputs'!$A$4,'Country Prioritization'!$C$4=$B3190),
OR('Country Prioritization'!$C$6='Filter inputs'!$C$4,'Country Prioritization'!$C$6=$S3190),
OR( 'Country Prioritization'!$C$7='Filter inputs'!$D$4, 'Country Prioritization'!$C$7=$T3190),
OR('Country Prioritization'!$C$8='Filter inputs'!$E$4, 'Country Prioritization'!$C$8=$F3190), OR(AND('Country Prioritization'!$C$5='Filter inputs'!$B$4,H3190&lt;=$X$1),AND('Country Prioritization'!$C$5='Filter inputs'!$B$5,M3190&lt;=$X$1))),1,0)</f>
        <v>1</v>
      </c>
      <c r="Y3190">
        <f>IF(OR('Vaccine Prioritization'!$C$5='Filter inputs'!$E$4, 'Vaccine Prioritization'!$C$5=$F3190),1,0)</f>
        <v>1</v>
      </c>
    </row>
    <row r="3191" spans="1:25" x14ac:dyDescent="0.3">
      <c r="A3191" t="str">
        <f t="shared" si="71"/>
        <v>AFRICACODRotaC2030</v>
      </c>
      <c r="B3191" t="s">
        <v>3</v>
      </c>
      <c r="C3191" t="s">
        <v>134</v>
      </c>
      <c r="D3191" t="s">
        <v>30</v>
      </c>
      <c r="E3191" t="s">
        <v>85</v>
      </c>
      <c r="F3191">
        <v>2030</v>
      </c>
      <c r="G3191" t="s">
        <v>196</v>
      </c>
      <c r="H3191" s="11" cm="1">
        <f t="array" ref="H3191">_xlfn.IFS(G3191="&gt;70%",1,G3191="60-70%",70%,G3191="50-60%",60%,G3191="&lt;50%",50%)</f>
        <v>1</v>
      </c>
      <c r="I3191" s="47">
        <v>3.0193961497649773</v>
      </c>
      <c r="J3191">
        <v>6</v>
      </c>
      <c r="K3191">
        <v>10</v>
      </c>
      <c r="L3191" t="s">
        <v>199</v>
      </c>
      <c r="M3191" s="11" cm="1">
        <f t="array" ref="M3191">_xlfn.IFS(L3191="&gt;70%",1,L3191="60-70%",70%,L3191="50-60%",60%,L3191="&lt;50%",50%)</f>
        <v>0.5</v>
      </c>
      <c r="N3191" s="47">
        <v>3.2941293137145768</v>
      </c>
      <c r="O3191">
        <v>8</v>
      </c>
      <c r="P3191">
        <v>10</v>
      </c>
      <c r="Q3191">
        <v>10</v>
      </c>
      <c r="R3191">
        <v>9</v>
      </c>
      <c r="S3191" t="s">
        <v>103</v>
      </c>
      <c r="T3191" t="s">
        <v>106</v>
      </c>
      <c r="V3191">
        <v>35</v>
      </c>
      <c r="W3191">
        <v>37</v>
      </c>
      <c r="X3191">
        <f>IF(AND(OR('Country Prioritization'!$C$4 = 'Filter inputs'!$A$4,'Country Prioritization'!$C$4=$B3191),
OR('Country Prioritization'!$C$6='Filter inputs'!$C$4,'Country Prioritization'!$C$6=$S3191),
OR( 'Country Prioritization'!$C$7='Filter inputs'!$D$4, 'Country Prioritization'!$C$7=$T3191),
OR('Country Prioritization'!$C$8='Filter inputs'!$E$4, 'Country Prioritization'!$C$8=$F3191), OR(AND('Country Prioritization'!$C$5='Filter inputs'!$B$4,H3191&lt;=$X$1),AND('Country Prioritization'!$C$5='Filter inputs'!$B$5,M3191&lt;=$X$1))),1,0)</f>
        <v>1</v>
      </c>
      <c r="Y3191">
        <f>IF(OR('Vaccine Prioritization'!$C$5='Filter inputs'!$E$4, 'Vaccine Prioritization'!$C$5=$F3191),1,0)</f>
        <v>1</v>
      </c>
    </row>
    <row r="3192" spans="1:25" x14ac:dyDescent="0.3">
      <c r="A3192" t="str">
        <f t="shared" si="71"/>
        <v>ASIAVNMRotaC2030</v>
      </c>
      <c r="B3192" t="s">
        <v>13</v>
      </c>
      <c r="C3192" t="s">
        <v>152</v>
      </c>
      <c r="D3192" t="s">
        <v>48</v>
      </c>
      <c r="E3192" t="s">
        <v>85</v>
      </c>
      <c r="F3192">
        <v>2030</v>
      </c>
      <c r="G3192" t="s">
        <v>196</v>
      </c>
      <c r="H3192" s="11" cm="1">
        <f t="array" ref="H3192">_xlfn.IFS(G3192="&gt;70%",1,G3192="60-70%",70%,G3192="50-60%",60%,G3192="&lt;50%",50%)</f>
        <v>1</v>
      </c>
      <c r="I3192" s="47">
        <v>0.95618439460969284</v>
      </c>
      <c r="J3192">
        <v>9</v>
      </c>
      <c r="K3192">
        <v>7</v>
      </c>
      <c r="L3192" t="s">
        <v>199</v>
      </c>
      <c r="M3192" s="11" cm="1">
        <f t="array" ref="M3192">_xlfn.IFS(L3192="&gt;70%",1,L3192="60-70%",70%,L3192="50-60%",60%,L3192="&lt;50%",50%)</f>
        <v>0.5</v>
      </c>
      <c r="N3192" s="47">
        <v>3.1406048994465263</v>
      </c>
      <c r="O3192">
        <v>10</v>
      </c>
      <c r="P3192">
        <v>10</v>
      </c>
      <c r="Q3192">
        <v>7</v>
      </c>
      <c r="R3192">
        <v>11</v>
      </c>
      <c r="S3192" t="s">
        <v>104</v>
      </c>
      <c r="T3192" t="s">
        <v>108</v>
      </c>
      <c r="V3192">
        <v>34</v>
      </c>
      <c r="W3192">
        <v>38</v>
      </c>
      <c r="X3192">
        <f>IF(AND(OR('Country Prioritization'!$C$4 = 'Filter inputs'!$A$4,'Country Prioritization'!$C$4=$B3192),
OR('Country Prioritization'!$C$6='Filter inputs'!$C$4,'Country Prioritization'!$C$6=$S3192),
OR( 'Country Prioritization'!$C$7='Filter inputs'!$D$4, 'Country Prioritization'!$C$7=$T3192),
OR('Country Prioritization'!$C$8='Filter inputs'!$E$4, 'Country Prioritization'!$C$8=$F3192), OR(AND('Country Prioritization'!$C$5='Filter inputs'!$B$4,H3192&lt;=$X$1),AND('Country Prioritization'!$C$5='Filter inputs'!$B$5,M3192&lt;=$X$1))),1,0)</f>
        <v>1</v>
      </c>
      <c r="Y3192">
        <f>IF(OR('Vaccine Prioritization'!$C$5='Filter inputs'!$E$4, 'Vaccine Prioritization'!$C$5=$F3192),1,0)</f>
        <v>1</v>
      </c>
    </row>
    <row r="3193" spans="1:25" x14ac:dyDescent="0.3">
      <c r="A3193" t="str">
        <f t="shared" si="71"/>
        <v>AFRICANERRotaC2030</v>
      </c>
      <c r="B3193" t="s">
        <v>3</v>
      </c>
      <c r="C3193" t="s">
        <v>136</v>
      </c>
      <c r="D3193" t="s">
        <v>32</v>
      </c>
      <c r="E3193" t="s">
        <v>85</v>
      </c>
      <c r="F3193">
        <v>2030</v>
      </c>
      <c r="G3193" t="s">
        <v>196</v>
      </c>
      <c r="H3193" s="11" cm="1">
        <f t="array" ref="H3193">_xlfn.IFS(G3193="&gt;70%",1,G3193="60-70%",70%,G3193="50-60%",60%,G3193="&lt;50%",50%)</f>
        <v>1</v>
      </c>
      <c r="I3193" s="47">
        <v>2.7733646567699672</v>
      </c>
      <c r="J3193">
        <v>5</v>
      </c>
      <c r="K3193">
        <v>9</v>
      </c>
      <c r="L3193" t="s">
        <v>196</v>
      </c>
      <c r="M3193" s="11" cm="1">
        <f t="array" ref="M3193">_xlfn.IFS(L3193="&gt;70%",1,L3193="60-70%",70%,L3193="50-60%",60%,L3193="&lt;50%",50%)</f>
        <v>1</v>
      </c>
      <c r="N3193" s="47">
        <v>2.824885633997392</v>
      </c>
      <c r="O3193">
        <v>5</v>
      </c>
      <c r="P3193">
        <v>9</v>
      </c>
      <c r="Q3193">
        <v>8</v>
      </c>
      <c r="R3193">
        <v>9</v>
      </c>
      <c r="S3193" t="s">
        <v>103</v>
      </c>
      <c r="T3193" t="s">
        <v>106</v>
      </c>
      <c r="V3193">
        <v>31</v>
      </c>
      <c r="W3193">
        <v>31</v>
      </c>
      <c r="X3193">
        <f>IF(AND(OR('Country Prioritization'!$C$4 = 'Filter inputs'!$A$4,'Country Prioritization'!$C$4=$B3193),
OR('Country Prioritization'!$C$6='Filter inputs'!$C$4,'Country Prioritization'!$C$6=$S3193),
OR( 'Country Prioritization'!$C$7='Filter inputs'!$D$4, 'Country Prioritization'!$C$7=$T3193),
OR('Country Prioritization'!$C$8='Filter inputs'!$E$4, 'Country Prioritization'!$C$8=$F3193), OR(AND('Country Prioritization'!$C$5='Filter inputs'!$B$4,H3193&lt;=$X$1),AND('Country Prioritization'!$C$5='Filter inputs'!$B$5,M3193&lt;=$X$1))),1,0)</f>
        <v>1</v>
      </c>
      <c r="Y3193">
        <f>IF(OR('Vaccine Prioritization'!$C$5='Filter inputs'!$E$4, 'Vaccine Prioritization'!$C$5=$F3193),1,0)</f>
        <v>1</v>
      </c>
    </row>
    <row r="3194" spans="1:25" x14ac:dyDescent="0.3">
      <c r="A3194" t="str">
        <f t="shared" si="71"/>
        <v>ASIAYEMRotaC2030</v>
      </c>
      <c r="B3194" t="s">
        <v>13</v>
      </c>
      <c r="C3194" t="s">
        <v>123</v>
      </c>
      <c r="D3194" t="s">
        <v>18</v>
      </c>
      <c r="E3194" t="s">
        <v>85</v>
      </c>
      <c r="F3194">
        <v>2030</v>
      </c>
      <c r="G3194" t="s">
        <v>196</v>
      </c>
      <c r="H3194" s="11" cm="1">
        <f t="array" ref="H3194">_xlfn.IFS(G3194="&gt;70%",1,G3194="60-70%",70%,G3194="50-60%",60%,G3194="&lt;50%",50%)</f>
        <v>1</v>
      </c>
      <c r="I3194" s="47">
        <v>2.7810210251178833</v>
      </c>
      <c r="J3194">
        <v>7</v>
      </c>
      <c r="K3194">
        <v>9</v>
      </c>
      <c r="L3194" t="s">
        <v>197</v>
      </c>
      <c r="M3194" s="11" cm="1">
        <f t="array" ref="M3194">_xlfn.IFS(L3194="&gt;70%",1,L3194="60-70%",70%,L3194="50-60%",60%,L3194="&lt;50%",50%)</f>
        <v>0.7</v>
      </c>
      <c r="N3194" s="47">
        <v>2.7132367350509177</v>
      </c>
      <c r="O3194">
        <v>6</v>
      </c>
      <c r="P3194">
        <v>9</v>
      </c>
      <c r="Q3194">
        <v>3</v>
      </c>
      <c r="R3194">
        <v>9</v>
      </c>
      <c r="S3194" t="s">
        <v>103</v>
      </c>
      <c r="T3194" t="s">
        <v>106</v>
      </c>
      <c r="V3194">
        <v>28</v>
      </c>
      <c r="W3194">
        <v>27</v>
      </c>
      <c r="X3194">
        <f>IF(AND(OR('Country Prioritization'!$C$4 = 'Filter inputs'!$A$4,'Country Prioritization'!$C$4=$B3194),
OR('Country Prioritization'!$C$6='Filter inputs'!$C$4,'Country Prioritization'!$C$6=$S3194),
OR( 'Country Prioritization'!$C$7='Filter inputs'!$D$4, 'Country Prioritization'!$C$7=$T3194),
OR('Country Prioritization'!$C$8='Filter inputs'!$E$4, 'Country Prioritization'!$C$8=$F3194), OR(AND('Country Prioritization'!$C$5='Filter inputs'!$B$4,H3194&lt;=$X$1),AND('Country Prioritization'!$C$5='Filter inputs'!$B$5,M3194&lt;=$X$1))),1,0)</f>
        <v>1</v>
      </c>
      <c r="Y3194">
        <f>IF(OR('Vaccine Prioritization'!$C$5='Filter inputs'!$E$4, 'Vaccine Prioritization'!$C$5=$F3194),1,0)</f>
        <v>1</v>
      </c>
    </row>
    <row r="3195" spans="1:25" x14ac:dyDescent="0.3">
      <c r="A3195" t="str">
        <f t="shared" si="71"/>
        <v>AFRICATZARotaC2030</v>
      </c>
      <c r="B3195" t="s">
        <v>3</v>
      </c>
      <c r="C3195" t="s">
        <v>161</v>
      </c>
      <c r="D3195" t="s">
        <v>57</v>
      </c>
      <c r="E3195" t="s">
        <v>85</v>
      </c>
      <c r="F3195">
        <v>2030</v>
      </c>
      <c r="G3195" t="s">
        <v>196</v>
      </c>
      <c r="H3195" s="11" cm="1">
        <f t="array" ref="H3195">_xlfn.IFS(G3195="&gt;70%",1,G3195="60-70%",70%,G3195="50-60%",60%,G3195="&lt;50%",50%)</f>
        <v>1</v>
      </c>
      <c r="I3195" s="47">
        <v>2.345679523272596</v>
      </c>
      <c r="J3195">
        <v>4</v>
      </c>
      <c r="K3195">
        <v>9</v>
      </c>
      <c r="L3195" t="s">
        <v>196</v>
      </c>
      <c r="M3195" s="11" cm="1">
        <f t="array" ref="M3195">_xlfn.IFS(L3195="&gt;70%",1,L3195="60-70%",70%,L3195="50-60%",60%,L3195="&lt;50%",50%)</f>
        <v>1</v>
      </c>
      <c r="N3195" s="47">
        <v>2.4629325640385988</v>
      </c>
      <c r="O3195">
        <v>3</v>
      </c>
      <c r="P3195">
        <v>9</v>
      </c>
      <c r="Q3195">
        <v>7</v>
      </c>
      <c r="R3195">
        <v>8</v>
      </c>
      <c r="S3195" t="s">
        <v>104</v>
      </c>
      <c r="T3195" t="s">
        <v>106</v>
      </c>
      <c r="V3195">
        <v>28</v>
      </c>
      <c r="W3195">
        <v>27</v>
      </c>
      <c r="X3195">
        <f>IF(AND(OR('Country Prioritization'!$C$4 = 'Filter inputs'!$A$4,'Country Prioritization'!$C$4=$B3195),
OR('Country Prioritization'!$C$6='Filter inputs'!$C$4,'Country Prioritization'!$C$6=$S3195),
OR( 'Country Prioritization'!$C$7='Filter inputs'!$D$4, 'Country Prioritization'!$C$7=$T3195),
OR('Country Prioritization'!$C$8='Filter inputs'!$E$4, 'Country Prioritization'!$C$8=$F3195), OR(AND('Country Prioritization'!$C$5='Filter inputs'!$B$4,H3195&lt;=$X$1),AND('Country Prioritization'!$C$5='Filter inputs'!$B$5,M3195&lt;=$X$1))),1,0)</f>
        <v>1</v>
      </c>
      <c r="Y3195">
        <f>IF(OR('Vaccine Prioritization'!$C$5='Filter inputs'!$E$4, 'Vaccine Prioritization'!$C$5=$F3195),1,0)</f>
        <v>1</v>
      </c>
    </row>
    <row r="3196" spans="1:25" x14ac:dyDescent="0.3">
      <c r="A3196" t="str">
        <f t="shared" si="71"/>
        <v>AFRICASDNRotaC2030</v>
      </c>
      <c r="B3196" t="s">
        <v>3</v>
      </c>
      <c r="C3196" t="s">
        <v>149</v>
      </c>
      <c r="D3196" t="s">
        <v>45</v>
      </c>
      <c r="E3196" t="s">
        <v>85</v>
      </c>
      <c r="F3196">
        <v>2030</v>
      </c>
      <c r="G3196" t="s">
        <v>196</v>
      </c>
      <c r="H3196" s="11" cm="1">
        <f t="array" ref="H3196">_xlfn.IFS(G3196="&gt;70%",1,G3196="60-70%",70%,G3196="50-60%",60%,G3196="&lt;50%",50%)</f>
        <v>1</v>
      </c>
      <c r="I3196" s="47">
        <v>2.4707708502892758</v>
      </c>
      <c r="J3196">
        <v>2</v>
      </c>
      <c r="K3196">
        <v>9</v>
      </c>
      <c r="L3196" t="s">
        <v>196</v>
      </c>
      <c r="M3196" s="11" cm="1">
        <f t="array" ref="M3196">_xlfn.IFS(L3196="&gt;70%",1,L3196="60-70%",70%,L3196="50-60%",60%,L3196="&lt;50%",50%)</f>
        <v>1</v>
      </c>
      <c r="N3196" s="47">
        <v>2.1834190627573515</v>
      </c>
      <c r="O3196">
        <v>4</v>
      </c>
      <c r="P3196">
        <v>9</v>
      </c>
      <c r="Q3196">
        <v>5</v>
      </c>
      <c r="R3196">
        <v>3</v>
      </c>
      <c r="S3196" t="s">
        <v>103</v>
      </c>
      <c r="T3196" t="s">
        <v>109</v>
      </c>
      <c r="V3196">
        <v>19</v>
      </c>
      <c r="W3196">
        <v>21</v>
      </c>
      <c r="X3196">
        <f>IF(AND(OR('Country Prioritization'!$C$4 = 'Filter inputs'!$A$4,'Country Prioritization'!$C$4=$B3196),
OR('Country Prioritization'!$C$6='Filter inputs'!$C$4,'Country Prioritization'!$C$6=$S3196),
OR( 'Country Prioritization'!$C$7='Filter inputs'!$D$4, 'Country Prioritization'!$C$7=$T3196),
OR('Country Prioritization'!$C$8='Filter inputs'!$E$4, 'Country Prioritization'!$C$8=$F3196), OR(AND('Country Prioritization'!$C$5='Filter inputs'!$B$4,H3196&lt;=$X$1),AND('Country Prioritization'!$C$5='Filter inputs'!$B$5,M3196&lt;=$X$1))),1,0)</f>
        <v>1</v>
      </c>
      <c r="Y3196">
        <f>IF(OR('Vaccine Prioritization'!$C$5='Filter inputs'!$E$4, 'Vaccine Prioritization'!$C$5=$F3196),1,0)</f>
        <v>1</v>
      </c>
    </row>
    <row r="3197" spans="1:25" x14ac:dyDescent="0.3">
      <c r="A3197" t="str">
        <f t="shared" si="71"/>
        <v>AFRICAAGORotaC2030</v>
      </c>
      <c r="B3197" t="s">
        <v>3</v>
      </c>
      <c r="C3197" t="s">
        <v>116</v>
      </c>
      <c r="D3197" t="s">
        <v>8</v>
      </c>
      <c r="E3197" t="s">
        <v>85</v>
      </c>
      <c r="F3197">
        <v>2030</v>
      </c>
      <c r="G3197" t="s">
        <v>197</v>
      </c>
      <c r="H3197" s="11" cm="1">
        <f t="array" ref="H3197">_xlfn.IFS(G3197="&gt;70%",1,G3197="60-70%",70%,G3197="50-60%",60%,G3197="&lt;50%",50%)</f>
        <v>0.7</v>
      </c>
      <c r="I3197" s="47">
        <v>2.2377424880748866</v>
      </c>
      <c r="J3197">
        <v>10</v>
      </c>
      <c r="K3197">
        <v>9</v>
      </c>
      <c r="L3197" t="s">
        <v>198</v>
      </c>
      <c r="M3197" s="11" cm="1">
        <f t="array" ref="M3197">_xlfn.IFS(L3197="&gt;70%",1,L3197="60-70%",70%,L3197="50-60%",60%,L3197="&lt;50%",50%)</f>
        <v>0.6</v>
      </c>
      <c r="N3197" s="47">
        <v>1.9488112249263514</v>
      </c>
      <c r="O3197">
        <v>7</v>
      </c>
      <c r="P3197">
        <v>9</v>
      </c>
      <c r="Q3197">
        <v>9</v>
      </c>
      <c r="R3197">
        <v>11</v>
      </c>
      <c r="S3197" t="s">
        <v>104</v>
      </c>
      <c r="T3197" t="s">
        <v>108</v>
      </c>
      <c r="V3197">
        <v>39</v>
      </c>
      <c r="W3197">
        <v>36</v>
      </c>
      <c r="X3197">
        <f>IF(AND(OR('Country Prioritization'!$C$4 = 'Filter inputs'!$A$4,'Country Prioritization'!$C$4=$B3197),
OR('Country Prioritization'!$C$6='Filter inputs'!$C$4,'Country Prioritization'!$C$6=$S3197),
OR( 'Country Prioritization'!$C$7='Filter inputs'!$D$4, 'Country Prioritization'!$C$7=$T3197),
OR('Country Prioritization'!$C$8='Filter inputs'!$E$4, 'Country Prioritization'!$C$8=$F3197), OR(AND('Country Prioritization'!$C$5='Filter inputs'!$B$4,H3197&lt;=$X$1),AND('Country Prioritization'!$C$5='Filter inputs'!$B$5,M3197&lt;=$X$1))),1,0)</f>
        <v>1</v>
      </c>
      <c r="Y3197">
        <f>IF(OR('Vaccine Prioritization'!$C$5='Filter inputs'!$E$4, 'Vaccine Prioritization'!$C$5=$F3197),1,0)</f>
        <v>1</v>
      </c>
    </row>
    <row r="3198" spans="1:25" x14ac:dyDescent="0.3">
      <c r="A3198" t="str">
        <f t="shared" si="71"/>
        <v>ASIAMMRRotaC2030</v>
      </c>
      <c r="B3198" t="s">
        <v>13</v>
      </c>
      <c r="C3198" t="s">
        <v>131</v>
      </c>
      <c r="D3198" t="s">
        <v>27</v>
      </c>
      <c r="E3198" t="s">
        <v>85</v>
      </c>
      <c r="F3198">
        <v>2030</v>
      </c>
      <c r="G3198" t="s">
        <v>196</v>
      </c>
      <c r="H3198" s="11" cm="1">
        <f t="array" ref="H3198">_xlfn.IFS(G3198="&gt;70%",1,G3198="60-70%",70%,G3198="50-60%",60%,G3198="&lt;50%",50%)</f>
        <v>1</v>
      </c>
      <c r="I3198" s="47">
        <v>1.2737521110029295</v>
      </c>
      <c r="J3198">
        <v>9</v>
      </c>
      <c r="K3198">
        <v>8</v>
      </c>
      <c r="L3198" t="s">
        <v>199</v>
      </c>
      <c r="M3198" s="11" cm="1">
        <f t="array" ref="M3198">_xlfn.IFS(L3198="&gt;70%",1,L3198="60-70%",70%,L3198="50-60%",60%,L3198="&lt;50%",50%)</f>
        <v>0.5</v>
      </c>
      <c r="N3198" s="47">
        <v>1.7724517101366344</v>
      </c>
      <c r="O3198">
        <v>10</v>
      </c>
      <c r="P3198">
        <v>9</v>
      </c>
      <c r="Q3198">
        <v>10</v>
      </c>
      <c r="R3198">
        <v>2</v>
      </c>
      <c r="S3198" t="s">
        <v>104</v>
      </c>
      <c r="T3198" t="s">
        <v>109</v>
      </c>
      <c r="V3198">
        <v>29</v>
      </c>
      <c r="W3198">
        <v>31</v>
      </c>
      <c r="X3198">
        <f>IF(AND(OR('Country Prioritization'!$C$4 = 'Filter inputs'!$A$4,'Country Prioritization'!$C$4=$B3198),
OR('Country Prioritization'!$C$6='Filter inputs'!$C$4,'Country Prioritization'!$C$6=$S3198),
OR( 'Country Prioritization'!$C$7='Filter inputs'!$D$4, 'Country Prioritization'!$C$7=$T3198),
OR('Country Prioritization'!$C$8='Filter inputs'!$E$4, 'Country Prioritization'!$C$8=$F3198), OR(AND('Country Prioritization'!$C$5='Filter inputs'!$B$4,H3198&lt;=$X$1),AND('Country Prioritization'!$C$5='Filter inputs'!$B$5,M3198&lt;=$X$1))),1,0)</f>
        <v>1</v>
      </c>
      <c r="Y3198">
        <f>IF(OR('Vaccine Prioritization'!$C$5='Filter inputs'!$E$4, 'Vaccine Prioritization'!$C$5=$F3198),1,0)</f>
        <v>1</v>
      </c>
    </row>
    <row r="3199" spans="1:25" x14ac:dyDescent="0.3">
      <c r="A3199" t="str">
        <f t="shared" si="71"/>
        <v>AFRICACMRRotaC2030</v>
      </c>
      <c r="B3199" t="s">
        <v>3</v>
      </c>
      <c r="C3199" t="s">
        <v>151</v>
      </c>
      <c r="D3199" t="s">
        <v>47</v>
      </c>
      <c r="E3199" t="s">
        <v>85</v>
      </c>
      <c r="F3199">
        <v>2030</v>
      </c>
      <c r="G3199" t="s">
        <v>197</v>
      </c>
      <c r="H3199" s="11" cm="1">
        <f t="array" ref="H3199">_xlfn.IFS(G3199="&gt;70%",1,G3199="60-70%",70%,G3199="50-60%",60%,G3199="&lt;50%",50%)</f>
        <v>0.7</v>
      </c>
      <c r="I3199" s="47">
        <v>1.1272213269765785</v>
      </c>
      <c r="J3199">
        <v>9</v>
      </c>
      <c r="K3199">
        <v>8</v>
      </c>
      <c r="L3199" t="s">
        <v>196</v>
      </c>
      <c r="M3199" s="11" cm="1">
        <f t="array" ref="M3199">_xlfn.IFS(L3199="&gt;70%",1,L3199="60-70%",70%,L3199="50-60%",60%,L3199="&lt;50%",50%)</f>
        <v>1</v>
      </c>
      <c r="N3199" s="47">
        <v>1.5930701145769819</v>
      </c>
      <c r="O3199">
        <v>4</v>
      </c>
      <c r="P3199">
        <v>9</v>
      </c>
      <c r="Q3199">
        <v>8</v>
      </c>
      <c r="R3199">
        <v>2</v>
      </c>
      <c r="S3199" t="s">
        <v>104</v>
      </c>
      <c r="T3199" t="s">
        <v>109</v>
      </c>
      <c r="V3199">
        <v>27</v>
      </c>
      <c r="W3199">
        <v>23</v>
      </c>
      <c r="X3199">
        <f>IF(AND(OR('Country Prioritization'!$C$4 = 'Filter inputs'!$A$4,'Country Prioritization'!$C$4=$B3199),
OR('Country Prioritization'!$C$6='Filter inputs'!$C$4,'Country Prioritization'!$C$6=$S3199),
OR( 'Country Prioritization'!$C$7='Filter inputs'!$D$4, 'Country Prioritization'!$C$7=$T3199),
OR('Country Prioritization'!$C$8='Filter inputs'!$E$4, 'Country Prioritization'!$C$8=$F3199), OR(AND('Country Prioritization'!$C$5='Filter inputs'!$B$4,H3199&lt;=$X$1),AND('Country Prioritization'!$C$5='Filter inputs'!$B$5,M3199&lt;=$X$1))),1,0)</f>
        <v>1</v>
      </c>
      <c r="Y3199">
        <f>IF(OR('Vaccine Prioritization'!$C$5='Filter inputs'!$E$4, 'Vaccine Prioritization'!$C$5=$F3199),1,0)</f>
        <v>1</v>
      </c>
    </row>
    <row r="3200" spans="1:25" x14ac:dyDescent="0.3">
      <c r="A3200" t="str">
        <f t="shared" si="71"/>
        <v>ASIAAFGRotaC2030</v>
      </c>
      <c r="B3200" t="s">
        <v>13</v>
      </c>
      <c r="C3200" t="s">
        <v>120</v>
      </c>
      <c r="D3200" t="s">
        <v>14</v>
      </c>
      <c r="E3200" t="s">
        <v>85</v>
      </c>
      <c r="F3200">
        <v>2030</v>
      </c>
      <c r="G3200" t="s">
        <v>198</v>
      </c>
      <c r="H3200" s="11" cm="1">
        <f t="array" ref="H3200">_xlfn.IFS(G3200="&gt;70%",1,G3200="60-70%",70%,G3200="50-60%",60%,G3200="&lt;50%",50%)</f>
        <v>0.6</v>
      </c>
      <c r="I3200" s="47">
        <v>3.0947701872798885</v>
      </c>
      <c r="J3200">
        <v>10</v>
      </c>
      <c r="K3200">
        <v>10</v>
      </c>
      <c r="L3200" t="s">
        <v>199</v>
      </c>
      <c r="M3200" s="11" cm="1">
        <f t="array" ref="M3200">_xlfn.IFS(L3200="&gt;70%",1,L3200="60-70%",70%,L3200="50-60%",60%,L3200="&lt;50%",50%)</f>
        <v>0.5</v>
      </c>
      <c r="N3200" s="47">
        <v>1.5029157821819237</v>
      </c>
      <c r="O3200">
        <v>10</v>
      </c>
      <c r="P3200">
        <v>8</v>
      </c>
      <c r="Q3200">
        <v>8</v>
      </c>
      <c r="R3200">
        <v>9</v>
      </c>
      <c r="S3200" t="s">
        <v>103</v>
      </c>
      <c r="T3200" t="s">
        <v>106</v>
      </c>
      <c r="V3200">
        <v>37</v>
      </c>
      <c r="W3200">
        <v>35</v>
      </c>
      <c r="X3200">
        <f>IF(AND(OR('Country Prioritization'!$C$4 = 'Filter inputs'!$A$4,'Country Prioritization'!$C$4=$B3200),
OR('Country Prioritization'!$C$6='Filter inputs'!$C$4,'Country Prioritization'!$C$6=$S3200),
OR( 'Country Prioritization'!$C$7='Filter inputs'!$D$4, 'Country Prioritization'!$C$7=$T3200),
OR('Country Prioritization'!$C$8='Filter inputs'!$E$4, 'Country Prioritization'!$C$8=$F3200), OR(AND('Country Prioritization'!$C$5='Filter inputs'!$B$4,H3200&lt;=$X$1),AND('Country Prioritization'!$C$5='Filter inputs'!$B$5,M3200&lt;=$X$1))),1,0)</f>
        <v>1</v>
      </c>
      <c r="Y3200">
        <f>IF(OR('Vaccine Prioritization'!$C$5='Filter inputs'!$E$4, 'Vaccine Prioritization'!$C$5=$F3200),1,0)</f>
        <v>1</v>
      </c>
    </row>
    <row r="3201" spans="1:25" x14ac:dyDescent="0.3">
      <c r="A3201" t="str">
        <f t="shared" si="71"/>
        <v>AFRICAMLIRotaC2030</v>
      </c>
      <c r="B3201" t="s">
        <v>3</v>
      </c>
      <c r="C3201" t="s">
        <v>126</v>
      </c>
      <c r="D3201" t="s">
        <v>21</v>
      </c>
      <c r="E3201" t="s">
        <v>85</v>
      </c>
      <c r="F3201">
        <v>2030</v>
      </c>
      <c r="G3201" t="s">
        <v>197</v>
      </c>
      <c r="H3201" s="11" cm="1">
        <f t="array" ref="H3201">_xlfn.IFS(G3201="&gt;70%",1,G3201="60-70%",70%,G3201="50-60%",60%,G3201="&lt;50%",50%)</f>
        <v>0.7</v>
      </c>
      <c r="I3201" s="47">
        <v>0.99076159148574627</v>
      </c>
      <c r="J3201">
        <v>10</v>
      </c>
      <c r="K3201">
        <v>7</v>
      </c>
      <c r="L3201" t="s">
        <v>196</v>
      </c>
      <c r="M3201" s="11" cm="1">
        <f t="array" ref="M3201">_xlfn.IFS(L3201="&gt;70%",1,L3201="60-70%",70%,L3201="50-60%",60%,L3201="&lt;50%",50%)</f>
        <v>1</v>
      </c>
      <c r="N3201" s="47">
        <v>1.2368835903397415</v>
      </c>
      <c r="O3201">
        <v>6</v>
      </c>
      <c r="P3201">
        <v>8</v>
      </c>
      <c r="Q3201">
        <v>8</v>
      </c>
      <c r="R3201">
        <v>9</v>
      </c>
      <c r="S3201" t="s">
        <v>103</v>
      </c>
      <c r="T3201" t="s">
        <v>106</v>
      </c>
      <c r="V3201">
        <v>34</v>
      </c>
      <c r="W3201">
        <v>31</v>
      </c>
      <c r="X3201">
        <f>IF(AND(OR('Country Prioritization'!$C$4 = 'Filter inputs'!$A$4,'Country Prioritization'!$C$4=$B3201),
OR('Country Prioritization'!$C$6='Filter inputs'!$C$4,'Country Prioritization'!$C$6=$S3201),
OR( 'Country Prioritization'!$C$7='Filter inputs'!$D$4, 'Country Prioritization'!$C$7=$T3201),
OR('Country Prioritization'!$C$8='Filter inputs'!$E$4, 'Country Prioritization'!$C$8=$F3201), OR(AND('Country Prioritization'!$C$5='Filter inputs'!$B$4,H3201&lt;=$X$1),AND('Country Prioritization'!$C$5='Filter inputs'!$B$5,M3201&lt;=$X$1))),1,0)</f>
        <v>1</v>
      </c>
      <c r="Y3201">
        <f>IF(OR('Vaccine Prioritization'!$C$5='Filter inputs'!$E$4, 'Vaccine Prioritization'!$C$5=$F3201),1,0)</f>
        <v>1</v>
      </c>
    </row>
    <row r="3202" spans="1:25" x14ac:dyDescent="0.3">
      <c r="A3202" t="str">
        <f t="shared" si="71"/>
        <v>AFRICAUGARotaC2030</v>
      </c>
      <c r="B3202" t="s">
        <v>3</v>
      </c>
      <c r="C3202" t="s">
        <v>147</v>
      </c>
      <c r="D3202" t="s">
        <v>43</v>
      </c>
      <c r="E3202" t="s">
        <v>85</v>
      </c>
      <c r="F3202">
        <v>2030</v>
      </c>
      <c r="G3202" t="s">
        <v>196</v>
      </c>
      <c r="H3202" s="11" cm="1">
        <f t="array" ref="H3202">_xlfn.IFS(G3202="&gt;70%",1,G3202="60-70%",70%,G3202="50-60%",60%,G3202="&lt;50%",50%)</f>
        <v>1</v>
      </c>
      <c r="I3202" s="47">
        <v>1.2418814560998925</v>
      </c>
      <c r="J3202">
        <v>4</v>
      </c>
      <c r="K3202">
        <v>8</v>
      </c>
      <c r="L3202" t="s">
        <v>196</v>
      </c>
      <c r="M3202" s="11" cm="1">
        <f t="array" ref="M3202">_xlfn.IFS(L3202="&gt;70%",1,L3202="60-70%",70%,L3202="50-60%",60%,L3202="&lt;50%",50%)</f>
        <v>1</v>
      </c>
      <c r="N3202" s="47">
        <v>1.2000665747863151</v>
      </c>
      <c r="O3202">
        <v>4</v>
      </c>
      <c r="P3202">
        <v>8</v>
      </c>
      <c r="Q3202">
        <v>6</v>
      </c>
      <c r="R3202">
        <v>9</v>
      </c>
      <c r="S3202" t="s">
        <v>103</v>
      </c>
      <c r="T3202" t="s">
        <v>106</v>
      </c>
      <c r="V3202">
        <v>27</v>
      </c>
      <c r="W3202">
        <v>27</v>
      </c>
      <c r="X3202">
        <f>IF(AND(OR('Country Prioritization'!$C$4 = 'Filter inputs'!$A$4,'Country Prioritization'!$C$4=$B3202),
OR('Country Prioritization'!$C$6='Filter inputs'!$C$4,'Country Prioritization'!$C$6=$S3202),
OR( 'Country Prioritization'!$C$7='Filter inputs'!$D$4, 'Country Prioritization'!$C$7=$T3202),
OR('Country Prioritization'!$C$8='Filter inputs'!$E$4, 'Country Prioritization'!$C$8=$F3202), OR(AND('Country Prioritization'!$C$5='Filter inputs'!$B$4,H3202&lt;=$X$1),AND('Country Prioritization'!$C$5='Filter inputs'!$B$5,M3202&lt;=$X$1))),1,0)</f>
        <v>1</v>
      </c>
      <c r="Y3202">
        <f>IF(OR('Vaccine Prioritization'!$C$5='Filter inputs'!$E$4, 'Vaccine Prioritization'!$C$5=$F3202),1,0)</f>
        <v>1</v>
      </c>
    </row>
    <row r="3203" spans="1:25" x14ac:dyDescent="0.3">
      <c r="A3203" t="str">
        <f t="shared" si="71"/>
        <v>AFRICAMDGRotaC2030</v>
      </c>
      <c r="B3203" t="s">
        <v>3</v>
      </c>
      <c r="C3203" t="s">
        <v>145</v>
      </c>
      <c r="D3203" t="s">
        <v>41</v>
      </c>
      <c r="E3203" t="s">
        <v>85</v>
      </c>
      <c r="F3203">
        <v>2030</v>
      </c>
      <c r="G3203" t="s">
        <v>196</v>
      </c>
      <c r="H3203" s="11" cm="1">
        <f t="array" ref="H3203">_xlfn.IFS(G3203="&gt;70%",1,G3203="60-70%",70%,G3203="50-60%",60%,G3203="&lt;50%",50%)</f>
        <v>1</v>
      </c>
      <c r="I3203" s="47">
        <v>1.0361182132429445</v>
      </c>
      <c r="J3203">
        <v>5</v>
      </c>
      <c r="K3203">
        <v>8</v>
      </c>
      <c r="L3203" t="s">
        <v>196</v>
      </c>
      <c r="M3203" s="11" cm="1">
        <f t="array" ref="M3203">_xlfn.IFS(L3203="&gt;70%",1,L3203="60-70%",70%,L3203="50-60%",60%,L3203="&lt;50%",50%)</f>
        <v>1</v>
      </c>
      <c r="N3203" s="47">
        <v>1.1703033650435049</v>
      </c>
      <c r="O3203">
        <v>4</v>
      </c>
      <c r="P3203">
        <v>8</v>
      </c>
      <c r="Q3203">
        <v>7</v>
      </c>
      <c r="R3203">
        <v>9</v>
      </c>
      <c r="S3203" t="s">
        <v>103</v>
      </c>
      <c r="T3203" t="s">
        <v>106</v>
      </c>
      <c r="V3203">
        <v>29</v>
      </c>
      <c r="W3203">
        <v>28</v>
      </c>
      <c r="X3203">
        <f>IF(AND(OR('Country Prioritization'!$C$4 = 'Filter inputs'!$A$4,'Country Prioritization'!$C$4=$B3203),
OR('Country Prioritization'!$C$6='Filter inputs'!$C$4,'Country Prioritization'!$C$6=$S3203),
OR( 'Country Prioritization'!$C$7='Filter inputs'!$D$4, 'Country Prioritization'!$C$7=$T3203),
OR('Country Prioritization'!$C$8='Filter inputs'!$E$4, 'Country Prioritization'!$C$8=$F3203), OR(AND('Country Prioritization'!$C$5='Filter inputs'!$B$4,H3203&lt;=$X$1),AND('Country Prioritization'!$C$5='Filter inputs'!$B$5,M3203&lt;=$X$1))),1,0)</f>
        <v>1</v>
      </c>
      <c r="Y3203">
        <f>IF(OR('Vaccine Prioritization'!$C$5='Filter inputs'!$E$4, 'Vaccine Prioritization'!$C$5=$F3203),1,0)</f>
        <v>1</v>
      </c>
    </row>
    <row r="3204" spans="1:25" x14ac:dyDescent="0.3">
      <c r="A3204" t="str">
        <f t="shared" ref="A3204:A3258" si="72">_xlfn.CONCAT(B3204,D3204,E3204,F3204)</f>
        <v>AFRICABFARotaC2030</v>
      </c>
      <c r="B3204" t="s">
        <v>3</v>
      </c>
      <c r="C3204" t="s">
        <v>167</v>
      </c>
      <c r="D3204" t="s">
        <v>63</v>
      </c>
      <c r="E3204" t="s">
        <v>85</v>
      </c>
      <c r="F3204">
        <v>2030</v>
      </c>
      <c r="G3204" t="s">
        <v>196</v>
      </c>
      <c r="H3204" s="11" cm="1">
        <f t="array" ref="H3204">_xlfn.IFS(G3204="&gt;70%",1,G3204="60-70%",70%,G3204="50-60%",60%,G3204="&lt;50%",50%)</f>
        <v>1</v>
      </c>
      <c r="I3204" s="47">
        <v>1.025776298007399</v>
      </c>
      <c r="J3204">
        <v>3</v>
      </c>
      <c r="K3204">
        <v>7</v>
      </c>
      <c r="L3204" t="s">
        <v>196</v>
      </c>
      <c r="M3204" s="11" cm="1">
        <f t="array" ref="M3204">_xlfn.IFS(L3204="&gt;70%",1,L3204="60-70%",70%,L3204="50-60%",60%,L3204="&lt;50%",50%)</f>
        <v>1</v>
      </c>
      <c r="N3204" s="47">
        <v>1.1663484334220795</v>
      </c>
      <c r="O3204">
        <v>2</v>
      </c>
      <c r="P3204">
        <v>8</v>
      </c>
      <c r="Q3204">
        <v>4</v>
      </c>
      <c r="R3204">
        <v>9</v>
      </c>
      <c r="S3204" t="s">
        <v>103</v>
      </c>
      <c r="T3204" t="s">
        <v>106</v>
      </c>
      <c r="V3204">
        <v>23</v>
      </c>
      <c r="W3204">
        <v>23</v>
      </c>
      <c r="X3204">
        <f>IF(AND(OR('Country Prioritization'!$C$4 = 'Filter inputs'!$A$4,'Country Prioritization'!$C$4=$B3204),
OR('Country Prioritization'!$C$6='Filter inputs'!$C$4,'Country Prioritization'!$C$6=$S3204),
OR( 'Country Prioritization'!$C$7='Filter inputs'!$D$4, 'Country Prioritization'!$C$7=$T3204),
OR('Country Prioritization'!$C$8='Filter inputs'!$E$4, 'Country Prioritization'!$C$8=$F3204), OR(AND('Country Prioritization'!$C$5='Filter inputs'!$B$4,H3204&lt;=$X$1),AND('Country Prioritization'!$C$5='Filter inputs'!$B$5,M3204&lt;=$X$1))),1,0)</f>
        <v>1</v>
      </c>
      <c r="Y3204">
        <f>IF(OR('Vaccine Prioritization'!$C$5='Filter inputs'!$E$4, 'Vaccine Prioritization'!$C$5=$F3204),1,0)</f>
        <v>1</v>
      </c>
    </row>
    <row r="3205" spans="1:25" x14ac:dyDescent="0.3">
      <c r="A3205" t="str">
        <f t="shared" si="72"/>
        <v>AFRICAMOZRotaC2030</v>
      </c>
      <c r="B3205" t="s">
        <v>3</v>
      </c>
      <c r="C3205" t="s">
        <v>181</v>
      </c>
      <c r="D3205" t="s">
        <v>77</v>
      </c>
      <c r="E3205" t="s">
        <v>85</v>
      </c>
      <c r="F3205">
        <v>2030</v>
      </c>
      <c r="G3205" t="s">
        <v>196</v>
      </c>
      <c r="H3205" s="11" cm="1">
        <f t="array" ref="H3205">_xlfn.IFS(G3205="&gt;70%",1,G3205="60-70%",70%,G3205="50-60%",60%,G3205="&lt;50%",50%)</f>
        <v>1</v>
      </c>
      <c r="I3205" s="47">
        <v>1.0930716325901335</v>
      </c>
      <c r="J3205">
        <v>3</v>
      </c>
      <c r="K3205">
        <v>8</v>
      </c>
      <c r="L3205" t="s">
        <v>196</v>
      </c>
      <c r="M3205" s="11" cm="1">
        <f t="array" ref="M3205">_xlfn.IFS(L3205="&gt;70%",1,L3205="60-70%",70%,L3205="50-60%",60%,L3205="&lt;50%",50%)</f>
        <v>1</v>
      </c>
      <c r="N3205" s="47">
        <v>1.1254342962701496</v>
      </c>
      <c r="O3205">
        <v>1</v>
      </c>
      <c r="P3205">
        <v>8</v>
      </c>
      <c r="Q3205">
        <v>10</v>
      </c>
      <c r="R3205">
        <v>9</v>
      </c>
      <c r="S3205" t="s">
        <v>103</v>
      </c>
      <c r="T3205" t="s">
        <v>106</v>
      </c>
      <c r="V3205">
        <v>30</v>
      </c>
      <c r="W3205">
        <v>28</v>
      </c>
      <c r="X3205">
        <f>IF(AND(OR('Country Prioritization'!$C$4 = 'Filter inputs'!$A$4,'Country Prioritization'!$C$4=$B3205),
OR('Country Prioritization'!$C$6='Filter inputs'!$C$4,'Country Prioritization'!$C$6=$S3205),
OR( 'Country Prioritization'!$C$7='Filter inputs'!$D$4, 'Country Prioritization'!$C$7=$T3205),
OR('Country Prioritization'!$C$8='Filter inputs'!$E$4, 'Country Prioritization'!$C$8=$F3205), OR(AND('Country Prioritization'!$C$5='Filter inputs'!$B$4,H3205&lt;=$X$1),AND('Country Prioritization'!$C$5='Filter inputs'!$B$5,M3205&lt;=$X$1))),1,0)</f>
        <v>1</v>
      </c>
      <c r="Y3205">
        <f>IF(OR('Vaccine Prioritization'!$C$5='Filter inputs'!$E$4, 'Vaccine Prioritization'!$C$5=$F3205),1,0)</f>
        <v>1</v>
      </c>
    </row>
    <row r="3206" spans="1:25" x14ac:dyDescent="0.3">
      <c r="A3206" t="str">
        <f t="shared" si="72"/>
        <v>ASIAUZBRotaC2030</v>
      </c>
      <c r="B3206" t="s">
        <v>13</v>
      </c>
      <c r="C3206" t="s">
        <v>176</v>
      </c>
      <c r="D3206" t="s">
        <v>72</v>
      </c>
      <c r="E3206" t="s">
        <v>85</v>
      </c>
      <c r="F3206">
        <v>2030</v>
      </c>
      <c r="G3206" t="s">
        <v>198</v>
      </c>
      <c r="H3206" s="11" cm="1">
        <f t="array" ref="H3206">_xlfn.IFS(G3206="&gt;70%",1,G3206="60-70%",70%,G3206="50-60%",60%,G3206="&lt;50%",50%)</f>
        <v>0.6</v>
      </c>
      <c r="I3206" s="47">
        <v>0.58612062661217323</v>
      </c>
      <c r="J3206">
        <v>10</v>
      </c>
      <c r="K3206">
        <v>6</v>
      </c>
      <c r="L3206" t="s">
        <v>196</v>
      </c>
      <c r="M3206" s="11" cm="1">
        <f t="array" ref="M3206">_xlfn.IFS(L3206="&gt;70%",1,L3206="60-70%",70%,L3206="50-60%",60%,L3206="&lt;50%",50%)</f>
        <v>1</v>
      </c>
      <c r="N3206" s="47">
        <v>1.1201212529488438</v>
      </c>
      <c r="O3206">
        <v>2</v>
      </c>
      <c r="P3206">
        <v>8</v>
      </c>
      <c r="Q3206">
        <v>3</v>
      </c>
      <c r="R3206">
        <v>5</v>
      </c>
      <c r="S3206" t="s">
        <v>104</v>
      </c>
      <c r="T3206" t="s">
        <v>107</v>
      </c>
      <c r="V3206">
        <v>24</v>
      </c>
      <c r="W3206">
        <v>18</v>
      </c>
      <c r="X3206">
        <f>IF(AND(OR('Country Prioritization'!$C$4 = 'Filter inputs'!$A$4,'Country Prioritization'!$C$4=$B3206),
OR('Country Prioritization'!$C$6='Filter inputs'!$C$4,'Country Prioritization'!$C$6=$S3206),
OR( 'Country Prioritization'!$C$7='Filter inputs'!$D$4, 'Country Prioritization'!$C$7=$T3206),
OR('Country Prioritization'!$C$8='Filter inputs'!$E$4, 'Country Prioritization'!$C$8=$F3206), OR(AND('Country Prioritization'!$C$5='Filter inputs'!$B$4,H3206&lt;=$X$1),AND('Country Prioritization'!$C$5='Filter inputs'!$B$5,M3206&lt;=$X$1))),1,0)</f>
        <v>1</v>
      </c>
      <c r="Y3206">
        <f>IF(OR('Vaccine Prioritization'!$C$5='Filter inputs'!$E$4, 'Vaccine Prioritization'!$C$5=$F3206),1,0)</f>
        <v>1</v>
      </c>
    </row>
    <row r="3207" spans="1:25" x14ac:dyDescent="0.3">
      <c r="A3207" t="str">
        <f t="shared" si="72"/>
        <v>AMERICABOLRotaC2030</v>
      </c>
      <c r="B3207" t="s">
        <v>22</v>
      </c>
      <c r="C3207" t="s">
        <v>162</v>
      </c>
      <c r="D3207" t="s">
        <v>58</v>
      </c>
      <c r="E3207" t="s">
        <v>85</v>
      </c>
      <c r="F3207">
        <v>2030</v>
      </c>
      <c r="G3207" t="s">
        <v>196</v>
      </c>
      <c r="H3207" s="11" cm="1">
        <f t="array" ref="H3207">_xlfn.IFS(G3207="&gt;70%",1,G3207="60-70%",70%,G3207="50-60%",60%,G3207="&lt;50%",50%)</f>
        <v>1</v>
      </c>
      <c r="I3207" s="47">
        <v>0.81660993503751123</v>
      </c>
      <c r="J3207">
        <v>5</v>
      </c>
      <c r="K3207">
        <v>7</v>
      </c>
      <c r="L3207" t="s">
        <v>196</v>
      </c>
      <c r="M3207" s="11" cm="1">
        <f t="array" ref="M3207">_xlfn.IFS(L3207="&gt;70%",1,L3207="60-70%",70%,L3207="50-60%",60%,L3207="&lt;50%",50%)</f>
        <v>1</v>
      </c>
      <c r="N3207" s="47">
        <v>1.0273178189066154</v>
      </c>
      <c r="O3207">
        <v>3</v>
      </c>
      <c r="P3207">
        <v>7</v>
      </c>
      <c r="Q3207">
        <v>4</v>
      </c>
      <c r="R3207">
        <v>11</v>
      </c>
      <c r="S3207" t="s">
        <v>104</v>
      </c>
      <c r="T3207" t="s">
        <v>108</v>
      </c>
      <c r="V3207">
        <v>27</v>
      </c>
      <c r="W3207">
        <v>25</v>
      </c>
      <c r="X3207">
        <f>IF(AND(OR('Country Prioritization'!$C$4 = 'Filter inputs'!$A$4,'Country Prioritization'!$C$4=$B3207),
OR('Country Prioritization'!$C$6='Filter inputs'!$C$4,'Country Prioritization'!$C$6=$S3207),
OR( 'Country Prioritization'!$C$7='Filter inputs'!$D$4, 'Country Prioritization'!$C$7=$T3207),
OR('Country Prioritization'!$C$8='Filter inputs'!$E$4, 'Country Prioritization'!$C$8=$F3207), OR(AND('Country Prioritization'!$C$5='Filter inputs'!$B$4,H3207&lt;=$X$1),AND('Country Prioritization'!$C$5='Filter inputs'!$B$5,M3207&lt;=$X$1))),1,0)</f>
        <v>1</v>
      </c>
      <c r="Y3207">
        <f>IF(OR('Vaccine Prioritization'!$C$5='Filter inputs'!$E$4, 'Vaccine Prioritization'!$C$5=$F3207),1,0)</f>
        <v>1</v>
      </c>
    </row>
    <row r="3208" spans="1:25" x14ac:dyDescent="0.3">
      <c r="A3208" t="str">
        <f t="shared" si="72"/>
        <v>ASIANPLRotaC2030</v>
      </c>
      <c r="B3208" t="s">
        <v>13</v>
      </c>
      <c r="C3208" t="s">
        <v>157</v>
      </c>
      <c r="D3208" t="s">
        <v>53</v>
      </c>
      <c r="E3208" t="s">
        <v>85</v>
      </c>
      <c r="F3208">
        <v>2030</v>
      </c>
      <c r="G3208" t="s">
        <v>196</v>
      </c>
      <c r="H3208" s="11" cm="1">
        <f t="array" ref="H3208">_xlfn.IFS(G3208="&gt;70%",1,G3208="60-70%",70%,G3208="50-60%",60%,G3208="&lt;50%",50%)</f>
        <v>1</v>
      </c>
      <c r="I3208" s="47">
        <v>0.5675475442500848</v>
      </c>
      <c r="J3208">
        <v>8</v>
      </c>
      <c r="K3208">
        <v>6</v>
      </c>
      <c r="L3208" t="s">
        <v>199</v>
      </c>
      <c r="M3208" s="11" cm="1">
        <f t="array" ref="M3208">_xlfn.IFS(L3208="&gt;70%",1,L3208="60-70%",70%,L3208="50-60%",60%,L3208="&lt;50%",50%)</f>
        <v>0.5</v>
      </c>
      <c r="N3208" s="47">
        <v>1.0038768571766779</v>
      </c>
      <c r="O3208">
        <v>10</v>
      </c>
      <c r="P3208">
        <v>7</v>
      </c>
      <c r="Q3208">
        <v>6</v>
      </c>
      <c r="R3208">
        <v>8</v>
      </c>
      <c r="S3208" t="s">
        <v>104</v>
      </c>
      <c r="T3208" t="s">
        <v>106</v>
      </c>
      <c r="V3208">
        <v>28</v>
      </c>
      <c r="W3208">
        <v>31</v>
      </c>
      <c r="X3208">
        <f>IF(AND(OR('Country Prioritization'!$C$4 = 'Filter inputs'!$A$4,'Country Prioritization'!$C$4=$B3208),
OR('Country Prioritization'!$C$6='Filter inputs'!$C$4,'Country Prioritization'!$C$6=$S3208),
OR( 'Country Prioritization'!$C$7='Filter inputs'!$D$4, 'Country Prioritization'!$C$7=$T3208),
OR('Country Prioritization'!$C$8='Filter inputs'!$E$4, 'Country Prioritization'!$C$8=$F3208), OR(AND('Country Prioritization'!$C$5='Filter inputs'!$B$4,H3208&lt;=$X$1),AND('Country Prioritization'!$C$5='Filter inputs'!$B$5,M3208&lt;=$X$1))),1,0)</f>
        <v>1</v>
      </c>
      <c r="Y3208">
        <f>IF(OR('Vaccine Prioritization'!$C$5='Filter inputs'!$E$4, 'Vaccine Prioritization'!$C$5=$F3208),1,0)</f>
        <v>1</v>
      </c>
    </row>
    <row r="3209" spans="1:25" x14ac:dyDescent="0.3">
      <c r="A3209" t="str">
        <f t="shared" si="72"/>
        <v>AFRICAKENRotaC2030</v>
      </c>
      <c r="B3209" t="s">
        <v>3</v>
      </c>
      <c r="C3209" t="s">
        <v>139</v>
      </c>
      <c r="D3209" t="s">
        <v>35</v>
      </c>
      <c r="E3209" t="s">
        <v>85</v>
      </c>
      <c r="F3209">
        <v>2030</v>
      </c>
      <c r="G3209" t="s">
        <v>196</v>
      </c>
      <c r="H3209" s="11" cm="1">
        <f t="array" ref="H3209">_xlfn.IFS(G3209="&gt;70%",1,G3209="60-70%",70%,G3209="50-60%",60%,G3209="&lt;50%",50%)</f>
        <v>1</v>
      </c>
      <c r="I3209" s="47">
        <v>1.1975472848250379</v>
      </c>
      <c r="J3209">
        <v>3</v>
      </c>
      <c r="K3209">
        <v>8</v>
      </c>
      <c r="L3209" t="s">
        <v>196</v>
      </c>
      <c r="M3209" s="11" cm="1">
        <f t="array" ref="M3209">_xlfn.IFS(L3209="&gt;70%",1,L3209="60-70%",70%,L3209="50-60%",60%,L3209="&lt;50%",50%)</f>
        <v>1</v>
      </c>
      <c r="N3209" s="47">
        <v>0.97894924233001035</v>
      </c>
      <c r="O3209">
        <v>5</v>
      </c>
      <c r="P3209">
        <v>7</v>
      </c>
      <c r="Q3209">
        <v>5</v>
      </c>
      <c r="R3209">
        <v>2</v>
      </c>
      <c r="S3209" t="s">
        <v>104</v>
      </c>
      <c r="T3209" t="s">
        <v>109</v>
      </c>
      <c r="V3209">
        <v>18</v>
      </c>
      <c r="W3209">
        <v>19</v>
      </c>
      <c r="X3209">
        <f>IF(AND(OR('Country Prioritization'!$C$4 = 'Filter inputs'!$A$4,'Country Prioritization'!$C$4=$B3209),
OR('Country Prioritization'!$C$6='Filter inputs'!$C$4,'Country Prioritization'!$C$6=$S3209),
OR( 'Country Prioritization'!$C$7='Filter inputs'!$D$4, 'Country Prioritization'!$C$7=$T3209),
OR('Country Prioritization'!$C$8='Filter inputs'!$E$4, 'Country Prioritization'!$C$8=$F3209), OR(AND('Country Prioritization'!$C$5='Filter inputs'!$B$4,H3209&lt;=$X$1),AND('Country Prioritization'!$C$5='Filter inputs'!$B$5,M3209&lt;=$X$1))),1,0)</f>
        <v>1</v>
      </c>
      <c r="Y3209">
        <f>IF(OR('Vaccine Prioritization'!$C$5='Filter inputs'!$E$4, 'Vaccine Prioritization'!$C$5=$F3209),1,0)</f>
        <v>1</v>
      </c>
    </row>
    <row r="3210" spans="1:25" x14ac:dyDescent="0.3">
      <c r="A3210" t="str">
        <f t="shared" si="72"/>
        <v>AFRICAZMBRotaC2030</v>
      </c>
      <c r="B3210" t="s">
        <v>3</v>
      </c>
      <c r="C3210" t="s">
        <v>182</v>
      </c>
      <c r="D3210" t="s">
        <v>78</v>
      </c>
      <c r="E3210" t="s">
        <v>85</v>
      </c>
      <c r="F3210">
        <v>2030</v>
      </c>
      <c r="G3210" t="s">
        <v>196</v>
      </c>
      <c r="H3210" s="11" cm="1">
        <f t="array" ref="H3210">_xlfn.IFS(G3210="&gt;70%",1,G3210="60-70%",70%,G3210="50-60%",60%,G3210="&lt;50%",50%)</f>
        <v>1</v>
      </c>
      <c r="I3210" s="47">
        <v>0.87657812172025262</v>
      </c>
      <c r="J3210">
        <v>3</v>
      </c>
      <c r="K3210">
        <v>7</v>
      </c>
      <c r="L3210" t="s">
        <v>196</v>
      </c>
      <c r="M3210" s="11" cm="1">
        <f t="array" ref="M3210">_xlfn.IFS(L3210="&gt;70%",1,L3210="60-70%",70%,L3210="50-60%",60%,L3210="&lt;50%",50%)</f>
        <v>1</v>
      </c>
      <c r="N3210" s="47">
        <v>0.93500676652654269</v>
      </c>
      <c r="O3210">
        <v>1</v>
      </c>
      <c r="P3210">
        <v>7</v>
      </c>
      <c r="Q3210">
        <v>9</v>
      </c>
      <c r="R3210">
        <v>2</v>
      </c>
      <c r="S3210" t="s">
        <v>104</v>
      </c>
      <c r="T3210" t="s">
        <v>109</v>
      </c>
      <c r="V3210">
        <v>21</v>
      </c>
      <c r="W3210">
        <v>19</v>
      </c>
      <c r="X3210">
        <f>IF(AND(OR('Country Prioritization'!$C$4 = 'Filter inputs'!$A$4,'Country Prioritization'!$C$4=$B3210),
OR('Country Prioritization'!$C$6='Filter inputs'!$C$4,'Country Prioritization'!$C$6=$S3210),
OR( 'Country Prioritization'!$C$7='Filter inputs'!$D$4, 'Country Prioritization'!$C$7=$T3210),
OR('Country Prioritization'!$C$8='Filter inputs'!$E$4, 'Country Prioritization'!$C$8=$F3210), OR(AND('Country Prioritization'!$C$5='Filter inputs'!$B$4,H3210&lt;=$X$1),AND('Country Prioritization'!$C$5='Filter inputs'!$B$5,M3210&lt;=$X$1))),1,0)</f>
        <v>1</v>
      </c>
      <c r="Y3210">
        <f>IF(OR('Vaccine Prioritization'!$C$5='Filter inputs'!$E$4, 'Vaccine Prioritization'!$C$5=$F3210),1,0)</f>
        <v>1</v>
      </c>
    </row>
    <row r="3211" spans="1:25" x14ac:dyDescent="0.3">
      <c r="A3211" t="str">
        <f t="shared" si="72"/>
        <v>AFRICASENRotaC2030</v>
      </c>
      <c r="B3211" t="s">
        <v>3</v>
      </c>
      <c r="C3211" t="s">
        <v>164</v>
      </c>
      <c r="D3211" t="s">
        <v>60</v>
      </c>
      <c r="E3211" t="s">
        <v>85</v>
      </c>
      <c r="F3211">
        <v>2030</v>
      </c>
      <c r="G3211" t="s">
        <v>196</v>
      </c>
      <c r="H3211" s="11" cm="1">
        <f t="array" ref="H3211">_xlfn.IFS(G3211="&gt;70%",1,G3211="60-70%",70%,G3211="50-60%",60%,G3211="&lt;50%",50%)</f>
        <v>1</v>
      </c>
      <c r="I3211" s="47">
        <v>0.96957725268575234</v>
      </c>
      <c r="J3211">
        <v>2</v>
      </c>
      <c r="K3211">
        <v>7</v>
      </c>
      <c r="L3211" t="s">
        <v>196</v>
      </c>
      <c r="M3211" s="11" cm="1">
        <f t="array" ref="M3211">_xlfn.IFS(L3211="&gt;70%",1,L3211="60-70%",70%,L3211="50-60%",60%,L3211="&lt;50%",50%)</f>
        <v>1</v>
      </c>
      <c r="N3211" s="47">
        <v>0.86333967517077959</v>
      </c>
      <c r="O3211">
        <v>3</v>
      </c>
      <c r="P3211">
        <v>7</v>
      </c>
      <c r="Q3211">
        <v>1</v>
      </c>
      <c r="R3211">
        <v>2</v>
      </c>
      <c r="S3211" t="s">
        <v>104</v>
      </c>
      <c r="T3211" t="s">
        <v>109</v>
      </c>
      <c r="V3211">
        <v>12</v>
      </c>
      <c r="W3211">
        <v>13</v>
      </c>
      <c r="X3211">
        <f>IF(AND(OR('Country Prioritization'!$C$4 = 'Filter inputs'!$A$4,'Country Prioritization'!$C$4=$B3211),
OR('Country Prioritization'!$C$6='Filter inputs'!$C$4,'Country Prioritization'!$C$6=$S3211),
OR( 'Country Prioritization'!$C$7='Filter inputs'!$D$4, 'Country Prioritization'!$C$7=$T3211),
OR('Country Prioritization'!$C$8='Filter inputs'!$E$4, 'Country Prioritization'!$C$8=$F3211), OR(AND('Country Prioritization'!$C$5='Filter inputs'!$B$4,H3211&lt;=$X$1),AND('Country Prioritization'!$C$5='Filter inputs'!$B$5,M3211&lt;=$X$1))),1,0)</f>
        <v>1</v>
      </c>
      <c r="Y3211">
        <f>IF(OR('Vaccine Prioritization'!$C$5='Filter inputs'!$E$4, 'Vaccine Prioritization'!$C$5=$F3211),1,0)</f>
        <v>1</v>
      </c>
    </row>
    <row r="3212" spans="1:25" x14ac:dyDescent="0.3">
      <c r="A3212" t="str">
        <f t="shared" si="72"/>
        <v>AMERICAHTIRotaC2030</v>
      </c>
      <c r="B3212" t="s">
        <v>22</v>
      </c>
      <c r="C3212" t="s">
        <v>127</v>
      </c>
      <c r="D3212" t="s">
        <v>23</v>
      </c>
      <c r="E3212" t="s">
        <v>85</v>
      </c>
      <c r="F3212">
        <v>2030</v>
      </c>
      <c r="G3212" t="s">
        <v>198</v>
      </c>
      <c r="H3212" s="11" cm="1">
        <f t="array" ref="H3212">_xlfn.IFS(G3212="&gt;70%",1,G3212="60-70%",70%,G3212="50-60%",60%,G3212="&lt;50%",50%)</f>
        <v>0.6</v>
      </c>
      <c r="I3212" s="47">
        <v>0.52947530223785422</v>
      </c>
      <c r="J3212">
        <v>10</v>
      </c>
      <c r="K3212">
        <v>6</v>
      </c>
      <c r="L3212" t="s">
        <v>197</v>
      </c>
      <c r="M3212" s="11" cm="1">
        <f t="array" ref="M3212">_xlfn.IFS(L3212="&gt;70%",1,L3212="60-70%",70%,L3212="50-60%",60%,L3212="&lt;50%",50%)</f>
        <v>0.7</v>
      </c>
      <c r="N3212" s="47">
        <v>0.78750701233600662</v>
      </c>
      <c r="O3212">
        <v>6</v>
      </c>
      <c r="P3212">
        <v>7</v>
      </c>
      <c r="Q3212">
        <v>5</v>
      </c>
      <c r="R3212">
        <v>9</v>
      </c>
      <c r="S3212" t="s">
        <v>103</v>
      </c>
      <c r="T3212" t="s">
        <v>106</v>
      </c>
      <c r="V3212">
        <v>30</v>
      </c>
      <c r="W3212">
        <v>27</v>
      </c>
      <c r="X3212">
        <f>IF(AND(OR('Country Prioritization'!$C$4 = 'Filter inputs'!$A$4,'Country Prioritization'!$C$4=$B3212),
OR('Country Prioritization'!$C$6='Filter inputs'!$C$4,'Country Prioritization'!$C$6=$S3212),
OR( 'Country Prioritization'!$C$7='Filter inputs'!$D$4, 'Country Prioritization'!$C$7=$T3212),
OR('Country Prioritization'!$C$8='Filter inputs'!$E$4, 'Country Prioritization'!$C$8=$F3212), OR(AND('Country Prioritization'!$C$5='Filter inputs'!$B$4,H3212&lt;=$X$1),AND('Country Prioritization'!$C$5='Filter inputs'!$B$5,M3212&lt;=$X$1))),1,0)</f>
        <v>1</v>
      </c>
      <c r="Y3212">
        <f>IF(OR('Vaccine Prioritization'!$C$5='Filter inputs'!$E$4, 'Vaccine Prioritization'!$C$5=$F3212),1,0)</f>
        <v>1</v>
      </c>
    </row>
    <row r="3213" spans="1:25" x14ac:dyDescent="0.3">
      <c r="A3213" t="str">
        <f t="shared" si="72"/>
        <v>ASIAPRKRotaC2030</v>
      </c>
      <c r="B3213" t="s">
        <v>13</v>
      </c>
      <c r="C3213" t="s">
        <v>177</v>
      </c>
      <c r="D3213" t="s">
        <v>73</v>
      </c>
      <c r="E3213" t="s">
        <v>85</v>
      </c>
      <c r="F3213">
        <v>2030</v>
      </c>
      <c r="G3213" t="s">
        <v>196</v>
      </c>
      <c r="H3213" s="11" cm="1">
        <f t="array" ref="H3213">_xlfn.IFS(G3213="&gt;70%",1,G3213="60-70%",70%,G3213="50-60%",60%,G3213="&lt;50%",50%)</f>
        <v>1</v>
      </c>
      <c r="I3213" s="47">
        <v>0.42703664966152094</v>
      </c>
      <c r="J3213">
        <v>8</v>
      </c>
      <c r="K3213">
        <v>5</v>
      </c>
      <c r="L3213" t="s">
        <v>199</v>
      </c>
      <c r="M3213" s="11" cm="1">
        <f t="array" ref="M3213">_xlfn.IFS(L3213="&gt;70%",1,L3213="60-70%",70%,L3213="50-60%",60%,L3213="&lt;50%",50%)</f>
        <v>0.5</v>
      </c>
      <c r="N3213" s="47">
        <v>0.78219997358986493</v>
      </c>
      <c r="O3213">
        <v>9</v>
      </c>
      <c r="P3213">
        <v>7</v>
      </c>
      <c r="Q3213">
        <v>1</v>
      </c>
      <c r="R3213">
        <v>9</v>
      </c>
      <c r="S3213" t="s">
        <v>103</v>
      </c>
      <c r="T3213" t="s">
        <v>106</v>
      </c>
      <c r="V3213">
        <v>23</v>
      </c>
      <c r="W3213">
        <v>26</v>
      </c>
      <c r="X3213">
        <f>IF(AND(OR('Country Prioritization'!$C$4 = 'Filter inputs'!$A$4,'Country Prioritization'!$C$4=$B3213),
OR('Country Prioritization'!$C$6='Filter inputs'!$C$4,'Country Prioritization'!$C$6=$S3213),
OR( 'Country Prioritization'!$C$7='Filter inputs'!$D$4, 'Country Prioritization'!$C$7=$T3213),
OR('Country Prioritization'!$C$8='Filter inputs'!$E$4, 'Country Prioritization'!$C$8=$F3213), OR(AND('Country Prioritization'!$C$5='Filter inputs'!$B$4,H3213&lt;=$X$1),AND('Country Prioritization'!$C$5='Filter inputs'!$B$5,M3213&lt;=$X$1))),1,0)</f>
        <v>1</v>
      </c>
      <c r="Y3213">
        <f>IF(OR('Vaccine Prioritization'!$C$5='Filter inputs'!$E$4, 'Vaccine Prioritization'!$C$5=$F3213),1,0)</f>
        <v>1</v>
      </c>
    </row>
    <row r="3214" spans="1:25" x14ac:dyDescent="0.3">
      <c r="A3214" t="str">
        <f t="shared" si="72"/>
        <v>AFRICAGHARotaC2030</v>
      </c>
      <c r="B3214" t="s">
        <v>3</v>
      </c>
      <c r="C3214" t="s">
        <v>166</v>
      </c>
      <c r="D3214" t="s">
        <v>62</v>
      </c>
      <c r="E3214" t="s">
        <v>85</v>
      </c>
      <c r="F3214">
        <v>2030</v>
      </c>
      <c r="G3214" t="s">
        <v>196</v>
      </c>
      <c r="H3214" s="11" cm="1">
        <f t="array" ref="H3214">_xlfn.IFS(G3214="&gt;70%",1,G3214="60-70%",70%,G3214="50-60%",60%,G3214="&lt;50%",50%)</f>
        <v>1</v>
      </c>
      <c r="I3214" s="47">
        <v>0.7555231797882328</v>
      </c>
      <c r="J3214">
        <v>2</v>
      </c>
      <c r="K3214">
        <v>7</v>
      </c>
      <c r="L3214" t="s">
        <v>196</v>
      </c>
      <c r="M3214" s="11" cm="1">
        <f t="array" ref="M3214">_xlfn.IFS(L3214="&gt;70%",1,L3214="60-70%",70%,L3214="50-60%",60%,L3214="&lt;50%",50%)</f>
        <v>1</v>
      </c>
      <c r="N3214" s="47">
        <v>0.74467150288012685</v>
      </c>
      <c r="O3214">
        <v>2</v>
      </c>
      <c r="P3214">
        <v>7</v>
      </c>
      <c r="Q3214">
        <v>5</v>
      </c>
      <c r="R3214">
        <v>2</v>
      </c>
      <c r="S3214" t="s">
        <v>104</v>
      </c>
      <c r="T3214" t="s">
        <v>109</v>
      </c>
      <c r="V3214">
        <v>16</v>
      </c>
      <c r="W3214">
        <v>16</v>
      </c>
      <c r="X3214">
        <f>IF(AND(OR('Country Prioritization'!$C$4 = 'Filter inputs'!$A$4,'Country Prioritization'!$C$4=$B3214),
OR('Country Prioritization'!$C$6='Filter inputs'!$C$4,'Country Prioritization'!$C$6=$S3214),
OR( 'Country Prioritization'!$C$7='Filter inputs'!$D$4, 'Country Prioritization'!$C$7=$T3214),
OR('Country Prioritization'!$C$8='Filter inputs'!$E$4, 'Country Prioritization'!$C$8=$F3214), OR(AND('Country Prioritization'!$C$5='Filter inputs'!$B$4,H3214&lt;=$X$1),AND('Country Prioritization'!$C$5='Filter inputs'!$B$5,M3214&lt;=$X$1))),1,0)</f>
        <v>1</v>
      </c>
      <c r="Y3214">
        <f>IF(OR('Vaccine Prioritization'!$C$5='Filter inputs'!$E$4, 'Vaccine Prioritization'!$C$5=$F3214),1,0)</f>
        <v>1</v>
      </c>
    </row>
    <row r="3215" spans="1:25" x14ac:dyDescent="0.3">
      <c r="A3215" t="str">
        <f t="shared" si="72"/>
        <v>AFRICATCDRotaC2030</v>
      </c>
      <c r="B3215" t="s">
        <v>3</v>
      </c>
      <c r="C3215" t="s">
        <v>118</v>
      </c>
      <c r="D3215" t="s">
        <v>11</v>
      </c>
      <c r="E3215" t="s">
        <v>85</v>
      </c>
      <c r="F3215">
        <v>2030</v>
      </c>
      <c r="G3215" t="s">
        <v>196</v>
      </c>
      <c r="H3215" s="11" cm="1">
        <f t="array" ref="H3215">_xlfn.IFS(G3215="&gt;70%",1,G3215="60-70%",70%,G3215="50-60%",60%,G3215="&lt;50%",50%)</f>
        <v>1</v>
      </c>
      <c r="I3215" s="47">
        <v>1.9240646776646717</v>
      </c>
      <c r="J3215">
        <v>6</v>
      </c>
      <c r="K3215">
        <v>9</v>
      </c>
      <c r="L3215" t="s">
        <v>199</v>
      </c>
      <c r="M3215" s="11" cm="1">
        <f t="array" ref="M3215">_xlfn.IFS(L3215="&gt;70%",1,L3215="60-70%",70%,L3215="50-60%",60%,L3215="&lt;50%",50%)</f>
        <v>0.5</v>
      </c>
      <c r="N3215" s="47">
        <v>0.71556267733048284</v>
      </c>
      <c r="O3215">
        <v>8</v>
      </c>
      <c r="P3215">
        <v>6</v>
      </c>
      <c r="Q3215">
        <v>9</v>
      </c>
      <c r="R3215">
        <v>9</v>
      </c>
      <c r="S3215" t="s">
        <v>103</v>
      </c>
      <c r="T3215" t="s">
        <v>106</v>
      </c>
      <c r="V3215">
        <v>33</v>
      </c>
      <c r="W3215">
        <v>32</v>
      </c>
      <c r="X3215">
        <f>IF(AND(OR('Country Prioritization'!$C$4 = 'Filter inputs'!$A$4,'Country Prioritization'!$C$4=$B3215),
OR('Country Prioritization'!$C$6='Filter inputs'!$C$4,'Country Prioritization'!$C$6=$S3215),
OR( 'Country Prioritization'!$C$7='Filter inputs'!$D$4, 'Country Prioritization'!$C$7=$T3215),
OR('Country Prioritization'!$C$8='Filter inputs'!$E$4, 'Country Prioritization'!$C$8=$F3215), OR(AND('Country Prioritization'!$C$5='Filter inputs'!$B$4,H3215&lt;=$X$1),AND('Country Prioritization'!$C$5='Filter inputs'!$B$5,M3215&lt;=$X$1))),1,0)</f>
        <v>1</v>
      </c>
      <c r="Y3215">
        <f>IF(OR('Vaccine Prioritization'!$C$5='Filter inputs'!$E$4, 'Vaccine Prioritization'!$C$5=$F3215),1,0)</f>
        <v>1</v>
      </c>
    </row>
    <row r="3216" spans="1:25" x14ac:dyDescent="0.3">
      <c r="A3216" t="str">
        <f t="shared" si="72"/>
        <v>AFRICASOMRotaC2030</v>
      </c>
      <c r="B3216" t="s">
        <v>3</v>
      </c>
      <c r="C3216" t="s">
        <v>112</v>
      </c>
      <c r="D3216" t="s">
        <v>4</v>
      </c>
      <c r="E3216" t="s">
        <v>85</v>
      </c>
      <c r="F3216">
        <v>2030</v>
      </c>
      <c r="G3216" t="s">
        <v>196</v>
      </c>
      <c r="H3216" s="11" cm="1">
        <f t="array" ref="H3216">_xlfn.IFS(G3216="&gt;70%",1,G3216="60-70%",70%,G3216="50-60%",60%,G3216="&lt;50%",50%)</f>
        <v>1</v>
      </c>
      <c r="I3216" s="47">
        <v>1.1352637233794292</v>
      </c>
      <c r="J3216">
        <v>6</v>
      </c>
      <c r="K3216">
        <v>8</v>
      </c>
      <c r="L3216" t="s">
        <v>199</v>
      </c>
      <c r="M3216" s="11" cm="1">
        <f t="array" ref="M3216">_xlfn.IFS(L3216="&gt;70%",1,L3216="60-70%",70%,L3216="50-60%",60%,L3216="&lt;50%",50%)</f>
        <v>0.5</v>
      </c>
      <c r="N3216" s="47">
        <v>0.7026027495422501</v>
      </c>
      <c r="O3216">
        <v>8</v>
      </c>
      <c r="P3216">
        <v>6</v>
      </c>
      <c r="Q3216">
        <v>9</v>
      </c>
      <c r="R3216">
        <v>9</v>
      </c>
      <c r="S3216" t="s">
        <v>103</v>
      </c>
      <c r="T3216" t="s">
        <v>106</v>
      </c>
      <c r="V3216">
        <v>32</v>
      </c>
      <c r="W3216">
        <v>32</v>
      </c>
      <c r="X3216">
        <f>IF(AND(OR('Country Prioritization'!$C$4 = 'Filter inputs'!$A$4,'Country Prioritization'!$C$4=$B3216),
OR('Country Prioritization'!$C$6='Filter inputs'!$C$4,'Country Prioritization'!$C$6=$S3216),
OR( 'Country Prioritization'!$C$7='Filter inputs'!$D$4, 'Country Prioritization'!$C$7=$T3216),
OR('Country Prioritization'!$C$8='Filter inputs'!$E$4, 'Country Prioritization'!$C$8=$F3216), OR(AND('Country Prioritization'!$C$5='Filter inputs'!$B$4,H3216&lt;=$X$1),AND('Country Prioritization'!$C$5='Filter inputs'!$B$5,M3216&lt;=$X$1))),1,0)</f>
        <v>1</v>
      </c>
      <c r="Y3216">
        <f>IF(OR('Vaccine Prioritization'!$C$5='Filter inputs'!$E$4, 'Vaccine Prioritization'!$C$5=$F3216),1,0)</f>
        <v>1</v>
      </c>
    </row>
    <row r="3217" spans="1:25" x14ac:dyDescent="0.3">
      <c r="A3217" t="str">
        <f t="shared" si="72"/>
        <v>ASIALKARotaC2030</v>
      </c>
      <c r="B3217" t="s">
        <v>13</v>
      </c>
      <c r="C3217" t="s">
        <v>180</v>
      </c>
      <c r="D3217" t="s">
        <v>76</v>
      </c>
      <c r="E3217" t="s">
        <v>85</v>
      </c>
      <c r="F3217">
        <v>2030</v>
      </c>
      <c r="G3217" t="s">
        <v>196</v>
      </c>
      <c r="H3217" s="11" cm="1">
        <f t="array" ref="H3217">_xlfn.IFS(G3217="&gt;70%",1,G3217="60-70%",70%,G3217="50-60%",60%,G3217="&lt;50%",50%)</f>
        <v>1</v>
      </c>
      <c r="I3217" s="47">
        <v>7.9887727123758828E-2</v>
      </c>
      <c r="J3217">
        <v>8</v>
      </c>
      <c r="K3217">
        <v>3</v>
      </c>
      <c r="L3217" t="s">
        <v>199</v>
      </c>
      <c r="M3217" s="11" cm="1">
        <f t="array" ref="M3217">_xlfn.IFS(L3217="&gt;70%",1,L3217="60-70%",70%,L3217="50-60%",60%,L3217="&lt;50%",50%)</f>
        <v>0.5</v>
      </c>
      <c r="N3217" s="47">
        <v>0.67025649563424705</v>
      </c>
      <c r="O3217">
        <v>9</v>
      </c>
      <c r="P3217">
        <v>6</v>
      </c>
      <c r="Q3217">
        <v>1</v>
      </c>
      <c r="R3217">
        <v>11</v>
      </c>
      <c r="S3217" t="s">
        <v>104</v>
      </c>
      <c r="T3217" t="s">
        <v>108</v>
      </c>
      <c r="V3217">
        <v>23</v>
      </c>
      <c r="W3217">
        <v>27</v>
      </c>
      <c r="X3217">
        <f>IF(AND(OR('Country Prioritization'!$C$4 = 'Filter inputs'!$A$4,'Country Prioritization'!$C$4=$B3217),
OR('Country Prioritization'!$C$6='Filter inputs'!$C$4,'Country Prioritization'!$C$6=$S3217),
OR( 'Country Prioritization'!$C$7='Filter inputs'!$D$4, 'Country Prioritization'!$C$7=$T3217),
OR('Country Prioritization'!$C$8='Filter inputs'!$E$4, 'Country Prioritization'!$C$8=$F3217), OR(AND('Country Prioritization'!$C$5='Filter inputs'!$B$4,H3217&lt;=$X$1),AND('Country Prioritization'!$C$5='Filter inputs'!$B$5,M3217&lt;=$X$1))),1,0)</f>
        <v>1</v>
      </c>
      <c r="Y3217">
        <f>IF(OR('Vaccine Prioritization'!$C$5='Filter inputs'!$E$4, 'Vaccine Prioritization'!$C$5=$F3217),1,0)</f>
        <v>1</v>
      </c>
    </row>
    <row r="3218" spans="1:25" x14ac:dyDescent="0.3">
      <c r="A3218" t="str">
        <f t="shared" si="72"/>
        <v>AFRICARWARotaC2030</v>
      </c>
      <c r="B3218" t="s">
        <v>3</v>
      </c>
      <c r="C3218" t="s">
        <v>179</v>
      </c>
      <c r="D3218" t="s">
        <v>75</v>
      </c>
      <c r="E3218" t="s">
        <v>85</v>
      </c>
      <c r="F3218">
        <v>2030</v>
      </c>
      <c r="G3218" t="s">
        <v>196</v>
      </c>
      <c r="H3218" s="11" cm="1">
        <f t="array" ref="H3218">_xlfn.IFS(G3218="&gt;70%",1,G3218="60-70%",70%,G3218="50-60%",60%,G3218="&lt;50%",50%)</f>
        <v>1</v>
      </c>
      <c r="I3218" s="47">
        <v>0.61368563693519218</v>
      </c>
      <c r="J3218">
        <v>2</v>
      </c>
      <c r="K3218">
        <v>6</v>
      </c>
      <c r="L3218" t="s">
        <v>196</v>
      </c>
      <c r="M3218" s="11" cm="1">
        <f t="array" ref="M3218">_xlfn.IFS(L3218="&gt;70%",1,L3218="60-70%",70%,L3218="50-60%",60%,L3218="&lt;50%",50%)</f>
        <v>1</v>
      </c>
      <c r="N3218" s="47">
        <v>0.65073177442324137</v>
      </c>
      <c r="O3218">
        <v>1</v>
      </c>
      <c r="P3218">
        <v>6</v>
      </c>
      <c r="Q3218">
        <v>8</v>
      </c>
      <c r="R3218">
        <v>9</v>
      </c>
      <c r="S3218" t="s">
        <v>103</v>
      </c>
      <c r="T3218" t="s">
        <v>106</v>
      </c>
      <c r="V3218">
        <v>25</v>
      </c>
      <c r="W3218">
        <v>24</v>
      </c>
      <c r="X3218">
        <f>IF(AND(OR('Country Prioritization'!$C$4 = 'Filter inputs'!$A$4,'Country Prioritization'!$C$4=$B3218),
OR('Country Prioritization'!$C$6='Filter inputs'!$C$4,'Country Prioritization'!$C$6=$S3218),
OR( 'Country Prioritization'!$C$7='Filter inputs'!$D$4, 'Country Prioritization'!$C$7=$T3218),
OR('Country Prioritization'!$C$8='Filter inputs'!$E$4, 'Country Prioritization'!$C$8=$F3218), OR(AND('Country Prioritization'!$C$5='Filter inputs'!$B$4,H3218&lt;=$X$1),AND('Country Prioritization'!$C$5='Filter inputs'!$B$5,M3218&lt;=$X$1))),1,0)</f>
        <v>1</v>
      </c>
      <c r="Y3218">
        <f>IF(OR('Vaccine Prioritization'!$C$5='Filter inputs'!$E$4, 'Vaccine Prioritization'!$C$5=$F3218),1,0)</f>
        <v>1</v>
      </c>
    </row>
    <row r="3219" spans="1:25" x14ac:dyDescent="0.3">
      <c r="A3219" t="str">
        <f t="shared" si="72"/>
        <v>OCEANIAPNGRotaC2030</v>
      </c>
      <c r="B3219" t="s">
        <v>15</v>
      </c>
      <c r="C3219" t="s">
        <v>121</v>
      </c>
      <c r="D3219" t="s">
        <v>16</v>
      </c>
      <c r="E3219" t="s">
        <v>85</v>
      </c>
      <c r="F3219">
        <v>2030</v>
      </c>
      <c r="G3219" t="s">
        <v>196</v>
      </c>
      <c r="H3219" s="11" cm="1">
        <f t="array" ref="H3219">_xlfn.IFS(G3219="&gt;70%",1,G3219="60-70%",70%,G3219="50-60%",60%,G3219="&lt;50%",50%)</f>
        <v>1</v>
      </c>
      <c r="I3219" s="47">
        <v>0.90220372276009342</v>
      </c>
      <c r="J3219">
        <v>5</v>
      </c>
      <c r="K3219">
        <v>7</v>
      </c>
      <c r="L3219" t="s">
        <v>199</v>
      </c>
      <c r="M3219" s="11" cm="1">
        <f t="array" ref="M3219">_xlfn.IFS(L3219="&gt;70%",1,L3219="60-70%",70%,L3219="50-60%",60%,L3219="&lt;50%",50%)</f>
        <v>0.5</v>
      </c>
      <c r="N3219" s="47">
        <v>0.60994939433906681</v>
      </c>
      <c r="O3219">
        <v>7</v>
      </c>
      <c r="P3219">
        <v>6</v>
      </c>
      <c r="Q3219">
        <v>6</v>
      </c>
      <c r="R3219">
        <v>5</v>
      </c>
      <c r="S3219" t="s">
        <v>104</v>
      </c>
      <c r="T3219" t="s">
        <v>107</v>
      </c>
      <c r="V3219">
        <v>23</v>
      </c>
      <c r="W3219">
        <v>24</v>
      </c>
      <c r="X3219">
        <f>IF(AND(OR('Country Prioritization'!$C$4 = 'Filter inputs'!$A$4,'Country Prioritization'!$C$4=$B3219),
OR('Country Prioritization'!$C$6='Filter inputs'!$C$4,'Country Prioritization'!$C$6=$S3219),
OR( 'Country Prioritization'!$C$7='Filter inputs'!$D$4, 'Country Prioritization'!$C$7=$T3219),
OR('Country Prioritization'!$C$8='Filter inputs'!$E$4, 'Country Prioritization'!$C$8=$F3219), OR(AND('Country Prioritization'!$C$5='Filter inputs'!$B$4,H3219&lt;=$X$1),AND('Country Prioritization'!$C$5='Filter inputs'!$B$5,M3219&lt;=$X$1))),1,0)</f>
        <v>1</v>
      </c>
      <c r="Y3219">
        <f>IF(OR('Vaccine Prioritization'!$C$5='Filter inputs'!$E$4, 'Vaccine Prioritization'!$C$5=$F3219),1,0)</f>
        <v>1</v>
      </c>
    </row>
    <row r="3220" spans="1:25" x14ac:dyDescent="0.3">
      <c r="A3220" t="str">
        <f t="shared" si="72"/>
        <v>ASIASYRRotaC2030</v>
      </c>
      <c r="B3220" t="s">
        <v>13</v>
      </c>
      <c r="C3220" t="s">
        <v>122</v>
      </c>
      <c r="D3220" t="s">
        <v>17</v>
      </c>
      <c r="E3220" t="s">
        <v>85</v>
      </c>
      <c r="F3220">
        <v>2030</v>
      </c>
      <c r="G3220" t="s">
        <v>196</v>
      </c>
      <c r="H3220" s="11" cm="1">
        <f t="array" ref="H3220">_xlfn.IFS(G3220="&gt;70%",1,G3220="60-70%",70%,G3220="50-60%",60%,G3220="&lt;50%",50%)</f>
        <v>1</v>
      </c>
      <c r="I3220" s="47">
        <v>1.8842435612945572</v>
      </c>
      <c r="J3220">
        <v>9</v>
      </c>
      <c r="K3220">
        <v>9</v>
      </c>
      <c r="L3220" t="s">
        <v>199</v>
      </c>
      <c r="M3220" s="11" cm="1">
        <f t="array" ref="M3220">_xlfn.IFS(L3220="&gt;70%",1,L3220="60-70%",70%,L3220="50-60%",60%,L3220="&lt;50%",50%)</f>
        <v>0.5</v>
      </c>
      <c r="N3220" s="47">
        <v>0.57167643053027661</v>
      </c>
      <c r="O3220">
        <v>10</v>
      </c>
      <c r="P3220">
        <v>6</v>
      </c>
      <c r="Q3220">
        <v>2</v>
      </c>
      <c r="R3220">
        <v>9</v>
      </c>
      <c r="S3220" t="s">
        <v>103</v>
      </c>
      <c r="T3220" t="s">
        <v>106</v>
      </c>
      <c r="V3220">
        <v>29</v>
      </c>
      <c r="W3220">
        <v>27</v>
      </c>
      <c r="X3220">
        <f>IF(AND(OR('Country Prioritization'!$C$4 = 'Filter inputs'!$A$4,'Country Prioritization'!$C$4=$B3220),
OR('Country Prioritization'!$C$6='Filter inputs'!$C$4,'Country Prioritization'!$C$6=$S3220),
OR( 'Country Prioritization'!$C$7='Filter inputs'!$D$4, 'Country Prioritization'!$C$7=$T3220),
OR('Country Prioritization'!$C$8='Filter inputs'!$E$4, 'Country Prioritization'!$C$8=$F3220), OR(AND('Country Prioritization'!$C$5='Filter inputs'!$B$4,H3220&lt;=$X$1),AND('Country Prioritization'!$C$5='Filter inputs'!$B$5,M3220&lt;=$X$1))),1,0)</f>
        <v>1</v>
      </c>
      <c r="Y3220">
        <f>IF(OR('Vaccine Prioritization'!$C$5='Filter inputs'!$E$4, 'Vaccine Prioritization'!$C$5=$F3220),1,0)</f>
        <v>1</v>
      </c>
    </row>
    <row r="3221" spans="1:25" x14ac:dyDescent="0.3">
      <c r="A3221" t="str">
        <f t="shared" si="72"/>
        <v>ASIAKHMRotaC2030</v>
      </c>
      <c r="B3221" t="s">
        <v>13</v>
      </c>
      <c r="C3221" t="s">
        <v>163</v>
      </c>
      <c r="D3221" t="s">
        <v>59</v>
      </c>
      <c r="E3221" t="s">
        <v>85</v>
      </c>
      <c r="F3221">
        <v>2030</v>
      </c>
      <c r="G3221" t="s">
        <v>196</v>
      </c>
      <c r="H3221" s="11" cm="1">
        <f t="array" ref="H3221">_xlfn.IFS(G3221="&gt;70%",1,G3221="60-70%",70%,G3221="50-60%",60%,G3221="&lt;50%",50%)</f>
        <v>1</v>
      </c>
      <c r="I3221" s="47">
        <v>0.40160821859400236</v>
      </c>
      <c r="J3221">
        <v>8</v>
      </c>
      <c r="K3221">
        <v>5</v>
      </c>
      <c r="L3221" t="s">
        <v>199</v>
      </c>
      <c r="M3221" s="11" cm="1">
        <f t="array" ref="M3221">_xlfn.IFS(L3221="&gt;70%",1,L3221="60-70%",70%,L3221="50-60%",60%,L3221="&lt;50%",50%)</f>
        <v>0.5</v>
      </c>
      <c r="N3221" s="47">
        <v>0.56043494247883074</v>
      </c>
      <c r="O3221">
        <v>9</v>
      </c>
      <c r="P3221">
        <v>6</v>
      </c>
      <c r="Q3221">
        <v>8</v>
      </c>
      <c r="R3221">
        <v>2</v>
      </c>
      <c r="S3221" t="s">
        <v>104</v>
      </c>
      <c r="T3221" t="s">
        <v>109</v>
      </c>
      <c r="V3221">
        <v>23</v>
      </c>
      <c r="W3221">
        <v>25</v>
      </c>
      <c r="X3221">
        <f>IF(AND(OR('Country Prioritization'!$C$4 = 'Filter inputs'!$A$4,'Country Prioritization'!$C$4=$B3221),
OR('Country Prioritization'!$C$6='Filter inputs'!$C$4,'Country Prioritization'!$C$6=$S3221),
OR( 'Country Prioritization'!$C$7='Filter inputs'!$D$4, 'Country Prioritization'!$C$7=$T3221),
OR('Country Prioritization'!$C$8='Filter inputs'!$E$4, 'Country Prioritization'!$C$8=$F3221), OR(AND('Country Prioritization'!$C$5='Filter inputs'!$B$4,H3221&lt;=$X$1),AND('Country Prioritization'!$C$5='Filter inputs'!$B$5,M3221&lt;=$X$1))),1,0)</f>
        <v>1</v>
      </c>
      <c r="Y3221">
        <f>IF(OR('Vaccine Prioritization'!$C$5='Filter inputs'!$E$4, 'Vaccine Prioritization'!$C$5=$F3221),1,0)</f>
        <v>1</v>
      </c>
    </row>
    <row r="3222" spans="1:25" x14ac:dyDescent="0.3">
      <c r="A3222" t="str">
        <f t="shared" si="72"/>
        <v>AFRICABENRotaC2030</v>
      </c>
      <c r="B3222" t="s">
        <v>3</v>
      </c>
      <c r="C3222" t="s">
        <v>132</v>
      </c>
      <c r="D3222" t="s">
        <v>28</v>
      </c>
      <c r="E3222" t="s">
        <v>85</v>
      </c>
      <c r="F3222">
        <v>2030</v>
      </c>
      <c r="G3222" t="s">
        <v>196</v>
      </c>
      <c r="H3222" s="11" cm="1">
        <f t="array" ref="H3222">_xlfn.IFS(G3222="&gt;70%",1,G3222="60-70%",70%,G3222="50-60%",60%,G3222="&lt;50%",50%)</f>
        <v>1</v>
      </c>
      <c r="I3222" s="47">
        <v>0.42579634040164205</v>
      </c>
      <c r="J3222">
        <v>6</v>
      </c>
      <c r="K3222">
        <v>5</v>
      </c>
      <c r="L3222" t="s">
        <v>199</v>
      </c>
      <c r="M3222" s="11" cm="1">
        <f t="array" ref="M3222">_xlfn.IFS(L3222="&gt;70%",1,L3222="60-70%",70%,L3222="50-60%",60%,L3222="&lt;50%",50%)</f>
        <v>0.5</v>
      </c>
      <c r="N3222" s="47">
        <v>0.47546566663563117</v>
      </c>
      <c r="O3222">
        <v>7</v>
      </c>
      <c r="P3222">
        <v>5</v>
      </c>
      <c r="Q3222">
        <v>2</v>
      </c>
      <c r="R3222">
        <v>8</v>
      </c>
      <c r="S3222" t="s">
        <v>104</v>
      </c>
      <c r="T3222" t="s">
        <v>106</v>
      </c>
      <c r="V3222">
        <v>21</v>
      </c>
      <c r="W3222">
        <v>22</v>
      </c>
      <c r="X3222">
        <f>IF(AND(OR('Country Prioritization'!$C$4 = 'Filter inputs'!$A$4,'Country Prioritization'!$C$4=$B3222),
OR('Country Prioritization'!$C$6='Filter inputs'!$C$4,'Country Prioritization'!$C$6=$S3222),
OR( 'Country Prioritization'!$C$7='Filter inputs'!$D$4, 'Country Prioritization'!$C$7=$T3222),
OR('Country Prioritization'!$C$8='Filter inputs'!$E$4, 'Country Prioritization'!$C$8=$F3222), OR(AND('Country Prioritization'!$C$5='Filter inputs'!$B$4,H3222&lt;=$X$1),AND('Country Prioritization'!$C$5='Filter inputs'!$B$5,M3222&lt;=$X$1))),1,0)</f>
        <v>1</v>
      </c>
      <c r="Y3222">
        <f>IF(OR('Vaccine Prioritization'!$C$5='Filter inputs'!$E$4, 'Vaccine Prioritization'!$C$5=$F3222),1,0)</f>
        <v>1</v>
      </c>
    </row>
    <row r="3223" spans="1:25" x14ac:dyDescent="0.3">
      <c r="A3223" t="str">
        <f t="shared" si="72"/>
        <v>AFRICAGINRotaC2030</v>
      </c>
      <c r="B3223" t="s">
        <v>3</v>
      </c>
      <c r="C3223" t="s">
        <v>119</v>
      </c>
      <c r="D3223" t="s">
        <v>12</v>
      </c>
      <c r="E3223" t="s">
        <v>85</v>
      </c>
      <c r="F3223">
        <v>2030</v>
      </c>
      <c r="G3223" t="s">
        <v>196</v>
      </c>
      <c r="H3223" s="11" cm="1">
        <f t="array" ref="H3223">_xlfn.IFS(G3223="&gt;70%",1,G3223="60-70%",70%,G3223="50-60%",60%,G3223="&lt;50%",50%)</f>
        <v>1</v>
      </c>
      <c r="I3223" s="47">
        <v>0.6061596267281717</v>
      </c>
      <c r="J3223">
        <v>6</v>
      </c>
      <c r="K3223">
        <v>6</v>
      </c>
      <c r="L3223" t="s">
        <v>199</v>
      </c>
      <c r="M3223" s="11" cm="1">
        <f t="array" ref="M3223">_xlfn.IFS(L3223="&gt;70%",1,L3223="60-70%",70%,L3223="50-60%",60%,L3223="&lt;50%",50%)</f>
        <v>0.5</v>
      </c>
      <c r="N3223" s="47">
        <v>0.46608685587871651</v>
      </c>
      <c r="O3223">
        <v>8</v>
      </c>
      <c r="P3223">
        <v>5</v>
      </c>
      <c r="Q3223">
        <v>7</v>
      </c>
      <c r="R3223">
        <v>9</v>
      </c>
      <c r="S3223" t="s">
        <v>103</v>
      </c>
      <c r="T3223" t="s">
        <v>106</v>
      </c>
      <c r="V3223">
        <v>28</v>
      </c>
      <c r="W3223">
        <v>29</v>
      </c>
      <c r="X3223">
        <f>IF(AND(OR('Country Prioritization'!$C$4 = 'Filter inputs'!$A$4,'Country Prioritization'!$C$4=$B3223),
OR('Country Prioritization'!$C$6='Filter inputs'!$C$4,'Country Prioritization'!$C$6=$S3223),
OR( 'Country Prioritization'!$C$7='Filter inputs'!$D$4, 'Country Prioritization'!$C$7=$T3223),
OR('Country Prioritization'!$C$8='Filter inputs'!$E$4, 'Country Prioritization'!$C$8=$F3223), OR(AND('Country Prioritization'!$C$5='Filter inputs'!$B$4,H3223&lt;=$X$1),AND('Country Prioritization'!$C$5='Filter inputs'!$B$5,M3223&lt;=$X$1))),1,0)</f>
        <v>1</v>
      </c>
      <c r="Y3223">
        <f>IF(OR('Vaccine Prioritization'!$C$5='Filter inputs'!$E$4, 'Vaccine Prioritization'!$C$5=$F3223),1,0)</f>
        <v>1</v>
      </c>
    </row>
    <row r="3224" spans="1:25" x14ac:dyDescent="0.3">
      <c r="A3224" t="str">
        <f t="shared" si="72"/>
        <v>AFRICABDIRotaC2030</v>
      </c>
      <c r="B3224" t="s">
        <v>3</v>
      </c>
      <c r="C3224" t="s">
        <v>171</v>
      </c>
      <c r="D3224" t="s">
        <v>67</v>
      </c>
      <c r="E3224" t="s">
        <v>85</v>
      </c>
      <c r="F3224">
        <v>2030</v>
      </c>
      <c r="G3224" t="s">
        <v>196</v>
      </c>
      <c r="H3224" s="11" cm="1">
        <f t="array" ref="H3224">_xlfn.IFS(G3224="&gt;70%",1,G3224="60-70%",70%,G3224="50-60%",60%,G3224="&lt;50%",50%)</f>
        <v>1</v>
      </c>
      <c r="I3224" s="47">
        <v>0.45882474817485097</v>
      </c>
      <c r="J3224">
        <v>1</v>
      </c>
      <c r="K3224">
        <v>6</v>
      </c>
      <c r="L3224" t="s">
        <v>196</v>
      </c>
      <c r="M3224" s="11" cm="1">
        <f t="array" ref="M3224">_xlfn.IFS(L3224="&gt;70%",1,L3224="60-70%",70%,L3224="50-60%",60%,L3224="&lt;50%",50%)</f>
        <v>1</v>
      </c>
      <c r="N3224" s="47">
        <v>0.45138315831559056</v>
      </c>
      <c r="O3224">
        <v>2</v>
      </c>
      <c r="P3224">
        <v>5</v>
      </c>
      <c r="Q3224">
        <v>5</v>
      </c>
      <c r="R3224">
        <v>9</v>
      </c>
      <c r="S3224" t="s">
        <v>103</v>
      </c>
      <c r="T3224" t="s">
        <v>106</v>
      </c>
      <c r="V3224">
        <v>21</v>
      </c>
      <c r="W3224">
        <v>21</v>
      </c>
      <c r="X3224">
        <f>IF(AND(OR('Country Prioritization'!$C$4 = 'Filter inputs'!$A$4,'Country Prioritization'!$C$4=$B3224),
OR('Country Prioritization'!$C$6='Filter inputs'!$C$4,'Country Prioritization'!$C$6=$S3224),
OR( 'Country Prioritization'!$C$7='Filter inputs'!$D$4, 'Country Prioritization'!$C$7=$T3224),
OR('Country Prioritization'!$C$8='Filter inputs'!$E$4, 'Country Prioritization'!$C$8=$F3224), OR(AND('Country Prioritization'!$C$5='Filter inputs'!$B$4,H3224&lt;=$X$1),AND('Country Prioritization'!$C$5='Filter inputs'!$B$5,M3224&lt;=$X$1))),1,0)</f>
        <v>1</v>
      </c>
      <c r="Y3224">
        <f>IF(OR('Vaccine Prioritization'!$C$5='Filter inputs'!$E$4, 'Vaccine Prioritization'!$C$5=$F3224),1,0)</f>
        <v>1</v>
      </c>
    </row>
    <row r="3225" spans="1:25" x14ac:dyDescent="0.3">
      <c r="A3225" t="str">
        <f t="shared" si="72"/>
        <v>AFRICASSDRotaC2030</v>
      </c>
      <c r="B3225" t="s">
        <v>3</v>
      </c>
      <c r="C3225" t="s">
        <v>115</v>
      </c>
      <c r="D3225" t="s">
        <v>7</v>
      </c>
      <c r="E3225" t="s">
        <v>85</v>
      </c>
      <c r="F3225">
        <v>2030</v>
      </c>
      <c r="G3225" t="s">
        <v>196</v>
      </c>
      <c r="H3225" s="11" cm="1">
        <f t="array" ref="H3225">_xlfn.IFS(G3225="&gt;70%",1,G3225="60-70%",70%,G3225="50-60%",60%,G3225="&lt;50%",50%)</f>
        <v>1</v>
      </c>
      <c r="I3225" s="47">
        <v>0.60541154621152382</v>
      </c>
      <c r="J3225">
        <v>6</v>
      </c>
      <c r="K3225">
        <v>6</v>
      </c>
      <c r="L3225" t="s">
        <v>199</v>
      </c>
      <c r="M3225" s="11" cm="1">
        <f t="array" ref="M3225">_xlfn.IFS(L3225="&gt;70%",1,L3225="60-70%",70%,L3225="50-60%",60%,L3225="&lt;50%",50%)</f>
        <v>0.5</v>
      </c>
      <c r="N3225" s="47">
        <v>0.43872538358871094</v>
      </c>
      <c r="O3225">
        <v>8</v>
      </c>
      <c r="P3225">
        <v>5</v>
      </c>
      <c r="Q3225">
        <v>4</v>
      </c>
      <c r="R3225">
        <v>9</v>
      </c>
      <c r="S3225" t="s">
        <v>103</v>
      </c>
      <c r="T3225" t="s">
        <v>106</v>
      </c>
      <c r="V3225">
        <v>25</v>
      </c>
      <c r="W3225">
        <v>26</v>
      </c>
      <c r="X3225">
        <f>IF(AND(OR('Country Prioritization'!$C$4 = 'Filter inputs'!$A$4,'Country Prioritization'!$C$4=$B3225),
OR('Country Prioritization'!$C$6='Filter inputs'!$C$4,'Country Prioritization'!$C$6=$S3225),
OR( 'Country Prioritization'!$C$7='Filter inputs'!$D$4, 'Country Prioritization'!$C$7=$T3225),
OR('Country Prioritization'!$C$8='Filter inputs'!$E$4, 'Country Prioritization'!$C$8=$F3225), OR(AND('Country Prioritization'!$C$5='Filter inputs'!$B$4,H3225&lt;=$X$1),AND('Country Prioritization'!$C$5='Filter inputs'!$B$5,M3225&lt;=$X$1))),1,0)</f>
        <v>1</v>
      </c>
      <c r="Y3225">
        <f>IF(OR('Vaccine Prioritization'!$C$5='Filter inputs'!$E$4, 'Vaccine Prioritization'!$C$5=$F3225),1,0)</f>
        <v>1</v>
      </c>
    </row>
    <row r="3226" spans="1:25" x14ac:dyDescent="0.3">
      <c r="A3226" t="str">
        <f t="shared" si="72"/>
        <v>AMERICACUBRotaC2030</v>
      </c>
      <c r="B3226" t="s">
        <v>22</v>
      </c>
      <c r="C3226" t="s">
        <v>175</v>
      </c>
      <c r="D3226" t="s">
        <v>71</v>
      </c>
      <c r="E3226" t="s">
        <v>85</v>
      </c>
      <c r="F3226">
        <v>2030</v>
      </c>
      <c r="G3226" t="s">
        <v>196</v>
      </c>
      <c r="H3226" s="11" cm="1">
        <f t="array" ref="H3226">_xlfn.IFS(G3226="&gt;70%",1,G3226="60-70%",70%,G3226="50-60%",60%,G3226="&lt;50%",50%)</f>
        <v>1</v>
      </c>
      <c r="I3226" s="47">
        <v>5.7091232232056179E-2</v>
      </c>
      <c r="J3226">
        <v>4</v>
      </c>
      <c r="K3226">
        <v>2</v>
      </c>
      <c r="L3226" t="s">
        <v>199</v>
      </c>
      <c r="M3226" s="11" cm="1">
        <f t="array" ref="M3226">_xlfn.IFS(L3226="&gt;70%",1,L3226="60-70%",70%,L3226="50-60%",60%,L3226="&lt;50%",50%)</f>
        <v>0.5</v>
      </c>
      <c r="N3226" s="47">
        <v>0.39534362851211158</v>
      </c>
      <c r="O3226">
        <v>7</v>
      </c>
      <c r="P3226">
        <v>5</v>
      </c>
      <c r="Q3226">
        <v>1</v>
      </c>
      <c r="R3226">
        <v>10</v>
      </c>
      <c r="S3226" t="s">
        <v>105</v>
      </c>
      <c r="T3226" t="s">
        <v>108</v>
      </c>
      <c r="V3226">
        <v>17</v>
      </c>
      <c r="W3226">
        <v>23</v>
      </c>
      <c r="X3226">
        <f>IF(AND(OR('Country Prioritization'!$C$4 = 'Filter inputs'!$A$4,'Country Prioritization'!$C$4=$B3226),
OR('Country Prioritization'!$C$6='Filter inputs'!$C$4,'Country Prioritization'!$C$6=$S3226),
OR( 'Country Prioritization'!$C$7='Filter inputs'!$D$4, 'Country Prioritization'!$C$7=$T3226),
OR('Country Prioritization'!$C$8='Filter inputs'!$E$4, 'Country Prioritization'!$C$8=$F3226), OR(AND('Country Prioritization'!$C$5='Filter inputs'!$B$4,H3226&lt;=$X$1),AND('Country Prioritization'!$C$5='Filter inputs'!$B$5,M3226&lt;=$X$1))),1,0)</f>
        <v>1</v>
      </c>
      <c r="Y3226">
        <f>IF(OR('Vaccine Prioritization'!$C$5='Filter inputs'!$E$4, 'Vaccine Prioritization'!$C$5=$F3226),1,0)</f>
        <v>1</v>
      </c>
    </row>
    <row r="3227" spans="1:25" x14ac:dyDescent="0.3">
      <c r="A3227" t="str">
        <f t="shared" si="72"/>
        <v>ASIATJKRotaC2030</v>
      </c>
      <c r="B3227" t="s">
        <v>13</v>
      </c>
      <c r="C3227" t="s">
        <v>172</v>
      </c>
      <c r="D3227" t="s">
        <v>68</v>
      </c>
      <c r="E3227" t="s">
        <v>85</v>
      </c>
      <c r="F3227">
        <v>2030</v>
      </c>
      <c r="G3227" t="s">
        <v>196</v>
      </c>
      <c r="H3227" s="11" cm="1">
        <f t="array" ref="H3227">_xlfn.IFS(G3227="&gt;70%",1,G3227="60-70%",70%,G3227="50-60%",60%,G3227="&lt;50%",50%)</f>
        <v>1</v>
      </c>
      <c r="I3227" s="47">
        <v>0.39616137044546962</v>
      </c>
      <c r="J3227">
        <v>1</v>
      </c>
      <c r="K3227">
        <v>5</v>
      </c>
      <c r="L3227" t="s">
        <v>196</v>
      </c>
      <c r="M3227" s="11" cm="1">
        <f t="array" ref="M3227">_xlfn.IFS(L3227="&gt;70%",1,L3227="60-70%",70%,L3227="50-60%",60%,L3227="&lt;50%",50%)</f>
        <v>1</v>
      </c>
      <c r="N3227" s="47">
        <v>0.39246673593845399</v>
      </c>
      <c r="O3227">
        <v>2</v>
      </c>
      <c r="P3227">
        <v>5</v>
      </c>
      <c r="Q3227">
        <v>6</v>
      </c>
      <c r="R3227">
        <v>9</v>
      </c>
      <c r="S3227" t="s">
        <v>103</v>
      </c>
      <c r="T3227" t="s">
        <v>106</v>
      </c>
      <c r="V3227">
        <v>21</v>
      </c>
      <c r="W3227">
        <v>22</v>
      </c>
      <c r="X3227">
        <f>IF(AND(OR('Country Prioritization'!$C$4 = 'Filter inputs'!$A$4,'Country Prioritization'!$C$4=$B3227),
OR('Country Prioritization'!$C$6='Filter inputs'!$C$4,'Country Prioritization'!$C$6=$S3227),
OR( 'Country Prioritization'!$C$7='Filter inputs'!$D$4, 'Country Prioritization'!$C$7=$T3227),
OR('Country Prioritization'!$C$8='Filter inputs'!$E$4, 'Country Prioritization'!$C$8=$F3227), OR(AND('Country Prioritization'!$C$5='Filter inputs'!$B$4,H3227&lt;=$X$1),AND('Country Prioritization'!$C$5='Filter inputs'!$B$5,M3227&lt;=$X$1))),1,0)</f>
        <v>1</v>
      </c>
      <c r="Y3227">
        <f>IF(OR('Vaccine Prioritization'!$C$5='Filter inputs'!$E$4, 'Vaccine Prioritization'!$C$5=$F3227),1,0)</f>
        <v>1</v>
      </c>
    </row>
    <row r="3228" spans="1:25" x14ac:dyDescent="0.3">
      <c r="A3228" t="str">
        <f t="shared" si="72"/>
        <v>ASIAAZERotaC2030</v>
      </c>
      <c r="B3228" t="s">
        <v>13</v>
      </c>
      <c r="C3228" t="s">
        <v>144</v>
      </c>
      <c r="D3228" t="s">
        <v>40</v>
      </c>
      <c r="E3228" t="s">
        <v>85</v>
      </c>
      <c r="F3228">
        <v>2030</v>
      </c>
      <c r="G3228" t="s">
        <v>196</v>
      </c>
      <c r="H3228" s="11" cm="1">
        <f t="array" ref="H3228">_xlfn.IFS(G3228="&gt;70%",1,G3228="60-70%",70%,G3228="50-60%",60%,G3228="&lt;50%",50%)</f>
        <v>1</v>
      </c>
      <c r="I3228" s="47">
        <v>0.28747919378431358</v>
      </c>
      <c r="J3228">
        <v>8</v>
      </c>
      <c r="K3228">
        <v>5</v>
      </c>
      <c r="L3228" t="s">
        <v>199</v>
      </c>
      <c r="M3228" s="11" cm="1">
        <f t="array" ref="M3228">_xlfn.IFS(L3228="&gt;70%",1,L3228="60-70%",70%,L3228="50-60%",60%,L3228="&lt;50%",50%)</f>
        <v>0.5</v>
      </c>
      <c r="N3228" s="47">
        <v>0.33320336160077846</v>
      </c>
      <c r="O3228">
        <v>9</v>
      </c>
      <c r="P3228">
        <v>5</v>
      </c>
      <c r="Q3228">
        <v>3</v>
      </c>
      <c r="R3228">
        <v>10</v>
      </c>
      <c r="S3228" t="s">
        <v>105</v>
      </c>
      <c r="T3228" t="s">
        <v>108</v>
      </c>
      <c r="V3228">
        <v>26</v>
      </c>
      <c r="W3228">
        <v>27</v>
      </c>
      <c r="X3228">
        <f>IF(AND(OR('Country Prioritization'!$C$4 = 'Filter inputs'!$A$4,'Country Prioritization'!$C$4=$B3228),
OR('Country Prioritization'!$C$6='Filter inputs'!$C$4,'Country Prioritization'!$C$6=$S3228),
OR( 'Country Prioritization'!$C$7='Filter inputs'!$D$4, 'Country Prioritization'!$C$7=$T3228),
OR('Country Prioritization'!$C$8='Filter inputs'!$E$4, 'Country Prioritization'!$C$8=$F3228), OR(AND('Country Prioritization'!$C$5='Filter inputs'!$B$4,H3228&lt;=$X$1),AND('Country Prioritization'!$C$5='Filter inputs'!$B$5,M3228&lt;=$X$1))),1,0)</f>
        <v>1</v>
      </c>
      <c r="Y3228">
        <f>IF(OR('Vaccine Prioritization'!$C$5='Filter inputs'!$E$4, 'Vaccine Prioritization'!$C$5=$F3228),1,0)</f>
        <v>1</v>
      </c>
    </row>
    <row r="3229" spans="1:25" x14ac:dyDescent="0.3">
      <c r="A3229" t="str">
        <f t="shared" si="72"/>
        <v>AFRICAERIRotaC2030</v>
      </c>
      <c r="B3229" t="s">
        <v>3</v>
      </c>
      <c r="C3229" t="s">
        <v>183</v>
      </c>
      <c r="D3229" t="s">
        <v>79</v>
      </c>
      <c r="E3229" t="s">
        <v>85</v>
      </c>
      <c r="F3229">
        <v>2030</v>
      </c>
      <c r="G3229" t="s">
        <v>196</v>
      </c>
      <c r="H3229" s="11" cm="1">
        <f t="array" ref="H3229">_xlfn.IFS(G3229="&gt;70%",1,G3229="60-70%",70%,G3229="50-60%",60%,G3229="&lt;50%",50%)</f>
        <v>1</v>
      </c>
      <c r="I3229" s="47">
        <v>0.15813978263308945</v>
      </c>
      <c r="J3229">
        <v>1</v>
      </c>
      <c r="K3229">
        <v>3</v>
      </c>
      <c r="L3229" t="s">
        <v>196</v>
      </c>
      <c r="M3229" s="11" cm="1">
        <f t="array" ref="M3229">_xlfn.IFS(L3229="&gt;70%",1,L3229="60-70%",70%,L3229="50-60%",60%,L3229="&lt;50%",50%)</f>
        <v>1</v>
      </c>
      <c r="N3229" s="47">
        <v>0.27235423825241395</v>
      </c>
      <c r="O3229">
        <v>1</v>
      </c>
      <c r="P3229">
        <v>5</v>
      </c>
      <c r="Q3229">
        <v>7</v>
      </c>
      <c r="R3229">
        <v>9</v>
      </c>
      <c r="S3229" t="s">
        <v>103</v>
      </c>
      <c r="T3229" t="s">
        <v>106</v>
      </c>
      <c r="V3229">
        <v>20</v>
      </c>
      <c r="W3229">
        <v>22</v>
      </c>
      <c r="X3229">
        <f>IF(AND(OR('Country Prioritization'!$C$4 = 'Filter inputs'!$A$4,'Country Prioritization'!$C$4=$B3229),
OR('Country Prioritization'!$C$6='Filter inputs'!$C$4,'Country Prioritization'!$C$6=$S3229),
OR( 'Country Prioritization'!$C$7='Filter inputs'!$D$4, 'Country Prioritization'!$C$7=$T3229),
OR('Country Prioritization'!$C$8='Filter inputs'!$E$4, 'Country Prioritization'!$C$8=$F3229), OR(AND('Country Prioritization'!$C$5='Filter inputs'!$B$4,H3229&lt;=$X$1),AND('Country Prioritization'!$C$5='Filter inputs'!$B$5,M3229&lt;=$X$1))),1,0)</f>
        <v>1</v>
      </c>
      <c r="Y3229">
        <f>IF(OR('Vaccine Prioritization'!$C$5='Filter inputs'!$E$4, 'Vaccine Prioritization'!$C$5=$F3229),1,0)</f>
        <v>1</v>
      </c>
    </row>
    <row r="3230" spans="1:25" x14ac:dyDescent="0.3">
      <c r="A3230" t="str">
        <f t="shared" si="72"/>
        <v>AFRICAMWIRotaC2030</v>
      </c>
      <c r="B3230" t="s">
        <v>3</v>
      </c>
      <c r="C3230" t="s">
        <v>158</v>
      </c>
      <c r="D3230" t="s">
        <v>54</v>
      </c>
      <c r="E3230" t="s">
        <v>85</v>
      </c>
      <c r="F3230">
        <v>2030</v>
      </c>
      <c r="G3230" t="s">
        <v>196</v>
      </c>
      <c r="H3230" s="11" cm="1">
        <f t="array" ref="H3230">_xlfn.IFS(G3230="&gt;70%",1,G3230="60-70%",70%,G3230="50-60%",60%,G3230="&lt;50%",50%)</f>
        <v>1</v>
      </c>
      <c r="I3230" s="47">
        <v>0.29365539601353852</v>
      </c>
      <c r="J3230">
        <v>2</v>
      </c>
      <c r="K3230">
        <v>5</v>
      </c>
      <c r="L3230" t="s">
        <v>196</v>
      </c>
      <c r="M3230" s="11" cm="1">
        <f t="array" ref="M3230">_xlfn.IFS(L3230="&gt;70%",1,L3230="60-70%",70%,L3230="50-60%",60%,L3230="&lt;50%",50%)</f>
        <v>1</v>
      </c>
      <c r="N3230" s="47">
        <v>0.27119204983158296</v>
      </c>
      <c r="O3230">
        <v>3</v>
      </c>
      <c r="P3230">
        <v>4</v>
      </c>
      <c r="Q3230">
        <v>10</v>
      </c>
      <c r="R3230">
        <v>9</v>
      </c>
      <c r="S3230" t="s">
        <v>103</v>
      </c>
      <c r="T3230" t="s">
        <v>106</v>
      </c>
      <c r="V3230">
        <v>26</v>
      </c>
      <c r="W3230">
        <v>26</v>
      </c>
      <c r="X3230">
        <f>IF(AND(OR('Country Prioritization'!$C$4 = 'Filter inputs'!$A$4,'Country Prioritization'!$C$4=$B3230),
OR('Country Prioritization'!$C$6='Filter inputs'!$C$4,'Country Prioritization'!$C$6=$S3230),
OR( 'Country Prioritization'!$C$7='Filter inputs'!$D$4, 'Country Prioritization'!$C$7=$T3230),
OR('Country Prioritization'!$C$8='Filter inputs'!$E$4, 'Country Prioritization'!$C$8=$F3230), OR(AND('Country Prioritization'!$C$5='Filter inputs'!$B$4,H3230&lt;=$X$1),AND('Country Prioritization'!$C$5='Filter inputs'!$B$5,M3230&lt;=$X$1))),1,0)</f>
        <v>1</v>
      </c>
      <c r="Y3230">
        <f>IF(OR('Vaccine Prioritization'!$C$5='Filter inputs'!$E$4, 'Vaccine Prioritization'!$C$5=$F3230),1,0)</f>
        <v>1</v>
      </c>
    </row>
    <row r="3231" spans="1:25" x14ac:dyDescent="0.3">
      <c r="A3231" t="str">
        <f t="shared" si="72"/>
        <v>AFRICASLERotaC2030</v>
      </c>
      <c r="B3231" t="s">
        <v>3</v>
      </c>
      <c r="C3231" t="s">
        <v>154</v>
      </c>
      <c r="D3231" t="s">
        <v>50</v>
      </c>
      <c r="E3231" t="s">
        <v>85</v>
      </c>
      <c r="F3231">
        <v>2030</v>
      </c>
      <c r="G3231" t="s">
        <v>196</v>
      </c>
      <c r="H3231" s="11" cm="1">
        <f t="array" ref="H3231">_xlfn.IFS(G3231="&gt;70%",1,G3231="60-70%",70%,G3231="50-60%",60%,G3231="&lt;50%",50%)</f>
        <v>1</v>
      </c>
      <c r="I3231" s="47">
        <v>0.24664912336603911</v>
      </c>
      <c r="J3231">
        <v>2</v>
      </c>
      <c r="K3231">
        <v>5</v>
      </c>
      <c r="L3231" t="s">
        <v>196</v>
      </c>
      <c r="M3231" s="11" cm="1">
        <f t="array" ref="M3231">_xlfn.IFS(L3231="&gt;70%",1,L3231="60-70%",70%,L3231="50-60%",60%,L3231="&lt;50%",50%)</f>
        <v>1</v>
      </c>
      <c r="N3231" s="47">
        <v>0.24964215826066272</v>
      </c>
      <c r="O3231">
        <v>4</v>
      </c>
      <c r="P3231">
        <v>4</v>
      </c>
      <c r="Q3231">
        <v>10</v>
      </c>
      <c r="R3231">
        <v>9</v>
      </c>
      <c r="S3231" t="s">
        <v>103</v>
      </c>
      <c r="T3231" t="s">
        <v>106</v>
      </c>
      <c r="V3231">
        <v>26</v>
      </c>
      <c r="W3231">
        <v>27</v>
      </c>
      <c r="X3231">
        <f>IF(AND(OR('Country Prioritization'!$C$4 = 'Filter inputs'!$A$4,'Country Prioritization'!$C$4=$B3231),
OR('Country Prioritization'!$C$6='Filter inputs'!$C$4,'Country Prioritization'!$C$6=$S3231),
OR( 'Country Prioritization'!$C$7='Filter inputs'!$D$4, 'Country Prioritization'!$C$7=$T3231),
OR('Country Prioritization'!$C$8='Filter inputs'!$E$4, 'Country Prioritization'!$C$8=$F3231), OR(AND('Country Prioritization'!$C$5='Filter inputs'!$B$4,H3231&lt;=$X$1),AND('Country Prioritization'!$C$5='Filter inputs'!$B$5,M3231&lt;=$X$1))),1,0)</f>
        <v>1</v>
      </c>
      <c r="Y3231">
        <f>IF(OR('Vaccine Prioritization'!$C$5='Filter inputs'!$E$4, 'Vaccine Prioritization'!$C$5=$F3231),1,0)</f>
        <v>1</v>
      </c>
    </row>
    <row r="3232" spans="1:25" x14ac:dyDescent="0.3">
      <c r="A3232" t="str">
        <f t="shared" si="72"/>
        <v>ASIALAORotaC2030</v>
      </c>
      <c r="B3232" t="s">
        <v>13</v>
      </c>
      <c r="C3232" t="s">
        <v>135</v>
      </c>
      <c r="D3232" t="s">
        <v>31</v>
      </c>
      <c r="E3232" t="s">
        <v>85</v>
      </c>
      <c r="F3232">
        <v>2030</v>
      </c>
      <c r="G3232" t="s">
        <v>196</v>
      </c>
      <c r="H3232" s="11" cm="1">
        <f t="array" ref="H3232">_xlfn.IFS(G3232="&gt;70%",1,G3232="60-70%",70%,G3232="50-60%",60%,G3232="&lt;50%",50%)</f>
        <v>1</v>
      </c>
      <c r="I3232" s="47">
        <v>0.34984698705575745</v>
      </c>
      <c r="J3232">
        <v>8</v>
      </c>
      <c r="K3232">
        <v>5</v>
      </c>
      <c r="L3232" t="s">
        <v>199</v>
      </c>
      <c r="M3232" s="11" cm="1">
        <f t="array" ref="M3232">_xlfn.IFS(L3232="&gt;70%",1,L3232="60-70%",70%,L3232="50-60%",60%,L3232="&lt;50%",50%)</f>
        <v>0.5</v>
      </c>
      <c r="N3232" s="47">
        <v>0.24613557316811985</v>
      </c>
      <c r="O3232">
        <v>9</v>
      </c>
      <c r="P3232">
        <v>4</v>
      </c>
      <c r="Q3232">
        <v>2</v>
      </c>
      <c r="R3232">
        <v>5</v>
      </c>
      <c r="S3232" t="s">
        <v>104</v>
      </c>
      <c r="T3232" t="s">
        <v>107</v>
      </c>
      <c r="V3232">
        <v>20</v>
      </c>
      <c r="W3232">
        <v>20</v>
      </c>
      <c r="X3232">
        <f>IF(AND(OR('Country Prioritization'!$C$4 = 'Filter inputs'!$A$4,'Country Prioritization'!$C$4=$B3232),
OR('Country Prioritization'!$C$6='Filter inputs'!$C$4,'Country Prioritization'!$C$6=$S3232),
OR( 'Country Prioritization'!$C$7='Filter inputs'!$D$4, 'Country Prioritization'!$C$7=$T3232),
OR('Country Prioritization'!$C$8='Filter inputs'!$E$4, 'Country Prioritization'!$C$8=$F3232), OR(AND('Country Prioritization'!$C$5='Filter inputs'!$B$4,H3232&lt;=$X$1),AND('Country Prioritization'!$C$5='Filter inputs'!$B$5,M3232&lt;=$X$1))),1,0)</f>
        <v>1</v>
      </c>
      <c r="Y3232">
        <f>IF(OR('Vaccine Prioritization'!$C$5='Filter inputs'!$E$4, 'Vaccine Prioritization'!$C$5=$F3232),1,0)</f>
        <v>1</v>
      </c>
    </row>
    <row r="3233" spans="1:25" x14ac:dyDescent="0.3">
      <c r="A3233" t="str">
        <f t="shared" si="72"/>
        <v>AFRICATGORotaC2030</v>
      </c>
      <c r="B3233" t="s">
        <v>3</v>
      </c>
      <c r="C3233" t="s">
        <v>155</v>
      </c>
      <c r="D3233" t="s">
        <v>51</v>
      </c>
      <c r="E3233" t="s">
        <v>85</v>
      </c>
      <c r="F3233">
        <v>2030</v>
      </c>
      <c r="G3233" t="s">
        <v>196</v>
      </c>
      <c r="H3233" s="11" cm="1">
        <f t="array" ref="H3233">_xlfn.IFS(G3233="&gt;70%",1,G3233="60-70%",70%,G3233="50-60%",60%,G3233="&lt;50%",50%)</f>
        <v>1</v>
      </c>
      <c r="I3233" s="47">
        <v>0.22833081367553437</v>
      </c>
      <c r="J3233">
        <v>5</v>
      </c>
      <c r="K3233">
        <v>4</v>
      </c>
      <c r="L3233" t="s">
        <v>196</v>
      </c>
      <c r="M3233" s="11" cm="1">
        <f t="array" ref="M3233">_xlfn.IFS(L3233="&gt;70%",1,L3233="60-70%",70%,L3233="50-60%",60%,L3233="&lt;50%",50%)</f>
        <v>1</v>
      </c>
      <c r="N3233" s="47">
        <v>0.22855975490428246</v>
      </c>
      <c r="O3233">
        <v>3</v>
      </c>
      <c r="P3233">
        <v>4</v>
      </c>
      <c r="Q3233">
        <v>6</v>
      </c>
      <c r="R3233">
        <v>9</v>
      </c>
      <c r="S3233" t="s">
        <v>103</v>
      </c>
      <c r="T3233" t="s">
        <v>106</v>
      </c>
      <c r="V3233">
        <v>24</v>
      </c>
      <c r="W3233">
        <v>22</v>
      </c>
      <c r="X3233">
        <f>IF(AND(OR('Country Prioritization'!$C$4 = 'Filter inputs'!$A$4,'Country Prioritization'!$C$4=$B3233),
OR('Country Prioritization'!$C$6='Filter inputs'!$C$4,'Country Prioritization'!$C$6=$S3233),
OR( 'Country Prioritization'!$C$7='Filter inputs'!$D$4, 'Country Prioritization'!$C$7=$T3233),
OR('Country Prioritization'!$C$8='Filter inputs'!$E$4, 'Country Prioritization'!$C$8=$F3233), OR(AND('Country Prioritization'!$C$5='Filter inputs'!$B$4,H3233&lt;=$X$1),AND('Country Prioritization'!$C$5='Filter inputs'!$B$5,M3233&lt;=$X$1))),1,0)</f>
        <v>1</v>
      </c>
      <c r="Y3233">
        <f>IF(OR('Vaccine Prioritization'!$C$5='Filter inputs'!$E$4, 'Vaccine Prioritization'!$C$5=$F3233),1,0)</f>
        <v>1</v>
      </c>
    </row>
    <row r="3234" spans="1:25" x14ac:dyDescent="0.3">
      <c r="A3234" t="str">
        <f t="shared" si="72"/>
        <v>ASIAKGZRotaC2030</v>
      </c>
      <c r="B3234" t="s">
        <v>13</v>
      </c>
      <c r="C3234" t="s">
        <v>143</v>
      </c>
      <c r="D3234" t="s">
        <v>39</v>
      </c>
      <c r="E3234" t="s">
        <v>85</v>
      </c>
      <c r="F3234">
        <v>2030</v>
      </c>
      <c r="G3234" t="s">
        <v>196</v>
      </c>
      <c r="H3234" s="11" cm="1">
        <f t="array" ref="H3234">_xlfn.IFS(G3234="&gt;70%",1,G3234="60-70%",70%,G3234="50-60%",60%,G3234="&lt;50%",50%)</f>
        <v>1</v>
      </c>
      <c r="I3234" s="47">
        <v>0.11395915984783059</v>
      </c>
      <c r="J3234">
        <v>8</v>
      </c>
      <c r="K3234">
        <v>3</v>
      </c>
      <c r="L3234" t="s">
        <v>199</v>
      </c>
      <c r="M3234" s="11" cm="1">
        <f t="array" ref="M3234">_xlfn.IFS(L3234="&gt;70%",1,L3234="60-70%",70%,L3234="50-60%",60%,L3234="&lt;50%",50%)</f>
        <v>0.5</v>
      </c>
      <c r="N3234" s="47">
        <v>0.22805282672583088</v>
      </c>
      <c r="O3234">
        <v>9</v>
      </c>
      <c r="P3234">
        <v>4</v>
      </c>
      <c r="Q3234">
        <v>6</v>
      </c>
      <c r="R3234">
        <v>2</v>
      </c>
      <c r="S3234" t="s">
        <v>104</v>
      </c>
      <c r="T3234" t="s">
        <v>109</v>
      </c>
      <c r="V3234">
        <v>19</v>
      </c>
      <c r="W3234">
        <v>21</v>
      </c>
      <c r="X3234">
        <f>IF(AND(OR('Country Prioritization'!$C$4 = 'Filter inputs'!$A$4,'Country Prioritization'!$C$4=$B3234),
OR('Country Prioritization'!$C$6='Filter inputs'!$C$4,'Country Prioritization'!$C$6=$S3234),
OR( 'Country Prioritization'!$C$7='Filter inputs'!$D$4, 'Country Prioritization'!$C$7=$T3234),
OR('Country Prioritization'!$C$8='Filter inputs'!$E$4, 'Country Prioritization'!$C$8=$F3234), OR(AND('Country Prioritization'!$C$5='Filter inputs'!$B$4,H3234&lt;=$X$1),AND('Country Prioritization'!$C$5='Filter inputs'!$B$5,M3234&lt;=$X$1))),1,0)</f>
        <v>1</v>
      </c>
      <c r="Y3234">
        <f>IF(OR('Vaccine Prioritization'!$C$5='Filter inputs'!$E$4, 'Vaccine Prioritization'!$C$5=$F3234),1,0)</f>
        <v>1</v>
      </c>
    </row>
    <row r="3235" spans="1:25" x14ac:dyDescent="0.3">
      <c r="A3235" t="str">
        <f t="shared" si="72"/>
        <v>AFRICACIVRotaC2030</v>
      </c>
      <c r="B3235" t="s">
        <v>3</v>
      </c>
      <c r="C3235" t="s">
        <v>142</v>
      </c>
      <c r="D3235" t="s">
        <v>38</v>
      </c>
      <c r="E3235" t="s">
        <v>85</v>
      </c>
      <c r="F3235">
        <v>2030</v>
      </c>
      <c r="G3235" t="s">
        <v>196</v>
      </c>
      <c r="H3235" s="11" cm="1">
        <f t="array" ref="H3235">_xlfn.IFS(G3235="&gt;70%",1,G3235="60-70%",70%,G3235="50-60%",60%,G3235="&lt;50%",50%)</f>
        <v>1</v>
      </c>
      <c r="I3235" s="47">
        <v>0.17970322704179564</v>
      </c>
      <c r="J3235">
        <v>7</v>
      </c>
      <c r="K3235">
        <v>4</v>
      </c>
      <c r="L3235" t="s">
        <v>196</v>
      </c>
      <c r="M3235" s="11" cm="1">
        <f t="array" ref="M3235">_xlfn.IFS(L3235="&gt;70%",1,L3235="60-70%",70%,L3235="50-60%",60%,L3235="&lt;50%",50%)</f>
        <v>1</v>
      </c>
      <c r="N3235" s="47">
        <v>0.21348703895931939</v>
      </c>
      <c r="O3235">
        <v>5</v>
      </c>
      <c r="P3235">
        <v>4</v>
      </c>
      <c r="Q3235">
        <v>5</v>
      </c>
      <c r="R3235">
        <v>2</v>
      </c>
      <c r="S3235" t="s">
        <v>104</v>
      </c>
      <c r="T3235" t="s">
        <v>109</v>
      </c>
      <c r="V3235">
        <v>18</v>
      </c>
      <c r="W3235">
        <v>16</v>
      </c>
      <c r="X3235">
        <f>IF(AND(OR('Country Prioritization'!$C$4 = 'Filter inputs'!$A$4,'Country Prioritization'!$C$4=$B3235),
OR('Country Prioritization'!$C$6='Filter inputs'!$C$4,'Country Prioritization'!$C$6=$S3235),
OR( 'Country Prioritization'!$C$7='Filter inputs'!$D$4, 'Country Prioritization'!$C$7=$T3235),
OR('Country Prioritization'!$C$8='Filter inputs'!$E$4, 'Country Prioritization'!$C$8=$F3235), OR(AND('Country Prioritization'!$C$5='Filter inputs'!$B$4,H3235&lt;=$X$1),AND('Country Prioritization'!$C$5='Filter inputs'!$B$5,M3235&lt;=$X$1))),1,0)</f>
        <v>1</v>
      </c>
      <c r="Y3235">
        <f>IF(OR('Vaccine Prioritization'!$C$5='Filter inputs'!$E$4, 'Vaccine Prioritization'!$C$5=$F3235),1,0)</f>
        <v>1</v>
      </c>
    </row>
    <row r="3236" spans="1:25" x14ac:dyDescent="0.3">
      <c r="A3236" t="str">
        <f t="shared" si="72"/>
        <v>EUROPEUKRRotaC2030</v>
      </c>
      <c r="B3236" t="s">
        <v>9</v>
      </c>
      <c r="C3236" t="s">
        <v>117</v>
      </c>
      <c r="D3236" t="s">
        <v>10</v>
      </c>
      <c r="E3236" t="s">
        <v>85</v>
      </c>
      <c r="F3236">
        <v>2030</v>
      </c>
      <c r="G3236" t="s">
        <v>197</v>
      </c>
      <c r="H3236" s="11" cm="1">
        <f t="array" ref="H3236">_xlfn.IFS(G3236="&gt;70%",1,G3236="60-70%",70%,G3236="50-60%",60%,G3236="&lt;50%",50%)</f>
        <v>0.7</v>
      </c>
      <c r="I3236" s="47">
        <v>0.16657164723448944</v>
      </c>
      <c r="J3236">
        <v>10</v>
      </c>
      <c r="K3236">
        <v>4</v>
      </c>
      <c r="L3236" t="s">
        <v>199</v>
      </c>
      <c r="M3236" s="11" cm="1">
        <f t="array" ref="M3236">_xlfn.IFS(L3236="&gt;70%",1,L3236="60-70%",70%,L3236="50-60%",60%,L3236="&lt;50%",50%)</f>
        <v>0.5</v>
      </c>
      <c r="N3236" s="47">
        <v>0.19431100574587368</v>
      </c>
      <c r="O3236">
        <v>10</v>
      </c>
      <c r="P3236">
        <v>4</v>
      </c>
      <c r="Q3236">
        <v>1</v>
      </c>
      <c r="R3236">
        <v>11</v>
      </c>
      <c r="S3236" t="s">
        <v>104</v>
      </c>
      <c r="T3236" t="s">
        <v>108</v>
      </c>
      <c r="V3236">
        <v>26</v>
      </c>
      <c r="W3236">
        <v>26</v>
      </c>
      <c r="X3236">
        <f>IF(AND(OR('Country Prioritization'!$C$4 = 'Filter inputs'!$A$4,'Country Prioritization'!$C$4=$B3236),
OR('Country Prioritization'!$C$6='Filter inputs'!$C$4,'Country Prioritization'!$C$6=$S3236),
OR( 'Country Prioritization'!$C$7='Filter inputs'!$D$4, 'Country Prioritization'!$C$7=$T3236),
OR('Country Prioritization'!$C$8='Filter inputs'!$E$4, 'Country Prioritization'!$C$8=$F3236), OR(AND('Country Prioritization'!$C$5='Filter inputs'!$B$4,H3236&lt;=$X$1),AND('Country Prioritization'!$C$5='Filter inputs'!$B$5,M3236&lt;=$X$1))),1,0)</f>
        <v>1</v>
      </c>
      <c r="Y3236">
        <f>IF(OR('Vaccine Prioritization'!$C$5='Filter inputs'!$E$4, 'Vaccine Prioritization'!$C$5=$F3236),1,0)</f>
        <v>1</v>
      </c>
    </row>
    <row r="3237" spans="1:25" x14ac:dyDescent="0.3">
      <c r="A3237" t="str">
        <f t="shared" si="72"/>
        <v>AMERICAHNDRotaC2030</v>
      </c>
      <c r="B3237" t="s">
        <v>22</v>
      </c>
      <c r="C3237" t="s">
        <v>165</v>
      </c>
      <c r="D3237" t="s">
        <v>61</v>
      </c>
      <c r="E3237" t="s">
        <v>85</v>
      </c>
      <c r="F3237">
        <v>2030</v>
      </c>
      <c r="G3237" t="s">
        <v>196</v>
      </c>
      <c r="H3237" s="11" cm="1">
        <f t="array" ref="H3237">_xlfn.IFS(G3237="&gt;70%",1,G3237="60-70%",70%,G3237="50-60%",60%,G3237="&lt;50%",50%)</f>
        <v>1</v>
      </c>
      <c r="I3237" s="47">
        <v>0.18087223785560574</v>
      </c>
      <c r="J3237">
        <v>3</v>
      </c>
      <c r="K3237">
        <v>4</v>
      </c>
      <c r="L3237" t="s">
        <v>196</v>
      </c>
      <c r="M3237" s="11" cm="1">
        <f t="array" ref="M3237">_xlfn.IFS(L3237="&gt;70%",1,L3237="60-70%",70%,L3237="50-60%",60%,L3237="&lt;50%",50%)</f>
        <v>1</v>
      </c>
      <c r="N3237" s="47">
        <v>0.19227995003733503</v>
      </c>
      <c r="O3237">
        <v>2</v>
      </c>
      <c r="P3237">
        <v>3</v>
      </c>
      <c r="Q3237">
        <v>4</v>
      </c>
      <c r="R3237">
        <v>11</v>
      </c>
      <c r="S3237" t="s">
        <v>104</v>
      </c>
      <c r="T3237" t="s">
        <v>108</v>
      </c>
      <c r="V3237">
        <v>22</v>
      </c>
      <c r="W3237">
        <v>20</v>
      </c>
      <c r="X3237">
        <f>IF(AND(OR('Country Prioritization'!$C$4 = 'Filter inputs'!$A$4,'Country Prioritization'!$C$4=$B3237),
OR('Country Prioritization'!$C$6='Filter inputs'!$C$4,'Country Prioritization'!$C$6=$S3237),
OR( 'Country Prioritization'!$C$7='Filter inputs'!$D$4, 'Country Prioritization'!$C$7=$T3237),
OR('Country Prioritization'!$C$8='Filter inputs'!$E$4, 'Country Prioritization'!$C$8=$F3237), OR(AND('Country Prioritization'!$C$5='Filter inputs'!$B$4,H3237&lt;=$X$1),AND('Country Prioritization'!$C$5='Filter inputs'!$B$5,M3237&lt;=$X$1))),1,0)</f>
        <v>1</v>
      </c>
      <c r="Y3237">
        <f>IF(OR('Vaccine Prioritization'!$C$5='Filter inputs'!$E$4, 'Vaccine Prioritization'!$C$5=$F3237),1,0)</f>
        <v>1</v>
      </c>
    </row>
    <row r="3238" spans="1:25" x14ac:dyDescent="0.3">
      <c r="A3238" t="str">
        <f t="shared" si="72"/>
        <v>AFRICAMRTRotaC2030</v>
      </c>
      <c r="B3238" t="s">
        <v>3</v>
      </c>
      <c r="C3238" t="s">
        <v>140</v>
      </c>
      <c r="D3238" t="s">
        <v>36</v>
      </c>
      <c r="E3238" t="s">
        <v>85</v>
      </c>
      <c r="F3238">
        <v>2030</v>
      </c>
      <c r="G3238" t="s">
        <v>196</v>
      </c>
      <c r="H3238" s="11" cm="1">
        <f t="array" ref="H3238">_xlfn.IFS(G3238="&gt;70%",1,G3238="60-70%",70%,G3238="50-60%",60%,G3238="&lt;50%",50%)</f>
        <v>1</v>
      </c>
      <c r="I3238" s="47">
        <v>0.16863996429936354</v>
      </c>
      <c r="J3238">
        <v>5</v>
      </c>
      <c r="K3238">
        <v>4</v>
      </c>
      <c r="L3238" t="s">
        <v>196</v>
      </c>
      <c r="M3238" s="11" cm="1">
        <f t="array" ref="M3238">_xlfn.IFS(L3238="&gt;70%",1,L3238="60-70%",70%,L3238="50-60%",60%,L3238="&lt;50%",50%)</f>
        <v>1</v>
      </c>
      <c r="N3238" s="47">
        <v>0.16105754141420839</v>
      </c>
      <c r="O3238">
        <v>5</v>
      </c>
      <c r="P3238">
        <v>3</v>
      </c>
      <c r="Q3238">
        <v>7</v>
      </c>
      <c r="R3238">
        <v>2</v>
      </c>
      <c r="S3238" t="s">
        <v>104</v>
      </c>
      <c r="T3238" t="s">
        <v>109</v>
      </c>
      <c r="V3238">
        <v>18</v>
      </c>
      <c r="W3238">
        <v>17</v>
      </c>
      <c r="X3238">
        <f>IF(AND(OR('Country Prioritization'!$C$4 = 'Filter inputs'!$A$4,'Country Prioritization'!$C$4=$B3238),
OR('Country Prioritization'!$C$6='Filter inputs'!$C$4,'Country Prioritization'!$C$6=$S3238),
OR( 'Country Prioritization'!$C$7='Filter inputs'!$D$4, 'Country Prioritization'!$C$7=$T3238),
OR('Country Prioritization'!$C$8='Filter inputs'!$E$4, 'Country Prioritization'!$C$8=$F3238), OR(AND('Country Prioritization'!$C$5='Filter inputs'!$B$4,H3238&lt;=$X$1),AND('Country Prioritization'!$C$5='Filter inputs'!$B$5,M3238&lt;=$X$1))),1,0)</f>
        <v>1</v>
      </c>
      <c r="Y3238">
        <f>IF(OR('Vaccine Prioritization'!$C$5='Filter inputs'!$E$4, 'Vaccine Prioritization'!$C$5=$F3238),1,0)</f>
        <v>1</v>
      </c>
    </row>
    <row r="3239" spans="1:25" x14ac:dyDescent="0.3">
      <c r="A3239" t="str">
        <f t="shared" si="72"/>
        <v>AFRICAZWERotaC2030</v>
      </c>
      <c r="B3239" t="s">
        <v>3</v>
      </c>
      <c r="C3239" t="s">
        <v>148</v>
      </c>
      <c r="D3239" t="s">
        <v>44</v>
      </c>
      <c r="E3239" t="s">
        <v>85</v>
      </c>
      <c r="F3239">
        <v>2030</v>
      </c>
      <c r="G3239" t="s">
        <v>196</v>
      </c>
      <c r="H3239" s="11" cm="1">
        <f t="array" ref="H3239">_xlfn.IFS(G3239="&gt;70%",1,G3239="60-70%",70%,G3239="50-60%",60%,G3239="&lt;50%",50%)</f>
        <v>1</v>
      </c>
      <c r="I3239" s="47">
        <v>0.1562252155413674</v>
      </c>
      <c r="J3239">
        <v>2</v>
      </c>
      <c r="K3239">
        <v>3</v>
      </c>
      <c r="L3239" t="s">
        <v>196</v>
      </c>
      <c r="M3239" s="11" cm="1">
        <f t="array" ref="M3239">_xlfn.IFS(L3239="&gt;70%",1,L3239="60-70%",70%,L3239="50-60%",60%,L3239="&lt;50%",50%)</f>
        <v>1</v>
      </c>
      <c r="N3239" s="47">
        <v>0.1577936888970789</v>
      </c>
      <c r="O3239">
        <v>4</v>
      </c>
      <c r="P3239">
        <v>3</v>
      </c>
      <c r="Q3239">
        <v>7</v>
      </c>
      <c r="R3239">
        <v>2</v>
      </c>
      <c r="S3239" t="s">
        <v>104</v>
      </c>
      <c r="T3239" t="s">
        <v>109</v>
      </c>
      <c r="V3239">
        <v>14</v>
      </c>
      <c r="W3239">
        <v>16</v>
      </c>
      <c r="X3239">
        <f>IF(AND(OR('Country Prioritization'!$C$4 = 'Filter inputs'!$A$4,'Country Prioritization'!$C$4=$B3239),
OR('Country Prioritization'!$C$6='Filter inputs'!$C$4,'Country Prioritization'!$C$6=$S3239),
OR( 'Country Prioritization'!$C$7='Filter inputs'!$D$4, 'Country Prioritization'!$C$7=$T3239),
OR('Country Prioritization'!$C$8='Filter inputs'!$E$4, 'Country Prioritization'!$C$8=$F3239), OR(AND('Country Prioritization'!$C$5='Filter inputs'!$B$4,H3239&lt;=$X$1),AND('Country Prioritization'!$C$5='Filter inputs'!$B$5,M3239&lt;=$X$1))),1,0)</f>
        <v>1</v>
      </c>
      <c r="Y3239">
        <f>IF(OR('Vaccine Prioritization'!$C$5='Filter inputs'!$E$4, 'Vaccine Prioritization'!$C$5=$F3239),1,0)</f>
        <v>1</v>
      </c>
    </row>
    <row r="3240" spans="1:25" x14ac:dyDescent="0.3">
      <c r="A3240" t="str">
        <f t="shared" si="72"/>
        <v>AFRICALBRRotaC2030</v>
      </c>
      <c r="B3240" t="s">
        <v>3</v>
      </c>
      <c r="C3240" t="s">
        <v>137</v>
      </c>
      <c r="D3240" t="s">
        <v>33</v>
      </c>
      <c r="E3240" t="s">
        <v>85</v>
      </c>
      <c r="F3240">
        <v>2030</v>
      </c>
      <c r="G3240" t="s">
        <v>197</v>
      </c>
      <c r="H3240" s="11" cm="1">
        <f t="array" ref="H3240">_xlfn.IFS(G3240="&gt;70%",1,G3240="60-70%",70%,G3240="50-60%",60%,G3240="&lt;50%",50%)</f>
        <v>0.7</v>
      </c>
      <c r="I3240" s="47">
        <v>0.11615137872130452</v>
      </c>
      <c r="J3240">
        <v>10</v>
      </c>
      <c r="K3240">
        <v>3</v>
      </c>
      <c r="L3240" t="s">
        <v>196</v>
      </c>
      <c r="M3240" s="11" cm="1">
        <f t="array" ref="M3240">_xlfn.IFS(L3240="&gt;70%",1,L3240="60-70%",70%,L3240="50-60%",60%,L3240="&lt;50%",50%)</f>
        <v>1</v>
      </c>
      <c r="N3240" s="47">
        <v>0.13745924426896311</v>
      </c>
      <c r="O3240">
        <v>5</v>
      </c>
      <c r="P3240">
        <v>3</v>
      </c>
      <c r="Q3240">
        <v>10</v>
      </c>
      <c r="R3240">
        <v>9</v>
      </c>
      <c r="S3240" t="s">
        <v>103</v>
      </c>
      <c r="T3240" t="s">
        <v>106</v>
      </c>
      <c r="V3240">
        <v>32</v>
      </c>
      <c r="W3240">
        <v>27</v>
      </c>
      <c r="X3240">
        <f>IF(AND(OR('Country Prioritization'!$C$4 = 'Filter inputs'!$A$4,'Country Prioritization'!$C$4=$B3240),
OR('Country Prioritization'!$C$6='Filter inputs'!$C$4,'Country Prioritization'!$C$6=$S3240),
OR( 'Country Prioritization'!$C$7='Filter inputs'!$D$4, 'Country Prioritization'!$C$7=$T3240),
OR('Country Prioritization'!$C$8='Filter inputs'!$E$4, 'Country Prioritization'!$C$8=$F3240), OR(AND('Country Prioritization'!$C$5='Filter inputs'!$B$4,H3240&lt;=$X$1),AND('Country Prioritization'!$C$5='Filter inputs'!$B$5,M3240&lt;=$X$1))),1,0)</f>
        <v>1</v>
      </c>
      <c r="Y3240">
        <f>IF(OR('Vaccine Prioritization'!$C$5='Filter inputs'!$E$4, 'Vaccine Prioritization'!$C$5=$F3240),1,0)</f>
        <v>1</v>
      </c>
    </row>
    <row r="3241" spans="1:25" x14ac:dyDescent="0.3">
      <c r="A3241" t="str">
        <f t="shared" si="72"/>
        <v>AFRICACOGRotaC2030</v>
      </c>
      <c r="B3241" t="s">
        <v>3</v>
      </c>
      <c r="C3241" t="s">
        <v>128</v>
      </c>
      <c r="D3241" t="s">
        <v>24</v>
      </c>
      <c r="E3241" t="s">
        <v>85</v>
      </c>
      <c r="F3241">
        <v>2030</v>
      </c>
      <c r="G3241" t="s">
        <v>196</v>
      </c>
      <c r="H3241" s="11" cm="1">
        <f t="array" ref="H3241">_xlfn.IFS(G3241="&gt;70%",1,G3241="60-70%",70%,G3241="50-60%",60%,G3241="&lt;50%",50%)</f>
        <v>1</v>
      </c>
      <c r="I3241" s="47">
        <v>0.16205822680914483</v>
      </c>
      <c r="J3241">
        <v>7</v>
      </c>
      <c r="K3241">
        <v>4</v>
      </c>
      <c r="L3241" t="s">
        <v>196</v>
      </c>
      <c r="M3241" s="11" cm="1">
        <f t="array" ref="M3241">_xlfn.IFS(L3241="&gt;70%",1,L3241="60-70%",70%,L3241="50-60%",60%,L3241="&lt;50%",50%)</f>
        <v>1</v>
      </c>
      <c r="N3241" s="47">
        <v>0.12921430665124428</v>
      </c>
      <c r="O3241">
        <v>6</v>
      </c>
      <c r="P3241">
        <v>3</v>
      </c>
      <c r="Q3241">
        <v>8</v>
      </c>
      <c r="R3241">
        <v>2</v>
      </c>
      <c r="S3241" t="s">
        <v>104</v>
      </c>
      <c r="T3241" t="s">
        <v>109</v>
      </c>
      <c r="V3241">
        <v>21</v>
      </c>
      <c r="W3241">
        <v>19</v>
      </c>
      <c r="X3241">
        <f>IF(AND(OR('Country Prioritization'!$C$4 = 'Filter inputs'!$A$4,'Country Prioritization'!$C$4=$B3241),
OR('Country Prioritization'!$C$6='Filter inputs'!$C$4,'Country Prioritization'!$C$6=$S3241),
OR( 'Country Prioritization'!$C$7='Filter inputs'!$D$4, 'Country Prioritization'!$C$7=$T3241),
OR('Country Prioritization'!$C$8='Filter inputs'!$E$4, 'Country Prioritization'!$C$8=$F3241), OR(AND('Country Prioritization'!$C$5='Filter inputs'!$B$4,H3241&lt;=$X$1),AND('Country Prioritization'!$C$5='Filter inputs'!$B$5,M3241&lt;=$X$1))),1,0)</f>
        <v>1</v>
      </c>
      <c r="Y3241">
        <f>IF(OR('Vaccine Prioritization'!$C$5='Filter inputs'!$E$4, 'Vaccine Prioritization'!$C$5=$F3241),1,0)</f>
        <v>1</v>
      </c>
    </row>
    <row r="3242" spans="1:25" x14ac:dyDescent="0.3">
      <c r="A3242" t="str">
        <f t="shared" si="72"/>
        <v>ASIAMNGRotaC2030</v>
      </c>
      <c r="B3242" t="s">
        <v>13</v>
      </c>
      <c r="C3242" t="s">
        <v>174</v>
      </c>
      <c r="D3242" t="s">
        <v>70</v>
      </c>
      <c r="E3242" t="s">
        <v>85</v>
      </c>
      <c r="F3242">
        <v>2030</v>
      </c>
      <c r="G3242" t="s">
        <v>196</v>
      </c>
      <c r="H3242" s="11" cm="1">
        <f t="array" ref="H3242">_xlfn.IFS(G3242="&gt;70%",1,G3242="60-70%",70%,G3242="50-60%",60%,G3242="&lt;50%",50%)</f>
        <v>1</v>
      </c>
      <c r="I3242" s="47">
        <v>6.4533280835017734E-2</v>
      </c>
      <c r="J3242">
        <v>7</v>
      </c>
      <c r="K3242">
        <v>2</v>
      </c>
      <c r="L3242" t="s">
        <v>199</v>
      </c>
      <c r="M3242" s="11" cm="1">
        <f t="array" ref="M3242">_xlfn.IFS(L3242="&gt;70%",1,L3242="60-70%",70%,L3242="50-60%",60%,L3242="&lt;50%",50%)</f>
        <v>0.5</v>
      </c>
      <c r="N3242" s="47">
        <v>0.11437969706261836</v>
      </c>
      <c r="O3242">
        <v>9</v>
      </c>
      <c r="P3242">
        <v>3</v>
      </c>
      <c r="Q3242">
        <v>5</v>
      </c>
      <c r="R3242">
        <v>11</v>
      </c>
      <c r="S3242" t="s">
        <v>104</v>
      </c>
      <c r="T3242" t="s">
        <v>108</v>
      </c>
      <c r="V3242">
        <v>25</v>
      </c>
      <c r="W3242">
        <v>28</v>
      </c>
      <c r="X3242">
        <f>IF(AND(OR('Country Prioritization'!$C$4 = 'Filter inputs'!$A$4,'Country Prioritization'!$C$4=$B3242),
OR('Country Prioritization'!$C$6='Filter inputs'!$C$4,'Country Prioritization'!$C$6=$S3242),
OR( 'Country Prioritization'!$C$7='Filter inputs'!$D$4, 'Country Prioritization'!$C$7=$T3242),
OR('Country Prioritization'!$C$8='Filter inputs'!$E$4, 'Country Prioritization'!$C$8=$F3242), OR(AND('Country Prioritization'!$C$5='Filter inputs'!$B$4,H3242&lt;=$X$1),AND('Country Prioritization'!$C$5='Filter inputs'!$B$5,M3242&lt;=$X$1))),1,0)</f>
        <v>1</v>
      </c>
      <c r="Y3242">
        <f>IF(OR('Vaccine Prioritization'!$C$5='Filter inputs'!$E$4, 'Vaccine Prioritization'!$C$5=$F3242),1,0)</f>
        <v>1</v>
      </c>
    </row>
    <row r="3243" spans="1:25" x14ac:dyDescent="0.3">
      <c r="A3243" t="str">
        <f t="shared" si="72"/>
        <v>AFRICAGMBRotaC2030</v>
      </c>
      <c r="B3243" t="s">
        <v>3</v>
      </c>
      <c r="C3243" t="s">
        <v>156</v>
      </c>
      <c r="D3243" t="s">
        <v>52</v>
      </c>
      <c r="E3243" t="s">
        <v>85</v>
      </c>
      <c r="F3243">
        <v>2030</v>
      </c>
      <c r="G3243" t="s">
        <v>196</v>
      </c>
      <c r="H3243" s="11" cm="1">
        <f t="array" ref="H3243">_xlfn.IFS(G3243="&gt;70%",1,G3243="60-70%",70%,G3243="50-60%",60%,G3243="&lt;50%",50%)</f>
        <v>1</v>
      </c>
      <c r="I3243" s="47">
        <v>0.12399045776823531</v>
      </c>
      <c r="J3243">
        <v>3</v>
      </c>
      <c r="K3243">
        <v>3</v>
      </c>
      <c r="L3243" t="s">
        <v>196</v>
      </c>
      <c r="M3243" s="11" cm="1">
        <f t="array" ref="M3243">_xlfn.IFS(L3243="&gt;70%",1,L3243="60-70%",70%,L3243="50-60%",60%,L3243="&lt;50%",50%)</f>
        <v>1</v>
      </c>
      <c r="N3243" s="47">
        <v>0.10718602812967809</v>
      </c>
      <c r="O3243">
        <v>3</v>
      </c>
      <c r="P3243">
        <v>3</v>
      </c>
      <c r="Q3243">
        <v>6</v>
      </c>
      <c r="R3243">
        <v>9</v>
      </c>
      <c r="S3243" t="s">
        <v>103</v>
      </c>
      <c r="T3243" t="s">
        <v>106</v>
      </c>
      <c r="V3243">
        <v>21</v>
      </c>
      <c r="W3243">
        <v>21</v>
      </c>
      <c r="X3243">
        <f>IF(AND(OR('Country Prioritization'!$C$4 = 'Filter inputs'!$A$4,'Country Prioritization'!$C$4=$B3243),
OR('Country Prioritization'!$C$6='Filter inputs'!$C$4,'Country Prioritization'!$C$6=$S3243),
OR( 'Country Prioritization'!$C$7='Filter inputs'!$D$4, 'Country Prioritization'!$C$7=$T3243),
OR('Country Prioritization'!$C$8='Filter inputs'!$E$4, 'Country Prioritization'!$C$8=$F3243), OR(AND('Country Prioritization'!$C$5='Filter inputs'!$B$4,H3243&lt;=$X$1),AND('Country Prioritization'!$C$5='Filter inputs'!$B$5,M3243&lt;=$X$1))),1,0)</f>
        <v>1</v>
      </c>
      <c r="Y3243">
        <f>IF(OR('Vaccine Prioritization'!$C$5='Filter inputs'!$E$4, 'Vaccine Prioritization'!$C$5=$F3243),1,0)</f>
        <v>1</v>
      </c>
    </row>
    <row r="3244" spans="1:25" x14ac:dyDescent="0.3">
      <c r="A3244" t="str">
        <f t="shared" si="72"/>
        <v>AFRICACAFRotaC2030</v>
      </c>
      <c r="B3244" t="s">
        <v>3</v>
      </c>
      <c r="C3244" t="s">
        <v>114</v>
      </c>
      <c r="D3244" t="s">
        <v>6</v>
      </c>
      <c r="E3244" t="s">
        <v>85</v>
      </c>
      <c r="F3244">
        <v>2030</v>
      </c>
      <c r="G3244" t="s">
        <v>196</v>
      </c>
      <c r="H3244" s="11" cm="1">
        <f t="array" ref="H3244">_xlfn.IFS(G3244="&gt;70%",1,G3244="60-70%",70%,G3244="50-60%",60%,G3244="&lt;50%",50%)</f>
        <v>1</v>
      </c>
      <c r="I3244" s="47">
        <v>0.18323992780312801</v>
      </c>
      <c r="J3244">
        <v>5</v>
      </c>
      <c r="K3244">
        <v>4</v>
      </c>
      <c r="L3244" t="s">
        <v>199</v>
      </c>
      <c r="M3244" s="11" cm="1">
        <f t="array" ref="M3244">_xlfn.IFS(L3244="&gt;70%",1,L3244="60-70%",70%,L3244="50-60%",60%,L3244="&lt;50%",50%)</f>
        <v>0.5</v>
      </c>
      <c r="N3244" s="47">
        <v>9.1699169277159071E-2</v>
      </c>
      <c r="O3244">
        <v>7</v>
      </c>
      <c r="P3244">
        <v>2</v>
      </c>
      <c r="Q3244">
        <v>10</v>
      </c>
      <c r="R3244">
        <v>9</v>
      </c>
      <c r="S3244" t="s">
        <v>103</v>
      </c>
      <c r="T3244" t="s">
        <v>106</v>
      </c>
      <c r="V3244">
        <v>28</v>
      </c>
      <c r="W3244">
        <v>28</v>
      </c>
      <c r="X3244">
        <f>IF(AND(OR('Country Prioritization'!$C$4 = 'Filter inputs'!$A$4,'Country Prioritization'!$C$4=$B3244),
OR('Country Prioritization'!$C$6='Filter inputs'!$C$4,'Country Prioritization'!$C$6=$S3244),
OR( 'Country Prioritization'!$C$7='Filter inputs'!$D$4, 'Country Prioritization'!$C$7=$T3244),
OR('Country Prioritization'!$C$8='Filter inputs'!$E$4, 'Country Prioritization'!$C$8=$F3244), OR(AND('Country Prioritization'!$C$5='Filter inputs'!$B$4,H3244&lt;=$X$1),AND('Country Prioritization'!$C$5='Filter inputs'!$B$5,M3244&lt;=$X$1))),1,0)</f>
        <v>1</v>
      </c>
      <c r="Y3244">
        <f>IF(OR('Vaccine Prioritization'!$C$5='Filter inputs'!$E$4, 'Vaccine Prioritization'!$C$5=$F3244),1,0)</f>
        <v>1</v>
      </c>
    </row>
    <row r="3245" spans="1:25" x14ac:dyDescent="0.3">
      <c r="A3245" t="str">
        <f t="shared" si="72"/>
        <v>AMERICANICRotaC2030</v>
      </c>
      <c r="B3245" t="s">
        <v>22</v>
      </c>
      <c r="C3245" t="s">
        <v>185</v>
      </c>
      <c r="D3245" t="s">
        <v>81</v>
      </c>
      <c r="E3245" t="s">
        <v>85</v>
      </c>
      <c r="F3245">
        <v>2030</v>
      </c>
      <c r="G3245" t="s">
        <v>196</v>
      </c>
      <c r="H3245" s="11" cm="1">
        <f t="array" ref="H3245">_xlfn.IFS(G3245="&gt;70%",1,G3245="60-70%",70%,G3245="50-60%",60%,G3245="&lt;50%",50%)</f>
        <v>1</v>
      </c>
      <c r="I3245" s="47">
        <v>8.2165068259693719E-2</v>
      </c>
      <c r="J3245">
        <v>1</v>
      </c>
      <c r="K3245">
        <v>3</v>
      </c>
      <c r="L3245" t="s">
        <v>196</v>
      </c>
      <c r="M3245" s="11" cm="1">
        <f t="array" ref="M3245">_xlfn.IFS(L3245="&gt;70%",1,L3245="60-70%",70%,L3245="50-60%",60%,L3245="&lt;50%",50%)</f>
        <v>1</v>
      </c>
      <c r="N3245" s="47">
        <v>8.175738730635411E-2</v>
      </c>
      <c r="O3245">
        <v>1</v>
      </c>
      <c r="P3245">
        <v>2</v>
      </c>
      <c r="Q3245">
        <v>1</v>
      </c>
      <c r="R3245">
        <v>5</v>
      </c>
      <c r="S3245" t="s">
        <v>104</v>
      </c>
      <c r="T3245" t="s">
        <v>107</v>
      </c>
      <c r="V3245">
        <v>10</v>
      </c>
      <c r="W3245">
        <v>9</v>
      </c>
      <c r="X3245">
        <f>IF(AND(OR('Country Prioritization'!$C$4 = 'Filter inputs'!$A$4,'Country Prioritization'!$C$4=$B3245),
OR('Country Prioritization'!$C$6='Filter inputs'!$C$4,'Country Prioritization'!$C$6=$S3245),
OR( 'Country Prioritization'!$C$7='Filter inputs'!$D$4, 'Country Prioritization'!$C$7=$T3245),
OR('Country Prioritization'!$C$8='Filter inputs'!$E$4, 'Country Prioritization'!$C$8=$F3245), OR(AND('Country Prioritization'!$C$5='Filter inputs'!$B$4,H3245&lt;=$X$1),AND('Country Prioritization'!$C$5='Filter inputs'!$B$5,M3245&lt;=$X$1))),1,0)</f>
        <v>1</v>
      </c>
      <c r="Y3245">
        <f>IF(OR('Vaccine Prioritization'!$C$5='Filter inputs'!$E$4, 'Vaccine Prioritization'!$C$5=$F3245),1,0)</f>
        <v>1</v>
      </c>
    </row>
    <row r="3246" spans="1:25" x14ac:dyDescent="0.3">
      <c r="A3246" t="str">
        <f t="shared" si="72"/>
        <v>AFRICAGNBRotaC2030</v>
      </c>
      <c r="B3246" t="s">
        <v>3</v>
      </c>
      <c r="C3246" t="s">
        <v>138</v>
      </c>
      <c r="D3246" t="s">
        <v>34</v>
      </c>
      <c r="E3246" t="s">
        <v>85</v>
      </c>
      <c r="F3246">
        <v>2030</v>
      </c>
      <c r="G3246" t="s">
        <v>196</v>
      </c>
      <c r="H3246" s="11" cm="1">
        <f t="array" ref="H3246">_xlfn.IFS(G3246="&gt;70%",1,G3246="60-70%",70%,G3246="50-60%",60%,G3246="&lt;50%",50%)</f>
        <v>1</v>
      </c>
      <c r="I3246" s="47">
        <v>7.4676002203552444E-2</v>
      </c>
      <c r="J3246">
        <v>4</v>
      </c>
      <c r="K3246">
        <v>2</v>
      </c>
      <c r="L3246" t="s">
        <v>196</v>
      </c>
      <c r="M3246" s="11" cm="1">
        <f t="array" ref="M3246">_xlfn.IFS(L3246="&gt;70%",1,L3246="60-70%",70%,L3246="50-60%",60%,L3246="&lt;50%",50%)</f>
        <v>1</v>
      </c>
      <c r="N3246" s="47">
        <v>7.2925460443271181E-2</v>
      </c>
      <c r="O3246">
        <v>5</v>
      </c>
      <c r="P3246">
        <v>2</v>
      </c>
      <c r="Q3246">
        <v>9</v>
      </c>
      <c r="R3246">
        <v>9</v>
      </c>
      <c r="S3246" t="s">
        <v>103</v>
      </c>
      <c r="T3246" t="s">
        <v>106</v>
      </c>
      <c r="V3246">
        <v>24</v>
      </c>
      <c r="W3246">
        <v>25</v>
      </c>
      <c r="X3246">
        <f>IF(AND(OR('Country Prioritization'!$C$4 = 'Filter inputs'!$A$4,'Country Prioritization'!$C$4=$B3246),
OR('Country Prioritization'!$C$6='Filter inputs'!$C$4,'Country Prioritization'!$C$6=$S3246),
OR( 'Country Prioritization'!$C$7='Filter inputs'!$D$4, 'Country Prioritization'!$C$7=$T3246),
OR('Country Prioritization'!$C$8='Filter inputs'!$E$4, 'Country Prioritization'!$C$8=$F3246), OR(AND('Country Prioritization'!$C$5='Filter inputs'!$B$4,H3246&lt;=$X$1),AND('Country Prioritization'!$C$5='Filter inputs'!$B$5,M3246&lt;=$X$1))),1,0)</f>
        <v>1</v>
      </c>
      <c r="Y3246">
        <f>IF(OR('Vaccine Prioritization'!$C$5='Filter inputs'!$E$4, 'Vaccine Prioritization'!$C$5=$F3246),1,0)</f>
        <v>1</v>
      </c>
    </row>
    <row r="3247" spans="1:25" x14ac:dyDescent="0.3">
      <c r="A3247" t="str">
        <f t="shared" si="72"/>
        <v>ASIAARMRotaC2030</v>
      </c>
      <c r="B3247" t="s">
        <v>13</v>
      </c>
      <c r="C3247" t="s">
        <v>168</v>
      </c>
      <c r="D3247" t="s">
        <v>64</v>
      </c>
      <c r="E3247" t="s">
        <v>85</v>
      </c>
      <c r="F3247">
        <v>2030</v>
      </c>
      <c r="G3247" t="s">
        <v>196</v>
      </c>
      <c r="H3247" s="11" cm="1">
        <f t="array" ref="H3247">_xlfn.IFS(G3247="&gt;70%",1,G3247="60-70%",70%,G3247="50-60%",60%,G3247="&lt;50%",50%)</f>
        <v>1</v>
      </c>
      <c r="I3247" s="47">
        <v>5.0148975025408341E-2</v>
      </c>
      <c r="J3247">
        <v>2</v>
      </c>
      <c r="K3247">
        <v>2</v>
      </c>
      <c r="L3247" t="s">
        <v>196</v>
      </c>
      <c r="M3247" s="11" cm="1">
        <f t="array" ref="M3247">_xlfn.IFS(L3247="&gt;70%",1,L3247="60-70%",70%,L3247="50-60%",60%,L3247="&lt;50%",50%)</f>
        <v>1</v>
      </c>
      <c r="N3247" s="47">
        <v>5.0171459594485573E-2</v>
      </c>
      <c r="O3247">
        <v>2</v>
      </c>
      <c r="P3247">
        <v>2</v>
      </c>
      <c r="Q3247">
        <v>2</v>
      </c>
      <c r="R3247">
        <v>10</v>
      </c>
      <c r="S3247" t="s">
        <v>105</v>
      </c>
      <c r="T3247" t="s">
        <v>108</v>
      </c>
      <c r="V3247">
        <v>16</v>
      </c>
      <c r="W3247">
        <v>16</v>
      </c>
      <c r="X3247">
        <f>IF(AND(OR('Country Prioritization'!$C$4 = 'Filter inputs'!$A$4,'Country Prioritization'!$C$4=$B3247),
OR('Country Prioritization'!$C$6='Filter inputs'!$C$4,'Country Prioritization'!$C$6=$S3247),
OR( 'Country Prioritization'!$C$7='Filter inputs'!$D$4, 'Country Prioritization'!$C$7=$T3247),
OR('Country Prioritization'!$C$8='Filter inputs'!$E$4, 'Country Prioritization'!$C$8=$F3247), OR(AND('Country Prioritization'!$C$5='Filter inputs'!$B$4,H3247&lt;=$X$1),AND('Country Prioritization'!$C$5='Filter inputs'!$B$5,M3247&lt;=$X$1))),1,0)</f>
        <v>1</v>
      </c>
      <c r="Y3247">
        <f>IF(OR('Vaccine Prioritization'!$C$5='Filter inputs'!$E$4, 'Vaccine Prioritization'!$C$5=$F3247),1,0)</f>
        <v>1</v>
      </c>
    </row>
    <row r="3248" spans="1:25" x14ac:dyDescent="0.3">
      <c r="A3248" t="str">
        <f t="shared" si="72"/>
        <v>ASIATLSRotaC2030</v>
      </c>
      <c r="B3248" t="s">
        <v>13</v>
      </c>
      <c r="C3248" t="s">
        <v>160</v>
      </c>
      <c r="D3248" t="s">
        <v>56</v>
      </c>
      <c r="E3248" t="s">
        <v>85</v>
      </c>
      <c r="F3248">
        <v>2030</v>
      </c>
      <c r="G3248" t="s">
        <v>196</v>
      </c>
      <c r="H3248" s="11" cm="1">
        <f t="array" ref="H3248">_xlfn.IFS(G3248="&gt;70%",1,G3248="60-70%",70%,G3248="50-60%",60%,G3248="&lt;50%",50%)</f>
        <v>1</v>
      </c>
      <c r="I3248" s="47">
        <v>4.263407662645901E-2</v>
      </c>
      <c r="J3248">
        <v>7</v>
      </c>
      <c r="K3248">
        <v>2</v>
      </c>
      <c r="L3248" t="s">
        <v>199</v>
      </c>
      <c r="M3248" s="11" cm="1">
        <f t="array" ref="M3248">_xlfn.IFS(L3248="&gt;70%",1,L3248="60-70%",70%,L3248="50-60%",60%,L3248="&lt;50%",50%)</f>
        <v>0.5</v>
      </c>
      <c r="N3248" s="47">
        <v>4.9441874658525078E-2</v>
      </c>
      <c r="O3248">
        <v>8</v>
      </c>
      <c r="P3248">
        <v>2</v>
      </c>
      <c r="Q3248">
        <v>2</v>
      </c>
      <c r="R3248">
        <v>11</v>
      </c>
      <c r="S3248" t="s">
        <v>104</v>
      </c>
      <c r="T3248" t="s">
        <v>108</v>
      </c>
      <c r="V3248">
        <v>22</v>
      </c>
      <c r="W3248">
        <v>23</v>
      </c>
      <c r="X3248">
        <f>IF(AND(OR('Country Prioritization'!$C$4 = 'Filter inputs'!$A$4,'Country Prioritization'!$C$4=$B3248),
OR('Country Prioritization'!$C$6='Filter inputs'!$C$4,'Country Prioritization'!$C$6=$S3248),
OR( 'Country Prioritization'!$C$7='Filter inputs'!$D$4, 'Country Prioritization'!$C$7=$T3248),
OR('Country Prioritization'!$C$8='Filter inputs'!$E$4, 'Country Prioritization'!$C$8=$F3248), OR(AND('Country Prioritization'!$C$5='Filter inputs'!$B$4,H3248&lt;=$X$1),AND('Country Prioritization'!$C$5='Filter inputs'!$B$5,M3248&lt;=$X$1))),1,0)</f>
        <v>1</v>
      </c>
      <c r="Y3248">
        <f>IF(OR('Vaccine Prioritization'!$C$5='Filter inputs'!$E$4, 'Vaccine Prioritization'!$C$5=$F3248),1,0)</f>
        <v>1</v>
      </c>
    </row>
    <row r="3249" spans="1:25" x14ac:dyDescent="0.3">
      <c r="A3249" t="str">
        <f t="shared" si="72"/>
        <v>OCEANIASLBRotaC2030</v>
      </c>
      <c r="B3249" t="s">
        <v>15</v>
      </c>
      <c r="C3249" t="s">
        <v>150</v>
      </c>
      <c r="D3249" t="s">
        <v>46</v>
      </c>
      <c r="E3249" t="s">
        <v>85</v>
      </c>
      <c r="F3249">
        <v>2030</v>
      </c>
      <c r="G3249" t="s">
        <v>196</v>
      </c>
      <c r="H3249" s="11" cm="1">
        <f t="array" ref="H3249">_xlfn.IFS(G3249="&gt;70%",1,G3249="60-70%",70%,G3249="50-60%",60%,G3249="&lt;50%",50%)</f>
        <v>1</v>
      </c>
      <c r="I3249" s="47">
        <v>2.4528935511371031E-2</v>
      </c>
      <c r="J3249">
        <v>4</v>
      </c>
      <c r="K3249">
        <v>2</v>
      </c>
      <c r="L3249" t="s">
        <v>199</v>
      </c>
      <c r="M3249" s="11" cm="1">
        <f t="array" ref="M3249">_xlfn.IFS(L3249="&gt;70%",1,L3249="60-70%",70%,L3249="50-60%",60%,L3249="&lt;50%",50%)</f>
        <v>0.5</v>
      </c>
      <c r="N3249" s="47">
        <v>4.0316676271468989E-2</v>
      </c>
      <c r="O3249">
        <v>7</v>
      </c>
      <c r="P3249">
        <v>2</v>
      </c>
      <c r="Q3249">
        <v>1</v>
      </c>
      <c r="R3249">
        <v>5</v>
      </c>
      <c r="S3249" t="s">
        <v>104</v>
      </c>
      <c r="T3249" t="s">
        <v>107</v>
      </c>
      <c r="V3249">
        <v>12</v>
      </c>
      <c r="W3249">
        <v>15</v>
      </c>
      <c r="X3249">
        <f>IF(AND(OR('Country Prioritization'!$C$4 = 'Filter inputs'!$A$4,'Country Prioritization'!$C$4=$B3249),
OR('Country Prioritization'!$C$6='Filter inputs'!$C$4,'Country Prioritization'!$C$6=$S3249),
OR( 'Country Prioritization'!$C$7='Filter inputs'!$D$4, 'Country Prioritization'!$C$7=$T3249),
OR('Country Prioritization'!$C$8='Filter inputs'!$E$4, 'Country Prioritization'!$C$8=$F3249), OR(AND('Country Prioritization'!$C$5='Filter inputs'!$B$4,H3249&lt;=$X$1),AND('Country Prioritization'!$C$5='Filter inputs'!$B$5,M3249&lt;=$X$1))),1,0)</f>
        <v>1</v>
      </c>
      <c r="Y3249">
        <f>IF(OR('Vaccine Prioritization'!$C$5='Filter inputs'!$E$4, 'Vaccine Prioritization'!$C$5=$F3249),1,0)</f>
        <v>1</v>
      </c>
    </row>
    <row r="3250" spans="1:25" x14ac:dyDescent="0.3">
      <c r="A3250" t="str">
        <f t="shared" si="72"/>
        <v>ASIABTNRotaC2030</v>
      </c>
      <c r="B3250" t="s">
        <v>13</v>
      </c>
      <c r="C3250" t="s">
        <v>184</v>
      </c>
      <c r="D3250" t="s">
        <v>80</v>
      </c>
      <c r="E3250" t="s">
        <v>85</v>
      </c>
      <c r="F3250">
        <v>2030</v>
      </c>
      <c r="G3250" t="s">
        <v>196</v>
      </c>
      <c r="H3250" s="11" cm="1">
        <f t="array" ref="H3250">_xlfn.IFS(G3250="&gt;70%",1,G3250="60-70%",70%,G3250="50-60%",60%,G3250="&lt;50%",50%)</f>
        <v>1</v>
      </c>
      <c r="I3250" s="47">
        <v>5.8886697470698929E-3</v>
      </c>
      <c r="J3250">
        <v>7</v>
      </c>
      <c r="K3250">
        <v>1</v>
      </c>
      <c r="L3250" t="s">
        <v>199</v>
      </c>
      <c r="M3250" s="11" cm="1">
        <f t="array" ref="M3250">_xlfn.IFS(L3250="&gt;70%",1,L3250="60-70%",70%,L3250="50-60%",60%,L3250="&lt;50%",50%)</f>
        <v>0.5</v>
      </c>
      <c r="N3250" s="47">
        <v>3.292008696389518E-2</v>
      </c>
      <c r="O3250">
        <v>8</v>
      </c>
      <c r="P3250">
        <v>2</v>
      </c>
      <c r="Q3250">
        <v>4</v>
      </c>
      <c r="R3250">
        <v>11</v>
      </c>
      <c r="S3250" t="s">
        <v>104</v>
      </c>
      <c r="T3250" t="s">
        <v>108</v>
      </c>
      <c r="V3250">
        <v>23</v>
      </c>
      <c r="W3250">
        <v>25</v>
      </c>
      <c r="X3250">
        <f>IF(AND(OR('Country Prioritization'!$C$4 = 'Filter inputs'!$A$4,'Country Prioritization'!$C$4=$B3250),
OR('Country Prioritization'!$C$6='Filter inputs'!$C$4,'Country Prioritization'!$C$6=$S3250),
OR( 'Country Prioritization'!$C$7='Filter inputs'!$D$4, 'Country Prioritization'!$C$7=$T3250),
OR('Country Prioritization'!$C$8='Filter inputs'!$E$4, 'Country Prioritization'!$C$8=$F3250), OR(AND('Country Prioritization'!$C$5='Filter inputs'!$B$4,H3250&lt;=$X$1),AND('Country Prioritization'!$C$5='Filter inputs'!$B$5,M3250&lt;=$X$1))),1,0)</f>
        <v>1</v>
      </c>
      <c r="Y3250">
        <f>IF(OR('Vaccine Prioritization'!$C$5='Filter inputs'!$E$4, 'Vaccine Prioritization'!$C$5=$F3250),1,0)</f>
        <v>1</v>
      </c>
    </row>
    <row r="3251" spans="1:25" x14ac:dyDescent="0.3">
      <c r="A3251" t="str">
        <f t="shared" si="72"/>
        <v>AFRICADJIRotaC2030</v>
      </c>
      <c r="B3251" t="s">
        <v>3</v>
      </c>
      <c r="C3251" t="s">
        <v>124</v>
      </c>
      <c r="D3251" t="s">
        <v>19</v>
      </c>
      <c r="E3251" t="s">
        <v>85</v>
      </c>
      <c r="F3251">
        <v>2030</v>
      </c>
      <c r="G3251" t="s">
        <v>196</v>
      </c>
      <c r="H3251" s="11" cm="1">
        <f t="array" ref="H3251">_xlfn.IFS(G3251="&gt;70%",1,G3251="60-70%",70%,G3251="50-60%",60%,G3251="&lt;50%",50%)</f>
        <v>1</v>
      </c>
      <c r="I3251" s="47">
        <v>3.5391325591490941E-2</v>
      </c>
      <c r="J3251">
        <v>3</v>
      </c>
      <c r="K3251">
        <v>2</v>
      </c>
      <c r="L3251" t="s">
        <v>197</v>
      </c>
      <c r="M3251" s="11" cm="1">
        <f t="array" ref="M3251">_xlfn.IFS(L3251="&gt;70%",1,L3251="60-70%",70%,L3251="50-60%",60%,L3251="&lt;50%",50%)</f>
        <v>0.7</v>
      </c>
      <c r="N3251" s="47">
        <v>3.2443188069499945E-2</v>
      </c>
      <c r="O3251">
        <v>6</v>
      </c>
      <c r="P3251">
        <v>2</v>
      </c>
      <c r="Q3251">
        <v>7</v>
      </c>
      <c r="R3251">
        <v>2</v>
      </c>
      <c r="S3251" t="s">
        <v>104</v>
      </c>
      <c r="T3251" t="s">
        <v>109</v>
      </c>
      <c r="V3251">
        <v>14</v>
      </c>
      <c r="W3251">
        <v>17</v>
      </c>
      <c r="X3251">
        <f>IF(AND(OR('Country Prioritization'!$C$4 = 'Filter inputs'!$A$4,'Country Prioritization'!$C$4=$B3251),
OR('Country Prioritization'!$C$6='Filter inputs'!$C$4,'Country Prioritization'!$C$6=$S3251),
OR( 'Country Prioritization'!$C$7='Filter inputs'!$D$4, 'Country Prioritization'!$C$7=$T3251),
OR('Country Prioritization'!$C$8='Filter inputs'!$E$4, 'Country Prioritization'!$C$8=$F3251), OR(AND('Country Prioritization'!$C$5='Filter inputs'!$B$4,H3251&lt;=$X$1),AND('Country Prioritization'!$C$5='Filter inputs'!$B$5,M3251&lt;=$X$1))),1,0)</f>
        <v>1</v>
      </c>
      <c r="Y3251">
        <f>IF(OR('Vaccine Prioritization'!$C$5='Filter inputs'!$E$4, 'Vaccine Prioritization'!$C$5=$F3251),1,0)</f>
        <v>1</v>
      </c>
    </row>
    <row r="3252" spans="1:25" x14ac:dyDescent="0.3">
      <c r="A3252" t="str">
        <f t="shared" si="72"/>
        <v>AFRICACOMRotaC2030</v>
      </c>
      <c r="B3252" t="s">
        <v>3</v>
      </c>
      <c r="C3252" t="s">
        <v>153</v>
      </c>
      <c r="D3252" t="s">
        <v>49</v>
      </c>
      <c r="E3252" t="s">
        <v>85</v>
      </c>
      <c r="F3252">
        <v>2030</v>
      </c>
      <c r="G3252" t="s">
        <v>196</v>
      </c>
      <c r="H3252" s="11" cm="1">
        <f t="array" ref="H3252">_xlfn.IFS(G3252="&gt;70%",1,G3252="60-70%",70%,G3252="50-60%",60%,G3252="&lt;50%",50%)</f>
        <v>1</v>
      </c>
      <c r="I3252" s="47">
        <v>3.9201082558772624E-2</v>
      </c>
      <c r="J3252">
        <v>5</v>
      </c>
      <c r="K3252">
        <v>2</v>
      </c>
      <c r="L3252" t="s">
        <v>199</v>
      </c>
      <c r="M3252" s="11" cm="1">
        <f t="array" ref="M3252">_xlfn.IFS(L3252="&gt;70%",1,L3252="60-70%",70%,L3252="50-60%",60%,L3252="&lt;50%",50%)</f>
        <v>0.5</v>
      </c>
      <c r="N3252" s="47">
        <v>2.4334873615374793E-2</v>
      </c>
      <c r="O3252">
        <v>7</v>
      </c>
      <c r="P3252">
        <v>1</v>
      </c>
      <c r="Q3252">
        <v>3</v>
      </c>
      <c r="R3252">
        <v>2</v>
      </c>
      <c r="S3252" t="s">
        <v>104</v>
      </c>
      <c r="T3252" t="s">
        <v>109</v>
      </c>
      <c r="V3252">
        <v>12</v>
      </c>
      <c r="W3252">
        <v>13</v>
      </c>
      <c r="X3252">
        <f>IF(AND(OR('Country Prioritization'!$C$4 = 'Filter inputs'!$A$4,'Country Prioritization'!$C$4=$B3252),
OR('Country Prioritization'!$C$6='Filter inputs'!$C$4,'Country Prioritization'!$C$6=$S3252),
OR( 'Country Prioritization'!$C$7='Filter inputs'!$D$4, 'Country Prioritization'!$C$7=$T3252),
OR('Country Prioritization'!$C$8='Filter inputs'!$E$4, 'Country Prioritization'!$C$8=$F3252), OR(AND('Country Prioritization'!$C$5='Filter inputs'!$B$4,H3252&lt;=$X$1),AND('Country Prioritization'!$C$5='Filter inputs'!$B$5,M3252&lt;=$X$1))),1,0)</f>
        <v>1</v>
      </c>
      <c r="Y3252">
        <f>IF(OR('Vaccine Prioritization'!$C$5='Filter inputs'!$E$4, 'Vaccine Prioritization'!$C$5=$F3252),1,0)</f>
        <v>1</v>
      </c>
    </row>
    <row r="3253" spans="1:25" x14ac:dyDescent="0.3">
      <c r="A3253" t="str">
        <f t="shared" si="72"/>
        <v>ASIAGEORotaC2030</v>
      </c>
      <c r="B3253" t="s">
        <v>13</v>
      </c>
      <c r="C3253" t="s">
        <v>159</v>
      </c>
      <c r="D3253" t="s">
        <v>55</v>
      </c>
      <c r="E3253" t="s">
        <v>85</v>
      </c>
      <c r="F3253">
        <v>2030</v>
      </c>
      <c r="G3253" t="s">
        <v>196</v>
      </c>
      <c r="H3253" s="11" cm="1">
        <f t="array" ref="H3253">_xlfn.IFS(G3253="&gt;70%",1,G3253="60-70%",70%,G3253="50-60%",60%,G3253="&lt;50%",50%)</f>
        <v>1</v>
      </c>
      <c r="I3253" s="47">
        <v>2.4362054674522546E-2</v>
      </c>
      <c r="J3253">
        <v>4</v>
      </c>
      <c r="K3253">
        <v>1</v>
      </c>
      <c r="L3253" t="s">
        <v>196</v>
      </c>
      <c r="M3253" s="11" cm="1">
        <f t="array" ref="M3253">_xlfn.IFS(L3253="&gt;70%",1,L3253="60-70%",70%,L3253="50-60%",60%,L3253="&lt;50%",50%)</f>
        <v>1</v>
      </c>
      <c r="N3253" s="47">
        <v>2.4250862317678909E-2</v>
      </c>
      <c r="O3253">
        <v>3</v>
      </c>
      <c r="P3253">
        <v>1</v>
      </c>
      <c r="Q3253">
        <v>3</v>
      </c>
      <c r="R3253">
        <v>10</v>
      </c>
      <c r="S3253" t="s">
        <v>105</v>
      </c>
      <c r="T3253" t="s">
        <v>108</v>
      </c>
      <c r="V3253">
        <v>18</v>
      </c>
      <c r="W3253">
        <v>17</v>
      </c>
      <c r="X3253">
        <f>IF(AND(OR('Country Prioritization'!$C$4 = 'Filter inputs'!$A$4,'Country Prioritization'!$C$4=$B3253),
OR('Country Prioritization'!$C$6='Filter inputs'!$C$4,'Country Prioritization'!$C$6=$S3253),
OR( 'Country Prioritization'!$C$7='Filter inputs'!$D$4, 'Country Prioritization'!$C$7=$T3253),
OR('Country Prioritization'!$C$8='Filter inputs'!$E$4, 'Country Prioritization'!$C$8=$F3253), OR(AND('Country Prioritization'!$C$5='Filter inputs'!$B$4,H3253&lt;=$X$1),AND('Country Prioritization'!$C$5='Filter inputs'!$B$5,M3253&lt;=$X$1))),1,0)</f>
        <v>1</v>
      </c>
      <c r="Y3253">
        <f>IF(OR('Vaccine Prioritization'!$C$5='Filter inputs'!$E$4, 'Vaccine Prioritization'!$C$5=$F3253),1,0)</f>
        <v>1</v>
      </c>
    </row>
    <row r="3254" spans="1:25" x14ac:dyDescent="0.3">
      <c r="A3254" t="str">
        <f t="shared" si="72"/>
        <v>AFRICALSORotaC2030</v>
      </c>
      <c r="B3254" t="s">
        <v>3</v>
      </c>
      <c r="C3254" t="s">
        <v>178</v>
      </c>
      <c r="D3254" t="s">
        <v>74</v>
      </c>
      <c r="E3254" t="s">
        <v>85</v>
      </c>
      <c r="F3254">
        <v>2030</v>
      </c>
      <c r="G3254" t="s">
        <v>196</v>
      </c>
      <c r="H3254" s="11" cm="1">
        <f t="array" ref="H3254">_xlfn.IFS(G3254="&gt;70%",1,G3254="60-70%",70%,G3254="50-60%",60%,G3254="&lt;50%",50%)</f>
        <v>1</v>
      </c>
      <c r="I3254" s="47">
        <v>2.3640936850690512E-2</v>
      </c>
      <c r="J3254">
        <v>4</v>
      </c>
      <c r="K3254">
        <v>1</v>
      </c>
      <c r="L3254" t="s">
        <v>196</v>
      </c>
      <c r="M3254" s="11" cm="1">
        <f t="array" ref="M3254">_xlfn.IFS(L3254="&gt;70%",1,L3254="60-70%",70%,L3254="50-60%",60%,L3254="&lt;50%",50%)</f>
        <v>1</v>
      </c>
      <c r="N3254" s="47">
        <v>2.4202657457062907E-2</v>
      </c>
      <c r="O3254">
        <v>1</v>
      </c>
      <c r="P3254">
        <v>1</v>
      </c>
      <c r="Q3254">
        <v>9</v>
      </c>
      <c r="R3254">
        <v>2</v>
      </c>
      <c r="S3254" t="s">
        <v>104</v>
      </c>
      <c r="T3254" t="s">
        <v>109</v>
      </c>
      <c r="V3254">
        <v>16</v>
      </c>
      <c r="W3254">
        <v>13</v>
      </c>
      <c r="X3254">
        <f>IF(AND(OR('Country Prioritization'!$C$4 = 'Filter inputs'!$A$4,'Country Prioritization'!$C$4=$B3254),
OR('Country Prioritization'!$C$6='Filter inputs'!$C$4,'Country Prioritization'!$C$6=$S3254),
OR( 'Country Prioritization'!$C$7='Filter inputs'!$D$4, 'Country Prioritization'!$C$7=$T3254),
OR('Country Prioritization'!$C$8='Filter inputs'!$E$4, 'Country Prioritization'!$C$8=$F3254), OR(AND('Country Prioritization'!$C$5='Filter inputs'!$B$4,H3254&lt;=$X$1),AND('Country Prioritization'!$C$5='Filter inputs'!$B$5,M3254&lt;=$X$1))),1,0)</f>
        <v>1</v>
      </c>
      <c r="Y3254">
        <f>IF(OR('Vaccine Prioritization'!$C$5='Filter inputs'!$E$4, 'Vaccine Prioritization'!$C$5=$F3254),1,0)</f>
        <v>1</v>
      </c>
    </row>
    <row r="3255" spans="1:25" x14ac:dyDescent="0.3">
      <c r="A3255" t="str">
        <f t="shared" si="72"/>
        <v>AMERICAGUYRotaC2030</v>
      </c>
      <c r="B3255" t="s">
        <v>22</v>
      </c>
      <c r="C3255" t="s">
        <v>170</v>
      </c>
      <c r="D3255" t="s">
        <v>66</v>
      </c>
      <c r="E3255" t="s">
        <v>85</v>
      </c>
      <c r="F3255">
        <v>2030</v>
      </c>
      <c r="G3255" t="s">
        <v>196</v>
      </c>
      <c r="H3255" s="11" cm="1">
        <f t="array" ref="H3255">_xlfn.IFS(G3255="&gt;70%",1,G3255="60-70%",70%,G3255="50-60%",60%,G3255="&lt;50%",50%)</f>
        <v>1</v>
      </c>
      <c r="I3255" s="47">
        <v>2.1759034516747339E-2</v>
      </c>
      <c r="J3255">
        <v>1</v>
      </c>
      <c r="K3255">
        <v>1</v>
      </c>
      <c r="L3255" t="s">
        <v>196</v>
      </c>
      <c r="M3255" s="11" cm="1">
        <f t="array" ref="M3255">_xlfn.IFS(L3255="&gt;70%",1,L3255="60-70%",70%,L3255="50-60%",60%,L3255="&lt;50%",50%)</f>
        <v>1</v>
      </c>
      <c r="N3255" s="47">
        <v>2.0367513121925918E-2</v>
      </c>
      <c r="O3255">
        <v>2</v>
      </c>
      <c r="P3255">
        <v>1</v>
      </c>
      <c r="Q3255">
        <v>4</v>
      </c>
      <c r="R3255">
        <v>10</v>
      </c>
      <c r="S3255" t="s">
        <v>105</v>
      </c>
      <c r="T3255" t="s">
        <v>108</v>
      </c>
      <c r="V3255">
        <v>16</v>
      </c>
      <c r="W3255">
        <v>17</v>
      </c>
      <c r="X3255">
        <f>IF(AND(OR('Country Prioritization'!$C$4 = 'Filter inputs'!$A$4,'Country Prioritization'!$C$4=$B3255),
OR('Country Prioritization'!$C$6='Filter inputs'!$C$4,'Country Prioritization'!$C$6=$S3255),
OR( 'Country Prioritization'!$C$7='Filter inputs'!$D$4, 'Country Prioritization'!$C$7=$T3255),
OR('Country Prioritization'!$C$8='Filter inputs'!$E$4, 'Country Prioritization'!$C$8=$F3255), OR(AND('Country Prioritization'!$C$5='Filter inputs'!$B$4,H3255&lt;=$X$1),AND('Country Prioritization'!$C$5='Filter inputs'!$B$5,M3255&lt;=$X$1))),1,0)</f>
        <v>1</v>
      </c>
      <c r="Y3255">
        <f>IF(OR('Vaccine Prioritization'!$C$5='Filter inputs'!$E$4, 'Vaccine Prioritization'!$C$5=$F3255),1,0)</f>
        <v>1</v>
      </c>
    </row>
    <row r="3256" spans="1:25" x14ac:dyDescent="0.3">
      <c r="A3256" t="str">
        <f t="shared" si="72"/>
        <v>EUROPEMDARotaC2030</v>
      </c>
      <c r="B3256" t="s">
        <v>9</v>
      </c>
      <c r="C3256" t="s">
        <v>130</v>
      </c>
      <c r="D3256" t="s">
        <v>26</v>
      </c>
      <c r="E3256" t="s">
        <v>85</v>
      </c>
      <c r="F3256">
        <v>2030</v>
      </c>
      <c r="G3256" t="s">
        <v>197</v>
      </c>
      <c r="H3256" s="11" cm="1">
        <f t="array" ref="H3256">_xlfn.IFS(G3256="&gt;70%",1,G3256="60-70%",70%,G3256="50-60%",60%,G3256="&lt;50%",50%)</f>
        <v>0.7</v>
      </c>
      <c r="I3256" s="47">
        <v>1.7800327130137395E-2</v>
      </c>
      <c r="J3256">
        <v>9</v>
      </c>
      <c r="K3256">
        <v>1</v>
      </c>
      <c r="L3256" t="s">
        <v>196</v>
      </c>
      <c r="M3256" s="11" cm="1">
        <f t="array" ref="M3256">_xlfn.IFS(L3256="&gt;70%",1,L3256="60-70%",70%,L3256="50-60%",60%,L3256="&lt;50%",50%)</f>
        <v>1</v>
      </c>
      <c r="N3256" s="47">
        <v>1.7006570520865755E-2</v>
      </c>
      <c r="O3256">
        <v>5</v>
      </c>
      <c r="P3256">
        <v>1</v>
      </c>
      <c r="Q3256">
        <v>2</v>
      </c>
      <c r="R3256">
        <v>11</v>
      </c>
      <c r="S3256" t="s">
        <v>104</v>
      </c>
      <c r="T3256" t="s">
        <v>108</v>
      </c>
      <c r="V3256">
        <v>23</v>
      </c>
      <c r="W3256">
        <v>19</v>
      </c>
      <c r="X3256">
        <f>IF(AND(OR('Country Prioritization'!$C$4 = 'Filter inputs'!$A$4,'Country Prioritization'!$C$4=$B3256),
OR('Country Prioritization'!$C$6='Filter inputs'!$C$4,'Country Prioritization'!$C$6=$S3256),
OR( 'Country Prioritization'!$C$7='Filter inputs'!$D$4, 'Country Prioritization'!$C$7=$T3256),
OR('Country Prioritization'!$C$8='Filter inputs'!$E$4, 'Country Prioritization'!$C$8=$F3256), OR(AND('Country Prioritization'!$C$5='Filter inputs'!$B$4,H3256&lt;=$X$1),AND('Country Prioritization'!$C$5='Filter inputs'!$B$5,M3256&lt;=$X$1))),1,0)</f>
        <v>1</v>
      </c>
      <c r="Y3256">
        <f>IF(OR('Vaccine Prioritization'!$C$5='Filter inputs'!$E$4, 'Vaccine Prioritization'!$C$5=$F3256),1,0)</f>
        <v>1</v>
      </c>
    </row>
    <row r="3257" spans="1:25" x14ac:dyDescent="0.3">
      <c r="A3257" t="str">
        <f t="shared" si="72"/>
        <v>OCEANIAKIRRotaC2030</v>
      </c>
      <c r="B3257" t="s">
        <v>15</v>
      </c>
      <c r="C3257" t="s">
        <v>129</v>
      </c>
      <c r="D3257" t="s">
        <v>25</v>
      </c>
      <c r="E3257" t="s">
        <v>85</v>
      </c>
      <c r="F3257">
        <v>2030</v>
      </c>
      <c r="G3257" t="s">
        <v>196</v>
      </c>
      <c r="H3257" s="11" cm="1">
        <f t="array" ref="H3257">_xlfn.IFS(G3257="&gt;70%",1,G3257="60-70%",70%,G3257="50-60%",60%,G3257="&lt;50%",50%)</f>
        <v>1</v>
      </c>
      <c r="I3257" s="47">
        <v>9.8838343733971441E-3</v>
      </c>
      <c r="J3257">
        <v>1</v>
      </c>
      <c r="K3257">
        <v>1</v>
      </c>
      <c r="L3257" t="s">
        <v>196</v>
      </c>
      <c r="M3257" s="11" cm="1">
        <f t="array" ref="M3257">_xlfn.IFS(L3257="&gt;70%",1,L3257="60-70%",70%,L3257="50-60%",60%,L3257="&lt;50%",50%)</f>
        <v>1</v>
      </c>
      <c r="N3257" s="47">
        <v>7.6531896808242654E-3</v>
      </c>
      <c r="O3257">
        <v>6</v>
      </c>
      <c r="P3257">
        <v>1</v>
      </c>
      <c r="Q3257">
        <v>5</v>
      </c>
      <c r="R3257">
        <v>11</v>
      </c>
      <c r="S3257" t="s">
        <v>104</v>
      </c>
      <c r="T3257" t="s">
        <v>108</v>
      </c>
      <c r="V3257">
        <v>18</v>
      </c>
      <c r="W3257">
        <v>23</v>
      </c>
      <c r="X3257">
        <f>IF(AND(OR('Country Prioritization'!$C$4 = 'Filter inputs'!$A$4,'Country Prioritization'!$C$4=$B3257),
OR('Country Prioritization'!$C$6='Filter inputs'!$C$4,'Country Prioritization'!$C$6=$S3257),
OR( 'Country Prioritization'!$C$7='Filter inputs'!$D$4, 'Country Prioritization'!$C$7=$T3257),
OR('Country Prioritization'!$C$8='Filter inputs'!$E$4, 'Country Prioritization'!$C$8=$F3257), OR(AND('Country Prioritization'!$C$5='Filter inputs'!$B$4,H3257&lt;=$X$1),AND('Country Prioritization'!$C$5='Filter inputs'!$B$5,M3257&lt;=$X$1))),1,0)</f>
        <v>1</v>
      </c>
      <c r="Y3257">
        <f>IF(OR('Vaccine Prioritization'!$C$5='Filter inputs'!$E$4, 'Vaccine Prioritization'!$C$5=$F3257),1,0)</f>
        <v>1</v>
      </c>
    </row>
    <row r="3258" spans="1:25" x14ac:dyDescent="0.3">
      <c r="A3258" t="str">
        <f t="shared" si="72"/>
        <v>AFRICASTPRotaC2030</v>
      </c>
      <c r="B3258" t="s">
        <v>3</v>
      </c>
      <c r="C3258" t="s">
        <v>173</v>
      </c>
      <c r="D3258" t="s">
        <v>69</v>
      </c>
      <c r="E3258" t="s">
        <v>85</v>
      </c>
      <c r="F3258">
        <v>2030</v>
      </c>
      <c r="G3258" t="s">
        <v>196</v>
      </c>
      <c r="H3258" s="11" cm="1">
        <f t="array" ref="H3258">_xlfn.IFS(G3258="&gt;70%",1,G3258="60-70%",70%,G3258="50-60%",60%,G3258="&lt;50%",50%)</f>
        <v>1</v>
      </c>
      <c r="I3258" s="47">
        <v>2.609888708163594E-3</v>
      </c>
      <c r="J3258">
        <v>1</v>
      </c>
      <c r="K3258">
        <v>1</v>
      </c>
      <c r="L3258" t="s">
        <v>196</v>
      </c>
      <c r="M3258" s="11" cm="1">
        <f t="array" ref="M3258">_xlfn.IFS(L3258="&gt;70%",1,L3258="60-70%",70%,L3258="50-60%",60%,L3258="&lt;50%",50%)</f>
        <v>1</v>
      </c>
      <c r="N3258" s="47">
        <v>2.249061531727973E-3</v>
      </c>
      <c r="O3258">
        <v>1</v>
      </c>
      <c r="P3258">
        <v>1</v>
      </c>
      <c r="Q3258">
        <v>4</v>
      </c>
      <c r="R3258">
        <v>5</v>
      </c>
      <c r="S3258" t="s">
        <v>104</v>
      </c>
      <c r="T3258" t="s">
        <v>107</v>
      </c>
      <c r="V3258">
        <v>11</v>
      </c>
      <c r="W3258">
        <v>11</v>
      </c>
      <c r="X3258">
        <f>IF(AND(OR('Country Prioritization'!$C$4 = 'Filter inputs'!$A$4,'Country Prioritization'!$C$4=$B3258),
OR('Country Prioritization'!$C$6='Filter inputs'!$C$4,'Country Prioritization'!$C$6=$S3258),
OR( 'Country Prioritization'!$C$7='Filter inputs'!$D$4, 'Country Prioritization'!$C$7=$T3258),
OR('Country Prioritization'!$C$8='Filter inputs'!$E$4, 'Country Prioritization'!$C$8=$F3258), OR(AND('Country Prioritization'!$C$5='Filter inputs'!$B$4,H3258&lt;=$X$1),AND('Country Prioritization'!$C$5='Filter inputs'!$B$5,M3258&lt;=$X$1))),1,0)</f>
        <v>1</v>
      </c>
      <c r="Y3258">
        <f>IF(OR('Vaccine Prioritization'!$C$5='Filter inputs'!$E$4, 'Vaccine Prioritization'!$C$5=$F3258),1,0)</f>
        <v>1</v>
      </c>
    </row>
  </sheetData>
  <sortState xmlns:xlrd2="http://schemas.microsoft.com/office/spreadsheetml/2017/richdata2" ref="BW3:BW3258">
    <sortCondition ref="BW3:BW325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8F59678-9252-4834-95AD-2FE72610F0F3}">
          <x14:formula1>
            <xm:f>'Filter inputs'!$G$4:$G$8</xm:f>
          </x14:formula1>
          <xm:sqref>AO2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Prioritization</vt:lpstr>
      <vt:lpstr>Vaccine Prioritization</vt:lpstr>
      <vt:lpstr>Filter inputs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Challa, Shravya (challasa)</dc:creator>
  <cp:lastModifiedBy>Reema M</cp:lastModifiedBy>
  <dcterms:created xsi:type="dcterms:W3CDTF">2021-03-29T23:14:01Z</dcterms:created>
  <dcterms:modified xsi:type="dcterms:W3CDTF">2021-03-31T20:13:29Z</dcterms:modified>
</cp:coreProperties>
</file>