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Ex1.xml" ContentType="application/vnd.ms-office.chartex+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Ex2.xml" ContentType="application/vnd.ms-office.chartex+xml"/>
  <Override PartName="/xl/charts/style5.xml" ContentType="application/vnd.ms-office.chartstyle+xml"/>
  <Override PartName="/xl/charts/colors5.xml" ContentType="application/vnd.ms-office.chartcolorstyle+xml"/>
  <Override PartName="/xl/charts/chart4.xml" ContentType="application/vnd.openxmlformats-officedocument.drawingml.chart+xml"/>
  <Override PartName="/xl/charts/style6.xml" ContentType="application/vnd.ms-office.chartstyle+xml"/>
  <Override PartName="/xl/charts/colors6.xml" ContentType="application/vnd.ms-office.chartcolorstyle+xml"/>
  <Override PartName="/xl/charts/chart5.xml" ContentType="application/vnd.openxmlformats-officedocument.drawingml.chart+xml"/>
  <Override PartName="/xl/charts/style7.xml" ContentType="application/vnd.ms-office.chartstyle+xml"/>
  <Override PartName="/xl/charts/colors7.xml" ContentType="application/vnd.ms-office.chartcolorstyle+xml"/>
  <Override PartName="/xl/charts/chart6.xml" ContentType="application/vnd.openxmlformats-officedocument.drawingml.chart+xml"/>
  <Override PartName="/xl/charts/style8.xml" ContentType="application/vnd.ms-office.chartstyle+xml"/>
  <Override PartName="/xl/charts/colors8.xml" ContentType="application/vnd.ms-office.chartcolorsty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7.xml" ContentType="application/vnd.openxmlformats-officedocument.drawingml.chart+xml"/>
  <Override PartName="/xl/charts/style9.xml" ContentType="application/vnd.ms-office.chartstyle+xml"/>
  <Override PartName="/xl/charts/colors9.xml" ContentType="application/vnd.ms-office.chartcolorstyle+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charts/chartEx3.xml" ContentType="application/vnd.ms-office.chartex+xml"/>
  <Override PartName="/xl/charts/style11.xml" ContentType="application/vnd.ms-office.chartstyle+xml"/>
  <Override PartName="/xl/charts/colors11.xml" ContentType="application/vnd.ms-office.chartcolorstyle+xml"/>
  <Override PartName="/xl/charts/chart9.xml" ContentType="application/vnd.openxmlformats-officedocument.drawingml.chart+xml"/>
  <Override PartName="/xl/charts/style12.xml" ContentType="application/vnd.ms-office.chartstyle+xml"/>
  <Override PartName="/xl/charts/colors12.xml" ContentType="application/vnd.ms-office.chartcolorstyle+xml"/>
  <Override PartName="/xl/charts/chartEx4.xml" ContentType="application/vnd.ms-office.chartex+xml"/>
  <Override PartName="/xl/charts/style13.xml" ContentType="application/vnd.ms-office.chartstyle+xml"/>
  <Override PartName="/xl/charts/colors13.xml" ContentType="application/vnd.ms-office.chartcolorstyle+xml"/>
  <Override PartName="/xl/charts/chart10.xml" ContentType="application/vnd.openxmlformats-officedocument.drawingml.chart+xml"/>
  <Override PartName="/xl/charts/style14.xml" ContentType="application/vnd.ms-office.chartstyle+xml"/>
  <Override PartName="/xl/charts/colors14.xml" ContentType="application/vnd.ms-office.chartcolorstyle+xml"/>
  <Override PartName="/xl/charts/chart11.xml" ContentType="application/vnd.openxmlformats-officedocument.drawingml.chart+xml"/>
  <Override PartName="/xl/charts/style15.xml" ContentType="application/vnd.ms-office.chartstyle+xml"/>
  <Override PartName="/xl/charts/colors15.xml" ContentType="application/vnd.ms-office.chartcolorstyle+xml"/>
  <Override PartName="/xl/charts/chart12.xml" ContentType="application/vnd.openxmlformats-officedocument.drawingml.chart+xml"/>
  <Override PartName="/xl/charts/style16.xml" ContentType="application/vnd.ms-office.chartstyle+xml"/>
  <Override PartName="/xl/charts/colors16.xml" ContentType="application/vnd.ms-office.chartcolorstyle+xml"/>
  <Override PartName="/xl/charts/chart13.xml" ContentType="application/vnd.openxmlformats-officedocument.drawingml.chart+xml"/>
  <Override PartName="/xl/charts/style17.xml" ContentType="application/vnd.ms-office.chartstyle+xml"/>
  <Override PartName="/xl/charts/colors17.xml" ContentType="application/vnd.ms-office.chartcolorstyle+xml"/>
  <Override PartName="/xl/charts/chart14.xml" ContentType="application/vnd.openxmlformats-officedocument.drawingml.chart+xml"/>
  <Override PartName="/xl/charts/style18.xml" ContentType="application/vnd.ms-office.chartstyle+xml"/>
  <Override PartName="/xl/charts/colors18.xml" ContentType="application/vnd.ms-office.chartcolorsty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hidePivotFieldList="1"/>
  <mc:AlternateContent xmlns:mc="http://schemas.openxmlformats.org/markup-compatibility/2006">
    <mc:Choice Requires="x15">
      <x15ac:absPath xmlns:x15ac="http://schemas.microsoft.com/office/spreadsheetml/2010/11/ac" url="https://d.docs.live.net/CCA78F2F4BAB6D91/Documents/"/>
    </mc:Choice>
  </mc:AlternateContent>
  <xr:revisionPtr revIDLastSave="3816" documentId="8_{C2F8CBC3-73D1-448E-9356-834A66006234}" xr6:coauthVersionLast="47" xr6:coauthVersionMax="47" xr10:uidLastSave="{B2156BBD-6592-4BEB-B2CE-4715AB5495C6}"/>
  <bookViews>
    <workbookView xWindow="-108" yWindow="-108" windowWidth="23256" windowHeight="12456" tabRatio="486" activeTab="2" xr2:uid="{B64F5925-F951-4AA1-95CC-55210E93C548}"/>
  </bookViews>
  <sheets>
    <sheet name="Data for the Dashboad " sheetId="27" r:id="rId1"/>
    <sheet name="KPI" sheetId="28" r:id="rId2"/>
    <sheet name="Main Dashords " sheetId="29" r:id="rId3"/>
  </sheets>
  <definedNames>
    <definedName name="_xlchart.v1.0" hidden="1">KPI!$T$12:$T$15</definedName>
    <definedName name="_xlchart.v1.1" hidden="1">KPI!$U$11</definedName>
    <definedName name="_xlchart.v1.10" hidden="1">KPI!$AD$11</definedName>
    <definedName name="_xlchart.v1.11" hidden="1">KPI!$AD$12:$AD$14</definedName>
    <definedName name="_xlchart.v1.2" hidden="1">KPI!$U$12:$U$15</definedName>
    <definedName name="_xlchart.v1.3" hidden="1">KPI!$AC$12:$AC$14</definedName>
    <definedName name="_xlchart.v1.4" hidden="1">KPI!$AD$11</definedName>
    <definedName name="_xlchart.v1.5" hidden="1">KPI!$AD$12:$AD$14</definedName>
    <definedName name="_xlchart.v1.6" hidden="1">KPI!$T$12:$T$15</definedName>
    <definedName name="_xlchart.v1.7" hidden="1">KPI!$U$11</definedName>
    <definedName name="_xlchart.v1.8" hidden="1">KPI!$U$12:$U$15</definedName>
    <definedName name="_xlchart.v1.9" hidden="1">KPI!$AC$12:$AC$14</definedName>
    <definedName name="NativeTimeline_Date">#N/A</definedName>
    <definedName name="Slicer_City">#N/A</definedName>
    <definedName name="Slicer_Delivery_status">#N/A</definedName>
    <definedName name="Slicer_Payment_mode">#N/A</definedName>
    <definedName name="Slicer_Product_category">#N/A</definedName>
    <definedName name="Slicer_Product_name">#N/A</definedName>
    <definedName name="Slicer_Region">#N/A</definedName>
    <definedName name="Slicer_sales_channel">#N/A</definedName>
  </definedNames>
  <calcPr calcId="191029"/>
  <pivotCaches>
    <pivotCache cacheId="2" r:id="rId4"/>
  </pivotCaches>
  <extLst>
    <ext xmlns:x14="http://schemas.microsoft.com/office/spreadsheetml/2009/9/main" uri="{BBE1A952-AA13-448e-AADC-164F8A28A991}">
      <x14:slicerCaches>
        <x14:slicerCache r:id="rId5"/>
        <x14:slicerCache r:id="rId6"/>
        <x14:slicerCache r:id="rId7"/>
        <x14:slicerCache r:id="rId8"/>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19" i="28" l="1"/>
  <c r="F15" i="28"/>
  <c r="K17" i="28"/>
  <c r="K18" i="28"/>
  <c r="C9" i="28"/>
  <c r="U15" i="28"/>
  <c r="L14" i="28"/>
  <c r="G14" i="28"/>
  <c r="AD12" i="28"/>
  <c r="U13" i="28"/>
  <c r="AD14" i="28"/>
  <c r="F3" i="28"/>
  <c r="U14" i="28"/>
  <c r="C3" i="28"/>
  <c r="K14" i="28"/>
  <c r="A9" i="28"/>
  <c r="G16" i="28"/>
  <c r="AD13" i="28"/>
  <c r="F14" i="28"/>
  <c r="F16" i="28"/>
  <c r="A3" i="28"/>
  <c r="F13" i="28"/>
  <c r="G13" i="28"/>
  <c r="G15" i="28"/>
  <c r="K15" i="28"/>
  <c r="K16" i="28"/>
  <c r="L17" i="28"/>
  <c r="L15" i="28"/>
  <c r="K19" i="28"/>
  <c r="U12" i="28"/>
  <c r="L18" i="28"/>
  <c r="L16" i="28"/>
  <c r="G17" i="28" l="1"/>
  <c r="L20" i="28"/>
  <c r="K20" i="28"/>
  <c r="F17" i="28"/>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520A9B7-1DC3-4F44-8DD4-5C51D8CEFDB5}" keepAlive="1" name="Query - Append1" description="Connection to the 'Append1' query in the workbook." type="5" refreshedVersion="8" background="1" saveData="1">
    <dbPr connection="Provider=Microsoft.Mashup.OleDb.1;Data Source=$Workbook$;Location=Append1;Extended Properties=&quot;&quot;" command="SELECT * FROM [Append1]"/>
  </connection>
  <connection id="2" xr16:uid="{A9AFDB55-21A6-43D2-B30A-A122871D6550}" keepAlive="1" name="Query - Sheet1" description="Connection to the 'Sheet1' query in the workbook." type="5" refreshedVersion="8" background="1" saveData="1">
    <dbPr connection="Provider=Microsoft.Mashup.OleDb.1;Data Source=$Workbook$;Location=Sheet1;Extended Properties=&quot;&quot;" command="SELECT * FROM [Sheet1]"/>
  </connection>
  <connection id="3" xr16:uid="{308990FF-56F7-4E10-89A0-C6E036F676E4}" keepAlive="1" name="Query - Table 1" description="Connection to the 'Table 1' query in the workbook." type="5" refreshedVersion="8" background="1" saveData="1">
    <dbPr connection="Provider=Microsoft.Mashup.OleDb.1;Data Source=$Workbook$;Location=&quot;Table 1&quot;;Extended Properties=&quot;&quot;" command="SELECT * FROM [Table 1]"/>
  </connection>
  <connection id="4" xr16:uid="{EF27B76C-4332-4E98-AE52-FA00F2130B96}" keepAlive="1" name="Query - Table001 (Page 1)" description="Connection to the 'Table001 (Page 1)' query in the workbook." type="5" refreshedVersion="8" background="1" saveData="1">
    <dbPr connection="Provider=Microsoft.Mashup.OleDb.1;Data Source=$Workbook$;Location=&quot;Table001 (Page 1)&quot;;Extended Properties=&quot;&quot;" command="SELECT * FROM [Table001 (Page 1)]"/>
  </connection>
  <connection id="5" xr16:uid="{3C084756-5406-49CF-AA65-6875EC9E7722}" keepAlive="1" name="Query - Table002 (Page 2)" description="Connection to the 'Table002 (Page 2)' query in the workbook." type="5" refreshedVersion="8" background="1" saveData="1">
    <dbPr connection="Provider=Microsoft.Mashup.OleDb.1;Data Source=$Workbook$;Location=&quot;Table002 (Page 2)&quot;;Extended Properties=&quot;&quot;" command="SELECT * FROM [Table002 (Page 2)]"/>
  </connection>
  <connection id="6" xr16:uid="{9AB65644-ABD5-4EE8-BDD2-87370A8196A3}" keepAlive="1" name="Query - Table1" description="Connection to the 'Table1' query in the workbook." type="5" refreshedVersion="8" background="1" saveData="1">
    <dbPr connection="Provider=Microsoft.Mashup.OleDb.1;Data Source=$Workbook$;Location=Table1;Extended Properties=&quot;&quot;" command="SELECT * FROM [Table1]"/>
  </connection>
  <connection id="7" xr16:uid="{020A9F49-5998-45E0-9B79-C9E7D77FAFCD}" keepAlive="1" name="Query - Table2" description="Connection to the 'Table2' query in the workbook." type="5" refreshedVersion="0" background="1" saveData="1">
    <dbPr connection="Provider=Microsoft.Mashup.OleDb.1;Data Source=$Workbook$;Location=Table2;Extended Properties=&quot;&quot;" command="SELECT * FROM [Table2]"/>
  </connection>
  <connection id="8" xr16:uid="{370BC03B-72D5-41D8-BD76-28B959370517}" keepAlive="1" name="Query - Table3" description="Connection to the 'Table3' query in the workbook." type="5" refreshedVersion="8" background="1" saveData="1">
    <dbPr connection="Provider=Microsoft.Mashup.OleDb.1;Data Source=$Workbook$;Location=Table3;Extended Properties=&quot;&quot;" command="SELECT * FROM [Table3]"/>
  </connection>
  <connection id="9" xr16:uid="{5EFC9FE9-605A-45B5-ADBB-3813F96701F2}" keepAlive="1" name="Query - Table6" description="Connection to the 'Table6' query in the workbook." type="5" refreshedVersion="8" background="1" saveData="1">
    <dbPr connection="Provider=Microsoft.Mashup.OleDb.1;Data Source=$Workbook$;Location=Table6;Extended Properties=&quot;&quot;" command="SELECT * FROM [Table6]"/>
  </connection>
</connections>
</file>

<file path=xl/sharedStrings.xml><?xml version="1.0" encoding="utf-8"?>
<sst xmlns="http://schemas.openxmlformats.org/spreadsheetml/2006/main" count="1130" uniqueCount="387">
  <si>
    <t>Delhi</t>
  </si>
  <si>
    <t>Hyderabad</t>
  </si>
  <si>
    <t>Bangalore</t>
  </si>
  <si>
    <t>Laptop</t>
  </si>
  <si>
    <t>Tablet</t>
  </si>
  <si>
    <t>Chennai</t>
  </si>
  <si>
    <t>Kolkata</t>
  </si>
  <si>
    <t>Mumbai</t>
  </si>
  <si>
    <t>Row Labels</t>
  </si>
  <si>
    <t>Grand Total</t>
  </si>
  <si>
    <t>Product name</t>
  </si>
  <si>
    <t>Date</t>
  </si>
  <si>
    <t>Electronics</t>
  </si>
  <si>
    <t>May</t>
  </si>
  <si>
    <t>Jan</t>
  </si>
  <si>
    <t>Mar</t>
  </si>
  <si>
    <t>Pen</t>
  </si>
  <si>
    <t>Clothing</t>
  </si>
  <si>
    <t>Jeans</t>
  </si>
  <si>
    <t>Jacket</t>
  </si>
  <si>
    <t>Region</t>
  </si>
  <si>
    <t>Product ID</t>
  </si>
  <si>
    <t>Total sales</t>
  </si>
  <si>
    <t>Discount %</t>
  </si>
  <si>
    <t>Discount Amount</t>
  </si>
  <si>
    <t>Net sales</t>
  </si>
  <si>
    <t>Payment mode</t>
  </si>
  <si>
    <t>Delivery status</t>
  </si>
  <si>
    <t>Profit margin %</t>
  </si>
  <si>
    <t>Profit Amount</t>
  </si>
  <si>
    <t>Order ID</t>
  </si>
  <si>
    <t>Customer name</t>
  </si>
  <si>
    <t>City</t>
  </si>
  <si>
    <t>sales channel</t>
  </si>
  <si>
    <t>Product category</t>
  </si>
  <si>
    <t>Quantity Sold</t>
  </si>
  <si>
    <t>Unit price</t>
  </si>
  <si>
    <t>492e2ccb-b7dd-4cbc-94e2-dec5e25a50fa</t>
  </si>
  <si>
    <t>Jason Hansen</t>
  </si>
  <si>
    <t>North</t>
  </si>
  <si>
    <t>Online</t>
  </si>
  <si>
    <t>Camera</t>
  </si>
  <si>
    <t>27247976</t>
  </si>
  <si>
    <t>Net Banking</t>
  </si>
  <si>
    <t>Cancelled</t>
  </si>
  <si>
    <t>a98992f3-23bf-4b55-8c5c-ff5116d57559</t>
  </si>
  <si>
    <t>Katherine Richardson</t>
  </si>
  <si>
    <t>East</t>
  </si>
  <si>
    <t>Offline</t>
  </si>
  <si>
    <t>Smartphone</t>
  </si>
  <si>
    <t>92838253</t>
  </si>
  <si>
    <t>Credit Card</t>
  </si>
  <si>
    <t>Pending</t>
  </si>
  <si>
    <t>095c990a-f84b-4238-b985-1d06c920103e</t>
  </si>
  <si>
    <t>Emily Macdonald</t>
  </si>
  <si>
    <t>Home Appliances</t>
  </si>
  <si>
    <t>Washing Machine</t>
  </si>
  <si>
    <t>30373013</t>
  </si>
  <si>
    <t>Cash</t>
  </si>
  <si>
    <t>b3dd8661-f6be-4337-b026-e1a8ccc3d8b9</t>
  </si>
  <si>
    <t>Andrea Elliott</t>
  </si>
  <si>
    <t>51683443</t>
  </si>
  <si>
    <t>Delivered</t>
  </si>
  <si>
    <t>503ba5c0-86e5-4ff5-8ee3-c9883b1773b7</t>
  </si>
  <si>
    <t>Alexandra Simpson</t>
  </si>
  <si>
    <t>South</t>
  </si>
  <si>
    <t>Stationery</t>
  </si>
  <si>
    <t>Pencil</t>
  </si>
  <si>
    <t>49626278</t>
  </si>
  <si>
    <t>13258d51-791e-4cc6-a8c9-3bcdd98e1195</t>
  </si>
  <si>
    <t>Julia Butler</t>
  </si>
  <si>
    <t>20032272</t>
  </si>
  <si>
    <t>41edc864-3274-4d95-9916-24a5a3be2301</t>
  </si>
  <si>
    <t>Taylor Burnett</t>
  </si>
  <si>
    <t>97331544</t>
  </si>
  <si>
    <t>20fa213f-071e-454f-b724-bf0af2682d65</t>
  </si>
  <si>
    <t>Susan Davis</t>
  </si>
  <si>
    <t>Fan</t>
  </si>
  <si>
    <t>22287991</t>
  </si>
  <si>
    <t>6c3dd197-8ee5-4c7e-b35a-102323f8d829</t>
  </si>
  <si>
    <t>Keith Barnes</t>
  </si>
  <si>
    <t>29847341</t>
  </si>
  <si>
    <t>Debit Card</t>
  </si>
  <si>
    <t>ea95c8d9-8707-4bb1-8b81-a0e2b401ff98</t>
  </si>
  <si>
    <t>Jenna Lloyd</t>
  </si>
  <si>
    <t>45792229</t>
  </si>
  <si>
    <t>1d24cd45-1b02-4264-9fbf-0a8f80aa6396</t>
  </si>
  <si>
    <t>Jacqueline Taylor</t>
  </si>
  <si>
    <t>Shirt</t>
  </si>
  <si>
    <t>81291519</t>
  </si>
  <si>
    <t>cd8805c9-8a36-4f6e-a65b-24390ff17fcc</t>
  </si>
  <si>
    <t>Rodney Duncan</t>
  </si>
  <si>
    <t>25639407</t>
  </si>
  <si>
    <t>ab2eac24-3713-4100-a8e2-61aba08998d5</t>
  </si>
  <si>
    <t>Raymond Williams</t>
  </si>
  <si>
    <t>50507283</t>
  </si>
  <si>
    <t>48d06bf6-96b4-4989-91e1-28f1109ef4c2</t>
  </si>
  <si>
    <t>Harold Vaughn</t>
  </si>
  <si>
    <t>Notebook</t>
  </si>
  <si>
    <t>92879737</t>
  </si>
  <si>
    <t>0c8777fc-f0b5-4d77-b29d-84ccbc88e540</t>
  </si>
  <si>
    <t>Erica Fletcher</t>
  </si>
  <si>
    <t>West</t>
  </si>
  <si>
    <t>92373129</t>
  </si>
  <si>
    <t>cbf31054-3684-46a9-aed3-680b8d417edd</t>
  </si>
  <si>
    <t>Mrs. Lisa Hawkins</t>
  </si>
  <si>
    <t>91974594</t>
  </si>
  <si>
    <t>f55eb024-1ccf-49d4-872a-b94147e2fd1e</t>
  </si>
  <si>
    <t>Savannah White</t>
  </si>
  <si>
    <t>31254694</t>
  </si>
  <si>
    <t>55c1b48c-730b-4047-95f6-37a620ede611</t>
  </si>
  <si>
    <t>Antonio Wilson</t>
  </si>
  <si>
    <t>19205151</t>
  </si>
  <si>
    <t>2d32eda3-8858-41c4-8e76-17ae581843eb</t>
  </si>
  <si>
    <t>Nicole Wood</t>
  </si>
  <si>
    <t>42771159</t>
  </si>
  <si>
    <t>5a9ce0bf-4bf7-4da3-ae2c-83293f86dc6a</t>
  </si>
  <si>
    <t>Edward Sherman</t>
  </si>
  <si>
    <t>43589135</t>
  </si>
  <si>
    <t>2e15b2b7-0a3c-4587-a01b-4fb734ed4d5e</t>
  </si>
  <si>
    <t>Jesus Anderson</t>
  </si>
  <si>
    <t>97760429</t>
  </si>
  <si>
    <t>4212f326-0cd5-4471-ae52-e5a5980bd898</t>
  </si>
  <si>
    <t>Jerry Velazquez</t>
  </si>
  <si>
    <t>56801590</t>
  </si>
  <si>
    <t>7abdb4c1-20d4-4476-ba25-a0b81f0d81bc</t>
  </si>
  <si>
    <t>Amy Sims</t>
  </si>
  <si>
    <t>Refrigerator</t>
  </si>
  <si>
    <t>64466668</t>
  </si>
  <si>
    <t>a5f9f9f8-83a3-42c5-8908-4d0fce281c3d</t>
  </si>
  <si>
    <t>Rhonda Austin</t>
  </si>
  <si>
    <t>55662987</t>
  </si>
  <si>
    <t>743efb48-512b-43e8-8568-e4821f651853</t>
  </si>
  <si>
    <t>Jessica Rosales</t>
  </si>
  <si>
    <t>Microwave</t>
  </si>
  <si>
    <t>49976564</t>
  </si>
  <si>
    <t>bc1a09a1-ed07-4a4f-ada1-d30422d64431</t>
  </si>
  <si>
    <t>Jake Garcia</t>
  </si>
  <si>
    <t>88283029</t>
  </si>
  <si>
    <t>e0adad30-95d8-4fc9-86b3-9bfbecf5b542</t>
  </si>
  <si>
    <t>Eric Cole</t>
  </si>
  <si>
    <t>07897849</t>
  </si>
  <si>
    <t>a2cc907f-3e40-4ebf-83d3-1673b060605d</t>
  </si>
  <si>
    <t>Wendy Roth</t>
  </si>
  <si>
    <t>51569303</t>
  </si>
  <si>
    <t>d6cce3f3-f901-4092-8581-fbe80efb03d1</t>
  </si>
  <si>
    <t>David Miller</t>
  </si>
  <si>
    <t>99318314</t>
  </si>
  <si>
    <t>7acb6f94-0518-434a-bb38-84fa8c5e5c29</t>
  </si>
  <si>
    <t>Martha Tucker</t>
  </si>
  <si>
    <t>61634954</t>
  </si>
  <si>
    <t>961cef0b-d3c8-4c24-b38a-72aa6da09f43</t>
  </si>
  <si>
    <t>Andre Rodriguez</t>
  </si>
  <si>
    <t>T-shirt</t>
  </si>
  <si>
    <t>07454448</t>
  </si>
  <si>
    <t>5181ba54-f17d-45a2-adb9-51bf367c7dda</t>
  </si>
  <si>
    <t>Daniel Grant</t>
  </si>
  <si>
    <t>12742189</t>
  </si>
  <si>
    <t>c008658e-bf07-4ac4-820a-20c251f90eb8</t>
  </si>
  <si>
    <t>Jacob Bond</t>
  </si>
  <si>
    <t>95138459</t>
  </si>
  <si>
    <t>c72e9100-be93-4fd4-babe-3d969246eec7</t>
  </si>
  <si>
    <t>Miranda Grant</t>
  </si>
  <si>
    <t>93530361</t>
  </si>
  <si>
    <t>4ef372cc-16b1-4acf-a36a-2de4e04e57f5</t>
  </si>
  <si>
    <t>Michael Wilson</t>
  </si>
  <si>
    <t>42005117</t>
  </si>
  <si>
    <t>fe37a0e7-31f6-4006-9d16-678193727307</t>
  </si>
  <si>
    <t>Rebecca Schmitt</t>
  </si>
  <si>
    <t>85148628</t>
  </si>
  <si>
    <t>d3cdf819-34a6-4714-9afa-8329d03c6d8b</t>
  </si>
  <si>
    <t>Claire Morrison</t>
  </si>
  <si>
    <t>81888122</t>
  </si>
  <si>
    <t>0c556fa8-689e-4157-ab75-58489979b35d</t>
  </si>
  <si>
    <t>Sharon Dominguez</t>
  </si>
  <si>
    <t>Marker</t>
  </si>
  <si>
    <t>77072290</t>
  </si>
  <si>
    <t>1c0b7cae-d2b5-46e3-bafe-67186ab33d34</t>
  </si>
  <si>
    <t>Mary Morrison</t>
  </si>
  <si>
    <t>87674774</t>
  </si>
  <si>
    <t>ca84820e-619c-4029-b0b2-c6dbdde16cee</t>
  </si>
  <si>
    <t>Connie Chambers</t>
  </si>
  <si>
    <t>28085096</t>
  </si>
  <si>
    <t>46aa6ed5-0094-40dd-b05d-d264355e6733</t>
  </si>
  <si>
    <t>Brandon Nelson</t>
  </si>
  <si>
    <t>94413663</t>
  </si>
  <si>
    <t>dd510ccb-a735-4ef6-aedb-2a9fbe66b298</t>
  </si>
  <si>
    <t>Joseph Brown</t>
  </si>
  <si>
    <t>57861999</t>
  </si>
  <si>
    <t>4673c926-1071-4af8-a177-1363129c4cb5</t>
  </si>
  <si>
    <t>Susan Barnett</t>
  </si>
  <si>
    <t>31190916</t>
  </si>
  <si>
    <t>1008cd96-b5de-402a-899f-e68007fd6e25</t>
  </si>
  <si>
    <t>Dr. Craig Payne</t>
  </si>
  <si>
    <t>34931080</t>
  </si>
  <si>
    <t>b29e7f98-4833-4e81-8bcd-b73dd7b45855</t>
  </si>
  <si>
    <t>Katherine Hardy</t>
  </si>
  <si>
    <t>04383901</t>
  </si>
  <si>
    <t>1548dba1-b633-4a06-9a8e-c880d1a17203</t>
  </si>
  <si>
    <t>Madeline Henderson</t>
  </si>
  <si>
    <t>14954368</t>
  </si>
  <si>
    <t>e5c9bb2c-2a80-4268-82cb-42d4ed01840d</t>
  </si>
  <si>
    <t>Adrian Cordova</t>
  </si>
  <si>
    <t>64117324</t>
  </si>
  <si>
    <t>4532dadf-5fce-4be4-ae0c-822c994d6c4d</t>
  </si>
  <si>
    <t>James Castillo</t>
  </si>
  <si>
    <t>18793949</t>
  </si>
  <si>
    <t>417c54b2-5a1a-4484-ba7a-c875a45b6ef6</t>
  </si>
  <si>
    <t>Justin Duncan</t>
  </si>
  <si>
    <t>25614367</t>
  </si>
  <si>
    <t>ebc624a6-9d1f-4bb1-ac9a-10b5c97dbdee</t>
  </si>
  <si>
    <t>Anna Mejia</t>
  </si>
  <si>
    <t>47878143</t>
  </si>
  <si>
    <t>88d85520-a7c8-433f-9201-570a19bc66f0</t>
  </si>
  <si>
    <t>Christine Young</t>
  </si>
  <si>
    <t>98498437</t>
  </si>
  <si>
    <t>c57911dc-8cf1-4dd0-aadc-9b49965d70d6</t>
  </si>
  <si>
    <t>Desiree Graham</t>
  </si>
  <si>
    <t>90632174</t>
  </si>
  <si>
    <t>7ad937fb-fe1c-4fc2-8b15-22f54220af76</t>
  </si>
  <si>
    <t>Lauren Wood</t>
  </si>
  <si>
    <t>16706910</t>
  </si>
  <si>
    <t>503187e0-82cb-4f34-8168-25d4016e0dfb</t>
  </si>
  <si>
    <t>James Fuller</t>
  </si>
  <si>
    <t>67548101</t>
  </si>
  <si>
    <t>3f2f6157-c9cf-460a-adbd-2c2dc045b2b4</t>
  </si>
  <si>
    <t>Brian Garza</t>
  </si>
  <si>
    <t>60809391</t>
  </si>
  <si>
    <t>eca694d9-a233-4e69-949c-4f3e0b89bcc5</t>
  </si>
  <si>
    <t>Madison Carr</t>
  </si>
  <si>
    <t>14991912</t>
  </si>
  <si>
    <t>84a2184b-51d5-484b-b4d1-973926514b16</t>
  </si>
  <si>
    <t>Mr. Paul Fox PhD</t>
  </si>
  <si>
    <t>85880191</t>
  </si>
  <si>
    <t>ef13785c-1a52-421d-a34f-c052acaaeb86</t>
  </si>
  <si>
    <t>Tiffany Duran</t>
  </si>
  <si>
    <t>21863646</t>
  </si>
  <si>
    <t>354d7424-c06e-4962-ae78-9dd4b61894e7</t>
  </si>
  <si>
    <t>Taylor Stevens</t>
  </si>
  <si>
    <t>79906357</t>
  </si>
  <si>
    <t>3f78e8ee-7ffb-42a0-a0ff-02b77a57d17c</t>
  </si>
  <si>
    <t>Brandi Hughes</t>
  </si>
  <si>
    <t>51875015</t>
  </si>
  <si>
    <t>485e05cc-e5c3-443d-bf61-cb690d44a5a3</t>
  </si>
  <si>
    <t>David Chapman</t>
  </si>
  <si>
    <t>74456093</t>
  </si>
  <si>
    <t>8c2c84d9-e1c8-4459-91b5-273086f27209</t>
  </si>
  <si>
    <t>Christopher Johnson</t>
  </si>
  <si>
    <t>17590440</t>
  </si>
  <si>
    <t>f11aa9ce-b2ce-4091-9f03-538ced1c3868</t>
  </si>
  <si>
    <t>Christopher Gordon</t>
  </si>
  <si>
    <t>03426753</t>
  </si>
  <si>
    <t>e8722edc-9150-4194-9f93-964839d7a695</t>
  </si>
  <si>
    <t>Jennifer Crawford</t>
  </si>
  <si>
    <t>01035971</t>
  </si>
  <si>
    <t>1f91ed38-9626-4491-80ec-2a7f1d4fa366</t>
  </si>
  <si>
    <t>Shawn Neal</t>
  </si>
  <si>
    <t>55770323</t>
  </si>
  <si>
    <t>170f8fff-8ee4-49ab-a1a3-8a283686af73</t>
  </si>
  <si>
    <t>Bryan Mullen</t>
  </si>
  <si>
    <t>68983260</t>
  </si>
  <si>
    <t>ae70cc0f-95a1-4453-9de0-a476931c8158</t>
  </si>
  <si>
    <t>Andrew Harrington</t>
  </si>
  <si>
    <t>81663668</t>
  </si>
  <si>
    <t>f16394b6-0c7d-4743-991a-cad60cdc8593</t>
  </si>
  <si>
    <t>Alec Cantu</t>
  </si>
  <si>
    <t>69993398</t>
  </si>
  <si>
    <t>229b4203-f3f8-4e80-b2cd-bb4135537221</t>
  </si>
  <si>
    <t>Scott Zimmerman</t>
  </si>
  <si>
    <t>79516891</t>
  </si>
  <si>
    <t>5fefa3e9-f224-4a8d-9f86-c7d09a60c770</t>
  </si>
  <si>
    <t>Catherine Weeks</t>
  </si>
  <si>
    <t>04513889</t>
  </si>
  <si>
    <t>1891faf8-9b74-4d73-bae5-4daffbacf750</t>
  </si>
  <si>
    <t>Pamela Manning</t>
  </si>
  <si>
    <t>94952674</t>
  </si>
  <si>
    <t>85552472-2c8f-4911-bed7-ca9abccb33fd</t>
  </si>
  <si>
    <t>Andrew Kennedy</t>
  </si>
  <si>
    <t>65972489</t>
  </si>
  <si>
    <t>c48cfde0-390f-4284-9e1c-f6c39c6ceda1</t>
  </si>
  <si>
    <t>Connie Bullock</t>
  </si>
  <si>
    <t>81761517</t>
  </si>
  <si>
    <t>6ddd2e3c-2ebc-4534-850d-df43d34cb98a</t>
  </si>
  <si>
    <t>Kyle Garcia</t>
  </si>
  <si>
    <t>58158265</t>
  </si>
  <si>
    <t>463b2003-1a33-458c-a1df-db5095ab79a7</t>
  </si>
  <si>
    <t>Gina Oconnor</t>
  </si>
  <si>
    <t>83150685</t>
  </si>
  <si>
    <t>31c5f557-3560-42dd-848e-6c8202835f52</t>
  </si>
  <si>
    <t>Jeremy Oconnell</t>
  </si>
  <si>
    <t>63031638</t>
  </si>
  <si>
    <t>767085b9-f9e2-4b40-811c-72265fcbf88b</t>
  </si>
  <si>
    <t>Nathan Edwards</t>
  </si>
  <si>
    <t>36155613</t>
  </si>
  <si>
    <t>060b252e-c6dd-4989-869d-a53ff66e4496</t>
  </si>
  <si>
    <t>Crystal Key</t>
  </si>
  <si>
    <t>37082512</t>
  </si>
  <si>
    <t>f8189e02-3dd2-4027-9b30-bf1feef30534</t>
  </si>
  <si>
    <t>Heather Galvan</t>
  </si>
  <si>
    <t>91141613</t>
  </si>
  <si>
    <t>13bab130-0fc2-4ac4-b064-e268e59286ac</t>
  </si>
  <si>
    <t>Carolyn May</t>
  </si>
  <si>
    <t>45321436</t>
  </si>
  <si>
    <t>47f42f7f-ba75-4ef0-aa14-18635488ce14</t>
  </si>
  <si>
    <t>Peter Schmidt</t>
  </si>
  <si>
    <t>96816028</t>
  </si>
  <si>
    <t>d21e350f-2fc7-4921-b761-acc43a4378b8</t>
  </si>
  <si>
    <t>Kylie Davis</t>
  </si>
  <si>
    <t>30589629</t>
  </si>
  <si>
    <t>91f333de-417b-43ed-a777-c523a2c60812</t>
  </si>
  <si>
    <t>Donald Charles</t>
  </si>
  <si>
    <t>61088825</t>
  </si>
  <si>
    <t>17e8db46-c70d-4ab8-9322-dc02ce4e5f29</t>
  </si>
  <si>
    <t>Todd Chang</t>
  </si>
  <si>
    <t>94860610</t>
  </si>
  <si>
    <t>0a2cd6a8-0342-40cf-afe2-466648d7033c</t>
  </si>
  <si>
    <t>Brian Zamora</t>
  </si>
  <si>
    <t>25072372</t>
  </si>
  <si>
    <t>1f7e2a07-95de-469a-9510-6f03a2f56c22</t>
  </si>
  <si>
    <t>Earl Ruiz</t>
  </si>
  <si>
    <t>38524356</t>
  </si>
  <si>
    <t>ade7be0d-a2e2-41f2-b96c-f32a699b8237</t>
  </si>
  <si>
    <t>Ronald Payne</t>
  </si>
  <si>
    <t>38559389</t>
  </si>
  <si>
    <t>d189656d-1054-4e10-a544-64cae93867df</t>
  </si>
  <si>
    <t>Andrea Wilson</t>
  </si>
  <si>
    <t>92440371</t>
  </si>
  <si>
    <t>1bd43b05-cc9e-47d4-9bb5-f8de44d05d2f</t>
  </si>
  <si>
    <t>Angel Johnson</t>
  </si>
  <si>
    <t>29948925</t>
  </si>
  <si>
    <t>f1811b2b-ea0d-490a-a2c0-261973d35437</t>
  </si>
  <si>
    <t>Cassandra Weiss</t>
  </si>
  <si>
    <t>34764244</t>
  </si>
  <si>
    <t>fba1c8e5-80e1-4751-8554-208051a8d4a6</t>
  </si>
  <si>
    <t>Lisa Hoover</t>
  </si>
  <si>
    <t>84032348</t>
  </si>
  <si>
    <t>462c7b5f-dcd2-4096-bcca-857423c6c5af</t>
  </si>
  <si>
    <t>Brian Nunez</t>
  </si>
  <si>
    <t>83047350</t>
  </si>
  <si>
    <t>9bf73cbb-faad-4f8a-8474-27dd8bcaf3d5</t>
  </si>
  <si>
    <t>Derek Smith</t>
  </si>
  <si>
    <t>31394239</t>
  </si>
  <si>
    <t>2293b6bf-27de-42c6-9a5a-3484a8240342</t>
  </si>
  <si>
    <t>Mr. Thomas Cochran</t>
  </si>
  <si>
    <t>98523092</t>
  </si>
  <si>
    <t>585b7f7e-9e81-4819-9514-21bbd5e80ef6</t>
  </si>
  <si>
    <t>Robert Lopez</t>
  </si>
  <si>
    <t>85537187</t>
  </si>
  <si>
    <t>1bc9d307-1cb3-4081-a5be-b0883c174331</t>
  </si>
  <si>
    <t>Jimmy Hudson</t>
  </si>
  <si>
    <t>83489662</t>
  </si>
  <si>
    <t>bff8ea26-11c5-455b-8e9f-4c3d7206ba35</t>
  </si>
  <si>
    <t>Jesus Krueger</t>
  </si>
  <si>
    <t>68912307</t>
  </si>
  <si>
    <t>c79703c5-fa16-45c3-a516-0d73ab736cd7</t>
  </si>
  <si>
    <t>Michael Small</t>
  </si>
  <si>
    <t>04557494</t>
  </si>
  <si>
    <t>1bcabcc2-6f7e-4ebb-9f07-e305a8349b88</t>
  </si>
  <si>
    <t>Amber Benjamin</t>
  </si>
  <si>
    <t>05708437</t>
  </si>
  <si>
    <t>0c26d0d4-a111-4b9c-8731-8a457145a2f8</t>
  </si>
  <si>
    <t>Scott Klein</t>
  </si>
  <si>
    <t>56278385</t>
  </si>
  <si>
    <t>Sum of Total sales</t>
  </si>
  <si>
    <t>Sum of Discount Amount</t>
  </si>
  <si>
    <t>Sum of Profit Amount</t>
  </si>
  <si>
    <t>Sum of Net sales</t>
  </si>
  <si>
    <t xml:space="preserve">Region sale data </t>
  </si>
  <si>
    <t xml:space="preserve">City sale </t>
  </si>
  <si>
    <t>Average of Profit margin %</t>
  </si>
  <si>
    <t xml:space="preserve">Channel sale </t>
  </si>
  <si>
    <t xml:space="preserve">Product cateory </t>
  </si>
  <si>
    <t>Sum of Net sales2</t>
  </si>
  <si>
    <t xml:space="preserve">Delivery status </t>
  </si>
  <si>
    <t>Sum of Quantity Sold</t>
  </si>
  <si>
    <t xml:space="preserve">Quantity data </t>
  </si>
  <si>
    <t>Jun</t>
  </si>
  <si>
    <t>Jul</t>
  </si>
  <si>
    <t>Aug</t>
  </si>
  <si>
    <t xml:space="preserve">Month details </t>
  </si>
  <si>
    <t>Count of sales channel</t>
  </si>
  <si>
    <t>Apr</t>
  </si>
  <si>
    <t>Oct</t>
  </si>
  <si>
    <t>Nov</t>
  </si>
  <si>
    <t>Dec</t>
  </si>
  <si>
    <t>Feb</t>
  </si>
  <si>
    <t>Sep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</si>
</sst>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dd\-mm\-yyyy"/>
  </numFmts>
  <fonts count="3" x14ac:knownFonts="1">
    <font>
      <sz val="11"/>
      <color theme="1"/>
      <name val="Aptos Narrow"/>
      <family val="2"/>
      <scheme val="minor"/>
    </font>
    <font>
      <b/>
      <sz val="11"/>
      <color theme="1"/>
      <name val="Aptos Narrow"/>
      <family val="2"/>
      <scheme val="minor"/>
    </font>
    <font>
      <sz val="11"/>
      <color theme="1"/>
      <name val="Aptos Narrow"/>
      <family val="2"/>
      <scheme val="minor"/>
    </font>
  </fonts>
  <fills count="4">
    <fill>
      <patternFill patternType="none"/>
    </fill>
    <fill>
      <patternFill patternType="gray125"/>
    </fill>
    <fill>
      <patternFill patternType="solid">
        <fgColor theme="4" tint="0.79998168889431442"/>
        <bgColor theme="4" tint="0.79998168889431442"/>
      </patternFill>
    </fill>
    <fill>
      <patternFill patternType="solid">
        <fgColor rgb="FFFFFF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right/>
      <top/>
      <bottom style="thin">
        <color theme="4" tint="0.39997558519241921"/>
      </bottom>
      <diagonal/>
    </border>
    <border>
      <left/>
      <right/>
      <top style="thin">
        <color theme="4" tint="0.39997558519241921"/>
      </top>
      <bottom/>
      <diagonal/>
    </border>
  </borders>
  <cellStyleXfs count="2">
    <xf numFmtId="0" fontId="0" fillId="0" borderId="0"/>
    <xf numFmtId="9" fontId="2" fillId="0" borderId="0" applyFont="0" applyFill="0" applyBorder="0" applyAlignment="0" applyProtection="0"/>
  </cellStyleXfs>
  <cellXfs count="18">
    <xf numFmtId="0" fontId="0" fillId="0" borderId="0" xfId="0"/>
    <xf numFmtId="0" fontId="0" fillId="0" borderId="1" xfId="0" applyBorder="1" applyAlignment="1">
      <alignment horizontal="center"/>
    </xf>
    <xf numFmtId="0" fontId="0" fillId="0" borderId="0" xfId="0" pivotButton="1" applyAlignment="1">
      <alignment horizontal="center"/>
    </xf>
    <xf numFmtId="0" fontId="0" fillId="0" borderId="0" xfId="0" applyAlignment="1">
      <alignment horizontal="center"/>
    </xf>
    <xf numFmtId="0" fontId="1" fillId="0" borderId="0" xfId="0" applyFont="1"/>
    <xf numFmtId="0" fontId="1" fillId="3" borderId="1" xfId="0" applyFont="1" applyFill="1" applyBorder="1" applyAlignment="1">
      <alignment horizontal="center" vertical="top"/>
    </xf>
    <xf numFmtId="0" fontId="0" fillId="0" borderId="1" xfId="1" applyNumberFormat="1" applyFont="1" applyBorder="1" applyAlignment="1">
      <alignment horizontal="center"/>
    </xf>
    <xf numFmtId="0" fontId="1" fillId="2" borderId="2" xfId="0" applyFont="1" applyFill="1" applyBorder="1" applyAlignment="1">
      <alignment horizontal="center"/>
    </xf>
    <xf numFmtId="0" fontId="1" fillId="2" borderId="3" xfId="0" applyFont="1" applyFill="1" applyBorder="1" applyAlignment="1">
      <alignment horizontal="center"/>
    </xf>
    <xf numFmtId="10" fontId="0" fillId="0" borderId="0" xfId="0" applyNumberFormat="1" applyAlignment="1">
      <alignment horizontal="center"/>
    </xf>
    <xf numFmtId="165" fontId="1" fillId="3" borderId="1" xfId="0" applyNumberFormat="1" applyFont="1" applyFill="1" applyBorder="1" applyAlignment="1">
      <alignment horizontal="center" vertical="top"/>
    </xf>
    <xf numFmtId="165" fontId="0" fillId="0" borderId="1" xfId="0" applyNumberFormat="1" applyBorder="1" applyAlignment="1">
      <alignment horizontal="center"/>
    </xf>
    <xf numFmtId="165" fontId="0" fillId="0" borderId="0" xfId="0" applyNumberFormat="1"/>
    <xf numFmtId="9" fontId="0" fillId="0" borderId="0" xfId="1" applyFont="1" applyAlignment="1">
      <alignment horizontal="center"/>
    </xf>
    <xf numFmtId="9" fontId="1" fillId="2" borderId="3" xfId="0" applyNumberFormat="1" applyFont="1" applyFill="1" applyBorder="1" applyAlignment="1">
      <alignment horizontal="center"/>
    </xf>
    <xf numFmtId="0" fontId="1" fillId="0" borderId="0" xfId="0" applyFont="1" applyAlignment="1">
      <alignment horizontal="center"/>
    </xf>
    <xf numFmtId="0" fontId="0" fillId="3" borderId="1" xfId="0" applyFill="1" applyBorder="1" applyAlignment="1">
      <alignment horizontal="center"/>
    </xf>
    <xf numFmtId="0" fontId="0" fillId="0" borderId="0" xfId="0" applyNumberFormat="1" applyAlignment="1">
      <alignment horizontal="center"/>
    </xf>
  </cellXfs>
  <cellStyles count="2">
    <cellStyle name="Normal" xfId="0" builtinId="0"/>
    <cellStyle name="Percent" xfId="1" builtinId="5"/>
  </cellStyles>
  <dxfs count="384">
    <dxf>
      <alignment horizontal="center"/>
    </dxf>
    <dxf>
      <alignment horizontal="center"/>
    </dxf>
    <dxf>
      <alignment horizontal="center"/>
    </dxf>
    <dxf>
      <alignment horizontal="center"/>
    </dxf>
    <dxf>
      <alignment horizontal="center"/>
    </dxf>
    <dxf>
      <alignment horizontal="center"/>
    </dxf>
    <dxf>
      <numFmt numFmtId="14" formatCode="0.00%"/>
    </dxf>
    <dxf>
      <alignment horizontal="center"/>
    </dxf>
    <dxf>
      <alignment horizontal="center"/>
    </dxf>
    <dxf>
      <alignment horizontal="center"/>
    </dxf>
    <dxf>
      <alignment horizontal="center"/>
    </dxf>
    <dxf>
      <alignment horizontal="center"/>
    </dxf>
    <dxf>
      <alignment horizontal="center"/>
    </dxf>
    <dxf>
      <numFmt numFmtId="1" formatCode="0"/>
    </dxf>
    <dxf>
      <numFmt numFmtId="1" formatCode="0"/>
    </dxf>
    <dxf>
      <numFmt numFmtId="1" formatCode="0"/>
    </dxf>
    <dxf>
      <numFmt numFmtId="14" formatCode="0.00%"/>
    </dxf>
    <dxf>
      <alignment horizontal="center"/>
    </dxf>
    <dxf>
      <alignment horizontal="center"/>
    </dxf>
    <dxf>
      <alignment horizontal="center"/>
    </dxf>
    <dxf>
      <numFmt numFmtId="14" formatCode="0.00%"/>
    </dxf>
    <dxf>
      <alignment horizontal="center"/>
    </dxf>
    <dxf>
      <alignment horizontal="center"/>
    </dxf>
    <dxf>
      <alignment horizontal="center"/>
    </dxf>
    <dxf>
      <numFmt numFmtId="14" formatCode="0.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4" formatCode="0.00%"/>
    </dxf>
    <dxf>
      <numFmt numFmtId="0" formatCode="General"/>
    </dxf>
    <dxf>
      <alignment horizontal="center"/>
    </dxf>
    <dxf>
      <alignment horizontal="center"/>
    </dxf>
    <dxf>
      <alignment horizontal="center"/>
    </dxf>
    <dxf>
      <numFmt numFmtId="14" formatCode="0.00%"/>
    </dxf>
    <dxf>
      <alignment horizontal="center"/>
    </dxf>
    <dxf>
      <alignment horizontal="center"/>
    </dxf>
    <dxf>
      <alignment horizontal="center"/>
    </dxf>
    <dxf>
      <numFmt numFmtId="14" formatCode="0.00%"/>
    </dxf>
    <dxf>
      <alignment horizontal="center"/>
    </dxf>
    <dxf>
      <alignment horizontal="center"/>
    </dxf>
    <dxf>
      <alignment horizontal="center"/>
    </dxf>
    <dxf>
      <numFmt numFmtId="14" formatCode="0.00%"/>
    </dxf>
    <dxf>
      <alignment horizontal="center"/>
    </dxf>
    <dxf>
      <alignment horizontal="center"/>
    </dxf>
    <dxf>
      <alignment horizontal="center"/>
    </dxf>
    <dxf>
      <alignment horizontal="center"/>
    </dxf>
    <dxf>
      <alignment horizontal="center"/>
    </dxf>
    <dxf>
      <alignment horizontal="center"/>
    </dxf>
    <dxf>
      <numFmt numFmtId="14" formatCode="0.00%"/>
    </dxf>
    <dxf>
      <alignment horizontal="center"/>
    </dxf>
    <dxf>
      <alignment horizontal="center"/>
    </dxf>
    <dxf>
      <alignment horizontal="center"/>
    </dxf>
    <dxf>
      <alignment horizontal="center"/>
    </dxf>
    <dxf>
      <alignment horizontal="center"/>
    </dxf>
    <dxf>
      <alignment horizontal="center"/>
    </dxf>
    <dxf>
      <numFmt numFmtId="1" formatCode="0"/>
    </dxf>
    <dxf>
      <numFmt numFmtId="1" formatCode="0"/>
    </dxf>
    <dxf>
      <numFmt numFmtId="1" formatCode="0"/>
    </dxf>
    <dxf>
      <numFmt numFmtId="14" formatCode="0.00%"/>
    </dxf>
    <dxf>
      <alignment horizontal="center"/>
    </dxf>
    <dxf>
      <alignment horizontal="center"/>
    </dxf>
    <dxf>
      <alignment horizontal="center"/>
    </dxf>
    <dxf>
      <numFmt numFmtId="14" formatCode="0.00%"/>
    </dxf>
    <dxf>
      <alignment horizontal="center"/>
    </dxf>
    <dxf>
      <alignment horizontal="center"/>
    </dxf>
    <dxf>
      <alignment horizontal="center"/>
    </dxf>
    <dxf>
      <numFmt numFmtId="14" formatCode="0.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4" formatCode="0.00%"/>
    </dxf>
    <dxf>
      <numFmt numFmtId="0" formatCode="General"/>
    </dxf>
    <dxf>
      <alignment horizontal="center"/>
    </dxf>
    <dxf>
      <alignment horizontal="center"/>
    </dxf>
    <dxf>
      <alignment horizontal="center"/>
    </dxf>
    <dxf>
      <numFmt numFmtId="14" formatCode="0.00%"/>
    </dxf>
    <dxf>
      <alignment horizontal="center"/>
    </dxf>
    <dxf>
      <alignment horizontal="center"/>
    </dxf>
    <dxf>
      <alignment horizontal="center"/>
    </dxf>
    <dxf>
      <numFmt numFmtId="14" formatCode="0.00%"/>
    </dxf>
    <dxf>
      <alignment horizontal="center"/>
    </dxf>
    <dxf>
      <alignment horizontal="center"/>
    </dxf>
    <dxf>
      <alignment horizontal="center"/>
    </dxf>
    <dxf>
      <numFmt numFmtId="14" formatCode="0.00%"/>
    </dxf>
    <dxf>
      <alignment horizontal="center"/>
    </dxf>
    <dxf>
      <alignment horizontal="center"/>
    </dxf>
    <dxf>
      <alignment horizontal="center"/>
    </dxf>
    <dxf>
      <alignment horizontal="center"/>
    </dxf>
    <dxf>
      <alignment horizontal="center"/>
    </dxf>
    <dxf>
      <alignment horizontal="center"/>
    </dxf>
    <dxf>
      <numFmt numFmtId="14" formatCode="0.00%"/>
    </dxf>
    <dxf>
      <alignment horizontal="center"/>
    </dxf>
    <dxf>
      <alignment horizontal="center"/>
    </dxf>
    <dxf>
      <alignment horizontal="center"/>
    </dxf>
    <dxf>
      <alignment horizontal="center"/>
    </dxf>
    <dxf>
      <alignment horizontal="center"/>
    </dxf>
    <dxf>
      <alignment horizontal="center"/>
    </dxf>
    <dxf>
      <numFmt numFmtId="1" formatCode="0"/>
    </dxf>
    <dxf>
      <numFmt numFmtId="1" formatCode="0"/>
    </dxf>
    <dxf>
      <numFmt numFmtId="1" formatCode="0"/>
    </dxf>
    <dxf>
      <numFmt numFmtId="14" formatCode="0.00%"/>
    </dxf>
    <dxf>
      <alignment horizontal="center"/>
    </dxf>
    <dxf>
      <alignment horizontal="center"/>
    </dxf>
    <dxf>
      <alignment horizontal="center"/>
    </dxf>
    <dxf>
      <numFmt numFmtId="14" formatCode="0.00%"/>
    </dxf>
    <dxf>
      <alignment horizontal="center"/>
    </dxf>
    <dxf>
      <alignment horizontal="center"/>
    </dxf>
    <dxf>
      <alignment horizontal="center"/>
    </dxf>
    <dxf>
      <numFmt numFmtId="14" formatCode="0.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4" formatCode="0.00%"/>
    </dxf>
    <dxf>
      <numFmt numFmtId="0" formatCode="General"/>
    </dxf>
    <dxf>
      <alignment horizontal="center"/>
    </dxf>
    <dxf>
      <alignment horizontal="center"/>
    </dxf>
    <dxf>
      <alignment horizontal="center"/>
    </dxf>
    <dxf>
      <numFmt numFmtId="14" formatCode="0.00%"/>
    </dxf>
    <dxf>
      <alignment horizontal="center"/>
    </dxf>
    <dxf>
      <alignment horizontal="center"/>
    </dxf>
    <dxf>
      <alignment horizontal="center"/>
    </dxf>
    <dxf>
      <numFmt numFmtId="14" formatCode="0.00%"/>
    </dxf>
    <dxf>
      <alignment horizontal="center"/>
    </dxf>
    <dxf>
      <alignment horizontal="center"/>
    </dxf>
    <dxf>
      <alignment horizontal="center"/>
    </dxf>
    <dxf>
      <numFmt numFmtId="14" formatCode="0.00%"/>
    </dxf>
    <dxf>
      <alignment horizontal="center"/>
    </dxf>
    <dxf>
      <alignment horizontal="center"/>
    </dxf>
    <dxf>
      <alignment horizontal="center"/>
    </dxf>
    <dxf>
      <alignment horizontal="center"/>
    </dxf>
    <dxf>
      <alignment horizontal="center"/>
    </dxf>
    <dxf>
      <alignment horizontal="center"/>
    </dxf>
    <dxf>
      <numFmt numFmtId="14" formatCode="0.00%"/>
    </dxf>
    <dxf>
      <alignment horizontal="center"/>
    </dxf>
    <dxf>
      <alignment horizontal="center"/>
    </dxf>
    <dxf>
      <alignment horizontal="center"/>
    </dxf>
    <dxf>
      <alignment horizontal="center"/>
    </dxf>
    <dxf>
      <alignment horizontal="center"/>
    </dxf>
    <dxf>
      <alignment horizontal="center"/>
    </dxf>
    <dxf>
      <numFmt numFmtId="1" formatCode="0"/>
    </dxf>
    <dxf>
      <numFmt numFmtId="1" formatCode="0"/>
    </dxf>
    <dxf>
      <numFmt numFmtId="1" formatCode="0"/>
    </dxf>
    <dxf>
      <numFmt numFmtId="14" formatCode="0.00%"/>
    </dxf>
    <dxf>
      <alignment horizontal="center"/>
    </dxf>
    <dxf>
      <alignment horizontal="center"/>
    </dxf>
    <dxf>
      <alignment horizontal="center"/>
    </dxf>
    <dxf>
      <numFmt numFmtId="14" formatCode="0.00%"/>
    </dxf>
    <dxf>
      <alignment horizontal="center"/>
    </dxf>
    <dxf>
      <alignment horizontal="center"/>
    </dxf>
    <dxf>
      <alignment horizontal="center"/>
    </dxf>
    <dxf>
      <numFmt numFmtId="14" formatCode="0.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4" formatCode="0.00%"/>
    </dxf>
    <dxf>
      <numFmt numFmtId="0" formatCode="General"/>
    </dxf>
    <dxf>
      <alignment horizontal="center"/>
    </dxf>
    <dxf>
      <alignment horizontal="center"/>
    </dxf>
    <dxf>
      <alignment horizontal="center"/>
    </dxf>
    <dxf>
      <numFmt numFmtId="14" formatCode="0.00%"/>
    </dxf>
    <dxf>
      <alignment horizontal="center"/>
    </dxf>
    <dxf>
      <alignment horizontal="center"/>
    </dxf>
    <dxf>
      <alignment horizontal="center"/>
    </dxf>
    <dxf>
      <numFmt numFmtId="14" formatCode="0.00%"/>
    </dxf>
    <dxf>
      <alignment horizontal="center"/>
    </dxf>
    <dxf>
      <alignment horizontal="center"/>
    </dxf>
    <dxf>
      <alignment horizontal="center"/>
    </dxf>
    <dxf>
      <numFmt numFmtId="14" formatCode="0.00%"/>
    </dxf>
    <dxf>
      <alignment horizontal="center"/>
    </dxf>
    <dxf>
      <alignment horizontal="center"/>
    </dxf>
    <dxf>
      <alignment horizontal="center"/>
    </dxf>
    <dxf>
      <alignment horizontal="center"/>
    </dxf>
    <dxf>
      <alignment horizontal="center"/>
    </dxf>
    <dxf>
      <alignment horizontal="center"/>
    </dxf>
    <dxf>
      <numFmt numFmtId="14" formatCode="0.00%"/>
    </dxf>
    <dxf>
      <alignment horizontal="center"/>
    </dxf>
    <dxf>
      <alignment horizontal="center"/>
    </dxf>
    <dxf>
      <alignment horizontal="center"/>
    </dxf>
    <dxf>
      <alignment horizontal="center"/>
    </dxf>
    <dxf>
      <alignment horizontal="center"/>
    </dxf>
    <dxf>
      <alignment horizontal="center"/>
    </dxf>
    <dxf>
      <numFmt numFmtId="1" formatCode="0"/>
    </dxf>
    <dxf>
      <numFmt numFmtId="1" formatCode="0"/>
    </dxf>
    <dxf>
      <numFmt numFmtId="1" formatCode="0"/>
    </dxf>
    <dxf>
      <numFmt numFmtId="14" formatCode="0.00%"/>
    </dxf>
    <dxf>
      <alignment horizontal="center"/>
    </dxf>
    <dxf>
      <alignment horizontal="center"/>
    </dxf>
    <dxf>
      <alignment horizontal="center"/>
    </dxf>
    <dxf>
      <numFmt numFmtId="14" formatCode="0.00%"/>
    </dxf>
    <dxf>
      <alignment horizontal="center"/>
    </dxf>
    <dxf>
      <alignment horizontal="center"/>
    </dxf>
    <dxf>
      <alignment horizontal="center"/>
    </dxf>
    <dxf>
      <numFmt numFmtId="14" formatCode="0.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4" formatCode="0.00%"/>
    </dxf>
    <dxf>
      <numFmt numFmtId="0" formatCode="General"/>
    </dxf>
    <dxf>
      <alignment horizontal="center"/>
    </dxf>
    <dxf>
      <alignment horizontal="center"/>
    </dxf>
    <dxf>
      <alignment horizontal="center"/>
    </dxf>
    <dxf>
      <numFmt numFmtId="14" formatCode="0.00%"/>
    </dxf>
    <dxf>
      <alignment horizontal="center"/>
    </dxf>
    <dxf>
      <alignment horizontal="center"/>
    </dxf>
    <dxf>
      <alignment horizontal="center"/>
    </dxf>
    <dxf>
      <numFmt numFmtId="14" formatCode="0.00%"/>
    </dxf>
    <dxf>
      <alignment horizontal="center"/>
    </dxf>
    <dxf>
      <alignment horizontal="center"/>
    </dxf>
    <dxf>
      <alignment horizontal="center"/>
    </dxf>
    <dxf>
      <numFmt numFmtId="14" formatCode="0.00%"/>
    </dxf>
    <dxf>
      <alignment horizontal="center"/>
    </dxf>
    <dxf>
      <alignment horizontal="center"/>
    </dxf>
    <dxf>
      <alignment horizontal="center"/>
    </dxf>
    <dxf>
      <alignment horizontal="center"/>
    </dxf>
    <dxf>
      <alignment horizontal="center"/>
    </dxf>
    <dxf>
      <alignment horizontal="center"/>
    </dxf>
    <dxf>
      <numFmt numFmtId="14" formatCode="0.00%"/>
    </dxf>
    <dxf>
      <alignment horizontal="center"/>
    </dxf>
    <dxf>
      <alignment horizontal="center"/>
    </dxf>
    <dxf>
      <alignment horizontal="center"/>
    </dxf>
    <dxf>
      <alignment horizontal="center"/>
    </dxf>
    <dxf>
      <alignment horizontal="center"/>
    </dxf>
    <dxf>
      <alignment horizontal="center"/>
    </dxf>
    <dxf>
      <numFmt numFmtId="1" formatCode="0"/>
    </dxf>
    <dxf>
      <numFmt numFmtId="1" formatCode="0"/>
    </dxf>
    <dxf>
      <numFmt numFmtId="1" formatCode="0"/>
    </dxf>
    <dxf>
      <numFmt numFmtId="14" formatCode="0.00%"/>
    </dxf>
    <dxf>
      <alignment horizontal="center"/>
    </dxf>
    <dxf>
      <alignment horizontal="center"/>
    </dxf>
    <dxf>
      <alignment horizontal="center"/>
    </dxf>
    <dxf>
      <numFmt numFmtId="14" formatCode="0.00%"/>
    </dxf>
    <dxf>
      <alignment horizontal="center"/>
    </dxf>
    <dxf>
      <alignment horizontal="center"/>
    </dxf>
    <dxf>
      <alignment horizontal="center"/>
    </dxf>
    <dxf>
      <numFmt numFmtId="14" formatCode="0.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4" formatCode="0.00%"/>
    </dxf>
    <dxf>
      <numFmt numFmtId="0" formatCode="General"/>
    </dxf>
    <dxf>
      <alignment horizontal="center"/>
    </dxf>
    <dxf>
      <alignment horizontal="center"/>
    </dxf>
    <dxf>
      <alignment horizontal="center"/>
    </dxf>
    <dxf>
      <numFmt numFmtId="14" formatCode="0.00%"/>
    </dxf>
    <dxf>
      <alignment horizontal="center"/>
    </dxf>
    <dxf>
      <alignment horizontal="center"/>
    </dxf>
    <dxf>
      <alignment horizontal="center"/>
    </dxf>
    <dxf>
      <numFmt numFmtId="14" formatCode="0.00%"/>
    </dxf>
    <dxf>
      <alignment horizontal="center"/>
    </dxf>
    <dxf>
      <alignment horizontal="center"/>
    </dxf>
    <dxf>
      <alignment horizontal="center"/>
    </dxf>
    <dxf>
      <numFmt numFmtId="14" formatCode="0.00%"/>
    </dxf>
    <dxf>
      <alignment horizontal="center"/>
    </dxf>
    <dxf>
      <alignment horizontal="center"/>
    </dxf>
    <dxf>
      <alignment horizontal="center"/>
    </dxf>
    <dxf>
      <alignment horizontal="center"/>
    </dxf>
    <dxf>
      <alignment horizontal="center"/>
    </dxf>
    <dxf>
      <alignment horizontal="center"/>
    </dxf>
    <dxf>
      <numFmt numFmtId="14" formatCode="0.00%"/>
    </dxf>
    <dxf>
      <alignment horizontal="center"/>
    </dxf>
    <dxf>
      <alignment horizontal="center"/>
    </dxf>
    <dxf>
      <alignment horizontal="center"/>
    </dxf>
    <dxf>
      <alignment horizontal="center"/>
    </dxf>
    <dxf>
      <alignment horizontal="center"/>
    </dxf>
    <dxf>
      <alignment horizontal="center"/>
    </dxf>
    <dxf>
      <numFmt numFmtId="1" formatCode="0"/>
    </dxf>
    <dxf>
      <numFmt numFmtId="1" formatCode="0"/>
    </dxf>
    <dxf>
      <numFmt numFmtId="1" formatCode="0"/>
    </dxf>
    <dxf>
      <numFmt numFmtId="14" formatCode="0.00%"/>
    </dxf>
    <dxf>
      <alignment horizontal="center"/>
    </dxf>
    <dxf>
      <alignment horizontal="center"/>
    </dxf>
    <dxf>
      <alignment horizontal="center"/>
    </dxf>
    <dxf>
      <numFmt numFmtId="14" formatCode="0.00%"/>
    </dxf>
    <dxf>
      <alignment horizontal="center"/>
    </dxf>
    <dxf>
      <alignment horizontal="center"/>
    </dxf>
    <dxf>
      <alignment horizontal="center"/>
    </dxf>
    <dxf>
      <numFmt numFmtId="14" formatCode="0.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4" formatCode="0.00%"/>
    </dxf>
    <dxf>
      <numFmt numFmtId="0" formatCode="General"/>
    </dxf>
    <dxf>
      <alignment horizontal="center"/>
    </dxf>
    <dxf>
      <alignment horizontal="center"/>
    </dxf>
    <dxf>
      <alignment horizontal="center"/>
    </dxf>
    <dxf>
      <numFmt numFmtId="14" formatCode="0.00%"/>
    </dxf>
    <dxf>
      <alignment horizontal="center"/>
    </dxf>
    <dxf>
      <alignment horizontal="center"/>
    </dxf>
    <dxf>
      <alignment horizontal="center"/>
    </dxf>
    <dxf>
      <numFmt numFmtId="14" formatCode="0.00%"/>
    </dxf>
    <dxf>
      <alignment horizontal="center"/>
    </dxf>
    <dxf>
      <alignment horizontal="center"/>
    </dxf>
    <dxf>
      <alignment horizontal="center"/>
    </dxf>
    <dxf>
      <numFmt numFmtId="14" formatCode="0.00%"/>
    </dxf>
    <dxf>
      <numFmt numFmtId="14" formatCode="0.00%"/>
    </dxf>
    <dxf>
      <alignment horizontal="center"/>
    </dxf>
    <dxf>
      <alignment horizontal="center"/>
    </dxf>
    <dxf>
      <alignment horizontal="center"/>
    </dxf>
    <dxf>
      <alignment horizontal="center"/>
    </dxf>
    <dxf>
      <alignment horizontal="center"/>
    </dxf>
    <dxf>
      <alignment horizontal="center"/>
    </dxf>
    <dxf>
      <numFmt numFmtId="14" formatCode="0.00%"/>
    </dxf>
    <dxf>
      <alignment horizontal="center"/>
    </dxf>
    <dxf>
      <alignment horizontal="center"/>
    </dxf>
    <dxf>
      <alignment horizontal="center"/>
    </dxf>
    <dxf>
      <numFmt numFmtId="14" formatCode="0.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0" formatCode="General"/>
    </dxf>
    <dxf>
      <numFmt numFmtId="14" formatCode="0.00%"/>
    </dxf>
    <dxf>
      <alignment horizontal="center"/>
    </dxf>
    <dxf>
      <alignment horizontal="center"/>
    </dxf>
    <dxf>
      <alignment horizontal="center"/>
    </dxf>
    <dxf>
      <numFmt numFmtId="14" formatCode="0.00%"/>
    </dxf>
    <dxf>
      <alignment horizontal="center"/>
    </dxf>
    <dxf>
      <alignment horizontal="center"/>
    </dxf>
    <dxf>
      <alignment horizontal="center"/>
    </dxf>
    <dxf>
      <numFmt numFmtId="14" formatCode="0.00%"/>
    </dxf>
    <dxf>
      <numFmt numFmtId="1" formatCode="0"/>
    </dxf>
    <dxf>
      <numFmt numFmtId="1" formatCode="0"/>
    </dxf>
    <dxf>
      <numFmt numFmtId="1" formatCode="0"/>
    </dxf>
    <dxf>
      <alignment horizontal="center"/>
    </dxf>
    <dxf>
      <alignment horizontal="center"/>
    </dxf>
    <dxf>
      <alignment horizontal="center"/>
    </dxf>
    <dxf>
      <numFmt numFmtId="14" formatCode="0.00%"/>
    </dxf>
    <dxf>
      <alignment horizontal="center"/>
    </dxf>
    <dxf>
      <alignment horizontal="center"/>
    </dxf>
    <dxf>
      <alignment horizontal="center"/>
    </dxf>
    <dxf>
      <alignment horizontal="center"/>
    </dxf>
    <dxf>
      <alignment horizontal="center"/>
    </dxf>
    <dxf>
      <alignment horizontal="center"/>
    </dxf>
    <dxf>
      <numFmt numFmtId="14" formatCode="0.00%"/>
    </dxf>
    <dxf>
      <alignment horizontal="center"/>
    </dxf>
    <dxf>
      <alignment horizontal="center"/>
    </dxf>
    <dxf>
      <alignment horizontal="cent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openxmlformats.org/officeDocument/2006/relationships/theme" Target="theme/theme1.xml"/><Relationship Id="rId18"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3.xml"/><Relationship Id="rId12" Type="http://schemas.microsoft.com/office/2011/relationships/timelineCache" Target="timelineCaches/timelineCache1.xml"/><Relationship Id="rId17"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microsoft.com/office/2007/relationships/slicerCache" Target="slicerCaches/slicerCache2.xml"/><Relationship Id="rId11" Type="http://schemas.microsoft.com/office/2007/relationships/slicerCache" Target="slicerCaches/slicerCache7.xml"/><Relationship Id="rId5" Type="http://schemas.microsoft.com/office/2007/relationships/slicerCache" Target="slicerCaches/slicerCache1.xml"/><Relationship Id="rId15" Type="http://schemas.openxmlformats.org/officeDocument/2006/relationships/styles" Target="styles.xml"/><Relationship Id="rId10" Type="http://schemas.microsoft.com/office/2007/relationships/slicerCache" Target="slicerCaches/slicerCache6.xml"/><Relationship Id="rId19" Type="http://schemas.openxmlformats.org/officeDocument/2006/relationships/customXml" Target="../customXml/item1.xml"/><Relationship Id="rId4" Type="http://schemas.openxmlformats.org/officeDocument/2006/relationships/pivotCacheDefinition" Target="pivotCache/pivotCacheDefinition1.xml"/><Relationship Id="rId9" Type="http://schemas.microsoft.com/office/2007/relationships/slicerCache" Target="slicerCaches/slicerCache5.xml"/><Relationship Id="rId14"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1.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2.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3.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4.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5.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6.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7.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9.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2.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3.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4.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IN" b="1"/>
              <a:t>314432.77 </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KPI!$F$12</c:f>
              <c:strCache>
                <c:ptCount val="1"/>
                <c:pt idx="0">
                  <c:v>Sum of Net sales</c:v>
                </c:pt>
              </c:strCache>
            </c:strRef>
          </c:tx>
          <c:spPr>
            <a:solidFill>
              <a:schemeClr val="dk1">
                <a:tint val="885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alpha val="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KPI!$E$13:$E$17</c:f>
              <c:strCache>
                <c:ptCount val="5"/>
                <c:pt idx="0">
                  <c:v>East</c:v>
                </c:pt>
                <c:pt idx="1">
                  <c:v>North</c:v>
                </c:pt>
                <c:pt idx="2">
                  <c:v>South</c:v>
                </c:pt>
                <c:pt idx="3">
                  <c:v>West</c:v>
                </c:pt>
                <c:pt idx="4">
                  <c:v>Grand Total</c:v>
                </c:pt>
              </c:strCache>
            </c:strRef>
          </c:cat>
          <c:val>
            <c:numRef>
              <c:f>KPI!$F$13:$F$17</c:f>
              <c:numCache>
                <c:formatCode>General</c:formatCode>
                <c:ptCount val="5"/>
                <c:pt idx="0">
                  <c:v>152913.79999999996</c:v>
                </c:pt>
                <c:pt idx="1">
                  <c:v>102620.98999999999</c:v>
                </c:pt>
                <c:pt idx="2">
                  <c:v>128856.06999999998</c:v>
                </c:pt>
                <c:pt idx="3">
                  <c:v>86349.47000000003</c:v>
                </c:pt>
                <c:pt idx="4">
                  <c:v>470740.32999999996</c:v>
                </c:pt>
              </c:numCache>
            </c:numRef>
          </c:val>
          <c:extLst>
            <c:ext xmlns:c16="http://schemas.microsoft.com/office/drawing/2014/chart" uri="{C3380CC4-5D6E-409C-BE32-E72D297353CC}">
              <c16:uniqueId val="{00000000-8640-4CA7-9858-B15712BCFF98}"/>
            </c:ext>
          </c:extLst>
        </c:ser>
        <c:dLbls>
          <c:showLegendKey val="0"/>
          <c:showVal val="1"/>
          <c:showCatName val="0"/>
          <c:showSerName val="0"/>
          <c:showPercent val="0"/>
          <c:showBubbleSize val="0"/>
        </c:dLbls>
        <c:gapWidth val="150"/>
        <c:overlap val="-2"/>
        <c:axId val="298171055"/>
        <c:axId val="681737151"/>
      </c:barChart>
      <c:lineChart>
        <c:grouping val="stacked"/>
        <c:varyColors val="0"/>
        <c:ser>
          <c:idx val="1"/>
          <c:order val="1"/>
          <c:tx>
            <c:strRef>
              <c:f>KPI!$G$12</c:f>
              <c:strCache>
                <c:ptCount val="1"/>
                <c:pt idx="0">
                  <c:v>Sum of Profit Amount</c:v>
                </c:pt>
              </c:strCache>
            </c:strRef>
          </c:tx>
          <c:spPr>
            <a:ln w="28575" cap="rnd">
              <a:solidFill>
                <a:schemeClr val="dk1">
                  <a:tint val="55000"/>
                </a:schemeClr>
              </a:solidFill>
              <a:round/>
            </a:ln>
            <a:effectLst/>
          </c:spPr>
          <c:marker>
            <c:symbol val="circle"/>
            <c:size val="5"/>
            <c:spPr>
              <a:solidFill>
                <a:schemeClr val="dk1">
                  <a:tint val="55000"/>
                </a:schemeClr>
              </a:solidFill>
              <a:ln w="9525">
                <a:solidFill>
                  <a:schemeClr val="dk1">
                    <a:tint val="55000"/>
                  </a:schemeClr>
                </a:solidFill>
              </a:ln>
              <a:effectLst/>
            </c:spPr>
          </c:marker>
          <c:dLbls>
            <c:dLbl>
              <c:idx val="2"/>
              <c:tx>
                <c:rich>
                  <a:bodyPr/>
                  <a:lstStyle/>
                  <a:p>
                    <a:fld id="{431B2DBA-C722-40A7-86E8-76AE844AD6FF}" type="VALUE">
                      <a:rPr lang="en-US" i="1"/>
                      <a:pPr/>
                      <a:t>[VALUE]</a:t>
                    </a:fld>
                    <a:endParaRPr lang="en-IN"/>
                  </a:p>
                </c:rich>
              </c:tx>
              <c:dLblPos val="t"/>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C55C-4112-BF85-DD913A6FBD34}"/>
                </c:ext>
              </c:extLst>
            </c:dLbl>
            <c:dLbl>
              <c:idx val="4"/>
              <c:layout>
                <c:manualLayout>
                  <c:x val="-6.7644219392543142E-2"/>
                  <c:y val="-9.264076777582082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C55C-4112-BF85-DD913A6FBD34}"/>
                </c:ext>
              </c:extLst>
            </c:dLbl>
            <c:spPr>
              <a:solidFill>
                <a:schemeClr val="accent1">
                  <a:lumMod val="60000"/>
                  <a:lumOff val="4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KPI!$E$13:$E$17</c:f>
              <c:strCache>
                <c:ptCount val="5"/>
                <c:pt idx="0">
                  <c:v>East</c:v>
                </c:pt>
                <c:pt idx="1">
                  <c:v>North</c:v>
                </c:pt>
                <c:pt idx="2">
                  <c:v>South</c:v>
                </c:pt>
                <c:pt idx="3">
                  <c:v>West</c:v>
                </c:pt>
                <c:pt idx="4">
                  <c:v>Grand Total</c:v>
                </c:pt>
              </c:strCache>
            </c:strRef>
          </c:cat>
          <c:val>
            <c:numRef>
              <c:f>KPI!$G$13:$G$17</c:f>
              <c:numCache>
                <c:formatCode>0%</c:formatCode>
                <c:ptCount val="5"/>
                <c:pt idx="0">
                  <c:v>0.36022182518266616</c:v>
                </c:pt>
                <c:pt idx="1">
                  <c:v>0.21978825000491783</c:v>
                </c:pt>
                <c:pt idx="2">
                  <c:v>0.23257005377139589</c:v>
                </c:pt>
                <c:pt idx="3">
                  <c:v>0.18741987104102004</c:v>
                </c:pt>
                <c:pt idx="4">
                  <c:v>0.99999999999999978</c:v>
                </c:pt>
              </c:numCache>
            </c:numRef>
          </c:val>
          <c:smooth val="0"/>
          <c:extLst>
            <c:ext xmlns:c16="http://schemas.microsoft.com/office/drawing/2014/chart" uri="{C3380CC4-5D6E-409C-BE32-E72D297353CC}">
              <c16:uniqueId val="{00000001-8640-4CA7-9858-B15712BCFF98}"/>
            </c:ext>
          </c:extLst>
        </c:ser>
        <c:dLbls>
          <c:showLegendKey val="0"/>
          <c:showVal val="1"/>
          <c:showCatName val="0"/>
          <c:showSerName val="0"/>
          <c:showPercent val="0"/>
          <c:showBubbleSize val="0"/>
        </c:dLbls>
        <c:marker val="1"/>
        <c:smooth val="0"/>
        <c:axId val="815522383"/>
        <c:axId val="815525743"/>
      </c:lineChart>
      <c:catAx>
        <c:axId val="2981710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681737151"/>
        <c:crosses val="autoZero"/>
        <c:auto val="1"/>
        <c:lblAlgn val="ctr"/>
        <c:lblOffset val="100"/>
        <c:noMultiLvlLbl val="0"/>
      </c:catAx>
      <c:valAx>
        <c:axId val="6817371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8171055"/>
        <c:crosses val="autoZero"/>
        <c:crossBetween val="between"/>
      </c:valAx>
      <c:valAx>
        <c:axId val="815525743"/>
        <c:scaling>
          <c:orientation val="minMax"/>
        </c:scaling>
        <c:delete val="0"/>
        <c:axPos val="r"/>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5522383"/>
        <c:crosses val="max"/>
        <c:crossBetween val="between"/>
      </c:valAx>
      <c:catAx>
        <c:axId val="815522383"/>
        <c:scaling>
          <c:orientation val="minMax"/>
        </c:scaling>
        <c:delete val="1"/>
        <c:axPos val="b"/>
        <c:numFmt formatCode="General" sourceLinked="1"/>
        <c:majorTickMark val="none"/>
        <c:minorTickMark val="none"/>
        <c:tickLblPos val="nextTo"/>
        <c:crossAx val="815525743"/>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[sales_dashboard_excel (Project 3).xlsx]KPI!Quantiy data </c:name>
    <c:fmtId val="9"/>
  </c:pivotSource>
  <c:chart>
    <c:autoTitleDeleted val="1"/>
    <c:pivotFmts>
      <c:pivotFmt>
        <c:idx val="0"/>
        <c:spPr>
          <a:solidFill>
            <a:schemeClr val="accent1"/>
          </a:solidFill>
          <a:ln>
            <a:noFill/>
          </a:ln>
          <a:effectLst/>
        </c:spPr>
        <c:marker>
          <c:symbol val="none"/>
        </c:marker>
        <c:dLbl>
          <c:idx val="0"/>
          <c:spPr>
            <a:solidFill>
              <a:srgbClr val="FFC000"/>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gradFill flip="none" rotWithShape="1">
              <a:gsLst>
                <a:gs pos="0">
                  <a:schemeClr val="accent4">
                    <a:lumMod val="40000"/>
                    <a:lumOff val="60000"/>
                  </a:schemeClr>
                </a:gs>
                <a:gs pos="58000">
                  <a:schemeClr val="accent4">
                    <a:lumMod val="95000"/>
                    <a:lumOff val="5000"/>
                  </a:schemeClr>
                </a:gs>
                <a:gs pos="100000">
                  <a:schemeClr val="accent4">
                    <a:lumMod val="60000"/>
                  </a:schemeClr>
                </a:gs>
              </a:gsLst>
              <a:path path="circle">
                <a:fillToRect l="50000" t="130000" r="50000" b="-30000"/>
              </a:path>
              <a:tileRect/>
            </a:gradFill>
            <a:round/>
          </a:ln>
          <a:effectLst/>
        </c:spPr>
        <c:marker>
          <c:symbol val="circle"/>
          <c:size val="5"/>
          <c:spPr>
            <a:solidFill>
              <a:schemeClr val="tx1"/>
            </a:solidFill>
            <a:ln w="9525">
              <a:solidFill>
                <a:schemeClr val="accent2"/>
              </a:solidFill>
            </a:ln>
            <a:effectLst/>
          </c:spPr>
        </c:marker>
        <c:dLbl>
          <c:idx val="0"/>
          <c:spPr>
            <a:solidFill>
              <a:schemeClr val="accent4">
                <a:lumMod val="40000"/>
                <a:lumOff val="6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gradFill flip="none" rotWithShape="1">
              <a:gsLst>
                <a:gs pos="0">
                  <a:schemeClr val="accent4">
                    <a:lumMod val="40000"/>
                    <a:lumOff val="60000"/>
                  </a:schemeClr>
                </a:gs>
                <a:gs pos="58000">
                  <a:schemeClr val="accent4">
                    <a:lumMod val="95000"/>
                    <a:lumOff val="5000"/>
                  </a:schemeClr>
                </a:gs>
                <a:gs pos="100000">
                  <a:schemeClr val="accent4">
                    <a:lumMod val="60000"/>
                  </a:schemeClr>
                </a:gs>
              </a:gsLst>
              <a:path path="circle">
                <a:fillToRect l="50000" t="130000" r="50000" b="-30000"/>
              </a:path>
              <a:tileRect/>
            </a:gradFill>
            <a:round/>
          </a:ln>
          <a:effectLst/>
        </c:spPr>
        <c:marker>
          <c:symbol val="circle"/>
          <c:size val="5"/>
          <c:spPr>
            <a:solidFill>
              <a:schemeClr val="tx1"/>
            </a:solidFill>
            <a:ln w="9525">
              <a:solidFill>
                <a:schemeClr val="accent2"/>
              </a:solidFill>
            </a:ln>
            <a:effectLst/>
          </c:spPr>
        </c:marker>
        <c:dLbl>
          <c:idx val="0"/>
          <c:layout>
            <c:manualLayout>
              <c:x val="-4.4978929041674852E-2"/>
              <c:y val="-9.4922305719059102E-2"/>
            </c:manualLayout>
          </c:layout>
          <c:spPr>
            <a:solidFill>
              <a:schemeClr val="accent4">
                <a:lumMod val="40000"/>
                <a:lumOff val="6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gradFill flip="none" rotWithShape="1">
              <a:gsLst>
                <a:gs pos="0">
                  <a:schemeClr val="accent4">
                    <a:lumMod val="40000"/>
                    <a:lumOff val="60000"/>
                  </a:schemeClr>
                </a:gs>
                <a:gs pos="58000">
                  <a:schemeClr val="accent4">
                    <a:lumMod val="95000"/>
                    <a:lumOff val="5000"/>
                  </a:schemeClr>
                </a:gs>
                <a:gs pos="100000">
                  <a:schemeClr val="accent4">
                    <a:lumMod val="60000"/>
                  </a:schemeClr>
                </a:gs>
              </a:gsLst>
              <a:path path="circle">
                <a:fillToRect l="50000" t="130000" r="50000" b="-30000"/>
              </a:path>
              <a:tileRect/>
            </a:gradFill>
            <a:round/>
          </a:ln>
          <a:effectLst/>
        </c:spPr>
        <c:marker>
          <c:symbol val="circle"/>
          <c:size val="5"/>
          <c:spPr>
            <a:solidFill>
              <a:schemeClr val="tx1"/>
            </a:solidFill>
            <a:ln w="9525">
              <a:solidFill>
                <a:schemeClr val="accent2"/>
              </a:solidFill>
            </a:ln>
            <a:effectLst/>
          </c:spPr>
        </c:marker>
        <c:dLbl>
          <c:idx val="0"/>
          <c:layout>
            <c:manualLayout>
              <c:x val="-4.4978929041674852E-2"/>
              <c:y val="-7.4938662409783488E-2"/>
            </c:manualLayout>
          </c:layout>
          <c:spPr>
            <a:solidFill>
              <a:schemeClr val="accent4">
                <a:lumMod val="40000"/>
                <a:lumOff val="6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gradFill flip="none" rotWithShape="1">
              <a:gsLst>
                <a:gs pos="0">
                  <a:schemeClr val="accent4">
                    <a:lumMod val="40000"/>
                    <a:lumOff val="60000"/>
                  </a:schemeClr>
                </a:gs>
                <a:gs pos="58000">
                  <a:schemeClr val="accent4">
                    <a:lumMod val="95000"/>
                    <a:lumOff val="5000"/>
                  </a:schemeClr>
                </a:gs>
                <a:gs pos="100000">
                  <a:schemeClr val="accent4">
                    <a:lumMod val="60000"/>
                  </a:schemeClr>
                </a:gs>
              </a:gsLst>
              <a:path path="circle">
                <a:fillToRect l="50000" t="130000" r="50000" b="-30000"/>
              </a:path>
              <a:tileRect/>
            </a:gradFill>
            <a:round/>
          </a:ln>
          <a:effectLst/>
        </c:spPr>
        <c:marker>
          <c:symbol val="circle"/>
          <c:size val="5"/>
          <c:spPr>
            <a:solidFill>
              <a:schemeClr val="tx1"/>
            </a:solidFill>
            <a:ln w="9525">
              <a:solidFill>
                <a:schemeClr val="accent2"/>
              </a:solidFill>
            </a:ln>
            <a:effectLst/>
          </c:spPr>
        </c:marker>
        <c:dLbl>
          <c:idx val="0"/>
          <c:layout>
            <c:manualLayout>
              <c:x val="-4.2046795466598265E-2"/>
              <c:y val="-6.9942751582464685E-2"/>
            </c:manualLayout>
          </c:layout>
          <c:spPr>
            <a:solidFill>
              <a:schemeClr val="accent4">
                <a:lumMod val="40000"/>
                <a:lumOff val="6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gradFill flip="none" rotWithShape="1">
              <a:gsLst>
                <a:gs pos="0">
                  <a:schemeClr val="accent4">
                    <a:lumMod val="40000"/>
                    <a:lumOff val="60000"/>
                  </a:schemeClr>
                </a:gs>
                <a:gs pos="58000">
                  <a:schemeClr val="accent4">
                    <a:lumMod val="95000"/>
                    <a:lumOff val="5000"/>
                  </a:schemeClr>
                </a:gs>
                <a:gs pos="100000">
                  <a:schemeClr val="accent4">
                    <a:lumMod val="60000"/>
                  </a:schemeClr>
                </a:gs>
              </a:gsLst>
              <a:path path="circle">
                <a:fillToRect l="50000" t="130000" r="50000" b="-30000"/>
              </a:path>
              <a:tileRect/>
            </a:gradFill>
            <a:round/>
          </a:ln>
          <a:effectLst/>
        </c:spPr>
        <c:marker>
          <c:symbol val="circle"/>
          <c:size val="5"/>
          <c:spPr>
            <a:solidFill>
              <a:schemeClr val="tx1"/>
            </a:solidFill>
            <a:ln w="9525">
              <a:solidFill>
                <a:schemeClr val="accent2"/>
              </a:solidFill>
            </a:ln>
            <a:effectLst/>
          </c:spPr>
        </c:marker>
        <c:dLbl>
          <c:idx val="0"/>
          <c:layout>
            <c:manualLayout>
              <c:x val="-4.4978929041674852E-2"/>
              <c:y val="-6.4946840755145688E-2"/>
            </c:manualLayout>
          </c:layout>
          <c:spPr>
            <a:solidFill>
              <a:schemeClr val="accent4">
                <a:lumMod val="40000"/>
                <a:lumOff val="6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solidFill>
              <a:srgbClr val="FFC000"/>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gradFill flip="none" rotWithShape="1">
              <a:gsLst>
                <a:gs pos="0">
                  <a:schemeClr val="accent4">
                    <a:lumMod val="40000"/>
                    <a:lumOff val="60000"/>
                  </a:schemeClr>
                </a:gs>
                <a:gs pos="58000">
                  <a:schemeClr val="accent4">
                    <a:lumMod val="95000"/>
                    <a:lumOff val="5000"/>
                  </a:schemeClr>
                </a:gs>
                <a:gs pos="100000">
                  <a:schemeClr val="accent4">
                    <a:lumMod val="60000"/>
                  </a:schemeClr>
                </a:gs>
              </a:gsLst>
              <a:path path="circle">
                <a:fillToRect l="50000" t="130000" r="50000" b="-30000"/>
              </a:path>
              <a:tileRect/>
            </a:gradFill>
            <a:round/>
          </a:ln>
          <a:effectLst/>
        </c:spPr>
        <c:marker>
          <c:symbol val="circle"/>
          <c:size val="5"/>
          <c:spPr>
            <a:solidFill>
              <a:schemeClr val="tx1"/>
            </a:solidFill>
            <a:ln w="9525">
              <a:solidFill>
                <a:schemeClr val="accent2"/>
              </a:solidFill>
            </a:ln>
            <a:effectLst/>
          </c:spPr>
        </c:marker>
        <c:dLbl>
          <c:idx val="0"/>
          <c:spPr>
            <a:solidFill>
              <a:schemeClr val="accent4">
                <a:lumMod val="40000"/>
                <a:lumOff val="6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gradFill flip="none" rotWithShape="1">
              <a:gsLst>
                <a:gs pos="0">
                  <a:schemeClr val="accent4">
                    <a:lumMod val="40000"/>
                    <a:lumOff val="60000"/>
                  </a:schemeClr>
                </a:gs>
                <a:gs pos="58000">
                  <a:schemeClr val="accent4">
                    <a:lumMod val="95000"/>
                    <a:lumOff val="5000"/>
                  </a:schemeClr>
                </a:gs>
                <a:gs pos="100000">
                  <a:schemeClr val="accent4">
                    <a:lumMod val="60000"/>
                  </a:schemeClr>
                </a:gs>
              </a:gsLst>
              <a:path path="circle">
                <a:fillToRect l="50000" t="130000" r="50000" b="-30000"/>
              </a:path>
              <a:tileRect/>
            </a:gradFill>
            <a:round/>
          </a:ln>
          <a:effectLst/>
        </c:spPr>
        <c:marker>
          <c:symbol val="circle"/>
          <c:size val="5"/>
          <c:spPr>
            <a:solidFill>
              <a:schemeClr val="tx1"/>
            </a:solidFill>
            <a:ln w="9525">
              <a:solidFill>
                <a:schemeClr val="accent2"/>
              </a:solidFill>
            </a:ln>
            <a:effectLst/>
          </c:spPr>
        </c:marker>
        <c:dLbl>
          <c:idx val="0"/>
          <c:layout>
            <c:manualLayout>
              <c:x val="-4.4978929041674852E-2"/>
              <c:y val="-7.4938662409783488E-2"/>
            </c:manualLayout>
          </c:layout>
          <c:spPr>
            <a:solidFill>
              <a:schemeClr val="accent4">
                <a:lumMod val="40000"/>
                <a:lumOff val="6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gradFill flip="none" rotWithShape="1">
              <a:gsLst>
                <a:gs pos="0">
                  <a:schemeClr val="accent4">
                    <a:lumMod val="40000"/>
                    <a:lumOff val="60000"/>
                  </a:schemeClr>
                </a:gs>
                <a:gs pos="58000">
                  <a:schemeClr val="accent4">
                    <a:lumMod val="95000"/>
                    <a:lumOff val="5000"/>
                  </a:schemeClr>
                </a:gs>
                <a:gs pos="100000">
                  <a:schemeClr val="accent4">
                    <a:lumMod val="60000"/>
                  </a:schemeClr>
                </a:gs>
              </a:gsLst>
              <a:path path="circle">
                <a:fillToRect l="50000" t="130000" r="50000" b="-30000"/>
              </a:path>
              <a:tileRect/>
            </a:gradFill>
            <a:round/>
          </a:ln>
          <a:effectLst/>
        </c:spPr>
        <c:marker>
          <c:symbol val="circle"/>
          <c:size val="5"/>
          <c:spPr>
            <a:solidFill>
              <a:schemeClr val="tx1"/>
            </a:solidFill>
            <a:ln w="9525">
              <a:solidFill>
                <a:schemeClr val="accent2"/>
              </a:solidFill>
            </a:ln>
            <a:effectLst/>
          </c:spPr>
        </c:marker>
        <c:dLbl>
          <c:idx val="0"/>
          <c:layout>
            <c:manualLayout>
              <c:x val="-4.4978929041674852E-2"/>
              <c:y val="-9.4922305719059102E-2"/>
            </c:manualLayout>
          </c:layout>
          <c:spPr>
            <a:solidFill>
              <a:schemeClr val="accent4">
                <a:lumMod val="40000"/>
                <a:lumOff val="6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gradFill flip="none" rotWithShape="1">
              <a:gsLst>
                <a:gs pos="0">
                  <a:schemeClr val="accent4">
                    <a:lumMod val="40000"/>
                    <a:lumOff val="60000"/>
                  </a:schemeClr>
                </a:gs>
                <a:gs pos="58000">
                  <a:schemeClr val="accent4">
                    <a:lumMod val="95000"/>
                    <a:lumOff val="5000"/>
                  </a:schemeClr>
                </a:gs>
                <a:gs pos="100000">
                  <a:schemeClr val="accent4">
                    <a:lumMod val="60000"/>
                  </a:schemeClr>
                </a:gs>
              </a:gsLst>
              <a:path path="circle">
                <a:fillToRect l="50000" t="130000" r="50000" b="-30000"/>
              </a:path>
              <a:tileRect/>
            </a:gradFill>
            <a:round/>
          </a:ln>
          <a:effectLst/>
        </c:spPr>
        <c:marker>
          <c:symbol val="circle"/>
          <c:size val="5"/>
          <c:spPr>
            <a:solidFill>
              <a:schemeClr val="tx1"/>
            </a:solidFill>
            <a:ln w="9525">
              <a:solidFill>
                <a:schemeClr val="accent2"/>
              </a:solidFill>
            </a:ln>
            <a:effectLst/>
          </c:spPr>
        </c:marker>
        <c:dLbl>
          <c:idx val="0"/>
          <c:layout>
            <c:manualLayout>
              <c:x val="-4.2046795466598265E-2"/>
              <c:y val="-6.9942751582464685E-2"/>
            </c:manualLayout>
          </c:layout>
          <c:spPr>
            <a:solidFill>
              <a:schemeClr val="accent4">
                <a:lumMod val="40000"/>
                <a:lumOff val="6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gradFill flip="none" rotWithShape="1">
              <a:gsLst>
                <a:gs pos="0">
                  <a:schemeClr val="accent4">
                    <a:lumMod val="40000"/>
                    <a:lumOff val="60000"/>
                  </a:schemeClr>
                </a:gs>
                <a:gs pos="58000">
                  <a:schemeClr val="accent4">
                    <a:lumMod val="95000"/>
                    <a:lumOff val="5000"/>
                  </a:schemeClr>
                </a:gs>
                <a:gs pos="100000">
                  <a:schemeClr val="accent4">
                    <a:lumMod val="60000"/>
                  </a:schemeClr>
                </a:gs>
              </a:gsLst>
              <a:path path="circle">
                <a:fillToRect l="50000" t="130000" r="50000" b="-30000"/>
              </a:path>
              <a:tileRect/>
            </a:gradFill>
            <a:round/>
          </a:ln>
          <a:effectLst/>
        </c:spPr>
        <c:marker>
          <c:symbol val="circle"/>
          <c:size val="5"/>
          <c:spPr>
            <a:solidFill>
              <a:schemeClr val="tx1"/>
            </a:solidFill>
            <a:ln w="9525">
              <a:solidFill>
                <a:schemeClr val="accent2"/>
              </a:solidFill>
            </a:ln>
            <a:effectLst/>
          </c:spPr>
        </c:marker>
        <c:dLbl>
          <c:idx val="0"/>
          <c:layout>
            <c:manualLayout>
              <c:x val="-4.4978929041674852E-2"/>
              <c:y val="-6.4946840755145688E-2"/>
            </c:manualLayout>
          </c:layout>
          <c:spPr>
            <a:solidFill>
              <a:schemeClr val="accent4">
                <a:lumMod val="40000"/>
                <a:lumOff val="6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solidFill>
              <a:srgbClr val="FFC000"/>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ln w="28575" cap="rnd">
            <a:gradFill flip="none" rotWithShape="1">
              <a:gsLst>
                <a:gs pos="0">
                  <a:schemeClr val="accent4">
                    <a:lumMod val="40000"/>
                    <a:lumOff val="60000"/>
                  </a:schemeClr>
                </a:gs>
                <a:gs pos="58000">
                  <a:schemeClr val="accent4">
                    <a:lumMod val="95000"/>
                    <a:lumOff val="5000"/>
                  </a:schemeClr>
                </a:gs>
                <a:gs pos="100000">
                  <a:schemeClr val="accent4">
                    <a:lumMod val="60000"/>
                  </a:schemeClr>
                </a:gs>
              </a:gsLst>
              <a:path path="circle">
                <a:fillToRect l="50000" t="130000" r="50000" b="-30000"/>
              </a:path>
              <a:tileRect/>
            </a:gradFill>
            <a:round/>
          </a:ln>
          <a:effectLst/>
        </c:spPr>
        <c:marker>
          <c:symbol val="circle"/>
          <c:size val="5"/>
          <c:spPr>
            <a:solidFill>
              <a:schemeClr val="tx1"/>
            </a:solidFill>
            <a:ln w="9525">
              <a:solidFill>
                <a:schemeClr val="accent2"/>
              </a:solidFill>
            </a:ln>
            <a:effectLst/>
          </c:spPr>
        </c:marker>
        <c:dLbl>
          <c:idx val="0"/>
          <c:spPr>
            <a:solidFill>
              <a:schemeClr val="accent4">
                <a:lumMod val="40000"/>
                <a:lumOff val="6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ln w="28575" cap="rnd">
            <a:gradFill flip="none" rotWithShape="1">
              <a:gsLst>
                <a:gs pos="0">
                  <a:schemeClr val="accent4">
                    <a:lumMod val="40000"/>
                    <a:lumOff val="60000"/>
                  </a:schemeClr>
                </a:gs>
                <a:gs pos="58000">
                  <a:schemeClr val="accent4">
                    <a:lumMod val="95000"/>
                    <a:lumOff val="5000"/>
                  </a:schemeClr>
                </a:gs>
                <a:gs pos="100000">
                  <a:schemeClr val="accent4">
                    <a:lumMod val="60000"/>
                  </a:schemeClr>
                </a:gs>
              </a:gsLst>
              <a:path path="circle">
                <a:fillToRect l="50000" t="130000" r="50000" b="-30000"/>
              </a:path>
              <a:tileRect/>
            </a:gradFill>
            <a:round/>
          </a:ln>
          <a:effectLst/>
        </c:spPr>
        <c:marker>
          <c:symbol val="circle"/>
          <c:size val="5"/>
          <c:spPr>
            <a:solidFill>
              <a:schemeClr val="tx1"/>
            </a:solidFill>
            <a:ln w="9525">
              <a:solidFill>
                <a:schemeClr val="accent2"/>
              </a:solidFill>
            </a:ln>
            <a:effectLst/>
          </c:spPr>
        </c:marker>
      </c:pivotFmt>
      <c:pivotFmt>
        <c:idx val="15"/>
        <c:spPr>
          <a:ln w="28575" cap="rnd">
            <a:gradFill flip="none" rotWithShape="1">
              <a:gsLst>
                <a:gs pos="0">
                  <a:schemeClr val="accent4">
                    <a:lumMod val="40000"/>
                    <a:lumOff val="60000"/>
                  </a:schemeClr>
                </a:gs>
                <a:gs pos="58000">
                  <a:schemeClr val="accent4">
                    <a:lumMod val="95000"/>
                    <a:lumOff val="5000"/>
                  </a:schemeClr>
                </a:gs>
                <a:gs pos="100000">
                  <a:schemeClr val="accent4">
                    <a:lumMod val="60000"/>
                  </a:schemeClr>
                </a:gs>
              </a:gsLst>
              <a:path path="circle">
                <a:fillToRect l="50000" t="130000" r="50000" b="-30000"/>
              </a:path>
              <a:tileRect/>
            </a:gradFill>
            <a:round/>
          </a:ln>
          <a:effectLst/>
        </c:spPr>
        <c:marker>
          <c:symbol val="circle"/>
          <c:size val="5"/>
          <c:spPr>
            <a:solidFill>
              <a:schemeClr val="tx1"/>
            </a:solidFill>
            <a:ln w="9525">
              <a:solidFill>
                <a:schemeClr val="accent2"/>
              </a:solidFill>
            </a:ln>
            <a:effectLst/>
          </c:spPr>
        </c:marker>
      </c:pivotFmt>
      <c:pivotFmt>
        <c:idx val="16"/>
        <c:spPr>
          <a:ln w="28575" cap="rnd">
            <a:gradFill flip="none" rotWithShape="1">
              <a:gsLst>
                <a:gs pos="0">
                  <a:schemeClr val="accent4">
                    <a:lumMod val="40000"/>
                    <a:lumOff val="60000"/>
                  </a:schemeClr>
                </a:gs>
                <a:gs pos="58000">
                  <a:schemeClr val="accent4">
                    <a:lumMod val="95000"/>
                    <a:lumOff val="5000"/>
                  </a:schemeClr>
                </a:gs>
                <a:gs pos="100000">
                  <a:schemeClr val="accent4">
                    <a:lumMod val="60000"/>
                  </a:schemeClr>
                </a:gs>
              </a:gsLst>
              <a:path path="circle">
                <a:fillToRect l="50000" t="130000" r="50000" b="-30000"/>
              </a:path>
              <a:tileRect/>
            </a:gradFill>
            <a:round/>
          </a:ln>
          <a:effectLst/>
        </c:spPr>
        <c:marker>
          <c:symbol val="circle"/>
          <c:size val="5"/>
          <c:spPr>
            <a:solidFill>
              <a:schemeClr val="tx1"/>
            </a:solidFill>
            <a:ln w="9525">
              <a:solidFill>
                <a:schemeClr val="accent2"/>
              </a:solidFill>
            </a:ln>
            <a:effectLst/>
          </c:spPr>
        </c:marker>
      </c:pivotFmt>
      <c:pivotFmt>
        <c:idx val="17"/>
        <c:spPr>
          <a:ln w="28575" cap="rnd">
            <a:gradFill flip="none" rotWithShape="1">
              <a:gsLst>
                <a:gs pos="0">
                  <a:schemeClr val="accent4">
                    <a:lumMod val="40000"/>
                    <a:lumOff val="60000"/>
                  </a:schemeClr>
                </a:gs>
                <a:gs pos="58000">
                  <a:schemeClr val="accent4">
                    <a:lumMod val="95000"/>
                    <a:lumOff val="5000"/>
                  </a:schemeClr>
                </a:gs>
                <a:gs pos="100000">
                  <a:schemeClr val="accent4">
                    <a:lumMod val="60000"/>
                  </a:schemeClr>
                </a:gs>
              </a:gsLst>
              <a:path path="circle">
                <a:fillToRect l="50000" t="130000" r="50000" b="-30000"/>
              </a:path>
              <a:tileRect/>
            </a:gradFill>
            <a:round/>
          </a:ln>
          <a:effectLst/>
        </c:spPr>
        <c:marker>
          <c:symbol val="circle"/>
          <c:size val="5"/>
          <c:spPr>
            <a:solidFill>
              <a:schemeClr val="tx1"/>
            </a:solidFill>
            <a:ln w="9525">
              <a:solidFill>
                <a:schemeClr val="accent2"/>
              </a:solidFill>
            </a:ln>
            <a:effectLst/>
          </c:spPr>
        </c:marker>
      </c:pivotFmt>
    </c:pivotFmts>
    <c:plotArea>
      <c:layout>
        <c:manualLayout>
          <c:layoutTarget val="inner"/>
          <c:xMode val="edge"/>
          <c:yMode val="edge"/>
          <c:x val="0.18284259930353838"/>
          <c:y val="0.11380468061627672"/>
          <c:w val="0.69445915030444361"/>
          <c:h val="0.63698531792284974"/>
        </c:manualLayout>
      </c:layout>
      <c:barChart>
        <c:barDir val="col"/>
        <c:grouping val="stacked"/>
        <c:varyColors val="0"/>
        <c:ser>
          <c:idx val="0"/>
          <c:order val="0"/>
          <c:tx>
            <c:strRef>
              <c:f>KPI!$AI$4</c:f>
              <c:strCache>
                <c:ptCount val="1"/>
                <c:pt idx="0">
                  <c:v>Sum of Net sales</c:v>
                </c:pt>
              </c:strCache>
            </c:strRef>
          </c:tx>
          <c:spPr>
            <a:solidFill>
              <a:schemeClr val="accent1"/>
            </a:solidFill>
            <a:ln>
              <a:noFill/>
            </a:ln>
            <a:effectLst/>
          </c:spPr>
          <c:invertIfNegative val="0"/>
          <c:dLbls>
            <c:spPr>
              <a:solidFill>
                <a:srgbClr val="FFC000"/>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KPI!$AH$5:$AH$9</c:f>
              <c:strCache>
                <c:ptCount val="4"/>
                <c:pt idx="0">
                  <c:v>Clothing</c:v>
                </c:pt>
                <c:pt idx="1">
                  <c:v>Electronics</c:v>
                </c:pt>
                <c:pt idx="2">
                  <c:v>Home Appliances</c:v>
                </c:pt>
                <c:pt idx="3">
                  <c:v>Stationery</c:v>
                </c:pt>
              </c:strCache>
            </c:strRef>
          </c:cat>
          <c:val>
            <c:numRef>
              <c:f>KPI!$AI$5:$AI$9</c:f>
              <c:numCache>
                <c:formatCode>0.00%</c:formatCode>
                <c:ptCount val="4"/>
                <c:pt idx="0">
                  <c:v>0.25327889369495915</c:v>
                </c:pt>
                <c:pt idx="1">
                  <c:v>0.38910985170954021</c:v>
                </c:pt>
                <c:pt idx="2">
                  <c:v>0.21010946735751324</c:v>
                </c:pt>
                <c:pt idx="3">
                  <c:v>0.14750178723798749</c:v>
                </c:pt>
              </c:numCache>
            </c:numRef>
          </c:val>
          <c:extLst>
            <c:ext xmlns:c16="http://schemas.microsoft.com/office/drawing/2014/chart" uri="{C3380CC4-5D6E-409C-BE32-E72D297353CC}">
              <c16:uniqueId val="{00000000-B8C9-49BA-9A42-C5D94779AEB6}"/>
            </c:ext>
          </c:extLst>
        </c:ser>
        <c:dLbls>
          <c:showLegendKey val="0"/>
          <c:showVal val="0"/>
          <c:showCatName val="0"/>
          <c:showSerName val="0"/>
          <c:showPercent val="0"/>
          <c:showBubbleSize val="0"/>
        </c:dLbls>
        <c:gapWidth val="150"/>
        <c:overlap val="100"/>
        <c:axId val="1802622383"/>
        <c:axId val="1802634863"/>
      </c:barChart>
      <c:lineChart>
        <c:grouping val="standard"/>
        <c:varyColors val="0"/>
        <c:ser>
          <c:idx val="1"/>
          <c:order val="1"/>
          <c:tx>
            <c:strRef>
              <c:f>KPI!$AJ$4</c:f>
              <c:strCache>
                <c:ptCount val="1"/>
                <c:pt idx="0">
                  <c:v>Sum of Quantity Sold</c:v>
                </c:pt>
              </c:strCache>
            </c:strRef>
          </c:tx>
          <c:spPr>
            <a:ln w="28575" cap="rnd">
              <a:gradFill flip="none" rotWithShape="1">
                <a:gsLst>
                  <a:gs pos="0">
                    <a:schemeClr val="accent4">
                      <a:lumMod val="40000"/>
                      <a:lumOff val="60000"/>
                    </a:schemeClr>
                  </a:gs>
                  <a:gs pos="58000">
                    <a:schemeClr val="accent4">
                      <a:lumMod val="95000"/>
                      <a:lumOff val="5000"/>
                    </a:schemeClr>
                  </a:gs>
                  <a:gs pos="100000">
                    <a:schemeClr val="accent4">
                      <a:lumMod val="60000"/>
                    </a:schemeClr>
                  </a:gs>
                </a:gsLst>
                <a:path path="circle">
                  <a:fillToRect l="50000" t="130000" r="50000" b="-30000"/>
                </a:path>
                <a:tileRect/>
              </a:gradFill>
              <a:round/>
            </a:ln>
            <a:effectLst/>
          </c:spPr>
          <c:marker>
            <c:symbol val="circle"/>
            <c:size val="5"/>
            <c:spPr>
              <a:solidFill>
                <a:schemeClr val="tx1"/>
              </a:solidFill>
              <a:ln w="9525">
                <a:solidFill>
                  <a:schemeClr val="accent2"/>
                </a:solidFill>
              </a:ln>
              <a:effectLst/>
            </c:spPr>
          </c:marker>
          <c:dPt>
            <c:idx val="0"/>
            <c:marker>
              <c:symbol val="circle"/>
              <c:size val="5"/>
              <c:spPr>
                <a:solidFill>
                  <a:schemeClr val="tx1"/>
                </a:solidFill>
                <a:ln w="9525">
                  <a:solidFill>
                    <a:schemeClr val="accent2"/>
                  </a:solidFill>
                </a:ln>
                <a:effectLst/>
              </c:spPr>
            </c:marker>
            <c:bubble3D val="0"/>
            <c:spPr>
              <a:ln w="28575" cap="rnd">
                <a:gradFill flip="none" rotWithShape="1">
                  <a:gsLst>
                    <a:gs pos="0">
                      <a:schemeClr val="accent4">
                        <a:lumMod val="40000"/>
                        <a:lumOff val="60000"/>
                      </a:schemeClr>
                    </a:gs>
                    <a:gs pos="58000">
                      <a:schemeClr val="accent4">
                        <a:lumMod val="95000"/>
                        <a:lumOff val="5000"/>
                      </a:schemeClr>
                    </a:gs>
                    <a:gs pos="100000">
                      <a:schemeClr val="accent4">
                        <a:lumMod val="60000"/>
                      </a:schemeClr>
                    </a:gs>
                  </a:gsLst>
                  <a:path path="circle">
                    <a:fillToRect l="50000" t="130000" r="50000" b="-30000"/>
                  </a:path>
                  <a:tileRect/>
                </a:gradFill>
                <a:round/>
              </a:ln>
              <a:effectLst/>
            </c:spPr>
            <c:extLst>
              <c:ext xmlns:c16="http://schemas.microsoft.com/office/drawing/2014/chart" uri="{C3380CC4-5D6E-409C-BE32-E72D297353CC}">
                <c16:uniqueId val="{00000002-B8C9-49BA-9A42-C5D94779AEB6}"/>
              </c:ext>
            </c:extLst>
          </c:dPt>
          <c:dPt>
            <c:idx val="1"/>
            <c:marker>
              <c:symbol val="circle"/>
              <c:size val="5"/>
              <c:spPr>
                <a:solidFill>
                  <a:schemeClr val="tx1"/>
                </a:solidFill>
                <a:ln w="9525">
                  <a:solidFill>
                    <a:schemeClr val="accent2"/>
                  </a:solidFill>
                </a:ln>
                <a:effectLst/>
              </c:spPr>
            </c:marker>
            <c:bubble3D val="0"/>
            <c:spPr>
              <a:ln w="28575" cap="rnd">
                <a:gradFill flip="none" rotWithShape="1">
                  <a:gsLst>
                    <a:gs pos="0">
                      <a:schemeClr val="accent4">
                        <a:lumMod val="40000"/>
                        <a:lumOff val="60000"/>
                      </a:schemeClr>
                    </a:gs>
                    <a:gs pos="58000">
                      <a:schemeClr val="accent4">
                        <a:lumMod val="95000"/>
                        <a:lumOff val="5000"/>
                      </a:schemeClr>
                    </a:gs>
                    <a:gs pos="100000">
                      <a:schemeClr val="accent4">
                        <a:lumMod val="60000"/>
                      </a:schemeClr>
                    </a:gs>
                  </a:gsLst>
                  <a:path path="circle">
                    <a:fillToRect l="50000" t="130000" r="50000" b="-30000"/>
                  </a:path>
                  <a:tileRect/>
                </a:gradFill>
                <a:round/>
              </a:ln>
              <a:effectLst/>
            </c:spPr>
            <c:extLst>
              <c:ext xmlns:c16="http://schemas.microsoft.com/office/drawing/2014/chart" uri="{C3380CC4-5D6E-409C-BE32-E72D297353CC}">
                <c16:uniqueId val="{00000004-B8C9-49BA-9A42-C5D94779AEB6}"/>
              </c:ext>
            </c:extLst>
          </c:dPt>
          <c:dPt>
            <c:idx val="2"/>
            <c:marker>
              <c:symbol val="circle"/>
              <c:size val="5"/>
              <c:spPr>
                <a:solidFill>
                  <a:schemeClr val="tx1"/>
                </a:solidFill>
                <a:ln w="9525">
                  <a:solidFill>
                    <a:schemeClr val="accent2"/>
                  </a:solidFill>
                </a:ln>
                <a:effectLst/>
              </c:spPr>
            </c:marker>
            <c:bubble3D val="0"/>
            <c:spPr>
              <a:ln w="28575" cap="rnd">
                <a:gradFill flip="none" rotWithShape="1">
                  <a:gsLst>
                    <a:gs pos="0">
                      <a:schemeClr val="accent4">
                        <a:lumMod val="40000"/>
                        <a:lumOff val="60000"/>
                      </a:schemeClr>
                    </a:gs>
                    <a:gs pos="58000">
                      <a:schemeClr val="accent4">
                        <a:lumMod val="95000"/>
                        <a:lumOff val="5000"/>
                      </a:schemeClr>
                    </a:gs>
                    <a:gs pos="100000">
                      <a:schemeClr val="accent4">
                        <a:lumMod val="60000"/>
                      </a:schemeClr>
                    </a:gs>
                  </a:gsLst>
                  <a:path path="circle">
                    <a:fillToRect l="50000" t="130000" r="50000" b="-30000"/>
                  </a:path>
                  <a:tileRect/>
                </a:gradFill>
                <a:round/>
              </a:ln>
              <a:effectLst/>
            </c:spPr>
            <c:extLst>
              <c:ext xmlns:c16="http://schemas.microsoft.com/office/drawing/2014/chart" uri="{C3380CC4-5D6E-409C-BE32-E72D297353CC}">
                <c16:uniqueId val="{00000006-B8C9-49BA-9A42-C5D94779AEB6}"/>
              </c:ext>
            </c:extLst>
          </c:dPt>
          <c:dPt>
            <c:idx val="3"/>
            <c:marker>
              <c:symbol val="circle"/>
              <c:size val="5"/>
              <c:spPr>
                <a:solidFill>
                  <a:schemeClr val="tx1"/>
                </a:solidFill>
                <a:ln w="9525">
                  <a:solidFill>
                    <a:schemeClr val="accent2"/>
                  </a:solidFill>
                </a:ln>
                <a:effectLst/>
              </c:spPr>
            </c:marker>
            <c:bubble3D val="0"/>
            <c:extLst>
              <c:ext xmlns:c16="http://schemas.microsoft.com/office/drawing/2014/chart" uri="{C3380CC4-5D6E-409C-BE32-E72D297353CC}">
                <c16:uniqueId val="{00000008-B8C9-49BA-9A42-C5D94779AEB6}"/>
              </c:ext>
            </c:extLst>
          </c:dPt>
          <c:dLbls>
            <c:spPr>
              <a:solidFill>
                <a:schemeClr val="accent4">
                  <a:lumMod val="40000"/>
                  <a:lumOff val="6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KPI!$AH$5:$AH$9</c:f>
              <c:strCache>
                <c:ptCount val="4"/>
                <c:pt idx="0">
                  <c:v>Clothing</c:v>
                </c:pt>
                <c:pt idx="1">
                  <c:v>Electronics</c:v>
                </c:pt>
                <c:pt idx="2">
                  <c:v>Home Appliances</c:v>
                </c:pt>
                <c:pt idx="3">
                  <c:v>Stationery</c:v>
                </c:pt>
              </c:strCache>
            </c:strRef>
          </c:cat>
          <c:val>
            <c:numRef>
              <c:f>KPI!$AJ$5:$AJ$9</c:f>
              <c:numCache>
                <c:formatCode>General</c:formatCode>
                <c:ptCount val="4"/>
                <c:pt idx="0">
                  <c:v>277</c:v>
                </c:pt>
                <c:pt idx="1">
                  <c:v>358</c:v>
                </c:pt>
                <c:pt idx="2">
                  <c:v>236</c:v>
                </c:pt>
                <c:pt idx="3">
                  <c:v>211</c:v>
                </c:pt>
              </c:numCache>
            </c:numRef>
          </c:val>
          <c:smooth val="1"/>
          <c:extLst>
            <c:ext xmlns:c16="http://schemas.microsoft.com/office/drawing/2014/chart" uri="{C3380CC4-5D6E-409C-BE32-E72D297353CC}">
              <c16:uniqueId val="{00000009-B8C9-49BA-9A42-C5D94779AEB6}"/>
            </c:ext>
          </c:extLst>
        </c:ser>
        <c:dLbls>
          <c:showLegendKey val="0"/>
          <c:showVal val="0"/>
          <c:showCatName val="0"/>
          <c:showSerName val="0"/>
          <c:showPercent val="0"/>
          <c:showBubbleSize val="0"/>
        </c:dLbls>
        <c:marker val="1"/>
        <c:smooth val="0"/>
        <c:axId val="1813951023"/>
        <c:axId val="1813973583"/>
      </c:lineChart>
      <c:catAx>
        <c:axId val="180262238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2634863"/>
        <c:crosses val="autoZero"/>
        <c:auto val="1"/>
        <c:lblAlgn val="ctr"/>
        <c:lblOffset val="100"/>
        <c:noMultiLvlLbl val="0"/>
      </c:catAx>
      <c:valAx>
        <c:axId val="1802634863"/>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2622383"/>
        <c:crosses val="autoZero"/>
        <c:crossBetween val="between"/>
      </c:valAx>
      <c:valAx>
        <c:axId val="1813973583"/>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3951023"/>
        <c:crosses val="max"/>
        <c:crossBetween val="between"/>
      </c:valAx>
      <c:catAx>
        <c:axId val="1813951023"/>
        <c:scaling>
          <c:orientation val="minMax"/>
        </c:scaling>
        <c:delete val="1"/>
        <c:axPos val="b"/>
        <c:numFmt formatCode="General" sourceLinked="1"/>
        <c:majorTickMark val="out"/>
        <c:minorTickMark val="none"/>
        <c:tickLblPos val="nextTo"/>
        <c:crossAx val="1813973583"/>
        <c:crosses val="autoZero"/>
        <c:auto val="1"/>
        <c:lblAlgn val="ctr"/>
        <c:lblOffset val="100"/>
        <c:noMultiLvlLbl val="0"/>
      </c:cat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[sales_dashboard_excel (Project 3).xlsx]KPI!PivotTable18</c:name>
    <c:fmtId val="1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pivotFmt>
      <c:pivotFmt>
        <c:idx val="4"/>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582934495533905"/>
          <c:y val="6.621074426731656E-2"/>
          <c:w val="0.76014479311609062"/>
          <c:h val="0.78953485247756916"/>
        </c:manualLayout>
      </c:layout>
      <c:barChart>
        <c:barDir val="bar"/>
        <c:grouping val="clustered"/>
        <c:varyColors val="0"/>
        <c:ser>
          <c:idx val="0"/>
          <c:order val="0"/>
          <c:tx>
            <c:strRef>
              <c:f>KPI!$AN$4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KPI!$AM$5:$AM$17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KPI!$AN$5:$AN$17</c:f>
              <c:numCache>
                <c:formatCode>0.00%</c:formatCode>
                <c:ptCount val="12"/>
                <c:pt idx="0">
                  <c:v>7.8915588133270848E-2</c:v>
                </c:pt>
                <c:pt idx="1">
                  <c:v>3.2598205469244586E-2</c:v>
                </c:pt>
                <c:pt idx="2">
                  <c:v>0.12957561974772799</c:v>
                </c:pt>
                <c:pt idx="3">
                  <c:v>4.2259795331324172E-2</c:v>
                </c:pt>
                <c:pt idx="4">
                  <c:v>0.10604572588883557</c:v>
                </c:pt>
                <c:pt idx="5">
                  <c:v>7.4396684898444976E-2</c:v>
                </c:pt>
                <c:pt idx="6">
                  <c:v>0.12845814591666704</c:v>
                </c:pt>
                <c:pt idx="7">
                  <c:v>9.5964159263770735E-2</c:v>
                </c:pt>
                <c:pt idx="8">
                  <c:v>4.1133696787781067E-2</c:v>
                </c:pt>
                <c:pt idx="9">
                  <c:v>0.12729087817905893</c:v>
                </c:pt>
                <c:pt idx="10">
                  <c:v>2.8206336176889713E-2</c:v>
                </c:pt>
                <c:pt idx="11">
                  <c:v>0.11515516420698435</c:v>
                </c:pt>
              </c:numCache>
            </c:numRef>
          </c:val>
          <c:extLst>
            <c:ext xmlns:c16="http://schemas.microsoft.com/office/drawing/2014/chart" uri="{C3380CC4-5D6E-409C-BE32-E72D297353CC}">
              <c16:uniqueId val="{00000000-15FB-429E-92BD-1A64A5AFF77E}"/>
            </c:ext>
          </c:extLst>
        </c:ser>
        <c:dLbls>
          <c:showLegendKey val="0"/>
          <c:showVal val="1"/>
          <c:showCatName val="0"/>
          <c:showSerName val="0"/>
          <c:showPercent val="0"/>
          <c:showBubbleSize val="0"/>
        </c:dLbls>
        <c:gapWidth val="182"/>
        <c:axId val="248834527"/>
        <c:axId val="248828287"/>
      </c:barChart>
      <c:catAx>
        <c:axId val="24883452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8828287"/>
        <c:crosses val="autoZero"/>
        <c:auto val="1"/>
        <c:lblAlgn val="ctr"/>
        <c:lblOffset val="100"/>
        <c:noMultiLvlLbl val="0"/>
      </c:catAx>
      <c:valAx>
        <c:axId val="248828287"/>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88345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[sales_dashboard_excel (Project 3).xlsx]KPI!channel same </c:name>
    <c:fmtId val="28"/>
  </c:pivotSource>
  <c:chart>
    <c:autoTitleDeleted val="1"/>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0.27037887553634848"/>
          <c:y val="9.3343785330865445E-2"/>
          <c:w val="0.46660701261334414"/>
          <c:h val="0.75926680677899827"/>
        </c:manualLayout>
      </c:layout>
      <c:pieChart>
        <c:varyColors val="1"/>
        <c:ser>
          <c:idx val="0"/>
          <c:order val="0"/>
          <c:tx>
            <c:strRef>
              <c:f>KPI!$P$4</c:f>
              <c:strCache>
                <c:ptCount val="1"/>
                <c:pt idx="0">
                  <c:v>Total</c:v>
                </c:pt>
              </c:strCache>
            </c:strRef>
          </c:tx>
          <c:dPt>
            <c:idx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CCBF-486D-BD98-2A71A5A83294}"/>
              </c:ext>
            </c:extLst>
          </c:dPt>
          <c:dPt>
            <c:idx val="1"/>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CCBF-486D-BD98-2A71A5A8329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KPI!$O$5:$O$7</c:f>
              <c:strCache>
                <c:ptCount val="2"/>
                <c:pt idx="0">
                  <c:v>Offline</c:v>
                </c:pt>
                <c:pt idx="1">
                  <c:v>Online</c:v>
                </c:pt>
              </c:strCache>
            </c:strRef>
          </c:cat>
          <c:val>
            <c:numRef>
              <c:f>KPI!$P$5:$P$7</c:f>
              <c:numCache>
                <c:formatCode>0.00%</c:formatCode>
                <c:ptCount val="2"/>
                <c:pt idx="0">
                  <c:v>0.44</c:v>
                </c:pt>
                <c:pt idx="1">
                  <c:v>0.56000000000000005</c:v>
                </c:pt>
              </c:numCache>
            </c:numRef>
          </c:val>
          <c:extLst>
            <c:ext xmlns:c16="http://schemas.microsoft.com/office/drawing/2014/chart" uri="{C3380CC4-5D6E-409C-BE32-E72D297353CC}">
              <c16:uniqueId val="{00000004-CCBF-486D-BD98-2A71A5A83294}"/>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[sales_dashboard_excel (Project 3).xlsx]KPI!Quantiy data </c:name>
    <c:fmtId val="11"/>
  </c:pivotSource>
  <c:chart>
    <c:autoTitleDeleted val="1"/>
    <c:pivotFmts>
      <c:pivotFmt>
        <c:idx val="0"/>
        <c:spPr>
          <a:solidFill>
            <a:schemeClr val="accent1"/>
          </a:solidFill>
          <a:ln>
            <a:noFill/>
          </a:ln>
          <a:effectLst/>
        </c:spPr>
        <c:marker>
          <c:symbol val="none"/>
        </c:marker>
        <c:dLbl>
          <c:idx val="0"/>
          <c:spPr>
            <a:solidFill>
              <a:srgbClr val="FFC000"/>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1"/>
            </a:solidFill>
            <a:ln w="9525">
              <a:solidFill>
                <a:schemeClr val="accent1"/>
              </a:solidFill>
            </a:ln>
            <a:effectLst/>
          </c:spPr>
        </c:marker>
        <c:dLbl>
          <c:idx val="0"/>
          <c:spPr>
            <a:solidFill>
              <a:schemeClr val="accent4">
                <a:lumMod val="40000"/>
                <a:lumOff val="6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circle"/>
          <c:size val="5"/>
          <c:spPr>
            <a:solidFill>
              <a:schemeClr val="accent1"/>
            </a:solidFill>
            <a:ln w="9525">
              <a:solidFill>
                <a:schemeClr val="accent1"/>
              </a:solidFill>
            </a:ln>
            <a:effectLst/>
          </c:spPr>
        </c:marker>
        <c:dLbl>
          <c:idx val="0"/>
          <c:layout>
            <c:manualLayout>
              <c:x val="-4.4978929041674852E-2"/>
              <c:y val="-9.4922305719059102E-2"/>
            </c:manualLayout>
          </c:layout>
          <c:spPr>
            <a:solidFill>
              <a:schemeClr val="accent4">
                <a:lumMod val="40000"/>
                <a:lumOff val="6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circle"/>
          <c:size val="5"/>
          <c:spPr>
            <a:solidFill>
              <a:schemeClr val="accent1"/>
            </a:solidFill>
            <a:ln w="9525">
              <a:solidFill>
                <a:schemeClr val="accent1"/>
              </a:solidFill>
            </a:ln>
            <a:effectLst/>
          </c:spPr>
        </c:marker>
        <c:dLbl>
          <c:idx val="0"/>
          <c:layout>
            <c:manualLayout>
              <c:x val="-4.4978929041674852E-2"/>
              <c:y val="-7.4938662409783488E-2"/>
            </c:manualLayout>
          </c:layout>
          <c:spPr>
            <a:solidFill>
              <a:schemeClr val="accent4">
                <a:lumMod val="40000"/>
                <a:lumOff val="6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circle"/>
          <c:size val="5"/>
          <c:spPr>
            <a:solidFill>
              <a:schemeClr val="accent1"/>
            </a:solidFill>
            <a:ln w="9525">
              <a:solidFill>
                <a:schemeClr val="accent1"/>
              </a:solidFill>
            </a:ln>
            <a:effectLst/>
          </c:spPr>
        </c:marker>
        <c:dLbl>
          <c:idx val="0"/>
          <c:layout>
            <c:manualLayout>
              <c:x val="-4.2046795466598265E-2"/>
              <c:y val="-6.9942751582464685E-2"/>
            </c:manualLayout>
          </c:layout>
          <c:spPr>
            <a:solidFill>
              <a:schemeClr val="accent4">
                <a:lumMod val="40000"/>
                <a:lumOff val="6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circle"/>
          <c:size val="5"/>
          <c:spPr>
            <a:solidFill>
              <a:schemeClr val="accent1"/>
            </a:solidFill>
            <a:ln w="9525">
              <a:solidFill>
                <a:schemeClr val="accent1"/>
              </a:solidFill>
            </a:ln>
            <a:effectLst/>
          </c:spPr>
        </c:marker>
        <c:dLbl>
          <c:idx val="0"/>
          <c:layout>
            <c:manualLayout>
              <c:x val="-4.4978929041674852E-2"/>
              <c:y val="-6.4946840755145688E-2"/>
            </c:manualLayout>
          </c:layout>
          <c:spPr>
            <a:solidFill>
              <a:schemeClr val="accent4">
                <a:lumMod val="40000"/>
                <a:lumOff val="6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solidFill>
              <a:srgbClr val="FFC000"/>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circle"/>
          <c:size val="5"/>
          <c:spPr>
            <a:solidFill>
              <a:schemeClr val="accent1"/>
            </a:solidFill>
            <a:ln w="9525">
              <a:solidFill>
                <a:schemeClr val="accent1"/>
              </a:solidFill>
            </a:ln>
            <a:effectLst/>
          </c:spPr>
        </c:marker>
        <c:dLbl>
          <c:idx val="0"/>
          <c:spPr>
            <a:solidFill>
              <a:schemeClr val="accent4">
                <a:lumMod val="40000"/>
                <a:lumOff val="6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circle"/>
          <c:size val="5"/>
          <c:spPr>
            <a:solidFill>
              <a:schemeClr val="accent1"/>
            </a:solidFill>
            <a:ln w="9525">
              <a:solidFill>
                <a:schemeClr val="accent1"/>
              </a:solidFill>
            </a:ln>
            <a:effectLst/>
          </c:spPr>
        </c:marker>
        <c:dLbl>
          <c:idx val="0"/>
          <c:layout>
            <c:manualLayout>
              <c:x val="-4.4978929041674852E-2"/>
              <c:y val="-7.4938662409783488E-2"/>
            </c:manualLayout>
          </c:layout>
          <c:spPr>
            <a:solidFill>
              <a:schemeClr val="accent4">
                <a:lumMod val="40000"/>
                <a:lumOff val="6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circle"/>
          <c:size val="5"/>
          <c:spPr>
            <a:solidFill>
              <a:schemeClr val="accent1"/>
            </a:solidFill>
            <a:ln w="9525">
              <a:solidFill>
                <a:schemeClr val="accent1"/>
              </a:solidFill>
            </a:ln>
            <a:effectLst/>
          </c:spPr>
        </c:marker>
        <c:dLbl>
          <c:idx val="0"/>
          <c:layout>
            <c:manualLayout>
              <c:x val="-4.4978929041674852E-2"/>
              <c:y val="-9.4922305719059102E-2"/>
            </c:manualLayout>
          </c:layout>
          <c:spPr>
            <a:solidFill>
              <a:schemeClr val="accent4">
                <a:lumMod val="40000"/>
                <a:lumOff val="6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circle"/>
          <c:size val="5"/>
          <c:spPr>
            <a:solidFill>
              <a:schemeClr val="accent1"/>
            </a:solidFill>
            <a:ln w="9525">
              <a:solidFill>
                <a:schemeClr val="accent1"/>
              </a:solidFill>
            </a:ln>
            <a:effectLst/>
          </c:spPr>
        </c:marker>
        <c:dLbl>
          <c:idx val="0"/>
          <c:layout>
            <c:manualLayout>
              <c:x val="-4.2046795466598265E-2"/>
              <c:y val="-6.9942751582464685E-2"/>
            </c:manualLayout>
          </c:layout>
          <c:spPr>
            <a:solidFill>
              <a:schemeClr val="accent4">
                <a:lumMod val="40000"/>
                <a:lumOff val="6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circle"/>
          <c:size val="5"/>
          <c:spPr>
            <a:solidFill>
              <a:schemeClr val="accent1"/>
            </a:solidFill>
            <a:ln w="9525">
              <a:solidFill>
                <a:schemeClr val="accent1"/>
              </a:solidFill>
            </a:ln>
            <a:effectLst/>
          </c:spPr>
        </c:marker>
        <c:dLbl>
          <c:idx val="0"/>
          <c:layout>
            <c:manualLayout>
              <c:x val="-4.4978929041674852E-2"/>
              <c:y val="-6.4946840755145688E-2"/>
            </c:manualLayout>
          </c:layout>
          <c:spPr>
            <a:solidFill>
              <a:schemeClr val="accent4">
                <a:lumMod val="40000"/>
                <a:lumOff val="6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solidFill>
              <a:srgbClr val="FFC000"/>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solidFill>
              <a:schemeClr val="accent4">
                <a:lumMod val="40000"/>
                <a:lumOff val="6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layout>
            <c:manualLayout>
              <c:x val="-4.4978929041674852E-2"/>
              <c:y val="-7.4938662409783488E-2"/>
            </c:manualLayout>
          </c:layout>
          <c:spPr>
            <a:solidFill>
              <a:schemeClr val="accent4">
                <a:lumMod val="40000"/>
                <a:lumOff val="6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5"/>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layout>
            <c:manualLayout>
              <c:x val="-4.4978929041674852E-2"/>
              <c:y val="-9.4922305719059102E-2"/>
            </c:manualLayout>
          </c:layout>
          <c:spPr>
            <a:solidFill>
              <a:schemeClr val="accent4">
                <a:lumMod val="40000"/>
                <a:lumOff val="6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6"/>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layout>
            <c:manualLayout>
              <c:x val="-4.2046795466598265E-2"/>
              <c:y val="-6.9942751582464685E-2"/>
            </c:manualLayout>
          </c:layout>
          <c:spPr>
            <a:solidFill>
              <a:schemeClr val="accent4">
                <a:lumMod val="40000"/>
                <a:lumOff val="6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7"/>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layout>
            <c:manualLayout>
              <c:x val="-4.4978929041674852E-2"/>
              <c:y val="-6.4946840755145688E-2"/>
            </c:manualLayout>
          </c:layout>
          <c:spPr>
            <a:solidFill>
              <a:schemeClr val="accent4">
                <a:lumMod val="40000"/>
                <a:lumOff val="6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475747237314545"/>
          <c:y val="0.10491548889610608"/>
          <c:w val="0.69445915030444361"/>
          <c:h val="0.63698531792284974"/>
        </c:manualLayout>
      </c:layout>
      <c:barChart>
        <c:barDir val="col"/>
        <c:grouping val="stacked"/>
        <c:varyColors val="0"/>
        <c:ser>
          <c:idx val="0"/>
          <c:order val="0"/>
          <c:tx>
            <c:strRef>
              <c:f>KPI!$AI$4</c:f>
              <c:strCache>
                <c:ptCount val="1"/>
                <c:pt idx="0">
                  <c:v>Sum of Net sales</c:v>
                </c:pt>
              </c:strCache>
            </c:strRef>
          </c:tx>
          <c:spPr>
            <a:solidFill>
              <a:schemeClr val="accent1"/>
            </a:solidFill>
            <a:ln>
              <a:noFill/>
            </a:ln>
            <a:effectLst/>
          </c:spPr>
          <c:invertIfNegative val="0"/>
          <c:dLbls>
            <c:spPr>
              <a:solidFill>
                <a:srgbClr val="FFC000"/>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KPI!$AH$5:$AH$9</c:f>
              <c:strCache>
                <c:ptCount val="4"/>
                <c:pt idx="0">
                  <c:v>Clothing</c:v>
                </c:pt>
                <c:pt idx="1">
                  <c:v>Electronics</c:v>
                </c:pt>
                <c:pt idx="2">
                  <c:v>Home Appliances</c:v>
                </c:pt>
                <c:pt idx="3">
                  <c:v>Stationery</c:v>
                </c:pt>
              </c:strCache>
            </c:strRef>
          </c:cat>
          <c:val>
            <c:numRef>
              <c:f>KPI!$AI$5:$AI$9</c:f>
              <c:numCache>
                <c:formatCode>0.00%</c:formatCode>
                <c:ptCount val="4"/>
                <c:pt idx="0">
                  <c:v>0.25327889369495915</c:v>
                </c:pt>
                <c:pt idx="1">
                  <c:v>0.38910985170954021</c:v>
                </c:pt>
                <c:pt idx="2">
                  <c:v>0.21010946735751324</c:v>
                </c:pt>
                <c:pt idx="3">
                  <c:v>0.14750178723798749</c:v>
                </c:pt>
              </c:numCache>
            </c:numRef>
          </c:val>
          <c:extLst>
            <c:ext xmlns:c16="http://schemas.microsoft.com/office/drawing/2014/chart" uri="{C3380CC4-5D6E-409C-BE32-E72D297353CC}">
              <c16:uniqueId val="{00000000-4A98-41A0-8ADB-F8B37DCE2794}"/>
            </c:ext>
          </c:extLst>
        </c:ser>
        <c:dLbls>
          <c:showLegendKey val="0"/>
          <c:showVal val="0"/>
          <c:showCatName val="0"/>
          <c:showSerName val="0"/>
          <c:showPercent val="0"/>
          <c:showBubbleSize val="0"/>
        </c:dLbls>
        <c:gapWidth val="150"/>
        <c:overlap val="100"/>
        <c:axId val="1802622383"/>
        <c:axId val="1802634863"/>
      </c:barChart>
      <c:lineChart>
        <c:grouping val="standard"/>
        <c:varyColors val="0"/>
        <c:ser>
          <c:idx val="1"/>
          <c:order val="1"/>
          <c:tx>
            <c:strRef>
              <c:f>KPI!$AJ$4</c:f>
              <c:strCache>
                <c:ptCount val="1"/>
                <c:pt idx="0">
                  <c:v>Sum of Quantity Sold</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Pt>
            <c:idx val="0"/>
            <c:marker>
              <c:symbol val="circle"/>
              <c:size val="5"/>
              <c:spPr>
                <a:solidFill>
                  <a:schemeClr val="accent2"/>
                </a:solidFill>
                <a:ln w="9525">
                  <a:solidFill>
                    <a:schemeClr val="accent2"/>
                  </a:solidFill>
                </a:ln>
                <a:effectLst/>
              </c:spPr>
            </c:marker>
            <c:bubble3D val="0"/>
            <c:spPr>
              <a:ln w="28575" cap="rnd">
                <a:solidFill>
                  <a:schemeClr val="accent2"/>
                </a:solidFill>
                <a:round/>
              </a:ln>
              <a:effectLst/>
            </c:spPr>
            <c:extLst>
              <c:ext xmlns:c16="http://schemas.microsoft.com/office/drawing/2014/chart" uri="{C3380CC4-5D6E-409C-BE32-E72D297353CC}">
                <c16:uniqueId val="{00000002-4A98-41A0-8ADB-F8B37DCE2794}"/>
              </c:ext>
            </c:extLst>
          </c:dPt>
          <c:dPt>
            <c:idx val="1"/>
            <c:marker>
              <c:symbol val="circle"/>
              <c:size val="5"/>
              <c:spPr>
                <a:solidFill>
                  <a:schemeClr val="accent2"/>
                </a:solidFill>
                <a:ln w="9525">
                  <a:solidFill>
                    <a:schemeClr val="accent2"/>
                  </a:solidFill>
                </a:ln>
                <a:effectLst/>
              </c:spPr>
            </c:marker>
            <c:bubble3D val="0"/>
            <c:spPr>
              <a:ln w="28575" cap="rnd">
                <a:solidFill>
                  <a:schemeClr val="accent2"/>
                </a:solidFill>
                <a:round/>
              </a:ln>
              <a:effectLst/>
            </c:spPr>
            <c:extLst>
              <c:ext xmlns:c16="http://schemas.microsoft.com/office/drawing/2014/chart" uri="{C3380CC4-5D6E-409C-BE32-E72D297353CC}">
                <c16:uniqueId val="{00000004-4A98-41A0-8ADB-F8B37DCE2794}"/>
              </c:ext>
            </c:extLst>
          </c:dPt>
          <c:dPt>
            <c:idx val="2"/>
            <c:marker>
              <c:symbol val="circle"/>
              <c:size val="5"/>
              <c:spPr>
                <a:solidFill>
                  <a:schemeClr val="accent2"/>
                </a:solidFill>
                <a:ln w="9525">
                  <a:solidFill>
                    <a:schemeClr val="accent2"/>
                  </a:solidFill>
                </a:ln>
                <a:effectLst/>
              </c:spPr>
            </c:marker>
            <c:bubble3D val="0"/>
            <c:spPr>
              <a:ln w="28575" cap="rnd">
                <a:solidFill>
                  <a:schemeClr val="accent2"/>
                </a:solidFill>
                <a:round/>
              </a:ln>
              <a:effectLst/>
            </c:spPr>
            <c:extLst>
              <c:ext xmlns:c16="http://schemas.microsoft.com/office/drawing/2014/chart" uri="{C3380CC4-5D6E-409C-BE32-E72D297353CC}">
                <c16:uniqueId val="{00000006-4A98-41A0-8ADB-F8B37DCE2794}"/>
              </c:ext>
            </c:extLst>
          </c:dPt>
          <c:dPt>
            <c:idx val="3"/>
            <c:marker>
              <c:symbol val="circle"/>
              <c:size val="5"/>
              <c:spPr>
                <a:solidFill>
                  <a:schemeClr val="accent2"/>
                </a:solidFill>
                <a:ln w="9525">
                  <a:solidFill>
                    <a:schemeClr val="accent2"/>
                  </a:solidFill>
                </a:ln>
                <a:effectLst/>
              </c:spPr>
            </c:marker>
            <c:bubble3D val="0"/>
            <c:spPr>
              <a:ln w="28575" cap="rnd">
                <a:solidFill>
                  <a:schemeClr val="accent2"/>
                </a:solidFill>
                <a:round/>
              </a:ln>
              <a:effectLst/>
            </c:spPr>
            <c:extLst>
              <c:ext xmlns:c16="http://schemas.microsoft.com/office/drawing/2014/chart" uri="{C3380CC4-5D6E-409C-BE32-E72D297353CC}">
                <c16:uniqueId val="{00000008-4A98-41A0-8ADB-F8B37DCE2794}"/>
              </c:ext>
            </c:extLst>
          </c:dPt>
          <c:dLbls>
            <c:dLbl>
              <c:idx val="0"/>
              <c:layout>
                <c:manualLayout>
                  <c:x val="-4.4978929041674852E-2"/>
                  <c:y val="-7.493866240978348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4A98-41A0-8ADB-F8B37DCE2794}"/>
                </c:ext>
              </c:extLst>
            </c:dLbl>
            <c:dLbl>
              <c:idx val="1"/>
              <c:layout>
                <c:manualLayout>
                  <c:x val="-4.4978929041674852E-2"/>
                  <c:y val="-9.492230571905910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4A98-41A0-8ADB-F8B37DCE2794}"/>
                </c:ext>
              </c:extLst>
            </c:dLbl>
            <c:dLbl>
              <c:idx val="2"/>
              <c:layout>
                <c:manualLayout>
                  <c:x val="-4.2046795466598265E-2"/>
                  <c:y val="-6.994275158246468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4A98-41A0-8ADB-F8B37DCE2794}"/>
                </c:ext>
              </c:extLst>
            </c:dLbl>
            <c:dLbl>
              <c:idx val="3"/>
              <c:layout>
                <c:manualLayout>
                  <c:x val="-4.4978929041674852E-2"/>
                  <c:y val="-6.494684075514568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4A98-41A0-8ADB-F8B37DCE2794}"/>
                </c:ext>
              </c:extLst>
            </c:dLbl>
            <c:spPr>
              <a:solidFill>
                <a:schemeClr val="accent4">
                  <a:lumMod val="40000"/>
                  <a:lumOff val="6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KPI!$AH$5:$AH$9</c:f>
              <c:strCache>
                <c:ptCount val="4"/>
                <c:pt idx="0">
                  <c:v>Clothing</c:v>
                </c:pt>
                <c:pt idx="1">
                  <c:v>Electronics</c:v>
                </c:pt>
                <c:pt idx="2">
                  <c:v>Home Appliances</c:v>
                </c:pt>
                <c:pt idx="3">
                  <c:v>Stationery</c:v>
                </c:pt>
              </c:strCache>
            </c:strRef>
          </c:cat>
          <c:val>
            <c:numRef>
              <c:f>KPI!$AJ$5:$AJ$9</c:f>
              <c:numCache>
                <c:formatCode>General</c:formatCode>
                <c:ptCount val="4"/>
                <c:pt idx="0">
                  <c:v>277</c:v>
                </c:pt>
                <c:pt idx="1">
                  <c:v>358</c:v>
                </c:pt>
                <c:pt idx="2">
                  <c:v>236</c:v>
                </c:pt>
                <c:pt idx="3">
                  <c:v>211</c:v>
                </c:pt>
              </c:numCache>
            </c:numRef>
          </c:val>
          <c:smooth val="1"/>
          <c:extLst>
            <c:ext xmlns:c16="http://schemas.microsoft.com/office/drawing/2014/chart" uri="{C3380CC4-5D6E-409C-BE32-E72D297353CC}">
              <c16:uniqueId val="{00000009-4A98-41A0-8ADB-F8B37DCE2794}"/>
            </c:ext>
          </c:extLst>
        </c:ser>
        <c:dLbls>
          <c:showLegendKey val="0"/>
          <c:showVal val="0"/>
          <c:showCatName val="0"/>
          <c:showSerName val="0"/>
          <c:showPercent val="0"/>
          <c:showBubbleSize val="0"/>
        </c:dLbls>
        <c:marker val="1"/>
        <c:smooth val="0"/>
        <c:axId val="1813951023"/>
        <c:axId val="1813973583"/>
      </c:lineChart>
      <c:catAx>
        <c:axId val="180262238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2634863"/>
        <c:crosses val="autoZero"/>
        <c:auto val="1"/>
        <c:lblAlgn val="ctr"/>
        <c:lblOffset val="100"/>
        <c:noMultiLvlLbl val="0"/>
      </c:catAx>
      <c:valAx>
        <c:axId val="1802634863"/>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2622383"/>
        <c:crosses val="autoZero"/>
        <c:crossBetween val="between"/>
      </c:valAx>
      <c:valAx>
        <c:axId val="1813973583"/>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3951023"/>
        <c:crosses val="max"/>
        <c:crossBetween val="between"/>
      </c:valAx>
      <c:catAx>
        <c:axId val="1813951023"/>
        <c:scaling>
          <c:orientation val="minMax"/>
        </c:scaling>
        <c:delete val="1"/>
        <c:axPos val="b"/>
        <c:numFmt formatCode="General" sourceLinked="1"/>
        <c:majorTickMark val="out"/>
        <c:minorTickMark val="none"/>
        <c:tickLblPos val="nextTo"/>
        <c:crossAx val="1813973583"/>
        <c:crosses val="autoZero"/>
        <c:auto val="1"/>
        <c:lblAlgn val="ctr"/>
        <c:lblOffset val="100"/>
        <c:noMultiLvlLbl val="0"/>
      </c:cat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[sales_dashboard_excel (Project 3).xlsx]KPI!PivotTable18</c:name>
    <c:fmtId val="13"/>
  </c:pivotSource>
  <c:chart>
    <c:autoTitleDeleted val="1"/>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pivotFmt>
      <c:pivotFmt>
        <c:idx val="4"/>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427028139595041"/>
          <c:y val="6.0877492906206553E-2"/>
          <c:w val="0.76014479311609062"/>
          <c:h val="0.78953485247756916"/>
        </c:manualLayout>
      </c:layout>
      <c:barChart>
        <c:barDir val="bar"/>
        <c:grouping val="clustered"/>
        <c:varyColors val="0"/>
        <c:ser>
          <c:idx val="0"/>
          <c:order val="0"/>
          <c:tx>
            <c:strRef>
              <c:f>KPI!$AN$4</c:f>
              <c:strCache>
                <c:ptCount val="1"/>
                <c:pt idx="0">
                  <c:v>Total</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KPI!$AM$5:$AM$17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KPI!$AN$5:$AN$17</c:f>
              <c:numCache>
                <c:formatCode>0.00%</c:formatCode>
                <c:ptCount val="12"/>
                <c:pt idx="0">
                  <c:v>7.8915588133270848E-2</c:v>
                </c:pt>
                <c:pt idx="1">
                  <c:v>3.2598205469244586E-2</c:v>
                </c:pt>
                <c:pt idx="2">
                  <c:v>0.12957561974772799</c:v>
                </c:pt>
                <c:pt idx="3">
                  <c:v>4.2259795331324172E-2</c:v>
                </c:pt>
                <c:pt idx="4">
                  <c:v>0.10604572588883557</c:v>
                </c:pt>
                <c:pt idx="5">
                  <c:v>7.4396684898444976E-2</c:v>
                </c:pt>
                <c:pt idx="6">
                  <c:v>0.12845814591666704</c:v>
                </c:pt>
                <c:pt idx="7">
                  <c:v>9.5964159263770735E-2</c:v>
                </c:pt>
                <c:pt idx="8">
                  <c:v>4.1133696787781067E-2</c:v>
                </c:pt>
                <c:pt idx="9">
                  <c:v>0.12729087817905893</c:v>
                </c:pt>
                <c:pt idx="10">
                  <c:v>2.8206336176889713E-2</c:v>
                </c:pt>
                <c:pt idx="11">
                  <c:v>0.11515516420698435</c:v>
                </c:pt>
              </c:numCache>
            </c:numRef>
          </c:val>
          <c:extLst>
            <c:ext xmlns:c16="http://schemas.microsoft.com/office/drawing/2014/chart" uri="{C3380CC4-5D6E-409C-BE32-E72D297353CC}">
              <c16:uniqueId val="{00000000-E7C7-4C46-9F7C-588471065803}"/>
            </c:ext>
          </c:extLst>
        </c:ser>
        <c:dLbls>
          <c:showLegendKey val="0"/>
          <c:showVal val="1"/>
          <c:showCatName val="0"/>
          <c:showSerName val="0"/>
          <c:showPercent val="0"/>
          <c:showBubbleSize val="0"/>
        </c:dLbls>
        <c:gapWidth val="182"/>
        <c:axId val="248834527"/>
        <c:axId val="248828287"/>
      </c:barChart>
      <c:catAx>
        <c:axId val="24883452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8828287"/>
        <c:crosses val="autoZero"/>
        <c:auto val="1"/>
        <c:lblAlgn val="ctr"/>
        <c:lblOffset val="100"/>
        <c:noMultiLvlLbl val="0"/>
      </c:catAx>
      <c:valAx>
        <c:axId val="248828287"/>
        <c:scaling>
          <c:orientation val="minMax"/>
        </c:scaling>
        <c:delete val="0"/>
        <c:axPos val="b"/>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88345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[sales_dashboard_excel (Project 3).xlsx]KPI!City sales </c:name>
    <c:fmtId val="18"/>
  </c:pivotSource>
  <c:chart>
    <c:autoTitleDeleted val="1"/>
    <c:pivotFmts>
      <c:pivotFmt>
        <c:idx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tint val="77000"/>
                    <a:satMod val="103000"/>
                    <a:lumMod val="102000"/>
                    <a:tint val="94000"/>
                  </a:schemeClr>
                </a:gs>
                <a:gs pos="50000">
                  <a:schemeClr val="accent4">
                    <a:tint val="77000"/>
                    <a:satMod val="110000"/>
                    <a:lumMod val="100000"/>
                    <a:shade val="100000"/>
                  </a:schemeClr>
                </a:gs>
                <a:gs pos="100000">
                  <a:schemeClr val="accent4">
                    <a:tint val="77000"/>
                    <a:lumMod val="99000"/>
                    <a:satMod val="120000"/>
                    <a:shade val="78000"/>
                  </a:schemeClr>
                </a:gs>
              </a:gsLst>
              <a:lin ang="5400000" scaled="0"/>
            </a:gradFill>
            <a:ln w="9525">
              <a:solidFill>
                <a:schemeClr val="accent4">
                  <a:tint val="77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4">
                  <a:shade val="76000"/>
                  <a:satMod val="103000"/>
                  <a:lumMod val="102000"/>
                  <a:tint val="94000"/>
                </a:schemeClr>
              </a:gs>
              <a:gs pos="50000">
                <a:schemeClr val="accent4">
                  <a:shade val="76000"/>
                  <a:satMod val="110000"/>
                  <a:lumMod val="100000"/>
                  <a:shade val="100000"/>
                </a:schemeClr>
              </a:gs>
              <a:gs pos="100000">
                <a:schemeClr val="accent4">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4">
                  <a:shade val="76000"/>
                  <a:satMod val="103000"/>
                  <a:lumMod val="102000"/>
                  <a:tint val="94000"/>
                </a:schemeClr>
              </a:gs>
              <a:gs pos="50000">
                <a:schemeClr val="accent4">
                  <a:shade val="76000"/>
                  <a:satMod val="110000"/>
                  <a:lumMod val="100000"/>
                  <a:shade val="100000"/>
                </a:schemeClr>
              </a:gs>
              <a:gs pos="100000">
                <a:schemeClr val="accent4">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4">
                  <a:shade val="76000"/>
                  <a:satMod val="103000"/>
                  <a:lumMod val="102000"/>
                  <a:tint val="94000"/>
                </a:schemeClr>
              </a:gs>
              <a:gs pos="50000">
                <a:schemeClr val="accent4">
                  <a:shade val="76000"/>
                  <a:satMod val="110000"/>
                  <a:lumMod val="100000"/>
                  <a:shade val="100000"/>
                </a:schemeClr>
              </a:gs>
              <a:gs pos="100000">
                <a:schemeClr val="accent4">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4">
                  <a:shade val="76000"/>
                  <a:satMod val="103000"/>
                  <a:lumMod val="102000"/>
                  <a:tint val="94000"/>
                </a:schemeClr>
              </a:gs>
              <a:gs pos="50000">
                <a:schemeClr val="accent4">
                  <a:shade val="76000"/>
                  <a:satMod val="110000"/>
                  <a:lumMod val="100000"/>
                  <a:shade val="100000"/>
                </a:schemeClr>
              </a:gs>
              <a:gs pos="100000">
                <a:schemeClr val="accent4">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4">
                  <a:shade val="76000"/>
                  <a:satMod val="103000"/>
                  <a:lumMod val="102000"/>
                  <a:tint val="94000"/>
                </a:schemeClr>
              </a:gs>
              <a:gs pos="50000">
                <a:schemeClr val="accent4">
                  <a:shade val="76000"/>
                  <a:satMod val="110000"/>
                  <a:lumMod val="100000"/>
                  <a:shade val="100000"/>
                </a:schemeClr>
              </a:gs>
              <a:gs pos="100000">
                <a:schemeClr val="accent4">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4">
                  <a:shade val="76000"/>
                  <a:satMod val="103000"/>
                  <a:lumMod val="102000"/>
                  <a:tint val="94000"/>
                </a:schemeClr>
              </a:gs>
              <a:gs pos="50000">
                <a:schemeClr val="accent4">
                  <a:shade val="76000"/>
                  <a:satMod val="110000"/>
                  <a:lumMod val="100000"/>
                  <a:shade val="100000"/>
                </a:schemeClr>
              </a:gs>
              <a:gs pos="100000">
                <a:schemeClr val="accent4">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tint val="77000"/>
                    <a:satMod val="103000"/>
                    <a:lumMod val="102000"/>
                    <a:tint val="94000"/>
                  </a:schemeClr>
                </a:gs>
                <a:gs pos="50000">
                  <a:schemeClr val="accent4">
                    <a:tint val="77000"/>
                    <a:satMod val="110000"/>
                    <a:lumMod val="100000"/>
                    <a:shade val="100000"/>
                  </a:schemeClr>
                </a:gs>
                <a:gs pos="100000">
                  <a:schemeClr val="accent4">
                    <a:tint val="77000"/>
                    <a:lumMod val="99000"/>
                    <a:satMod val="120000"/>
                    <a:shade val="78000"/>
                  </a:schemeClr>
                </a:gs>
              </a:gsLst>
              <a:lin ang="5400000" scaled="0"/>
            </a:gradFill>
            <a:ln w="9525">
              <a:solidFill>
                <a:schemeClr val="accent4">
                  <a:tint val="77000"/>
                </a:schemeClr>
              </a:solidFill>
              <a:round/>
            </a:ln>
            <a:effectLst>
              <a:outerShdw blurRad="57150" dist="19050" dir="5400000" algn="ctr" rotWithShape="0">
                <a:srgbClr val="000000">
                  <a:alpha val="63000"/>
                </a:srgbClr>
              </a:outerShdw>
            </a:effectLst>
          </c:spPr>
        </c:marker>
      </c:pivotFmt>
      <c:pivotFmt>
        <c:idx val="9"/>
        <c:spPr>
          <a:ln w="34925" cap="rnd">
            <a:solidFill>
              <a:schemeClr val="accent4">
                <a:tint val="77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4">
                    <a:tint val="77000"/>
                    <a:satMod val="103000"/>
                    <a:lumMod val="102000"/>
                    <a:tint val="94000"/>
                  </a:schemeClr>
                </a:gs>
                <a:gs pos="50000">
                  <a:schemeClr val="accent4">
                    <a:tint val="77000"/>
                    <a:satMod val="110000"/>
                    <a:lumMod val="100000"/>
                    <a:shade val="100000"/>
                  </a:schemeClr>
                </a:gs>
                <a:gs pos="100000">
                  <a:schemeClr val="accent4">
                    <a:tint val="77000"/>
                    <a:lumMod val="99000"/>
                    <a:satMod val="120000"/>
                    <a:shade val="78000"/>
                  </a:schemeClr>
                </a:gs>
              </a:gsLst>
              <a:lin ang="5400000" scaled="0"/>
            </a:gradFill>
            <a:ln w="9525">
              <a:solidFill>
                <a:schemeClr val="accent4">
                  <a:tint val="77000"/>
                </a:schemeClr>
              </a:solidFill>
              <a:round/>
            </a:ln>
            <a:effectLst>
              <a:outerShdw blurRad="57150" dist="19050" dir="5400000" algn="ctr" rotWithShape="0">
                <a:srgbClr val="000000">
                  <a:alpha val="63000"/>
                </a:srgbClr>
              </a:outerShdw>
            </a:effectLst>
          </c:spPr>
        </c:marker>
      </c:pivotFmt>
      <c:pivotFmt>
        <c:idx val="10"/>
        <c:spPr>
          <a:ln w="34925" cap="rnd">
            <a:solidFill>
              <a:schemeClr val="accent4">
                <a:tint val="77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4">
                    <a:tint val="77000"/>
                    <a:satMod val="103000"/>
                    <a:lumMod val="102000"/>
                    <a:tint val="94000"/>
                  </a:schemeClr>
                </a:gs>
                <a:gs pos="50000">
                  <a:schemeClr val="accent4">
                    <a:tint val="77000"/>
                    <a:satMod val="110000"/>
                    <a:lumMod val="100000"/>
                    <a:shade val="100000"/>
                  </a:schemeClr>
                </a:gs>
                <a:gs pos="100000">
                  <a:schemeClr val="accent4">
                    <a:tint val="77000"/>
                    <a:lumMod val="99000"/>
                    <a:satMod val="120000"/>
                    <a:shade val="78000"/>
                  </a:schemeClr>
                </a:gs>
              </a:gsLst>
              <a:lin ang="5400000" scaled="0"/>
            </a:gradFill>
            <a:ln w="9525">
              <a:solidFill>
                <a:schemeClr val="accent4">
                  <a:tint val="77000"/>
                </a:schemeClr>
              </a:solidFill>
              <a:round/>
            </a:ln>
            <a:effectLst>
              <a:outerShdw blurRad="57150" dist="19050" dir="5400000" algn="ctr" rotWithShape="0">
                <a:srgbClr val="000000">
                  <a:alpha val="63000"/>
                </a:srgbClr>
              </a:outerShdw>
            </a:effectLst>
          </c:spPr>
        </c:marker>
      </c:pivotFmt>
      <c:pivotFmt>
        <c:idx val="11"/>
        <c:spPr>
          <a:ln w="34925" cap="rnd">
            <a:solidFill>
              <a:schemeClr val="accent4">
                <a:tint val="77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4">
                    <a:tint val="77000"/>
                    <a:satMod val="103000"/>
                    <a:lumMod val="102000"/>
                    <a:tint val="94000"/>
                  </a:schemeClr>
                </a:gs>
                <a:gs pos="50000">
                  <a:schemeClr val="accent4">
                    <a:tint val="77000"/>
                    <a:satMod val="110000"/>
                    <a:lumMod val="100000"/>
                    <a:shade val="100000"/>
                  </a:schemeClr>
                </a:gs>
                <a:gs pos="100000">
                  <a:schemeClr val="accent4">
                    <a:tint val="77000"/>
                    <a:lumMod val="99000"/>
                    <a:satMod val="120000"/>
                    <a:shade val="78000"/>
                  </a:schemeClr>
                </a:gs>
              </a:gsLst>
              <a:lin ang="5400000" scaled="0"/>
            </a:gradFill>
            <a:ln w="9525">
              <a:solidFill>
                <a:schemeClr val="accent4">
                  <a:tint val="77000"/>
                </a:schemeClr>
              </a:solidFill>
              <a:round/>
            </a:ln>
            <a:effectLst>
              <a:outerShdw blurRad="57150" dist="19050" dir="5400000" algn="ctr" rotWithShape="0">
                <a:srgbClr val="000000">
                  <a:alpha val="63000"/>
                </a:srgbClr>
              </a:outerShdw>
            </a:effectLst>
          </c:spPr>
        </c:marker>
      </c:pivotFmt>
      <c:pivotFmt>
        <c:idx val="12"/>
        <c:spPr>
          <a:ln w="34925" cap="rnd">
            <a:solidFill>
              <a:schemeClr val="accent4">
                <a:tint val="77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4">
                    <a:tint val="77000"/>
                    <a:satMod val="103000"/>
                    <a:lumMod val="102000"/>
                    <a:tint val="94000"/>
                  </a:schemeClr>
                </a:gs>
                <a:gs pos="50000">
                  <a:schemeClr val="accent4">
                    <a:tint val="77000"/>
                    <a:satMod val="110000"/>
                    <a:lumMod val="100000"/>
                    <a:shade val="100000"/>
                  </a:schemeClr>
                </a:gs>
                <a:gs pos="100000">
                  <a:schemeClr val="accent4">
                    <a:tint val="77000"/>
                    <a:lumMod val="99000"/>
                    <a:satMod val="120000"/>
                    <a:shade val="78000"/>
                  </a:schemeClr>
                </a:gs>
              </a:gsLst>
              <a:lin ang="5400000" scaled="0"/>
            </a:gradFill>
            <a:ln w="9525">
              <a:solidFill>
                <a:schemeClr val="accent4">
                  <a:tint val="77000"/>
                </a:schemeClr>
              </a:solidFill>
              <a:round/>
            </a:ln>
            <a:effectLst>
              <a:outerShdw blurRad="57150" dist="19050" dir="5400000" algn="ctr" rotWithShape="0">
                <a:srgbClr val="000000">
                  <a:alpha val="63000"/>
                </a:srgbClr>
              </a:outerShdw>
            </a:effectLst>
          </c:spPr>
        </c:marker>
      </c:pivotFmt>
      <c:pivotFmt>
        <c:idx val="13"/>
        <c:spPr>
          <a:ln w="34925" cap="rnd">
            <a:solidFill>
              <a:schemeClr val="accent4">
                <a:tint val="77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4">
                    <a:tint val="77000"/>
                    <a:satMod val="103000"/>
                    <a:lumMod val="102000"/>
                    <a:tint val="94000"/>
                  </a:schemeClr>
                </a:gs>
                <a:gs pos="50000">
                  <a:schemeClr val="accent4">
                    <a:tint val="77000"/>
                    <a:satMod val="110000"/>
                    <a:lumMod val="100000"/>
                    <a:shade val="100000"/>
                  </a:schemeClr>
                </a:gs>
                <a:gs pos="100000">
                  <a:schemeClr val="accent4">
                    <a:tint val="77000"/>
                    <a:lumMod val="99000"/>
                    <a:satMod val="120000"/>
                    <a:shade val="78000"/>
                  </a:schemeClr>
                </a:gs>
              </a:gsLst>
              <a:lin ang="5400000" scaled="0"/>
            </a:gradFill>
            <a:ln w="9525">
              <a:solidFill>
                <a:schemeClr val="accent4">
                  <a:tint val="77000"/>
                </a:schemeClr>
              </a:solidFill>
              <a:round/>
            </a:ln>
            <a:effectLst>
              <a:outerShdw blurRad="57150" dist="19050" dir="5400000" algn="ctr" rotWithShape="0">
                <a:srgbClr val="000000">
                  <a:alpha val="63000"/>
                </a:srgbClr>
              </a:outerShdw>
            </a:effectLst>
          </c:spPr>
        </c:marker>
      </c:pivotFmt>
    </c:pivotFmts>
    <c:plotArea>
      <c:layout/>
      <c:areaChart>
        <c:grouping val="stacked"/>
        <c:varyColors val="0"/>
        <c:ser>
          <c:idx val="0"/>
          <c:order val="0"/>
          <c:tx>
            <c:strRef>
              <c:f>KPI!$K$4</c:f>
              <c:strCache>
                <c:ptCount val="1"/>
                <c:pt idx="0">
                  <c:v>Sum of Net sales</c:v>
                </c:pt>
              </c:strCache>
            </c:strRef>
          </c:tx>
          <c:spPr>
            <a:gradFill rotWithShape="1">
              <a:gsLst>
                <a:gs pos="0">
                  <a:schemeClr val="accent4">
                    <a:shade val="76000"/>
                    <a:satMod val="103000"/>
                    <a:lumMod val="102000"/>
                    <a:tint val="94000"/>
                  </a:schemeClr>
                </a:gs>
                <a:gs pos="50000">
                  <a:schemeClr val="accent4">
                    <a:shade val="76000"/>
                    <a:satMod val="110000"/>
                    <a:lumMod val="100000"/>
                    <a:shade val="100000"/>
                  </a:schemeClr>
                </a:gs>
                <a:gs pos="100000">
                  <a:schemeClr val="accent4">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idx val="0"/>
            <c:bubble3D val="0"/>
            <c:extLst>
              <c:ext xmlns:c16="http://schemas.microsoft.com/office/drawing/2014/chart" uri="{C3380CC4-5D6E-409C-BE32-E72D297353CC}">
                <c16:uniqueId val="{00000003-B014-4FC3-A031-C34D07A0E4DC}"/>
              </c:ext>
            </c:extLst>
          </c:dPt>
          <c:dPt>
            <c:idx val="1"/>
            <c:bubble3D val="0"/>
            <c:extLst>
              <c:ext xmlns:c16="http://schemas.microsoft.com/office/drawing/2014/chart" uri="{C3380CC4-5D6E-409C-BE32-E72D297353CC}">
                <c16:uniqueId val="{00000004-B014-4FC3-A031-C34D07A0E4DC}"/>
              </c:ext>
            </c:extLst>
          </c:dPt>
          <c:dPt>
            <c:idx val="2"/>
            <c:bubble3D val="0"/>
            <c:extLst>
              <c:ext xmlns:c16="http://schemas.microsoft.com/office/drawing/2014/chart" uri="{C3380CC4-5D6E-409C-BE32-E72D297353CC}">
                <c16:uniqueId val="{00000005-B014-4FC3-A031-C34D07A0E4DC}"/>
              </c:ext>
            </c:extLst>
          </c:dPt>
          <c:dPt>
            <c:idx val="3"/>
            <c:bubble3D val="0"/>
            <c:extLst>
              <c:ext xmlns:c16="http://schemas.microsoft.com/office/drawing/2014/chart" uri="{C3380CC4-5D6E-409C-BE32-E72D297353CC}">
                <c16:uniqueId val="{00000006-B014-4FC3-A031-C34D07A0E4D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KPI!$J$5:$J$11</c:f>
              <c:strCache>
                <c:ptCount val="6"/>
                <c:pt idx="0">
                  <c:v>Bangalore</c:v>
                </c:pt>
                <c:pt idx="1">
                  <c:v>Chennai</c:v>
                </c:pt>
                <c:pt idx="2">
                  <c:v>Delhi</c:v>
                </c:pt>
                <c:pt idx="3">
                  <c:v>Hyderabad</c:v>
                </c:pt>
                <c:pt idx="4">
                  <c:v>Kolkata</c:v>
                </c:pt>
                <c:pt idx="5">
                  <c:v>Mumbai</c:v>
                </c:pt>
              </c:strCache>
            </c:strRef>
          </c:cat>
          <c:val>
            <c:numRef>
              <c:f>KPI!$K$5:$K$11</c:f>
              <c:numCache>
                <c:formatCode>General</c:formatCode>
                <c:ptCount val="6"/>
                <c:pt idx="0">
                  <c:v>70914.720000000001</c:v>
                </c:pt>
                <c:pt idx="1">
                  <c:v>102122.41</c:v>
                </c:pt>
                <c:pt idx="2">
                  <c:v>39679.409999999996</c:v>
                </c:pt>
                <c:pt idx="3">
                  <c:v>41086.119999999995</c:v>
                </c:pt>
                <c:pt idx="4">
                  <c:v>115590.83</c:v>
                </c:pt>
                <c:pt idx="5">
                  <c:v>101346.84</c:v>
                </c:pt>
              </c:numCache>
            </c:numRef>
          </c:val>
          <c:extLst>
            <c:ext xmlns:c16="http://schemas.microsoft.com/office/drawing/2014/chart" uri="{C3380CC4-5D6E-409C-BE32-E72D297353CC}">
              <c16:uniqueId val="{00000000-B014-4FC3-A031-C34D07A0E4DC}"/>
            </c:ext>
          </c:extLst>
        </c:ser>
        <c:dLbls>
          <c:showLegendKey val="0"/>
          <c:showVal val="1"/>
          <c:showCatName val="0"/>
          <c:showSerName val="0"/>
          <c:showPercent val="0"/>
          <c:showBubbleSize val="0"/>
        </c:dLbls>
        <c:axId val="1565228543"/>
        <c:axId val="1565235743"/>
      </c:areaChart>
      <c:lineChart>
        <c:grouping val="standard"/>
        <c:varyColors val="0"/>
        <c:ser>
          <c:idx val="1"/>
          <c:order val="1"/>
          <c:tx>
            <c:strRef>
              <c:f>KPI!$L$4</c:f>
              <c:strCache>
                <c:ptCount val="1"/>
                <c:pt idx="0">
                  <c:v>Sum of Profit Amount</c:v>
                </c:pt>
              </c:strCache>
            </c:strRef>
          </c:tx>
          <c:spPr>
            <a:ln w="34925" cap="rnd">
              <a:solidFill>
                <a:schemeClr val="accent4">
                  <a:tint val="77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4">
                      <a:tint val="77000"/>
                      <a:satMod val="103000"/>
                      <a:lumMod val="102000"/>
                      <a:tint val="94000"/>
                    </a:schemeClr>
                  </a:gs>
                  <a:gs pos="50000">
                    <a:schemeClr val="accent4">
                      <a:tint val="77000"/>
                      <a:satMod val="110000"/>
                      <a:lumMod val="100000"/>
                      <a:shade val="100000"/>
                    </a:schemeClr>
                  </a:gs>
                  <a:gs pos="100000">
                    <a:schemeClr val="accent4">
                      <a:tint val="77000"/>
                      <a:lumMod val="99000"/>
                      <a:satMod val="120000"/>
                      <a:shade val="78000"/>
                    </a:schemeClr>
                  </a:gs>
                </a:gsLst>
                <a:lin ang="5400000" scaled="0"/>
              </a:gradFill>
              <a:ln w="9525">
                <a:solidFill>
                  <a:schemeClr val="accent4">
                    <a:tint val="77000"/>
                  </a:schemeClr>
                </a:solidFill>
                <a:round/>
              </a:ln>
              <a:effectLst>
                <a:outerShdw blurRad="57150" dist="19050" dir="5400000" algn="ctr" rotWithShape="0">
                  <a:srgbClr val="000000">
                    <a:alpha val="63000"/>
                  </a:srgbClr>
                </a:outerShdw>
              </a:effectLst>
            </c:spPr>
          </c:marker>
          <c:dPt>
            <c:idx val="0"/>
            <c:marker>
              <c:symbol val="circle"/>
              <c:size val="6"/>
              <c:spPr>
                <a:gradFill rotWithShape="1">
                  <a:gsLst>
                    <a:gs pos="0">
                      <a:schemeClr val="accent4">
                        <a:tint val="77000"/>
                        <a:satMod val="103000"/>
                        <a:lumMod val="102000"/>
                        <a:tint val="94000"/>
                      </a:schemeClr>
                    </a:gs>
                    <a:gs pos="50000">
                      <a:schemeClr val="accent4">
                        <a:tint val="77000"/>
                        <a:satMod val="110000"/>
                        <a:lumMod val="100000"/>
                        <a:shade val="100000"/>
                      </a:schemeClr>
                    </a:gs>
                    <a:gs pos="100000">
                      <a:schemeClr val="accent4">
                        <a:tint val="77000"/>
                        <a:lumMod val="99000"/>
                        <a:satMod val="120000"/>
                        <a:shade val="78000"/>
                      </a:schemeClr>
                    </a:gs>
                  </a:gsLst>
                  <a:lin ang="5400000" scaled="0"/>
                </a:gradFill>
                <a:ln w="9525">
                  <a:solidFill>
                    <a:schemeClr val="accent4">
                      <a:tint val="77000"/>
                    </a:schemeClr>
                  </a:solidFill>
                  <a:round/>
                </a:ln>
                <a:effectLst>
                  <a:outerShdw blurRad="57150" dist="19050" dir="5400000" algn="ctr" rotWithShape="0">
                    <a:srgbClr val="000000">
                      <a:alpha val="63000"/>
                    </a:srgbClr>
                  </a:outerShdw>
                </a:effectLst>
              </c:spPr>
            </c:marker>
            <c:bubble3D val="0"/>
            <c:spPr>
              <a:ln w="34925" cap="rnd">
                <a:solidFill>
                  <a:schemeClr val="accent4">
                    <a:tint val="77000"/>
                  </a:schemeClr>
                </a:solid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E-B014-4FC3-A031-C34D07A0E4DC}"/>
              </c:ext>
            </c:extLst>
          </c:dPt>
          <c:dPt>
            <c:idx val="1"/>
            <c:marker>
              <c:symbol val="circle"/>
              <c:size val="6"/>
              <c:spPr>
                <a:gradFill rotWithShape="1">
                  <a:gsLst>
                    <a:gs pos="0">
                      <a:schemeClr val="accent4">
                        <a:tint val="77000"/>
                        <a:satMod val="103000"/>
                        <a:lumMod val="102000"/>
                        <a:tint val="94000"/>
                      </a:schemeClr>
                    </a:gs>
                    <a:gs pos="50000">
                      <a:schemeClr val="accent4">
                        <a:tint val="77000"/>
                        <a:satMod val="110000"/>
                        <a:lumMod val="100000"/>
                        <a:shade val="100000"/>
                      </a:schemeClr>
                    </a:gs>
                    <a:gs pos="100000">
                      <a:schemeClr val="accent4">
                        <a:tint val="77000"/>
                        <a:lumMod val="99000"/>
                        <a:satMod val="120000"/>
                        <a:shade val="78000"/>
                      </a:schemeClr>
                    </a:gs>
                  </a:gsLst>
                  <a:lin ang="5400000" scaled="0"/>
                </a:gradFill>
                <a:ln w="9525">
                  <a:solidFill>
                    <a:schemeClr val="accent4">
                      <a:tint val="77000"/>
                    </a:schemeClr>
                  </a:solidFill>
                  <a:round/>
                </a:ln>
                <a:effectLst>
                  <a:outerShdw blurRad="57150" dist="19050" dir="5400000" algn="ctr" rotWithShape="0">
                    <a:srgbClr val="000000">
                      <a:alpha val="63000"/>
                    </a:srgbClr>
                  </a:outerShdw>
                </a:effectLst>
              </c:spPr>
            </c:marker>
            <c:bubble3D val="0"/>
            <c:spPr>
              <a:ln w="34925" cap="rnd">
                <a:solidFill>
                  <a:schemeClr val="accent4">
                    <a:tint val="77000"/>
                  </a:schemeClr>
                </a:solid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B014-4FC3-A031-C34D07A0E4DC}"/>
              </c:ext>
            </c:extLst>
          </c:dPt>
          <c:dPt>
            <c:idx val="2"/>
            <c:marker>
              <c:symbol val="circle"/>
              <c:size val="6"/>
              <c:spPr>
                <a:gradFill rotWithShape="1">
                  <a:gsLst>
                    <a:gs pos="0">
                      <a:schemeClr val="accent4">
                        <a:tint val="77000"/>
                        <a:satMod val="103000"/>
                        <a:lumMod val="102000"/>
                        <a:tint val="94000"/>
                      </a:schemeClr>
                    </a:gs>
                    <a:gs pos="50000">
                      <a:schemeClr val="accent4">
                        <a:tint val="77000"/>
                        <a:satMod val="110000"/>
                        <a:lumMod val="100000"/>
                        <a:shade val="100000"/>
                      </a:schemeClr>
                    </a:gs>
                    <a:gs pos="100000">
                      <a:schemeClr val="accent4">
                        <a:tint val="77000"/>
                        <a:lumMod val="99000"/>
                        <a:satMod val="120000"/>
                        <a:shade val="78000"/>
                      </a:schemeClr>
                    </a:gs>
                  </a:gsLst>
                  <a:lin ang="5400000" scaled="0"/>
                </a:gradFill>
                <a:ln w="9525">
                  <a:solidFill>
                    <a:schemeClr val="accent4">
                      <a:tint val="77000"/>
                    </a:schemeClr>
                  </a:solidFill>
                  <a:round/>
                </a:ln>
                <a:effectLst>
                  <a:outerShdw blurRad="57150" dist="19050" dir="5400000" algn="ctr" rotWithShape="0">
                    <a:srgbClr val="000000">
                      <a:alpha val="63000"/>
                    </a:srgbClr>
                  </a:outerShdw>
                </a:effectLst>
              </c:spPr>
            </c:marker>
            <c:bubble3D val="0"/>
            <c:spPr>
              <a:ln w="34925" cap="rnd">
                <a:solidFill>
                  <a:schemeClr val="accent4">
                    <a:tint val="77000"/>
                  </a:schemeClr>
                </a:solid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C-B014-4FC3-A031-C34D07A0E4DC}"/>
              </c:ext>
            </c:extLst>
          </c:dPt>
          <c:dPt>
            <c:idx val="3"/>
            <c:marker>
              <c:symbol val="circle"/>
              <c:size val="6"/>
              <c:spPr>
                <a:gradFill rotWithShape="1">
                  <a:gsLst>
                    <a:gs pos="0">
                      <a:schemeClr val="accent4">
                        <a:tint val="77000"/>
                        <a:satMod val="103000"/>
                        <a:lumMod val="102000"/>
                        <a:tint val="94000"/>
                      </a:schemeClr>
                    </a:gs>
                    <a:gs pos="50000">
                      <a:schemeClr val="accent4">
                        <a:tint val="77000"/>
                        <a:satMod val="110000"/>
                        <a:lumMod val="100000"/>
                        <a:shade val="100000"/>
                      </a:schemeClr>
                    </a:gs>
                    <a:gs pos="100000">
                      <a:schemeClr val="accent4">
                        <a:tint val="77000"/>
                        <a:lumMod val="99000"/>
                        <a:satMod val="120000"/>
                        <a:shade val="78000"/>
                      </a:schemeClr>
                    </a:gs>
                  </a:gsLst>
                  <a:lin ang="5400000" scaled="0"/>
                </a:gradFill>
                <a:ln w="9525">
                  <a:solidFill>
                    <a:schemeClr val="accent4">
                      <a:tint val="77000"/>
                    </a:schemeClr>
                  </a:solidFill>
                  <a:round/>
                </a:ln>
                <a:effectLst>
                  <a:outerShdw blurRad="57150" dist="19050" dir="5400000" algn="ctr" rotWithShape="0">
                    <a:srgbClr val="000000">
                      <a:alpha val="63000"/>
                    </a:srgbClr>
                  </a:outerShdw>
                </a:effectLst>
              </c:spPr>
            </c:marker>
            <c:bubble3D val="0"/>
            <c:spPr>
              <a:ln w="34925" cap="rnd">
                <a:solidFill>
                  <a:schemeClr val="accent4">
                    <a:tint val="77000"/>
                  </a:schemeClr>
                </a:solid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B014-4FC3-A031-C34D07A0E4DC}"/>
              </c:ext>
            </c:extLst>
          </c:dPt>
          <c:dPt>
            <c:idx val="4"/>
            <c:marker>
              <c:symbol val="circle"/>
              <c:size val="6"/>
              <c:spPr>
                <a:gradFill rotWithShape="1">
                  <a:gsLst>
                    <a:gs pos="0">
                      <a:schemeClr val="accent4">
                        <a:tint val="77000"/>
                        <a:satMod val="103000"/>
                        <a:lumMod val="102000"/>
                        <a:tint val="94000"/>
                      </a:schemeClr>
                    </a:gs>
                    <a:gs pos="50000">
                      <a:schemeClr val="accent4">
                        <a:tint val="77000"/>
                        <a:satMod val="110000"/>
                        <a:lumMod val="100000"/>
                        <a:shade val="100000"/>
                      </a:schemeClr>
                    </a:gs>
                    <a:gs pos="100000">
                      <a:schemeClr val="accent4">
                        <a:tint val="77000"/>
                        <a:lumMod val="99000"/>
                        <a:satMod val="120000"/>
                        <a:shade val="78000"/>
                      </a:schemeClr>
                    </a:gs>
                  </a:gsLst>
                  <a:lin ang="5400000" scaled="0"/>
                </a:gradFill>
                <a:ln w="9525">
                  <a:solidFill>
                    <a:schemeClr val="accent4">
                      <a:tint val="77000"/>
                    </a:schemeClr>
                  </a:solidFill>
                  <a:round/>
                </a:ln>
                <a:effectLst>
                  <a:outerShdw blurRad="57150" dist="19050" dir="5400000" algn="ctr" rotWithShape="0">
                    <a:srgbClr val="000000">
                      <a:alpha val="63000"/>
                    </a:srgbClr>
                  </a:outerShdw>
                </a:effectLst>
              </c:spPr>
            </c:marker>
            <c:bubble3D val="0"/>
            <c:spPr>
              <a:ln w="34925" cap="rnd">
                <a:solidFill>
                  <a:schemeClr val="accent4">
                    <a:tint val="77000"/>
                  </a:schemeClr>
                </a:solid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A-B014-4FC3-A031-C34D07A0E4DC}"/>
              </c:ext>
            </c:extLst>
          </c:dPt>
          <c:dPt>
            <c:idx val="5"/>
            <c:marker>
              <c:symbol val="circle"/>
              <c:size val="6"/>
              <c:spPr>
                <a:gradFill rotWithShape="1">
                  <a:gsLst>
                    <a:gs pos="0">
                      <a:schemeClr val="accent4">
                        <a:tint val="77000"/>
                        <a:satMod val="103000"/>
                        <a:lumMod val="102000"/>
                        <a:tint val="94000"/>
                      </a:schemeClr>
                    </a:gs>
                    <a:gs pos="50000">
                      <a:schemeClr val="accent4">
                        <a:tint val="77000"/>
                        <a:satMod val="110000"/>
                        <a:lumMod val="100000"/>
                        <a:shade val="100000"/>
                      </a:schemeClr>
                    </a:gs>
                    <a:gs pos="100000">
                      <a:schemeClr val="accent4">
                        <a:tint val="77000"/>
                        <a:lumMod val="99000"/>
                        <a:satMod val="120000"/>
                        <a:shade val="78000"/>
                      </a:schemeClr>
                    </a:gs>
                  </a:gsLst>
                  <a:lin ang="5400000" scaled="0"/>
                </a:gradFill>
                <a:ln w="9525">
                  <a:solidFill>
                    <a:schemeClr val="accent4">
                      <a:tint val="77000"/>
                    </a:schemeClr>
                  </a:solidFill>
                  <a:round/>
                </a:ln>
                <a:effectLst>
                  <a:outerShdw blurRad="57150" dist="19050" dir="5400000" algn="ctr" rotWithShape="0">
                    <a:srgbClr val="000000">
                      <a:alpha val="63000"/>
                    </a:srgbClr>
                  </a:outerShdw>
                </a:effectLst>
              </c:spPr>
            </c:marker>
            <c:bubble3D val="0"/>
            <c:extLst>
              <c:ext xmlns:c16="http://schemas.microsoft.com/office/drawing/2014/chart" uri="{C3380CC4-5D6E-409C-BE32-E72D297353CC}">
                <c16:uniqueId val="{00000009-B014-4FC3-A031-C34D07A0E4D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KPI!$J$5:$J$11</c:f>
              <c:strCache>
                <c:ptCount val="6"/>
                <c:pt idx="0">
                  <c:v>Bangalore</c:v>
                </c:pt>
                <c:pt idx="1">
                  <c:v>Chennai</c:v>
                </c:pt>
                <c:pt idx="2">
                  <c:v>Delhi</c:v>
                </c:pt>
                <c:pt idx="3">
                  <c:v>Hyderabad</c:v>
                </c:pt>
                <c:pt idx="4">
                  <c:v>Kolkata</c:v>
                </c:pt>
                <c:pt idx="5">
                  <c:v>Mumbai</c:v>
                </c:pt>
              </c:strCache>
            </c:strRef>
          </c:cat>
          <c:val>
            <c:numRef>
              <c:f>KPI!$L$5:$L$11</c:f>
              <c:numCache>
                <c:formatCode>0.00%</c:formatCode>
                <c:ptCount val="6"/>
                <c:pt idx="0">
                  <c:v>0.15215568816182565</c:v>
                </c:pt>
                <c:pt idx="1">
                  <c:v>0.25180733299179192</c:v>
                </c:pt>
                <c:pt idx="2">
                  <c:v>7.8150955047386741E-2</c:v>
                </c:pt>
                <c:pt idx="3">
                  <c:v>8.3070178214502285E-2</c:v>
                </c:pt>
                <c:pt idx="4">
                  <c:v>0.26215945994257656</c:v>
                </c:pt>
                <c:pt idx="5">
                  <c:v>0.1726563856419169</c:v>
                </c:pt>
              </c:numCache>
            </c:numRef>
          </c:val>
          <c:smooth val="0"/>
          <c:extLst>
            <c:ext xmlns:c16="http://schemas.microsoft.com/office/drawing/2014/chart" uri="{C3380CC4-5D6E-409C-BE32-E72D297353CC}">
              <c16:uniqueId val="{00000001-B014-4FC3-A031-C34D07A0E4DC}"/>
            </c:ext>
          </c:extLst>
        </c:ser>
        <c:dLbls>
          <c:showLegendKey val="0"/>
          <c:showVal val="1"/>
          <c:showCatName val="0"/>
          <c:showSerName val="0"/>
          <c:showPercent val="0"/>
          <c:showBubbleSize val="0"/>
        </c:dLbls>
        <c:marker val="1"/>
        <c:smooth val="0"/>
        <c:axId val="1802578703"/>
        <c:axId val="1802570063"/>
      </c:lineChart>
      <c:catAx>
        <c:axId val="1565228543"/>
        <c:scaling>
          <c:orientation val="minMax"/>
        </c:scaling>
        <c:delete val="0"/>
        <c:axPos val="b"/>
        <c:numFmt formatCode="General" sourceLinked="1"/>
        <c:majorTickMark val="out"/>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5235743"/>
        <c:crosses val="autoZero"/>
        <c:auto val="1"/>
        <c:lblAlgn val="ctr"/>
        <c:lblOffset val="100"/>
        <c:noMultiLvlLbl val="0"/>
      </c:catAx>
      <c:valAx>
        <c:axId val="1565235743"/>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5228543"/>
        <c:crosses val="autoZero"/>
        <c:crossBetween val="between"/>
      </c:valAx>
      <c:valAx>
        <c:axId val="1802570063"/>
        <c:scaling>
          <c:orientation val="minMax"/>
        </c:scaling>
        <c:delete val="0"/>
        <c:axPos val="r"/>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2578703"/>
        <c:crosses val="max"/>
        <c:crossBetween val="between"/>
      </c:valAx>
      <c:catAx>
        <c:axId val="1802578703"/>
        <c:scaling>
          <c:orientation val="minMax"/>
        </c:scaling>
        <c:delete val="0"/>
        <c:axPos val="t"/>
        <c:numFmt formatCode="General" sourceLinked="1"/>
        <c:majorTickMark val="out"/>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2570063"/>
        <c:crosses val="max"/>
        <c:auto val="1"/>
        <c:lblAlgn val="ctr"/>
        <c:lblOffset val="100"/>
        <c:noMultiLvlLbl val="0"/>
      </c:cat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[sales_dashboard_excel (Project 3).xlsx]KPI!Payment mode </c:name>
    <c:fmtId val="2"/>
  </c:pivotSource>
  <c:chart>
    <c:autoTitleDeleted val="1"/>
    <c:pivotFmts>
      <c:pivotFmt>
        <c:idx val="0"/>
        <c:spPr>
          <a:gradFill flip="none" rotWithShape="1">
            <a:gsLst>
              <a:gs pos="0">
                <a:schemeClr val="accent5">
                  <a:alpha val="96000"/>
                  <a:lumMod val="98000"/>
                </a:schemeClr>
              </a:gs>
              <a:gs pos="48000">
                <a:schemeClr val="accent5">
                  <a:lumMod val="97000"/>
                  <a:lumOff val="3000"/>
                </a:schemeClr>
              </a:gs>
              <a:gs pos="100000">
                <a:schemeClr val="accent5">
                  <a:lumMod val="60000"/>
                  <a:lumOff val="40000"/>
                </a:schemeClr>
              </a:gs>
            </a:gsLst>
            <a:lin ang="18000000" scaled="0"/>
            <a:tileRect/>
          </a:gradFill>
          <a:ln w="19050">
            <a:solidFill>
              <a:schemeClr val="accent1">
                <a:alpha val="14000"/>
              </a:schemeClr>
            </a:solidFill>
          </a:ln>
          <a:effectLst/>
        </c:spPr>
        <c:marker>
          <c:symbol val="none"/>
        </c:marker>
        <c:dLbl>
          <c:idx val="0"/>
          <c:spPr>
            <a:noFill/>
            <a:ln>
              <a:noFill/>
            </a:ln>
            <a:effectLst>
              <a:glow>
                <a:schemeClr val="accent1">
                  <a:alpha val="77000"/>
                </a:schemeClr>
              </a:glow>
              <a:outerShdw dist="50800" dir="5400000" sx="1000" sy="1000" algn="ctr" rotWithShape="0">
                <a:srgbClr val="000000"/>
              </a:outerShdw>
              <a:softEdge rad="0"/>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chemeClr val="accent5">
                  <a:alpha val="96000"/>
                  <a:lumMod val="98000"/>
                </a:schemeClr>
              </a:gs>
              <a:gs pos="48000">
                <a:schemeClr val="accent5">
                  <a:lumMod val="97000"/>
                  <a:lumOff val="3000"/>
                </a:schemeClr>
              </a:gs>
              <a:gs pos="100000">
                <a:schemeClr val="accent5">
                  <a:lumMod val="60000"/>
                  <a:lumOff val="40000"/>
                </a:schemeClr>
              </a:gs>
            </a:gsLst>
            <a:lin ang="18000000" scaled="0"/>
            <a:tileRect/>
          </a:gradFill>
          <a:ln w="19050">
            <a:solidFill>
              <a:schemeClr val="accent1">
                <a:alpha val="14000"/>
              </a:schemeClr>
            </a:solidFill>
          </a:ln>
          <a:effectLst/>
        </c:spPr>
      </c:pivotFmt>
      <c:pivotFmt>
        <c:idx val="2"/>
        <c:spPr>
          <a:gradFill flip="none" rotWithShape="1">
            <a:gsLst>
              <a:gs pos="0">
                <a:schemeClr val="accent5">
                  <a:alpha val="96000"/>
                  <a:lumMod val="98000"/>
                </a:schemeClr>
              </a:gs>
              <a:gs pos="48000">
                <a:schemeClr val="accent5">
                  <a:lumMod val="97000"/>
                  <a:lumOff val="3000"/>
                </a:schemeClr>
              </a:gs>
              <a:gs pos="100000">
                <a:schemeClr val="accent5">
                  <a:lumMod val="60000"/>
                  <a:lumOff val="40000"/>
                </a:schemeClr>
              </a:gs>
            </a:gsLst>
            <a:lin ang="18000000" scaled="0"/>
            <a:tileRect/>
          </a:gradFill>
          <a:ln w="19050">
            <a:solidFill>
              <a:schemeClr val="accent1">
                <a:alpha val="14000"/>
              </a:schemeClr>
            </a:solidFill>
          </a:ln>
          <a:effectLst/>
        </c:spPr>
      </c:pivotFmt>
      <c:pivotFmt>
        <c:idx val="3"/>
        <c:spPr>
          <a:gradFill flip="none" rotWithShape="1">
            <a:gsLst>
              <a:gs pos="0">
                <a:schemeClr val="accent5">
                  <a:alpha val="96000"/>
                  <a:lumMod val="98000"/>
                </a:schemeClr>
              </a:gs>
              <a:gs pos="48000">
                <a:schemeClr val="accent5">
                  <a:lumMod val="97000"/>
                  <a:lumOff val="3000"/>
                </a:schemeClr>
              </a:gs>
              <a:gs pos="100000">
                <a:schemeClr val="accent5">
                  <a:lumMod val="60000"/>
                  <a:lumOff val="40000"/>
                </a:schemeClr>
              </a:gs>
            </a:gsLst>
            <a:lin ang="18000000" scaled="0"/>
            <a:tileRect/>
          </a:gradFill>
          <a:ln w="19050">
            <a:solidFill>
              <a:schemeClr val="accent1">
                <a:alpha val="14000"/>
              </a:schemeClr>
            </a:solidFill>
          </a:ln>
          <a:effectLst/>
        </c:spPr>
      </c:pivotFmt>
      <c:pivotFmt>
        <c:idx val="4"/>
        <c:spPr>
          <a:gradFill flip="none" rotWithShape="1">
            <a:gsLst>
              <a:gs pos="0">
                <a:schemeClr val="accent5">
                  <a:alpha val="96000"/>
                  <a:lumMod val="98000"/>
                </a:schemeClr>
              </a:gs>
              <a:gs pos="48000">
                <a:schemeClr val="accent5">
                  <a:lumMod val="97000"/>
                  <a:lumOff val="3000"/>
                </a:schemeClr>
              </a:gs>
              <a:gs pos="100000">
                <a:schemeClr val="accent5">
                  <a:lumMod val="60000"/>
                  <a:lumOff val="40000"/>
                </a:schemeClr>
              </a:gs>
            </a:gsLst>
            <a:lin ang="18000000" scaled="0"/>
            <a:tileRect/>
          </a:gradFill>
          <a:ln w="19050">
            <a:solidFill>
              <a:schemeClr val="accent1">
                <a:alpha val="14000"/>
              </a:schemeClr>
            </a:solidFill>
          </a:ln>
          <a:effectLst/>
        </c:spPr>
      </c:pivotFmt>
      <c:pivotFmt>
        <c:idx val="5"/>
        <c:spPr>
          <a:gradFill flip="none" rotWithShape="1">
            <a:gsLst>
              <a:gs pos="0">
                <a:schemeClr val="accent5">
                  <a:alpha val="96000"/>
                  <a:lumMod val="98000"/>
                </a:schemeClr>
              </a:gs>
              <a:gs pos="48000">
                <a:schemeClr val="accent5">
                  <a:lumMod val="97000"/>
                  <a:lumOff val="3000"/>
                </a:schemeClr>
              </a:gs>
              <a:gs pos="100000">
                <a:schemeClr val="accent5">
                  <a:lumMod val="60000"/>
                  <a:lumOff val="40000"/>
                </a:schemeClr>
              </a:gs>
            </a:gsLst>
            <a:lin ang="18000000" scaled="0"/>
            <a:tileRect/>
          </a:gradFill>
          <a:ln w="19050">
            <a:solidFill>
              <a:schemeClr val="accent1">
                <a:alpha val="14000"/>
              </a:schemeClr>
            </a:solidFill>
          </a:ln>
          <a:effectLst/>
        </c:spPr>
      </c:pivotFmt>
      <c:pivotFmt>
        <c:idx val="6"/>
        <c:spPr>
          <a:gradFill flip="none" rotWithShape="1">
            <a:gsLst>
              <a:gs pos="0">
                <a:schemeClr val="accent5">
                  <a:alpha val="96000"/>
                  <a:lumMod val="98000"/>
                </a:schemeClr>
              </a:gs>
              <a:gs pos="48000">
                <a:schemeClr val="accent5">
                  <a:lumMod val="97000"/>
                  <a:lumOff val="3000"/>
                </a:schemeClr>
              </a:gs>
              <a:gs pos="100000">
                <a:schemeClr val="accent5">
                  <a:lumMod val="60000"/>
                  <a:lumOff val="40000"/>
                </a:schemeClr>
              </a:gs>
            </a:gsLst>
            <a:lin ang="18000000" scaled="0"/>
            <a:tileRect/>
          </a:gradFill>
          <a:ln w="19050">
            <a:solidFill>
              <a:schemeClr val="accent1">
                <a:alpha val="14000"/>
              </a:schemeClr>
            </a:solidFill>
          </a:ln>
          <a:effectLst/>
        </c:spPr>
      </c:pivotFmt>
      <c:pivotFmt>
        <c:idx val="7"/>
        <c:spPr>
          <a:gradFill flip="none" rotWithShape="1">
            <a:gsLst>
              <a:gs pos="0">
                <a:schemeClr val="accent5">
                  <a:alpha val="96000"/>
                  <a:lumMod val="98000"/>
                </a:schemeClr>
              </a:gs>
              <a:gs pos="48000">
                <a:schemeClr val="accent5">
                  <a:lumMod val="97000"/>
                  <a:lumOff val="3000"/>
                </a:schemeClr>
              </a:gs>
              <a:gs pos="100000">
                <a:schemeClr val="accent5">
                  <a:lumMod val="60000"/>
                  <a:lumOff val="40000"/>
                </a:schemeClr>
              </a:gs>
            </a:gsLst>
            <a:lin ang="18000000" scaled="0"/>
            <a:tileRect/>
          </a:gradFill>
          <a:ln w="19050">
            <a:solidFill>
              <a:schemeClr val="accent1">
                <a:alpha val="14000"/>
              </a:schemeClr>
            </a:solidFill>
          </a:ln>
          <a:effectLst/>
        </c:spPr>
      </c:pivotFmt>
    </c:pivotFmts>
    <c:plotArea>
      <c:layout>
        <c:manualLayout>
          <c:layoutTarget val="inner"/>
          <c:xMode val="edge"/>
          <c:yMode val="edge"/>
          <c:x val="0.16987027195217008"/>
          <c:y val="7.6908953266345795E-2"/>
          <c:w val="0.47980608577513961"/>
          <c:h val="0.84085055499760808"/>
        </c:manualLayout>
      </c:layout>
      <c:doughnutChart>
        <c:varyColors val="1"/>
        <c:ser>
          <c:idx val="0"/>
          <c:order val="0"/>
          <c:tx>
            <c:strRef>
              <c:f>KPI!$Z$4</c:f>
              <c:strCache>
                <c:ptCount val="1"/>
                <c:pt idx="0">
                  <c:v>Total</c:v>
                </c:pt>
              </c:strCache>
            </c:strRef>
          </c:tx>
          <c:spPr>
            <a:gradFill flip="none" rotWithShape="1">
              <a:gsLst>
                <a:gs pos="0">
                  <a:schemeClr val="accent5">
                    <a:alpha val="96000"/>
                    <a:lumMod val="98000"/>
                  </a:schemeClr>
                </a:gs>
                <a:gs pos="48000">
                  <a:schemeClr val="accent5">
                    <a:lumMod val="97000"/>
                    <a:lumOff val="3000"/>
                  </a:schemeClr>
                </a:gs>
                <a:gs pos="100000">
                  <a:schemeClr val="accent5">
                    <a:lumMod val="60000"/>
                    <a:lumOff val="40000"/>
                  </a:schemeClr>
                </a:gs>
              </a:gsLst>
              <a:lin ang="18000000" scaled="0"/>
              <a:tileRect/>
            </a:gradFill>
            <a:ln>
              <a:solidFill>
                <a:schemeClr val="accent1">
                  <a:alpha val="14000"/>
                </a:schemeClr>
              </a:solidFill>
            </a:ln>
          </c:spPr>
          <c:explosion val="3"/>
          <c:dPt>
            <c:idx val="0"/>
            <c:bubble3D val="0"/>
            <c:spPr>
              <a:gradFill flip="none" rotWithShape="1">
                <a:gsLst>
                  <a:gs pos="0">
                    <a:schemeClr val="accent5">
                      <a:alpha val="96000"/>
                      <a:lumMod val="98000"/>
                    </a:schemeClr>
                  </a:gs>
                  <a:gs pos="48000">
                    <a:schemeClr val="accent5">
                      <a:lumMod val="97000"/>
                      <a:lumOff val="3000"/>
                    </a:schemeClr>
                  </a:gs>
                  <a:gs pos="100000">
                    <a:schemeClr val="accent5">
                      <a:lumMod val="60000"/>
                      <a:lumOff val="40000"/>
                    </a:schemeClr>
                  </a:gs>
                </a:gsLst>
                <a:lin ang="18000000" scaled="0"/>
                <a:tileRect/>
              </a:gradFill>
              <a:ln w="19050">
                <a:solidFill>
                  <a:schemeClr val="accent1">
                    <a:alpha val="14000"/>
                  </a:schemeClr>
                </a:solidFill>
              </a:ln>
              <a:effectLst/>
            </c:spPr>
            <c:extLst>
              <c:ext xmlns:c16="http://schemas.microsoft.com/office/drawing/2014/chart" uri="{C3380CC4-5D6E-409C-BE32-E72D297353CC}">
                <c16:uniqueId val="{00000001-D3EF-4B06-9B3E-420164F163E2}"/>
              </c:ext>
            </c:extLst>
          </c:dPt>
          <c:dPt>
            <c:idx val="1"/>
            <c:bubble3D val="0"/>
            <c:spPr>
              <a:gradFill flip="none" rotWithShape="1">
                <a:gsLst>
                  <a:gs pos="0">
                    <a:schemeClr val="accent5">
                      <a:alpha val="96000"/>
                      <a:lumMod val="98000"/>
                    </a:schemeClr>
                  </a:gs>
                  <a:gs pos="48000">
                    <a:schemeClr val="accent5">
                      <a:lumMod val="97000"/>
                      <a:lumOff val="3000"/>
                    </a:schemeClr>
                  </a:gs>
                  <a:gs pos="100000">
                    <a:schemeClr val="accent5">
                      <a:lumMod val="60000"/>
                      <a:lumOff val="40000"/>
                    </a:schemeClr>
                  </a:gs>
                </a:gsLst>
                <a:lin ang="18000000" scaled="0"/>
                <a:tileRect/>
              </a:gradFill>
              <a:ln w="19050">
                <a:solidFill>
                  <a:schemeClr val="accent1">
                    <a:alpha val="14000"/>
                  </a:schemeClr>
                </a:solidFill>
              </a:ln>
              <a:effectLst/>
            </c:spPr>
            <c:extLst>
              <c:ext xmlns:c16="http://schemas.microsoft.com/office/drawing/2014/chart" uri="{C3380CC4-5D6E-409C-BE32-E72D297353CC}">
                <c16:uniqueId val="{00000003-D3EF-4B06-9B3E-420164F163E2}"/>
              </c:ext>
            </c:extLst>
          </c:dPt>
          <c:dPt>
            <c:idx val="2"/>
            <c:bubble3D val="0"/>
            <c:spPr>
              <a:gradFill flip="none" rotWithShape="1">
                <a:gsLst>
                  <a:gs pos="0">
                    <a:schemeClr val="accent5">
                      <a:alpha val="96000"/>
                      <a:lumMod val="98000"/>
                    </a:schemeClr>
                  </a:gs>
                  <a:gs pos="48000">
                    <a:schemeClr val="accent5">
                      <a:lumMod val="97000"/>
                      <a:lumOff val="3000"/>
                    </a:schemeClr>
                  </a:gs>
                  <a:gs pos="100000">
                    <a:schemeClr val="accent5">
                      <a:lumMod val="60000"/>
                      <a:lumOff val="40000"/>
                    </a:schemeClr>
                  </a:gs>
                </a:gsLst>
                <a:lin ang="18000000" scaled="0"/>
                <a:tileRect/>
              </a:gradFill>
              <a:ln w="19050">
                <a:solidFill>
                  <a:schemeClr val="accent1">
                    <a:alpha val="14000"/>
                  </a:schemeClr>
                </a:solidFill>
              </a:ln>
              <a:effectLst/>
            </c:spPr>
            <c:extLst>
              <c:ext xmlns:c16="http://schemas.microsoft.com/office/drawing/2014/chart" uri="{C3380CC4-5D6E-409C-BE32-E72D297353CC}">
                <c16:uniqueId val="{00000005-D3EF-4B06-9B3E-420164F163E2}"/>
              </c:ext>
            </c:extLst>
          </c:dPt>
          <c:dPt>
            <c:idx val="3"/>
            <c:bubble3D val="0"/>
            <c:spPr>
              <a:gradFill flip="none" rotWithShape="1">
                <a:gsLst>
                  <a:gs pos="0">
                    <a:schemeClr val="accent5">
                      <a:alpha val="96000"/>
                      <a:lumMod val="98000"/>
                    </a:schemeClr>
                  </a:gs>
                  <a:gs pos="48000">
                    <a:schemeClr val="accent5">
                      <a:lumMod val="97000"/>
                      <a:lumOff val="3000"/>
                    </a:schemeClr>
                  </a:gs>
                  <a:gs pos="100000">
                    <a:schemeClr val="accent5">
                      <a:lumMod val="60000"/>
                      <a:lumOff val="40000"/>
                    </a:schemeClr>
                  </a:gs>
                </a:gsLst>
                <a:lin ang="18000000" scaled="0"/>
                <a:tileRect/>
              </a:gradFill>
              <a:ln w="19050">
                <a:solidFill>
                  <a:schemeClr val="accent1">
                    <a:alpha val="14000"/>
                  </a:schemeClr>
                </a:solidFill>
              </a:ln>
              <a:effectLst/>
            </c:spPr>
            <c:extLst>
              <c:ext xmlns:c16="http://schemas.microsoft.com/office/drawing/2014/chart" uri="{C3380CC4-5D6E-409C-BE32-E72D297353CC}">
                <c16:uniqueId val="{00000007-D5F5-44A9-A598-13BAE5D11172}"/>
              </c:ext>
            </c:extLst>
          </c:dPt>
          <c:dLbls>
            <c:spPr>
              <a:noFill/>
              <a:ln>
                <a:noFill/>
              </a:ln>
              <a:effectLst>
                <a:glow>
                  <a:schemeClr val="accent1">
                    <a:alpha val="77000"/>
                  </a:schemeClr>
                </a:glow>
                <a:outerShdw dist="50800" dir="5400000" sx="1000" sy="1000" algn="ctr" rotWithShape="0">
                  <a:srgbClr val="000000"/>
                </a:outerShdw>
                <a:softEdge rad="0"/>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KPI!$Y$5:$Y$9</c:f>
              <c:strCache>
                <c:ptCount val="4"/>
                <c:pt idx="0">
                  <c:v>Cash</c:v>
                </c:pt>
                <c:pt idx="1">
                  <c:v>Credit Card</c:v>
                </c:pt>
                <c:pt idx="2">
                  <c:v>Debit Card</c:v>
                </c:pt>
                <c:pt idx="3">
                  <c:v>Net Banking</c:v>
                </c:pt>
              </c:strCache>
            </c:strRef>
          </c:cat>
          <c:val>
            <c:numRef>
              <c:f>KPI!$Z$5:$Z$9</c:f>
              <c:numCache>
                <c:formatCode>0.00%</c:formatCode>
                <c:ptCount val="4"/>
                <c:pt idx="0">
                  <c:v>0.33204624723783488</c:v>
                </c:pt>
                <c:pt idx="1">
                  <c:v>0.2128987546063878</c:v>
                </c:pt>
                <c:pt idx="2">
                  <c:v>0.30883786821494558</c:v>
                </c:pt>
                <c:pt idx="3">
                  <c:v>0.14621712994083172</c:v>
                </c:pt>
              </c:numCache>
            </c:numRef>
          </c:val>
          <c:extLst>
            <c:ext xmlns:c16="http://schemas.microsoft.com/office/drawing/2014/chart" uri="{C3380CC4-5D6E-409C-BE32-E72D297353CC}">
              <c16:uniqueId val="{00000000-95D5-4A0E-9132-2E0FDE9BEFD8}"/>
            </c:ext>
          </c:extLst>
        </c:ser>
        <c:dLbls>
          <c:showLegendKey val="0"/>
          <c:showVal val="1"/>
          <c:showCatName val="0"/>
          <c:showSerName val="0"/>
          <c:showPercent val="0"/>
          <c:showBubbleSize val="0"/>
          <c:showLeaderLines val="1"/>
        </c:dLbls>
        <c:firstSliceAng val="83"/>
        <c:holeSize val="53"/>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[sales_dashboard_excel (Project 3).xlsx]KPI!Quantiy data </c:name>
    <c:fmtId val="2"/>
  </c:pivotSource>
  <c:chart>
    <c:autoTitleDeleted val="1"/>
    <c:pivotFmts>
      <c:pivotFmt>
        <c:idx val="0"/>
        <c:spPr>
          <a:solidFill>
            <a:schemeClr val="accent1"/>
          </a:solidFill>
          <a:ln>
            <a:noFill/>
          </a:ln>
          <a:effectLst/>
        </c:spPr>
        <c:marker>
          <c:symbol val="none"/>
        </c:marker>
        <c:dLbl>
          <c:idx val="0"/>
          <c:spPr>
            <a:solidFill>
              <a:srgbClr val="FFC000"/>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gradFill flip="none" rotWithShape="1">
              <a:gsLst>
                <a:gs pos="0">
                  <a:schemeClr val="accent4">
                    <a:lumMod val="40000"/>
                    <a:lumOff val="60000"/>
                  </a:schemeClr>
                </a:gs>
                <a:gs pos="58000">
                  <a:schemeClr val="accent4">
                    <a:lumMod val="95000"/>
                    <a:lumOff val="5000"/>
                  </a:schemeClr>
                </a:gs>
                <a:gs pos="100000">
                  <a:schemeClr val="accent4">
                    <a:lumMod val="60000"/>
                  </a:schemeClr>
                </a:gs>
              </a:gsLst>
              <a:path path="circle">
                <a:fillToRect l="50000" t="130000" r="50000" b="-30000"/>
              </a:path>
              <a:tileRect/>
            </a:gradFill>
            <a:round/>
          </a:ln>
          <a:effectLst/>
        </c:spPr>
        <c:marker>
          <c:symbol val="circle"/>
          <c:size val="5"/>
          <c:spPr>
            <a:solidFill>
              <a:schemeClr val="tx1"/>
            </a:solidFill>
            <a:ln w="9525">
              <a:solidFill>
                <a:schemeClr val="accent2"/>
              </a:solidFill>
            </a:ln>
            <a:effectLst/>
          </c:spPr>
        </c:marker>
        <c:dLbl>
          <c:idx val="0"/>
          <c:spPr>
            <a:solidFill>
              <a:schemeClr val="accent4">
                <a:lumMod val="40000"/>
                <a:lumOff val="6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gradFill flip="none" rotWithShape="1">
              <a:gsLst>
                <a:gs pos="0">
                  <a:schemeClr val="accent4">
                    <a:lumMod val="40000"/>
                    <a:lumOff val="60000"/>
                  </a:schemeClr>
                </a:gs>
                <a:gs pos="58000">
                  <a:schemeClr val="accent4">
                    <a:lumMod val="95000"/>
                    <a:lumOff val="5000"/>
                  </a:schemeClr>
                </a:gs>
                <a:gs pos="100000">
                  <a:schemeClr val="accent4">
                    <a:lumMod val="60000"/>
                  </a:schemeClr>
                </a:gs>
              </a:gsLst>
              <a:path path="circle">
                <a:fillToRect l="50000" t="130000" r="50000" b="-30000"/>
              </a:path>
              <a:tileRect/>
            </a:gradFill>
            <a:round/>
          </a:ln>
          <a:effectLst/>
        </c:spPr>
        <c:marker>
          <c:symbol val="circle"/>
          <c:size val="5"/>
          <c:spPr>
            <a:solidFill>
              <a:schemeClr val="tx1"/>
            </a:solidFill>
            <a:ln w="9525">
              <a:solidFill>
                <a:schemeClr val="accent2"/>
              </a:solidFill>
            </a:ln>
            <a:effectLst/>
          </c:spPr>
        </c:marker>
      </c:pivotFmt>
      <c:pivotFmt>
        <c:idx val="3"/>
        <c:spPr>
          <a:ln w="28575" cap="rnd">
            <a:gradFill flip="none" rotWithShape="1">
              <a:gsLst>
                <a:gs pos="0">
                  <a:schemeClr val="accent4">
                    <a:lumMod val="40000"/>
                    <a:lumOff val="60000"/>
                  </a:schemeClr>
                </a:gs>
                <a:gs pos="58000">
                  <a:schemeClr val="accent4">
                    <a:lumMod val="95000"/>
                    <a:lumOff val="5000"/>
                  </a:schemeClr>
                </a:gs>
                <a:gs pos="100000">
                  <a:schemeClr val="accent4">
                    <a:lumMod val="60000"/>
                  </a:schemeClr>
                </a:gs>
              </a:gsLst>
              <a:path path="circle">
                <a:fillToRect l="50000" t="130000" r="50000" b="-30000"/>
              </a:path>
              <a:tileRect/>
            </a:gradFill>
            <a:round/>
          </a:ln>
          <a:effectLst/>
        </c:spPr>
        <c:marker>
          <c:symbol val="circle"/>
          <c:size val="5"/>
          <c:spPr>
            <a:solidFill>
              <a:schemeClr val="tx1"/>
            </a:solidFill>
            <a:ln w="9525">
              <a:solidFill>
                <a:schemeClr val="accent2"/>
              </a:solidFill>
            </a:ln>
            <a:effectLst/>
          </c:spPr>
        </c:marker>
        <c:dLbl>
          <c:idx val="0"/>
          <c:layout>
            <c:manualLayout>
              <c:x val="-4.4978929041674852E-2"/>
              <c:y val="-6.4946840755145688E-2"/>
            </c:manualLayout>
          </c:layout>
          <c:spPr>
            <a:solidFill>
              <a:schemeClr val="accent4">
                <a:lumMod val="40000"/>
                <a:lumOff val="6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gradFill flip="none" rotWithShape="1">
              <a:gsLst>
                <a:gs pos="0">
                  <a:schemeClr val="accent4">
                    <a:lumMod val="40000"/>
                    <a:lumOff val="60000"/>
                  </a:schemeClr>
                </a:gs>
                <a:gs pos="58000">
                  <a:schemeClr val="accent4">
                    <a:lumMod val="95000"/>
                    <a:lumOff val="5000"/>
                  </a:schemeClr>
                </a:gs>
                <a:gs pos="100000">
                  <a:schemeClr val="accent4">
                    <a:lumMod val="60000"/>
                  </a:schemeClr>
                </a:gs>
              </a:gsLst>
              <a:path path="circle">
                <a:fillToRect l="50000" t="130000" r="50000" b="-30000"/>
              </a:path>
              <a:tileRect/>
            </a:gradFill>
            <a:round/>
          </a:ln>
          <a:effectLst/>
        </c:spPr>
        <c:marker>
          <c:symbol val="circle"/>
          <c:size val="5"/>
          <c:spPr>
            <a:solidFill>
              <a:schemeClr val="tx1"/>
            </a:solidFill>
            <a:ln w="9525">
              <a:solidFill>
                <a:schemeClr val="accent2"/>
              </a:solidFill>
            </a:ln>
            <a:effectLst/>
          </c:spPr>
        </c:marker>
      </c:pivotFmt>
      <c:pivotFmt>
        <c:idx val="5"/>
        <c:spPr>
          <a:ln w="28575" cap="rnd">
            <a:gradFill flip="none" rotWithShape="1">
              <a:gsLst>
                <a:gs pos="0">
                  <a:schemeClr val="accent4">
                    <a:lumMod val="40000"/>
                    <a:lumOff val="60000"/>
                  </a:schemeClr>
                </a:gs>
                <a:gs pos="58000">
                  <a:schemeClr val="accent4">
                    <a:lumMod val="95000"/>
                    <a:lumOff val="5000"/>
                  </a:schemeClr>
                </a:gs>
                <a:gs pos="100000">
                  <a:schemeClr val="accent4">
                    <a:lumMod val="60000"/>
                  </a:schemeClr>
                </a:gs>
              </a:gsLst>
              <a:path path="circle">
                <a:fillToRect l="50000" t="130000" r="50000" b="-30000"/>
              </a:path>
              <a:tileRect/>
            </a:gradFill>
            <a:round/>
          </a:ln>
          <a:effectLst/>
        </c:spPr>
        <c:marker>
          <c:symbol val="circle"/>
          <c:size val="5"/>
          <c:spPr>
            <a:solidFill>
              <a:schemeClr val="tx1"/>
            </a:solidFill>
            <a:ln w="9525">
              <a:solidFill>
                <a:schemeClr val="accent2"/>
              </a:solidFill>
            </a:ln>
            <a:effectLst/>
          </c:spPr>
        </c:marker>
      </c:pivotFmt>
    </c:pivotFmts>
    <c:plotArea>
      <c:layout>
        <c:manualLayout>
          <c:layoutTarget val="inner"/>
          <c:xMode val="edge"/>
          <c:yMode val="edge"/>
          <c:x val="0.18284259930353838"/>
          <c:y val="0.11380468061627672"/>
          <c:w val="0.69445915030444361"/>
          <c:h val="0.63698531792284974"/>
        </c:manualLayout>
      </c:layout>
      <c:barChart>
        <c:barDir val="col"/>
        <c:grouping val="stacked"/>
        <c:varyColors val="0"/>
        <c:ser>
          <c:idx val="0"/>
          <c:order val="0"/>
          <c:tx>
            <c:strRef>
              <c:f>KPI!$AI$4</c:f>
              <c:strCache>
                <c:ptCount val="1"/>
                <c:pt idx="0">
                  <c:v>Sum of Net sales</c:v>
                </c:pt>
              </c:strCache>
            </c:strRef>
          </c:tx>
          <c:spPr>
            <a:solidFill>
              <a:schemeClr val="accent1"/>
            </a:solidFill>
            <a:ln>
              <a:noFill/>
            </a:ln>
            <a:effectLst/>
          </c:spPr>
          <c:invertIfNegative val="0"/>
          <c:dLbls>
            <c:spPr>
              <a:solidFill>
                <a:srgbClr val="FFC000"/>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KPI!$AH$5:$AH$9</c:f>
              <c:strCache>
                <c:ptCount val="4"/>
                <c:pt idx="0">
                  <c:v>Clothing</c:v>
                </c:pt>
                <c:pt idx="1">
                  <c:v>Electronics</c:v>
                </c:pt>
                <c:pt idx="2">
                  <c:v>Home Appliances</c:v>
                </c:pt>
                <c:pt idx="3">
                  <c:v>Stationery</c:v>
                </c:pt>
              </c:strCache>
            </c:strRef>
          </c:cat>
          <c:val>
            <c:numRef>
              <c:f>KPI!$AI$5:$AI$9</c:f>
              <c:numCache>
                <c:formatCode>0.00%</c:formatCode>
                <c:ptCount val="4"/>
                <c:pt idx="0">
                  <c:v>0.25327889369495915</c:v>
                </c:pt>
                <c:pt idx="1">
                  <c:v>0.38910985170954021</c:v>
                </c:pt>
                <c:pt idx="2">
                  <c:v>0.21010946735751324</c:v>
                </c:pt>
                <c:pt idx="3">
                  <c:v>0.14750178723798749</c:v>
                </c:pt>
              </c:numCache>
            </c:numRef>
          </c:val>
          <c:extLst>
            <c:ext xmlns:c16="http://schemas.microsoft.com/office/drawing/2014/chart" uri="{C3380CC4-5D6E-409C-BE32-E72D297353CC}">
              <c16:uniqueId val="{00000000-85E4-47F1-9EF2-FF26DA4A9C29}"/>
            </c:ext>
          </c:extLst>
        </c:ser>
        <c:dLbls>
          <c:showLegendKey val="0"/>
          <c:showVal val="0"/>
          <c:showCatName val="0"/>
          <c:showSerName val="0"/>
          <c:showPercent val="0"/>
          <c:showBubbleSize val="0"/>
        </c:dLbls>
        <c:gapWidth val="150"/>
        <c:overlap val="100"/>
        <c:axId val="1802622383"/>
        <c:axId val="1802634863"/>
      </c:barChart>
      <c:lineChart>
        <c:grouping val="standard"/>
        <c:varyColors val="0"/>
        <c:ser>
          <c:idx val="1"/>
          <c:order val="1"/>
          <c:tx>
            <c:strRef>
              <c:f>KPI!$AJ$4</c:f>
              <c:strCache>
                <c:ptCount val="1"/>
                <c:pt idx="0">
                  <c:v>Sum of Quantity Sold</c:v>
                </c:pt>
              </c:strCache>
            </c:strRef>
          </c:tx>
          <c:spPr>
            <a:ln w="28575" cap="rnd">
              <a:gradFill flip="none" rotWithShape="1">
                <a:gsLst>
                  <a:gs pos="0">
                    <a:schemeClr val="accent4">
                      <a:lumMod val="40000"/>
                      <a:lumOff val="60000"/>
                    </a:schemeClr>
                  </a:gs>
                  <a:gs pos="58000">
                    <a:schemeClr val="accent4">
                      <a:lumMod val="95000"/>
                      <a:lumOff val="5000"/>
                    </a:schemeClr>
                  </a:gs>
                  <a:gs pos="100000">
                    <a:schemeClr val="accent4">
                      <a:lumMod val="60000"/>
                    </a:schemeClr>
                  </a:gs>
                </a:gsLst>
                <a:path path="circle">
                  <a:fillToRect l="50000" t="130000" r="50000" b="-30000"/>
                </a:path>
                <a:tileRect/>
              </a:gradFill>
              <a:round/>
            </a:ln>
            <a:effectLst/>
          </c:spPr>
          <c:marker>
            <c:symbol val="circle"/>
            <c:size val="5"/>
            <c:spPr>
              <a:solidFill>
                <a:schemeClr val="tx1"/>
              </a:solidFill>
              <a:ln w="9525">
                <a:solidFill>
                  <a:schemeClr val="accent2"/>
                </a:solidFill>
              </a:ln>
              <a:effectLst/>
            </c:spPr>
          </c:marker>
          <c:dPt>
            <c:idx val="0"/>
            <c:marker>
              <c:symbol val="circle"/>
              <c:size val="5"/>
              <c:spPr>
                <a:solidFill>
                  <a:schemeClr val="tx1"/>
                </a:solidFill>
                <a:ln w="9525">
                  <a:solidFill>
                    <a:schemeClr val="accent2"/>
                  </a:solidFill>
                </a:ln>
                <a:effectLst/>
              </c:spPr>
            </c:marker>
            <c:bubble3D val="0"/>
            <c:spPr>
              <a:ln w="28575" cap="rnd">
                <a:gradFill flip="none" rotWithShape="1">
                  <a:gsLst>
                    <a:gs pos="0">
                      <a:schemeClr val="accent4">
                        <a:lumMod val="40000"/>
                        <a:lumOff val="60000"/>
                      </a:schemeClr>
                    </a:gs>
                    <a:gs pos="58000">
                      <a:schemeClr val="accent4">
                        <a:lumMod val="95000"/>
                        <a:lumOff val="5000"/>
                      </a:schemeClr>
                    </a:gs>
                    <a:gs pos="100000">
                      <a:schemeClr val="accent4">
                        <a:lumMod val="60000"/>
                      </a:schemeClr>
                    </a:gs>
                  </a:gsLst>
                  <a:path path="circle">
                    <a:fillToRect l="50000" t="130000" r="50000" b="-30000"/>
                  </a:path>
                  <a:tileRect/>
                </a:gradFill>
                <a:round/>
              </a:ln>
              <a:effectLst/>
            </c:spPr>
            <c:extLst>
              <c:ext xmlns:c16="http://schemas.microsoft.com/office/drawing/2014/chart" uri="{C3380CC4-5D6E-409C-BE32-E72D297353CC}">
                <c16:uniqueId val="{00000004-85E4-47F1-9EF2-FF26DA4A9C29}"/>
              </c:ext>
            </c:extLst>
          </c:dPt>
          <c:dPt>
            <c:idx val="1"/>
            <c:marker>
              <c:symbol val="circle"/>
              <c:size val="5"/>
              <c:spPr>
                <a:solidFill>
                  <a:schemeClr val="tx1"/>
                </a:solidFill>
                <a:ln w="9525">
                  <a:solidFill>
                    <a:schemeClr val="accent2"/>
                  </a:solidFill>
                </a:ln>
                <a:effectLst/>
              </c:spPr>
            </c:marker>
            <c:bubble3D val="0"/>
            <c:spPr>
              <a:ln w="28575" cap="rnd">
                <a:gradFill flip="none" rotWithShape="1">
                  <a:gsLst>
                    <a:gs pos="0">
                      <a:schemeClr val="accent4">
                        <a:lumMod val="40000"/>
                        <a:lumOff val="60000"/>
                      </a:schemeClr>
                    </a:gs>
                    <a:gs pos="58000">
                      <a:schemeClr val="accent4">
                        <a:lumMod val="95000"/>
                        <a:lumOff val="5000"/>
                      </a:schemeClr>
                    </a:gs>
                    <a:gs pos="100000">
                      <a:schemeClr val="accent4">
                        <a:lumMod val="60000"/>
                      </a:schemeClr>
                    </a:gs>
                  </a:gsLst>
                  <a:path path="circle">
                    <a:fillToRect l="50000" t="130000" r="50000" b="-30000"/>
                  </a:path>
                  <a:tileRect/>
                </a:gradFill>
                <a:round/>
              </a:ln>
              <a:effectLst/>
            </c:spPr>
            <c:extLst>
              <c:ext xmlns:c16="http://schemas.microsoft.com/office/drawing/2014/chart" uri="{C3380CC4-5D6E-409C-BE32-E72D297353CC}">
                <c16:uniqueId val="{00000003-85E4-47F1-9EF2-FF26DA4A9C29}"/>
              </c:ext>
            </c:extLst>
          </c:dPt>
          <c:dPt>
            <c:idx val="2"/>
            <c:marker>
              <c:symbol val="circle"/>
              <c:size val="5"/>
              <c:spPr>
                <a:solidFill>
                  <a:schemeClr val="tx1"/>
                </a:solidFill>
                <a:ln w="9525">
                  <a:solidFill>
                    <a:schemeClr val="accent2"/>
                  </a:solidFill>
                </a:ln>
                <a:effectLst/>
              </c:spPr>
            </c:marker>
            <c:bubble3D val="0"/>
            <c:spPr>
              <a:ln w="28575" cap="rnd">
                <a:gradFill flip="none" rotWithShape="1">
                  <a:gsLst>
                    <a:gs pos="0">
                      <a:schemeClr val="accent4">
                        <a:lumMod val="40000"/>
                        <a:lumOff val="60000"/>
                      </a:schemeClr>
                    </a:gs>
                    <a:gs pos="58000">
                      <a:schemeClr val="accent4">
                        <a:lumMod val="95000"/>
                        <a:lumOff val="5000"/>
                      </a:schemeClr>
                    </a:gs>
                    <a:gs pos="100000">
                      <a:schemeClr val="accent4">
                        <a:lumMod val="60000"/>
                      </a:schemeClr>
                    </a:gs>
                  </a:gsLst>
                  <a:path path="circle">
                    <a:fillToRect l="50000" t="130000" r="50000" b="-30000"/>
                  </a:path>
                  <a:tileRect/>
                </a:gradFill>
                <a:round/>
              </a:ln>
              <a:effectLst/>
            </c:spPr>
            <c:extLst>
              <c:ext xmlns:c16="http://schemas.microsoft.com/office/drawing/2014/chart" uri="{C3380CC4-5D6E-409C-BE32-E72D297353CC}">
                <c16:uniqueId val="{00000005-85E4-47F1-9EF2-FF26DA4A9C29}"/>
              </c:ext>
            </c:extLst>
          </c:dPt>
          <c:dPt>
            <c:idx val="3"/>
            <c:marker>
              <c:symbol val="circle"/>
              <c:size val="5"/>
              <c:spPr>
                <a:solidFill>
                  <a:schemeClr val="tx1"/>
                </a:solidFill>
                <a:ln w="9525">
                  <a:solidFill>
                    <a:schemeClr val="accent2"/>
                  </a:solidFill>
                </a:ln>
                <a:effectLst/>
              </c:spPr>
            </c:marker>
            <c:bubble3D val="0"/>
            <c:extLst>
              <c:ext xmlns:c16="http://schemas.microsoft.com/office/drawing/2014/chart" uri="{C3380CC4-5D6E-409C-BE32-E72D297353CC}">
                <c16:uniqueId val="{00000006-85E4-47F1-9EF2-FF26DA4A9C29}"/>
              </c:ext>
            </c:extLst>
          </c:dPt>
          <c:dLbls>
            <c:dLbl>
              <c:idx val="0"/>
              <c:layout>
                <c:manualLayout>
                  <c:x val="-4.4978929041674852E-2"/>
                  <c:y val="-6.494684075514568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85E4-47F1-9EF2-FF26DA4A9C29}"/>
                </c:ext>
              </c:extLst>
            </c:dLbl>
            <c:spPr>
              <a:solidFill>
                <a:schemeClr val="accent4">
                  <a:lumMod val="40000"/>
                  <a:lumOff val="6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KPI!$AH$5:$AH$9</c:f>
              <c:strCache>
                <c:ptCount val="4"/>
                <c:pt idx="0">
                  <c:v>Clothing</c:v>
                </c:pt>
                <c:pt idx="1">
                  <c:v>Electronics</c:v>
                </c:pt>
                <c:pt idx="2">
                  <c:v>Home Appliances</c:v>
                </c:pt>
                <c:pt idx="3">
                  <c:v>Stationery</c:v>
                </c:pt>
              </c:strCache>
            </c:strRef>
          </c:cat>
          <c:val>
            <c:numRef>
              <c:f>KPI!$AJ$5:$AJ$9</c:f>
              <c:numCache>
                <c:formatCode>General</c:formatCode>
                <c:ptCount val="4"/>
                <c:pt idx="0">
                  <c:v>277</c:v>
                </c:pt>
                <c:pt idx="1">
                  <c:v>358</c:v>
                </c:pt>
                <c:pt idx="2">
                  <c:v>236</c:v>
                </c:pt>
                <c:pt idx="3">
                  <c:v>211</c:v>
                </c:pt>
              </c:numCache>
            </c:numRef>
          </c:val>
          <c:smooth val="1"/>
          <c:extLst>
            <c:ext xmlns:c16="http://schemas.microsoft.com/office/drawing/2014/chart" uri="{C3380CC4-5D6E-409C-BE32-E72D297353CC}">
              <c16:uniqueId val="{00000001-85E4-47F1-9EF2-FF26DA4A9C29}"/>
            </c:ext>
          </c:extLst>
        </c:ser>
        <c:dLbls>
          <c:showLegendKey val="0"/>
          <c:showVal val="0"/>
          <c:showCatName val="0"/>
          <c:showSerName val="0"/>
          <c:showPercent val="0"/>
          <c:showBubbleSize val="0"/>
        </c:dLbls>
        <c:marker val="1"/>
        <c:smooth val="0"/>
        <c:axId val="1813951023"/>
        <c:axId val="1813973583"/>
      </c:lineChart>
      <c:catAx>
        <c:axId val="180262238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2634863"/>
        <c:crosses val="autoZero"/>
        <c:auto val="1"/>
        <c:lblAlgn val="ctr"/>
        <c:lblOffset val="100"/>
        <c:noMultiLvlLbl val="0"/>
      </c:catAx>
      <c:valAx>
        <c:axId val="1802634863"/>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2622383"/>
        <c:crosses val="autoZero"/>
        <c:crossBetween val="between"/>
      </c:valAx>
      <c:valAx>
        <c:axId val="1813973583"/>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3951023"/>
        <c:crosses val="max"/>
        <c:crossBetween val="between"/>
      </c:valAx>
      <c:catAx>
        <c:axId val="1813951023"/>
        <c:scaling>
          <c:orientation val="minMax"/>
        </c:scaling>
        <c:delete val="1"/>
        <c:axPos val="b"/>
        <c:numFmt formatCode="General" sourceLinked="1"/>
        <c:majorTickMark val="out"/>
        <c:minorTickMark val="none"/>
        <c:tickLblPos val="nextTo"/>
        <c:crossAx val="1813973583"/>
        <c:crosses val="autoZero"/>
        <c:auto val="1"/>
        <c:lblAlgn val="ctr"/>
        <c:lblOffset val="100"/>
        <c:noMultiLvlLbl val="0"/>
      </c:cat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[sales_dashboard_excel (Project 3).xlsx]KPI!PivotTable18</c:name>
    <c:fmtId val="1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pivotFmt>
      <c:pivotFmt>
        <c:idx val="4"/>
      </c:pivotFmt>
    </c:pivotFmts>
    <c:plotArea>
      <c:layout>
        <c:manualLayout>
          <c:layoutTarget val="inner"/>
          <c:xMode val="edge"/>
          <c:yMode val="edge"/>
          <c:x val="0.13582934495533905"/>
          <c:y val="6.621074426731656E-2"/>
          <c:w val="0.76014479311609062"/>
          <c:h val="0.78953485247756916"/>
        </c:manualLayout>
      </c:layout>
      <c:barChart>
        <c:barDir val="bar"/>
        <c:grouping val="clustered"/>
        <c:varyColors val="0"/>
        <c:ser>
          <c:idx val="0"/>
          <c:order val="0"/>
          <c:tx>
            <c:strRef>
              <c:f>KPI!$AN$4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KPI!$AM$5:$AM$17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KPI!$AN$5:$AN$17</c:f>
              <c:numCache>
                <c:formatCode>0.00%</c:formatCode>
                <c:ptCount val="12"/>
                <c:pt idx="0">
                  <c:v>7.8915588133270848E-2</c:v>
                </c:pt>
                <c:pt idx="1">
                  <c:v>3.2598205469244586E-2</c:v>
                </c:pt>
                <c:pt idx="2">
                  <c:v>0.12957561974772799</c:v>
                </c:pt>
                <c:pt idx="3">
                  <c:v>4.2259795331324172E-2</c:v>
                </c:pt>
                <c:pt idx="4">
                  <c:v>0.10604572588883557</c:v>
                </c:pt>
                <c:pt idx="5">
                  <c:v>7.4396684898444976E-2</c:v>
                </c:pt>
                <c:pt idx="6">
                  <c:v>0.12845814591666704</c:v>
                </c:pt>
                <c:pt idx="7">
                  <c:v>9.5964159263770735E-2</c:v>
                </c:pt>
                <c:pt idx="8">
                  <c:v>4.1133696787781067E-2</c:v>
                </c:pt>
                <c:pt idx="9">
                  <c:v>0.12729087817905893</c:v>
                </c:pt>
                <c:pt idx="10">
                  <c:v>2.8206336176889713E-2</c:v>
                </c:pt>
                <c:pt idx="11">
                  <c:v>0.11515516420698435</c:v>
                </c:pt>
              </c:numCache>
            </c:numRef>
          </c:val>
          <c:extLst>
            <c:ext xmlns:c16="http://schemas.microsoft.com/office/drawing/2014/chart" uri="{C3380CC4-5D6E-409C-BE32-E72D297353CC}">
              <c16:uniqueId val="{00000000-1089-4FE8-BA49-44D28DD4DE93}"/>
            </c:ext>
          </c:extLst>
        </c:ser>
        <c:dLbls>
          <c:showLegendKey val="0"/>
          <c:showVal val="1"/>
          <c:showCatName val="0"/>
          <c:showSerName val="0"/>
          <c:showPercent val="0"/>
          <c:showBubbleSize val="0"/>
        </c:dLbls>
        <c:gapWidth val="182"/>
        <c:axId val="248834527"/>
        <c:axId val="248828287"/>
      </c:barChart>
      <c:catAx>
        <c:axId val="24883452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8828287"/>
        <c:crosses val="autoZero"/>
        <c:auto val="1"/>
        <c:lblAlgn val="ctr"/>
        <c:lblOffset val="100"/>
        <c:noMultiLvlLbl val="0"/>
      </c:catAx>
      <c:valAx>
        <c:axId val="248828287"/>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88345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[sales_dashboard_excel (Project 3).xlsx]KPI!channel same </c:name>
    <c:fmtId val="26"/>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Channel</a:t>
            </a:r>
            <a:r>
              <a:rPr lang="en-IN" baseline="0"/>
              <a:t> sale</a:t>
            </a:r>
            <a:endParaRPr lang="en-IN"/>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IN"/>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0.23280777530995603"/>
          <c:y val="0.10557419515556098"/>
          <c:w val="0.46660701261334414"/>
          <c:h val="0.75926680677899827"/>
        </c:manualLayout>
      </c:layout>
      <c:pieChart>
        <c:varyColors val="1"/>
        <c:ser>
          <c:idx val="0"/>
          <c:order val="0"/>
          <c:tx>
            <c:strRef>
              <c:f>KPI!$P$4</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BDF3-46FB-AF55-EAC17CB52139}"/>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2-7643-49B4-AD24-CD690245C5A9}"/>
              </c:ext>
            </c:extLst>
          </c:dPt>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KPI!$O$5:$O$7</c:f>
              <c:strCache>
                <c:ptCount val="2"/>
                <c:pt idx="0">
                  <c:v>Offline</c:v>
                </c:pt>
                <c:pt idx="1">
                  <c:v>Online</c:v>
                </c:pt>
              </c:strCache>
            </c:strRef>
          </c:cat>
          <c:val>
            <c:numRef>
              <c:f>KPI!$P$5:$P$7</c:f>
              <c:numCache>
                <c:formatCode>0.00%</c:formatCode>
                <c:ptCount val="2"/>
                <c:pt idx="0">
                  <c:v>0.44</c:v>
                </c:pt>
                <c:pt idx="1">
                  <c:v>0.56000000000000005</c:v>
                </c:pt>
              </c:numCache>
            </c:numRef>
          </c:val>
          <c:extLst>
            <c:ext xmlns:c16="http://schemas.microsoft.com/office/drawing/2014/chart" uri="{C3380CC4-5D6E-409C-BE32-E72D297353CC}">
              <c16:uniqueId val="{00000000-7643-49B4-AD24-CD690245C5A9}"/>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IN" b="1"/>
              <a:t>314432.77 </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251750985711286"/>
          <c:y val="0.16287730803218456"/>
          <c:w val="0.76435054141399927"/>
          <c:h val="0.59104266468226285"/>
        </c:manualLayout>
      </c:layout>
      <c:barChart>
        <c:barDir val="col"/>
        <c:grouping val="stacked"/>
        <c:varyColors val="0"/>
        <c:ser>
          <c:idx val="0"/>
          <c:order val="0"/>
          <c:tx>
            <c:strRef>
              <c:f>KPI!$F$12</c:f>
              <c:strCache>
                <c:ptCount val="1"/>
                <c:pt idx="0">
                  <c:v>Sum of Net sales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alpha val="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KPI!$E$13:$E$17</c:f>
              <c:strCache>
                <c:ptCount val="5"/>
                <c:pt idx="0">
                  <c:v>East</c:v>
                </c:pt>
                <c:pt idx="1">
                  <c:v>North</c:v>
                </c:pt>
                <c:pt idx="2">
                  <c:v>South</c:v>
                </c:pt>
                <c:pt idx="3">
                  <c:v>West</c:v>
                </c:pt>
                <c:pt idx="4">
                  <c:v>Grand Total</c:v>
                </c:pt>
              </c:strCache>
            </c:strRef>
          </c:cat>
          <c:val>
            <c:numRef>
              <c:f>KPI!$F$13:$F$17</c:f>
              <c:numCache>
                <c:formatCode>General</c:formatCode>
                <c:ptCount val="5"/>
                <c:pt idx="0">
                  <c:v>152913.79999999996</c:v>
                </c:pt>
                <c:pt idx="1">
                  <c:v>102620.98999999999</c:v>
                </c:pt>
                <c:pt idx="2">
                  <c:v>128856.06999999998</c:v>
                </c:pt>
                <c:pt idx="3">
                  <c:v>86349.47000000003</c:v>
                </c:pt>
                <c:pt idx="4">
                  <c:v>470740.32999999996</c:v>
                </c:pt>
              </c:numCache>
            </c:numRef>
          </c:val>
          <c:extLst>
            <c:ext xmlns:c16="http://schemas.microsoft.com/office/drawing/2014/chart" uri="{C3380CC4-5D6E-409C-BE32-E72D297353CC}">
              <c16:uniqueId val="{00000000-8DD5-4901-B605-C6E92A819124}"/>
            </c:ext>
          </c:extLst>
        </c:ser>
        <c:dLbls>
          <c:showLegendKey val="0"/>
          <c:showVal val="1"/>
          <c:showCatName val="0"/>
          <c:showSerName val="0"/>
          <c:showPercent val="0"/>
          <c:showBubbleSize val="0"/>
        </c:dLbls>
        <c:gapWidth val="150"/>
        <c:overlap val="-2"/>
        <c:axId val="298171055"/>
        <c:axId val="681737151"/>
      </c:barChart>
      <c:lineChart>
        <c:grouping val="stacked"/>
        <c:varyColors val="0"/>
        <c:ser>
          <c:idx val="1"/>
          <c:order val="1"/>
          <c:tx>
            <c:strRef>
              <c:f>KPI!$G$12</c:f>
              <c:strCache>
                <c:ptCount val="1"/>
                <c:pt idx="0">
                  <c:v>Sum of Profit Amount</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dLbls>
            <c:dLbl>
              <c:idx val="2"/>
              <c:tx>
                <c:rich>
                  <a:bodyPr/>
                  <a:lstStyle/>
                  <a:p>
                    <a:fld id="{431B2DBA-C722-40A7-86E8-76AE844AD6FF}" type="VALUE">
                      <a:rPr lang="en-US" i="1"/>
                      <a:pPr/>
                      <a:t>[VALUE]</a:t>
                    </a:fld>
                    <a:endParaRPr lang="en-IN"/>
                  </a:p>
                </c:rich>
              </c:tx>
              <c:dLblPos val="t"/>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8DD5-4901-B605-C6E92A819124}"/>
                </c:ext>
              </c:extLst>
            </c:dLbl>
            <c:dLbl>
              <c:idx val="4"/>
              <c:layout>
                <c:manualLayout>
                  <c:x val="-6.7644219392543142E-2"/>
                  <c:y val="-9.264076777582082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8DD5-4901-B605-C6E92A819124}"/>
                </c:ext>
              </c:extLst>
            </c:dLbl>
            <c:spPr>
              <a:solidFill>
                <a:schemeClr val="accent1">
                  <a:lumMod val="60000"/>
                  <a:lumOff val="4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KPI!$E$13:$E$17</c:f>
              <c:strCache>
                <c:ptCount val="5"/>
                <c:pt idx="0">
                  <c:v>East</c:v>
                </c:pt>
                <c:pt idx="1">
                  <c:v>North</c:v>
                </c:pt>
                <c:pt idx="2">
                  <c:v>South</c:v>
                </c:pt>
                <c:pt idx="3">
                  <c:v>West</c:v>
                </c:pt>
                <c:pt idx="4">
                  <c:v>Grand Total</c:v>
                </c:pt>
              </c:strCache>
            </c:strRef>
          </c:cat>
          <c:val>
            <c:numRef>
              <c:f>KPI!$G$13:$G$17</c:f>
              <c:numCache>
                <c:formatCode>0%</c:formatCode>
                <c:ptCount val="5"/>
                <c:pt idx="0">
                  <c:v>0.36022182518266616</c:v>
                </c:pt>
                <c:pt idx="1">
                  <c:v>0.21978825000491783</c:v>
                </c:pt>
                <c:pt idx="2">
                  <c:v>0.23257005377139589</c:v>
                </c:pt>
                <c:pt idx="3">
                  <c:v>0.18741987104102004</c:v>
                </c:pt>
                <c:pt idx="4">
                  <c:v>0.99999999999999978</c:v>
                </c:pt>
              </c:numCache>
            </c:numRef>
          </c:val>
          <c:smooth val="0"/>
          <c:extLst>
            <c:ext xmlns:c16="http://schemas.microsoft.com/office/drawing/2014/chart" uri="{C3380CC4-5D6E-409C-BE32-E72D297353CC}">
              <c16:uniqueId val="{00000003-8DD5-4901-B605-C6E92A819124}"/>
            </c:ext>
          </c:extLst>
        </c:ser>
        <c:dLbls>
          <c:showLegendKey val="0"/>
          <c:showVal val="1"/>
          <c:showCatName val="0"/>
          <c:showSerName val="0"/>
          <c:showPercent val="0"/>
          <c:showBubbleSize val="0"/>
        </c:dLbls>
        <c:marker val="1"/>
        <c:smooth val="0"/>
        <c:axId val="815522383"/>
        <c:axId val="815525743"/>
      </c:lineChart>
      <c:catAx>
        <c:axId val="2981710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681737151"/>
        <c:crosses val="autoZero"/>
        <c:auto val="1"/>
        <c:lblAlgn val="ctr"/>
        <c:lblOffset val="100"/>
        <c:noMultiLvlLbl val="0"/>
      </c:catAx>
      <c:valAx>
        <c:axId val="68173715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8171055"/>
        <c:crosses val="autoZero"/>
        <c:crossBetween val="between"/>
      </c:valAx>
      <c:valAx>
        <c:axId val="815525743"/>
        <c:scaling>
          <c:orientation val="minMax"/>
        </c:scaling>
        <c:delete val="0"/>
        <c:axPos val="r"/>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5522383"/>
        <c:crosses val="max"/>
        <c:crossBetween val="between"/>
      </c:valAx>
      <c:catAx>
        <c:axId val="815522383"/>
        <c:scaling>
          <c:orientation val="minMax"/>
        </c:scaling>
        <c:delete val="1"/>
        <c:axPos val="b"/>
        <c:numFmt formatCode="General" sourceLinked="1"/>
        <c:majorTickMark val="none"/>
        <c:minorTickMark val="none"/>
        <c:tickLblPos val="nextTo"/>
        <c:crossAx val="815525743"/>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[sales_dashboard_excel (Project 3).xlsx]KPI!City sales </c:name>
    <c:fmtId val="50"/>
  </c:pivotSource>
  <c:chart>
    <c:autoTitleDeleted val="1"/>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dLbl>
          <c:idx val="0"/>
          <c:showLegendKey val="0"/>
          <c:showVal val="1"/>
          <c:showCatName val="0"/>
          <c:showSerName val="0"/>
          <c:showPercent val="0"/>
          <c:showBubbleSize val="0"/>
          <c:extLst>
            <c:ext xmlns:c15="http://schemas.microsoft.com/office/drawing/2012/chart" uri="{CE6537A1-D6FC-4f65-9D91-7224C49458BB}"/>
          </c:extLst>
        </c:dLbl>
      </c:pivotFmt>
      <c:pivotFmt>
        <c:idx val="15"/>
        <c:dLbl>
          <c:idx val="0"/>
          <c:showLegendKey val="0"/>
          <c:showVal val="1"/>
          <c:showCatName val="0"/>
          <c:showSerName val="0"/>
          <c:showPercent val="0"/>
          <c:showBubbleSize val="0"/>
          <c:extLst>
            <c:ext xmlns:c15="http://schemas.microsoft.com/office/drawing/2012/chart" uri="{CE6537A1-D6FC-4f65-9D91-7224C49458BB}"/>
          </c:extLst>
        </c:dLbl>
      </c:pivotFmt>
      <c:pivotFmt>
        <c:idx val="16"/>
      </c:pivotFmt>
      <c:pivotFmt>
        <c:idx val="17"/>
      </c:pivotFmt>
      <c:pivotFmt>
        <c:idx val="18"/>
      </c:pivotFmt>
      <c:pivotFmt>
        <c:idx val="19"/>
      </c:pivotFmt>
      <c:pivotFmt>
        <c:idx val="20"/>
      </c:pivotFmt>
      <c:pivotFmt>
        <c:idx val="21"/>
      </c:pivotFmt>
      <c:pivotFmt>
        <c:idx val="2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
        <c:spPr>
          <a:ln w="28575" cap="rnd">
            <a:solidFill>
              <a:schemeClr val="accent2"/>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4"/>
        <c:spPr>
          <a:ln w="28575" cap="rnd">
            <a:solidFill>
              <a:schemeClr val="accent4"/>
            </a:solidFill>
            <a:round/>
          </a:ln>
          <a:effectLst/>
        </c:spPr>
        <c:marker>
          <c:symbol val="circle"/>
          <c:size val="5"/>
          <c:spPr>
            <a:solidFill>
              <a:schemeClr val="accent4"/>
            </a:solidFill>
            <a:ln w="9525">
              <a:solidFill>
                <a:schemeClr val="accent4"/>
              </a:solidFill>
            </a:ln>
            <a:effectLst/>
          </c:spPr>
        </c:marker>
      </c:pivotFmt>
      <c:pivotFmt>
        <c:idx val="25"/>
        <c:spPr>
          <a:ln w="28575" cap="rnd">
            <a:solidFill>
              <a:schemeClr val="accent4"/>
            </a:solidFill>
            <a:round/>
          </a:ln>
          <a:effectLst/>
        </c:spPr>
        <c:marker>
          <c:symbol val="circle"/>
          <c:size val="5"/>
          <c:spPr>
            <a:solidFill>
              <a:schemeClr val="accent4"/>
            </a:solidFill>
            <a:ln w="9525">
              <a:solidFill>
                <a:schemeClr val="accent4"/>
              </a:solidFill>
            </a:ln>
            <a:effectLst/>
          </c:spPr>
        </c:marker>
      </c:pivotFmt>
      <c:pivotFmt>
        <c:idx val="26"/>
        <c:spPr>
          <a:ln w="28575" cap="rnd">
            <a:solidFill>
              <a:schemeClr val="accent4"/>
            </a:solidFill>
            <a:round/>
          </a:ln>
          <a:effectLst/>
        </c:spPr>
        <c:marker>
          <c:symbol val="circle"/>
          <c:size val="5"/>
          <c:spPr>
            <a:solidFill>
              <a:schemeClr val="accent4"/>
            </a:solidFill>
            <a:ln w="9525">
              <a:solidFill>
                <a:schemeClr val="accent4"/>
              </a:solidFill>
            </a:ln>
            <a:effectLst/>
          </c:spPr>
        </c:marker>
      </c:pivotFmt>
      <c:pivotFmt>
        <c:idx val="27"/>
        <c:spPr>
          <a:ln w="28575" cap="rnd">
            <a:solidFill>
              <a:schemeClr val="accent4"/>
            </a:solidFill>
            <a:round/>
          </a:ln>
          <a:effectLst/>
        </c:spPr>
        <c:marker>
          <c:symbol val="circle"/>
          <c:size val="5"/>
          <c:spPr>
            <a:solidFill>
              <a:schemeClr val="accent4"/>
            </a:solidFill>
            <a:ln w="9525">
              <a:solidFill>
                <a:schemeClr val="accent4"/>
              </a:solidFill>
            </a:ln>
            <a:effectLst/>
          </c:spPr>
        </c:marker>
      </c:pivotFmt>
      <c:pivotFmt>
        <c:idx val="28"/>
        <c:spPr>
          <a:ln w="28575" cap="rnd">
            <a:solidFill>
              <a:schemeClr val="accent4"/>
            </a:solidFill>
            <a:round/>
          </a:ln>
          <a:effectLst/>
        </c:spPr>
        <c:marker>
          <c:symbol val="circle"/>
          <c:size val="5"/>
          <c:spPr>
            <a:solidFill>
              <a:schemeClr val="accent4"/>
            </a:solidFill>
            <a:ln w="9525">
              <a:solidFill>
                <a:schemeClr val="accent4"/>
              </a:solidFill>
            </a:ln>
            <a:effectLst/>
          </c:spPr>
        </c:marker>
      </c:pivotFmt>
      <c:pivotFmt>
        <c:idx val="29"/>
        <c:spPr>
          <a:ln w="28575" cap="rnd">
            <a:solidFill>
              <a:schemeClr val="accent4"/>
            </a:solidFill>
            <a:round/>
          </a:ln>
          <a:effectLst/>
        </c:spPr>
        <c:marker>
          <c:symbol val="circle"/>
          <c:size val="5"/>
          <c:spPr>
            <a:solidFill>
              <a:schemeClr val="accent4"/>
            </a:solidFill>
            <a:ln w="9525">
              <a:solidFill>
                <a:schemeClr val="accent4"/>
              </a:solidFill>
            </a:ln>
            <a:effectLst/>
          </c:spPr>
        </c:marker>
      </c:pivotFmt>
    </c:pivotFmts>
    <c:plotArea>
      <c:layout/>
      <c:areaChart>
        <c:grouping val="stacked"/>
        <c:varyColors val="0"/>
        <c:ser>
          <c:idx val="0"/>
          <c:order val="0"/>
          <c:tx>
            <c:strRef>
              <c:f>KPI!$K$4</c:f>
              <c:strCache>
                <c:ptCount val="1"/>
                <c:pt idx="0">
                  <c:v>Sum of Net sales</c:v>
                </c:pt>
              </c:strCache>
            </c:strRef>
          </c:tx>
          <c:spPr>
            <a:solidFill>
              <a:schemeClr val="accent2"/>
            </a:solidFill>
            <a:ln>
              <a:noFill/>
            </a:ln>
            <a:effectLst/>
          </c:spPr>
          <c:dPt>
            <c:idx val="0"/>
            <c:bubble3D val="0"/>
            <c:extLst>
              <c:ext xmlns:c16="http://schemas.microsoft.com/office/drawing/2014/chart" uri="{C3380CC4-5D6E-409C-BE32-E72D297353CC}">
                <c16:uniqueId val="{00000000-DFEC-4C21-89EC-C555084DE940}"/>
              </c:ext>
            </c:extLst>
          </c:dPt>
          <c:dPt>
            <c:idx val="1"/>
            <c:bubble3D val="0"/>
            <c:extLst>
              <c:ext xmlns:c16="http://schemas.microsoft.com/office/drawing/2014/chart" uri="{C3380CC4-5D6E-409C-BE32-E72D297353CC}">
                <c16:uniqueId val="{00000001-DFEC-4C21-89EC-C555084DE940}"/>
              </c:ext>
            </c:extLst>
          </c:dPt>
          <c:dPt>
            <c:idx val="2"/>
            <c:bubble3D val="0"/>
            <c:extLst>
              <c:ext xmlns:c16="http://schemas.microsoft.com/office/drawing/2014/chart" uri="{C3380CC4-5D6E-409C-BE32-E72D297353CC}">
                <c16:uniqueId val="{00000002-DFEC-4C21-89EC-C555084DE940}"/>
              </c:ext>
            </c:extLst>
          </c:dPt>
          <c:dPt>
            <c:idx val="3"/>
            <c:bubble3D val="0"/>
            <c:extLst>
              <c:ext xmlns:c16="http://schemas.microsoft.com/office/drawing/2014/chart" uri="{C3380CC4-5D6E-409C-BE32-E72D297353CC}">
                <c16:uniqueId val="{00000003-DFEC-4C21-89EC-C555084DE94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KPI!$J$5:$J$11</c:f>
              <c:strCache>
                <c:ptCount val="6"/>
                <c:pt idx="0">
                  <c:v>Bangalore</c:v>
                </c:pt>
                <c:pt idx="1">
                  <c:v>Chennai</c:v>
                </c:pt>
                <c:pt idx="2">
                  <c:v>Delhi</c:v>
                </c:pt>
                <c:pt idx="3">
                  <c:v>Hyderabad</c:v>
                </c:pt>
                <c:pt idx="4">
                  <c:v>Kolkata</c:v>
                </c:pt>
                <c:pt idx="5">
                  <c:v>Mumbai</c:v>
                </c:pt>
              </c:strCache>
            </c:strRef>
          </c:cat>
          <c:val>
            <c:numRef>
              <c:f>KPI!$K$5:$K$11</c:f>
              <c:numCache>
                <c:formatCode>General</c:formatCode>
                <c:ptCount val="6"/>
                <c:pt idx="0">
                  <c:v>70914.720000000001</c:v>
                </c:pt>
                <c:pt idx="1">
                  <c:v>102122.41</c:v>
                </c:pt>
                <c:pt idx="2">
                  <c:v>39679.409999999996</c:v>
                </c:pt>
                <c:pt idx="3">
                  <c:v>41086.119999999995</c:v>
                </c:pt>
                <c:pt idx="4">
                  <c:v>115590.83</c:v>
                </c:pt>
                <c:pt idx="5">
                  <c:v>101346.84</c:v>
                </c:pt>
              </c:numCache>
            </c:numRef>
          </c:val>
          <c:extLst>
            <c:ext xmlns:c16="http://schemas.microsoft.com/office/drawing/2014/chart" uri="{C3380CC4-5D6E-409C-BE32-E72D297353CC}">
              <c16:uniqueId val="{00000004-DFEC-4C21-89EC-C555084DE940}"/>
            </c:ext>
          </c:extLst>
        </c:ser>
        <c:dLbls>
          <c:showLegendKey val="0"/>
          <c:showVal val="1"/>
          <c:showCatName val="0"/>
          <c:showSerName val="0"/>
          <c:showPercent val="0"/>
          <c:showBubbleSize val="0"/>
        </c:dLbls>
        <c:axId val="1565228543"/>
        <c:axId val="1565235743"/>
      </c:areaChart>
      <c:lineChart>
        <c:grouping val="standard"/>
        <c:varyColors val="0"/>
        <c:ser>
          <c:idx val="1"/>
          <c:order val="1"/>
          <c:tx>
            <c:strRef>
              <c:f>KPI!$L$4</c:f>
              <c:strCache>
                <c:ptCount val="1"/>
                <c:pt idx="0">
                  <c:v>Sum of Profit Amount</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dPt>
            <c:idx val="0"/>
            <c:marker>
              <c:symbol val="circle"/>
              <c:size val="5"/>
              <c:spPr>
                <a:solidFill>
                  <a:schemeClr val="accent4"/>
                </a:solidFill>
                <a:ln w="9525">
                  <a:solidFill>
                    <a:schemeClr val="accent4"/>
                  </a:solidFill>
                </a:ln>
                <a:effectLst/>
              </c:spPr>
            </c:marker>
            <c:bubble3D val="0"/>
            <c:spPr>
              <a:ln w="28575" cap="rnd">
                <a:solidFill>
                  <a:schemeClr val="accent4"/>
                </a:solidFill>
                <a:round/>
              </a:ln>
              <a:effectLst/>
            </c:spPr>
            <c:extLst>
              <c:ext xmlns:c16="http://schemas.microsoft.com/office/drawing/2014/chart" uri="{C3380CC4-5D6E-409C-BE32-E72D297353CC}">
                <c16:uniqueId val="{00000006-DFEC-4C21-89EC-C555084DE940}"/>
              </c:ext>
            </c:extLst>
          </c:dPt>
          <c:dPt>
            <c:idx val="1"/>
            <c:marker>
              <c:symbol val="circle"/>
              <c:size val="5"/>
              <c:spPr>
                <a:solidFill>
                  <a:schemeClr val="accent4"/>
                </a:solidFill>
                <a:ln w="9525">
                  <a:solidFill>
                    <a:schemeClr val="accent4"/>
                  </a:solidFill>
                </a:ln>
                <a:effectLst/>
              </c:spPr>
            </c:marker>
            <c:bubble3D val="0"/>
            <c:spPr>
              <a:ln w="28575" cap="rnd">
                <a:solidFill>
                  <a:schemeClr val="accent4"/>
                </a:solidFill>
                <a:round/>
              </a:ln>
              <a:effectLst/>
            </c:spPr>
            <c:extLst>
              <c:ext xmlns:c16="http://schemas.microsoft.com/office/drawing/2014/chart" uri="{C3380CC4-5D6E-409C-BE32-E72D297353CC}">
                <c16:uniqueId val="{00000008-DFEC-4C21-89EC-C555084DE940}"/>
              </c:ext>
            </c:extLst>
          </c:dPt>
          <c:dPt>
            <c:idx val="2"/>
            <c:marker>
              <c:symbol val="circle"/>
              <c:size val="5"/>
              <c:spPr>
                <a:solidFill>
                  <a:schemeClr val="accent4"/>
                </a:solidFill>
                <a:ln w="9525">
                  <a:solidFill>
                    <a:schemeClr val="accent4"/>
                  </a:solidFill>
                </a:ln>
                <a:effectLst/>
              </c:spPr>
            </c:marker>
            <c:bubble3D val="0"/>
            <c:spPr>
              <a:ln w="28575" cap="rnd">
                <a:solidFill>
                  <a:schemeClr val="accent4"/>
                </a:solidFill>
                <a:round/>
              </a:ln>
              <a:effectLst/>
            </c:spPr>
            <c:extLst>
              <c:ext xmlns:c16="http://schemas.microsoft.com/office/drawing/2014/chart" uri="{C3380CC4-5D6E-409C-BE32-E72D297353CC}">
                <c16:uniqueId val="{0000000A-DFEC-4C21-89EC-C555084DE940}"/>
              </c:ext>
            </c:extLst>
          </c:dPt>
          <c:dPt>
            <c:idx val="3"/>
            <c:marker>
              <c:symbol val="circle"/>
              <c:size val="5"/>
              <c:spPr>
                <a:solidFill>
                  <a:schemeClr val="accent4"/>
                </a:solidFill>
                <a:ln w="9525">
                  <a:solidFill>
                    <a:schemeClr val="accent4"/>
                  </a:solidFill>
                </a:ln>
                <a:effectLst/>
              </c:spPr>
            </c:marker>
            <c:bubble3D val="0"/>
            <c:spPr>
              <a:ln w="28575" cap="rnd">
                <a:solidFill>
                  <a:schemeClr val="accent4"/>
                </a:solidFill>
                <a:round/>
              </a:ln>
              <a:effectLst/>
            </c:spPr>
            <c:extLst>
              <c:ext xmlns:c16="http://schemas.microsoft.com/office/drawing/2014/chart" uri="{C3380CC4-5D6E-409C-BE32-E72D297353CC}">
                <c16:uniqueId val="{0000000C-DFEC-4C21-89EC-C555084DE940}"/>
              </c:ext>
            </c:extLst>
          </c:dPt>
          <c:dPt>
            <c:idx val="4"/>
            <c:marker>
              <c:symbol val="circle"/>
              <c:size val="5"/>
              <c:spPr>
                <a:solidFill>
                  <a:schemeClr val="accent4"/>
                </a:solidFill>
                <a:ln w="9525">
                  <a:solidFill>
                    <a:schemeClr val="accent4"/>
                  </a:solidFill>
                </a:ln>
                <a:effectLst/>
              </c:spPr>
            </c:marker>
            <c:bubble3D val="0"/>
            <c:spPr>
              <a:ln w="28575" cap="rnd">
                <a:solidFill>
                  <a:schemeClr val="accent4"/>
                </a:solidFill>
                <a:round/>
              </a:ln>
              <a:effectLst/>
            </c:spPr>
            <c:extLst>
              <c:ext xmlns:c16="http://schemas.microsoft.com/office/drawing/2014/chart" uri="{C3380CC4-5D6E-409C-BE32-E72D297353CC}">
                <c16:uniqueId val="{0000000E-DFEC-4C21-89EC-C555084DE940}"/>
              </c:ext>
            </c:extLst>
          </c:dPt>
          <c:dPt>
            <c:idx val="5"/>
            <c:marker>
              <c:symbol val="circle"/>
              <c:size val="5"/>
              <c:spPr>
                <a:solidFill>
                  <a:schemeClr val="accent4"/>
                </a:solidFill>
                <a:ln w="9525">
                  <a:solidFill>
                    <a:schemeClr val="accent4"/>
                  </a:solidFill>
                </a:ln>
                <a:effectLst/>
              </c:spPr>
            </c:marker>
            <c:bubble3D val="0"/>
            <c:spPr>
              <a:ln w="28575" cap="rnd">
                <a:solidFill>
                  <a:schemeClr val="accent4"/>
                </a:solidFill>
                <a:round/>
              </a:ln>
              <a:effectLst/>
            </c:spPr>
            <c:extLst>
              <c:ext xmlns:c16="http://schemas.microsoft.com/office/drawing/2014/chart" uri="{C3380CC4-5D6E-409C-BE32-E72D297353CC}">
                <c16:uniqueId val="{00000010-DFEC-4C21-89EC-C555084DE94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KPI!$J$5:$J$11</c:f>
              <c:strCache>
                <c:ptCount val="6"/>
                <c:pt idx="0">
                  <c:v>Bangalore</c:v>
                </c:pt>
                <c:pt idx="1">
                  <c:v>Chennai</c:v>
                </c:pt>
                <c:pt idx="2">
                  <c:v>Delhi</c:v>
                </c:pt>
                <c:pt idx="3">
                  <c:v>Hyderabad</c:v>
                </c:pt>
                <c:pt idx="4">
                  <c:v>Kolkata</c:v>
                </c:pt>
                <c:pt idx="5">
                  <c:v>Mumbai</c:v>
                </c:pt>
              </c:strCache>
            </c:strRef>
          </c:cat>
          <c:val>
            <c:numRef>
              <c:f>KPI!$L$5:$L$11</c:f>
              <c:numCache>
                <c:formatCode>0.00%</c:formatCode>
                <c:ptCount val="6"/>
                <c:pt idx="0">
                  <c:v>0.15215568816182565</c:v>
                </c:pt>
                <c:pt idx="1">
                  <c:v>0.25180733299179192</c:v>
                </c:pt>
                <c:pt idx="2">
                  <c:v>7.8150955047386741E-2</c:v>
                </c:pt>
                <c:pt idx="3">
                  <c:v>8.3070178214502285E-2</c:v>
                </c:pt>
                <c:pt idx="4">
                  <c:v>0.26215945994257656</c:v>
                </c:pt>
                <c:pt idx="5">
                  <c:v>0.1726563856419169</c:v>
                </c:pt>
              </c:numCache>
            </c:numRef>
          </c:val>
          <c:smooth val="0"/>
          <c:extLst>
            <c:ext xmlns:c16="http://schemas.microsoft.com/office/drawing/2014/chart" uri="{C3380CC4-5D6E-409C-BE32-E72D297353CC}">
              <c16:uniqueId val="{00000011-DFEC-4C21-89EC-C555084DE940}"/>
            </c:ext>
          </c:extLst>
        </c:ser>
        <c:dLbls>
          <c:showLegendKey val="0"/>
          <c:showVal val="1"/>
          <c:showCatName val="0"/>
          <c:showSerName val="0"/>
          <c:showPercent val="0"/>
          <c:showBubbleSize val="0"/>
        </c:dLbls>
        <c:marker val="1"/>
        <c:smooth val="0"/>
        <c:axId val="1802578703"/>
        <c:axId val="1802570063"/>
      </c:lineChart>
      <c:catAx>
        <c:axId val="1565228543"/>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5235743"/>
        <c:crosses val="autoZero"/>
        <c:auto val="1"/>
        <c:lblAlgn val="ctr"/>
        <c:lblOffset val="100"/>
        <c:noMultiLvlLbl val="0"/>
      </c:catAx>
      <c:valAx>
        <c:axId val="1565235743"/>
        <c:scaling>
          <c:orientation val="minMax"/>
        </c:scaling>
        <c:delete val="0"/>
        <c:axPos val="l"/>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5228543"/>
        <c:crosses val="autoZero"/>
        <c:crossBetween val="between"/>
      </c:valAx>
      <c:valAx>
        <c:axId val="1802570063"/>
        <c:scaling>
          <c:orientation val="minMax"/>
        </c:scaling>
        <c:delete val="0"/>
        <c:axPos val="r"/>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2578703"/>
        <c:crosses val="max"/>
        <c:crossBetween val="between"/>
      </c:valAx>
      <c:catAx>
        <c:axId val="1802578703"/>
        <c:scaling>
          <c:orientation val="minMax"/>
        </c:scaling>
        <c:delete val="0"/>
        <c:axPos val="t"/>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2570063"/>
        <c:crosses val="max"/>
        <c:auto val="1"/>
        <c:lblAlgn val="ctr"/>
        <c:lblOffset val="100"/>
        <c:noMultiLvlLbl val="0"/>
      </c:cat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[sales_dashboard_excel (Project 3).xlsx]KPI!Payment mode </c:name>
    <c:fmtId val="4"/>
  </c:pivotSource>
  <c:chart>
    <c:autoTitleDeleted val="1"/>
    <c:pivotFmts>
      <c:pivotFmt>
        <c:idx val="0"/>
        <c:spPr>
          <a:solidFill>
            <a:schemeClr val="accent2"/>
          </a:solidFill>
          <a:ln w="19050">
            <a:solidFill>
              <a:schemeClr val="lt1"/>
            </a:solidFill>
          </a:ln>
          <a:effectLst/>
        </c:spPr>
        <c:marker>
          <c:symbol val="none"/>
        </c:marker>
        <c:dLbl>
          <c:idx val="0"/>
          <c:spPr>
            <a:noFill/>
            <a:ln>
              <a:noFill/>
            </a:ln>
            <a:effectLst>
              <a:glow>
                <a:schemeClr val="accent1">
                  <a:alpha val="77000"/>
                </a:schemeClr>
              </a:glow>
              <a:outerShdw dist="50800" dir="5400000" sx="1000" sy="1000" algn="ctr" rotWithShape="0">
                <a:srgbClr val="000000"/>
              </a:outerShdw>
              <a:softEdge rad="0"/>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w="19050">
            <a:solidFill>
              <a:schemeClr val="lt1"/>
            </a:solidFill>
          </a:ln>
          <a:effectLst/>
        </c:spPr>
      </c:pivotFmt>
      <c:pivotFmt>
        <c:idx val="2"/>
        <c:spPr>
          <a:solidFill>
            <a:schemeClr val="accent2"/>
          </a:solidFill>
          <a:ln w="19050">
            <a:solidFill>
              <a:schemeClr val="lt1"/>
            </a:solidFill>
          </a:ln>
          <a:effectLst/>
        </c:spPr>
      </c:pivotFmt>
      <c:pivotFmt>
        <c:idx val="3"/>
        <c:spPr>
          <a:solidFill>
            <a:schemeClr val="accent2"/>
          </a:solidFill>
          <a:ln w="19050">
            <a:solidFill>
              <a:schemeClr val="lt1"/>
            </a:solidFill>
          </a:ln>
          <a:effectLst/>
        </c:spPr>
      </c:pivotFmt>
      <c:pivotFmt>
        <c:idx val="4"/>
        <c:spPr>
          <a:solidFill>
            <a:schemeClr val="accent2"/>
          </a:solidFill>
          <a:ln w="19050">
            <a:solidFill>
              <a:schemeClr val="lt1"/>
            </a:solidFill>
          </a:ln>
          <a:effectLst/>
        </c:spPr>
      </c:pivotFmt>
      <c:pivotFmt>
        <c:idx val="5"/>
        <c:spPr>
          <a:solidFill>
            <a:schemeClr val="accent2"/>
          </a:solidFill>
          <a:ln w="19050">
            <a:solidFill>
              <a:schemeClr val="lt1"/>
            </a:solidFill>
          </a:ln>
          <a:effectLst/>
        </c:spPr>
      </c:pivotFmt>
      <c:pivotFmt>
        <c:idx val="6"/>
        <c:spPr>
          <a:solidFill>
            <a:schemeClr val="accent2"/>
          </a:solidFill>
          <a:ln w="19050">
            <a:solidFill>
              <a:schemeClr val="lt1"/>
            </a:solidFill>
          </a:ln>
          <a:effectLst/>
        </c:spPr>
      </c:pivotFmt>
      <c:pivotFmt>
        <c:idx val="7"/>
        <c:spPr>
          <a:solidFill>
            <a:schemeClr val="accent2"/>
          </a:solidFill>
          <a:ln w="19050">
            <a:solidFill>
              <a:schemeClr val="lt1"/>
            </a:solidFill>
          </a:ln>
          <a:effectLst/>
        </c:spPr>
        <c:marker>
          <c:symbol val="none"/>
        </c:marker>
        <c:dLbl>
          <c:idx val="0"/>
          <c:spPr>
            <a:noFill/>
            <a:ln>
              <a:noFill/>
            </a:ln>
            <a:effectLst>
              <a:glow>
                <a:schemeClr val="accent1">
                  <a:alpha val="77000"/>
                </a:schemeClr>
              </a:glow>
              <a:outerShdw dist="50800" dir="5400000" sx="1000" sy="1000" algn="ctr" rotWithShape="0">
                <a:srgbClr val="000000"/>
              </a:outerShdw>
              <a:softEdge rad="0"/>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2"/>
          </a:solidFill>
          <a:ln w="19050">
            <a:solidFill>
              <a:schemeClr val="lt1"/>
            </a:solidFill>
          </a:ln>
          <a:effectLst/>
        </c:spPr>
      </c:pivotFmt>
      <c:pivotFmt>
        <c:idx val="9"/>
        <c:spPr>
          <a:solidFill>
            <a:schemeClr val="accent2"/>
          </a:solidFill>
          <a:ln w="19050">
            <a:solidFill>
              <a:schemeClr val="lt1"/>
            </a:solidFill>
          </a:ln>
          <a:effectLst/>
        </c:spPr>
      </c:pivotFmt>
      <c:pivotFmt>
        <c:idx val="10"/>
        <c:spPr>
          <a:solidFill>
            <a:schemeClr val="accent2"/>
          </a:solidFill>
          <a:ln w="19050">
            <a:solidFill>
              <a:schemeClr val="lt1"/>
            </a:solidFill>
          </a:ln>
          <a:effectLst/>
        </c:spPr>
      </c:pivotFmt>
      <c:pivotFmt>
        <c:idx val="11"/>
        <c:spPr>
          <a:solidFill>
            <a:schemeClr val="accent2"/>
          </a:solidFill>
          <a:ln w="19050">
            <a:solidFill>
              <a:schemeClr val="lt1"/>
            </a:solidFill>
          </a:ln>
          <a:effectLst/>
        </c:spPr>
      </c:pivotFmt>
      <c:pivotFmt>
        <c:idx val="12"/>
        <c:spPr>
          <a:solidFill>
            <a:schemeClr val="accent2"/>
          </a:solidFill>
          <a:ln w="19050">
            <a:solidFill>
              <a:schemeClr val="lt1"/>
            </a:solidFill>
          </a:ln>
          <a:effectLst/>
        </c:spPr>
        <c:marker>
          <c:symbol val="none"/>
        </c:marker>
        <c:dLbl>
          <c:idx val="0"/>
          <c:spPr>
            <a:noFill/>
            <a:ln>
              <a:noFill/>
            </a:ln>
            <a:effectLst>
              <a:glow>
                <a:schemeClr val="accent1">
                  <a:alpha val="77000"/>
                </a:schemeClr>
              </a:glow>
              <a:outerShdw dist="50800" dir="5400000" sx="1000" sy="1000" algn="ctr" rotWithShape="0">
                <a:srgbClr val="000000"/>
              </a:outerShdw>
              <a:softEdge rad="0"/>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2"/>
          </a:solidFill>
          <a:ln w="19050">
            <a:solidFill>
              <a:schemeClr val="lt1"/>
            </a:solidFill>
          </a:ln>
          <a:effectLst/>
        </c:spPr>
      </c:pivotFmt>
      <c:pivotFmt>
        <c:idx val="14"/>
        <c:spPr>
          <a:solidFill>
            <a:schemeClr val="accent2"/>
          </a:solidFill>
          <a:ln w="19050">
            <a:solidFill>
              <a:schemeClr val="lt1"/>
            </a:solidFill>
          </a:ln>
          <a:effectLst/>
        </c:spPr>
      </c:pivotFmt>
      <c:pivotFmt>
        <c:idx val="15"/>
        <c:spPr>
          <a:solidFill>
            <a:schemeClr val="accent2"/>
          </a:solidFill>
          <a:ln w="19050">
            <a:solidFill>
              <a:schemeClr val="lt1"/>
            </a:solidFill>
          </a:ln>
          <a:effectLst/>
        </c:spPr>
      </c:pivotFmt>
      <c:pivotFmt>
        <c:idx val="16"/>
        <c:spPr>
          <a:solidFill>
            <a:schemeClr val="accent2"/>
          </a:solidFill>
          <a:ln w="19050">
            <a:solidFill>
              <a:schemeClr val="lt1"/>
            </a:solidFill>
          </a:ln>
          <a:effectLst/>
        </c:spPr>
      </c:pivotFmt>
    </c:pivotFmts>
    <c:plotArea>
      <c:layout>
        <c:manualLayout>
          <c:layoutTarget val="inner"/>
          <c:xMode val="edge"/>
          <c:yMode val="edge"/>
          <c:x val="0.15128787016124043"/>
          <c:y val="0.10008591578415382"/>
          <c:w val="0.47980608577513961"/>
          <c:h val="0.84085055499760808"/>
        </c:manualLayout>
      </c:layout>
      <c:doughnutChart>
        <c:varyColors val="1"/>
        <c:ser>
          <c:idx val="0"/>
          <c:order val="0"/>
          <c:tx>
            <c:strRef>
              <c:f>KPI!$Z$4</c:f>
              <c:strCache>
                <c:ptCount val="1"/>
                <c:pt idx="0">
                  <c:v>Total</c:v>
                </c:pt>
              </c:strCache>
            </c:strRef>
          </c:tx>
          <c:dPt>
            <c:idx val="0"/>
            <c:bubble3D val="0"/>
            <c:spPr>
              <a:solidFill>
                <a:schemeClr val="accent2"/>
              </a:solidFill>
              <a:ln w="19050">
                <a:solidFill>
                  <a:schemeClr val="lt1"/>
                </a:solidFill>
              </a:ln>
              <a:effectLst/>
            </c:spPr>
            <c:extLst>
              <c:ext xmlns:c16="http://schemas.microsoft.com/office/drawing/2014/chart" uri="{C3380CC4-5D6E-409C-BE32-E72D297353CC}">
                <c16:uniqueId val="{00000001-9FF8-49AB-9B8C-6D59DE3B8B33}"/>
              </c:ext>
            </c:extLst>
          </c:dPt>
          <c:dPt>
            <c:idx val="1"/>
            <c:bubble3D val="0"/>
            <c:spPr>
              <a:solidFill>
                <a:schemeClr val="accent4"/>
              </a:solidFill>
              <a:ln w="19050">
                <a:solidFill>
                  <a:schemeClr val="lt1"/>
                </a:solidFill>
              </a:ln>
              <a:effectLst/>
            </c:spPr>
            <c:extLst>
              <c:ext xmlns:c16="http://schemas.microsoft.com/office/drawing/2014/chart" uri="{C3380CC4-5D6E-409C-BE32-E72D297353CC}">
                <c16:uniqueId val="{00000003-9FF8-49AB-9B8C-6D59DE3B8B33}"/>
              </c:ext>
            </c:extLst>
          </c:dPt>
          <c:dPt>
            <c:idx val="2"/>
            <c:bubble3D val="0"/>
            <c:spPr>
              <a:solidFill>
                <a:schemeClr val="accent6"/>
              </a:solidFill>
              <a:ln w="19050">
                <a:solidFill>
                  <a:schemeClr val="lt1"/>
                </a:solidFill>
              </a:ln>
              <a:effectLst/>
            </c:spPr>
            <c:extLst>
              <c:ext xmlns:c16="http://schemas.microsoft.com/office/drawing/2014/chart" uri="{C3380CC4-5D6E-409C-BE32-E72D297353CC}">
                <c16:uniqueId val="{00000005-9FF8-49AB-9B8C-6D59DE3B8B33}"/>
              </c:ext>
            </c:extLst>
          </c:dPt>
          <c:dPt>
            <c:idx val="3"/>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7-9FF8-49AB-9B8C-6D59DE3B8B33}"/>
              </c:ext>
            </c:extLst>
          </c:dPt>
          <c:dLbls>
            <c:spPr>
              <a:noFill/>
              <a:ln>
                <a:noFill/>
              </a:ln>
              <a:effectLst>
                <a:glow>
                  <a:schemeClr val="accent1">
                    <a:alpha val="77000"/>
                  </a:schemeClr>
                </a:glow>
                <a:outerShdw dist="50800" dir="5400000" sx="1000" sy="1000" algn="ctr" rotWithShape="0">
                  <a:srgbClr val="000000"/>
                </a:outerShdw>
                <a:softEdge rad="0"/>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KPI!$Y$5:$Y$9</c:f>
              <c:strCache>
                <c:ptCount val="4"/>
                <c:pt idx="0">
                  <c:v>Cash</c:v>
                </c:pt>
                <c:pt idx="1">
                  <c:v>Credit Card</c:v>
                </c:pt>
                <c:pt idx="2">
                  <c:v>Debit Card</c:v>
                </c:pt>
                <c:pt idx="3">
                  <c:v>Net Banking</c:v>
                </c:pt>
              </c:strCache>
            </c:strRef>
          </c:cat>
          <c:val>
            <c:numRef>
              <c:f>KPI!$Z$5:$Z$9</c:f>
              <c:numCache>
                <c:formatCode>0.00%</c:formatCode>
                <c:ptCount val="4"/>
                <c:pt idx="0">
                  <c:v>0.33204624723783488</c:v>
                </c:pt>
                <c:pt idx="1">
                  <c:v>0.2128987546063878</c:v>
                </c:pt>
                <c:pt idx="2">
                  <c:v>0.30883786821494558</c:v>
                </c:pt>
                <c:pt idx="3">
                  <c:v>0.14621712994083172</c:v>
                </c:pt>
              </c:numCache>
            </c:numRef>
          </c:val>
          <c:extLst>
            <c:ext xmlns:c16="http://schemas.microsoft.com/office/drawing/2014/chart" uri="{C3380CC4-5D6E-409C-BE32-E72D297353CC}">
              <c16:uniqueId val="{00000008-9FF8-49AB-9B8C-6D59DE3B8B33}"/>
            </c:ext>
          </c:extLst>
        </c:ser>
        <c:dLbls>
          <c:showLegendKey val="0"/>
          <c:showVal val="1"/>
          <c:showCatName val="0"/>
          <c:showSerName val="0"/>
          <c:showPercent val="0"/>
          <c:showBubbleSize val="0"/>
          <c:showLeaderLines val="1"/>
        </c:dLbls>
        <c:firstSliceAng val="83"/>
        <c:holeSize val="53"/>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_xlchart.v1.2</cx:f>
      </cx:numDim>
    </cx:data>
  </cx:chartData>
  <cx:chart>
    <cx:title pos="t" align="ctr" overlay="0"/>
    <cx:plotArea>
      <cx:plotAreaRegion>
        <cx:series layoutId="sunburst" uniqueId="{1B781045-5DAD-4E2D-B1DA-BF4D81EC1F96}">
          <cx:tx>
            <cx:txData>
              <cx:f>_xlchart.v1.1</cx:f>
              <cx:v>Sum of Net sales</cx:v>
            </cx:txData>
          </cx:tx>
          <cx:dataLabels pos="ctr">
            <cx:txPr>
              <a:bodyPr spcFirstLastPara="1" vertOverflow="ellipsis" horzOverflow="overflow" wrap="square" lIns="0" tIns="0" rIns="0" bIns="0" anchor="ctr" anchorCtr="1"/>
              <a:lstStyle/>
              <a:p>
                <a:pPr algn="ctr" rtl="0">
                  <a:defRPr b="0">
                    <a:solidFill>
                      <a:sysClr val="windowText" lastClr="000000"/>
                    </a:solidFill>
                  </a:defRPr>
                </a:pPr>
                <a:endParaRPr lang="en-US" sz="900" b="0" i="0" u="none" strike="noStrike" baseline="0">
                  <a:solidFill>
                    <a:sysClr val="windowText" lastClr="000000"/>
                  </a:solidFill>
                  <a:latin typeface="Aptos Narrow" panose="02110004020202020204"/>
                </a:endParaRPr>
              </a:p>
            </cx:txPr>
            <cx:visibility seriesName="0" categoryName="1" value="1"/>
            <cx:separator>, </cx:separator>
          </cx:dataLabels>
          <cx:dataId val="0"/>
        </cx:series>
      </cx:plotAreaRegion>
    </cx:plotArea>
    <cx:legend pos="t" align="ctr"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_xlchart.v1.3</cx:f>
      </cx:strDim>
      <cx:numDim type="size">
        <cx:f>_xlchart.v1.5</cx:f>
      </cx:numDim>
    </cx:data>
  </cx:chartData>
  <cx:chart>
    <cx:plotArea>
      <cx:plotAreaRegion>
        <cx:series layoutId="treemap" uniqueId="{28A580A7-9C48-4C96-B3C5-12674003499C}">
          <cx:tx>
            <cx:txData>
              <cx:f>_xlchart.v1.4</cx:f>
              <cx:v>Sum of Net sales</cx:v>
            </cx:txData>
          </cx:tx>
          <cx:dataLabels>
            <cx:txPr>
              <a:bodyPr spcFirstLastPara="1" vertOverflow="ellipsis" horzOverflow="overflow" wrap="square" lIns="0" tIns="0" rIns="0" bIns="0" anchor="ctr" anchorCtr="1"/>
              <a:lstStyle/>
              <a:p>
                <a:pPr algn="ctr" rtl="0">
                  <a:defRPr sz="1050" b="1">
                    <a:solidFill>
                      <a:sysClr val="windowText" lastClr="000000"/>
                    </a:solidFill>
                  </a:defRPr>
                </a:pPr>
                <a:endParaRPr lang="en-US" sz="1050" b="1" i="0" u="none" strike="noStrike" baseline="0">
                  <a:solidFill>
                    <a:sysClr val="windowText" lastClr="000000"/>
                  </a:solidFill>
                  <a:latin typeface="Aptos Narrow" panose="02110004020202020204"/>
                </a:endParaRPr>
              </a:p>
            </cx:txPr>
            <cx:visibility seriesName="0" categoryName="1" value="1"/>
            <cx:separator>, </cx:separator>
            <cx:dataLabel idx="1">
              <cx:txPr>
                <a:bodyPr spcFirstLastPara="1" vertOverflow="ellipsis" horzOverflow="overflow" wrap="square" lIns="0" tIns="0" rIns="0" bIns="0" anchor="ctr" anchorCtr="1"/>
                <a:lstStyle/>
                <a:p>
                  <a:pPr algn="ctr" rtl="0">
                    <a:defRPr sz="1050" b="1">
                      <a:solidFill>
                        <a:sysClr val="windowText" lastClr="000000"/>
                      </a:solidFill>
                    </a:defRPr>
                  </a:pPr>
                  <a:r>
                    <a:rPr lang="en-US" sz="1050" b="1" i="0" u="none" strike="noStrike" baseline="0">
                      <a:solidFill>
                        <a:sysClr val="windowText" lastClr="000000"/>
                      </a:solidFill>
                      <a:latin typeface="Aptos Narrow" panose="02110004020202020204"/>
                    </a:rPr>
                    <a:t>Delivered, 44630.69</a:t>
                  </a:r>
                </a:p>
              </cx:txPr>
            </cx:dataLabel>
          </cx:dataLabels>
          <cx:dataId val="0"/>
          <cx:layoutPr>
            <cx:parentLabelLayout val="overlapping"/>
          </cx:layoutPr>
        </cx:series>
      </cx:plotAreaRegion>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_xlchart.v1.6</cx:f>
      </cx:strDim>
      <cx:numDim type="size">
        <cx:f>_xlchart.v1.8</cx:f>
      </cx:numDim>
    </cx:data>
  </cx:chartData>
  <cx:chart>
    <cx:title pos="t" align="ctr" overlay="0"/>
    <cx:plotArea>
      <cx:plotAreaRegion>
        <cx:series layoutId="sunburst" uniqueId="{1B781045-5DAD-4E2D-B1DA-BF4D81EC1F96}">
          <cx:tx>
            <cx:txData>
              <cx:f>_xlchart.v1.7</cx:f>
              <cx:v>Sum of Net sales</cx:v>
            </cx:txData>
          </cx:tx>
          <cx:dataLabels pos="ctr">
            <cx:txPr>
              <a:bodyPr spcFirstLastPara="1" vertOverflow="ellipsis" horzOverflow="overflow" wrap="square" lIns="0" tIns="0" rIns="0" bIns="0" anchor="ctr" anchorCtr="1"/>
              <a:lstStyle/>
              <a:p>
                <a:pPr algn="ctr" rtl="0">
                  <a:defRPr b="0">
                    <a:solidFill>
                      <a:sysClr val="windowText" lastClr="000000"/>
                    </a:solidFill>
                  </a:defRPr>
                </a:pPr>
                <a:endParaRPr lang="en-US" sz="900" b="0" i="0" u="none" strike="noStrike" baseline="0">
                  <a:solidFill>
                    <a:sysClr val="windowText" lastClr="000000"/>
                  </a:solidFill>
                  <a:latin typeface="Aptos Narrow" panose="02110004020202020204"/>
                </a:endParaRPr>
              </a:p>
            </cx:txPr>
            <cx:visibility seriesName="0" categoryName="1" value="1"/>
            <cx:separator>, </cx:separator>
          </cx:dataLabels>
          <cx:dataId val="0"/>
        </cx:series>
      </cx:plotAreaRegion>
    </cx:plotArea>
    <cx:legend pos="t" align="ctr" overlay="0"/>
  </cx:chart>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strDim type="cat">
        <cx:f>_xlchart.v1.9</cx:f>
      </cx:strDim>
      <cx:numDim type="size">
        <cx:f>_xlchart.v1.11</cx:f>
      </cx:numDim>
    </cx:data>
  </cx:chartData>
  <cx:chart>
    <cx:plotArea>
      <cx:plotAreaRegion>
        <cx:series layoutId="treemap" uniqueId="{28A580A7-9C48-4C96-B3C5-12674003499C}">
          <cx:tx>
            <cx:txData>
              <cx:f>_xlchart.v1.10</cx:f>
              <cx:v>Sum of Net sales</cx:v>
            </cx:txData>
          </cx:tx>
          <cx:dataLabels>
            <cx:txPr>
              <a:bodyPr spcFirstLastPara="1" vertOverflow="ellipsis" horzOverflow="overflow" wrap="square" lIns="0" tIns="0" rIns="0" bIns="0" anchor="ctr" anchorCtr="1"/>
              <a:lstStyle/>
              <a:p>
                <a:pPr algn="ctr" rtl="0">
                  <a:defRPr sz="1050" b="1">
                    <a:solidFill>
                      <a:sysClr val="windowText" lastClr="000000"/>
                    </a:solidFill>
                  </a:defRPr>
                </a:pPr>
                <a:endParaRPr lang="en-US" sz="1050" b="1" i="0" u="none" strike="noStrike" baseline="0">
                  <a:solidFill>
                    <a:sysClr val="windowText" lastClr="000000"/>
                  </a:solidFill>
                  <a:latin typeface="Aptos Narrow" panose="02110004020202020204"/>
                </a:endParaRPr>
              </a:p>
            </cx:txPr>
            <cx:visibility seriesName="0" categoryName="1" value="1"/>
            <cx:separator>, </cx:separator>
            <cx:dataLabel idx="1">
              <cx:txPr>
                <a:bodyPr spcFirstLastPara="1" vertOverflow="ellipsis" horzOverflow="overflow" wrap="square" lIns="0" tIns="0" rIns="0" bIns="0" anchor="ctr" anchorCtr="1"/>
                <a:lstStyle/>
                <a:p>
                  <a:pPr algn="ctr" rtl="0">
                    <a:defRPr sz="1050" b="1">
                      <a:solidFill>
                        <a:sysClr val="windowText" lastClr="000000"/>
                      </a:solidFill>
                    </a:defRPr>
                  </a:pPr>
                  <a:r>
                    <a:rPr lang="en-US" sz="1050" b="1" i="0" u="none" strike="noStrike" baseline="0">
                      <a:solidFill>
                        <a:sysClr val="windowText" lastClr="000000"/>
                      </a:solidFill>
                      <a:latin typeface="Aptos Narrow" panose="02110004020202020204"/>
                    </a:rPr>
                    <a:t>Delivered, 198728.61</a:t>
                  </a:r>
                </a:p>
              </cx:txPr>
            </cx:dataLabel>
          </cx:dataLabels>
          <cx:dataId val="0"/>
          <cx:layoutPr>
            <cx:parentLabelLayout val="overlapping"/>
          </cx:layoutPr>
        </cx:series>
      </cx:plotAreaRegion>
    </cx:plotArea>
  </cx:chart>
</cx:chartSpace>
</file>

<file path=xl/charts/colors1.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10.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7">
  <a:schemeClr val="accent4"/>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81">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5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81">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6.xml"/><Relationship Id="rId3" Type="http://schemas.microsoft.com/office/2014/relationships/chartEx" Target="../charts/chartEx1.xml"/><Relationship Id="rId7" Type="http://schemas.openxmlformats.org/officeDocument/2006/relationships/chart" Target="../charts/chart5.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4.xml"/><Relationship Id="rId5" Type="http://schemas.microsoft.com/office/2014/relationships/chartEx" Target="../charts/chartEx2.xml"/><Relationship Id="rId4" Type="http://schemas.openxmlformats.org/officeDocument/2006/relationships/chart" Target="../charts/chart3.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2.xml"/><Relationship Id="rId3" Type="http://schemas.microsoft.com/office/2014/relationships/chartEx" Target="../charts/chartEx3.xml"/><Relationship Id="rId7" Type="http://schemas.openxmlformats.org/officeDocument/2006/relationships/chart" Target="../charts/chart11.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0.xml"/><Relationship Id="rId5" Type="http://schemas.microsoft.com/office/2014/relationships/chartEx" Target="../charts/chartEx4.xml"/><Relationship Id="rId10" Type="http://schemas.openxmlformats.org/officeDocument/2006/relationships/chart" Target="../charts/chart14.xml"/><Relationship Id="rId4" Type="http://schemas.openxmlformats.org/officeDocument/2006/relationships/chart" Target="../charts/chart9.xml"/><Relationship Id="rId9" Type="http://schemas.openxmlformats.org/officeDocument/2006/relationships/chart" Target="../charts/chart13.xml"/></Relationships>
</file>

<file path=xl/drawings/drawing1.xml><?xml version="1.0" encoding="utf-8"?>
<xdr:wsDr xmlns:xdr="http://schemas.openxmlformats.org/drawingml/2006/spreadsheetDrawing" xmlns:a="http://schemas.openxmlformats.org/drawingml/2006/main">
  <xdr:twoCellAnchor editAs="oneCell">
    <xdr:from>
      <xdr:col>0</xdr:col>
      <xdr:colOff>100836</xdr:colOff>
      <xdr:row>60</xdr:row>
      <xdr:rowOff>0</xdr:rowOff>
    </xdr:from>
    <xdr:to>
      <xdr:col>1</xdr:col>
      <xdr:colOff>825100</xdr:colOff>
      <xdr:row>68</xdr:row>
      <xdr:rowOff>30480</xdr:rowOff>
    </xdr:to>
    <mc:AlternateContent xmlns:mc="http://schemas.openxmlformats.org/markup-compatibility/2006" xmlns:a14="http://schemas.microsoft.com/office/drawing/2010/main">
      <mc:Choice Requires="a14">
        <xdr:graphicFrame macro="">
          <xdr:nvGraphicFramePr>
            <xdr:cNvPr id="2" name="Product category">
              <a:extLst>
                <a:ext uri="{FF2B5EF4-FFF2-40B4-BE49-F238E27FC236}">
                  <a16:creationId xmlns:a16="http://schemas.microsoft.com/office/drawing/2014/main" id="{A9AC69FC-78D0-B177-824A-589E05879AEA}"/>
                </a:ext>
              </a:extLst>
            </xdr:cNvPr>
            <xdr:cNvGraphicFramePr/>
          </xdr:nvGraphicFramePr>
          <xdr:xfrm>
            <a:off x="0" y="0"/>
            <a:ext cx="0" cy="0"/>
          </xdr:xfrm>
          <a:graphic>
            <a:graphicData uri="http://schemas.microsoft.com/office/drawing/2010/slicer">
              <sle:slicer xmlns:sle="http://schemas.microsoft.com/office/drawing/2010/slicer" name="Product category"/>
            </a:graphicData>
          </a:graphic>
        </xdr:graphicFrame>
      </mc:Choice>
      <mc:Fallback xmlns="">
        <xdr:sp macro="" textlink="">
          <xdr:nvSpPr>
            <xdr:cNvPr id="0" name=""/>
            <xdr:cNvSpPr>
              <a:spLocks noTextEdit="1"/>
            </xdr:cNvSpPr>
          </xdr:nvSpPr>
          <xdr:spPr>
            <a:xfrm>
              <a:off x="100836" y="11103429"/>
              <a:ext cx="1827158" cy="151093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93784</xdr:colOff>
      <xdr:row>41</xdr:row>
      <xdr:rowOff>163287</xdr:rowOff>
    </xdr:from>
    <xdr:to>
      <xdr:col>1</xdr:col>
      <xdr:colOff>825100</xdr:colOff>
      <xdr:row>50</xdr:row>
      <xdr:rowOff>31569</xdr:rowOff>
    </xdr:to>
    <mc:AlternateContent xmlns:mc="http://schemas.openxmlformats.org/markup-compatibility/2006" xmlns:a14="http://schemas.microsoft.com/office/drawing/2010/main">
      <mc:Choice Requires="a14">
        <xdr:graphicFrame macro="">
          <xdr:nvGraphicFramePr>
            <xdr:cNvPr id="3" name="Payment mode">
              <a:extLst>
                <a:ext uri="{FF2B5EF4-FFF2-40B4-BE49-F238E27FC236}">
                  <a16:creationId xmlns:a16="http://schemas.microsoft.com/office/drawing/2014/main" id="{0A89B1D1-F370-6D5E-8A19-F0C28CCD626E}"/>
                </a:ext>
              </a:extLst>
            </xdr:cNvPr>
            <xdr:cNvGraphicFramePr/>
          </xdr:nvGraphicFramePr>
          <xdr:xfrm>
            <a:off x="0" y="0"/>
            <a:ext cx="0" cy="0"/>
          </xdr:xfrm>
          <a:graphic>
            <a:graphicData uri="http://schemas.microsoft.com/office/drawing/2010/slicer">
              <sle:slicer xmlns:sle="http://schemas.microsoft.com/office/drawing/2010/slicer" name="Payment mode"/>
            </a:graphicData>
          </a:graphic>
        </xdr:graphicFrame>
      </mc:Choice>
      <mc:Fallback xmlns="">
        <xdr:sp macro="" textlink="">
          <xdr:nvSpPr>
            <xdr:cNvPr id="0" name=""/>
            <xdr:cNvSpPr>
              <a:spLocks noTextEdit="1"/>
            </xdr:cNvSpPr>
          </xdr:nvSpPr>
          <xdr:spPr>
            <a:xfrm>
              <a:off x="93784" y="7750630"/>
              <a:ext cx="1834210" cy="153379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93784</xdr:colOff>
      <xdr:row>33</xdr:row>
      <xdr:rowOff>113881</xdr:rowOff>
    </xdr:from>
    <xdr:to>
      <xdr:col>1</xdr:col>
      <xdr:colOff>825100</xdr:colOff>
      <xdr:row>40</xdr:row>
      <xdr:rowOff>106260</xdr:rowOff>
    </xdr:to>
    <mc:AlternateContent xmlns:mc="http://schemas.openxmlformats.org/markup-compatibility/2006" xmlns:a14="http://schemas.microsoft.com/office/drawing/2010/main">
      <mc:Choice Requires="a14">
        <xdr:graphicFrame macro="">
          <xdr:nvGraphicFramePr>
            <xdr:cNvPr id="4" name="Delivery status">
              <a:extLst>
                <a:ext uri="{FF2B5EF4-FFF2-40B4-BE49-F238E27FC236}">
                  <a16:creationId xmlns:a16="http://schemas.microsoft.com/office/drawing/2014/main" id="{99859377-1323-73DA-5BAB-0BBC12E21252}"/>
                </a:ext>
              </a:extLst>
            </xdr:cNvPr>
            <xdr:cNvGraphicFramePr/>
          </xdr:nvGraphicFramePr>
          <xdr:xfrm>
            <a:off x="0" y="0"/>
            <a:ext cx="0" cy="0"/>
          </xdr:xfrm>
          <a:graphic>
            <a:graphicData uri="http://schemas.microsoft.com/office/drawing/2010/slicer">
              <sle:slicer xmlns:sle="http://schemas.microsoft.com/office/drawing/2010/slicer" name="Delivery status"/>
            </a:graphicData>
          </a:graphic>
        </xdr:graphicFrame>
      </mc:Choice>
      <mc:Fallback xmlns="">
        <xdr:sp macro="" textlink="">
          <xdr:nvSpPr>
            <xdr:cNvPr id="0" name=""/>
            <xdr:cNvSpPr>
              <a:spLocks noTextEdit="1"/>
            </xdr:cNvSpPr>
          </xdr:nvSpPr>
          <xdr:spPr>
            <a:xfrm>
              <a:off x="93784" y="6220767"/>
              <a:ext cx="1834210" cy="12877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97594</xdr:colOff>
      <xdr:row>51</xdr:row>
      <xdr:rowOff>21772</xdr:rowOff>
    </xdr:from>
    <xdr:to>
      <xdr:col>1</xdr:col>
      <xdr:colOff>825100</xdr:colOff>
      <xdr:row>59</xdr:row>
      <xdr:rowOff>138250</xdr:rowOff>
    </xdr:to>
    <mc:AlternateContent xmlns:mc="http://schemas.openxmlformats.org/markup-compatibility/2006" xmlns:a14="http://schemas.microsoft.com/office/drawing/2010/main">
      <mc:Choice Requires="a14">
        <xdr:graphicFrame macro="">
          <xdr:nvGraphicFramePr>
            <xdr:cNvPr id="5" name="Region">
              <a:extLst>
                <a:ext uri="{FF2B5EF4-FFF2-40B4-BE49-F238E27FC236}">
                  <a16:creationId xmlns:a16="http://schemas.microsoft.com/office/drawing/2014/main" id="{4D961393-3C8A-09BC-51E6-286F6951721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97594" y="9459686"/>
              <a:ext cx="1830400" cy="159693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27</xdr:row>
      <xdr:rowOff>24973</xdr:rowOff>
    </xdr:from>
    <xdr:to>
      <xdr:col>1</xdr:col>
      <xdr:colOff>731316</xdr:colOff>
      <xdr:row>32</xdr:row>
      <xdr:rowOff>133830</xdr:rowOff>
    </xdr:to>
    <mc:AlternateContent xmlns:mc="http://schemas.openxmlformats.org/markup-compatibility/2006" xmlns:a14="http://schemas.microsoft.com/office/drawing/2010/main">
      <mc:Choice Requires="a14">
        <xdr:graphicFrame macro="">
          <xdr:nvGraphicFramePr>
            <xdr:cNvPr id="6" name="sales channel">
              <a:extLst>
                <a:ext uri="{FF2B5EF4-FFF2-40B4-BE49-F238E27FC236}">
                  <a16:creationId xmlns:a16="http://schemas.microsoft.com/office/drawing/2014/main" id="{14A65DDC-0057-BE41-2C6B-727F1A75895C}"/>
                </a:ext>
              </a:extLst>
            </xdr:cNvPr>
            <xdr:cNvGraphicFramePr/>
          </xdr:nvGraphicFramePr>
          <xdr:xfrm>
            <a:off x="0" y="0"/>
            <a:ext cx="0" cy="0"/>
          </xdr:xfrm>
          <a:graphic>
            <a:graphicData uri="http://schemas.microsoft.com/office/drawing/2010/slicer">
              <sle:slicer xmlns:sle="http://schemas.microsoft.com/office/drawing/2010/slicer" name="sales channel"/>
            </a:graphicData>
          </a:graphic>
        </xdr:graphicFrame>
      </mc:Choice>
      <mc:Fallback xmlns="">
        <xdr:sp macro="" textlink="">
          <xdr:nvSpPr>
            <xdr:cNvPr id="0" name=""/>
            <xdr:cNvSpPr>
              <a:spLocks noTextEdit="1"/>
            </xdr:cNvSpPr>
          </xdr:nvSpPr>
          <xdr:spPr>
            <a:xfrm>
              <a:off x="0" y="5021516"/>
              <a:ext cx="1834210" cy="103414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188375</xdr:colOff>
      <xdr:row>41</xdr:row>
      <xdr:rowOff>76201</xdr:rowOff>
    </xdr:from>
    <xdr:to>
      <xdr:col>8</xdr:col>
      <xdr:colOff>131731</xdr:colOff>
      <xdr:row>54</xdr:row>
      <xdr:rowOff>30481</xdr:rowOff>
    </xdr:to>
    <mc:AlternateContent xmlns:mc="http://schemas.openxmlformats.org/markup-compatibility/2006" xmlns:a14="http://schemas.microsoft.com/office/drawing/2010/main">
      <mc:Choice Requires="a14">
        <xdr:graphicFrame macro="">
          <xdr:nvGraphicFramePr>
            <xdr:cNvPr id="8" name="Product name">
              <a:extLst>
                <a:ext uri="{FF2B5EF4-FFF2-40B4-BE49-F238E27FC236}">
                  <a16:creationId xmlns:a16="http://schemas.microsoft.com/office/drawing/2014/main" id="{7D5837AC-E6DF-6017-A3DA-C8BDC419B5DD}"/>
                </a:ext>
              </a:extLst>
            </xdr:cNvPr>
            <xdr:cNvGraphicFramePr/>
          </xdr:nvGraphicFramePr>
          <xdr:xfrm>
            <a:off x="0" y="0"/>
            <a:ext cx="0" cy="0"/>
          </xdr:xfrm>
          <a:graphic>
            <a:graphicData uri="http://schemas.microsoft.com/office/drawing/2010/slicer">
              <sle:slicer xmlns:sle="http://schemas.microsoft.com/office/drawing/2010/slicer" name="Product name"/>
            </a:graphicData>
          </a:graphic>
        </xdr:graphicFrame>
      </mc:Choice>
      <mc:Fallback xmlns="">
        <xdr:sp macro="" textlink="">
          <xdr:nvSpPr>
            <xdr:cNvPr id="0" name=""/>
            <xdr:cNvSpPr>
              <a:spLocks noTextEdit="1"/>
            </xdr:cNvSpPr>
          </xdr:nvSpPr>
          <xdr:spPr>
            <a:xfrm>
              <a:off x="7558004" y="7663544"/>
              <a:ext cx="1827158" cy="236002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818071</xdr:colOff>
      <xdr:row>35</xdr:row>
      <xdr:rowOff>143692</xdr:rowOff>
    </xdr:from>
    <xdr:to>
      <xdr:col>5</xdr:col>
      <xdr:colOff>128337</xdr:colOff>
      <xdr:row>46</xdr:row>
      <xdr:rowOff>174171</xdr:rowOff>
    </xdr:to>
    <mc:AlternateContent xmlns:mc="http://schemas.openxmlformats.org/markup-compatibility/2006" xmlns:a14="http://schemas.microsoft.com/office/drawing/2010/main">
      <mc:Choice Requires="a14">
        <xdr:graphicFrame macro="">
          <xdr:nvGraphicFramePr>
            <xdr:cNvPr id="9" name="City">
              <a:extLst>
                <a:ext uri="{FF2B5EF4-FFF2-40B4-BE49-F238E27FC236}">
                  <a16:creationId xmlns:a16="http://schemas.microsoft.com/office/drawing/2014/main" id="{867D343B-E0CE-138B-5DAF-50F6D21156B7}"/>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4486557" y="6620692"/>
              <a:ext cx="1827158" cy="206610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41</xdr:col>
      <xdr:colOff>169049</xdr:colOff>
      <xdr:row>4</xdr:row>
      <xdr:rowOff>60703</xdr:rowOff>
    </xdr:from>
    <xdr:to>
      <xdr:col>46</xdr:col>
      <xdr:colOff>465954</xdr:colOff>
      <xdr:row>11</xdr:row>
      <xdr:rowOff>152143</xdr:rowOff>
    </xdr:to>
    <mc:AlternateContent xmlns:mc="http://schemas.openxmlformats.org/markup-compatibility/2006" xmlns:tsle="http://schemas.microsoft.com/office/drawing/2012/timeslicer">
      <mc:Choice Requires="tsle">
        <xdr:graphicFrame macro="">
          <xdr:nvGraphicFramePr>
            <xdr:cNvPr id="10" name="Date">
              <a:extLst>
                <a:ext uri="{FF2B5EF4-FFF2-40B4-BE49-F238E27FC236}">
                  <a16:creationId xmlns:a16="http://schemas.microsoft.com/office/drawing/2014/main" id="{293188F9-6398-4D79-3145-32602FB793EA}"/>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41393249" y="800932"/>
              <a:ext cx="3344905" cy="138684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0</xdr:col>
      <xdr:colOff>64477</xdr:colOff>
      <xdr:row>5</xdr:row>
      <xdr:rowOff>11724</xdr:rowOff>
    </xdr:from>
    <xdr:to>
      <xdr:col>0</xdr:col>
      <xdr:colOff>873369</xdr:colOff>
      <xdr:row>6</xdr:row>
      <xdr:rowOff>169985</xdr:rowOff>
    </xdr:to>
    <xdr:sp macro="" textlink="">
      <xdr:nvSpPr>
        <xdr:cNvPr id="11" name="TextBox 10">
          <a:extLst>
            <a:ext uri="{FF2B5EF4-FFF2-40B4-BE49-F238E27FC236}">
              <a16:creationId xmlns:a16="http://schemas.microsoft.com/office/drawing/2014/main" id="{7F7127AB-8FD9-DC0E-A173-0B27C253E28B}"/>
            </a:ext>
          </a:extLst>
        </xdr:cNvPr>
        <xdr:cNvSpPr txBox="1"/>
      </xdr:nvSpPr>
      <xdr:spPr>
        <a:xfrm>
          <a:off x="64477" y="920262"/>
          <a:ext cx="808892" cy="33996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0" i="0" u="none" strike="noStrike">
              <a:solidFill>
                <a:schemeClr val="dk1"/>
              </a:solidFill>
              <a:effectLst/>
              <a:latin typeface="+mn-lt"/>
              <a:ea typeface="+mn-ea"/>
              <a:cs typeface="+mn-cs"/>
            </a:rPr>
            <a:t>338545.59</a:t>
          </a:r>
          <a:r>
            <a:rPr lang="en-IN"/>
            <a:t> </a:t>
          </a:r>
          <a:endParaRPr lang="en-IN" sz="1100"/>
        </a:p>
      </xdr:txBody>
    </xdr:sp>
    <xdr:clientData/>
  </xdr:twoCellAnchor>
  <xdr:twoCellAnchor>
    <xdr:from>
      <xdr:col>2</xdr:col>
      <xdr:colOff>246185</xdr:colOff>
      <xdr:row>5</xdr:row>
      <xdr:rowOff>11724</xdr:rowOff>
    </xdr:from>
    <xdr:to>
      <xdr:col>2</xdr:col>
      <xdr:colOff>1002324</xdr:colOff>
      <xdr:row>6</xdr:row>
      <xdr:rowOff>93785</xdr:rowOff>
    </xdr:to>
    <xdr:sp macro="" textlink="">
      <xdr:nvSpPr>
        <xdr:cNvPr id="12" name="TextBox 11">
          <a:extLst>
            <a:ext uri="{FF2B5EF4-FFF2-40B4-BE49-F238E27FC236}">
              <a16:creationId xmlns:a16="http://schemas.microsoft.com/office/drawing/2014/main" id="{DA1E20A1-452F-076E-355C-BB3CB779AFBA}"/>
            </a:ext>
          </a:extLst>
        </xdr:cNvPr>
        <xdr:cNvSpPr txBox="1"/>
      </xdr:nvSpPr>
      <xdr:spPr>
        <a:xfrm>
          <a:off x="2450123" y="920262"/>
          <a:ext cx="756139" cy="26376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0" i="0" u="none" strike="noStrike">
              <a:solidFill>
                <a:schemeClr val="dk1"/>
              </a:solidFill>
              <a:effectLst/>
              <a:latin typeface="+mn-lt"/>
              <a:ea typeface="+mn-ea"/>
              <a:cs typeface="+mn-cs"/>
            </a:rPr>
            <a:t>24112.82</a:t>
          </a:r>
          <a:r>
            <a:rPr lang="en-IN"/>
            <a:t>  </a:t>
          </a:r>
          <a:endParaRPr lang="en-IN" sz="1100"/>
        </a:p>
      </xdr:txBody>
    </xdr:sp>
    <xdr:clientData/>
  </xdr:twoCellAnchor>
  <xdr:twoCellAnchor>
    <xdr:from>
      <xdr:col>2</xdr:col>
      <xdr:colOff>193431</xdr:colOff>
      <xdr:row>11</xdr:row>
      <xdr:rowOff>35171</xdr:rowOff>
    </xdr:from>
    <xdr:to>
      <xdr:col>2</xdr:col>
      <xdr:colOff>931985</xdr:colOff>
      <xdr:row>12</xdr:row>
      <xdr:rowOff>123094</xdr:rowOff>
    </xdr:to>
    <xdr:sp macro="" textlink="">
      <xdr:nvSpPr>
        <xdr:cNvPr id="13" name="TextBox 12">
          <a:extLst>
            <a:ext uri="{FF2B5EF4-FFF2-40B4-BE49-F238E27FC236}">
              <a16:creationId xmlns:a16="http://schemas.microsoft.com/office/drawing/2014/main" id="{3C2C9FA5-21A0-3104-50F7-CDD7ACB38F30}"/>
            </a:ext>
          </a:extLst>
        </xdr:cNvPr>
        <xdr:cNvSpPr txBox="1"/>
      </xdr:nvSpPr>
      <xdr:spPr>
        <a:xfrm>
          <a:off x="2397369" y="2033956"/>
          <a:ext cx="738554" cy="26963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0" i="0" u="none" strike="noStrike">
              <a:solidFill>
                <a:schemeClr val="dk1"/>
              </a:solidFill>
              <a:effectLst/>
              <a:latin typeface="+mn-lt"/>
              <a:ea typeface="+mn-ea"/>
              <a:cs typeface="+mn-cs"/>
            </a:rPr>
            <a:t>37172.47</a:t>
          </a:r>
          <a:r>
            <a:rPr lang="en-IN"/>
            <a:t> </a:t>
          </a:r>
          <a:endParaRPr lang="en-IN" sz="1100"/>
        </a:p>
      </xdr:txBody>
    </xdr:sp>
    <xdr:clientData/>
  </xdr:twoCellAnchor>
  <xdr:twoCellAnchor>
    <xdr:from>
      <xdr:col>0</xdr:col>
      <xdr:colOff>93784</xdr:colOff>
      <xdr:row>11</xdr:row>
      <xdr:rowOff>76200</xdr:rowOff>
    </xdr:from>
    <xdr:to>
      <xdr:col>0</xdr:col>
      <xdr:colOff>873369</xdr:colOff>
      <xdr:row>12</xdr:row>
      <xdr:rowOff>140677</xdr:rowOff>
    </xdr:to>
    <xdr:sp macro="" textlink="">
      <xdr:nvSpPr>
        <xdr:cNvPr id="14" name="TextBox 13">
          <a:extLst>
            <a:ext uri="{FF2B5EF4-FFF2-40B4-BE49-F238E27FC236}">
              <a16:creationId xmlns:a16="http://schemas.microsoft.com/office/drawing/2014/main" id="{4430AE24-57C6-3BA5-1F07-E79880DDD55C}"/>
            </a:ext>
          </a:extLst>
        </xdr:cNvPr>
        <xdr:cNvSpPr txBox="1"/>
      </xdr:nvSpPr>
      <xdr:spPr>
        <a:xfrm>
          <a:off x="93784" y="2074985"/>
          <a:ext cx="779585" cy="24618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0" i="0" u="none" strike="noStrike">
              <a:solidFill>
                <a:schemeClr val="dk1"/>
              </a:solidFill>
              <a:effectLst/>
              <a:latin typeface="+mn-lt"/>
              <a:ea typeface="+mn-ea"/>
              <a:cs typeface="+mn-cs"/>
            </a:rPr>
            <a:t>314432.77</a:t>
          </a:r>
          <a:r>
            <a:rPr lang="en-IN"/>
            <a:t> </a:t>
          </a:r>
          <a:endParaRPr lang="en-IN" sz="1100"/>
        </a:p>
      </xdr:txBody>
    </xdr:sp>
    <xdr:clientData/>
  </xdr:twoCellAnchor>
  <xdr:twoCellAnchor>
    <xdr:from>
      <xdr:col>3</xdr:col>
      <xdr:colOff>1189893</xdr:colOff>
      <xdr:row>17</xdr:row>
      <xdr:rowOff>155331</xdr:rowOff>
    </xdr:from>
    <xdr:to>
      <xdr:col>8</xdr:col>
      <xdr:colOff>99647</xdr:colOff>
      <xdr:row>31</xdr:row>
      <xdr:rowOff>146539</xdr:rowOff>
    </xdr:to>
    <xdr:graphicFrame macro="">
      <xdr:nvGraphicFramePr>
        <xdr:cNvPr id="15" name="Chart 14">
          <a:extLst>
            <a:ext uri="{FF2B5EF4-FFF2-40B4-BE49-F238E27FC236}">
              <a16:creationId xmlns:a16="http://schemas.microsoft.com/office/drawing/2014/main" id="{75D089C1-54E6-7575-6A80-989D1D67397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413585</xdr:colOff>
      <xdr:row>24</xdr:row>
      <xdr:rowOff>161880</xdr:rowOff>
    </xdr:from>
    <xdr:to>
      <xdr:col>13</xdr:col>
      <xdr:colOff>403412</xdr:colOff>
      <xdr:row>39</xdr:row>
      <xdr:rowOff>8964</xdr:rowOff>
    </xdr:to>
    <xdr:graphicFrame macro="">
      <xdr:nvGraphicFramePr>
        <xdr:cNvPr id="17" name="Chart 16">
          <a:extLst>
            <a:ext uri="{FF2B5EF4-FFF2-40B4-BE49-F238E27FC236}">
              <a16:creationId xmlns:a16="http://schemas.microsoft.com/office/drawing/2014/main" id="{B68882F1-9D12-4FBB-F049-69DA94A041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120160</xdr:colOff>
      <xdr:row>17</xdr:row>
      <xdr:rowOff>49823</xdr:rowOff>
    </xdr:from>
    <xdr:to>
      <xdr:col>22</xdr:col>
      <xdr:colOff>252046</xdr:colOff>
      <xdr:row>33</xdr:row>
      <xdr:rowOff>70338</xdr:rowOff>
    </xdr:to>
    <mc:AlternateContent xmlns:mc="http://schemas.openxmlformats.org/markup-compatibility/2006">
      <mc:Choice xmlns:cx1="http://schemas.microsoft.com/office/drawing/2015/9/8/chartex" Requires="cx1">
        <xdr:graphicFrame macro="">
          <xdr:nvGraphicFramePr>
            <xdr:cNvPr id="24" name="Chart 23">
              <a:extLst>
                <a:ext uri="{FF2B5EF4-FFF2-40B4-BE49-F238E27FC236}">
                  <a16:creationId xmlns:a16="http://schemas.microsoft.com/office/drawing/2014/main" id="{76FC58AD-2AA8-07CB-F97A-6760F780438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18766300" y="3158783"/>
              <a:ext cx="4376226" cy="2946595"/>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22</xdr:col>
      <xdr:colOff>346039</xdr:colOff>
      <xdr:row>9</xdr:row>
      <xdr:rowOff>159571</xdr:rowOff>
    </xdr:from>
    <xdr:to>
      <xdr:col>26</xdr:col>
      <xdr:colOff>525780</xdr:colOff>
      <xdr:row>21</xdr:row>
      <xdr:rowOff>132678</xdr:rowOff>
    </xdr:to>
    <xdr:graphicFrame macro="">
      <xdr:nvGraphicFramePr>
        <xdr:cNvPr id="25" name="Chart 24">
          <a:extLst>
            <a:ext uri="{FF2B5EF4-FFF2-40B4-BE49-F238E27FC236}">
              <a16:creationId xmlns:a16="http://schemas.microsoft.com/office/drawing/2014/main" id="{32556292-D40C-CFE1-7223-7F6C347740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27</xdr:col>
      <xdr:colOff>137160</xdr:colOff>
      <xdr:row>16</xdr:row>
      <xdr:rowOff>102870</xdr:rowOff>
    </xdr:from>
    <xdr:to>
      <xdr:col>31</xdr:col>
      <xdr:colOff>449580</xdr:colOff>
      <xdr:row>29</xdr:row>
      <xdr:rowOff>68580</xdr:rowOff>
    </xdr:to>
    <mc:AlternateContent xmlns:mc="http://schemas.openxmlformats.org/markup-compatibility/2006">
      <mc:Choice xmlns:cx1="http://schemas.microsoft.com/office/drawing/2015/9/8/chartex" Requires="cx1">
        <xdr:graphicFrame macro="">
          <xdr:nvGraphicFramePr>
            <xdr:cNvPr id="26" name="Chart 25">
              <a:extLst>
                <a:ext uri="{FF2B5EF4-FFF2-40B4-BE49-F238E27FC236}">
                  <a16:creationId xmlns:a16="http://schemas.microsoft.com/office/drawing/2014/main" id="{BA665599-DA66-2201-1B09-10212A91564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27066240" y="3028950"/>
              <a:ext cx="4091940" cy="234315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32</xdr:col>
      <xdr:colOff>331305</xdr:colOff>
      <xdr:row>10</xdr:row>
      <xdr:rowOff>81851</xdr:rowOff>
    </xdr:from>
    <xdr:to>
      <xdr:col>36</xdr:col>
      <xdr:colOff>33131</xdr:colOff>
      <xdr:row>23</xdr:row>
      <xdr:rowOff>165652</xdr:rowOff>
    </xdr:to>
    <xdr:graphicFrame macro="">
      <xdr:nvGraphicFramePr>
        <xdr:cNvPr id="27" name="Chart 26">
          <a:extLst>
            <a:ext uri="{FF2B5EF4-FFF2-40B4-BE49-F238E27FC236}">
              <a16:creationId xmlns:a16="http://schemas.microsoft.com/office/drawing/2014/main" id="{C057597A-2395-7362-DEC7-9B1EA987A6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36</xdr:col>
      <xdr:colOff>591029</xdr:colOff>
      <xdr:row>18</xdr:row>
      <xdr:rowOff>8991</xdr:rowOff>
    </xdr:from>
    <xdr:to>
      <xdr:col>43</xdr:col>
      <xdr:colOff>402771</xdr:colOff>
      <xdr:row>32</xdr:row>
      <xdr:rowOff>133830</xdr:rowOff>
    </xdr:to>
    <xdr:graphicFrame macro="">
      <xdr:nvGraphicFramePr>
        <xdr:cNvPr id="32" name="Chart 40">
          <a:extLst>
            <a:ext uri="{FF2B5EF4-FFF2-40B4-BE49-F238E27FC236}">
              <a16:creationId xmlns:a16="http://schemas.microsoft.com/office/drawing/2014/main" id="{63FB2AB8-AF5F-2BEC-FD6E-07D5732B9D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13</xdr:col>
      <xdr:colOff>35859</xdr:colOff>
      <xdr:row>7</xdr:row>
      <xdr:rowOff>143435</xdr:rowOff>
    </xdr:from>
    <xdr:to>
      <xdr:col>17</xdr:col>
      <xdr:colOff>71718</xdr:colOff>
      <xdr:row>23</xdr:row>
      <xdr:rowOff>8965</xdr:rowOff>
    </xdr:to>
    <xdr:graphicFrame macro="">
      <xdr:nvGraphicFramePr>
        <xdr:cNvPr id="76" name="Chart 32">
          <a:extLst>
            <a:ext uri="{FF2B5EF4-FFF2-40B4-BE49-F238E27FC236}">
              <a16:creationId xmlns:a16="http://schemas.microsoft.com/office/drawing/2014/main" id="{F15F745F-CAE7-D97E-A419-D87CEDF7C8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22860</xdr:colOff>
      <xdr:row>4</xdr:row>
      <xdr:rowOff>1</xdr:rowOff>
    </xdr:from>
    <xdr:to>
      <xdr:col>23</xdr:col>
      <xdr:colOff>304800</xdr:colOff>
      <xdr:row>41</xdr:row>
      <xdr:rowOff>1</xdr:rowOff>
    </xdr:to>
    <xdr:sp macro="" textlink="">
      <xdr:nvSpPr>
        <xdr:cNvPr id="45" name="Rectangle 44">
          <a:extLst>
            <a:ext uri="{FF2B5EF4-FFF2-40B4-BE49-F238E27FC236}">
              <a16:creationId xmlns:a16="http://schemas.microsoft.com/office/drawing/2014/main" id="{4A0BC403-C0FA-5D7A-CB86-D0E158364BD6}"/>
            </a:ext>
          </a:extLst>
        </xdr:cNvPr>
        <xdr:cNvSpPr/>
      </xdr:nvSpPr>
      <xdr:spPr>
        <a:xfrm>
          <a:off x="3070860" y="731521"/>
          <a:ext cx="11254740" cy="676656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IN" sz="1100"/>
        </a:p>
      </xdr:txBody>
    </xdr:sp>
    <xdr:clientData/>
  </xdr:twoCellAnchor>
  <xdr:twoCellAnchor editAs="oneCell">
    <xdr:from>
      <xdr:col>5</xdr:col>
      <xdr:colOff>22860</xdr:colOff>
      <xdr:row>0</xdr:row>
      <xdr:rowOff>83820</xdr:rowOff>
    </xdr:from>
    <xdr:to>
      <xdr:col>9</xdr:col>
      <xdr:colOff>232486</xdr:colOff>
      <xdr:row>4</xdr:row>
      <xdr:rowOff>22860</xdr:rowOff>
    </xdr:to>
    <mc:AlternateContent xmlns:mc="http://schemas.openxmlformats.org/markup-compatibility/2006" xmlns:a14="http://schemas.microsoft.com/office/drawing/2010/main">
      <mc:Choice Requires="a14">
        <xdr:graphicFrame macro="">
          <xdr:nvGraphicFramePr>
            <xdr:cNvPr id="4" name="sales channel 1">
              <a:extLst>
                <a:ext uri="{FF2B5EF4-FFF2-40B4-BE49-F238E27FC236}">
                  <a16:creationId xmlns:a16="http://schemas.microsoft.com/office/drawing/2014/main" id="{1D670CF7-BE6B-4A4F-A3BD-E1C840AA3522}"/>
                </a:ext>
              </a:extLst>
            </xdr:cNvPr>
            <xdr:cNvGraphicFramePr/>
          </xdr:nvGraphicFramePr>
          <xdr:xfrm>
            <a:off x="0" y="0"/>
            <a:ext cx="0" cy="0"/>
          </xdr:xfrm>
          <a:graphic>
            <a:graphicData uri="http://schemas.microsoft.com/office/drawing/2010/slicer">
              <sle:slicer xmlns:sle="http://schemas.microsoft.com/office/drawing/2010/slicer" name="sales channel 1"/>
            </a:graphicData>
          </a:graphic>
        </xdr:graphicFrame>
      </mc:Choice>
      <mc:Fallback xmlns="">
        <xdr:sp macro="" textlink="">
          <xdr:nvSpPr>
            <xdr:cNvPr id="0" name=""/>
            <xdr:cNvSpPr>
              <a:spLocks noTextEdit="1"/>
            </xdr:cNvSpPr>
          </xdr:nvSpPr>
          <xdr:spPr>
            <a:xfrm>
              <a:off x="3070860" y="83820"/>
              <a:ext cx="2648026" cy="6705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45720</xdr:colOff>
      <xdr:row>0</xdr:row>
      <xdr:rowOff>91440</xdr:rowOff>
    </xdr:from>
    <xdr:to>
      <xdr:col>5</xdr:col>
      <xdr:colOff>0</xdr:colOff>
      <xdr:row>4</xdr:row>
      <xdr:rowOff>0</xdr:rowOff>
    </xdr:to>
    <xdr:sp macro="" textlink="">
      <xdr:nvSpPr>
        <xdr:cNvPr id="2" name="TextBox 1">
          <a:extLst>
            <a:ext uri="{FF2B5EF4-FFF2-40B4-BE49-F238E27FC236}">
              <a16:creationId xmlns:a16="http://schemas.microsoft.com/office/drawing/2014/main" id="{E8291F75-8BC1-1238-0215-32A3FD496A0F}"/>
            </a:ext>
          </a:extLst>
        </xdr:cNvPr>
        <xdr:cNvSpPr txBox="1"/>
      </xdr:nvSpPr>
      <xdr:spPr>
        <a:xfrm>
          <a:off x="45720" y="91440"/>
          <a:ext cx="3002280" cy="640080"/>
        </a:xfrm>
        <a:prstGeom prst="rect">
          <a:avLst/>
        </a:prstGeom>
        <a:ln/>
      </xdr:spPr>
      <xdr:style>
        <a:lnRef idx="2">
          <a:schemeClr val="dk1">
            <a:shade val="15000"/>
          </a:schemeClr>
        </a:lnRef>
        <a:fillRef idx="1">
          <a:schemeClr val="dk1"/>
        </a:fillRef>
        <a:effectRef idx="0">
          <a:schemeClr val="dk1"/>
        </a:effectRef>
        <a:fontRef idx="minor">
          <a:schemeClr val="lt1"/>
        </a:fontRef>
      </xdr:style>
      <xdr:txBody>
        <a:bodyPr vertOverflow="clip" horzOverflow="clip" wrap="square" rtlCol="0" anchor="ctr"/>
        <a:lstStyle/>
        <a:p>
          <a:pPr lvl="0" algn="ctr"/>
          <a:r>
            <a:rPr lang="en-IN" sz="2800" b="1"/>
            <a:t>Sales Dashboard</a:t>
          </a:r>
        </a:p>
      </xdr:txBody>
    </xdr:sp>
    <xdr:clientData/>
  </xdr:twoCellAnchor>
  <xdr:twoCellAnchor editAs="oneCell">
    <xdr:from>
      <xdr:col>0</xdr:col>
      <xdr:colOff>45720</xdr:colOff>
      <xdr:row>4</xdr:row>
      <xdr:rowOff>60960</xdr:rowOff>
    </xdr:from>
    <xdr:to>
      <xdr:col>5</xdr:col>
      <xdr:colOff>22860</xdr:colOff>
      <xdr:row>10</xdr:row>
      <xdr:rowOff>0</xdr:rowOff>
    </xdr:to>
    <mc:AlternateContent xmlns:mc="http://schemas.openxmlformats.org/markup-compatibility/2006" xmlns:tsle="http://schemas.microsoft.com/office/drawing/2012/timeslicer">
      <mc:Choice Requires="tsle">
        <xdr:graphicFrame macro="">
          <xdr:nvGraphicFramePr>
            <xdr:cNvPr id="5" name="Date 1">
              <a:extLst>
                <a:ext uri="{FF2B5EF4-FFF2-40B4-BE49-F238E27FC236}">
                  <a16:creationId xmlns:a16="http://schemas.microsoft.com/office/drawing/2014/main" id="{823744C5-ED8D-423F-97B1-C9DF4E3F01BE}"/>
                </a:ext>
              </a:extLst>
            </xdr:cNvPr>
            <xdr:cNvGraphicFramePr/>
          </xdr:nvGraphicFramePr>
          <xdr:xfrm>
            <a:off x="0" y="0"/>
            <a:ext cx="0" cy="0"/>
          </xdr:xfrm>
          <a:graphic>
            <a:graphicData uri="http://schemas.microsoft.com/office/drawing/2012/timeslicer">
              <tsle:timeslicer name="Date 1"/>
            </a:graphicData>
          </a:graphic>
        </xdr:graphicFrame>
      </mc:Choice>
      <mc:Fallback xmlns="">
        <xdr:sp macro="" textlink="">
          <xdr:nvSpPr>
            <xdr:cNvPr id="0" name=""/>
            <xdr:cNvSpPr>
              <a:spLocks noTextEdit="1"/>
            </xdr:cNvSpPr>
          </xdr:nvSpPr>
          <xdr:spPr>
            <a:xfrm>
              <a:off x="45720" y="792480"/>
              <a:ext cx="3025140" cy="103632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9</xdr:col>
      <xdr:colOff>266460</xdr:colOff>
      <xdr:row>0</xdr:row>
      <xdr:rowOff>91440</xdr:rowOff>
    </xdr:from>
    <xdr:to>
      <xdr:col>15</xdr:col>
      <xdr:colOff>586740</xdr:colOff>
      <xdr:row>4</xdr:row>
      <xdr:rowOff>20684</xdr:rowOff>
    </xdr:to>
    <mc:AlternateContent xmlns:mc="http://schemas.openxmlformats.org/markup-compatibility/2006" xmlns:a14="http://schemas.microsoft.com/office/drawing/2010/main">
      <mc:Choice Requires="a14">
        <xdr:graphicFrame macro="">
          <xdr:nvGraphicFramePr>
            <xdr:cNvPr id="6" name="Payment mode 1">
              <a:extLst>
                <a:ext uri="{FF2B5EF4-FFF2-40B4-BE49-F238E27FC236}">
                  <a16:creationId xmlns:a16="http://schemas.microsoft.com/office/drawing/2014/main" id="{64BB06A9-3419-49A3-A513-7F1BBF808F9C}"/>
                </a:ext>
              </a:extLst>
            </xdr:cNvPr>
            <xdr:cNvGraphicFramePr/>
          </xdr:nvGraphicFramePr>
          <xdr:xfrm>
            <a:off x="0" y="0"/>
            <a:ext cx="0" cy="0"/>
          </xdr:xfrm>
          <a:graphic>
            <a:graphicData uri="http://schemas.microsoft.com/office/drawing/2010/slicer">
              <sle:slicer xmlns:sle="http://schemas.microsoft.com/office/drawing/2010/slicer" name="Payment mode 1"/>
            </a:graphicData>
          </a:graphic>
        </xdr:graphicFrame>
      </mc:Choice>
      <mc:Fallback xmlns="">
        <xdr:sp macro="" textlink="">
          <xdr:nvSpPr>
            <xdr:cNvPr id="0" name=""/>
            <xdr:cNvSpPr>
              <a:spLocks noTextEdit="1"/>
            </xdr:cNvSpPr>
          </xdr:nvSpPr>
          <xdr:spPr>
            <a:xfrm>
              <a:off x="5752860" y="91440"/>
              <a:ext cx="3977880" cy="66076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0</xdr:colOff>
      <xdr:row>0</xdr:row>
      <xdr:rowOff>91440</xdr:rowOff>
    </xdr:from>
    <xdr:to>
      <xdr:col>20</xdr:col>
      <xdr:colOff>0</xdr:colOff>
      <xdr:row>4</xdr:row>
      <xdr:rowOff>30480</xdr:rowOff>
    </xdr:to>
    <mc:AlternateContent xmlns:mc="http://schemas.openxmlformats.org/markup-compatibility/2006" xmlns:a14="http://schemas.microsoft.com/office/drawing/2010/main">
      <mc:Choice Requires="a14">
        <xdr:graphicFrame macro="">
          <xdr:nvGraphicFramePr>
            <xdr:cNvPr id="7" name="Delivery status 1">
              <a:extLst>
                <a:ext uri="{FF2B5EF4-FFF2-40B4-BE49-F238E27FC236}">
                  <a16:creationId xmlns:a16="http://schemas.microsoft.com/office/drawing/2014/main" id="{13CD1FC1-F92B-4B7D-9D5E-59D095AD4F79}"/>
                </a:ext>
              </a:extLst>
            </xdr:cNvPr>
            <xdr:cNvGraphicFramePr/>
          </xdr:nvGraphicFramePr>
          <xdr:xfrm>
            <a:off x="0" y="0"/>
            <a:ext cx="0" cy="0"/>
          </xdr:xfrm>
          <a:graphic>
            <a:graphicData uri="http://schemas.microsoft.com/office/drawing/2010/slicer">
              <sle:slicer xmlns:sle="http://schemas.microsoft.com/office/drawing/2010/slicer" name="Delivery status 1"/>
            </a:graphicData>
          </a:graphic>
        </xdr:graphicFrame>
      </mc:Choice>
      <mc:Fallback xmlns="">
        <xdr:sp macro="" textlink="">
          <xdr:nvSpPr>
            <xdr:cNvPr id="0" name=""/>
            <xdr:cNvSpPr>
              <a:spLocks noTextEdit="1"/>
            </xdr:cNvSpPr>
          </xdr:nvSpPr>
          <xdr:spPr>
            <a:xfrm>
              <a:off x="9753600" y="91440"/>
              <a:ext cx="2438400" cy="6705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45720</xdr:colOff>
      <xdr:row>34</xdr:row>
      <xdr:rowOff>22860</xdr:rowOff>
    </xdr:from>
    <xdr:to>
      <xdr:col>5</xdr:col>
      <xdr:colOff>0</xdr:colOff>
      <xdr:row>41</xdr:row>
      <xdr:rowOff>0</xdr:rowOff>
    </xdr:to>
    <mc:AlternateContent xmlns:mc="http://schemas.openxmlformats.org/markup-compatibility/2006" xmlns:a14="http://schemas.microsoft.com/office/drawing/2010/main">
      <mc:Choice Requires="a14">
        <xdr:graphicFrame macro="">
          <xdr:nvGraphicFramePr>
            <xdr:cNvPr id="8" name="Product category 1">
              <a:extLst>
                <a:ext uri="{FF2B5EF4-FFF2-40B4-BE49-F238E27FC236}">
                  <a16:creationId xmlns:a16="http://schemas.microsoft.com/office/drawing/2014/main" id="{BD1F8D4F-11FB-4D8B-8AE0-BD48CD8953C0}"/>
                </a:ext>
              </a:extLst>
            </xdr:cNvPr>
            <xdr:cNvGraphicFramePr/>
          </xdr:nvGraphicFramePr>
          <xdr:xfrm>
            <a:off x="0" y="0"/>
            <a:ext cx="0" cy="0"/>
          </xdr:xfrm>
          <a:graphic>
            <a:graphicData uri="http://schemas.microsoft.com/office/drawing/2010/slicer">
              <sle:slicer xmlns:sle="http://schemas.microsoft.com/office/drawing/2010/slicer" name="Product category 1"/>
            </a:graphicData>
          </a:graphic>
        </xdr:graphicFrame>
      </mc:Choice>
      <mc:Fallback xmlns="">
        <xdr:sp macro="" textlink="">
          <xdr:nvSpPr>
            <xdr:cNvPr id="0" name=""/>
            <xdr:cNvSpPr>
              <a:spLocks noTextEdit="1"/>
            </xdr:cNvSpPr>
          </xdr:nvSpPr>
          <xdr:spPr>
            <a:xfrm>
              <a:off x="45720" y="6240780"/>
              <a:ext cx="3002280" cy="12573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44120</xdr:colOff>
      <xdr:row>0</xdr:row>
      <xdr:rowOff>83820</xdr:rowOff>
    </xdr:from>
    <xdr:to>
      <xdr:col>23</xdr:col>
      <xdr:colOff>304800</xdr:colOff>
      <xdr:row>4</xdr:row>
      <xdr:rowOff>7620</xdr:rowOff>
    </xdr:to>
    <mc:AlternateContent xmlns:mc="http://schemas.openxmlformats.org/markup-compatibility/2006" xmlns:a14="http://schemas.microsoft.com/office/drawing/2010/main">
      <mc:Choice Requires="a14">
        <xdr:graphicFrame macro="">
          <xdr:nvGraphicFramePr>
            <xdr:cNvPr id="9" name="Region 1">
              <a:extLst>
                <a:ext uri="{FF2B5EF4-FFF2-40B4-BE49-F238E27FC236}">
                  <a16:creationId xmlns:a16="http://schemas.microsoft.com/office/drawing/2014/main" id="{D24128C4-21D3-4CF7-B296-6BCD304DAC06}"/>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12236120" y="83820"/>
              <a:ext cx="2089480" cy="6553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53340</xdr:colOff>
      <xdr:row>16</xdr:row>
      <xdr:rowOff>1</xdr:rowOff>
    </xdr:from>
    <xdr:to>
      <xdr:col>5</xdr:col>
      <xdr:colOff>22860</xdr:colOff>
      <xdr:row>27</xdr:row>
      <xdr:rowOff>1</xdr:rowOff>
    </xdr:to>
    <mc:AlternateContent xmlns:mc="http://schemas.openxmlformats.org/markup-compatibility/2006" xmlns:a14="http://schemas.microsoft.com/office/drawing/2010/main">
      <mc:Choice Requires="a14">
        <xdr:graphicFrame macro="">
          <xdr:nvGraphicFramePr>
            <xdr:cNvPr id="10" name="Product name 1">
              <a:extLst>
                <a:ext uri="{FF2B5EF4-FFF2-40B4-BE49-F238E27FC236}">
                  <a16:creationId xmlns:a16="http://schemas.microsoft.com/office/drawing/2014/main" id="{A0A51DC1-C2CC-4A8B-B6B1-810723DC5683}"/>
                </a:ext>
              </a:extLst>
            </xdr:cNvPr>
            <xdr:cNvGraphicFramePr/>
          </xdr:nvGraphicFramePr>
          <xdr:xfrm>
            <a:off x="0" y="0"/>
            <a:ext cx="0" cy="0"/>
          </xdr:xfrm>
          <a:graphic>
            <a:graphicData uri="http://schemas.microsoft.com/office/drawing/2010/slicer">
              <sle:slicer xmlns:sle="http://schemas.microsoft.com/office/drawing/2010/slicer" name="Product name 1"/>
            </a:graphicData>
          </a:graphic>
        </xdr:graphicFrame>
      </mc:Choice>
      <mc:Fallback xmlns="">
        <xdr:sp macro="" textlink="">
          <xdr:nvSpPr>
            <xdr:cNvPr id="0" name=""/>
            <xdr:cNvSpPr>
              <a:spLocks noTextEdit="1"/>
            </xdr:cNvSpPr>
          </xdr:nvSpPr>
          <xdr:spPr>
            <a:xfrm>
              <a:off x="53340" y="2926081"/>
              <a:ext cx="3017520" cy="20116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45720</xdr:colOff>
      <xdr:row>27</xdr:row>
      <xdr:rowOff>53340</xdr:rowOff>
    </xdr:from>
    <xdr:to>
      <xdr:col>5</xdr:col>
      <xdr:colOff>22860</xdr:colOff>
      <xdr:row>34</xdr:row>
      <xdr:rowOff>0</xdr:rowOff>
    </xdr:to>
    <mc:AlternateContent xmlns:mc="http://schemas.openxmlformats.org/markup-compatibility/2006" xmlns:a14="http://schemas.microsoft.com/office/drawing/2010/main">
      <mc:Choice Requires="a14">
        <xdr:graphicFrame macro="">
          <xdr:nvGraphicFramePr>
            <xdr:cNvPr id="11" name="City 1">
              <a:extLst>
                <a:ext uri="{FF2B5EF4-FFF2-40B4-BE49-F238E27FC236}">
                  <a16:creationId xmlns:a16="http://schemas.microsoft.com/office/drawing/2014/main" id="{EA0FE11F-1FEF-4DE7-9A19-03DA89CFF24B}"/>
                </a:ext>
              </a:extLst>
            </xdr:cNvPr>
            <xdr:cNvGraphicFramePr/>
          </xdr:nvGraphicFramePr>
          <xdr:xfrm>
            <a:off x="0" y="0"/>
            <a:ext cx="0" cy="0"/>
          </xdr:xfrm>
          <a:graphic>
            <a:graphicData uri="http://schemas.microsoft.com/office/drawing/2010/slicer">
              <sle:slicer xmlns:sle="http://schemas.microsoft.com/office/drawing/2010/slicer" name="City 1"/>
            </a:graphicData>
          </a:graphic>
        </xdr:graphicFrame>
      </mc:Choice>
      <mc:Fallback xmlns="">
        <xdr:sp macro="" textlink="">
          <xdr:nvSpPr>
            <xdr:cNvPr id="0" name=""/>
            <xdr:cNvSpPr>
              <a:spLocks noTextEdit="1"/>
            </xdr:cNvSpPr>
          </xdr:nvSpPr>
          <xdr:spPr>
            <a:xfrm>
              <a:off x="45720" y="4991100"/>
              <a:ext cx="3025140" cy="12268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53340</xdr:colOff>
      <xdr:row>10</xdr:row>
      <xdr:rowOff>38100</xdr:rowOff>
    </xdr:from>
    <xdr:to>
      <xdr:col>5</xdr:col>
      <xdr:colOff>22860</xdr:colOff>
      <xdr:row>15</xdr:row>
      <xdr:rowOff>152400</xdr:rowOff>
    </xdr:to>
    <mc:AlternateContent xmlns:mc="http://schemas.openxmlformats.org/markup-compatibility/2006" xmlns:a14="http://schemas.microsoft.com/office/drawing/2010/main">
      <mc:Choice Requires="a14">
        <xdr:graphicFrame macro="">
          <xdr:nvGraphicFramePr>
            <xdr:cNvPr id="12" name="Product category 2">
              <a:extLst>
                <a:ext uri="{FF2B5EF4-FFF2-40B4-BE49-F238E27FC236}">
                  <a16:creationId xmlns:a16="http://schemas.microsoft.com/office/drawing/2014/main" id="{18E6E145-2BE5-4662-87D5-BADD5866943B}"/>
                </a:ext>
              </a:extLst>
            </xdr:cNvPr>
            <xdr:cNvGraphicFramePr/>
          </xdr:nvGraphicFramePr>
          <xdr:xfrm>
            <a:off x="0" y="0"/>
            <a:ext cx="0" cy="0"/>
          </xdr:xfrm>
          <a:graphic>
            <a:graphicData uri="http://schemas.microsoft.com/office/drawing/2010/slicer">
              <sle:slicer xmlns:sle="http://schemas.microsoft.com/office/drawing/2010/slicer" name="Product category 2"/>
            </a:graphicData>
          </a:graphic>
        </xdr:graphicFrame>
      </mc:Choice>
      <mc:Fallback xmlns="">
        <xdr:sp macro="" textlink="">
          <xdr:nvSpPr>
            <xdr:cNvPr id="0" name=""/>
            <xdr:cNvSpPr>
              <a:spLocks noTextEdit="1"/>
            </xdr:cNvSpPr>
          </xdr:nvSpPr>
          <xdr:spPr>
            <a:xfrm>
              <a:off x="53340" y="1866900"/>
              <a:ext cx="3017520" cy="10287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90267</xdr:colOff>
      <xdr:row>4</xdr:row>
      <xdr:rowOff>60960</xdr:rowOff>
    </xdr:from>
    <xdr:to>
      <xdr:col>10</xdr:col>
      <xdr:colOff>0</xdr:colOff>
      <xdr:row>10</xdr:row>
      <xdr:rowOff>0</xdr:rowOff>
    </xdr:to>
    <xdr:sp macro="" textlink="">
      <xdr:nvSpPr>
        <xdr:cNvPr id="25" name="Rectangle 24">
          <a:extLst>
            <a:ext uri="{FF2B5EF4-FFF2-40B4-BE49-F238E27FC236}">
              <a16:creationId xmlns:a16="http://schemas.microsoft.com/office/drawing/2014/main" id="{FDC25E24-C329-EF50-5301-9E31335CF769}"/>
            </a:ext>
          </a:extLst>
        </xdr:cNvPr>
        <xdr:cNvSpPr/>
      </xdr:nvSpPr>
      <xdr:spPr>
        <a:xfrm>
          <a:off x="3138267" y="792480"/>
          <a:ext cx="2957733" cy="103632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2400" b="1"/>
            <a:t>Total sales </a:t>
          </a:r>
        </a:p>
      </xdr:txBody>
    </xdr:sp>
    <xdr:clientData/>
  </xdr:twoCellAnchor>
  <xdr:twoCellAnchor>
    <xdr:from>
      <xdr:col>5</xdr:col>
      <xdr:colOff>542871</xdr:colOff>
      <xdr:row>7</xdr:row>
      <xdr:rowOff>0</xdr:rowOff>
    </xdr:from>
    <xdr:to>
      <xdr:col>9</xdr:col>
      <xdr:colOff>319969</xdr:colOff>
      <xdr:row>9</xdr:row>
      <xdr:rowOff>0</xdr:rowOff>
    </xdr:to>
    <xdr:sp macro="" textlink="KPI!A9">
      <xdr:nvSpPr>
        <xdr:cNvPr id="24" name="TextBox 23">
          <a:extLst>
            <a:ext uri="{FF2B5EF4-FFF2-40B4-BE49-F238E27FC236}">
              <a16:creationId xmlns:a16="http://schemas.microsoft.com/office/drawing/2014/main" id="{4DAD1029-96AF-5BAE-279C-35B7CC1FAAF5}"/>
            </a:ext>
          </a:extLst>
        </xdr:cNvPr>
        <xdr:cNvSpPr txBox="1"/>
      </xdr:nvSpPr>
      <xdr:spPr>
        <a:xfrm>
          <a:off x="3590871" y="1280160"/>
          <a:ext cx="2215498" cy="3657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3C9CF1D6-0E63-4EA9-A918-1403A7AB95B2}" type="TxLink">
            <a:rPr lang="en-US" sz="1800" b="0" i="0" u="none" strike="noStrike">
              <a:solidFill>
                <a:srgbClr val="000000"/>
              </a:solidFill>
              <a:latin typeface="Aptos Narrow"/>
            </a:rPr>
            <a:pPr algn="ctr"/>
            <a:t>470740.33</a:t>
          </a:fld>
          <a:endParaRPr lang="en-IN" sz="3200" i="0"/>
        </a:p>
      </xdr:txBody>
    </xdr:sp>
    <xdr:clientData/>
  </xdr:twoCellAnchor>
  <xdr:twoCellAnchor>
    <xdr:from>
      <xdr:col>10</xdr:col>
      <xdr:colOff>90267</xdr:colOff>
      <xdr:row>4</xdr:row>
      <xdr:rowOff>60960</xdr:rowOff>
    </xdr:from>
    <xdr:to>
      <xdr:col>15</xdr:col>
      <xdr:colOff>0</xdr:colOff>
      <xdr:row>10</xdr:row>
      <xdr:rowOff>0</xdr:rowOff>
    </xdr:to>
    <xdr:sp macro="" textlink="">
      <xdr:nvSpPr>
        <xdr:cNvPr id="33" name="Rectangle 32">
          <a:extLst>
            <a:ext uri="{FF2B5EF4-FFF2-40B4-BE49-F238E27FC236}">
              <a16:creationId xmlns:a16="http://schemas.microsoft.com/office/drawing/2014/main" id="{2EA0505A-12E9-45E4-95F8-CA48F4661B1B}"/>
            </a:ext>
          </a:extLst>
        </xdr:cNvPr>
        <xdr:cNvSpPr/>
      </xdr:nvSpPr>
      <xdr:spPr>
        <a:xfrm>
          <a:off x="6186267" y="792480"/>
          <a:ext cx="2957733" cy="103632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2400" b="1"/>
            <a:t>Total Profit</a:t>
          </a:r>
        </a:p>
      </xdr:txBody>
    </xdr:sp>
    <xdr:clientData/>
  </xdr:twoCellAnchor>
  <xdr:twoCellAnchor>
    <xdr:from>
      <xdr:col>10</xdr:col>
      <xdr:colOff>542871</xdr:colOff>
      <xdr:row>7</xdr:row>
      <xdr:rowOff>0</xdr:rowOff>
    </xdr:from>
    <xdr:to>
      <xdr:col>14</xdr:col>
      <xdr:colOff>319969</xdr:colOff>
      <xdr:row>9</xdr:row>
      <xdr:rowOff>0</xdr:rowOff>
    </xdr:to>
    <xdr:sp macro="" textlink="KPI!C9">
      <xdr:nvSpPr>
        <xdr:cNvPr id="34" name="TextBox 33">
          <a:extLst>
            <a:ext uri="{FF2B5EF4-FFF2-40B4-BE49-F238E27FC236}">
              <a16:creationId xmlns:a16="http://schemas.microsoft.com/office/drawing/2014/main" id="{18E33BE4-DA4C-F076-0869-CFE51B29B027}"/>
            </a:ext>
          </a:extLst>
        </xdr:cNvPr>
        <xdr:cNvSpPr txBox="1"/>
      </xdr:nvSpPr>
      <xdr:spPr>
        <a:xfrm>
          <a:off x="6638871" y="1280160"/>
          <a:ext cx="2215498" cy="3657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F7D7F70E-684A-49AD-80F7-88ECC12FA142}" type="TxLink">
            <a:rPr lang="en-US" sz="1800" b="0" i="0" u="none" strike="noStrike">
              <a:solidFill>
                <a:srgbClr val="000000"/>
              </a:solidFill>
              <a:latin typeface="Aptos Narrow"/>
            </a:rPr>
            <a:pPr algn="ctr"/>
            <a:t>58460.45</a:t>
          </a:fld>
          <a:endParaRPr lang="en-IN" sz="3200" i="0"/>
        </a:p>
      </xdr:txBody>
    </xdr:sp>
    <xdr:clientData/>
  </xdr:twoCellAnchor>
  <xdr:twoCellAnchor>
    <xdr:from>
      <xdr:col>5</xdr:col>
      <xdr:colOff>90267</xdr:colOff>
      <xdr:row>10</xdr:row>
      <xdr:rowOff>53340</xdr:rowOff>
    </xdr:from>
    <xdr:to>
      <xdr:col>12</xdr:col>
      <xdr:colOff>0</xdr:colOff>
      <xdr:row>24</xdr:row>
      <xdr:rowOff>73140</xdr:rowOff>
    </xdr:to>
    <xdr:graphicFrame macro="">
      <xdr:nvGraphicFramePr>
        <xdr:cNvPr id="35" name="Chart 34">
          <a:extLst>
            <a:ext uri="{FF2B5EF4-FFF2-40B4-BE49-F238E27FC236}">
              <a16:creationId xmlns:a16="http://schemas.microsoft.com/office/drawing/2014/main" id="{2DBA8066-21CB-4C29-8A1D-293CB112C8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90267</xdr:colOff>
      <xdr:row>25</xdr:row>
      <xdr:rowOff>0</xdr:rowOff>
    </xdr:from>
    <xdr:to>
      <xdr:col>12</xdr:col>
      <xdr:colOff>0</xdr:colOff>
      <xdr:row>40</xdr:row>
      <xdr:rowOff>91316</xdr:rowOff>
    </xdr:to>
    <xdr:graphicFrame macro="">
      <xdr:nvGraphicFramePr>
        <xdr:cNvPr id="36" name="Chart 35">
          <a:extLst>
            <a:ext uri="{FF2B5EF4-FFF2-40B4-BE49-F238E27FC236}">
              <a16:creationId xmlns:a16="http://schemas.microsoft.com/office/drawing/2014/main" id="{5DD8DD84-C201-4BFD-B9BD-BBF793AB39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65329</xdr:colOff>
      <xdr:row>10</xdr:row>
      <xdr:rowOff>107576</xdr:rowOff>
    </xdr:from>
    <xdr:to>
      <xdr:col>23</xdr:col>
      <xdr:colOff>176165</xdr:colOff>
      <xdr:row>24</xdr:row>
      <xdr:rowOff>73139</xdr:rowOff>
    </xdr:to>
    <mc:AlternateContent xmlns:mc="http://schemas.openxmlformats.org/markup-compatibility/2006">
      <mc:Choice xmlns:cx1="http://schemas.microsoft.com/office/drawing/2015/9/8/chartex" Requires="cx1">
        <xdr:graphicFrame macro="">
          <xdr:nvGraphicFramePr>
            <xdr:cNvPr id="37" name="Chart 36">
              <a:extLst>
                <a:ext uri="{FF2B5EF4-FFF2-40B4-BE49-F238E27FC236}">
                  <a16:creationId xmlns:a16="http://schemas.microsoft.com/office/drawing/2014/main" id="{226C91A8-8243-4DF3-AB43-793484892EA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11038129" y="1936376"/>
              <a:ext cx="3158836" cy="2525883"/>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15</xdr:col>
      <xdr:colOff>99060</xdr:colOff>
      <xdr:row>4</xdr:row>
      <xdr:rowOff>60960</xdr:rowOff>
    </xdr:from>
    <xdr:to>
      <xdr:col>19</xdr:col>
      <xdr:colOff>0</xdr:colOff>
      <xdr:row>10</xdr:row>
      <xdr:rowOff>51955</xdr:rowOff>
    </xdr:to>
    <xdr:graphicFrame macro="">
      <xdr:nvGraphicFramePr>
        <xdr:cNvPr id="38" name="Chart 37">
          <a:extLst>
            <a:ext uri="{FF2B5EF4-FFF2-40B4-BE49-F238E27FC236}">
              <a16:creationId xmlns:a16="http://schemas.microsoft.com/office/drawing/2014/main" id="{13725D6F-585D-4807-9CA9-CABCB68F29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124692</xdr:colOff>
      <xdr:row>24</xdr:row>
      <xdr:rowOff>160020</xdr:rowOff>
    </xdr:from>
    <xdr:to>
      <xdr:col>17</xdr:col>
      <xdr:colOff>182881</xdr:colOff>
      <xdr:row>40</xdr:row>
      <xdr:rowOff>91316</xdr:rowOff>
    </xdr:to>
    <mc:AlternateContent xmlns:mc="http://schemas.openxmlformats.org/markup-compatibility/2006">
      <mc:Choice xmlns:cx1="http://schemas.microsoft.com/office/drawing/2015/9/8/chartex" Requires="cx1">
        <xdr:graphicFrame macro="">
          <xdr:nvGraphicFramePr>
            <xdr:cNvPr id="39" name="Chart 38">
              <a:extLst>
                <a:ext uri="{FF2B5EF4-FFF2-40B4-BE49-F238E27FC236}">
                  <a16:creationId xmlns:a16="http://schemas.microsoft.com/office/drawing/2014/main" id="{1E3B2468-D3B9-47CA-9183-245B755E408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7439892" y="4549140"/>
              <a:ext cx="3106189" cy="2857376"/>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51</xdr:col>
      <xdr:colOff>469469</xdr:colOff>
      <xdr:row>18</xdr:row>
      <xdr:rowOff>127827</xdr:rowOff>
    </xdr:from>
    <xdr:to>
      <xdr:col>58</xdr:col>
      <xdr:colOff>51552</xdr:colOff>
      <xdr:row>32</xdr:row>
      <xdr:rowOff>57051</xdr:rowOff>
    </xdr:to>
    <xdr:graphicFrame macro="">
      <xdr:nvGraphicFramePr>
        <xdr:cNvPr id="40" name="Chart 39">
          <a:extLst>
            <a:ext uri="{FF2B5EF4-FFF2-40B4-BE49-F238E27FC236}">
              <a16:creationId xmlns:a16="http://schemas.microsoft.com/office/drawing/2014/main" id="{32166D39-D25F-4B47-B31E-0A46E6B361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58</xdr:col>
      <xdr:colOff>609450</xdr:colOff>
      <xdr:row>26</xdr:row>
      <xdr:rowOff>72385</xdr:rowOff>
    </xdr:from>
    <xdr:to>
      <xdr:col>68</xdr:col>
      <xdr:colOff>192592</xdr:colOff>
      <xdr:row>41</xdr:row>
      <xdr:rowOff>44824</xdr:rowOff>
    </xdr:to>
    <xdr:graphicFrame macro="">
      <xdr:nvGraphicFramePr>
        <xdr:cNvPr id="41" name="Chart 40">
          <a:extLst>
            <a:ext uri="{FF2B5EF4-FFF2-40B4-BE49-F238E27FC236}">
              <a16:creationId xmlns:a16="http://schemas.microsoft.com/office/drawing/2014/main" id="{2298FE54-CFEF-4524-B09F-232266CE52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19</xdr:col>
      <xdr:colOff>81464</xdr:colOff>
      <xdr:row>4</xdr:row>
      <xdr:rowOff>60960</xdr:rowOff>
    </xdr:from>
    <xdr:to>
      <xdr:col>23</xdr:col>
      <xdr:colOff>176165</xdr:colOff>
      <xdr:row>10</xdr:row>
      <xdr:rowOff>38100</xdr:rowOff>
    </xdr:to>
    <xdr:graphicFrame macro="">
      <xdr:nvGraphicFramePr>
        <xdr:cNvPr id="42" name="Chart 32">
          <a:extLst>
            <a:ext uri="{FF2B5EF4-FFF2-40B4-BE49-F238E27FC236}">
              <a16:creationId xmlns:a16="http://schemas.microsoft.com/office/drawing/2014/main" id="{A6DAAE91-BB4F-4A97-BBE4-AA8A9A696B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17</xdr:col>
      <xdr:colOff>294889</xdr:colOff>
      <xdr:row>24</xdr:row>
      <xdr:rowOff>160020</xdr:rowOff>
    </xdr:from>
    <xdr:to>
      <xdr:col>23</xdr:col>
      <xdr:colOff>148456</xdr:colOff>
      <xdr:row>40</xdr:row>
      <xdr:rowOff>91316</xdr:rowOff>
    </xdr:to>
    <xdr:graphicFrame macro="">
      <xdr:nvGraphicFramePr>
        <xdr:cNvPr id="43" name="Chart 42">
          <a:extLst>
            <a:ext uri="{FF2B5EF4-FFF2-40B4-BE49-F238E27FC236}">
              <a16:creationId xmlns:a16="http://schemas.microsoft.com/office/drawing/2014/main" id="{D2A988A2-2BA1-4DC9-9653-0D477A1F69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12</xdr:col>
      <xdr:colOff>124692</xdr:colOff>
      <xdr:row>10</xdr:row>
      <xdr:rowOff>107576</xdr:rowOff>
    </xdr:from>
    <xdr:to>
      <xdr:col>18</xdr:col>
      <xdr:colOff>0</xdr:colOff>
      <xdr:row>24</xdr:row>
      <xdr:rowOff>73140</xdr:rowOff>
    </xdr:to>
    <xdr:graphicFrame macro="">
      <xdr:nvGraphicFramePr>
        <xdr:cNvPr id="44" name="Chart 40">
          <a:extLst>
            <a:ext uri="{FF2B5EF4-FFF2-40B4-BE49-F238E27FC236}">
              <a16:creationId xmlns:a16="http://schemas.microsoft.com/office/drawing/2014/main" id="{CC2FADA0-1A78-4EC4-88A0-84488C1EB1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HUSHBU YADAV" refreshedDate="45812.890428935185" createdVersion="8" refreshedVersion="8" minRefreshableVersion="3" recordCount="100" xr:uid="{C265F613-DFCA-445F-9DE5-D8C8927A9A98}">
  <cacheSource type="worksheet">
    <worksheetSource ref="A1:S101" sheet="Data for the Dashboad "/>
  </cacheSource>
  <cacheFields count="22">
    <cacheField name="Order ID" numFmtId="0">
      <sharedItems/>
    </cacheField>
    <cacheField name="Date" numFmtId="165">
      <sharedItems containsSemiMixedTypes="0" containsNonDate="0" containsDate="1" containsString="0" minDate="2024-06-03T00:00:00" maxDate="2025-06-03T00:00:00" count="91">
        <d v="2024-08-13T00:00:00"/>
        <d v="2025-04-09T00:00:00"/>
        <d v="2024-10-22T00:00:00"/>
        <d v="2025-04-08T00:00:00"/>
        <d v="2024-11-05T00:00:00"/>
        <d v="2025-05-08T00:00:00"/>
        <d v="2025-04-04T00:00:00"/>
        <d v="2024-10-11T00:00:00"/>
        <d v="2025-03-24T00:00:00"/>
        <d v="2024-06-10T00:00:00"/>
        <d v="2025-03-20T00:00:00"/>
        <d v="2024-12-05T00:00:00"/>
        <d v="2025-02-16T00:00:00"/>
        <d v="2024-10-05T00:00:00"/>
        <d v="2024-07-20T00:00:00"/>
        <d v="2024-07-23T00:00:00"/>
        <d v="2025-05-30T00:00:00"/>
        <d v="2025-02-17T00:00:00"/>
        <d v="2025-05-22T00:00:00"/>
        <d v="2024-08-03T00:00:00"/>
        <d v="2025-02-21T00:00:00"/>
        <d v="2024-06-29T00:00:00"/>
        <d v="2025-03-28T00:00:00"/>
        <d v="2024-10-23T00:00:00"/>
        <d v="2024-07-18T00:00:00"/>
        <d v="2024-08-31T00:00:00"/>
        <d v="2025-02-02T00:00:00"/>
        <d v="2024-12-07T00:00:00"/>
        <d v="2024-10-18T00:00:00"/>
        <d v="2025-05-01T00:00:00"/>
        <d v="2025-02-01T00:00:00"/>
        <d v="2024-08-09T00:00:00"/>
        <d v="2024-07-21T00:00:00"/>
        <d v="2025-04-18T00:00:00"/>
        <d v="2024-07-09T00:00:00"/>
        <d v="2025-04-13T00:00:00"/>
        <d v="2024-12-11T00:00:00"/>
        <d v="2025-02-12T00:00:00"/>
        <d v="2024-08-26T00:00:00"/>
        <d v="2025-01-27T00:00:00"/>
        <d v="2024-12-23T00:00:00"/>
        <d v="2024-10-08T00:00:00"/>
        <d v="2024-11-20T00:00:00"/>
        <d v="2024-10-25T00:00:00"/>
        <d v="2024-09-01T00:00:00"/>
        <d v="2024-06-03T00:00:00"/>
        <d v="2024-10-07T00:00:00"/>
        <d v="2024-08-27T00:00:00"/>
        <d v="2025-01-12T00:00:00"/>
        <d v="2024-07-11T00:00:00"/>
        <d v="2025-04-07T00:00:00"/>
        <d v="2025-03-21T00:00:00"/>
        <d v="2025-01-13T00:00:00"/>
        <d v="2024-06-18T00:00:00"/>
        <d v="2024-06-11T00:00:00"/>
        <d v="2025-01-17T00:00:00"/>
        <d v="2024-11-15T00:00:00"/>
        <d v="2024-11-26T00:00:00"/>
        <d v="2024-10-03T00:00:00"/>
        <d v="2024-11-12T00:00:00"/>
        <d v="2024-12-08T00:00:00"/>
        <d v="2024-11-18T00:00:00"/>
        <d v="2025-03-10T00:00:00"/>
        <d v="2024-09-08T00:00:00"/>
        <d v="2024-08-08T00:00:00"/>
        <d v="2025-03-11T00:00:00"/>
        <d v="2025-03-30T00:00:00"/>
        <d v="2025-01-30T00:00:00"/>
        <d v="2025-01-14T00:00:00"/>
        <d v="2024-12-03T00:00:00"/>
        <d v="2025-04-10T00:00:00"/>
        <d v="2025-03-22T00:00:00"/>
        <d v="2024-12-18T00:00:00"/>
        <d v="2024-06-21T00:00:00"/>
        <d v="2024-12-14T00:00:00"/>
        <d v="2025-02-15T00:00:00"/>
        <d v="2024-08-12T00:00:00"/>
        <d v="2025-03-04T00:00:00"/>
        <d v="2024-07-05T00:00:00"/>
        <d v="2025-04-25T00:00:00"/>
        <d v="2025-03-01T00:00:00"/>
        <d v="2025-01-16T00:00:00"/>
        <d v="2025-01-06T00:00:00"/>
        <d v="2024-09-09T00:00:00"/>
        <d v="2025-05-10T00:00:00"/>
        <d v="2024-09-15T00:00:00"/>
        <d v="2024-11-14T00:00:00"/>
        <d v="2025-06-02T00:00:00"/>
        <d v="2025-05-18T00:00:00"/>
        <d v="2024-07-27T00:00:00"/>
        <d v="2025-03-12T00:00:00"/>
      </sharedItems>
      <fieldGroup par="21"/>
    </cacheField>
    <cacheField name="Customer name" numFmtId="0">
      <sharedItems/>
    </cacheField>
    <cacheField name="Region" numFmtId="0">
      <sharedItems count="4">
        <s v="North"/>
        <s v="East"/>
        <s v="South"/>
        <s v="West"/>
      </sharedItems>
    </cacheField>
    <cacheField name="City" numFmtId="0">
      <sharedItems count="6">
        <s v="Mumbai"/>
        <s v="Chennai"/>
        <s v="Delhi"/>
        <s v="Kolkata"/>
        <s v="Bangalore"/>
        <s v="Hyderabad"/>
      </sharedItems>
    </cacheField>
    <cacheField name="sales channel" numFmtId="0">
      <sharedItems count="2">
        <s v="Online"/>
        <s v="Offline"/>
      </sharedItems>
    </cacheField>
    <cacheField name="Product category" numFmtId="0">
      <sharedItems count="4">
        <s v="Electronics"/>
        <s v="Home Appliances"/>
        <s v="Stationery"/>
        <s v="Clothing"/>
      </sharedItems>
    </cacheField>
    <cacheField name="Product name" numFmtId="0">
      <sharedItems count="16">
        <s v="Camera"/>
        <s v="Smartphone"/>
        <s v="Washing Machine"/>
        <s v="Pencil"/>
        <s v="Pen"/>
        <s v="Fan"/>
        <s v="Shirt"/>
        <s v="Jeans"/>
        <s v="Notebook"/>
        <s v="Tablet"/>
        <s v="Refrigerator"/>
        <s v="Microwave"/>
        <s v="Jacket"/>
        <s v="T-shirt"/>
        <s v="Marker"/>
        <s v="Laptop"/>
      </sharedItems>
    </cacheField>
    <cacheField name="Product ID" numFmtId="0">
      <sharedItems/>
    </cacheField>
    <cacheField name="Quantity Sold" numFmtId="0">
      <sharedItems containsSemiMixedTypes="0" containsString="0" containsNumber="1" containsInteger="1" minValue="1" maxValue="20"/>
    </cacheField>
    <cacheField name="Unit price" numFmtId="0">
      <sharedItems containsSemiMixedTypes="0" containsString="0" containsNumber="1" minValue="14.09" maxValue="990.77"/>
    </cacheField>
    <cacheField name="Total sales" numFmtId="0">
      <sharedItems containsSemiMixedTypes="0" containsString="0" containsNumber="1" minValue="117" maxValue="17894.39"/>
    </cacheField>
    <cacheField name="Discount %" numFmtId="0">
      <sharedItems containsSemiMixedTypes="0" containsString="0" containsNumber="1" containsInteger="1" minValue="0" maxValue="20"/>
    </cacheField>
    <cacheField name="Discount Amount" numFmtId="0">
      <sharedItems containsSemiMixedTypes="0" containsString="0" containsNumber="1" minValue="0" maxValue="2505.75"/>
    </cacheField>
    <cacheField name="Net sales" numFmtId="0">
      <sharedItems containsSemiMixedTypes="0" containsString="0" containsNumber="1" minValue="105.3" maxValue="16104.95"/>
    </cacheField>
    <cacheField name="Payment mode" numFmtId="0">
      <sharedItems count="4">
        <s v="Net Banking"/>
        <s v="Credit Card"/>
        <s v="Cash"/>
        <s v="Debit Card"/>
      </sharedItems>
    </cacheField>
    <cacheField name="Delivery status" numFmtId="0">
      <sharedItems count="3">
        <s v="Cancelled"/>
        <s v="Pending"/>
        <s v="Delivered"/>
      </sharedItems>
    </cacheField>
    <cacheField name="Profit margin %" numFmtId="0">
      <sharedItems containsSemiMixedTypes="0" containsString="0" containsNumber="1" containsInteger="1" minValue="5" maxValue="20"/>
    </cacheField>
    <cacheField name="Profit Amount" numFmtId="0">
      <sharedItems containsSemiMixedTypes="0" containsString="0" containsNumber="1" minValue="10.53" maxValue="3220.99"/>
    </cacheField>
    <cacheField name="Months (Date)" numFmtId="0" databaseField="0">
      <fieldGroup base="1">
        <rangePr groupBy="months" startDate="2024-06-03T00:00:00" endDate="2025-06-03T00:00:00"/>
        <groupItems count="14">
          <s v="&lt;06/03/2024"/>
          <s v="Jan"/>
          <s v="Feb"/>
          <s v="Mar"/>
          <s v="Apr"/>
          <s v="May"/>
          <s v="Jun"/>
          <s v="Jul"/>
          <s v="Aug"/>
          <s v="Sep"/>
          <s v="Oct"/>
          <s v="Nov"/>
          <s v="Dec"/>
          <s v="&gt;06/03/2025"/>
        </groupItems>
      </fieldGroup>
    </cacheField>
    <cacheField name="Quarters (Date)" numFmtId="0" databaseField="0">
      <fieldGroup base="1">
        <rangePr groupBy="quarters" startDate="2024-06-03T00:00:00" endDate="2025-06-03T00:00:00"/>
        <groupItems count="6">
          <s v="&lt;06/03/2024"/>
          <s v="Qtr1"/>
          <s v="Qtr2"/>
          <s v="Qtr3"/>
          <s v="Qtr4"/>
          <s v="&gt;06/03/2025"/>
        </groupItems>
      </fieldGroup>
    </cacheField>
    <cacheField name="Years (Date)" numFmtId="0" databaseField="0">
      <fieldGroup base="1">
        <rangePr groupBy="years" startDate="2024-06-03T00:00:00" endDate="2025-06-03T00:00:00"/>
        <groupItems count="4">
          <s v="&lt;06/03/2024"/>
          <s v="2024"/>
          <s v="2025"/>
          <s v="&gt;06/03/2025"/>
        </groupItems>
      </fieldGroup>
    </cacheField>
  </cacheFields>
  <extLst>
    <ext xmlns:x14="http://schemas.microsoft.com/office/spreadsheetml/2009/9/main" uri="{725AE2AE-9491-48be-B2B4-4EB974FC3084}">
      <x14:pivotCacheDefinition pivotCacheId="57367010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s v="492e2ccb-b7dd-4cbc-94e2-dec5e25a50fa"/>
    <x v="0"/>
    <s v="Jason Hansen"/>
    <x v="0"/>
    <x v="0"/>
    <x v="0"/>
    <x v="0"/>
    <x v="0"/>
    <s v="27247976"/>
    <n v="17"/>
    <n v="475.11"/>
    <n v="8076.87"/>
    <n v="5"/>
    <n v="403.84"/>
    <n v="7673.03"/>
    <x v="0"/>
    <x v="0"/>
    <n v="10"/>
    <n v="767.3"/>
  </r>
  <r>
    <s v="a98992f3-23bf-4b55-8c5c-ff5116d57559"/>
    <x v="1"/>
    <s v="Katherine Richardson"/>
    <x v="1"/>
    <x v="1"/>
    <x v="1"/>
    <x v="0"/>
    <x v="1"/>
    <s v="92838253"/>
    <n v="20"/>
    <n v="613.74"/>
    <n v="12274.8"/>
    <n v="20"/>
    <n v="2454.96"/>
    <n v="9819.84"/>
    <x v="1"/>
    <x v="1"/>
    <n v="10"/>
    <n v="981.98"/>
  </r>
  <r>
    <s v="095c990a-f84b-4238-b985-1d06c920103e"/>
    <x v="2"/>
    <s v="Emily Macdonald"/>
    <x v="0"/>
    <x v="0"/>
    <x v="0"/>
    <x v="1"/>
    <x v="2"/>
    <s v="30373013"/>
    <n v="8"/>
    <n v="361.1"/>
    <n v="2888.8"/>
    <n v="0"/>
    <n v="0"/>
    <n v="2888.8"/>
    <x v="2"/>
    <x v="1"/>
    <n v="20"/>
    <n v="577.76"/>
  </r>
  <r>
    <s v="b3dd8661-f6be-4337-b026-e1a8ccc3d8b9"/>
    <x v="3"/>
    <s v="Andrea Elliott"/>
    <x v="0"/>
    <x v="1"/>
    <x v="1"/>
    <x v="0"/>
    <x v="1"/>
    <s v="51683443"/>
    <n v="17"/>
    <n v="101.82"/>
    <n v="1730.94"/>
    <n v="10"/>
    <n v="173.09"/>
    <n v="1557.85"/>
    <x v="1"/>
    <x v="2"/>
    <n v="15"/>
    <n v="233.68"/>
  </r>
  <r>
    <s v="503ba5c0-86e5-4ff5-8ee3-c9883b1773b7"/>
    <x v="4"/>
    <s v="Alexandra Simpson"/>
    <x v="2"/>
    <x v="2"/>
    <x v="1"/>
    <x v="2"/>
    <x v="3"/>
    <s v="49626278"/>
    <n v="1"/>
    <n v="403.96"/>
    <n v="403.96"/>
    <n v="10"/>
    <n v="40.4"/>
    <n v="363.56"/>
    <x v="0"/>
    <x v="1"/>
    <n v="10"/>
    <n v="36.36"/>
  </r>
  <r>
    <s v="13258d51-791e-4cc6-a8c9-3bcdd98e1195"/>
    <x v="5"/>
    <s v="Julia Butler"/>
    <x v="2"/>
    <x v="2"/>
    <x v="1"/>
    <x v="0"/>
    <x v="0"/>
    <s v="20032272"/>
    <n v="14"/>
    <n v="811.71"/>
    <n v="11363.94"/>
    <n v="0"/>
    <n v="0"/>
    <n v="11363.94"/>
    <x v="1"/>
    <x v="2"/>
    <n v="10"/>
    <n v="1136.3900000000001"/>
  </r>
  <r>
    <s v="41edc864-3274-4d95-9916-24a5a3be2301"/>
    <x v="6"/>
    <s v="Taylor Burnett"/>
    <x v="0"/>
    <x v="0"/>
    <x v="0"/>
    <x v="2"/>
    <x v="4"/>
    <s v="97331544"/>
    <n v="9"/>
    <n v="227.02"/>
    <n v="2043.18"/>
    <n v="15"/>
    <n v="306.48"/>
    <n v="1736.7"/>
    <x v="2"/>
    <x v="1"/>
    <n v="15"/>
    <n v="260.5"/>
  </r>
  <r>
    <s v="20fa213f-071e-454f-b724-bf0af2682d65"/>
    <x v="7"/>
    <s v="Susan Davis"/>
    <x v="1"/>
    <x v="3"/>
    <x v="1"/>
    <x v="1"/>
    <x v="5"/>
    <s v="22287991"/>
    <n v="9"/>
    <n v="986.28"/>
    <n v="8876.52"/>
    <n v="5"/>
    <n v="443.83"/>
    <n v="8432.69"/>
    <x v="2"/>
    <x v="2"/>
    <n v="20"/>
    <n v="1686.54"/>
  </r>
  <r>
    <s v="6c3dd197-8ee5-4c7e-b35a-102323f8d829"/>
    <x v="8"/>
    <s v="Keith Barnes"/>
    <x v="1"/>
    <x v="4"/>
    <x v="0"/>
    <x v="0"/>
    <x v="1"/>
    <s v="29847341"/>
    <n v="16"/>
    <n v="698.89"/>
    <n v="11182.24"/>
    <n v="5"/>
    <n v="559.11"/>
    <n v="10623.13"/>
    <x v="3"/>
    <x v="1"/>
    <n v="10"/>
    <n v="1062.31"/>
  </r>
  <r>
    <s v="ea95c8d9-8707-4bb1-8b81-a0e2b401ff98"/>
    <x v="9"/>
    <s v="Jenna Lloyd"/>
    <x v="2"/>
    <x v="1"/>
    <x v="0"/>
    <x v="1"/>
    <x v="2"/>
    <s v="45792229"/>
    <n v="4"/>
    <n v="448.71"/>
    <n v="1794.84"/>
    <n v="15"/>
    <n v="269.23"/>
    <n v="1525.61"/>
    <x v="1"/>
    <x v="0"/>
    <n v="15"/>
    <n v="228.84"/>
  </r>
  <r>
    <s v="1d24cd45-1b02-4264-9fbf-0a8f80aa6396"/>
    <x v="10"/>
    <s v="Jacqueline Taylor"/>
    <x v="1"/>
    <x v="4"/>
    <x v="0"/>
    <x v="3"/>
    <x v="6"/>
    <s v="81291519"/>
    <n v="17"/>
    <n v="530.51"/>
    <n v="9018.67"/>
    <n v="0"/>
    <n v="0"/>
    <n v="9018.67"/>
    <x v="3"/>
    <x v="1"/>
    <n v="15"/>
    <n v="1352.8"/>
  </r>
  <r>
    <s v="cd8805c9-8a36-4f6e-a65b-24390ff17fcc"/>
    <x v="11"/>
    <s v="Rodney Duncan"/>
    <x v="0"/>
    <x v="5"/>
    <x v="0"/>
    <x v="1"/>
    <x v="5"/>
    <s v="25639407"/>
    <n v="16"/>
    <n v="538.9"/>
    <n v="8622.4"/>
    <n v="10"/>
    <n v="862.24"/>
    <n v="7760.16"/>
    <x v="3"/>
    <x v="1"/>
    <n v="15"/>
    <n v="1164.02"/>
  </r>
  <r>
    <s v="ab2eac24-3713-4100-a8e2-61aba08998d5"/>
    <x v="12"/>
    <s v="Raymond Williams"/>
    <x v="0"/>
    <x v="2"/>
    <x v="1"/>
    <x v="3"/>
    <x v="7"/>
    <s v="50507283"/>
    <n v="18"/>
    <n v="172.68"/>
    <n v="3108.24"/>
    <n v="20"/>
    <n v="621.65"/>
    <n v="2486.59"/>
    <x v="3"/>
    <x v="1"/>
    <n v="15"/>
    <n v="372.99"/>
  </r>
  <r>
    <s v="48d06bf6-96b4-4989-91e1-28f1109ef4c2"/>
    <x v="13"/>
    <s v="Harold Vaughn"/>
    <x v="0"/>
    <x v="1"/>
    <x v="1"/>
    <x v="2"/>
    <x v="8"/>
    <s v="92879737"/>
    <n v="13"/>
    <n v="484.42"/>
    <n v="6297.46"/>
    <n v="5"/>
    <n v="314.87"/>
    <n v="5982.59"/>
    <x v="2"/>
    <x v="2"/>
    <n v="15"/>
    <n v="897.39"/>
  </r>
  <r>
    <s v="0c8777fc-f0b5-4d77-b29d-84ccbc88e540"/>
    <x v="14"/>
    <s v="Erica Fletcher"/>
    <x v="3"/>
    <x v="4"/>
    <x v="1"/>
    <x v="3"/>
    <x v="7"/>
    <s v="92373129"/>
    <n v="14"/>
    <n v="632.11"/>
    <n v="8849.5400000000009"/>
    <n v="0"/>
    <n v="0"/>
    <n v="8849.5400000000009"/>
    <x v="3"/>
    <x v="2"/>
    <n v="20"/>
    <n v="1769.91"/>
  </r>
  <r>
    <s v="cbf31054-3684-46a9-aed3-680b8d417edd"/>
    <x v="15"/>
    <s v="Mrs. Lisa Hawkins"/>
    <x v="1"/>
    <x v="3"/>
    <x v="0"/>
    <x v="2"/>
    <x v="3"/>
    <s v="91974594"/>
    <n v="11"/>
    <n v="576.16"/>
    <n v="6337.76"/>
    <n v="15"/>
    <n v="950.66"/>
    <n v="5387.1"/>
    <x v="1"/>
    <x v="2"/>
    <n v="20"/>
    <n v="1077.42"/>
  </r>
  <r>
    <s v="f55eb024-1ccf-49d4-872a-b94147e2fd1e"/>
    <x v="16"/>
    <s v="Savannah White"/>
    <x v="1"/>
    <x v="0"/>
    <x v="1"/>
    <x v="3"/>
    <x v="6"/>
    <s v="31254694"/>
    <n v="20"/>
    <n v="509.2"/>
    <n v="10184"/>
    <n v="0"/>
    <n v="0"/>
    <n v="10184"/>
    <x v="0"/>
    <x v="2"/>
    <n v="5"/>
    <n v="509.2"/>
  </r>
  <r>
    <s v="55c1b48c-730b-4047-95f6-37a620ede611"/>
    <x v="17"/>
    <s v="Antonio Wilson"/>
    <x v="0"/>
    <x v="0"/>
    <x v="0"/>
    <x v="2"/>
    <x v="8"/>
    <s v="19205151"/>
    <n v="7"/>
    <n v="548.72"/>
    <n v="3841.04"/>
    <n v="15"/>
    <n v="576.16"/>
    <n v="3264.88"/>
    <x v="1"/>
    <x v="1"/>
    <n v="15"/>
    <n v="489.73"/>
  </r>
  <r>
    <s v="2d32eda3-8858-41c4-8e76-17ae581843eb"/>
    <x v="1"/>
    <s v="Nicole Wood"/>
    <x v="0"/>
    <x v="2"/>
    <x v="0"/>
    <x v="2"/>
    <x v="3"/>
    <s v="42771159"/>
    <n v="2"/>
    <n v="882.83"/>
    <n v="1765.66"/>
    <n v="15"/>
    <n v="264.85000000000002"/>
    <n v="1500.81"/>
    <x v="3"/>
    <x v="2"/>
    <n v="20"/>
    <n v="300.16000000000003"/>
  </r>
  <r>
    <s v="5a9ce0bf-4bf7-4da3-ae2c-83293f86dc6a"/>
    <x v="18"/>
    <s v="Edward Sherman"/>
    <x v="1"/>
    <x v="3"/>
    <x v="1"/>
    <x v="0"/>
    <x v="9"/>
    <s v="43589135"/>
    <n v="20"/>
    <n v="481.63"/>
    <n v="9632.6"/>
    <n v="20"/>
    <n v="1926.52"/>
    <n v="7706.08"/>
    <x v="0"/>
    <x v="2"/>
    <n v="15"/>
    <n v="1155.9100000000001"/>
  </r>
  <r>
    <s v="2e15b2b7-0a3c-4587-a01b-4fb734ed4d5e"/>
    <x v="19"/>
    <s v="Jesus Anderson"/>
    <x v="2"/>
    <x v="3"/>
    <x v="0"/>
    <x v="2"/>
    <x v="8"/>
    <s v="97760429"/>
    <n v="8"/>
    <n v="38.450000000000003"/>
    <n v="307.60000000000002"/>
    <n v="0"/>
    <n v="0"/>
    <n v="307.60000000000002"/>
    <x v="1"/>
    <x v="1"/>
    <n v="15"/>
    <n v="46.14"/>
  </r>
  <r>
    <s v="4212f326-0cd5-4471-ae52-e5a5980bd898"/>
    <x v="20"/>
    <s v="Jerry Velazquez"/>
    <x v="3"/>
    <x v="5"/>
    <x v="0"/>
    <x v="2"/>
    <x v="4"/>
    <s v="56801590"/>
    <n v="2"/>
    <n v="195.68"/>
    <n v="391.36"/>
    <n v="5"/>
    <n v="19.57"/>
    <n v="371.79"/>
    <x v="3"/>
    <x v="1"/>
    <n v="15"/>
    <n v="55.77"/>
  </r>
  <r>
    <s v="7abdb4c1-20d4-4476-ba25-a0b81f0d81bc"/>
    <x v="21"/>
    <s v="Amy Sims"/>
    <x v="3"/>
    <x v="4"/>
    <x v="0"/>
    <x v="1"/>
    <x v="10"/>
    <s v="64466668"/>
    <n v="16"/>
    <n v="46.98"/>
    <n v="751.68"/>
    <n v="15"/>
    <n v="112.75"/>
    <n v="638.92999999999995"/>
    <x v="2"/>
    <x v="2"/>
    <n v="10"/>
    <n v="63.89"/>
  </r>
  <r>
    <s v="a5f9f9f8-83a3-42c5-8908-4d0fce281c3d"/>
    <x v="22"/>
    <s v="Rhonda Austin"/>
    <x v="1"/>
    <x v="4"/>
    <x v="0"/>
    <x v="0"/>
    <x v="0"/>
    <s v="55662987"/>
    <n v="16"/>
    <n v="426.81"/>
    <n v="6828.96"/>
    <n v="15"/>
    <n v="1024.3399999999999"/>
    <n v="5804.62"/>
    <x v="3"/>
    <x v="0"/>
    <n v="15"/>
    <n v="870.69"/>
  </r>
  <r>
    <s v="743efb48-512b-43e8-8568-e4821f651853"/>
    <x v="23"/>
    <s v="Jessica Rosales"/>
    <x v="2"/>
    <x v="5"/>
    <x v="0"/>
    <x v="1"/>
    <x v="11"/>
    <s v="49976564"/>
    <n v="14"/>
    <n v="166.39"/>
    <n v="2329.46"/>
    <n v="0"/>
    <n v="0"/>
    <n v="2329.46"/>
    <x v="2"/>
    <x v="0"/>
    <n v="10"/>
    <n v="232.95"/>
  </r>
  <r>
    <s v="bc1a09a1-ed07-4a4f-ada1-d30422d64431"/>
    <x v="24"/>
    <s v="Jake Garcia"/>
    <x v="2"/>
    <x v="0"/>
    <x v="1"/>
    <x v="3"/>
    <x v="12"/>
    <s v="88283029"/>
    <n v="17"/>
    <n v="189.45"/>
    <n v="3220.65"/>
    <n v="20"/>
    <n v="644.13"/>
    <n v="2576.52"/>
    <x v="3"/>
    <x v="2"/>
    <n v="15"/>
    <n v="386.48"/>
  </r>
  <r>
    <s v="e0adad30-95d8-4fc9-86b3-9bfbecf5b542"/>
    <x v="25"/>
    <s v="Eric Cole"/>
    <x v="0"/>
    <x v="3"/>
    <x v="1"/>
    <x v="2"/>
    <x v="3"/>
    <s v="07897849"/>
    <n v="3"/>
    <n v="465.66"/>
    <n v="1396.98"/>
    <n v="20"/>
    <n v="279.39999999999998"/>
    <n v="1117.58"/>
    <x v="2"/>
    <x v="1"/>
    <n v="10"/>
    <n v="111.76"/>
  </r>
  <r>
    <s v="a2cc907f-3e40-4ebf-83d3-1673b060605d"/>
    <x v="26"/>
    <s v="Wendy Roth"/>
    <x v="2"/>
    <x v="4"/>
    <x v="0"/>
    <x v="2"/>
    <x v="8"/>
    <s v="51569303"/>
    <n v="8"/>
    <n v="262.32"/>
    <n v="2098.56"/>
    <n v="5"/>
    <n v="104.93"/>
    <n v="1993.63"/>
    <x v="2"/>
    <x v="1"/>
    <n v="15"/>
    <n v="299.04000000000002"/>
  </r>
  <r>
    <s v="d6cce3f3-f901-4092-8581-fbe80efb03d1"/>
    <x v="27"/>
    <s v="David Miller"/>
    <x v="3"/>
    <x v="1"/>
    <x v="1"/>
    <x v="1"/>
    <x v="5"/>
    <s v="99318314"/>
    <n v="10"/>
    <n v="937.63"/>
    <n v="9376.2999999999993"/>
    <n v="20"/>
    <n v="1875.26"/>
    <n v="7501.04"/>
    <x v="2"/>
    <x v="0"/>
    <n v="15"/>
    <n v="1125.1600000000001"/>
  </r>
  <r>
    <s v="7acb6f94-0518-434a-bb38-84fa8c5e5c29"/>
    <x v="28"/>
    <s v="Martha Tucker"/>
    <x v="0"/>
    <x v="2"/>
    <x v="0"/>
    <x v="1"/>
    <x v="11"/>
    <s v="61634954"/>
    <n v="3"/>
    <n v="890.87"/>
    <n v="2672.61"/>
    <n v="5"/>
    <n v="133.63"/>
    <n v="2538.98"/>
    <x v="0"/>
    <x v="2"/>
    <n v="5"/>
    <n v="126.95"/>
  </r>
  <r>
    <s v="961cef0b-d3c8-4c24-b38a-72aa6da09f43"/>
    <x v="29"/>
    <s v="Andre Rodriguez"/>
    <x v="1"/>
    <x v="3"/>
    <x v="0"/>
    <x v="3"/>
    <x v="13"/>
    <s v="07454448"/>
    <n v="17"/>
    <n v="662.93"/>
    <n v="11269.81"/>
    <n v="0"/>
    <n v="0"/>
    <n v="11269.81"/>
    <x v="2"/>
    <x v="0"/>
    <n v="20"/>
    <n v="2253.96"/>
  </r>
  <r>
    <s v="5181ba54-f17d-45a2-adb9-51bf367c7dda"/>
    <x v="30"/>
    <s v="Daniel Grant"/>
    <x v="1"/>
    <x v="1"/>
    <x v="1"/>
    <x v="2"/>
    <x v="3"/>
    <s v="12742189"/>
    <n v="2"/>
    <n v="226.99"/>
    <n v="453.98"/>
    <n v="10"/>
    <n v="45.4"/>
    <n v="408.58"/>
    <x v="0"/>
    <x v="2"/>
    <n v="10"/>
    <n v="40.86"/>
  </r>
  <r>
    <s v="c008658e-bf07-4ac4-820a-20c251f90eb8"/>
    <x v="31"/>
    <s v="Jacob Bond"/>
    <x v="1"/>
    <x v="3"/>
    <x v="0"/>
    <x v="3"/>
    <x v="7"/>
    <s v="95138459"/>
    <n v="11"/>
    <n v="904.39"/>
    <n v="9948.2900000000009"/>
    <n v="15"/>
    <n v="1492.24"/>
    <n v="8456.0499999999993"/>
    <x v="2"/>
    <x v="2"/>
    <n v="10"/>
    <n v="845.61"/>
  </r>
  <r>
    <s v="c72e9100-be93-4fd4-babe-3d969246eec7"/>
    <x v="32"/>
    <s v="Miranda Grant"/>
    <x v="0"/>
    <x v="1"/>
    <x v="1"/>
    <x v="2"/>
    <x v="3"/>
    <s v="93530361"/>
    <n v="5"/>
    <n v="114.1"/>
    <n v="570.5"/>
    <n v="0"/>
    <n v="0"/>
    <n v="570.5"/>
    <x v="3"/>
    <x v="1"/>
    <n v="5"/>
    <n v="28.53"/>
  </r>
  <r>
    <s v="4ef372cc-16b1-4acf-a36a-2de4e04e57f5"/>
    <x v="33"/>
    <s v="Michael Wilson"/>
    <x v="0"/>
    <x v="5"/>
    <x v="0"/>
    <x v="2"/>
    <x v="4"/>
    <s v="42005117"/>
    <n v="2"/>
    <n v="485.78"/>
    <n v="971.56"/>
    <n v="20"/>
    <n v="194.31"/>
    <n v="777.25"/>
    <x v="2"/>
    <x v="0"/>
    <n v="15"/>
    <n v="116.59"/>
  </r>
  <r>
    <s v="fe37a0e7-31f6-4006-9d16-678193727307"/>
    <x v="34"/>
    <s v="Rebecca Schmitt"/>
    <x v="0"/>
    <x v="1"/>
    <x v="1"/>
    <x v="2"/>
    <x v="3"/>
    <s v="85148628"/>
    <n v="6"/>
    <n v="277.44"/>
    <n v="1664.64"/>
    <n v="10"/>
    <n v="166.46"/>
    <n v="1498.18"/>
    <x v="3"/>
    <x v="1"/>
    <n v="10"/>
    <n v="149.82"/>
  </r>
  <r>
    <s v="d3cdf819-34a6-4714-9afa-8329d03c6d8b"/>
    <x v="35"/>
    <s v="Claire Morrison"/>
    <x v="1"/>
    <x v="1"/>
    <x v="0"/>
    <x v="1"/>
    <x v="2"/>
    <s v="81888122"/>
    <n v="11"/>
    <n v="148.12"/>
    <n v="1629.32"/>
    <n v="20"/>
    <n v="325.86"/>
    <n v="1303.46"/>
    <x v="0"/>
    <x v="2"/>
    <n v="10"/>
    <n v="130.35"/>
  </r>
  <r>
    <s v="0c556fa8-689e-4157-ab75-58489979b35d"/>
    <x v="36"/>
    <s v="Sharon Dominguez"/>
    <x v="0"/>
    <x v="4"/>
    <x v="1"/>
    <x v="2"/>
    <x v="14"/>
    <s v="77072290"/>
    <n v="3"/>
    <n v="990.77"/>
    <n v="2972.31"/>
    <n v="20"/>
    <n v="594.46"/>
    <n v="2377.85"/>
    <x v="2"/>
    <x v="2"/>
    <n v="5"/>
    <n v="118.89"/>
  </r>
  <r>
    <s v="1c0b7cae-d2b5-46e3-bafe-67186ab33d34"/>
    <x v="37"/>
    <s v="Mary Morrison"/>
    <x v="2"/>
    <x v="4"/>
    <x v="1"/>
    <x v="1"/>
    <x v="11"/>
    <s v="87674774"/>
    <n v="13"/>
    <n v="98.91"/>
    <n v="1285.83"/>
    <n v="10"/>
    <n v="128.58000000000001"/>
    <n v="1157.25"/>
    <x v="3"/>
    <x v="1"/>
    <n v="5"/>
    <n v="57.86"/>
  </r>
  <r>
    <s v="ca84820e-619c-4029-b0b2-c6dbdde16cee"/>
    <x v="38"/>
    <s v="Connie Chambers"/>
    <x v="0"/>
    <x v="1"/>
    <x v="0"/>
    <x v="1"/>
    <x v="11"/>
    <s v="28085096"/>
    <n v="15"/>
    <n v="466.93"/>
    <n v="7003.95"/>
    <n v="0"/>
    <n v="0"/>
    <n v="7003.95"/>
    <x v="3"/>
    <x v="1"/>
    <n v="20"/>
    <n v="1400.79"/>
  </r>
  <r>
    <s v="46aa6ed5-0094-40dd-b05d-d264355e6733"/>
    <x v="39"/>
    <s v="Brandon Nelson"/>
    <x v="3"/>
    <x v="3"/>
    <x v="1"/>
    <x v="3"/>
    <x v="7"/>
    <s v="94413663"/>
    <n v="8"/>
    <n v="484.22"/>
    <n v="3873.76"/>
    <n v="0"/>
    <n v="0"/>
    <n v="3873.76"/>
    <x v="2"/>
    <x v="0"/>
    <n v="5"/>
    <n v="193.69"/>
  </r>
  <r>
    <s v="dd510ccb-a735-4ef6-aedb-2a9fbe66b298"/>
    <x v="40"/>
    <s v="Joseph Brown"/>
    <x v="2"/>
    <x v="2"/>
    <x v="0"/>
    <x v="3"/>
    <x v="12"/>
    <s v="57861999"/>
    <n v="13"/>
    <n v="157.12"/>
    <n v="2042.56"/>
    <n v="10"/>
    <n v="204.26"/>
    <n v="1838.3"/>
    <x v="3"/>
    <x v="1"/>
    <n v="20"/>
    <n v="367.66"/>
  </r>
  <r>
    <s v="4673c926-1071-4af8-a177-1363129c4cb5"/>
    <x v="41"/>
    <s v="Susan Barnett"/>
    <x v="0"/>
    <x v="4"/>
    <x v="0"/>
    <x v="0"/>
    <x v="15"/>
    <s v="31190916"/>
    <n v="14"/>
    <n v="436.87"/>
    <n v="6116.18"/>
    <n v="5"/>
    <n v="305.81"/>
    <n v="5810.37"/>
    <x v="0"/>
    <x v="1"/>
    <n v="20"/>
    <n v="1162.07"/>
  </r>
  <r>
    <s v="1008cd96-b5de-402a-899f-e68007fd6e25"/>
    <x v="42"/>
    <s v="Dr. Craig Payne"/>
    <x v="3"/>
    <x v="3"/>
    <x v="1"/>
    <x v="0"/>
    <x v="0"/>
    <s v="34931080"/>
    <n v="15"/>
    <n v="559.42999999999995"/>
    <n v="8391.4500000000007"/>
    <n v="5"/>
    <n v="419.57"/>
    <n v="7971.88"/>
    <x v="3"/>
    <x v="1"/>
    <n v="15"/>
    <n v="1195.78"/>
  </r>
  <r>
    <s v="b29e7f98-4833-4e81-8bcd-b73dd7b45855"/>
    <x v="43"/>
    <s v="Katherine Hardy"/>
    <x v="2"/>
    <x v="0"/>
    <x v="0"/>
    <x v="0"/>
    <x v="15"/>
    <s v="04383901"/>
    <n v="6"/>
    <n v="543.49"/>
    <n v="3260.94"/>
    <n v="10"/>
    <n v="326.08999999999997"/>
    <n v="2934.85"/>
    <x v="1"/>
    <x v="0"/>
    <n v="10"/>
    <n v="293.49"/>
  </r>
  <r>
    <s v="1548dba1-b633-4a06-9a8e-c880d1a17203"/>
    <x v="44"/>
    <s v="Madeline Henderson"/>
    <x v="0"/>
    <x v="0"/>
    <x v="1"/>
    <x v="1"/>
    <x v="11"/>
    <s v="14954368"/>
    <n v="15"/>
    <n v="850.38"/>
    <n v="12755.7"/>
    <n v="5"/>
    <n v="637.79"/>
    <n v="12117.91"/>
    <x v="2"/>
    <x v="1"/>
    <n v="5"/>
    <n v="605.9"/>
  </r>
  <r>
    <s v="e5c9bb2c-2a80-4268-82cb-42d4ed01840d"/>
    <x v="45"/>
    <s v="Adrian Cordova"/>
    <x v="3"/>
    <x v="3"/>
    <x v="0"/>
    <x v="0"/>
    <x v="9"/>
    <s v="64117324"/>
    <n v="15"/>
    <n v="518.41999999999996"/>
    <n v="7776.3"/>
    <n v="0"/>
    <n v="0"/>
    <n v="7776.3"/>
    <x v="1"/>
    <x v="1"/>
    <n v="5"/>
    <n v="388.82"/>
  </r>
  <r>
    <s v="4532dadf-5fce-4be4-ae0c-822c994d6c4d"/>
    <x v="46"/>
    <s v="James Castillo"/>
    <x v="2"/>
    <x v="3"/>
    <x v="0"/>
    <x v="0"/>
    <x v="0"/>
    <s v="18793949"/>
    <n v="16"/>
    <n v="869.82"/>
    <n v="13917.12"/>
    <n v="0"/>
    <n v="0"/>
    <n v="13917.12"/>
    <x v="3"/>
    <x v="2"/>
    <n v="5"/>
    <n v="695.86"/>
  </r>
  <r>
    <s v="417c54b2-5a1a-4484-ba7a-c875a45b6ef6"/>
    <x v="47"/>
    <s v="Justin Duncan"/>
    <x v="2"/>
    <x v="3"/>
    <x v="0"/>
    <x v="3"/>
    <x v="12"/>
    <s v="25614367"/>
    <n v="10"/>
    <n v="665.37"/>
    <n v="6653.7"/>
    <n v="0"/>
    <n v="0"/>
    <n v="6653.7"/>
    <x v="3"/>
    <x v="2"/>
    <n v="20"/>
    <n v="1330.74"/>
  </r>
  <r>
    <s v="ebc624a6-9d1f-4bb1-ac9a-10b5c97dbdee"/>
    <x v="25"/>
    <s v="Anna Mejia"/>
    <x v="1"/>
    <x v="1"/>
    <x v="1"/>
    <x v="0"/>
    <x v="9"/>
    <s v="47878143"/>
    <n v="16"/>
    <n v="265.24"/>
    <n v="4243.84"/>
    <n v="15"/>
    <n v="636.58000000000004"/>
    <n v="3607.26"/>
    <x v="1"/>
    <x v="0"/>
    <n v="10"/>
    <n v="360.73"/>
  </r>
  <r>
    <s v="88d85520-a7c8-433f-9201-570a19bc66f0"/>
    <x v="48"/>
    <s v="Christine Young"/>
    <x v="1"/>
    <x v="0"/>
    <x v="1"/>
    <x v="1"/>
    <x v="2"/>
    <s v="98498437"/>
    <n v="14"/>
    <n v="81.900000000000006"/>
    <n v="1146.5999999999999"/>
    <n v="0"/>
    <n v="0"/>
    <n v="1146.5999999999999"/>
    <x v="2"/>
    <x v="1"/>
    <n v="10"/>
    <n v="114.66"/>
  </r>
  <r>
    <s v="c57911dc-8cf1-4dd0-aadc-9b49965d70d6"/>
    <x v="49"/>
    <s v="Desiree Graham"/>
    <x v="3"/>
    <x v="3"/>
    <x v="0"/>
    <x v="0"/>
    <x v="9"/>
    <s v="90632174"/>
    <n v="14"/>
    <n v="945.47"/>
    <n v="13236.58"/>
    <n v="5"/>
    <n v="661.83"/>
    <n v="12574.75"/>
    <x v="2"/>
    <x v="2"/>
    <n v="10"/>
    <n v="1257.48"/>
  </r>
  <r>
    <s v="7ad937fb-fe1c-4fc2-8b15-22f54220af76"/>
    <x v="50"/>
    <s v="Lauren Wood"/>
    <x v="0"/>
    <x v="1"/>
    <x v="0"/>
    <x v="0"/>
    <x v="9"/>
    <s v="16706910"/>
    <n v="1"/>
    <n v="933.5"/>
    <n v="933.5"/>
    <n v="10"/>
    <n v="93.35"/>
    <n v="840.15"/>
    <x v="1"/>
    <x v="2"/>
    <n v="15"/>
    <n v="126.02"/>
  </r>
  <r>
    <s v="503187e0-82cb-4f34-8168-25d4016e0dfb"/>
    <x v="51"/>
    <s v="James Fuller"/>
    <x v="2"/>
    <x v="1"/>
    <x v="1"/>
    <x v="0"/>
    <x v="9"/>
    <s v="67548101"/>
    <n v="19"/>
    <n v="527.51"/>
    <n v="10022.69"/>
    <n v="10"/>
    <n v="1002.27"/>
    <n v="9020.42"/>
    <x v="1"/>
    <x v="0"/>
    <n v="10"/>
    <n v="902.04"/>
  </r>
  <r>
    <s v="3f2f6157-c9cf-460a-adbd-2c2dc045b2b4"/>
    <x v="52"/>
    <s v="Brian Garza"/>
    <x v="2"/>
    <x v="0"/>
    <x v="1"/>
    <x v="2"/>
    <x v="14"/>
    <s v="60809391"/>
    <n v="19"/>
    <n v="643.44000000000005"/>
    <n v="12225.36"/>
    <n v="5"/>
    <n v="611.27"/>
    <n v="11614.09"/>
    <x v="2"/>
    <x v="0"/>
    <n v="10"/>
    <n v="1161.4100000000001"/>
  </r>
  <r>
    <s v="eca694d9-a233-4e69-949c-4f3e0b89bcc5"/>
    <x v="53"/>
    <s v="Madison Carr"/>
    <x v="2"/>
    <x v="2"/>
    <x v="0"/>
    <x v="0"/>
    <x v="1"/>
    <s v="14991912"/>
    <n v="9"/>
    <n v="171.2"/>
    <n v="1540.8"/>
    <n v="5"/>
    <n v="77.040000000000006"/>
    <n v="1463.76"/>
    <x v="1"/>
    <x v="2"/>
    <n v="10"/>
    <n v="146.38"/>
  </r>
  <r>
    <s v="84a2184b-51d5-484b-b4d1-973926514b16"/>
    <x v="54"/>
    <s v="Mr. Paul Fox PhD"/>
    <x v="2"/>
    <x v="4"/>
    <x v="0"/>
    <x v="1"/>
    <x v="11"/>
    <s v="85880191"/>
    <n v="9"/>
    <n v="863.97"/>
    <n v="7775.73"/>
    <n v="0"/>
    <n v="0"/>
    <n v="7775.73"/>
    <x v="3"/>
    <x v="1"/>
    <n v="10"/>
    <n v="777.57"/>
  </r>
  <r>
    <s v="ef13785c-1a52-421d-a34f-c052acaaeb86"/>
    <x v="55"/>
    <s v="Tiffany Duran"/>
    <x v="0"/>
    <x v="4"/>
    <x v="0"/>
    <x v="0"/>
    <x v="9"/>
    <s v="21863646"/>
    <n v="9"/>
    <n v="477.88"/>
    <n v="4300.92"/>
    <n v="0"/>
    <n v="0"/>
    <n v="4300.92"/>
    <x v="1"/>
    <x v="0"/>
    <n v="5"/>
    <n v="215.05"/>
  </r>
  <r>
    <s v="354d7424-c06e-4962-ae78-9dd4b61894e7"/>
    <x v="56"/>
    <s v="Taylor Stevens"/>
    <x v="3"/>
    <x v="5"/>
    <x v="1"/>
    <x v="3"/>
    <x v="7"/>
    <s v="79906357"/>
    <n v="1"/>
    <n v="825.26"/>
    <n v="825.26"/>
    <n v="0"/>
    <n v="0"/>
    <n v="825.26"/>
    <x v="1"/>
    <x v="0"/>
    <n v="10"/>
    <n v="82.53"/>
  </r>
  <r>
    <s v="3f78e8ee-7ffb-42a0-a0ff-02b77a57d17c"/>
    <x v="57"/>
    <s v="Brandi Hughes"/>
    <x v="3"/>
    <x v="0"/>
    <x v="1"/>
    <x v="3"/>
    <x v="12"/>
    <s v="51875015"/>
    <n v="9"/>
    <n v="50.34"/>
    <n v="453.06"/>
    <n v="20"/>
    <n v="90.61"/>
    <n v="362.45"/>
    <x v="2"/>
    <x v="2"/>
    <n v="10"/>
    <n v="36.24"/>
  </r>
  <r>
    <s v="485e05cc-e5c3-443d-bf61-cb690d44a5a3"/>
    <x v="58"/>
    <s v="David Chapman"/>
    <x v="2"/>
    <x v="0"/>
    <x v="1"/>
    <x v="1"/>
    <x v="5"/>
    <s v="74456093"/>
    <n v="18"/>
    <n v="931.24"/>
    <n v="16762.32"/>
    <n v="10"/>
    <n v="1676.23"/>
    <n v="15086.09"/>
    <x v="3"/>
    <x v="1"/>
    <n v="5"/>
    <n v="754.3"/>
  </r>
  <r>
    <s v="8c2c84d9-e1c8-4459-91b5-273086f27209"/>
    <x v="59"/>
    <s v="Christopher Johnson"/>
    <x v="3"/>
    <x v="2"/>
    <x v="0"/>
    <x v="2"/>
    <x v="8"/>
    <s v="17590440"/>
    <n v="1"/>
    <n v="822.29"/>
    <n v="822.29"/>
    <n v="0"/>
    <n v="0"/>
    <n v="822.29"/>
    <x v="0"/>
    <x v="1"/>
    <n v="15"/>
    <n v="123.34"/>
  </r>
  <r>
    <s v="f11aa9ce-b2ce-4091-9f03-538ced1c3868"/>
    <x v="45"/>
    <s v="Christopher Gordon"/>
    <x v="2"/>
    <x v="1"/>
    <x v="1"/>
    <x v="0"/>
    <x v="15"/>
    <s v="03426753"/>
    <n v="13"/>
    <n v="918.04"/>
    <n v="11934.52"/>
    <n v="5"/>
    <n v="596.73"/>
    <n v="11337.79"/>
    <x v="0"/>
    <x v="2"/>
    <n v="20"/>
    <n v="2267.56"/>
  </r>
  <r>
    <s v="e8722edc-9150-4194-9f93-964839d7a695"/>
    <x v="60"/>
    <s v="Jennifer Crawford"/>
    <x v="1"/>
    <x v="3"/>
    <x v="0"/>
    <x v="3"/>
    <x v="6"/>
    <s v="01035971"/>
    <n v="9"/>
    <n v="588.75"/>
    <n v="5298.75"/>
    <n v="0"/>
    <n v="0"/>
    <n v="5298.75"/>
    <x v="0"/>
    <x v="1"/>
    <n v="20"/>
    <n v="1059.75"/>
  </r>
  <r>
    <s v="1f91ed38-9626-4491-80ec-2a7f1d4fa366"/>
    <x v="61"/>
    <s v="Shawn Neal"/>
    <x v="0"/>
    <x v="0"/>
    <x v="0"/>
    <x v="3"/>
    <x v="12"/>
    <s v="55770323"/>
    <n v="5"/>
    <n v="229.02"/>
    <n v="1145.0999999999999"/>
    <n v="15"/>
    <n v="171.76"/>
    <n v="973.34"/>
    <x v="2"/>
    <x v="1"/>
    <n v="10"/>
    <n v="97.33"/>
  </r>
  <r>
    <s v="170f8fff-8ee4-49ab-a1a3-8a283686af73"/>
    <x v="15"/>
    <s v="Bryan Mullen"/>
    <x v="1"/>
    <x v="1"/>
    <x v="1"/>
    <x v="2"/>
    <x v="8"/>
    <s v="68983260"/>
    <n v="11"/>
    <n v="573.45000000000005"/>
    <n v="6307.95"/>
    <n v="15"/>
    <n v="946.19"/>
    <n v="5361.76"/>
    <x v="1"/>
    <x v="0"/>
    <n v="15"/>
    <n v="804.26"/>
  </r>
  <r>
    <s v="ae70cc0f-95a1-4453-9de0-a476931c8158"/>
    <x v="62"/>
    <s v="Andrew Harrington"/>
    <x v="0"/>
    <x v="0"/>
    <x v="0"/>
    <x v="3"/>
    <x v="12"/>
    <s v="81663668"/>
    <n v="14"/>
    <n v="292.3"/>
    <n v="4092.2"/>
    <n v="10"/>
    <n v="409.22"/>
    <n v="3682.98"/>
    <x v="1"/>
    <x v="0"/>
    <n v="10"/>
    <n v="368.3"/>
  </r>
  <r>
    <s v="f16394b6-0c7d-4743-991a-cad60cdc8593"/>
    <x v="63"/>
    <s v="Alec Cantu"/>
    <x v="2"/>
    <x v="0"/>
    <x v="0"/>
    <x v="3"/>
    <x v="12"/>
    <s v="69993398"/>
    <n v="5"/>
    <n v="317.81"/>
    <n v="1589.05"/>
    <n v="20"/>
    <n v="317.81"/>
    <n v="1271.24"/>
    <x v="2"/>
    <x v="0"/>
    <n v="5"/>
    <n v="63.56"/>
  </r>
  <r>
    <s v="229b4203-f3f8-4e80-b2cd-bb4135537221"/>
    <x v="64"/>
    <s v="Scott Zimmerman"/>
    <x v="3"/>
    <x v="1"/>
    <x v="0"/>
    <x v="2"/>
    <x v="4"/>
    <s v="79516891"/>
    <n v="18"/>
    <n v="226.34"/>
    <n v="4074.12"/>
    <n v="0"/>
    <n v="0"/>
    <n v="4074.12"/>
    <x v="2"/>
    <x v="2"/>
    <n v="15"/>
    <n v="611.12"/>
  </r>
  <r>
    <s v="5fefa3e9-f224-4a8d-9f86-c7d09a60c770"/>
    <x v="65"/>
    <s v="Catherine Weeks"/>
    <x v="3"/>
    <x v="3"/>
    <x v="0"/>
    <x v="2"/>
    <x v="3"/>
    <s v="04513889"/>
    <n v="8"/>
    <n v="45.04"/>
    <n v="360.32"/>
    <n v="15"/>
    <n v="54.05"/>
    <n v="306.27"/>
    <x v="3"/>
    <x v="0"/>
    <n v="15"/>
    <n v="45.94"/>
  </r>
  <r>
    <s v="1891faf8-9b74-4d73-bae5-4daffbacf750"/>
    <x v="3"/>
    <s v="Pamela Manning"/>
    <x v="2"/>
    <x v="4"/>
    <x v="1"/>
    <x v="3"/>
    <x v="6"/>
    <s v="94952674"/>
    <n v="3"/>
    <n v="325.42"/>
    <n v="976.26"/>
    <n v="20"/>
    <n v="195.25"/>
    <n v="781.01"/>
    <x v="3"/>
    <x v="2"/>
    <n v="15"/>
    <n v="117.15"/>
  </r>
  <r>
    <s v="85552472-2c8f-4911-bed7-ca9abccb33fd"/>
    <x v="66"/>
    <s v="Andrew Kennedy"/>
    <x v="3"/>
    <x v="1"/>
    <x v="0"/>
    <x v="1"/>
    <x v="2"/>
    <s v="65972489"/>
    <n v="19"/>
    <n v="879.21"/>
    <n v="16704.990000000002"/>
    <n v="15"/>
    <n v="2505.75"/>
    <n v="14199.24"/>
    <x v="2"/>
    <x v="2"/>
    <n v="20"/>
    <n v="2839.85"/>
  </r>
  <r>
    <s v="c48cfde0-390f-4284-9e1c-f6c39c6ceda1"/>
    <x v="18"/>
    <s v="Connie Bullock"/>
    <x v="1"/>
    <x v="2"/>
    <x v="0"/>
    <x v="1"/>
    <x v="5"/>
    <s v="81761517"/>
    <n v="9"/>
    <n v="186.22"/>
    <n v="1675.98"/>
    <n v="5"/>
    <n v="83.8"/>
    <n v="1592.18"/>
    <x v="0"/>
    <x v="1"/>
    <n v="20"/>
    <n v="318.44"/>
  </r>
  <r>
    <s v="6ddd2e3c-2ebc-4534-850d-df43d34cb98a"/>
    <x v="4"/>
    <s v="Kyle Garcia"/>
    <x v="0"/>
    <x v="4"/>
    <x v="0"/>
    <x v="0"/>
    <x v="9"/>
    <s v="58158265"/>
    <n v="11"/>
    <n v="31.72"/>
    <n v="348.92"/>
    <n v="20"/>
    <n v="69.78"/>
    <n v="279.14"/>
    <x v="1"/>
    <x v="2"/>
    <n v="10"/>
    <n v="27.91"/>
  </r>
  <r>
    <s v="463b2003-1a33-458c-a1df-db5095ab79a7"/>
    <x v="67"/>
    <s v="Gina Oconnor"/>
    <x v="1"/>
    <x v="1"/>
    <x v="0"/>
    <x v="0"/>
    <x v="15"/>
    <s v="83150685"/>
    <n v="13"/>
    <n v="436.8"/>
    <n v="5678.4"/>
    <n v="10"/>
    <n v="567.84"/>
    <n v="5110.5600000000004"/>
    <x v="2"/>
    <x v="0"/>
    <n v="15"/>
    <n v="766.58"/>
  </r>
  <r>
    <s v="31c5f557-3560-42dd-848e-6c8202835f52"/>
    <x v="68"/>
    <s v="Jeremy Oconnell"/>
    <x v="2"/>
    <x v="5"/>
    <x v="1"/>
    <x v="3"/>
    <x v="6"/>
    <s v="63031638"/>
    <n v="12"/>
    <n v="320.87"/>
    <n v="3850.44"/>
    <n v="10"/>
    <n v="385.04"/>
    <n v="3465.4"/>
    <x v="2"/>
    <x v="2"/>
    <n v="20"/>
    <n v="693.08"/>
  </r>
  <r>
    <s v="767085b9-f9e2-4b40-811c-72265fcbf88b"/>
    <x v="69"/>
    <s v="Nathan Edwards"/>
    <x v="1"/>
    <x v="0"/>
    <x v="1"/>
    <x v="0"/>
    <x v="0"/>
    <s v="36155613"/>
    <n v="19"/>
    <n v="941.81"/>
    <n v="17894.39"/>
    <n v="10"/>
    <n v="1789.44"/>
    <n v="16104.95"/>
    <x v="2"/>
    <x v="2"/>
    <n v="20"/>
    <n v="3220.99"/>
  </r>
  <r>
    <s v="060b252e-c6dd-4989-869d-a53ff66e4496"/>
    <x v="70"/>
    <s v="Crystal Key"/>
    <x v="2"/>
    <x v="5"/>
    <x v="1"/>
    <x v="2"/>
    <x v="8"/>
    <s v="37082512"/>
    <n v="4"/>
    <n v="233.7"/>
    <n v="934.8"/>
    <n v="0"/>
    <n v="0"/>
    <n v="934.8"/>
    <x v="0"/>
    <x v="2"/>
    <n v="20"/>
    <n v="186.96"/>
  </r>
  <r>
    <s v="f8189e02-3dd2-4027-9b30-bf1feef30534"/>
    <x v="71"/>
    <s v="Heather Galvan"/>
    <x v="1"/>
    <x v="0"/>
    <x v="1"/>
    <x v="3"/>
    <x v="12"/>
    <s v="91141613"/>
    <n v="17"/>
    <n v="131.01"/>
    <n v="2227.17"/>
    <n v="10"/>
    <n v="222.72"/>
    <n v="2004.45"/>
    <x v="2"/>
    <x v="1"/>
    <n v="5"/>
    <n v="100.22"/>
  </r>
  <r>
    <s v="13bab130-0fc2-4ac4-b064-e268e59286ac"/>
    <x v="11"/>
    <s v="Carolyn May"/>
    <x v="0"/>
    <x v="5"/>
    <x v="0"/>
    <x v="2"/>
    <x v="4"/>
    <s v="45321436"/>
    <n v="7"/>
    <n v="589.01"/>
    <n v="4123.07"/>
    <n v="0"/>
    <n v="0"/>
    <n v="4123.07"/>
    <x v="1"/>
    <x v="1"/>
    <n v="15"/>
    <n v="618.46"/>
  </r>
  <r>
    <s v="47f42f7f-ba75-4ef0-aa14-18635488ce14"/>
    <x v="72"/>
    <s v="Peter Schmidt"/>
    <x v="0"/>
    <x v="4"/>
    <x v="1"/>
    <x v="3"/>
    <x v="12"/>
    <s v="96816028"/>
    <n v="5"/>
    <n v="642.34"/>
    <n v="3211.7"/>
    <n v="0"/>
    <n v="0"/>
    <n v="3211.7"/>
    <x v="3"/>
    <x v="1"/>
    <n v="5"/>
    <n v="160.59"/>
  </r>
  <r>
    <s v="d21e350f-2fc7-4921-b761-acc43a4378b8"/>
    <x v="73"/>
    <s v="Kylie Davis"/>
    <x v="3"/>
    <x v="1"/>
    <x v="0"/>
    <x v="3"/>
    <x v="12"/>
    <s v="30589629"/>
    <n v="1"/>
    <n v="613.85"/>
    <n v="613.85"/>
    <n v="5"/>
    <n v="30.69"/>
    <n v="583.16"/>
    <x v="0"/>
    <x v="0"/>
    <n v="15"/>
    <n v="87.47"/>
  </r>
  <r>
    <s v="91f333de-417b-43ed-a777-c523a2c60812"/>
    <x v="74"/>
    <s v="Donald Charles"/>
    <x v="1"/>
    <x v="3"/>
    <x v="0"/>
    <x v="3"/>
    <x v="12"/>
    <s v="61088825"/>
    <n v="11"/>
    <n v="544.76"/>
    <n v="5992.36"/>
    <n v="0"/>
    <n v="0"/>
    <n v="5992.36"/>
    <x v="0"/>
    <x v="0"/>
    <n v="15"/>
    <n v="898.85"/>
  </r>
  <r>
    <s v="17e8db46-c70d-4ab8-9322-dc02ce4e5f29"/>
    <x v="75"/>
    <s v="Todd Chang"/>
    <x v="1"/>
    <x v="4"/>
    <x v="0"/>
    <x v="3"/>
    <x v="13"/>
    <s v="94860610"/>
    <n v="13"/>
    <n v="483.98"/>
    <n v="6291.74"/>
    <n v="10"/>
    <n v="629.16999999999996"/>
    <n v="5662.57"/>
    <x v="1"/>
    <x v="2"/>
    <n v="10"/>
    <n v="566.26"/>
  </r>
  <r>
    <s v="0a2cd6a8-0342-40cf-afe2-466648d7033c"/>
    <x v="76"/>
    <s v="Brian Zamora"/>
    <x v="0"/>
    <x v="3"/>
    <x v="0"/>
    <x v="0"/>
    <x v="0"/>
    <s v="25072372"/>
    <n v="11"/>
    <n v="713.74"/>
    <n v="7851.14"/>
    <n v="20"/>
    <n v="1570.23"/>
    <n v="6280.91"/>
    <x v="0"/>
    <x v="0"/>
    <n v="10"/>
    <n v="628.09"/>
  </r>
  <r>
    <s v="1f7e2a07-95de-469a-9510-6f03a2f56c22"/>
    <x v="77"/>
    <s v="Earl Ruiz"/>
    <x v="2"/>
    <x v="4"/>
    <x v="0"/>
    <x v="1"/>
    <x v="2"/>
    <s v="38524356"/>
    <n v="18"/>
    <n v="14.09"/>
    <n v="253.62"/>
    <n v="20"/>
    <n v="50.72"/>
    <n v="202.9"/>
    <x v="1"/>
    <x v="2"/>
    <n v="15"/>
    <n v="30.43"/>
  </r>
  <r>
    <s v="ade7be0d-a2e2-41f2-b96c-f32a699b8237"/>
    <x v="78"/>
    <s v="Ronald Payne"/>
    <x v="3"/>
    <x v="0"/>
    <x v="1"/>
    <x v="0"/>
    <x v="15"/>
    <s v="38559389"/>
    <n v="11"/>
    <n v="520.36"/>
    <n v="5723.96"/>
    <n v="0"/>
    <n v="0"/>
    <n v="5723.96"/>
    <x v="2"/>
    <x v="2"/>
    <n v="5"/>
    <n v="286.2"/>
  </r>
  <r>
    <s v="d189656d-1054-4e10-a544-64cae93867df"/>
    <x v="79"/>
    <s v="Andrea Wilson"/>
    <x v="0"/>
    <x v="4"/>
    <x v="0"/>
    <x v="0"/>
    <x v="9"/>
    <s v="92440371"/>
    <n v="1"/>
    <n v="675.28"/>
    <n v="675.28"/>
    <n v="5"/>
    <n v="33.76"/>
    <n v="641.52"/>
    <x v="1"/>
    <x v="1"/>
    <n v="10"/>
    <n v="64.150000000000006"/>
  </r>
  <r>
    <s v="1bd43b05-cc9e-47d4-9bb5-f8de44d05d2f"/>
    <x v="80"/>
    <s v="Angel Johnson"/>
    <x v="2"/>
    <x v="4"/>
    <x v="0"/>
    <x v="2"/>
    <x v="3"/>
    <s v="29948925"/>
    <n v="3"/>
    <n v="39"/>
    <n v="117"/>
    <n v="10"/>
    <n v="11.7"/>
    <n v="105.3"/>
    <x v="3"/>
    <x v="0"/>
    <n v="10"/>
    <n v="10.53"/>
  </r>
  <r>
    <s v="f1811b2b-ea0d-490a-a2c0-261973d35437"/>
    <x v="81"/>
    <s v="Cassandra Weiss"/>
    <x v="3"/>
    <x v="2"/>
    <x v="0"/>
    <x v="2"/>
    <x v="14"/>
    <s v="34764244"/>
    <n v="14"/>
    <n v="449.21"/>
    <n v="6288.94"/>
    <n v="5"/>
    <n v="314.45"/>
    <n v="5974.49"/>
    <x v="1"/>
    <x v="0"/>
    <n v="10"/>
    <n v="597.45000000000005"/>
  </r>
  <r>
    <s v="fba1c8e5-80e1-4751-8554-208051a8d4a6"/>
    <x v="82"/>
    <s v="Lisa Hoover"/>
    <x v="1"/>
    <x v="5"/>
    <x v="0"/>
    <x v="2"/>
    <x v="14"/>
    <s v="84032348"/>
    <n v="9"/>
    <n v="184.77"/>
    <n v="1662.93"/>
    <n v="0"/>
    <n v="0"/>
    <n v="1662.93"/>
    <x v="1"/>
    <x v="0"/>
    <n v="20"/>
    <n v="332.59"/>
  </r>
  <r>
    <s v="462c7b5f-dcd2-4096-bcca-857423c6c5af"/>
    <x v="83"/>
    <s v="Brian Nunez"/>
    <x v="0"/>
    <x v="3"/>
    <x v="1"/>
    <x v="3"/>
    <x v="6"/>
    <s v="83047350"/>
    <n v="5"/>
    <n v="477.5"/>
    <n v="2387.5"/>
    <n v="5"/>
    <n v="119.38"/>
    <n v="2268.12"/>
    <x v="2"/>
    <x v="0"/>
    <n v="20"/>
    <n v="453.62"/>
  </r>
  <r>
    <s v="9bf73cbb-faad-4f8a-8474-27dd8bcaf3d5"/>
    <x v="84"/>
    <s v="Derek Smith"/>
    <x v="1"/>
    <x v="1"/>
    <x v="1"/>
    <x v="0"/>
    <x v="9"/>
    <s v="31394239"/>
    <n v="6"/>
    <n v="966.06"/>
    <n v="5796.36"/>
    <n v="15"/>
    <n v="869.45"/>
    <n v="4926.91"/>
    <x v="1"/>
    <x v="2"/>
    <n v="5"/>
    <n v="246.35"/>
  </r>
  <r>
    <s v="2293b6bf-27de-42c6-9a5a-3484a8240342"/>
    <x v="85"/>
    <s v="Mr. Thomas Cochran"/>
    <x v="0"/>
    <x v="2"/>
    <x v="0"/>
    <x v="1"/>
    <x v="2"/>
    <s v="98523092"/>
    <n v="15"/>
    <n v="274.52"/>
    <n v="4117.8"/>
    <n v="10"/>
    <n v="411.78"/>
    <n v="3706.02"/>
    <x v="1"/>
    <x v="0"/>
    <n v="20"/>
    <n v="741.2"/>
  </r>
  <r>
    <s v="585b7f7e-9e81-4819-9514-21bbd5e80ef6"/>
    <x v="86"/>
    <s v="Robert Lopez"/>
    <x v="0"/>
    <x v="4"/>
    <x v="0"/>
    <x v="3"/>
    <x v="7"/>
    <s v="85537187"/>
    <n v="5"/>
    <n v="373.32"/>
    <n v="1866.6"/>
    <n v="10"/>
    <n v="186.66"/>
    <n v="1679.94"/>
    <x v="3"/>
    <x v="1"/>
    <n v="10"/>
    <n v="167.99"/>
  </r>
  <r>
    <s v="1bc9d307-1cb3-4081-a5be-b0883c174331"/>
    <x v="87"/>
    <s v="Jimmy Hudson"/>
    <x v="3"/>
    <x v="1"/>
    <x v="1"/>
    <x v="2"/>
    <x v="4"/>
    <s v="83489662"/>
    <n v="15"/>
    <n v="307.47000000000003"/>
    <n v="4612.05"/>
    <n v="15"/>
    <n v="691.81"/>
    <n v="3920.24"/>
    <x v="2"/>
    <x v="0"/>
    <n v="5"/>
    <n v="196.01"/>
  </r>
  <r>
    <s v="bff8ea26-11c5-455b-8e9f-4c3d7206ba35"/>
    <x v="88"/>
    <s v="Jesus Krueger"/>
    <x v="2"/>
    <x v="5"/>
    <x v="1"/>
    <x v="2"/>
    <x v="4"/>
    <s v="68912307"/>
    <n v="20"/>
    <n v="169.24"/>
    <n v="3384.8"/>
    <n v="15"/>
    <n v="507.72"/>
    <n v="2877.08"/>
    <x v="3"/>
    <x v="0"/>
    <n v="20"/>
    <n v="575.41999999999996"/>
  </r>
  <r>
    <s v="c79703c5-fa16-45c3-a516-0d73ab736cd7"/>
    <x v="89"/>
    <s v="Michael Small"/>
    <x v="2"/>
    <x v="5"/>
    <x v="1"/>
    <x v="3"/>
    <x v="7"/>
    <s v="04557494"/>
    <n v="17"/>
    <n v="938.76"/>
    <n v="15958.92"/>
    <n v="0"/>
    <n v="0"/>
    <n v="15958.92"/>
    <x v="3"/>
    <x v="2"/>
    <n v="5"/>
    <n v="797.95"/>
  </r>
  <r>
    <s v="1bcabcc2-6f7e-4ebb-9f07-e305a8349b88"/>
    <x v="78"/>
    <s v="Amber Benjamin"/>
    <x v="0"/>
    <x v="1"/>
    <x v="1"/>
    <x v="0"/>
    <x v="0"/>
    <s v="05708437"/>
    <n v="5"/>
    <n v="492.3"/>
    <n v="2461.5"/>
    <n v="20"/>
    <n v="492.3"/>
    <n v="1969.2"/>
    <x v="3"/>
    <x v="1"/>
    <n v="15"/>
    <n v="295.38"/>
  </r>
  <r>
    <s v="0c26d0d4-a111-4b9c-8731-8a457145a2f8"/>
    <x v="90"/>
    <s v="Scott Klein"/>
    <x v="1"/>
    <x v="2"/>
    <x v="1"/>
    <x v="0"/>
    <x v="1"/>
    <s v="56278385"/>
    <n v="14"/>
    <n v="453.27"/>
    <n v="6345.78"/>
    <n v="5"/>
    <n v="317.29000000000002"/>
    <n v="6028.49"/>
    <x v="3"/>
    <x v="1"/>
    <n v="5"/>
    <n v="301.4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B341487-A40F-4042-AF03-D0F6AC196B6E}" name="Regionsale" cacheId="2"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
  <location ref="E4:G9" firstHeaderRow="0" firstDataRow="1" firstDataCol="1"/>
  <pivotFields count="22">
    <pivotField showAll="0"/>
    <pivotField numFmtId="164" showAll="0">
      <items count="92">
        <item x="45"/>
        <item x="9"/>
        <item x="54"/>
        <item x="53"/>
        <item x="73"/>
        <item x="21"/>
        <item x="78"/>
        <item x="34"/>
        <item x="49"/>
        <item x="24"/>
        <item x="14"/>
        <item x="32"/>
        <item x="15"/>
        <item x="89"/>
        <item x="19"/>
        <item x="64"/>
        <item x="31"/>
        <item x="76"/>
        <item x="0"/>
        <item x="38"/>
        <item x="47"/>
        <item x="25"/>
        <item x="44"/>
        <item x="63"/>
        <item x="83"/>
        <item x="85"/>
        <item x="58"/>
        <item x="13"/>
        <item x="46"/>
        <item x="41"/>
        <item x="7"/>
        <item x="28"/>
        <item x="2"/>
        <item x="23"/>
        <item x="43"/>
        <item x="4"/>
        <item x="59"/>
        <item x="86"/>
        <item x="56"/>
        <item x="61"/>
        <item x="42"/>
        <item x="57"/>
        <item x="69"/>
        <item x="11"/>
        <item x="27"/>
        <item x="60"/>
        <item x="36"/>
        <item x="74"/>
        <item x="72"/>
        <item x="40"/>
        <item x="82"/>
        <item x="48"/>
        <item x="52"/>
        <item x="68"/>
        <item x="81"/>
        <item x="55"/>
        <item x="39"/>
        <item x="67"/>
        <item x="30"/>
        <item x="26"/>
        <item x="37"/>
        <item x="75"/>
        <item x="12"/>
        <item x="17"/>
        <item x="20"/>
        <item x="80"/>
        <item x="77"/>
        <item x="62"/>
        <item x="65"/>
        <item x="90"/>
        <item x="10"/>
        <item x="51"/>
        <item x="71"/>
        <item x="8"/>
        <item x="22"/>
        <item x="66"/>
        <item x="6"/>
        <item x="50"/>
        <item x="3"/>
        <item x="1"/>
        <item x="70"/>
        <item x="35"/>
        <item x="33"/>
        <item x="79"/>
        <item x="29"/>
        <item x="5"/>
        <item x="84"/>
        <item x="88"/>
        <item x="18"/>
        <item x="16"/>
        <item x="87"/>
        <item t="default"/>
      </items>
    </pivotField>
    <pivotField showAll="0"/>
    <pivotField axis="axisRow" showAll="0">
      <items count="5">
        <item x="1"/>
        <item x="0"/>
        <item x="2"/>
        <item x="3"/>
        <item t="default"/>
      </items>
    </pivotField>
    <pivotField showAll="0">
      <items count="7">
        <item x="4"/>
        <item x="1"/>
        <item x="2"/>
        <item x="5"/>
        <item x="3"/>
        <item x="0"/>
        <item t="default"/>
      </items>
    </pivotField>
    <pivotField showAll="0">
      <items count="3">
        <item x="1"/>
        <item x="0"/>
        <item t="default"/>
      </items>
    </pivotField>
    <pivotField showAll="0">
      <items count="5">
        <item x="3"/>
        <item x="0"/>
        <item x="1"/>
        <item x="2"/>
        <item t="default"/>
      </items>
    </pivotField>
    <pivotField showAll="0">
      <items count="17">
        <item x="0"/>
        <item x="5"/>
        <item x="12"/>
        <item x="7"/>
        <item x="15"/>
        <item x="14"/>
        <item x="11"/>
        <item x="8"/>
        <item x="4"/>
        <item x="3"/>
        <item x="10"/>
        <item x="6"/>
        <item x="1"/>
        <item x="9"/>
        <item x="13"/>
        <item x="2"/>
        <item t="default"/>
      </items>
    </pivotField>
    <pivotField showAll="0"/>
    <pivotField showAll="0"/>
    <pivotField showAll="0"/>
    <pivotField showAll="0"/>
    <pivotField showAll="0"/>
    <pivotField showAll="0"/>
    <pivotField dataField="1" showAll="0"/>
    <pivotField showAll="0">
      <items count="5">
        <item x="2"/>
        <item x="1"/>
        <item x="3"/>
        <item x="0"/>
        <item t="default"/>
      </items>
    </pivotField>
    <pivotField showAll="0">
      <items count="4">
        <item x="0"/>
        <item x="2"/>
        <item x="1"/>
        <item t="default"/>
      </items>
    </pivotField>
    <pivotField showAll="0"/>
    <pivotField dataFiel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3"/>
  </rowFields>
  <rowItems count="5">
    <i>
      <x/>
    </i>
    <i>
      <x v="1"/>
    </i>
    <i>
      <x v="2"/>
    </i>
    <i>
      <x v="3"/>
    </i>
    <i t="grand">
      <x/>
    </i>
  </rowItems>
  <colFields count="1">
    <field x="-2"/>
  </colFields>
  <colItems count="2">
    <i>
      <x/>
    </i>
    <i i="1">
      <x v="1"/>
    </i>
  </colItems>
  <dataFields count="2">
    <dataField name="Sum of Net sales" fld="14" baseField="0" baseItem="0"/>
    <dataField name="Sum of Profit Amount" fld="18" showDataAs="percentOfCol" baseField="0" baseItem="0" numFmtId="10"/>
  </dataFields>
  <formats count="4">
    <format dxfId="339">
      <pivotArea type="all" dataOnly="0" outline="0" fieldPosition="0"/>
    </format>
    <format dxfId="338">
      <pivotArea outline="0" collapsedLevelsAreSubtotals="1" fieldPosition="0"/>
    </format>
    <format dxfId="337">
      <pivotArea dataOnly="0" labelOnly="1" outline="0" axis="axisValues" fieldPosition="0"/>
    </format>
    <format dxfId="336">
      <pivotArea outline="0" fieldPosition="0">
        <references count="1">
          <reference field="4294967294" count="1">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E5309CD-BD0D-4C53-A0F7-09E8886C2D7A}" name="City sales " cacheId="2"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63">
  <location ref="J4:L11" firstHeaderRow="0" firstDataRow="1" firstDataCol="1"/>
  <pivotFields count="22">
    <pivotField showAll="0"/>
    <pivotField numFmtId="164" showAll="0">
      <items count="92">
        <item x="45"/>
        <item x="9"/>
        <item x="54"/>
        <item x="53"/>
        <item x="73"/>
        <item x="21"/>
        <item x="78"/>
        <item x="34"/>
        <item x="49"/>
        <item x="24"/>
        <item x="14"/>
        <item x="32"/>
        <item x="15"/>
        <item x="89"/>
        <item x="19"/>
        <item x="64"/>
        <item x="31"/>
        <item x="76"/>
        <item x="0"/>
        <item x="38"/>
        <item x="47"/>
        <item x="25"/>
        <item x="44"/>
        <item x="63"/>
        <item x="83"/>
        <item x="85"/>
        <item x="58"/>
        <item x="13"/>
        <item x="46"/>
        <item x="41"/>
        <item x="7"/>
        <item x="28"/>
        <item x="2"/>
        <item x="23"/>
        <item x="43"/>
        <item x="4"/>
        <item x="59"/>
        <item x="86"/>
        <item x="56"/>
        <item x="61"/>
        <item x="42"/>
        <item x="57"/>
        <item x="69"/>
        <item x="11"/>
        <item x="27"/>
        <item x="60"/>
        <item x="36"/>
        <item x="74"/>
        <item x="72"/>
        <item x="40"/>
        <item x="82"/>
        <item x="48"/>
        <item x="52"/>
        <item x="68"/>
        <item x="81"/>
        <item x="55"/>
        <item x="39"/>
        <item x="67"/>
        <item x="30"/>
        <item x="26"/>
        <item x="37"/>
        <item x="75"/>
        <item x="12"/>
        <item x="17"/>
        <item x="20"/>
        <item x="80"/>
        <item x="77"/>
        <item x="62"/>
        <item x="65"/>
        <item x="90"/>
        <item x="10"/>
        <item x="51"/>
        <item x="71"/>
        <item x="8"/>
        <item x="22"/>
        <item x="66"/>
        <item x="6"/>
        <item x="50"/>
        <item x="3"/>
        <item x="1"/>
        <item x="70"/>
        <item x="35"/>
        <item x="33"/>
        <item x="79"/>
        <item x="29"/>
        <item x="5"/>
        <item x="84"/>
        <item x="88"/>
        <item x="18"/>
        <item x="16"/>
        <item x="87"/>
        <item t="default"/>
      </items>
    </pivotField>
    <pivotField showAll="0"/>
    <pivotField showAll="0">
      <items count="5">
        <item x="1"/>
        <item x="0"/>
        <item x="2"/>
        <item x="3"/>
        <item t="default"/>
      </items>
    </pivotField>
    <pivotField axis="axisRow" showAll="0">
      <items count="7">
        <item x="4"/>
        <item x="1"/>
        <item x="2"/>
        <item x="5"/>
        <item x="3"/>
        <item x="0"/>
        <item t="default"/>
      </items>
    </pivotField>
    <pivotField showAll="0">
      <items count="3">
        <item x="1"/>
        <item x="0"/>
        <item t="default"/>
      </items>
    </pivotField>
    <pivotField showAll="0">
      <items count="5">
        <item x="3"/>
        <item x="0"/>
        <item x="1"/>
        <item x="2"/>
        <item t="default"/>
      </items>
    </pivotField>
    <pivotField showAll="0">
      <items count="17">
        <item x="0"/>
        <item x="5"/>
        <item x="12"/>
        <item x="7"/>
        <item x="15"/>
        <item x="14"/>
        <item x="11"/>
        <item x="8"/>
        <item x="4"/>
        <item x="3"/>
        <item x="10"/>
        <item x="6"/>
        <item x="1"/>
        <item x="9"/>
        <item x="13"/>
        <item x="2"/>
        <item t="default"/>
      </items>
    </pivotField>
    <pivotField showAll="0"/>
    <pivotField showAll="0"/>
    <pivotField showAll="0"/>
    <pivotField showAll="0"/>
    <pivotField showAll="0"/>
    <pivotField showAll="0"/>
    <pivotField dataField="1" showAll="0"/>
    <pivotField showAll="0">
      <items count="5">
        <item x="2"/>
        <item x="1"/>
        <item x="3"/>
        <item x="0"/>
        <item t="default"/>
      </items>
    </pivotField>
    <pivotField showAll="0">
      <items count="4">
        <item x="0"/>
        <item x="2"/>
        <item x="1"/>
        <item t="default"/>
      </items>
    </pivotField>
    <pivotField showAll="0"/>
    <pivotField dataFiel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4"/>
  </rowFields>
  <rowItems count="7">
    <i>
      <x/>
    </i>
    <i>
      <x v="1"/>
    </i>
    <i>
      <x v="2"/>
    </i>
    <i>
      <x v="3"/>
    </i>
    <i>
      <x v="4"/>
    </i>
    <i>
      <x v="5"/>
    </i>
    <i t="grand">
      <x/>
    </i>
  </rowItems>
  <colFields count="1">
    <field x="-2"/>
  </colFields>
  <colItems count="2">
    <i>
      <x/>
    </i>
    <i i="1">
      <x v="1"/>
    </i>
  </colItems>
  <dataFields count="2">
    <dataField name="Sum of Net sales" fld="14" baseField="0" baseItem="0"/>
    <dataField name="Sum of Profit Amount" fld="18" showDataAs="percentOfCol" baseField="0" baseItem="0" numFmtId="10"/>
  </dataFields>
  <formats count="4">
    <format dxfId="376">
      <pivotArea type="all" dataOnly="0" outline="0" fieldPosition="0"/>
    </format>
    <format dxfId="375">
      <pivotArea outline="0" collapsedLevelsAreSubtotals="1" fieldPosition="0"/>
    </format>
    <format dxfId="374">
      <pivotArea dataOnly="0" labelOnly="1" outline="0" axis="axisValues" fieldPosition="0"/>
    </format>
    <format dxfId="373">
      <pivotArea outline="0" fieldPosition="0">
        <references count="1">
          <reference field="4294967294" count="1">
            <x v="1"/>
          </reference>
        </references>
      </pivotArea>
    </format>
  </formats>
  <chartFormats count="2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18" format="0" series="1">
      <pivotArea type="data" outline="0" fieldPosition="0">
        <references count="1">
          <reference field="4294967294" count="1" selected="0">
            <x v="0"/>
          </reference>
        </references>
      </pivotArea>
    </chartFormat>
    <chartFormat chart="18" format="1" series="1">
      <pivotArea type="data" outline="0" fieldPosition="0">
        <references count="1">
          <reference field="4294967294" count="1" selected="0">
            <x v="1"/>
          </reference>
        </references>
      </pivotArea>
    </chartFormat>
    <chartFormat chart="18" format="2">
      <pivotArea type="data" outline="0" fieldPosition="0">
        <references count="2">
          <reference field="4294967294" count="1" selected="0">
            <x v="0"/>
          </reference>
          <reference field="4" count="1" selected="0">
            <x v="0"/>
          </reference>
        </references>
      </pivotArea>
    </chartFormat>
    <chartFormat chart="18" format="3">
      <pivotArea type="data" outline="0" fieldPosition="0">
        <references count="2">
          <reference field="4294967294" count="1" selected="0">
            <x v="0"/>
          </reference>
          <reference field="4" count="1" selected="0">
            <x v="1"/>
          </reference>
        </references>
      </pivotArea>
    </chartFormat>
    <chartFormat chart="18" format="4">
      <pivotArea type="data" outline="0" fieldPosition="0">
        <references count="2">
          <reference field="4294967294" count="1" selected="0">
            <x v="0"/>
          </reference>
          <reference field="4" count="1" selected="0">
            <x v="2"/>
          </reference>
        </references>
      </pivotArea>
    </chartFormat>
    <chartFormat chart="18" format="5">
      <pivotArea type="data" outline="0" fieldPosition="0">
        <references count="2">
          <reference field="4294967294" count="1" selected="0">
            <x v="0"/>
          </reference>
          <reference field="4" count="1" selected="0">
            <x v="3"/>
          </reference>
        </references>
      </pivotArea>
    </chartFormat>
    <chartFormat chart="18" format="6">
      <pivotArea type="data" outline="0" fieldPosition="0">
        <references count="2">
          <reference field="4294967294" count="1" selected="0">
            <x v="0"/>
          </reference>
          <reference field="4" count="1" selected="0">
            <x v="4"/>
          </reference>
        </references>
      </pivotArea>
    </chartFormat>
    <chartFormat chart="18" format="7">
      <pivotArea type="data" outline="0" fieldPosition="0">
        <references count="2">
          <reference field="4294967294" count="1" selected="0">
            <x v="0"/>
          </reference>
          <reference field="4" count="1" selected="0">
            <x v="5"/>
          </reference>
        </references>
      </pivotArea>
    </chartFormat>
    <chartFormat chart="18" format="8">
      <pivotArea type="data" outline="0" fieldPosition="0">
        <references count="2">
          <reference field="4294967294" count="1" selected="0">
            <x v="1"/>
          </reference>
          <reference field="4" count="1" selected="0">
            <x v="5"/>
          </reference>
        </references>
      </pivotArea>
    </chartFormat>
    <chartFormat chart="18" format="9">
      <pivotArea type="data" outline="0" fieldPosition="0">
        <references count="2">
          <reference field="4294967294" count="1" selected="0">
            <x v="1"/>
          </reference>
          <reference field="4" count="1" selected="0">
            <x v="4"/>
          </reference>
        </references>
      </pivotArea>
    </chartFormat>
    <chartFormat chart="18" format="10">
      <pivotArea type="data" outline="0" fieldPosition="0">
        <references count="2">
          <reference field="4294967294" count="1" selected="0">
            <x v="1"/>
          </reference>
          <reference field="4" count="1" selected="0">
            <x v="3"/>
          </reference>
        </references>
      </pivotArea>
    </chartFormat>
    <chartFormat chart="18" format="11">
      <pivotArea type="data" outline="0" fieldPosition="0">
        <references count="2">
          <reference field="4294967294" count="1" selected="0">
            <x v="1"/>
          </reference>
          <reference field="4" count="1" selected="0">
            <x v="2"/>
          </reference>
        </references>
      </pivotArea>
    </chartFormat>
    <chartFormat chart="18" format="12">
      <pivotArea type="data" outline="0" fieldPosition="0">
        <references count="2">
          <reference field="4294967294" count="1" selected="0">
            <x v="1"/>
          </reference>
          <reference field="4" count="1" selected="0">
            <x v="1"/>
          </reference>
        </references>
      </pivotArea>
    </chartFormat>
    <chartFormat chart="18" format="13">
      <pivotArea type="data" outline="0" fieldPosition="0">
        <references count="2">
          <reference field="4294967294" count="1" selected="0">
            <x v="1"/>
          </reference>
          <reference field="4" count="1" selected="0">
            <x v="0"/>
          </reference>
        </references>
      </pivotArea>
    </chartFormat>
    <chartFormat chart="50" format="22" series="1">
      <pivotArea type="data" outline="0" fieldPosition="0">
        <references count="1">
          <reference field="4294967294" count="1" selected="0">
            <x v="0"/>
          </reference>
        </references>
      </pivotArea>
    </chartFormat>
    <chartFormat chart="50" format="23" series="1">
      <pivotArea type="data" outline="0" fieldPosition="0">
        <references count="1">
          <reference field="4294967294" count="1" selected="0">
            <x v="1"/>
          </reference>
        </references>
      </pivotArea>
    </chartFormat>
    <chartFormat chart="50" format="24">
      <pivotArea type="data" outline="0" fieldPosition="0">
        <references count="2">
          <reference field="4294967294" count="1" selected="0">
            <x v="1"/>
          </reference>
          <reference field="4" count="1" selected="0">
            <x v="0"/>
          </reference>
        </references>
      </pivotArea>
    </chartFormat>
    <chartFormat chart="50" format="25">
      <pivotArea type="data" outline="0" fieldPosition="0">
        <references count="2">
          <reference field="4294967294" count="1" selected="0">
            <x v="1"/>
          </reference>
          <reference field="4" count="1" selected="0">
            <x v="1"/>
          </reference>
        </references>
      </pivotArea>
    </chartFormat>
    <chartFormat chart="50" format="26">
      <pivotArea type="data" outline="0" fieldPosition="0">
        <references count="2">
          <reference field="4294967294" count="1" selected="0">
            <x v="1"/>
          </reference>
          <reference field="4" count="1" selected="0">
            <x v="2"/>
          </reference>
        </references>
      </pivotArea>
    </chartFormat>
    <chartFormat chart="50" format="27">
      <pivotArea type="data" outline="0" fieldPosition="0">
        <references count="2">
          <reference field="4294967294" count="1" selected="0">
            <x v="1"/>
          </reference>
          <reference field="4" count="1" selected="0">
            <x v="3"/>
          </reference>
        </references>
      </pivotArea>
    </chartFormat>
    <chartFormat chart="50" format="28">
      <pivotArea type="data" outline="0" fieldPosition="0">
        <references count="2">
          <reference field="4294967294" count="1" selected="0">
            <x v="1"/>
          </reference>
          <reference field="4" count="1" selected="0">
            <x v="4"/>
          </reference>
        </references>
      </pivotArea>
    </chartFormat>
    <chartFormat chart="50" format="29">
      <pivotArea type="data" outline="0" fieldPosition="0">
        <references count="2">
          <reference field="4294967294" count="1" selected="0">
            <x v="1"/>
          </reference>
          <reference field="4"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2CBDE32F-5158-4ABF-B609-EDE5F100EA8F}" name="Profitamount" cacheId="2"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C10:C11" firstHeaderRow="1" firstDataRow="1" firstDataCol="0"/>
  <pivotFields count="22">
    <pivotField showAll="0"/>
    <pivotField numFmtId="164" showAll="0">
      <items count="92">
        <item x="45"/>
        <item x="9"/>
        <item x="54"/>
        <item x="53"/>
        <item x="73"/>
        <item x="21"/>
        <item x="78"/>
        <item x="34"/>
        <item x="49"/>
        <item x="24"/>
        <item x="14"/>
        <item x="32"/>
        <item x="15"/>
        <item x="89"/>
        <item x="19"/>
        <item x="64"/>
        <item x="31"/>
        <item x="76"/>
        <item x="0"/>
        <item x="38"/>
        <item x="47"/>
        <item x="25"/>
        <item x="44"/>
        <item x="63"/>
        <item x="83"/>
        <item x="85"/>
        <item x="58"/>
        <item x="13"/>
        <item x="46"/>
        <item x="41"/>
        <item x="7"/>
        <item x="28"/>
        <item x="2"/>
        <item x="23"/>
        <item x="43"/>
        <item x="4"/>
        <item x="59"/>
        <item x="86"/>
        <item x="56"/>
        <item x="61"/>
        <item x="42"/>
        <item x="57"/>
        <item x="69"/>
        <item x="11"/>
        <item x="27"/>
        <item x="60"/>
        <item x="36"/>
        <item x="74"/>
        <item x="72"/>
        <item x="40"/>
        <item x="82"/>
        <item x="48"/>
        <item x="52"/>
        <item x="68"/>
        <item x="81"/>
        <item x="55"/>
        <item x="39"/>
        <item x="67"/>
        <item x="30"/>
        <item x="26"/>
        <item x="37"/>
        <item x="75"/>
        <item x="12"/>
        <item x="17"/>
        <item x="20"/>
        <item x="80"/>
        <item x="77"/>
        <item x="62"/>
        <item x="65"/>
        <item x="90"/>
        <item x="10"/>
        <item x="51"/>
        <item x="71"/>
        <item x="8"/>
        <item x="22"/>
        <item x="66"/>
        <item x="6"/>
        <item x="50"/>
        <item x="3"/>
        <item x="1"/>
        <item x="70"/>
        <item x="35"/>
        <item x="33"/>
        <item x="79"/>
        <item x="29"/>
        <item x="5"/>
        <item x="84"/>
        <item x="88"/>
        <item x="18"/>
        <item x="16"/>
        <item x="87"/>
        <item t="default"/>
      </items>
    </pivotField>
    <pivotField showAll="0"/>
    <pivotField showAll="0">
      <items count="5">
        <item x="1"/>
        <item x="0"/>
        <item x="2"/>
        <item x="3"/>
        <item t="default"/>
      </items>
    </pivotField>
    <pivotField showAll="0">
      <items count="7">
        <item x="4"/>
        <item x="1"/>
        <item x="2"/>
        <item x="5"/>
        <item x="3"/>
        <item x="0"/>
        <item t="default"/>
      </items>
    </pivotField>
    <pivotField showAll="0">
      <items count="3">
        <item x="1"/>
        <item x="0"/>
        <item t="default"/>
      </items>
    </pivotField>
    <pivotField showAll="0">
      <items count="5">
        <item x="3"/>
        <item x="0"/>
        <item x="1"/>
        <item x="2"/>
        <item t="default"/>
      </items>
    </pivotField>
    <pivotField showAll="0">
      <items count="17">
        <item x="0"/>
        <item x="5"/>
        <item x="12"/>
        <item x="7"/>
        <item x="15"/>
        <item x="14"/>
        <item x="11"/>
        <item x="8"/>
        <item x="4"/>
        <item x="3"/>
        <item x="10"/>
        <item x="6"/>
        <item x="1"/>
        <item x="9"/>
        <item x="13"/>
        <item x="2"/>
        <item t="default"/>
      </items>
    </pivotField>
    <pivotField showAll="0"/>
    <pivotField showAll="0"/>
    <pivotField showAll="0"/>
    <pivotField showAll="0"/>
    <pivotField showAll="0"/>
    <pivotField showAll="0"/>
    <pivotField showAll="0"/>
    <pivotField showAll="0">
      <items count="5">
        <item x="2"/>
        <item x="1"/>
        <item x="3"/>
        <item x="0"/>
        <item t="default"/>
      </items>
    </pivotField>
    <pivotField showAll="0">
      <items count="4">
        <item x="0"/>
        <item x="2"/>
        <item x="1"/>
        <item t="default"/>
      </items>
    </pivotField>
    <pivotField showAll="0"/>
    <pivotField dataFiel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Items count="1">
    <i/>
  </rowItems>
  <colItems count="1">
    <i/>
  </colItems>
  <dataFields count="1">
    <dataField name="Sum of Profit Amount" fld="18" baseField="0" baseItem="0"/>
  </dataFields>
  <formats count="3">
    <format dxfId="379">
      <pivotArea type="all" dataOnly="0" outline="0" fieldPosition="0"/>
    </format>
    <format dxfId="378">
      <pivotArea outline="0" collapsedLevelsAreSubtotals="1" fieldPosition="0"/>
    </format>
    <format dxfId="377">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4BCBDFE2-7BCC-4D0F-9D4A-0E12337B6FE2}" name="Quantiy data " cacheId="2"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8">
  <location ref="AH4:AJ9" firstHeaderRow="0" firstDataRow="1" firstDataCol="1"/>
  <pivotFields count="22">
    <pivotField showAll="0"/>
    <pivotField numFmtId="164" showAll="0">
      <items count="92">
        <item x="45"/>
        <item x="9"/>
        <item x="54"/>
        <item x="53"/>
        <item x="73"/>
        <item x="21"/>
        <item x="78"/>
        <item x="34"/>
        <item x="49"/>
        <item x="24"/>
        <item x="14"/>
        <item x="32"/>
        <item x="15"/>
        <item x="89"/>
        <item x="19"/>
        <item x="64"/>
        <item x="31"/>
        <item x="76"/>
        <item x="0"/>
        <item x="38"/>
        <item x="47"/>
        <item x="25"/>
        <item x="44"/>
        <item x="63"/>
        <item x="83"/>
        <item x="85"/>
        <item x="58"/>
        <item x="13"/>
        <item x="46"/>
        <item x="41"/>
        <item x="7"/>
        <item x="28"/>
        <item x="2"/>
        <item x="23"/>
        <item x="43"/>
        <item x="4"/>
        <item x="59"/>
        <item x="86"/>
        <item x="56"/>
        <item x="61"/>
        <item x="42"/>
        <item x="57"/>
        <item x="69"/>
        <item x="11"/>
        <item x="27"/>
        <item x="60"/>
        <item x="36"/>
        <item x="74"/>
        <item x="72"/>
        <item x="40"/>
        <item x="82"/>
        <item x="48"/>
        <item x="52"/>
        <item x="68"/>
        <item x="81"/>
        <item x="55"/>
        <item x="39"/>
        <item x="67"/>
        <item x="30"/>
        <item x="26"/>
        <item x="37"/>
        <item x="75"/>
        <item x="12"/>
        <item x="17"/>
        <item x="20"/>
        <item x="80"/>
        <item x="77"/>
        <item x="62"/>
        <item x="65"/>
        <item x="90"/>
        <item x="10"/>
        <item x="51"/>
        <item x="71"/>
        <item x="8"/>
        <item x="22"/>
        <item x="66"/>
        <item x="6"/>
        <item x="50"/>
        <item x="3"/>
        <item x="1"/>
        <item x="70"/>
        <item x="35"/>
        <item x="33"/>
        <item x="79"/>
        <item x="29"/>
        <item x="5"/>
        <item x="84"/>
        <item x="88"/>
        <item x="18"/>
        <item x="16"/>
        <item x="87"/>
        <item t="default"/>
      </items>
    </pivotField>
    <pivotField showAll="0"/>
    <pivotField showAll="0">
      <items count="5">
        <item x="1"/>
        <item x="0"/>
        <item x="2"/>
        <item x="3"/>
        <item t="default"/>
      </items>
    </pivotField>
    <pivotField showAll="0">
      <items count="7">
        <item x="4"/>
        <item x="1"/>
        <item x="2"/>
        <item x="5"/>
        <item x="3"/>
        <item x="0"/>
        <item t="default"/>
      </items>
    </pivotField>
    <pivotField showAll="0">
      <items count="3">
        <item x="1"/>
        <item x="0"/>
        <item t="default"/>
      </items>
    </pivotField>
    <pivotField axis="axisRow" showAll="0">
      <items count="5">
        <item x="3"/>
        <item x="0"/>
        <item x="1"/>
        <item x="2"/>
        <item t="default"/>
      </items>
    </pivotField>
    <pivotField showAll="0">
      <items count="17">
        <item x="0"/>
        <item x="5"/>
        <item x="12"/>
        <item x="7"/>
        <item x="15"/>
        <item x="14"/>
        <item x="11"/>
        <item x="8"/>
        <item x="4"/>
        <item x="3"/>
        <item x="10"/>
        <item x="6"/>
        <item x="1"/>
        <item x="9"/>
        <item x="13"/>
        <item x="2"/>
        <item t="default"/>
      </items>
    </pivotField>
    <pivotField showAll="0"/>
    <pivotField dataField="1" showAll="0"/>
    <pivotField showAll="0"/>
    <pivotField showAll="0"/>
    <pivotField showAll="0"/>
    <pivotField showAll="0"/>
    <pivotField dataField="1" showAll="0"/>
    <pivotField showAll="0">
      <items count="5">
        <item x="2"/>
        <item x="1"/>
        <item x="3"/>
        <item x="0"/>
        <item t="default"/>
      </items>
    </pivotField>
    <pivotField showAll="0">
      <items count="4">
        <item x="0"/>
        <item x="2"/>
        <item x="1"/>
        <item t="default"/>
      </items>
    </pivotField>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6"/>
  </rowFields>
  <rowItems count="5">
    <i>
      <x/>
    </i>
    <i>
      <x v="1"/>
    </i>
    <i>
      <x v="2"/>
    </i>
    <i>
      <x v="3"/>
    </i>
    <i t="grand">
      <x/>
    </i>
  </rowItems>
  <colFields count="1">
    <field x="-2"/>
  </colFields>
  <colItems count="2">
    <i>
      <x/>
    </i>
    <i i="1">
      <x v="1"/>
    </i>
  </colItems>
  <dataFields count="2">
    <dataField name="Sum of Net sales" fld="14" showDataAs="percentOfTotal" baseField="0" baseItem="0" numFmtId="10"/>
    <dataField name="Sum of Quantity Sold" fld="9" baseField="0" baseItem="0"/>
  </dataFields>
  <formats count="4">
    <format dxfId="383">
      <pivotArea type="all" dataOnly="0" outline="0" fieldPosition="0"/>
    </format>
    <format dxfId="382">
      <pivotArea outline="0" collapsedLevelsAreSubtotals="1" fieldPosition="0"/>
    </format>
    <format dxfId="381">
      <pivotArea dataOnly="0" labelOnly="1" outline="0" axis="axisValues" fieldPosition="0"/>
    </format>
    <format dxfId="380">
      <pivotArea outline="0" fieldPosition="0">
        <references count="1">
          <reference field="4294967294" count="1">
            <x v="0"/>
          </reference>
        </references>
      </pivotArea>
    </format>
  </formats>
  <chartFormats count="18">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 chart="2" format="2">
      <pivotArea type="data" outline="0" fieldPosition="0">
        <references count="2">
          <reference field="4294967294" count="1" selected="0">
            <x v="1"/>
          </reference>
          <reference field="6" count="1" selected="0">
            <x v="1"/>
          </reference>
        </references>
      </pivotArea>
    </chartFormat>
    <chartFormat chart="2" format="3">
      <pivotArea type="data" outline="0" fieldPosition="0">
        <references count="2">
          <reference field="4294967294" count="1" selected="0">
            <x v="1"/>
          </reference>
          <reference field="6" count="1" selected="0">
            <x v="0"/>
          </reference>
        </references>
      </pivotArea>
    </chartFormat>
    <chartFormat chart="2" format="4">
      <pivotArea type="data" outline="0" fieldPosition="0">
        <references count="2">
          <reference field="4294967294" count="1" selected="0">
            <x v="1"/>
          </reference>
          <reference field="6" count="1" selected="0">
            <x v="2"/>
          </reference>
        </references>
      </pivotArea>
    </chartFormat>
    <chartFormat chart="2" format="5">
      <pivotArea type="data" outline="0" fieldPosition="0">
        <references count="2">
          <reference field="4294967294" count="1" selected="0">
            <x v="1"/>
          </reference>
          <reference field="6" count="1" selected="0">
            <x v="3"/>
          </reference>
        </references>
      </pivotArea>
    </chartFormat>
    <chartFormat chart="9" format="12" series="1">
      <pivotArea type="data" outline="0" fieldPosition="0">
        <references count="1">
          <reference field="4294967294" count="1" selected="0">
            <x v="0"/>
          </reference>
        </references>
      </pivotArea>
    </chartFormat>
    <chartFormat chart="9" format="13" series="1">
      <pivotArea type="data" outline="0" fieldPosition="0">
        <references count="1">
          <reference field="4294967294" count="1" selected="0">
            <x v="1"/>
          </reference>
        </references>
      </pivotArea>
    </chartFormat>
    <chartFormat chart="9" format="14">
      <pivotArea type="data" outline="0" fieldPosition="0">
        <references count="2">
          <reference field="4294967294" count="1" selected="0">
            <x v="1"/>
          </reference>
          <reference field="6" count="1" selected="0">
            <x v="0"/>
          </reference>
        </references>
      </pivotArea>
    </chartFormat>
    <chartFormat chart="9" format="15">
      <pivotArea type="data" outline="0" fieldPosition="0">
        <references count="2">
          <reference field="4294967294" count="1" selected="0">
            <x v="1"/>
          </reference>
          <reference field="6" count="1" selected="0">
            <x v="1"/>
          </reference>
        </references>
      </pivotArea>
    </chartFormat>
    <chartFormat chart="9" format="16">
      <pivotArea type="data" outline="0" fieldPosition="0">
        <references count="2">
          <reference field="4294967294" count="1" selected="0">
            <x v="1"/>
          </reference>
          <reference field="6" count="1" selected="0">
            <x v="2"/>
          </reference>
        </references>
      </pivotArea>
    </chartFormat>
    <chartFormat chart="9" format="17">
      <pivotArea type="data" outline="0" fieldPosition="0">
        <references count="2">
          <reference field="4294967294" count="1" selected="0">
            <x v="1"/>
          </reference>
          <reference field="6" count="1" selected="0">
            <x v="3"/>
          </reference>
        </references>
      </pivotArea>
    </chartFormat>
    <chartFormat chart="11" format="12" series="1">
      <pivotArea type="data" outline="0" fieldPosition="0">
        <references count="1">
          <reference field="4294967294" count="1" selected="0">
            <x v="0"/>
          </reference>
        </references>
      </pivotArea>
    </chartFormat>
    <chartFormat chart="11" format="13" series="1">
      <pivotArea type="data" outline="0" fieldPosition="0">
        <references count="1">
          <reference field="4294967294" count="1" selected="0">
            <x v="1"/>
          </reference>
        </references>
      </pivotArea>
    </chartFormat>
    <chartFormat chart="11" format="14">
      <pivotArea type="data" outline="0" fieldPosition="0">
        <references count="2">
          <reference field="4294967294" count="1" selected="0">
            <x v="1"/>
          </reference>
          <reference field="6" count="1" selected="0">
            <x v="0"/>
          </reference>
        </references>
      </pivotArea>
    </chartFormat>
    <chartFormat chart="11" format="15">
      <pivotArea type="data" outline="0" fieldPosition="0">
        <references count="2">
          <reference field="4294967294" count="1" selected="0">
            <x v="1"/>
          </reference>
          <reference field="6" count="1" selected="0">
            <x v="1"/>
          </reference>
        </references>
      </pivotArea>
    </chartFormat>
    <chartFormat chart="11" format="16">
      <pivotArea type="data" outline="0" fieldPosition="0">
        <references count="2">
          <reference field="4294967294" count="1" selected="0">
            <x v="1"/>
          </reference>
          <reference field="6" count="1" selected="0">
            <x v="2"/>
          </reference>
        </references>
      </pivotArea>
    </chartFormat>
    <chartFormat chart="11" format="17">
      <pivotArea type="data" outline="0" fieldPosition="0">
        <references count="2">
          <reference field="4294967294" count="1" selected="0">
            <x v="1"/>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BB8675B-1A88-4436-8728-50E591A41A49}" name="Discountamount" cacheId="2"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C4:C5" firstHeaderRow="1" firstDataRow="1" firstDataCol="0"/>
  <pivotFields count="22">
    <pivotField showAll="0"/>
    <pivotField numFmtId="164" showAll="0">
      <items count="92">
        <item x="45"/>
        <item x="9"/>
        <item x="54"/>
        <item x="53"/>
        <item x="73"/>
        <item x="21"/>
        <item x="78"/>
        <item x="34"/>
        <item x="49"/>
        <item x="24"/>
        <item x="14"/>
        <item x="32"/>
        <item x="15"/>
        <item x="89"/>
        <item x="19"/>
        <item x="64"/>
        <item x="31"/>
        <item x="76"/>
        <item x="0"/>
        <item x="38"/>
        <item x="47"/>
        <item x="25"/>
        <item x="44"/>
        <item x="63"/>
        <item x="83"/>
        <item x="85"/>
        <item x="58"/>
        <item x="13"/>
        <item x="46"/>
        <item x="41"/>
        <item x="7"/>
        <item x="28"/>
        <item x="2"/>
        <item x="23"/>
        <item x="43"/>
        <item x="4"/>
        <item x="59"/>
        <item x="86"/>
        <item x="56"/>
        <item x="61"/>
        <item x="42"/>
        <item x="57"/>
        <item x="69"/>
        <item x="11"/>
        <item x="27"/>
        <item x="60"/>
        <item x="36"/>
        <item x="74"/>
        <item x="72"/>
        <item x="40"/>
        <item x="82"/>
        <item x="48"/>
        <item x="52"/>
        <item x="68"/>
        <item x="81"/>
        <item x="55"/>
        <item x="39"/>
        <item x="67"/>
        <item x="30"/>
        <item x="26"/>
        <item x="37"/>
        <item x="75"/>
        <item x="12"/>
        <item x="17"/>
        <item x="20"/>
        <item x="80"/>
        <item x="77"/>
        <item x="62"/>
        <item x="65"/>
        <item x="90"/>
        <item x="10"/>
        <item x="51"/>
        <item x="71"/>
        <item x="8"/>
        <item x="22"/>
        <item x="66"/>
        <item x="6"/>
        <item x="50"/>
        <item x="3"/>
        <item x="1"/>
        <item x="70"/>
        <item x="35"/>
        <item x="33"/>
        <item x="79"/>
        <item x="29"/>
        <item x="5"/>
        <item x="84"/>
        <item x="88"/>
        <item x="18"/>
        <item x="16"/>
        <item x="87"/>
        <item t="default"/>
      </items>
    </pivotField>
    <pivotField showAll="0"/>
    <pivotField showAll="0">
      <items count="5">
        <item x="1"/>
        <item x="0"/>
        <item x="2"/>
        <item x="3"/>
        <item t="default"/>
      </items>
    </pivotField>
    <pivotField showAll="0">
      <items count="7">
        <item x="4"/>
        <item x="1"/>
        <item x="2"/>
        <item x="5"/>
        <item x="3"/>
        <item x="0"/>
        <item t="default"/>
      </items>
    </pivotField>
    <pivotField showAll="0">
      <items count="3">
        <item x="1"/>
        <item x="0"/>
        <item t="default"/>
      </items>
    </pivotField>
    <pivotField showAll="0">
      <items count="5">
        <item x="3"/>
        <item x="0"/>
        <item x="1"/>
        <item x="2"/>
        <item t="default"/>
      </items>
    </pivotField>
    <pivotField showAll="0">
      <items count="17">
        <item x="0"/>
        <item x="5"/>
        <item x="12"/>
        <item x="7"/>
        <item x="15"/>
        <item x="14"/>
        <item x="11"/>
        <item x="8"/>
        <item x="4"/>
        <item x="3"/>
        <item x="10"/>
        <item x="6"/>
        <item x="1"/>
        <item x="9"/>
        <item x="13"/>
        <item x="2"/>
        <item t="default"/>
      </items>
    </pivotField>
    <pivotField showAll="0"/>
    <pivotField showAll="0"/>
    <pivotField showAll="0"/>
    <pivotField showAll="0"/>
    <pivotField showAll="0"/>
    <pivotField dataField="1" showAll="0"/>
    <pivotField showAll="0"/>
    <pivotField showAll="0">
      <items count="5">
        <item x="2"/>
        <item x="1"/>
        <item x="3"/>
        <item x="0"/>
        <item t="default"/>
      </items>
    </pivotField>
    <pivotField showAll="0">
      <items count="4">
        <item x="0"/>
        <item x="2"/>
        <item x="1"/>
        <item t="default"/>
      </items>
    </pivotField>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Items count="1">
    <i/>
  </rowItems>
  <colItems count="1">
    <i/>
  </colItems>
  <dataFields count="1">
    <dataField name="Sum of Discount Amount" fld="13" baseField="0" baseItem="0"/>
  </dataFields>
  <formats count="3">
    <format dxfId="342">
      <pivotArea type="all" dataOnly="0" outline="0" fieldPosition="0"/>
    </format>
    <format dxfId="341">
      <pivotArea outline="0" collapsedLevelsAreSubtotals="1" fieldPosition="0"/>
    </format>
    <format dxfId="340">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FB1476E-FB3A-4100-A04C-932BF03E22C1}" name="Payment mode " cacheId="2"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4">
  <location ref="Y4:Z9" firstHeaderRow="1" firstDataRow="1" firstDataCol="1"/>
  <pivotFields count="22">
    <pivotField showAll="0"/>
    <pivotField numFmtId="164" showAll="0">
      <items count="92">
        <item x="45"/>
        <item x="9"/>
        <item x="54"/>
        <item x="53"/>
        <item x="73"/>
        <item x="21"/>
        <item x="78"/>
        <item x="34"/>
        <item x="49"/>
        <item x="24"/>
        <item x="14"/>
        <item x="32"/>
        <item x="15"/>
        <item x="89"/>
        <item x="19"/>
        <item x="64"/>
        <item x="31"/>
        <item x="76"/>
        <item x="0"/>
        <item x="38"/>
        <item x="47"/>
        <item x="25"/>
        <item x="44"/>
        <item x="63"/>
        <item x="83"/>
        <item x="85"/>
        <item x="58"/>
        <item x="13"/>
        <item x="46"/>
        <item x="41"/>
        <item x="7"/>
        <item x="28"/>
        <item x="2"/>
        <item x="23"/>
        <item x="43"/>
        <item x="4"/>
        <item x="59"/>
        <item x="86"/>
        <item x="56"/>
        <item x="61"/>
        <item x="42"/>
        <item x="57"/>
        <item x="69"/>
        <item x="11"/>
        <item x="27"/>
        <item x="60"/>
        <item x="36"/>
        <item x="74"/>
        <item x="72"/>
        <item x="40"/>
        <item x="82"/>
        <item x="48"/>
        <item x="52"/>
        <item x="68"/>
        <item x="81"/>
        <item x="55"/>
        <item x="39"/>
        <item x="67"/>
        <item x="30"/>
        <item x="26"/>
        <item x="37"/>
        <item x="75"/>
        <item x="12"/>
        <item x="17"/>
        <item x="20"/>
        <item x="80"/>
        <item x="77"/>
        <item x="62"/>
        <item x="65"/>
        <item x="90"/>
        <item x="10"/>
        <item x="51"/>
        <item x="71"/>
        <item x="8"/>
        <item x="22"/>
        <item x="66"/>
        <item x="6"/>
        <item x="50"/>
        <item x="3"/>
        <item x="1"/>
        <item x="70"/>
        <item x="35"/>
        <item x="33"/>
        <item x="79"/>
        <item x="29"/>
        <item x="5"/>
        <item x="84"/>
        <item x="88"/>
        <item x="18"/>
        <item x="16"/>
        <item x="87"/>
        <item t="default"/>
      </items>
    </pivotField>
    <pivotField showAll="0"/>
    <pivotField showAll="0">
      <items count="5">
        <item x="1"/>
        <item x="0"/>
        <item x="2"/>
        <item x="3"/>
        <item t="default"/>
      </items>
    </pivotField>
    <pivotField showAll="0">
      <items count="7">
        <item x="4"/>
        <item x="1"/>
        <item x="2"/>
        <item x="5"/>
        <item x="3"/>
        <item x="0"/>
        <item t="default"/>
      </items>
    </pivotField>
    <pivotField showAll="0">
      <items count="3">
        <item x="1"/>
        <item x="0"/>
        <item t="default"/>
      </items>
    </pivotField>
    <pivotField showAll="0">
      <items count="5">
        <item x="3"/>
        <item x="0"/>
        <item x="1"/>
        <item x="2"/>
        <item t="default"/>
      </items>
    </pivotField>
    <pivotField showAll="0">
      <items count="17">
        <item x="0"/>
        <item x="5"/>
        <item x="12"/>
        <item x="7"/>
        <item x="15"/>
        <item x="14"/>
        <item x="11"/>
        <item x="8"/>
        <item x="4"/>
        <item x="3"/>
        <item x="10"/>
        <item x="6"/>
        <item x="1"/>
        <item x="9"/>
        <item x="13"/>
        <item x="2"/>
        <item t="default"/>
      </items>
    </pivotField>
    <pivotField showAll="0"/>
    <pivotField showAll="0"/>
    <pivotField showAll="0"/>
    <pivotField showAll="0"/>
    <pivotField showAll="0"/>
    <pivotField showAll="0"/>
    <pivotField dataField="1" showAll="0"/>
    <pivotField axis="axisRow" showAll="0">
      <items count="5">
        <item x="2"/>
        <item x="1"/>
        <item x="3"/>
        <item x="0"/>
        <item t="default"/>
      </items>
    </pivotField>
    <pivotField showAll="0">
      <items count="4">
        <item x="0"/>
        <item x="2"/>
        <item x="1"/>
        <item t="default"/>
      </items>
    </pivotField>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15"/>
  </rowFields>
  <rowItems count="5">
    <i>
      <x/>
    </i>
    <i>
      <x v="1"/>
    </i>
    <i>
      <x v="2"/>
    </i>
    <i>
      <x v="3"/>
    </i>
    <i t="grand">
      <x/>
    </i>
  </rowItems>
  <colItems count="1">
    <i/>
  </colItems>
  <dataFields count="1">
    <dataField name="Sum of Net sales" fld="14" showDataAs="percentOfTotal" baseField="0" baseItem="0" numFmtId="10"/>
  </dataFields>
  <formats count="4">
    <format dxfId="346">
      <pivotArea type="all" dataOnly="0" outline="0" fieldPosition="0"/>
    </format>
    <format dxfId="345">
      <pivotArea outline="0" collapsedLevelsAreSubtotals="1" fieldPosition="0"/>
    </format>
    <format dxfId="344">
      <pivotArea dataOnly="0" labelOnly="1" outline="0" axis="axisValues" fieldPosition="0"/>
    </format>
    <format dxfId="343">
      <pivotArea outline="0" fieldPosition="0">
        <references count="1">
          <reference field="4294967294" count="1">
            <x v="0"/>
          </reference>
        </references>
      </pivotArea>
    </format>
  </formats>
  <chartFormats count="10">
    <chartFormat chart="2" format="0" series="1">
      <pivotArea type="data" outline="0" fieldPosition="0">
        <references count="1">
          <reference field="4294967294" count="1" selected="0">
            <x v="0"/>
          </reference>
        </references>
      </pivotArea>
    </chartFormat>
    <chartFormat chart="2" format="4">
      <pivotArea type="data" outline="0" fieldPosition="0">
        <references count="2">
          <reference field="4294967294" count="1" selected="0">
            <x v="0"/>
          </reference>
          <reference field="15" count="1" selected="0">
            <x v="1"/>
          </reference>
        </references>
      </pivotArea>
    </chartFormat>
    <chartFormat chart="2" format="5">
      <pivotArea type="data" outline="0" fieldPosition="0">
        <references count="2">
          <reference field="4294967294" count="1" selected="0">
            <x v="0"/>
          </reference>
          <reference field="15" count="1" selected="0">
            <x v="2"/>
          </reference>
        </references>
      </pivotArea>
    </chartFormat>
    <chartFormat chart="2" format="6">
      <pivotArea type="data" outline="0" fieldPosition="0">
        <references count="2">
          <reference field="4294967294" count="1" selected="0">
            <x v="0"/>
          </reference>
          <reference field="15" count="1" selected="0">
            <x v="3"/>
          </reference>
        </references>
      </pivotArea>
    </chartFormat>
    <chartFormat chart="4" format="12" series="1">
      <pivotArea type="data" outline="0" fieldPosition="0">
        <references count="1">
          <reference field="4294967294" count="1" selected="0">
            <x v="0"/>
          </reference>
        </references>
      </pivotArea>
    </chartFormat>
    <chartFormat chart="4" format="13">
      <pivotArea type="data" outline="0" fieldPosition="0">
        <references count="2">
          <reference field="4294967294" count="1" selected="0">
            <x v="0"/>
          </reference>
          <reference field="15" count="1" selected="0">
            <x v="0"/>
          </reference>
        </references>
      </pivotArea>
    </chartFormat>
    <chartFormat chart="4" format="14">
      <pivotArea type="data" outline="0" fieldPosition="0">
        <references count="2">
          <reference field="4294967294" count="1" selected="0">
            <x v="0"/>
          </reference>
          <reference field="15" count="1" selected="0">
            <x v="1"/>
          </reference>
        </references>
      </pivotArea>
    </chartFormat>
    <chartFormat chart="4" format="15">
      <pivotArea type="data" outline="0" fieldPosition="0">
        <references count="2">
          <reference field="4294967294" count="1" selected="0">
            <x v="0"/>
          </reference>
          <reference field="15" count="1" selected="0">
            <x v="2"/>
          </reference>
        </references>
      </pivotArea>
    </chartFormat>
    <chartFormat chart="4" format="16">
      <pivotArea type="data" outline="0" fieldPosition="0">
        <references count="2">
          <reference field="4294967294" count="1" selected="0">
            <x v="0"/>
          </reference>
          <reference field="15" count="1" selected="0">
            <x v="3"/>
          </reference>
        </references>
      </pivotArea>
    </chartFormat>
    <chartFormat chart="2" format="7">
      <pivotArea type="data" outline="0" fieldPosition="0">
        <references count="2">
          <reference field="4294967294" count="1" selected="0">
            <x v="0"/>
          </reference>
          <reference field="15"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3302C0E-EE58-4F0E-9DB3-96F275D07005}" name="PivotTable18" cacheId="2"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8">
  <location ref="AM4:AN17" firstHeaderRow="1" firstDataRow="1" firstDataCol="1"/>
  <pivotFields count="22">
    <pivotField showAll="0"/>
    <pivotField numFmtId="164" showAll="0">
      <items count="92">
        <item x="45"/>
        <item x="9"/>
        <item x="54"/>
        <item x="53"/>
        <item x="73"/>
        <item x="21"/>
        <item x="78"/>
        <item x="34"/>
        <item x="49"/>
        <item x="24"/>
        <item x="14"/>
        <item x="32"/>
        <item x="15"/>
        <item x="89"/>
        <item x="19"/>
        <item x="64"/>
        <item x="31"/>
        <item x="76"/>
        <item x="0"/>
        <item x="38"/>
        <item x="47"/>
        <item x="25"/>
        <item x="44"/>
        <item x="63"/>
        <item x="83"/>
        <item x="85"/>
        <item x="58"/>
        <item x="13"/>
        <item x="46"/>
        <item x="41"/>
        <item x="7"/>
        <item x="28"/>
        <item x="2"/>
        <item x="23"/>
        <item x="43"/>
        <item x="4"/>
        <item x="59"/>
        <item x="86"/>
        <item x="56"/>
        <item x="61"/>
        <item x="42"/>
        <item x="57"/>
        <item x="69"/>
        <item x="11"/>
        <item x="27"/>
        <item x="60"/>
        <item x="36"/>
        <item x="74"/>
        <item x="72"/>
        <item x="40"/>
        <item x="82"/>
        <item x="48"/>
        <item x="52"/>
        <item x="68"/>
        <item x="81"/>
        <item x="55"/>
        <item x="39"/>
        <item x="67"/>
        <item x="30"/>
        <item x="26"/>
        <item x="37"/>
        <item x="75"/>
        <item x="12"/>
        <item x="17"/>
        <item x="20"/>
        <item x="80"/>
        <item x="77"/>
        <item x="62"/>
        <item x="65"/>
        <item x="90"/>
        <item x="10"/>
        <item x="51"/>
        <item x="71"/>
        <item x="8"/>
        <item x="22"/>
        <item x="66"/>
        <item x="6"/>
        <item x="50"/>
        <item x="3"/>
        <item x="1"/>
        <item x="70"/>
        <item x="35"/>
        <item x="33"/>
        <item x="79"/>
        <item x="29"/>
        <item x="5"/>
        <item x="84"/>
        <item x="88"/>
        <item x="18"/>
        <item x="16"/>
        <item x="87"/>
        <item t="default"/>
      </items>
    </pivotField>
    <pivotField showAll="0"/>
    <pivotField showAll="0">
      <items count="5">
        <item x="1"/>
        <item x="0"/>
        <item x="2"/>
        <item x="3"/>
        <item t="default"/>
      </items>
    </pivotField>
    <pivotField showAll="0">
      <items count="7">
        <item x="4"/>
        <item x="1"/>
        <item x="2"/>
        <item x="5"/>
        <item x="3"/>
        <item x="0"/>
        <item t="default"/>
      </items>
    </pivotField>
    <pivotField showAll="0">
      <items count="3">
        <item x="1"/>
        <item x="0"/>
        <item t="default"/>
      </items>
    </pivotField>
    <pivotField axis="axisRow" showAll="0">
      <items count="5">
        <item x="3"/>
        <item x="0"/>
        <item x="1"/>
        <item x="2"/>
        <item t="default"/>
      </items>
    </pivotField>
    <pivotField showAll="0">
      <items count="17">
        <item x="0"/>
        <item x="5"/>
        <item x="12"/>
        <item x="7"/>
        <item x="15"/>
        <item x="14"/>
        <item x="11"/>
        <item x="8"/>
        <item x="4"/>
        <item x="3"/>
        <item x="10"/>
        <item x="6"/>
        <item x="1"/>
        <item x="9"/>
        <item x="13"/>
        <item x="2"/>
        <item t="default"/>
      </items>
    </pivotField>
    <pivotField showAll="0"/>
    <pivotField showAll="0"/>
    <pivotField showAll="0"/>
    <pivotField showAll="0"/>
    <pivotField showAll="0"/>
    <pivotField showAll="0"/>
    <pivotField dataField="1" showAll="0"/>
    <pivotField showAll="0">
      <items count="5">
        <item x="2"/>
        <item x="1"/>
        <item x="3"/>
        <item x="0"/>
        <item t="default"/>
      </items>
    </pivotField>
    <pivotField showAll="0">
      <items count="4">
        <item x="0"/>
        <item x="2"/>
        <item x="1"/>
        <item t="default"/>
      </items>
    </pivotField>
    <pivotField showAll="0"/>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2">
    <field x="19"/>
    <field x="6"/>
  </rowFields>
  <rowItems count="13">
    <i>
      <x v="1"/>
    </i>
    <i>
      <x v="2"/>
    </i>
    <i>
      <x v="3"/>
    </i>
    <i>
      <x v="4"/>
    </i>
    <i>
      <x v="5"/>
    </i>
    <i>
      <x v="6"/>
    </i>
    <i>
      <x v="7"/>
    </i>
    <i>
      <x v="8"/>
    </i>
    <i>
      <x v="9"/>
    </i>
    <i>
      <x v="10"/>
    </i>
    <i>
      <x v="11"/>
    </i>
    <i>
      <x v="12"/>
    </i>
    <i t="grand">
      <x/>
    </i>
  </rowItems>
  <colItems count="1">
    <i/>
  </colItems>
  <dataFields count="1">
    <dataField name="Sum of Net sales2" fld="14" showDataAs="percentOfTotal" baseField="0" baseItem="0" numFmtId="10"/>
  </dataFields>
  <formats count="4">
    <format dxfId="350">
      <pivotArea type="all" dataOnly="0" outline="0" fieldPosition="0"/>
    </format>
    <format dxfId="349">
      <pivotArea outline="0" collapsedLevelsAreSubtotals="1" fieldPosition="0"/>
    </format>
    <format dxfId="348">
      <pivotArea dataOnly="0" labelOnly="1" outline="0" axis="axisValues" fieldPosition="0"/>
    </format>
    <format dxfId="347">
      <pivotArea outline="0" fieldPosition="0">
        <references count="1">
          <reference field="4294967294" count="1">
            <x v="0"/>
          </reference>
        </references>
      </pivotArea>
    </format>
  </formats>
  <chartFormats count="6">
    <chartFormat chart="5" format="2"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 chart="11" format="6" series="1">
      <pivotArea type="data" outline="0" fieldPosition="0">
        <references count="1">
          <reference field="4294967294" count="1" selected="0">
            <x v="0"/>
          </reference>
        </references>
      </pivotArea>
    </chartFormat>
    <chartFormat chart="12"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AA89AD8-C766-4308-8276-6B10BC31B60E}" name="Netsales" cacheId="2"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A10:A11" firstHeaderRow="1" firstDataRow="1" firstDataCol="0"/>
  <pivotFields count="22">
    <pivotField showAll="0"/>
    <pivotField numFmtId="164" showAll="0">
      <items count="92">
        <item x="45"/>
        <item x="9"/>
        <item x="54"/>
        <item x="53"/>
        <item x="73"/>
        <item x="21"/>
        <item x="78"/>
        <item x="34"/>
        <item x="49"/>
        <item x="24"/>
        <item x="14"/>
        <item x="32"/>
        <item x="15"/>
        <item x="89"/>
        <item x="19"/>
        <item x="64"/>
        <item x="31"/>
        <item x="76"/>
        <item x="0"/>
        <item x="38"/>
        <item x="47"/>
        <item x="25"/>
        <item x="44"/>
        <item x="63"/>
        <item x="83"/>
        <item x="85"/>
        <item x="58"/>
        <item x="13"/>
        <item x="46"/>
        <item x="41"/>
        <item x="7"/>
        <item x="28"/>
        <item x="2"/>
        <item x="23"/>
        <item x="43"/>
        <item x="4"/>
        <item x="59"/>
        <item x="86"/>
        <item x="56"/>
        <item x="61"/>
        <item x="42"/>
        <item x="57"/>
        <item x="69"/>
        <item x="11"/>
        <item x="27"/>
        <item x="60"/>
        <item x="36"/>
        <item x="74"/>
        <item x="72"/>
        <item x="40"/>
        <item x="82"/>
        <item x="48"/>
        <item x="52"/>
        <item x="68"/>
        <item x="81"/>
        <item x="55"/>
        <item x="39"/>
        <item x="67"/>
        <item x="30"/>
        <item x="26"/>
        <item x="37"/>
        <item x="75"/>
        <item x="12"/>
        <item x="17"/>
        <item x="20"/>
        <item x="80"/>
        <item x="77"/>
        <item x="62"/>
        <item x="65"/>
        <item x="90"/>
        <item x="10"/>
        <item x="51"/>
        <item x="71"/>
        <item x="8"/>
        <item x="22"/>
        <item x="66"/>
        <item x="6"/>
        <item x="50"/>
        <item x="3"/>
        <item x="1"/>
        <item x="70"/>
        <item x="35"/>
        <item x="33"/>
        <item x="79"/>
        <item x="29"/>
        <item x="5"/>
        <item x="84"/>
        <item x="88"/>
        <item x="18"/>
        <item x="16"/>
        <item x="87"/>
        <item t="default"/>
      </items>
    </pivotField>
    <pivotField showAll="0"/>
    <pivotField showAll="0">
      <items count="5">
        <item x="1"/>
        <item x="0"/>
        <item x="2"/>
        <item x="3"/>
        <item t="default"/>
      </items>
    </pivotField>
    <pivotField showAll="0">
      <items count="7">
        <item x="4"/>
        <item x="1"/>
        <item x="2"/>
        <item x="5"/>
        <item x="3"/>
        <item x="0"/>
        <item t="default"/>
      </items>
    </pivotField>
    <pivotField showAll="0">
      <items count="3">
        <item x="1"/>
        <item x="0"/>
        <item t="default"/>
      </items>
    </pivotField>
    <pivotField showAll="0">
      <items count="5">
        <item x="3"/>
        <item x="0"/>
        <item x="1"/>
        <item x="2"/>
        <item t="default"/>
      </items>
    </pivotField>
    <pivotField showAll="0">
      <items count="17">
        <item x="0"/>
        <item x="5"/>
        <item x="12"/>
        <item x="7"/>
        <item x="15"/>
        <item x="14"/>
        <item x="11"/>
        <item x="8"/>
        <item x="4"/>
        <item x="3"/>
        <item x="10"/>
        <item x="6"/>
        <item x="1"/>
        <item x="9"/>
        <item x="13"/>
        <item x="2"/>
        <item t="default"/>
      </items>
    </pivotField>
    <pivotField showAll="0"/>
    <pivotField showAll="0"/>
    <pivotField showAll="0"/>
    <pivotField showAll="0"/>
    <pivotField showAll="0"/>
    <pivotField showAll="0"/>
    <pivotField dataField="1" showAll="0"/>
    <pivotField showAll="0">
      <items count="5">
        <item x="2"/>
        <item x="1"/>
        <item x="3"/>
        <item x="0"/>
        <item t="default"/>
      </items>
    </pivotField>
    <pivotField showAll="0">
      <items count="4">
        <item x="0"/>
        <item x="2"/>
        <item x="1"/>
        <item t="default"/>
      </items>
    </pivotField>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Items count="1">
    <i/>
  </rowItems>
  <colItems count="1">
    <i/>
  </colItems>
  <dataFields count="1">
    <dataField name="Sum of Net sales" fld="14" baseField="0" baseItem="0"/>
  </dataFields>
  <formats count="3">
    <format dxfId="353">
      <pivotArea type="all" dataOnly="0" outline="0" fieldPosition="0"/>
    </format>
    <format dxfId="352">
      <pivotArea outline="0" collapsedLevelsAreSubtotals="1" fieldPosition="0"/>
    </format>
    <format dxfId="351">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5787BB1-78C3-440E-A83C-3993038AC75F}" name="Totalsales" cacheId="2"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A4:A5" firstHeaderRow="1" firstDataRow="1" firstDataCol="0"/>
  <pivotFields count="22">
    <pivotField showAll="0"/>
    <pivotField numFmtId="164" showAll="0">
      <items count="92">
        <item x="45"/>
        <item x="9"/>
        <item x="54"/>
        <item x="53"/>
        <item x="73"/>
        <item x="21"/>
        <item x="78"/>
        <item x="34"/>
        <item x="49"/>
        <item x="24"/>
        <item x="14"/>
        <item x="32"/>
        <item x="15"/>
        <item x="89"/>
        <item x="19"/>
        <item x="64"/>
        <item x="31"/>
        <item x="76"/>
        <item x="0"/>
        <item x="38"/>
        <item x="47"/>
        <item x="25"/>
        <item x="44"/>
        <item x="63"/>
        <item x="83"/>
        <item x="85"/>
        <item x="58"/>
        <item x="13"/>
        <item x="46"/>
        <item x="41"/>
        <item x="7"/>
        <item x="28"/>
        <item x="2"/>
        <item x="23"/>
        <item x="43"/>
        <item x="4"/>
        <item x="59"/>
        <item x="86"/>
        <item x="56"/>
        <item x="61"/>
        <item x="42"/>
        <item x="57"/>
        <item x="69"/>
        <item x="11"/>
        <item x="27"/>
        <item x="60"/>
        <item x="36"/>
        <item x="74"/>
        <item x="72"/>
        <item x="40"/>
        <item x="82"/>
        <item x="48"/>
        <item x="52"/>
        <item x="68"/>
        <item x="81"/>
        <item x="55"/>
        <item x="39"/>
        <item x="67"/>
        <item x="30"/>
        <item x="26"/>
        <item x="37"/>
        <item x="75"/>
        <item x="12"/>
        <item x="17"/>
        <item x="20"/>
        <item x="80"/>
        <item x="77"/>
        <item x="62"/>
        <item x="65"/>
        <item x="90"/>
        <item x="10"/>
        <item x="51"/>
        <item x="71"/>
        <item x="8"/>
        <item x="22"/>
        <item x="66"/>
        <item x="6"/>
        <item x="50"/>
        <item x="3"/>
        <item x="1"/>
        <item x="70"/>
        <item x="35"/>
        <item x="33"/>
        <item x="79"/>
        <item x="29"/>
        <item x="5"/>
        <item x="84"/>
        <item x="88"/>
        <item x="18"/>
        <item x="16"/>
        <item x="87"/>
        <item t="default"/>
      </items>
    </pivotField>
    <pivotField showAll="0"/>
    <pivotField showAll="0">
      <items count="5">
        <item x="1"/>
        <item x="0"/>
        <item x="2"/>
        <item x="3"/>
        <item t="default"/>
      </items>
    </pivotField>
    <pivotField showAll="0">
      <items count="7">
        <item x="4"/>
        <item x="1"/>
        <item x="2"/>
        <item x="5"/>
        <item x="3"/>
        <item x="0"/>
        <item t="default"/>
      </items>
    </pivotField>
    <pivotField showAll="0">
      <items count="3">
        <item x="1"/>
        <item x="0"/>
        <item t="default"/>
      </items>
    </pivotField>
    <pivotField showAll="0">
      <items count="5">
        <item x="3"/>
        <item x="0"/>
        <item x="1"/>
        <item x="2"/>
        <item t="default"/>
      </items>
    </pivotField>
    <pivotField showAll="0">
      <items count="17">
        <item x="0"/>
        <item x="5"/>
        <item x="12"/>
        <item x="7"/>
        <item x="15"/>
        <item x="14"/>
        <item x="11"/>
        <item x="8"/>
        <item x="4"/>
        <item x="3"/>
        <item x="10"/>
        <item x="6"/>
        <item x="1"/>
        <item x="9"/>
        <item x="13"/>
        <item x="2"/>
        <item t="default"/>
      </items>
    </pivotField>
    <pivotField showAll="0"/>
    <pivotField showAll="0"/>
    <pivotField showAll="0"/>
    <pivotField dataField="1" showAll="0"/>
    <pivotField showAll="0"/>
    <pivotField showAll="0"/>
    <pivotField showAll="0"/>
    <pivotField showAll="0">
      <items count="5">
        <item x="2"/>
        <item x="1"/>
        <item x="3"/>
        <item x="0"/>
        <item t="default"/>
      </items>
    </pivotField>
    <pivotField showAll="0">
      <items count="4">
        <item x="0"/>
        <item x="2"/>
        <item x="1"/>
        <item t="default"/>
      </items>
    </pivotField>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Items count="1">
    <i/>
  </rowItems>
  <colItems count="1">
    <i/>
  </colItems>
  <dataFields count="1">
    <dataField name="Sum of Total sales" fld="11" baseField="0" baseItem="0"/>
  </dataFields>
  <formats count="3">
    <format dxfId="356">
      <pivotArea type="all" dataOnly="0" outline="0" fieldPosition="0"/>
    </format>
    <format dxfId="355">
      <pivotArea outline="0" collapsedLevelsAreSubtotals="1" fieldPosition="0"/>
    </format>
    <format dxfId="354">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5092CB7-9ADF-47B6-8E4F-6652AF9BE0BD}" name="Delivery status" cacheId="2"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
  <location ref="AC4:AE8" firstHeaderRow="0" firstDataRow="1" firstDataCol="1"/>
  <pivotFields count="22">
    <pivotField showAll="0"/>
    <pivotField numFmtId="164" showAll="0">
      <items count="92">
        <item x="45"/>
        <item x="9"/>
        <item x="54"/>
        <item x="53"/>
        <item x="73"/>
        <item x="21"/>
        <item x="78"/>
        <item x="34"/>
        <item x="49"/>
        <item x="24"/>
        <item x="14"/>
        <item x="32"/>
        <item x="15"/>
        <item x="89"/>
        <item x="19"/>
        <item x="64"/>
        <item x="31"/>
        <item x="76"/>
        <item x="0"/>
        <item x="38"/>
        <item x="47"/>
        <item x="25"/>
        <item x="44"/>
        <item x="63"/>
        <item x="83"/>
        <item x="85"/>
        <item x="58"/>
        <item x="13"/>
        <item x="46"/>
        <item x="41"/>
        <item x="7"/>
        <item x="28"/>
        <item x="2"/>
        <item x="23"/>
        <item x="43"/>
        <item x="4"/>
        <item x="59"/>
        <item x="86"/>
        <item x="56"/>
        <item x="61"/>
        <item x="42"/>
        <item x="57"/>
        <item x="69"/>
        <item x="11"/>
        <item x="27"/>
        <item x="60"/>
        <item x="36"/>
        <item x="74"/>
        <item x="72"/>
        <item x="40"/>
        <item x="82"/>
        <item x="48"/>
        <item x="52"/>
        <item x="68"/>
        <item x="81"/>
        <item x="55"/>
        <item x="39"/>
        <item x="67"/>
        <item x="30"/>
        <item x="26"/>
        <item x="37"/>
        <item x="75"/>
        <item x="12"/>
        <item x="17"/>
        <item x="20"/>
        <item x="80"/>
        <item x="77"/>
        <item x="62"/>
        <item x="65"/>
        <item x="90"/>
        <item x="10"/>
        <item x="51"/>
        <item x="71"/>
        <item x="8"/>
        <item x="22"/>
        <item x="66"/>
        <item x="6"/>
        <item x="50"/>
        <item x="3"/>
        <item x="1"/>
        <item x="70"/>
        <item x="35"/>
        <item x="33"/>
        <item x="79"/>
        <item x="29"/>
        <item x="5"/>
        <item x="84"/>
        <item x="88"/>
        <item x="18"/>
        <item x="16"/>
        <item x="87"/>
        <item t="default"/>
      </items>
    </pivotField>
    <pivotField showAll="0"/>
    <pivotField showAll="0">
      <items count="5">
        <item x="1"/>
        <item x="0"/>
        <item x="2"/>
        <item x="3"/>
        <item t="default"/>
      </items>
    </pivotField>
    <pivotField showAll="0">
      <items count="7">
        <item x="4"/>
        <item x="1"/>
        <item x="2"/>
        <item x="5"/>
        <item x="3"/>
        <item x="0"/>
        <item t="default"/>
      </items>
    </pivotField>
    <pivotField showAll="0">
      <items count="3">
        <item x="1"/>
        <item x="0"/>
        <item t="default"/>
      </items>
    </pivotField>
    <pivotField showAll="0">
      <items count="5">
        <item x="3"/>
        <item x="0"/>
        <item x="1"/>
        <item x="2"/>
        <item t="default"/>
      </items>
    </pivotField>
    <pivotField showAll="0">
      <items count="17">
        <item x="0"/>
        <item x="5"/>
        <item x="12"/>
        <item x="7"/>
        <item x="15"/>
        <item x="14"/>
        <item x="11"/>
        <item x="8"/>
        <item x="4"/>
        <item x="3"/>
        <item x="10"/>
        <item x="6"/>
        <item x="1"/>
        <item x="9"/>
        <item x="13"/>
        <item x="2"/>
        <item t="default"/>
      </items>
    </pivotField>
    <pivotField showAll="0"/>
    <pivotField showAll="0"/>
    <pivotField showAll="0"/>
    <pivotField showAll="0"/>
    <pivotField showAll="0"/>
    <pivotField showAll="0"/>
    <pivotField dataField="1" showAll="0"/>
    <pivotField showAll="0">
      <items count="5">
        <item x="2"/>
        <item x="1"/>
        <item x="3"/>
        <item x="0"/>
        <item t="default"/>
      </items>
    </pivotField>
    <pivotField axis="axisRow" showAll="0">
      <items count="4">
        <item x="0"/>
        <item x="2"/>
        <item x="1"/>
        <item t="default"/>
      </items>
    </pivotField>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16"/>
  </rowFields>
  <rowItems count="4">
    <i>
      <x/>
    </i>
    <i>
      <x v="1"/>
    </i>
    <i>
      <x v="2"/>
    </i>
    <i t="grand">
      <x/>
    </i>
  </rowItems>
  <colFields count="1">
    <field x="-2"/>
  </colFields>
  <colItems count="2">
    <i>
      <x/>
    </i>
    <i i="1">
      <x v="1"/>
    </i>
  </colItems>
  <dataFields count="2">
    <dataField name="Sum of Net sales" fld="14" baseField="0" baseItem="0"/>
    <dataField name="Sum of Net sales2" fld="14" showDataAs="percentOfTotal" baseField="0" baseItem="0" numFmtId="10"/>
  </dataFields>
  <formats count="5">
    <format dxfId="361">
      <pivotArea type="all" dataOnly="0" outline="0" fieldPosition="0"/>
    </format>
    <format dxfId="360">
      <pivotArea outline="0" collapsedLevelsAreSubtotals="1" fieldPosition="0"/>
    </format>
    <format dxfId="359">
      <pivotArea dataOnly="0" labelOnly="1" outline="0" axis="axisValues" fieldPosition="0"/>
    </format>
    <format dxfId="358">
      <pivotArea outline="0" fieldPosition="0">
        <references count="1">
          <reference field="4294967294" count="1">
            <x v="1"/>
          </reference>
        </references>
      </pivotArea>
    </format>
    <format dxfId="357">
      <pivotArea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AC60008A-3AA3-4932-9F02-F3CCE28FC479}" name="channel same " cacheId="2"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4">
  <location ref="O4:P7" firstHeaderRow="1" firstDataRow="1" firstDataCol="1"/>
  <pivotFields count="22">
    <pivotField showAll="0"/>
    <pivotField numFmtId="164" showAll="0">
      <items count="92">
        <item x="45"/>
        <item x="9"/>
        <item x="54"/>
        <item x="53"/>
        <item x="73"/>
        <item x="21"/>
        <item x="78"/>
        <item x="34"/>
        <item x="49"/>
        <item x="24"/>
        <item x="14"/>
        <item x="32"/>
        <item x="15"/>
        <item x="89"/>
        <item x="19"/>
        <item x="64"/>
        <item x="31"/>
        <item x="76"/>
        <item x="0"/>
        <item x="38"/>
        <item x="47"/>
        <item x="25"/>
        <item x="44"/>
        <item x="63"/>
        <item x="83"/>
        <item x="85"/>
        <item x="58"/>
        <item x="13"/>
        <item x="46"/>
        <item x="41"/>
        <item x="7"/>
        <item x="28"/>
        <item x="2"/>
        <item x="23"/>
        <item x="43"/>
        <item x="4"/>
        <item x="59"/>
        <item x="86"/>
        <item x="56"/>
        <item x="61"/>
        <item x="42"/>
        <item x="57"/>
        <item x="69"/>
        <item x="11"/>
        <item x="27"/>
        <item x="60"/>
        <item x="36"/>
        <item x="74"/>
        <item x="72"/>
        <item x="40"/>
        <item x="82"/>
        <item x="48"/>
        <item x="52"/>
        <item x="68"/>
        <item x="81"/>
        <item x="55"/>
        <item x="39"/>
        <item x="67"/>
        <item x="30"/>
        <item x="26"/>
        <item x="37"/>
        <item x="75"/>
        <item x="12"/>
        <item x="17"/>
        <item x="20"/>
        <item x="80"/>
        <item x="77"/>
        <item x="62"/>
        <item x="65"/>
        <item x="90"/>
        <item x="10"/>
        <item x="51"/>
        <item x="71"/>
        <item x="8"/>
        <item x="22"/>
        <item x="66"/>
        <item x="6"/>
        <item x="50"/>
        <item x="3"/>
        <item x="1"/>
        <item x="70"/>
        <item x="35"/>
        <item x="33"/>
        <item x="79"/>
        <item x="29"/>
        <item x="5"/>
        <item x="84"/>
        <item x="88"/>
        <item x="18"/>
        <item x="16"/>
        <item x="87"/>
        <item t="default"/>
      </items>
    </pivotField>
    <pivotField showAll="0"/>
    <pivotField showAll="0">
      <items count="5">
        <item x="1"/>
        <item x="0"/>
        <item x="2"/>
        <item x="3"/>
        <item t="default"/>
      </items>
    </pivotField>
    <pivotField showAll="0">
      <items count="7">
        <item x="4"/>
        <item x="1"/>
        <item x="2"/>
        <item x="5"/>
        <item x="3"/>
        <item x="0"/>
        <item t="default"/>
      </items>
    </pivotField>
    <pivotField axis="axisRow" dataField="1" showAll="0">
      <items count="3">
        <item x="1"/>
        <item x="0"/>
        <item t="default"/>
      </items>
    </pivotField>
    <pivotField showAll="0">
      <items count="5">
        <item x="3"/>
        <item x="0"/>
        <item x="1"/>
        <item x="2"/>
        <item t="default"/>
      </items>
    </pivotField>
    <pivotField showAll="0">
      <items count="17">
        <item x="0"/>
        <item x="5"/>
        <item x="12"/>
        <item x="7"/>
        <item x="15"/>
        <item x="14"/>
        <item x="11"/>
        <item x="8"/>
        <item x="4"/>
        <item x="3"/>
        <item x="10"/>
        <item x="6"/>
        <item x="1"/>
        <item x="9"/>
        <item x="13"/>
        <item x="2"/>
        <item t="default"/>
      </items>
    </pivotField>
    <pivotField showAll="0"/>
    <pivotField showAll="0"/>
    <pivotField showAll="0"/>
    <pivotField showAll="0"/>
    <pivotField showAll="0"/>
    <pivotField showAll="0"/>
    <pivotField showAll="0"/>
    <pivotField showAll="0">
      <items count="5">
        <item x="2"/>
        <item x="1"/>
        <item x="3"/>
        <item x="0"/>
        <item t="default"/>
      </items>
    </pivotField>
    <pivotField showAll="0">
      <items count="4">
        <item x="0"/>
        <item x="2"/>
        <item x="1"/>
        <item t="default"/>
      </items>
    </pivotField>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5"/>
  </rowFields>
  <rowItems count="3">
    <i>
      <x/>
    </i>
    <i>
      <x v="1"/>
    </i>
    <i t="grand">
      <x/>
    </i>
  </rowItems>
  <colItems count="1">
    <i/>
  </colItems>
  <dataFields count="1">
    <dataField name="Count of sales channel" fld="5" subtotal="count" showDataAs="percentOfTotal" baseField="0" baseItem="0" numFmtId="10"/>
  </dataFields>
  <formats count="4">
    <format dxfId="365">
      <pivotArea type="all" dataOnly="0" outline="0" fieldPosition="0"/>
    </format>
    <format dxfId="364">
      <pivotArea outline="0" collapsedLevelsAreSubtotals="1" fieldPosition="0"/>
    </format>
    <format dxfId="363">
      <pivotArea dataOnly="0" labelOnly="1" outline="0" axis="axisValues" fieldPosition="0"/>
    </format>
    <format dxfId="362">
      <pivotArea outline="0" fieldPosition="0">
        <references count="1">
          <reference field="4294967294" count="1">
            <x v="0"/>
          </reference>
        </references>
      </pivotArea>
    </format>
  </formats>
  <chartFormats count="6">
    <chartFormat chart="26" format="1" series="1">
      <pivotArea type="data" outline="0" fieldPosition="0">
        <references count="1">
          <reference field="4294967294" count="1" selected="0">
            <x v="0"/>
          </reference>
        </references>
      </pivotArea>
    </chartFormat>
    <chartFormat chart="26" format="2">
      <pivotArea type="data" outline="0" fieldPosition="0">
        <references count="2">
          <reference field="4294967294" count="1" selected="0">
            <x v="0"/>
          </reference>
          <reference field="5" count="1" selected="0">
            <x v="0"/>
          </reference>
        </references>
      </pivotArea>
    </chartFormat>
    <chartFormat chart="26" format="3">
      <pivotArea type="data" outline="0" fieldPosition="0">
        <references count="2">
          <reference field="4294967294" count="1" selected="0">
            <x v="0"/>
          </reference>
          <reference field="5" count="1" selected="0">
            <x v="1"/>
          </reference>
        </references>
      </pivotArea>
    </chartFormat>
    <chartFormat chart="28" format="7" series="1">
      <pivotArea type="data" outline="0" fieldPosition="0">
        <references count="1">
          <reference field="4294967294" count="1" selected="0">
            <x v="0"/>
          </reference>
        </references>
      </pivotArea>
    </chartFormat>
    <chartFormat chart="28" format="8">
      <pivotArea type="data" outline="0" fieldPosition="0">
        <references count="2">
          <reference field="4294967294" count="1" selected="0">
            <x v="0"/>
          </reference>
          <reference field="5" count="1" selected="0">
            <x v="0"/>
          </reference>
        </references>
      </pivotArea>
    </chartFormat>
    <chartFormat chart="28" format="9">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28DFFBCF-3D39-42E7-A623-821E3102F641}" name="product catogary " cacheId="2"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
  <location ref="T4:V9" firstHeaderRow="0" firstDataRow="1" firstDataCol="1"/>
  <pivotFields count="22">
    <pivotField showAll="0"/>
    <pivotField numFmtId="164" showAll="0">
      <items count="92">
        <item x="45"/>
        <item x="9"/>
        <item x="54"/>
        <item x="53"/>
        <item x="73"/>
        <item x="21"/>
        <item x="78"/>
        <item x="34"/>
        <item x="49"/>
        <item x="24"/>
        <item x="14"/>
        <item x="32"/>
        <item x="15"/>
        <item x="89"/>
        <item x="19"/>
        <item x="64"/>
        <item x="31"/>
        <item x="76"/>
        <item x="0"/>
        <item x="38"/>
        <item x="47"/>
        <item x="25"/>
        <item x="44"/>
        <item x="63"/>
        <item x="83"/>
        <item x="85"/>
        <item x="58"/>
        <item x="13"/>
        <item x="46"/>
        <item x="41"/>
        <item x="7"/>
        <item x="28"/>
        <item x="2"/>
        <item x="23"/>
        <item x="43"/>
        <item x="4"/>
        <item x="59"/>
        <item x="86"/>
        <item x="56"/>
        <item x="61"/>
        <item x="42"/>
        <item x="57"/>
        <item x="69"/>
        <item x="11"/>
        <item x="27"/>
        <item x="60"/>
        <item x="36"/>
        <item x="74"/>
        <item x="72"/>
        <item x="40"/>
        <item x="82"/>
        <item x="48"/>
        <item x="52"/>
        <item x="68"/>
        <item x="81"/>
        <item x="55"/>
        <item x="39"/>
        <item x="67"/>
        <item x="30"/>
        <item x="26"/>
        <item x="37"/>
        <item x="75"/>
        <item x="12"/>
        <item x="17"/>
        <item x="20"/>
        <item x="80"/>
        <item x="77"/>
        <item x="62"/>
        <item x="65"/>
        <item x="90"/>
        <item x="10"/>
        <item x="51"/>
        <item x="71"/>
        <item x="8"/>
        <item x="22"/>
        <item x="66"/>
        <item x="6"/>
        <item x="50"/>
        <item x="3"/>
        <item x="1"/>
        <item x="70"/>
        <item x="35"/>
        <item x="33"/>
        <item x="79"/>
        <item x="29"/>
        <item x="5"/>
        <item x="84"/>
        <item x="88"/>
        <item x="18"/>
        <item x="16"/>
        <item x="87"/>
        <item t="default"/>
      </items>
    </pivotField>
    <pivotField showAll="0"/>
    <pivotField showAll="0">
      <items count="5">
        <item x="1"/>
        <item x="0"/>
        <item x="2"/>
        <item x="3"/>
        <item t="default"/>
      </items>
    </pivotField>
    <pivotField showAll="0">
      <items count="7">
        <item x="4"/>
        <item x="1"/>
        <item x="2"/>
        <item x="5"/>
        <item x="3"/>
        <item x="0"/>
        <item t="default"/>
      </items>
    </pivotField>
    <pivotField showAll="0">
      <items count="3">
        <item x="1"/>
        <item x="0"/>
        <item t="default"/>
      </items>
    </pivotField>
    <pivotField axis="axisRow" showAll="0">
      <items count="5">
        <item x="3"/>
        <item x="0"/>
        <item x="1"/>
        <item x="2"/>
        <item t="default"/>
      </items>
    </pivotField>
    <pivotField showAll="0">
      <items count="17">
        <item x="0"/>
        <item x="5"/>
        <item x="12"/>
        <item x="7"/>
        <item x="15"/>
        <item x="14"/>
        <item x="11"/>
        <item x="8"/>
        <item x="4"/>
        <item x="3"/>
        <item x="10"/>
        <item x="6"/>
        <item x="1"/>
        <item x="9"/>
        <item x="13"/>
        <item x="2"/>
        <item t="default"/>
      </items>
    </pivotField>
    <pivotField showAll="0"/>
    <pivotField showAll="0"/>
    <pivotField showAll="0"/>
    <pivotField showAll="0"/>
    <pivotField showAll="0"/>
    <pivotField showAll="0"/>
    <pivotField dataField="1" showAll="0"/>
    <pivotField showAll="0">
      <items count="5">
        <item x="2"/>
        <item x="1"/>
        <item x="3"/>
        <item x="0"/>
        <item t="default"/>
      </items>
    </pivotField>
    <pivotField showAll="0">
      <items count="4">
        <item x="0"/>
        <item x="2"/>
        <item x="1"/>
        <item t="default"/>
      </items>
    </pivotField>
    <pivotField dataField="1"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6"/>
  </rowFields>
  <rowItems count="5">
    <i>
      <x/>
    </i>
    <i>
      <x v="1"/>
    </i>
    <i>
      <x v="2"/>
    </i>
    <i>
      <x v="3"/>
    </i>
    <i t="grand">
      <x/>
    </i>
  </rowItems>
  <colFields count="1">
    <field x="-2"/>
  </colFields>
  <colItems count="2">
    <i>
      <x/>
    </i>
    <i i="1">
      <x v="1"/>
    </i>
  </colItems>
  <dataFields count="2">
    <dataField name="Sum of Net sales" fld="14" baseField="0" baseItem="0"/>
    <dataField name="Average of Profit margin %" fld="17" subtotal="average" showDataAs="percentOfTotal" baseField="6" baseItem="0" numFmtId="10"/>
  </dataFields>
  <formats count="7">
    <format dxfId="372">
      <pivotArea type="all" dataOnly="0" outline="0" fieldPosition="0"/>
    </format>
    <format dxfId="371">
      <pivotArea outline="0" collapsedLevelsAreSubtotals="1" fieldPosition="0"/>
    </format>
    <format dxfId="370">
      <pivotArea dataOnly="0" labelOnly="1" outline="0" axis="axisValues" fieldPosition="0"/>
    </format>
    <format dxfId="369">
      <pivotArea collapsedLevelsAreSubtotals="1" fieldPosition="0">
        <references count="2">
          <reference field="4294967294" count="1" selected="0">
            <x v="1"/>
          </reference>
          <reference field="6" count="1">
            <x v="1"/>
          </reference>
        </references>
      </pivotArea>
    </format>
    <format dxfId="368">
      <pivotArea collapsedLevelsAreSubtotals="1" fieldPosition="0">
        <references count="2">
          <reference field="4294967294" count="1" selected="0">
            <x v="1"/>
          </reference>
          <reference field="6" count="1">
            <x v="0"/>
          </reference>
        </references>
      </pivotArea>
    </format>
    <format dxfId="367">
      <pivotArea collapsedLevelsAreSubtotals="1" fieldPosition="0">
        <references count="2">
          <reference field="4294967294" count="1" selected="0">
            <x v="1"/>
          </reference>
          <reference field="6" count="2">
            <x v="2"/>
            <x v="3"/>
          </reference>
        </references>
      </pivotArea>
    </format>
    <format dxfId="366">
      <pivotArea outline="0" fieldPosition="0">
        <references count="1">
          <reference field="4294967294" count="1">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 xr10:uid="{07E1B3FD-F261-4A91-8D0C-07B5F7D2D437}" sourceName="Product category">
  <pivotTables>
    <pivotTable tabId="28" name="Profitamount"/>
    <pivotTable tabId="28" name="channel same "/>
    <pivotTable tabId="28" name="City sales "/>
    <pivotTable tabId="28" name="Delivery status"/>
    <pivotTable tabId="28" name="Discountamount"/>
    <pivotTable tabId="28" name="Netsales"/>
    <pivotTable tabId="28" name="Payment mode "/>
    <pivotTable tabId="28" name="product catogary "/>
    <pivotTable tabId="28" name="Quantiy data "/>
    <pivotTable tabId="28" name="Regionsale"/>
    <pivotTable tabId="28" name="Totalsales"/>
    <pivotTable tabId="28" name="PivotTable18"/>
  </pivotTables>
  <data>
    <tabular pivotCacheId="573670107">
      <items count="4">
        <i x="3" s="1"/>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_mode" xr10:uid="{DC0ED481-C2DA-4288-BA68-AF179CCC60C8}" sourceName="Payment mode">
  <pivotTables>
    <pivotTable tabId="28" name="Profitamount"/>
    <pivotTable tabId="28" name="channel same "/>
    <pivotTable tabId="28" name="City sales "/>
    <pivotTable tabId="28" name="Delivery status"/>
    <pivotTable tabId="28" name="Discountamount"/>
    <pivotTable tabId="28" name="Netsales"/>
    <pivotTable tabId="28" name="Payment mode "/>
    <pivotTable tabId="28" name="PivotTable18"/>
    <pivotTable tabId="28" name="product catogary "/>
    <pivotTable tabId="28" name="Quantiy data "/>
    <pivotTable tabId="28" name="Regionsale"/>
    <pivotTable tabId="28" name="Totalsales"/>
  </pivotTables>
  <data>
    <tabular pivotCacheId="573670107">
      <items count="4">
        <i x="2" s="1"/>
        <i x="1" s="1"/>
        <i x="3"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livery_status" xr10:uid="{EED725A0-01DC-4BD0-B229-393CCED735B0}" sourceName="Delivery status">
  <pivotTables>
    <pivotTable tabId="28" name="Profitamount"/>
    <pivotTable tabId="28" name="channel same "/>
    <pivotTable tabId="28" name="City sales "/>
    <pivotTable tabId="28" name="Delivery status"/>
    <pivotTable tabId="28" name="Discountamount"/>
    <pivotTable tabId="28" name="Payment mode "/>
    <pivotTable tabId="28" name="PivotTable18"/>
    <pivotTable tabId="28" name="product catogary "/>
    <pivotTable tabId="28" name="Quantiy data "/>
    <pivotTable tabId="28" name="Regionsale"/>
    <pivotTable tabId="28" name="Totalsales"/>
    <pivotTable tabId="28" name="Netsales"/>
  </pivotTables>
  <data>
    <tabular pivotCacheId="573670107">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D311AEF-A7DE-4129-914D-DD5AA3550D45}" sourceName="Region">
  <pivotTables>
    <pivotTable tabId="28" name="Regionsale"/>
    <pivotTable tabId="28" name="channel same "/>
    <pivotTable tabId="28" name="City sales "/>
    <pivotTable tabId="28" name="Delivery status"/>
    <pivotTable tabId="28" name="Discountamount"/>
    <pivotTable tabId="28" name="Netsales"/>
    <pivotTable tabId="28" name="Payment mode "/>
    <pivotTable tabId="28" name="PivotTable18"/>
    <pivotTable tabId="28" name="product catogary "/>
    <pivotTable tabId="28" name="Profitamount"/>
    <pivotTable tabId="28" name="Quantiy data "/>
    <pivotTable tabId="28" name="Totalsales"/>
  </pivotTables>
  <data>
    <tabular pivotCacheId="573670107">
      <items count="4">
        <i x="1" s="1"/>
        <i x="0" s="1"/>
        <i x="2" s="1"/>
        <i x="3"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channel" xr10:uid="{DD628322-E38F-4238-A96B-13A448668920}" sourceName="sales channel">
  <pivotTables>
    <pivotTable tabId="28" name="Regionsale"/>
    <pivotTable tabId="28" name="channel same "/>
    <pivotTable tabId="28" name="City sales "/>
    <pivotTable tabId="28" name="Delivery status"/>
    <pivotTable tabId="28" name="Discountamount"/>
    <pivotTable tabId="28" name="Netsales"/>
    <pivotTable tabId="28" name="Payment mode "/>
    <pivotTable tabId="28" name="PivotTable18"/>
    <pivotTable tabId="28" name="product catogary "/>
    <pivotTable tabId="28" name="Profitamount"/>
    <pivotTable tabId="28" name="Quantiy data "/>
    <pivotTable tabId="28" name="Totalsales"/>
  </pivotTables>
  <data>
    <tabular pivotCacheId="573670107">
      <items count="2">
        <i x="1" s="1"/>
        <i x="0"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name" xr10:uid="{FC49B429-3D93-47AF-9F9D-E4ED2B718AC7}" sourceName="Product name">
  <pivotTables>
    <pivotTable tabId="28" name="Regionsale"/>
    <pivotTable tabId="28" name="channel same "/>
    <pivotTable tabId="28" name="City sales "/>
    <pivotTable tabId="28" name="Delivery status"/>
    <pivotTable tabId="28" name="Discountamount"/>
    <pivotTable tabId="28" name="Netsales"/>
    <pivotTable tabId="28" name="Payment mode "/>
    <pivotTable tabId="28" name="PivotTable18"/>
    <pivotTable tabId="28" name="product catogary "/>
    <pivotTable tabId="28" name="Profitamount"/>
    <pivotTable tabId="28" name="Quantiy data "/>
    <pivotTable tabId="28" name="Totalsales"/>
  </pivotTables>
  <data>
    <tabular pivotCacheId="573670107">
      <items count="16">
        <i x="0" s="1"/>
        <i x="5" s="1"/>
        <i x="12" s="1"/>
        <i x="7" s="1"/>
        <i x="15" s="1"/>
        <i x="14" s="1"/>
        <i x="11" s="1"/>
        <i x="8" s="1"/>
        <i x="4" s="1"/>
        <i x="3" s="1"/>
        <i x="10" s="1"/>
        <i x="6" s="1"/>
        <i x="1" s="1"/>
        <i x="9" s="1"/>
        <i x="13" s="1"/>
        <i x="2"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A60E516A-FCAD-4DE5-B2F2-4F98CC17DA1F}" sourceName="City">
  <pivotTables>
    <pivotTable tabId="28" name="Regionsale"/>
    <pivotTable tabId="28" name="channel same "/>
    <pivotTable tabId="28" name="City sales "/>
    <pivotTable tabId="28" name="Delivery status"/>
    <pivotTable tabId="28" name="Discountamount"/>
    <pivotTable tabId="28" name="Netsales"/>
    <pivotTable tabId="28" name="Payment mode "/>
    <pivotTable tabId="28" name="PivotTable18"/>
    <pivotTable tabId="28" name="product catogary "/>
    <pivotTable tabId="28" name="Profitamount"/>
    <pivotTable tabId="28" name="Quantiy data "/>
    <pivotTable tabId="28" name="Totalsales"/>
  </pivotTables>
  <data>
    <tabular pivotCacheId="573670107">
      <items count="6">
        <i x="4" s="1"/>
        <i x="1" s="1"/>
        <i x="2" s="1"/>
        <i x="5" s="1"/>
        <i x="3"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category" xr10:uid="{03661B18-D491-4A8C-9485-76A9037039E4}" cache="Slicer_Product_category" caption="Product category" rowHeight="247650"/>
  <slicer name="Payment mode" xr10:uid="{70FB6B4C-636D-44DF-BAEA-ED76E5A7221F}" cache="Slicer_Payment_mode" caption="Payment mode" rowHeight="247650"/>
  <slicer name="Delivery status" xr10:uid="{93168919-183B-46B0-AA62-8D03347EACB6}" cache="Slicer_Delivery_status" caption="Delivery status" rowHeight="247650"/>
  <slicer name="Region" xr10:uid="{F0C42266-2362-4A26-9289-D6F7FE37304A}" cache="Slicer_Region" caption="Region" rowHeight="247650"/>
  <slicer name="sales channel" xr10:uid="{2F630535-DE90-45F8-AC6A-CC40F40FB615}" cache="Slicer_sales_channel" caption="sales channel" rowHeight="247650"/>
  <slicer name="Product name" xr10:uid="{5A3D2786-E342-4C64-A503-FF0992053707}" cache="Slicer_Product_name" caption="Product name" startItem="9" rowHeight="247650"/>
  <slicer name="City" xr10:uid="{DC200F78-3007-4EB4-A939-979A2A38B191}" cache="Slicer_City" caption="City" rowHeight="2476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category 1" xr10:uid="{404C5751-865D-4DF4-9F24-B76B4CE2436B}" cache="Slicer_Product_category" caption="Product category" columnCount="2" style="SlicerStyleLight5" rowHeight="247650"/>
  <slicer name="Product category 2" xr10:uid="{3B453E87-FD53-4F45-AB84-808E16FB0D68}" cache="Slicer_Product_category" caption="Product category" columnCount="2" style="SlicerStyleLight4" rowHeight="247650"/>
  <slicer name="Payment mode 1" xr10:uid="{AF2DBC54-CDE6-4A1B-A980-809BDB4F7DDC}" cache="Slicer_Payment_mode" caption="Payment mode" columnCount="4" style="SlicerStyleLight5" rowHeight="247650"/>
  <slicer name="Delivery status 1" xr10:uid="{488ED659-79A7-4960-9AA1-4677B3F2B56C}" cache="Slicer_Delivery_status" caption="Delivery status" columnCount="3" style="SlicerStyleLight4" rowHeight="247650"/>
  <slicer name="Region 1" xr10:uid="{24A17D1E-1C9D-4DAB-8572-817DCAD92058}" cache="Slicer_Region" caption="Region" columnCount="2" style="SlicerStyleLight3" rowHeight="247650"/>
  <slicer name="sales channel 1" xr10:uid="{A0C1E93F-4677-4E1C-9852-AC0868F2F535}" cache="Slicer_sales_channel" caption="sales channel" columnCount="2" style="SlicerStyleLight4" rowHeight="288000"/>
  <slicer name="Product name 1" xr10:uid="{3CD2854C-7E85-4DB9-A633-8520068D58F5}" cache="Slicer_Product_name" caption="Product name" columnCount="2" style="SlicerStyleLight3" rowHeight="247650"/>
  <slicer name="City 1" xr10:uid="{467D3055-D436-4CA3-921B-48A02C05348F}" cache="Slicer_City" caption="City" columnCount="2" style="SlicerStyleLight4" rowHeight="247650"/>
</slicers>
</file>

<file path=xl/theme/theme1.xml><?xml version="1.0" encoding="utf-8"?>
<a:theme xmlns:a="http://schemas.openxmlformats.org/drawingml/2006/main" name="Office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7080833F-4C29-4809-A614-21C2B5334A40}" sourceName="Date">
  <pivotTables>
    <pivotTable tabId="28" name="Discountamount"/>
    <pivotTable tabId="28" name="channel same "/>
    <pivotTable tabId="28" name="City sales "/>
    <pivotTable tabId="28" name="Delivery status"/>
    <pivotTable tabId="28" name="Netsales"/>
    <pivotTable tabId="28" name="Payment mode "/>
    <pivotTable tabId="28" name="PivotTable18"/>
    <pivotTable tabId="28" name="product catogary "/>
    <pivotTable tabId="28" name="Profitamount"/>
    <pivotTable tabId="28" name="Quantiy data "/>
    <pivotTable tabId="28" name="Regionsale"/>
    <pivotTable tabId="28" name="Totalsales"/>
  </pivotTables>
  <state minimalRefreshVersion="6" lastRefreshVersion="6" pivotCacheId="573670107" filterType="unknown">
    <bounds startDate="2024-01-01T00:00:00" endDate="2026-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3CBC7DDB-EB85-4970-BD49-B130D42838A4}" cache="NativeTimeline_Date" caption="Date" level="2" selectionLevel="2" scrollPosition="2024-04-01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1" xr10:uid="{F77DC4C0-1B70-41DF-89CD-F8308EDE9C85}" cache="NativeTimeline_Date" caption="Date" level="2" selectionLevel="2" scrollPosition="2024-11-08T00:00:00"/>
</timeline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microsoft.com/office/2011/relationships/timeline" Target="../timelines/timeline1.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microsoft.com/office/2007/relationships/slicer" Target="../slicers/slicer1.xml"/></Relationships>
</file>

<file path=xl/worksheets/_rels/sheet3.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60469D-A2A3-436B-B804-D9A0345636B8}">
  <sheetPr>
    <tabColor theme="7" tint="0.59999389629810485"/>
  </sheetPr>
  <dimension ref="A1:S101"/>
  <sheetViews>
    <sheetView topLeftCell="C31" zoomScale="115" zoomScaleNormal="115" workbookViewId="0">
      <selection activeCell="C12" sqref="C12"/>
    </sheetView>
  </sheetViews>
  <sheetFormatPr defaultRowHeight="14.4" x14ac:dyDescent="0.3"/>
  <cols>
    <col min="1" max="1" width="36.33203125" bestFit="1" customWidth="1"/>
    <col min="2" max="2" width="10.33203125" style="12" bestFit="1" customWidth="1"/>
    <col min="3" max="3" width="18.33203125" bestFit="1" customWidth="1"/>
    <col min="4" max="4" width="6.5546875" bestFit="1" customWidth="1"/>
    <col min="5" max="5" width="9.77734375" bestFit="1" customWidth="1"/>
    <col min="6" max="6" width="12.21875" bestFit="1" customWidth="1"/>
    <col min="7" max="8" width="15.21875" bestFit="1" customWidth="1"/>
    <col min="9" max="9" width="9.6640625" bestFit="1" customWidth="1"/>
    <col min="10" max="10" width="12.21875" bestFit="1" customWidth="1"/>
    <col min="11" max="11" width="9.109375" bestFit="1" customWidth="1"/>
    <col min="12" max="12" width="9.77734375" bestFit="1" customWidth="1"/>
    <col min="13" max="13" width="10.21875" bestFit="1" customWidth="1"/>
    <col min="14" max="14" width="15.21875" bestFit="1" customWidth="1"/>
    <col min="15" max="15" width="9" bestFit="1" customWidth="1"/>
    <col min="16" max="16" width="13.5546875" bestFit="1" customWidth="1"/>
    <col min="17" max="17" width="13.33203125" bestFit="1" customWidth="1"/>
    <col min="18" max="18" width="13.6640625" bestFit="1" customWidth="1"/>
    <col min="19" max="19" width="12.33203125" bestFit="1" customWidth="1"/>
  </cols>
  <sheetData>
    <row r="1" spans="1:19" x14ac:dyDescent="0.3">
      <c r="A1" s="5" t="s">
        <v>30</v>
      </c>
      <c r="B1" s="10" t="s">
        <v>11</v>
      </c>
      <c r="C1" s="5" t="s">
        <v>31</v>
      </c>
      <c r="D1" s="5" t="s">
        <v>20</v>
      </c>
      <c r="E1" s="5" t="s">
        <v>32</v>
      </c>
      <c r="F1" s="5" t="s">
        <v>33</v>
      </c>
      <c r="G1" s="5" t="s">
        <v>34</v>
      </c>
      <c r="H1" s="5" t="s">
        <v>10</v>
      </c>
      <c r="I1" s="5" t="s">
        <v>21</v>
      </c>
      <c r="J1" s="5" t="s">
        <v>35</v>
      </c>
      <c r="K1" s="5" t="s">
        <v>36</v>
      </c>
      <c r="L1" s="5" t="s">
        <v>22</v>
      </c>
      <c r="M1" s="5" t="s">
        <v>23</v>
      </c>
      <c r="N1" s="5" t="s">
        <v>24</v>
      </c>
      <c r="O1" s="5" t="s">
        <v>25</v>
      </c>
      <c r="P1" s="5" t="s">
        <v>26</v>
      </c>
      <c r="Q1" s="5" t="s">
        <v>27</v>
      </c>
      <c r="R1" s="5" t="s">
        <v>28</v>
      </c>
      <c r="S1" s="5" t="s">
        <v>29</v>
      </c>
    </row>
    <row r="2" spans="1:19" x14ac:dyDescent="0.3">
      <c r="A2" s="1" t="s">
        <v>37</v>
      </c>
      <c r="B2" s="11">
        <v>45517</v>
      </c>
      <c r="C2" s="1" t="s">
        <v>38</v>
      </c>
      <c r="D2" s="1" t="s">
        <v>39</v>
      </c>
      <c r="E2" s="1" t="s">
        <v>7</v>
      </c>
      <c r="F2" s="1" t="s">
        <v>40</v>
      </c>
      <c r="G2" s="1" t="s">
        <v>12</v>
      </c>
      <c r="H2" s="1" t="s">
        <v>41</v>
      </c>
      <c r="I2" s="1" t="s">
        <v>42</v>
      </c>
      <c r="J2" s="1">
        <v>17</v>
      </c>
      <c r="K2" s="1">
        <v>475.11</v>
      </c>
      <c r="L2" s="1">
        <v>8076.87</v>
      </c>
      <c r="M2" s="6">
        <v>5</v>
      </c>
      <c r="N2" s="1">
        <v>403.84</v>
      </c>
      <c r="O2" s="1">
        <v>7673.03</v>
      </c>
      <c r="P2" s="1" t="s">
        <v>43</v>
      </c>
      <c r="Q2" s="1" t="s">
        <v>44</v>
      </c>
      <c r="R2" s="1">
        <v>10</v>
      </c>
      <c r="S2" s="1">
        <v>767.3</v>
      </c>
    </row>
    <row r="3" spans="1:19" x14ac:dyDescent="0.3">
      <c r="A3" s="1" t="s">
        <v>45</v>
      </c>
      <c r="B3" s="11">
        <v>45756</v>
      </c>
      <c r="C3" s="1" t="s">
        <v>46</v>
      </c>
      <c r="D3" s="1" t="s">
        <v>47</v>
      </c>
      <c r="E3" s="1" t="s">
        <v>5</v>
      </c>
      <c r="F3" s="1" t="s">
        <v>48</v>
      </c>
      <c r="G3" s="1" t="s">
        <v>12</v>
      </c>
      <c r="H3" s="1" t="s">
        <v>49</v>
      </c>
      <c r="I3" s="1" t="s">
        <v>50</v>
      </c>
      <c r="J3" s="1">
        <v>20</v>
      </c>
      <c r="K3" s="1">
        <v>613.74</v>
      </c>
      <c r="L3" s="1">
        <v>12274.8</v>
      </c>
      <c r="M3" s="6">
        <v>20</v>
      </c>
      <c r="N3" s="1">
        <v>2454.96</v>
      </c>
      <c r="O3" s="1">
        <v>9819.84</v>
      </c>
      <c r="P3" s="1" t="s">
        <v>51</v>
      </c>
      <c r="Q3" s="1" t="s">
        <v>52</v>
      </c>
      <c r="R3" s="1">
        <v>10</v>
      </c>
      <c r="S3" s="1">
        <v>981.98</v>
      </c>
    </row>
    <row r="4" spans="1:19" x14ac:dyDescent="0.3">
      <c r="A4" s="1" t="s">
        <v>53</v>
      </c>
      <c r="B4" s="11">
        <v>45587</v>
      </c>
      <c r="C4" s="1" t="s">
        <v>54</v>
      </c>
      <c r="D4" s="1" t="s">
        <v>39</v>
      </c>
      <c r="E4" s="1" t="s">
        <v>7</v>
      </c>
      <c r="F4" s="1" t="s">
        <v>40</v>
      </c>
      <c r="G4" s="1" t="s">
        <v>55</v>
      </c>
      <c r="H4" s="1" t="s">
        <v>56</v>
      </c>
      <c r="I4" s="1" t="s">
        <v>57</v>
      </c>
      <c r="J4" s="1">
        <v>8</v>
      </c>
      <c r="K4" s="1">
        <v>361.1</v>
      </c>
      <c r="L4" s="1">
        <v>2888.8</v>
      </c>
      <c r="M4" s="6">
        <v>0</v>
      </c>
      <c r="N4" s="1">
        <v>0</v>
      </c>
      <c r="O4" s="1">
        <v>2888.8</v>
      </c>
      <c r="P4" s="1" t="s">
        <v>58</v>
      </c>
      <c r="Q4" s="1" t="s">
        <v>52</v>
      </c>
      <c r="R4" s="1">
        <v>20</v>
      </c>
      <c r="S4" s="1">
        <v>577.76</v>
      </c>
    </row>
    <row r="5" spans="1:19" x14ac:dyDescent="0.3">
      <c r="A5" s="1" t="s">
        <v>59</v>
      </c>
      <c r="B5" s="11">
        <v>45755</v>
      </c>
      <c r="C5" s="1" t="s">
        <v>60</v>
      </c>
      <c r="D5" s="1" t="s">
        <v>39</v>
      </c>
      <c r="E5" s="1" t="s">
        <v>5</v>
      </c>
      <c r="F5" s="1" t="s">
        <v>48</v>
      </c>
      <c r="G5" s="1" t="s">
        <v>12</v>
      </c>
      <c r="H5" s="1" t="s">
        <v>49</v>
      </c>
      <c r="I5" s="1" t="s">
        <v>61</v>
      </c>
      <c r="J5" s="1">
        <v>17</v>
      </c>
      <c r="K5" s="1">
        <v>101.82</v>
      </c>
      <c r="L5" s="1">
        <v>1730.94</v>
      </c>
      <c r="M5" s="6">
        <v>10</v>
      </c>
      <c r="N5" s="1">
        <v>173.09</v>
      </c>
      <c r="O5" s="1">
        <v>1557.85</v>
      </c>
      <c r="P5" s="1" t="s">
        <v>51</v>
      </c>
      <c r="Q5" s="1" t="s">
        <v>62</v>
      </c>
      <c r="R5" s="1">
        <v>15</v>
      </c>
      <c r="S5" s="1">
        <v>233.68</v>
      </c>
    </row>
    <row r="6" spans="1:19" x14ac:dyDescent="0.3">
      <c r="A6" s="1" t="s">
        <v>63</v>
      </c>
      <c r="B6" s="11">
        <v>45601</v>
      </c>
      <c r="C6" s="1" t="s">
        <v>64</v>
      </c>
      <c r="D6" s="1" t="s">
        <v>65</v>
      </c>
      <c r="E6" s="1" t="s">
        <v>0</v>
      </c>
      <c r="F6" s="1" t="s">
        <v>48</v>
      </c>
      <c r="G6" s="1" t="s">
        <v>66</v>
      </c>
      <c r="H6" s="1" t="s">
        <v>67</v>
      </c>
      <c r="I6" s="1" t="s">
        <v>68</v>
      </c>
      <c r="J6" s="1">
        <v>1</v>
      </c>
      <c r="K6" s="1">
        <v>403.96</v>
      </c>
      <c r="L6" s="1">
        <v>403.96</v>
      </c>
      <c r="M6" s="6">
        <v>10</v>
      </c>
      <c r="N6" s="1">
        <v>40.4</v>
      </c>
      <c r="O6" s="1">
        <v>363.56</v>
      </c>
      <c r="P6" s="1" t="s">
        <v>43</v>
      </c>
      <c r="Q6" s="1" t="s">
        <v>52</v>
      </c>
      <c r="R6" s="1">
        <v>10</v>
      </c>
      <c r="S6" s="1">
        <v>36.36</v>
      </c>
    </row>
    <row r="7" spans="1:19" x14ac:dyDescent="0.3">
      <c r="A7" s="1" t="s">
        <v>69</v>
      </c>
      <c r="B7" s="11">
        <v>45785</v>
      </c>
      <c r="C7" s="1" t="s">
        <v>70</v>
      </c>
      <c r="D7" s="1" t="s">
        <v>65</v>
      </c>
      <c r="E7" s="1" t="s">
        <v>0</v>
      </c>
      <c r="F7" s="1" t="s">
        <v>48</v>
      </c>
      <c r="G7" s="1" t="s">
        <v>12</v>
      </c>
      <c r="H7" s="1" t="s">
        <v>41</v>
      </c>
      <c r="I7" s="1" t="s">
        <v>71</v>
      </c>
      <c r="J7" s="1">
        <v>14</v>
      </c>
      <c r="K7" s="1">
        <v>811.71</v>
      </c>
      <c r="L7" s="1">
        <v>11363.94</v>
      </c>
      <c r="M7" s="6">
        <v>0</v>
      </c>
      <c r="N7" s="1">
        <v>0</v>
      </c>
      <c r="O7" s="1">
        <v>11363.94</v>
      </c>
      <c r="P7" s="1" t="s">
        <v>51</v>
      </c>
      <c r="Q7" s="1" t="s">
        <v>62</v>
      </c>
      <c r="R7" s="1">
        <v>10</v>
      </c>
      <c r="S7" s="1">
        <v>1136.3900000000001</v>
      </c>
    </row>
    <row r="8" spans="1:19" x14ac:dyDescent="0.3">
      <c r="A8" s="1" t="s">
        <v>72</v>
      </c>
      <c r="B8" s="11">
        <v>45751</v>
      </c>
      <c r="C8" s="1" t="s">
        <v>73</v>
      </c>
      <c r="D8" s="1" t="s">
        <v>39</v>
      </c>
      <c r="E8" s="1" t="s">
        <v>7</v>
      </c>
      <c r="F8" s="1" t="s">
        <v>40</v>
      </c>
      <c r="G8" s="1" t="s">
        <v>66</v>
      </c>
      <c r="H8" s="1" t="s">
        <v>16</v>
      </c>
      <c r="I8" s="1" t="s">
        <v>74</v>
      </c>
      <c r="J8" s="1">
        <v>9</v>
      </c>
      <c r="K8" s="1">
        <v>227.02</v>
      </c>
      <c r="L8" s="1">
        <v>2043.18</v>
      </c>
      <c r="M8" s="6">
        <v>15</v>
      </c>
      <c r="N8" s="1">
        <v>306.48</v>
      </c>
      <c r="O8" s="1">
        <v>1736.7</v>
      </c>
      <c r="P8" s="1" t="s">
        <v>58</v>
      </c>
      <c r="Q8" s="1" t="s">
        <v>52</v>
      </c>
      <c r="R8" s="1">
        <v>15</v>
      </c>
      <c r="S8" s="1">
        <v>260.5</v>
      </c>
    </row>
    <row r="9" spans="1:19" x14ac:dyDescent="0.3">
      <c r="A9" s="1" t="s">
        <v>75</v>
      </c>
      <c r="B9" s="11">
        <v>45576</v>
      </c>
      <c r="C9" s="1" t="s">
        <v>76</v>
      </c>
      <c r="D9" s="1" t="s">
        <v>47</v>
      </c>
      <c r="E9" s="1" t="s">
        <v>6</v>
      </c>
      <c r="F9" s="1" t="s">
        <v>48</v>
      </c>
      <c r="G9" s="1" t="s">
        <v>55</v>
      </c>
      <c r="H9" s="1" t="s">
        <v>77</v>
      </c>
      <c r="I9" s="1" t="s">
        <v>78</v>
      </c>
      <c r="J9" s="1">
        <v>9</v>
      </c>
      <c r="K9" s="1">
        <v>986.28</v>
      </c>
      <c r="L9" s="1">
        <v>8876.52</v>
      </c>
      <c r="M9" s="6">
        <v>5</v>
      </c>
      <c r="N9" s="1">
        <v>443.83</v>
      </c>
      <c r="O9" s="1">
        <v>8432.69</v>
      </c>
      <c r="P9" s="1" t="s">
        <v>58</v>
      </c>
      <c r="Q9" s="1" t="s">
        <v>62</v>
      </c>
      <c r="R9" s="1">
        <v>20</v>
      </c>
      <c r="S9" s="1">
        <v>1686.54</v>
      </c>
    </row>
    <row r="10" spans="1:19" x14ac:dyDescent="0.3">
      <c r="A10" s="1" t="s">
        <v>79</v>
      </c>
      <c r="B10" s="11">
        <v>45740</v>
      </c>
      <c r="C10" s="1" t="s">
        <v>80</v>
      </c>
      <c r="D10" s="1" t="s">
        <v>47</v>
      </c>
      <c r="E10" s="1" t="s">
        <v>2</v>
      </c>
      <c r="F10" s="1" t="s">
        <v>40</v>
      </c>
      <c r="G10" s="1" t="s">
        <v>12</v>
      </c>
      <c r="H10" s="1" t="s">
        <v>49</v>
      </c>
      <c r="I10" s="1" t="s">
        <v>81</v>
      </c>
      <c r="J10" s="1">
        <v>16</v>
      </c>
      <c r="K10" s="1">
        <v>698.89</v>
      </c>
      <c r="L10" s="1">
        <v>11182.24</v>
      </c>
      <c r="M10" s="6">
        <v>5</v>
      </c>
      <c r="N10" s="1">
        <v>559.11</v>
      </c>
      <c r="O10" s="1">
        <v>10623.13</v>
      </c>
      <c r="P10" s="1" t="s">
        <v>82</v>
      </c>
      <c r="Q10" s="1" t="s">
        <v>52</v>
      </c>
      <c r="R10" s="1">
        <v>10</v>
      </c>
      <c r="S10" s="1">
        <v>1062.31</v>
      </c>
    </row>
    <row r="11" spans="1:19" x14ac:dyDescent="0.3">
      <c r="A11" s="1" t="s">
        <v>83</v>
      </c>
      <c r="B11" s="11">
        <v>45453</v>
      </c>
      <c r="C11" s="1" t="s">
        <v>84</v>
      </c>
      <c r="D11" s="1" t="s">
        <v>65</v>
      </c>
      <c r="E11" s="1" t="s">
        <v>5</v>
      </c>
      <c r="F11" s="1" t="s">
        <v>40</v>
      </c>
      <c r="G11" s="1" t="s">
        <v>55</v>
      </c>
      <c r="H11" s="1" t="s">
        <v>56</v>
      </c>
      <c r="I11" s="1" t="s">
        <v>85</v>
      </c>
      <c r="J11" s="1">
        <v>4</v>
      </c>
      <c r="K11" s="1">
        <v>448.71</v>
      </c>
      <c r="L11" s="1">
        <v>1794.84</v>
      </c>
      <c r="M11" s="6">
        <v>15</v>
      </c>
      <c r="N11" s="1">
        <v>269.23</v>
      </c>
      <c r="O11" s="1">
        <v>1525.61</v>
      </c>
      <c r="P11" s="1" t="s">
        <v>51</v>
      </c>
      <c r="Q11" s="1" t="s">
        <v>44</v>
      </c>
      <c r="R11" s="1">
        <v>15</v>
      </c>
      <c r="S11" s="1">
        <v>228.84</v>
      </c>
    </row>
    <row r="12" spans="1:19" x14ac:dyDescent="0.3">
      <c r="A12" s="1" t="s">
        <v>86</v>
      </c>
      <c r="B12" s="11">
        <v>45736</v>
      </c>
      <c r="C12" s="1" t="s">
        <v>87</v>
      </c>
      <c r="D12" s="1" t="s">
        <v>47</v>
      </c>
      <c r="E12" s="1" t="s">
        <v>2</v>
      </c>
      <c r="F12" s="1" t="s">
        <v>40</v>
      </c>
      <c r="G12" s="1" t="s">
        <v>17</v>
      </c>
      <c r="H12" s="1" t="s">
        <v>88</v>
      </c>
      <c r="I12" s="1" t="s">
        <v>89</v>
      </c>
      <c r="J12" s="1">
        <v>17</v>
      </c>
      <c r="K12" s="1">
        <v>530.51</v>
      </c>
      <c r="L12" s="1">
        <v>9018.67</v>
      </c>
      <c r="M12" s="6">
        <v>0</v>
      </c>
      <c r="N12" s="1">
        <v>0</v>
      </c>
      <c r="O12" s="1">
        <v>9018.67</v>
      </c>
      <c r="P12" s="1" t="s">
        <v>82</v>
      </c>
      <c r="Q12" s="1" t="s">
        <v>52</v>
      </c>
      <c r="R12" s="1">
        <v>15</v>
      </c>
      <c r="S12" s="1">
        <v>1352.8</v>
      </c>
    </row>
    <row r="13" spans="1:19" x14ac:dyDescent="0.3">
      <c r="A13" s="1" t="s">
        <v>90</v>
      </c>
      <c r="B13" s="11">
        <v>45631</v>
      </c>
      <c r="C13" s="1" t="s">
        <v>91</v>
      </c>
      <c r="D13" s="1" t="s">
        <v>39</v>
      </c>
      <c r="E13" s="1" t="s">
        <v>1</v>
      </c>
      <c r="F13" s="1" t="s">
        <v>40</v>
      </c>
      <c r="G13" s="1" t="s">
        <v>55</v>
      </c>
      <c r="H13" s="1" t="s">
        <v>77</v>
      </c>
      <c r="I13" s="1" t="s">
        <v>92</v>
      </c>
      <c r="J13" s="1">
        <v>16</v>
      </c>
      <c r="K13" s="1">
        <v>538.9</v>
      </c>
      <c r="L13" s="1">
        <v>8622.4</v>
      </c>
      <c r="M13" s="6">
        <v>10</v>
      </c>
      <c r="N13" s="1">
        <v>862.24</v>
      </c>
      <c r="O13" s="1">
        <v>7760.16</v>
      </c>
      <c r="P13" s="1" t="s">
        <v>82</v>
      </c>
      <c r="Q13" s="1" t="s">
        <v>52</v>
      </c>
      <c r="R13" s="1">
        <v>15</v>
      </c>
      <c r="S13" s="1">
        <v>1164.02</v>
      </c>
    </row>
    <row r="14" spans="1:19" x14ac:dyDescent="0.3">
      <c r="A14" s="1" t="s">
        <v>93</v>
      </c>
      <c r="B14" s="11">
        <v>45704</v>
      </c>
      <c r="C14" s="1" t="s">
        <v>94</v>
      </c>
      <c r="D14" s="1" t="s">
        <v>39</v>
      </c>
      <c r="E14" s="1" t="s">
        <v>0</v>
      </c>
      <c r="F14" s="1" t="s">
        <v>48</v>
      </c>
      <c r="G14" s="1" t="s">
        <v>17</v>
      </c>
      <c r="H14" s="1" t="s">
        <v>18</v>
      </c>
      <c r="I14" s="1" t="s">
        <v>95</v>
      </c>
      <c r="J14" s="1">
        <v>18</v>
      </c>
      <c r="K14" s="1">
        <v>172.68</v>
      </c>
      <c r="L14" s="1">
        <v>3108.24</v>
      </c>
      <c r="M14" s="6">
        <v>20</v>
      </c>
      <c r="N14" s="1">
        <v>621.65</v>
      </c>
      <c r="O14" s="1">
        <v>2486.59</v>
      </c>
      <c r="P14" s="1" t="s">
        <v>82</v>
      </c>
      <c r="Q14" s="1" t="s">
        <v>52</v>
      </c>
      <c r="R14" s="1">
        <v>15</v>
      </c>
      <c r="S14" s="1">
        <v>372.99</v>
      </c>
    </row>
    <row r="15" spans="1:19" x14ac:dyDescent="0.3">
      <c r="A15" s="1" t="s">
        <v>96</v>
      </c>
      <c r="B15" s="11">
        <v>45570</v>
      </c>
      <c r="C15" s="1" t="s">
        <v>97</v>
      </c>
      <c r="D15" s="1" t="s">
        <v>39</v>
      </c>
      <c r="E15" s="1" t="s">
        <v>5</v>
      </c>
      <c r="F15" s="1" t="s">
        <v>48</v>
      </c>
      <c r="G15" s="1" t="s">
        <v>66</v>
      </c>
      <c r="H15" s="1" t="s">
        <v>98</v>
      </c>
      <c r="I15" s="1" t="s">
        <v>99</v>
      </c>
      <c r="J15" s="1">
        <v>13</v>
      </c>
      <c r="K15" s="1">
        <v>484.42</v>
      </c>
      <c r="L15" s="1">
        <v>6297.46</v>
      </c>
      <c r="M15" s="6">
        <v>5</v>
      </c>
      <c r="N15" s="1">
        <v>314.87</v>
      </c>
      <c r="O15" s="1">
        <v>5982.59</v>
      </c>
      <c r="P15" s="1" t="s">
        <v>58</v>
      </c>
      <c r="Q15" s="1" t="s">
        <v>62</v>
      </c>
      <c r="R15" s="1">
        <v>15</v>
      </c>
      <c r="S15" s="1">
        <v>897.39</v>
      </c>
    </row>
    <row r="16" spans="1:19" x14ac:dyDescent="0.3">
      <c r="A16" s="1" t="s">
        <v>100</v>
      </c>
      <c r="B16" s="11">
        <v>45493</v>
      </c>
      <c r="C16" s="1" t="s">
        <v>101</v>
      </c>
      <c r="D16" s="1" t="s">
        <v>102</v>
      </c>
      <c r="E16" s="1" t="s">
        <v>2</v>
      </c>
      <c r="F16" s="1" t="s">
        <v>48</v>
      </c>
      <c r="G16" s="1" t="s">
        <v>17</v>
      </c>
      <c r="H16" s="1" t="s">
        <v>18</v>
      </c>
      <c r="I16" s="1" t="s">
        <v>103</v>
      </c>
      <c r="J16" s="1">
        <v>14</v>
      </c>
      <c r="K16" s="1">
        <v>632.11</v>
      </c>
      <c r="L16" s="1">
        <v>8849.5400000000009</v>
      </c>
      <c r="M16" s="6">
        <v>0</v>
      </c>
      <c r="N16" s="1">
        <v>0</v>
      </c>
      <c r="O16" s="1">
        <v>8849.5400000000009</v>
      </c>
      <c r="P16" s="1" t="s">
        <v>82</v>
      </c>
      <c r="Q16" s="1" t="s">
        <v>62</v>
      </c>
      <c r="R16" s="1">
        <v>20</v>
      </c>
      <c r="S16" s="1">
        <v>1769.91</v>
      </c>
    </row>
    <row r="17" spans="1:19" x14ac:dyDescent="0.3">
      <c r="A17" s="1" t="s">
        <v>104</v>
      </c>
      <c r="B17" s="11">
        <v>45496</v>
      </c>
      <c r="C17" s="1" t="s">
        <v>105</v>
      </c>
      <c r="D17" s="1" t="s">
        <v>47</v>
      </c>
      <c r="E17" s="1" t="s">
        <v>6</v>
      </c>
      <c r="F17" s="1" t="s">
        <v>40</v>
      </c>
      <c r="G17" s="1" t="s">
        <v>66</v>
      </c>
      <c r="H17" s="1" t="s">
        <v>67</v>
      </c>
      <c r="I17" s="1" t="s">
        <v>106</v>
      </c>
      <c r="J17" s="1">
        <v>11</v>
      </c>
      <c r="K17" s="1">
        <v>576.16</v>
      </c>
      <c r="L17" s="1">
        <v>6337.76</v>
      </c>
      <c r="M17" s="6">
        <v>15</v>
      </c>
      <c r="N17" s="1">
        <v>950.66</v>
      </c>
      <c r="O17" s="1">
        <v>5387.1</v>
      </c>
      <c r="P17" s="1" t="s">
        <v>51</v>
      </c>
      <c r="Q17" s="1" t="s">
        <v>62</v>
      </c>
      <c r="R17" s="1">
        <v>20</v>
      </c>
      <c r="S17" s="1">
        <v>1077.42</v>
      </c>
    </row>
    <row r="18" spans="1:19" x14ac:dyDescent="0.3">
      <c r="A18" s="1" t="s">
        <v>107</v>
      </c>
      <c r="B18" s="11">
        <v>45807</v>
      </c>
      <c r="C18" s="1" t="s">
        <v>108</v>
      </c>
      <c r="D18" s="1" t="s">
        <v>47</v>
      </c>
      <c r="E18" s="1" t="s">
        <v>7</v>
      </c>
      <c r="F18" s="1" t="s">
        <v>48</v>
      </c>
      <c r="G18" s="1" t="s">
        <v>17</v>
      </c>
      <c r="H18" s="1" t="s">
        <v>88</v>
      </c>
      <c r="I18" s="1" t="s">
        <v>109</v>
      </c>
      <c r="J18" s="1">
        <v>20</v>
      </c>
      <c r="K18" s="1">
        <v>509.2</v>
      </c>
      <c r="L18" s="1">
        <v>10184</v>
      </c>
      <c r="M18" s="6">
        <v>0</v>
      </c>
      <c r="N18" s="1">
        <v>0</v>
      </c>
      <c r="O18" s="1">
        <v>10184</v>
      </c>
      <c r="P18" s="1" t="s">
        <v>43</v>
      </c>
      <c r="Q18" s="1" t="s">
        <v>62</v>
      </c>
      <c r="R18" s="1">
        <v>5</v>
      </c>
      <c r="S18" s="1">
        <v>509.2</v>
      </c>
    </row>
    <row r="19" spans="1:19" x14ac:dyDescent="0.3">
      <c r="A19" s="1" t="s">
        <v>110</v>
      </c>
      <c r="B19" s="11">
        <v>45705</v>
      </c>
      <c r="C19" s="1" t="s">
        <v>111</v>
      </c>
      <c r="D19" s="1" t="s">
        <v>39</v>
      </c>
      <c r="E19" s="1" t="s">
        <v>7</v>
      </c>
      <c r="F19" s="1" t="s">
        <v>40</v>
      </c>
      <c r="G19" s="1" t="s">
        <v>66</v>
      </c>
      <c r="H19" s="1" t="s">
        <v>98</v>
      </c>
      <c r="I19" s="1" t="s">
        <v>112</v>
      </c>
      <c r="J19" s="1">
        <v>7</v>
      </c>
      <c r="K19" s="1">
        <v>548.72</v>
      </c>
      <c r="L19" s="1">
        <v>3841.04</v>
      </c>
      <c r="M19" s="6">
        <v>15</v>
      </c>
      <c r="N19" s="1">
        <v>576.16</v>
      </c>
      <c r="O19" s="1">
        <v>3264.88</v>
      </c>
      <c r="P19" s="1" t="s">
        <v>51</v>
      </c>
      <c r="Q19" s="1" t="s">
        <v>52</v>
      </c>
      <c r="R19" s="1">
        <v>15</v>
      </c>
      <c r="S19" s="1">
        <v>489.73</v>
      </c>
    </row>
    <row r="20" spans="1:19" x14ac:dyDescent="0.3">
      <c r="A20" s="1" t="s">
        <v>113</v>
      </c>
      <c r="B20" s="11">
        <v>45756</v>
      </c>
      <c r="C20" s="1" t="s">
        <v>114</v>
      </c>
      <c r="D20" s="1" t="s">
        <v>39</v>
      </c>
      <c r="E20" s="1" t="s">
        <v>0</v>
      </c>
      <c r="F20" s="1" t="s">
        <v>40</v>
      </c>
      <c r="G20" s="1" t="s">
        <v>66</v>
      </c>
      <c r="H20" s="1" t="s">
        <v>67</v>
      </c>
      <c r="I20" s="1" t="s">
        <v>115</v>
      </c>
      <c r="J20" s="1">
        <v>2</v>
      </c>
      <c r="K20" s="1">
        <v>882.83</v>
      </c>
      <c r="L20" s="1">
        <v>1765.66</v>
      </c>
      <c r="M20" s="6">
        <v>15</v>
      </c>
      <c r="N20" s="1">
        <v>264.85000000000002</v>
      </c>
      <c r="O20" s="1">
        <v>1500.81</v>
      </c>
      <c r="P20" s="1" t="s">
        <v>82</v>
      </c>
      <c r="Q20" s="1" t="s">
        <v>62</v>
      </c>
      <c r="R20" s="1">
        <v>20</v>
      </c>
      <c r="S20" s="1">
        <v>300.16000000000003</v>
      </c>
    </row>
    <row r="21" spans="1:19" x14ac:dyDescent="0.3">
      <c r="A21" s="1" t="s">
        <v>116</v>
      </c>
      <c r="B21" s="11">
        <v>45799</v>
      </c>
      <c r="C21" s="1" t="s">
        <v>117</v>
      </c>
      <c r="D21" s="1" t="s">
        <v>47</v>
      </c>
      <c r="E21" s="1" t="s">
        <v>6</v>
      </c>
      <c r="F21" s="1" t="s">
        <v>48</v>
      </c>
      <c r="G21" s="1" t="s">
        <v>12</v>
      </c>
      <c r="H21" s="1" t="s">
        <v>4</v>
      </c>
      <c r="I21" s="1" t="s">
        <v>118</v>
      </c>
      <c r="J21" s="1">
        <v>20</v>
      </c>
      <c r="K21" s="1">
        <v>481.63</v>
      </c>
      <c r="L21" s="1">
        <v>9632.6</v>
      </c>
      <c r="M21" s="6">
        <v>20</v>
      </c>
      <c r="N21" s="1">
        <v>1926.52</v>
      </c>
      <c r="O21" s="1">
        <v>7706.08</v>
      </c>
      <c r="P21" s="1" t="s">
        <v>43</v>
      </c>
      <c r="Q21" s="1" t="s">
        <v>62</v>
      </c>
      <c r="R21" s="1">
        <v>15</v>
      </c>
      <c r="S21" s="1">
        <v>1155.9100000000001</v>
      </c>
    </row>
    <row r="22" spans="1:19" x14ac:dyDescent="0.3">
      <c r="A22" s="1" t="s">
        <v>119</v>
      </c>
      <c r="B22" s="11">
        <v>45507</v>
      </c>
      <c r="C22" s="1" t="s">
        <v>120</v>
      </c>
      <c r="D22" s="1" t="s">
        <v>65</v>
      </c>
      <c r="E22" s="1" t="s">
        <v>6</v>
      </c>
      <c r="F22" s="1" t="s">
        <v>40</v>
      </c>
      <c r="G22" s="1" t="s">
        <v>66</v>
      </c>
      <c r="H22" s="1" t="s">
        <v>98</v>
      </c>
      <c r="I22" s="1" t="s">
        <v>121</v>
      </c>
      <c r="J22" s="1">
        <v>8</v>
      </c>
      <c r="K22" s="1">
        <v>38.450000000000003</v>
      </c>
      <c r="L22" s="1">
        <v>307.60000000000002</v>
      </c>
      <c r="M22" s="6">
        <v>0</v>
      </c>
      <c r="N22" s="1">
        <v>0</v>
      </c>
      <c r="O22" s="1">
        <v>307.60000000000002</v>
      </c>
      <c r="P22" s="1" t="s">
        <v>51</v>
      </c>
      <c r="Q22" s="1" t="s">
        <v>52</v>
      </c>
      <c r="R22" s="1">
        <v>15</v>
      </c>
      <c r="S22" s="1">
        <v>46.14</v>
      </c>
    </row>
    <row r="23" spans="1:19" x14ac:dyDescent="0.3">
      <c r="A23" s="1" t="s">
        <v>122</v>
      </c>
      <c r="B23" s="11">
        <v>45709</v>
      </c>
      <c r="C23" s="1" t="s">
        <v>123</v>
      </c>
      <c r="D23" s="1" t="s">
        <v>102</v>
      </c>
      <c r="E23" s="1" t="s">
        <v>1</v>
      </c>
      <c r="F23" s="1" t="s">
        <v>40</v>
      </c>
      <c r="G23" s="1" t="s">
        <v>66</v>
      </c>
      <c r="H23" s="1" t="s">
        <v>16</v>
      </c>
      <c r="I23" s="1" t="s">
        <v>124</v>
      </c>
      <c r="J23" s="1">
        <v>2</v>
      </c>
      <c r="K23" s="1">
        <v>195.68</v>
      </c>
      <c r="L23" s="1">
        <v>391.36</v>
      </c>
      <c r="M23" s="6">
        <v>5</v>
      </c>
      <c r="N23" s="1">
        <v>19.57</v>
      </c>
      <c r="O23" s="1">
        <v>371.79</v>
      </c>
      <c r="P23" s="1" t="s">
        <v>82</v>
      </c>
      <c r="Q23" s="1" t="s">
        <v>52</v>
      </c>
      <c r="R23" s="1">
        <v>15</v>
      </c>
      <c r="S23" s="1">
        <v>55.77</v>
      </c>
    </row>
    <row r="24" spans="1:19" x14ac:dyDescent="0.3">
      <c r="A24" s="1" t="s">
        <v>125</v>
      </c>
      <c r="B24" s="11">
        <v>45472</v>
      </c>
      <c r="C24" s="1" t="s">
        <v>126</v>
      </c>
      <c r="D24" s="1" t="s">
        <v>102</v>
      </c>
      <c r="E24" s="1" t="s">
        <v>2</v>
      </c>
      <c r="F24" s="1" t="s">
        <v>40</v>
      </c>
      <c r="G24" s="1" t="s">
        <v>55</v>
      </c>
      <c r="H24" s="1" t="s">
        <v>127</v>
      </c>
      <c r="I24" s="1" t="s">
        <v>128</v>
      </c>
      <c r="J24" s="1">
        <v>16</v>
      </c>
      <c r="K24" s="1">
        <v>46.98</v>
      </c>
      <c r="L24" s="1">
        <v>751.68</v>
      </c>
      <c r="M24" s="6">
        <v>15</v>
      </c>
      <c r="N24" s="1">
        <v>112.75</v>
      </c>
      <c r="O24" s="1">
        <v>638.92999999999995</v>
      </c>
      <c r="P24" s="1" t="s">
        <v>58</v>
      </c>
      <c r="Q24" s="1" t="s">
        <v>62</v>
      </c>
      <c r="R24" s="1">
        <v>10</v>
      </c>
      <c r="S24" s="1">
        <v>63.89</v>
      </c>
    </row>
    <row r="25" spans="1:19" x14ac:dyDescent="0.3">
      <c r="A25" s="1" t="s">
        <v>129</v>
      </c>
      <c r="B25" s="11">
        <v>45744</v>
      </c>
      <c r="C25" s="1" t="s">
        <v>130</v>
      </c>
      <c r="D25" s="1" t="s">
        <v>47</v>
      </c>
      <c r="E25" s="1" t="s">
        <v>2</v>
      </c>
      <c r="F25" s="1" t="s">
        <v>40</v>
      </c>
      <c r="G25" s="1" t="s">
        <v>12</v>
      </c>
      <c r="H25" s="1" t="s">
        <v>41</v>
      </c>
      <c r="I25" s="1" t="s">
        <v>131</v>
      </c>
      <c r="J25" s="1">
        <v>16</v>
      </c>
      <c r="K25" s="1">
        <v>426.81</v>
      </c>
      <c r="L25" s="1">
        <v>6828.96</v>
      </c>
      <c r="M25" s="6">
        <v>15</v>
      </c>
      <c r="N25" s="1">
        <v>1024.3399999999999</v>
      </c>
      <c r="O25" s="1">
        <v>5804.62</v>
      </c>
      <c r="P25" s="1" t="s">
        <v>82</v>
      </c>
      <c r="Q25" s="1" t="s">
        <v>44</v>
      </c>
      <c r="R25" s="1">
        <v>15</v>
      </c>
      <c r="S25" s="1">
        <v>870.69</v>
      </c>
    </row>
    <row r="26" spans="1:19" x14ac:dyDescent="0.3">
      <c r="A26" s="1" t="s">
        <v>132</v>
      </c>
      <c r="B26" s="11">
        <v>45588</v>
      </c>
      <c r="C26" s="1" t="s">
        <v>133</v>
      </c>
      <c r="D26" s="1" t="s">
        <v>65</v>
      </c>
      <c r="E26" s="1" t="s">
        <v>1</v>
      </c>
      <c r="F26" s="1" t="s">
        <v>40</v>
      </c>
      <c r="G26" s="1" t="s">
        <v>55</v>
      </c>
      <c r="H26" s="1" t="s">
        <v>134</v>
      </c>
      <c r="I26" s="1" t="s">
        <v>135</v>
      </c>
      <c r="J26" s="1">
        <v>14</v>
      </c>
      <c r="K26" s="1">
        <v>166.39</v>
      </c>
      <c r="L26" s="1">
        <v>2329.46</v>
      </c>
      <c r="M26" s="6">
        <v>0</v>
      </c>
      <c r="N26" s="1">
        <v>0</v>
      </c>
      <c r="O26" s="1">
        <v>2329.46</v>
      </c>
      <c r="P26" s="1" t="s">
        <v>58</v>
      </c>
      <c r="Q26" s="1" t="s">
        <v>44</v>
      </c>
      <c r="R26" s="1">
        <v>10</v>
      </c>
      <c r="S26" s="1">
        <v>232.95</v>
      </c>
    </row>
    <row r="27" spans="1:19" x14ac:dyDescent="0.3">
      <c r="A27" s="1" t="s">
        <v>136</v>
      </c>
      <c r="B27" s="11">
        <v>45491</v>
      </c>
      <c r="C27" s="1" t="s">
        <v>137</v>
      </c>
      <c r="D27" s="1" t="s">
        <v>65</v>
      </c>
      <c r="E27" s="1" t="s">
        <v>7</v>
      </c>
      <c r="F27" s="1" t="s">
        <v>48</v>
      </c>
      <c r="G27" s="1" t="s">
        <v>17</v>
      </c>
      <c r="H27" s="1" t="s">
        <v>19</v>
      </c>
      <c r="I27" s="1" t="s">
        <v>138</v>
      </c>
      <c r="J27" s="1">
        <v>17</v>
      </c>
      <c r="K27" s="1">
        <v>189.45</v>
      </c>
      <c r="L27" s="1">
        <v>3220.65</v>
      </c>
      <c r="M27" s="6">
        <v>20</v>
      </c>
      <c r="N27" s="1">
        <v>644.13</v>
      </c>
      <c r="O27" s="1">
        <v>2576.52</v>
      </c>
      <c r="P27" s="1" t="s">
        <v>82</v>
      </c>
      <c r="Q27" s="1" t="s">
        <v>62</v>
      </c>
      <c r="R27" s="1">
        <v>15</v>
      </c>
      <c r="S27" s="1">
        <v>386.48</v>
      </c>
    </row>
    <row r="28" spans="1:19" x14ac:dyDescent="0.3">
      <c r="A28" s="1" t="s">
        <v>139</v>
      </c>
      <c r="B28" s="11">
        <v>45535</v>
      </c>
      <c r="C28" s="1" t="s">
        <v>140</v>
      </c>
      <c r="D28" s="1" t="s">
        <v>39</v>
      </c>
      <c r="E28" s="1" t="s">
        <v>6</v>
      </c>
      <c r="F28" s="1" t="s">
        <v>48</v>
      </c>
      <c r="G28" s="1" t="s">
        <v>66</v>
      </c>
      <c r="H28" s="1" t="s">
        <v>67</v>
      </c>
      <c r="I28" s="1" t="s">
        <v>141</v>
      </c>
      <c r="J28" s="1">
        <v>3</v>
      </c>
      <c r="K28" s="1">
        <v>465.66</v>
      </c>
      <c r="L28" s="1">
        <v>1396.98</v>
      </c>
      <c r="M28" s="6">
        <v>20</v>
      </c>
      <c r="N28" s="1">
        <v>279.39999999999998</v>
      </c>
      <c r="O28" s="1">
        <v>1117.58</v>
      </c>
      <c r="P28" s="1" t="s">
        <v>58</v>
      </c>
      <c r="Q28" s="1" t="s">
        <v>52</v>
      </c>
      <c r="R28" s="1">
        <v>10</v>
      </c>
      <c r="S28" s="1">
        <v>111.76</v>
      </c>
    </row>
    <row r="29" spans="1:19" x14ac:dyDescent="0.3">
      <c r="A29" s="1" t="s">
        <v>142</v>
      </c>
      <c r="B29" s="11">
        <v>45690</v>
      </c>
      <c r="C29" s="1" t="s">
        <v>143</v>
      </c>
      <c r="D29" s="1" t="s">
        <v>65</v>
      </c>
      <c r="E29" s="1" t="s">
        <v>2</v>
      </c>
      <c r="F29" s="1" t="s">
        <v>40</v>
      </c>
      <c r="G29" s="1" t="s">
        <v>66</v>
      </c>
      <c r="H29" s="1" t="s">
        <v>98</v>
      </c>
      <c r="I29" s="1" t="s">
        <v>144</v>
      </c>
      <c r="J29" s="1">
        <v>8</v>
      </c>
      <c r="K29" s="1">
        <v>262.32</v>
      </c>
      <c r="L29" s="1">
        <v>2098.56</v>
      </c>
      <c r="M29" s="6">
        <v>5</v>
      </c>
      <c r="N29" s="1">
        <v>104.93</v>
      </c>
      <c r="O29" s="1">
        <v>1993.63</v>
      </c>
      <c r="P29" s="1" t="s">
        <v>58</v>
      </c>
      <c r="Q29" s="1" t="s">
        <v>52</v>
      </c>
      <c r="R29" s="1">
        <v>15</v>
      </c>
      <c r="S29" s="1">
        <v>299.04000000000002</v>
      </c>
    </row>
    <row r="30" spans="1:19" x14ac:dyDescent="0.3">
      <c r="A30" s="1" t="s">
        <v>145</v>
      </c>
      <c r="B30" s="11">
        <v>45633</v>
      </c>
      <c r="C30" s="1" t="s">
        <v>146</v>
      </c>
      <c r="D30" s="1" t="s">
        <v>102</v>
      </c>
      <c r="E30" s="1" t="s">
        <v>5</v>
      </c>
      <c r="F30" s="1" t="s">
        <v>48</v>
      </c>
      <c r="G30" s="1" t="s">
        <v>55</v>
      </c>
      <c r="H30" s="1" t="s">
        <v>77</v>
      </c>
      <c r="I30" s="1" t="s">
        <v>147</v>
      </c>
      <c r="J30" s="1">
        <v>10</v>
      </c>
      <c r="K30" s="1">
        <v>937.63</v>
      </c>
      <c r="L30" s="1">
        <v>9376.2999999999993</v>
      </c>
      <c r="M30" s="6">
        <v>20</v>
      </c>
      <c r="N30" s="1">
        <v>1875.26</v>
      </c>
      <c r="O30" s="1">
        <v>7501.04</v>
      </c>
      <c r="P30" s="1" t="s">
        <v>58</v>
      </c>
      <c r="Q30" s="1" t="s">
        <v>44</v>
      </c>
      <c r="R30" s="1">
        <v>15</v>
      </c>
      <c r="S30" s="1">
        <v>1125.1600000000001</v>
      </c>
    </row>
    <row r="31" spans="1:19" x14ac:dyDescent="0.3">
      <c r="A31" s="1" t="s">
        <v>148</v>
      </c>
      <c r="B31" s="11">
        <v>45583</v>
      </c>
      <c r="C31" s="1" t="s">
        <v>149</v>
      </c>
      <c r="D31" s="1" t="s">
        <v>39</v>
      </c>
      <c r="E31" s="1" t="s">
        <v>0</v>
      </c>
      <c r="F31" s="1" t="s">
        <v>40</v>
      </c>
      <c r="G31" s="1" t="s">
        <v>55</v>
      </c>
      <c r="H31" s="1" t="s">
        <v>134</v>
      </c>
      <c r="I31" s="1" t="s">
        <v>150</v>
      </c>
      <c r="J31" s="1">
        <v>3</v>
      </c>
      <c r="K31" s="1">
        <v>890.87</v>
      </c>
      <c r="L31" s="1">
        <v>2672.61</v>
      </c>
      <c r="M31" s="6">
        <v>5</v>
      </c>
      <c r="N31" s="1">
        <v>133.63</v>
      </c>
      <c r="O31" s="1">
        <v>2538.98</v>
      </c>
      <c r="P31" s="1" t="s">
        <v>43</v>
      </c>
      <c r="Q31" s="1" t="s">
        <v>62</v>
      </c>
      <c r="R31" s="1">
        <v>5</v>
      </c>
      <c r="S31" s="1">
        <v>126.95</v>
      </c>
    </row>
    <row r="32" spans="1:19" x14ac:dyDescent="0.3">
      <c r="A32" s="1" t="s">
        <v>151</v>
      </c>
      <c r="B32" s="11">
        <v>45778</v>
      </c>
      <c r="C32" s="1" t="s">
        <v>152</v>
      </c>
      <c r="D32" s="1" t="s">
        <v>47</v>
      </c>
      <c r="E32" s="1" t="s">
        <v>6</v>
      </c>
      <c r="F32" s="1" t="s">
        <v>40</v>
      </c>
      <c r="G32" s="1" t="s">
        <v>17</v>
      </c>
      <c r="H32" s="1" t="s">
        <v>153</v>
      </c>
      <c r="I32" s="1" t="s">
        <v>154</v>
      </c>
      <c r="J32" s="1">
        <v>17</v>
      </c>
      <c r="K32" s="1">
        <v>662.93</v>
      </c>
      <c r="L32" s="1">
        <v>11269.81</v>
      </c>
      <c r="M32" s="6">
        <v>0</v>
      </c>
      <c r="N32" s="1">
        <v>0</v>
      </c>
      <c r="O32" s="1">
        <v>11269.81</v>
      </c>
      <c r="P32" s="1" t="s">
        <v>58</v>
      </c>
      <c r="Q32" s="1" t="s">
        <v>44</v>
      </c>
      <c r="R32" s="1">
        <v>20</v>
      </c>
      <c r="S32" s="1">
        <v>2253.96</v>
      </c>
    </row>
    <row r="33" spans="1:19" x14ac:dyDescent="0.3">
      <c r="A33" s="1" t="s">
        <v>155</v>
      </c>
      <c r="B33" s="11">
        <v>45689</v>
      </c>
      <c r="C33" s="1" t="s">
        <v>156</v>
      </c>
      <c r="D33" s="1" t="s">
        <v>47</v>
      </c>
      <c r="E33" s="1" t="s">
        <v>5</v>
      </c>
      <c r="F33" s="1" t="s">
        <v>48</v>
      </c>
      <c r="G33" s="1" t="s">
        <v>66</v>
      </c>
      <c r="H33" s="1" t="s">
        <v>67</v>
      </c>
      <c r="I33" s="1" t="s">
        <v>157</v>
      </c>
      <c r="J33" s="1">
        <v>2</v>
      </c>
      <c r="K33" s="1">
        <v>226.99</v>
      </c>
      <c r="L33" s="1">
        <v>453.98</v>
      </c>
      <c r="M33" s="6">
        <v>10</v>
      </c>
      <c r="N33" s="1">
        <v>45.4</v>
      </c>
      <c r="O33" s="1">
        <v>408.58</v>
      </c>
      <c r="P33" s="1" t="s">
        <v>43</v>
      </c>
      <c r="Q33" s="1" t="s">
        <v>62</v>
      </c>
      <c r="R33" s="1">
        <v>10</v>
      </c>
      <c r="S33" s="1">
        <v>40.86</v>
      </c>
    </row>
    <row r="34" spans="1:19" x14ac:dyDescent="0.3">
      <c r="A34" s="1" t="s">
        <v>158</v>
      </c>
      <c r="B34" s="11">
        <v>45513</v>
      </c>
      <c r="C34" s="1" t="s">
        <v>159</v>
      </c>
      <c r="D34" s="1" t="s">
        <v>47</v>
      </c>
      <c r="E34" s="1" t="s">
        <v>6</v>
      </c>
      <c r="F34" s="1" t="s">
        <v>40</v>
      </c>
      <c r="G34" s="1" t="s">
        <v>17</v>
      </c>
      <c r="H34" s="1" t="s">
        <v>18</v>
      </c>
      <c r="I34" s="1" t="s">
        <v>160</v>
      </c>
      <c r="J34" s="1">
        <v>11</v>
      </c>
      <c r="K34" s="1">
        <v>904.39</v>
      </c>
      <c r="L34" s="1">
        <v>9948.2900000000009</v>
      </c>
      <c r="M34" s="6">
        <v>15</v>
      </c>
      <c r="N34" s="1">
        <v>1492.24</v>
      </c>
      <c r="O34" s="1">
        <v>8456.0499999999993</v>
      </c>
      <c r="P34" s="1" t="s">
        <v>58</v>
      </c>
      <c r="Q34" s="1" t="s">
        <v>62</v>
      </c>
      <c r="R34" s="1">
        <v>10</v>
      </c>
      <c r="S34" s="1">
        <v>845.61</v>
      </c>
    </row>
    <row r="35" spans="1:19" x14ac:dyDescent="0.3">
      <c r="A35" s="1" t="s">
        <v>161</v>
      </c>
      <c r="B35" s="11">
        <v>45494</v>
      </c>
      <c r="C35" s="1" t="s">
        <v>162</v>
      </c>
      <c r="D35" s="1" t="s">
        <v>39</v>
      </c>
      <c r="E35" s="1" t="s">
        <v>5</v>
      </c>
      <c r="F35" s="1" t="s">
        <v>48</v>
      </c>
      <c r="G35" s="1" t="s">
        <v>66</v>
      </c>
      <c r="H35" s="1" t="s">
        <v>67</v>
      </c>
      <c r="I35" s="1" t="s">
        <v>163</v>
      </c>
      <c r="J35" s="1">
        <v>5</v>
      </c>
      <c r="K35" s="1">
        <v>114.1</v>
      </c>
      <c r="L35" s="1">
        <v>570.5</v>
      </c>
      <c r="M35" s="6">
        <v>0</v>
      </c>
      <c r="N35" s="1">
        <v>0</v>
      </c>
      <c r="O35" s="1">
        <v>570.5</v>
      </c>
      <c r="P35" s="1" t="s">
        <v>82</v>
      </c>
      <c r="Q35" s="1" t="s">
        <v>52</v>
      </c>
      <c r="R35" s="1">
        <v>5</v>
      </c>
      <c r="S35" s="1">
        <v>28.53</v>
      </c>
    </row>
    <row r="36" spans="1:19" x14ac:dyDescent="0.3">
      <c r="A36" s="1" t="s">
        <v>164</v>
      </c>
      <c r="B36" s="11">
        <v>45765</v>
      </c>
      <c r="C36" s="1" t="s">
        <v>165</v>
      </c>
      <c r="D36" s="1" t="s">
        <v>39</v>
      </c>
      <c r="E36" s="1" t="s">
        <v>1</v>
      </c>
      <c r="F36" s="1" t="s">
        <v>40</v>
      </c>
      <c r="G36" s="1" t="s">
        <v>66</v>
      </c>
      <c r="H36" s="1" t="s">
        <v>16</v>
      </c>
      <c r="I36" s="1" t="s">
        <v>166</v>
      </c>
      <c r="J36" s="1">
        <v>2</v>
      </c>
      <c r="K36" s="1">
        <v>485.78</v>
      </c>
      <c r="L36" s="1">
        <v>971.56</v>
      </c>
      <c r="M36" s="6">
        <v>20</v>
      </c>
      <c r="N36" s="1">
        <v>194.31</v>
      </c>
      <c r="O36" s="1">
        <v>777.25</v>
      </c>
      <c r="P36" s="1" t="s">
        <v>58</v>
      </c>
      <c r="Q36" s="1" t="s">
        <v>44</v>
      </c>
      <c r="R36" s="1">
        <v>15</v>
      </c>
      <c r="S36" s="1">
        <v>116.59</v>
      </c>
    </row>
    <row r="37" spans="1:19" x14ac:dyDescent="0.3">
      <c r="A37" s="1" t="s">
        <v>167</v>
      </c>
      <c r="B37" s="11">
        <v>45482</v>
      </c>
      <c r="C37" s="1" t="s">
        <v>168</v>
      </c>
      <c r="D37" s="1" t="s">
        <v>39</v>
      </c>
      <c r="E37" s="1" t="s">
        <v>5</v>
      </c>
      <c r="F37" s="1" t="s">
        <v>48</v>
      </c>
      <c r="G37" s="1" t="s">
        <v>66</v>
      </c>
      <c r="H37" s="1" t="s">
        <v>67</v>
      </c>
      <c r="I37" s="1" t="s">
        <v>169</v>
      </c>
      <c r="J37" s="1">
        <v>6</v>
      </c>
      <c r="K37" s="1">
        <v>277.44</v>
      </c>
      <c r="L37" s="1">
        <v>1664.64</v>
      </c>
      <c r="M37" s="6">
        <v>10</v>
      </c>
      <c r="N37" s="1">
        <v>166.46</v>
      </c>
      <c r="O37" s="1">
        <v>1498.18</v>
      </c>
      <c r="P37" s="1" t="s">
        <v>82</v>
      </c>
      <c r="Q37" s="1" t="s">
        <v>52</v>
      </c>
      <c r="R37" s="1">
        <v>10</v>
      </c>
      <c r="S37" s="1">
        <v>149.82</v>
      </c>
    </row>
    <row r="38" spans="1:19" x14ac:dyDescent="0.3">
      <c r="A38" s="1" t="s">
        <v>170</v>
      </c>
      <c r="B38" s="11">
        <v>45760</v>
      </c>
      <c r="C38" s="1" t="s">
        <v>171</v>
      </c>
      <c r="D38" s="1" t="s">
        <v>47</v>
      </c>
      <c r="E38" s="1" t="s">
        <v>5</v>
      </c>
      <c r="F38" s="1" t="s">
        <v>40</v>
      </c>
      <c r="G38" s="1" t="s">
        <v>55</v>
      </c>
      <c r="H38" s="1" t="s">
        <v>56</v>
      </c>
      <c r="I38" s="1" t="s">
        <v>172</v>
      </c>
      <c r="J38" s="1">
        <v>11</v>
      </c>
      <c r="K38" s="1">
        <v>148.12</v>
      </c>
      <c r="L38" s="1">
        <v>1629.32</v>
      </c>
      <c r="M38" s="6">
        <v>20</v>
      </c>
      <c r="N38" s="1">
        <v>325.86</v>
      </c>
      <c r="O38" s="1">
        <v>1303.46</v>
      </c>
      <c r="P38" s="1" t="s">
        <v>43</v>
      </c>
      <c r="Q38" s="1" t="s">
        <v>62</v>
      </c>
      <c r="R38" s="1">
        <v>10</v>
      </c>
      <c r="S38" s="1">
        <v>130.35</v>
      </c>
    </row>
    <row r="39" spans="1:19" x14ac:dyDescent="0.3">
      <c r="A39" s="1" t="s">
        <v>173</v>
      </c>
      <c r="B39" s="11">
        <v>45637</v>
      </c>
      <c r="C39" s="1" t="s">
        <v>174</v>
      </c>
      <c r="D39" s="1" t="s">
        <v>39</v>
      </c>
      <c r="E39" s="1" t="s">
        <v>2</v>
      </c>
      <c r="F39" s="1" t="s">
        <v>48</v>
      </c>
      <c r="G39" s="1" t="s">
        <v>66</v>
      </c>
      <c r="H39" s="1" t="s">
        <v>175</v>
      </c>
      <c r="I39" s="1" t="s">
        <v>176</v>
      </c>
      <c r="J39" s="1">
        <v>3</v>
      </c>
      <c r="K39" s="1">
        <v>990.77</v>
      </c>
      <c r="L39" s="1">
        <v>2972.31</v>
      </c>
      <c r="M39" s="6">
        <v>20</v>
      </c>
      <c r="N39" s="1">
        <v>594.46</v>
      </c>
      <c r="O39" s="1">
        <v>2377.85</v>
      </c>
      <c r="P39" s="1" t="s">
        <v>58</v>
      </c>
      <c r="Q39" s="1" t="s">
        <v>62</v>
      </c>
      <c r="R39" s="1">
        <v>5</v>
      </c>
      <c r="S39" s="1">
        <v>118.89</v>
      </c>
    </row>
    <row r="40" spans="1:19" x14ac:dyDescent="0.3">
      <c r="A40" s="1" t="s">
        <v>177</v>
      </c>
      <c r="B40" s="11">
        <v>45700</v>
      </c>
      <c r="C40" s="1" t="s">
        <v>178</v>
      </c>
      <c r="D40" s="1" t="s">
        <v>65</v>
      </c>
      <c r="E40" s="1" t="s">
        <v>2</v>
      </c>
      <c r="F40" s="1" t="s">
        <v>48</v>
      </c>
      <c r="G40" s="1" t="s">
        <v>55</v>
      </c>
      <c r="H40" s="1" t="s">
        <v>134</v>
      </c>
      <c r="I40" s="1" t="s">
        <v>179</v>
      </c>
      <c r="J40" s="1">
        <v>13</v>
      </c>
      <c r="K40" s="1">
        <v>98.91</v>
      </c>
      <c r="L40" s="1">
        <v>1285.83</v>
      </c>
      <c r="M40" s="6">
        <v>10</v>
      </c>
      <c r="N40" s="1">
        <v>128.58000000000001</v>
      </c>
      <c r="O40" s="1">
        <v>1157.25</v>
      </c>
      <c r="P40" s="1" t="s">
        <v>82</v>
      </c>
      <c r="Q40" s="1" t="s">
        <v>52</v>
      </c>
      <c r="R40" s="1">
        <v>5</v>
      </c>
      <c r="S40" s="1">
        <v>57.86</v>
      </c>
    </row>
    <row r="41" spans="1:19" x14ac:dyDescent="0.3">
      <c r="A41" s="1" t="s">
        <v>180</v>
      </c>
      <c r="B41" s="11">
        <v>45530</v>
      </c>
      <c r="C41" s="1" t="s">
        <v>181</v>
      </c>
      <c r="D41" s="1" t="s">
        <v>39</v>
      </c>
      <c r="E41" s="1" t="s">
        <v>5</v>
      </c>
      <c r="F41" s="1" t="s">
        <v>40</v>
      </c>
      <c r="G41" s="1" t="s">
        <v>55</v>
      </c>
      <c r="H41" s="1" t="s">
        <v>134</v>
      </c>
      <c r="I41" s="1" t="s">
        <v>182</v>
      </c>
      <c r="J41" s="1">
        <v>15</v>
      </c>
      <c r="K41" s="1">
        <v>466.93</v>
      </c>
      <c r="L41" s="1">
        <v>7003.95</v>
      </c>
      <c r="M41" s="6">
        <v>0</v>
      </c>
      <c r="N41" s="1">
        <v>0</v>
      </c>
      <c r="O41" s="1">
        <v>7003.95</v>
      </c>
      <c r="P41" s="1" t="s">
        <v>82</v>
      </c>
      <c r="Q41" s="1" t="s">
        <v>52</v>
      </c>
      <c r="R41" s="1">
        <v>20</v>
      </c>
      <c r="S41" s="1">
        <v>1400.79</v>
      </c>
    </row>
    <row r="42" spans="1:19" x14ac:dyDescent="0.3">
      <c r="A42" s="1" t="s">
        <v>183</v>
      </c>
      <c r="B42" s="11">
        <v>45684</v>
      </c>
      <c r="C42" s="1" t="s">
        <v>184</v>
      </c>
      <c r="D42" s="1" t="s">
        <v>102</v>
      </c>
      <c r="E42" s="1" t="s">
        <v>6</v>
      </c>
      <c r="F42" s="1" t="s">
        <v>48</v>
      </c>
      <c r="G42" s="1" t="s">
        <v>17</v>
      </c>
      <c r="H42" s="1" t="s">
        <v>18</v>
      </c>
      <c r="I42" s="1" t="s">
        <v>185</v>
      </c>
      <c r="J42" s="1">
        <v>8</v>
      </c>
      <c r="K42" s="1">
        <v>484.22</v>
      </c>
      <c r="L42" s="1">
        <v>3873.76</v>
      </c>
      <c r="M42" s="6">
        <v>0</v>
      </c>
      <c r="N42" s="1">
        <v>0</v>
      </c>
      <c r="O42" s="1">
        <v>3873.76</v>
      </c>
      <c r="P42" s="1" t="s">
        <v>58</v>
      </c>
      <c r="Q42" s="1" t="s">
        <v>44</v>
      </c>
      <c r="R42" s="1">
        <v>5</v>
      </c>
      <c r="S42" s="1">
        <v>193.69</v>
      </c>
    </row>
    <row r="43" spans="1:19" x14ac:dyDescent="0.3">
      <c r="A43" s="1" t="s">
        <v>186</v>
      </c>
      <c r="B43" s="11">
        <v>45649</v>
      </c>
      <c r="C43" s="1" t="s">
        <v>187</v>
      </c>
      <c r="D43" s="1" t="s">
        <v>65</v>
      </c>
      <c r="E43" s="1" t="s">
        <v>0</v>
      </c>
      <c r="F43" s="1" t="s">
        <v>40</v>
      </c>
      <c r="G43" s="1" t="s">
        <v>17</v>
      </c>
      <c r="H43" s="1" t="s">
        <v>19</v>
      </c>
      <c r="I43" s="1" t="s">
        <v>188</v>
      </c>
      <c r="J43" s="1">
        <v>13</v>
      </c>
      <c r="K43" s="1">
        <v>157.12</v>
      </c>
      <c r="L43" s="1">
        <v>2042.56</v>
      </c>
      <c r="M43" s="6">
        <v>10</v>
      </c>
      <c r="N43" s="1">
        <v>204.26</v>
      </c>
      <c r="O43" s="1">
        <v>1838.3</v>
      </c>
      <c r="P43" s="1" t="s">
        <v>82</v>
      </c>
      <c r="Q43" s="1" t="s">
        <v>52</v>
      </c>
      <c r="R43" s="1">
        <v>20</v>
      </c>
      <c r="S43" s="1">
        <v>367.66</v>
      </c>
    </row>
    <row r="44" spans="1:19" x14ac:dyDescent="0.3">
      <c r="A44" s="1" t="s">
        <v>189</v>
      </c>
      <c r="B44" s="11">
        <v>45573</v>
      </c>
      <c r="C44" s="1" t="s">
        <v>190</v>
      </c>
      <c r="D44" s="1" t="s">
        <v>39</v>
      </c>
      <c r="E44" s="1" t="s">
        <v>2</v>
      </c>
      <c r="F44" s="1" t="s">
        <v>40</v>
      </c>
      <c r="G44" s="1" t="s">
        <v>12</v>
      </c>
      <c r="H44" s="1" t="s">
        <v>3</v>
      </c>
      <c r="I44" s="1" t="s">
        <v>191</v>
      </c>
      <c r="J44" s="1">
        <v>14</v>
      </c>
      <c r="K44" s="1">
        <v>436.87</v>
      </c>
      <c r="L44" s="1">
        <v>6116.18</v>
      </c>
      <c r="M44" s="6">
        <v>5</v>
      </c>
      <c r="N44" s="1">
        <v>305.81</v>
      </c>
      <c r="O44" s="1">
        <v>5810.37</v>
      </c>
      <c r="P44" s="1" t="s">
        <v>43</v>
      </c>
      <c r="Q44" s="1" t="s">
        <v>52</v>
      </c>
      <c r="R44" s="1">
        <v>20</v>
      </c>
      <c r="S44" s="1">
        <v>1162.07</v>
      </c>
    </row>
    <row r="45" spans="1:19" x14ac:dyDescent="0.3">
      <c r="A45" s="1" t="s">
        <v>192</v>
      </c>
      <c r="B45" s="11">
        <v>45616</v>
      </c>
      <c r="C45" s="1" t="s">
        <v>193</v>
      </c>
      <c r="D45" s="1" t="s">
        <v>102</v>
      </c>
      <c r="E45" s="1" t="s">
        <v>6</v>
      </c>
      <c r="F45" s="1" t="s">
        <v>48</v>
      </c>
      <c r="G45" s="1" t="s">
        <v>12</v>
      </c>
      <c r="H45" s="1" t="s">
        <v>41</v>
      </c>
      <c r="I45" s="1" t="s">
        <v>194</v>
      </c>
      <c r="J45" s="1">
        <v>15</v>
      </c>
      <c r="K45" s="1">
        <v>559.42999999999995</v>
      </c>
      <c r="L45" s="1">
        <v>8391.4500000000007</v>
      </c>
      <c r="M45" s="6">
        <v>5</v>
      </c>
      <c r="N45" s="1">
        <v>419.57</v>
      </c>
      <c r="O45" s="1">
        <v>7971.88</v>
      </c>
      <c r="P45" s="1" t="s">
        <v>82</v>
      </c>
      <c r="Q45" s="1" t="s">
        <v>52</v>
      </c>
      <c r="R45" s="1">
        <v>15</v>
      </c>
      <c r="S45" s="1">
        <v>1195.78</v>
      </c>
    </row>
    <row r="46" spans="1:19" x14ac:dyDescent="0.3">
      <c r="A46" s="1" t="s">
        <v>195</v>
      </c>
      <c r="B46" s="11">
        <v>45590</v>
      </c>
      <c r="C46" s="1" t="s">
        <v>196</v>
      </c>
      <c r="D46" s="1" t="s">
        <v>65</v>
      </c>
      <c r="E46" s="1" t="s">
        <v>7</v>
      </c>
      <c r="F46" s="1" t="s">
        <v>40</v>
      </c>
      <c r="G46" s="1" t="s">
        <v>12</v>
      </c>
      <c r="H46" s="1" t="s">
        <v>3</v>
      </c>
      <c r="I46" s="1" t="s">
        <v>197</v>
      </c>
      <c r="J46" s="1">
        <v>6</v>
      </c>
      <c r="K46" s="1">
        <v>543.49</v>
      </c>
      <c r="L46" s="1">
        <v>3260.94</v>
      </c>
      <c r="M46" s="6">
        <v>10</v>
      </c>
      <c r="N46" s="1">
        <v>326.08999999999997</v>
      </c>
      <c r="O46" s="1">
        <v>2934.85</v>
      </c>
      <c r="P46" s="1" t="s">
        <v>51</v>
      </c>
      <c r="Q46" s="1" t="s">
        <v>44</v>
      </c>
      <c r="R46" s="1">
        <v>10</v>
      </c>
      <c r="S46" s="1">
        <v>293.49</v>
      </c>
    </row>
    <row r="47" spans="1:19" x14ac:dyDescent="0.3">
      <c r="A47" s="1" t="s">
        <v>198</v>
      </c>
      <c r="B47" s="11">
        <v>45536</v>
      </c>
      <c r="C47" s="1" t="s">
        <v>199</v>
      </c>
      <c r="D47" s="1" t="s">
        <v>39</v>
      </c>
      <c r="E47" s="1" t="s">
        <v>7</v>
      </c>
      <c r="F47" s="1" t="s">
        <v>48</v>
      </c>
      <c r="G47" s="1" t="s">
        <v>55</v>
      </c>
      <c r="H47" s="1" t="s">
        <v>134</v>
      </c>
      <c r="I47" s="1" t="s">
        <v>200</v>
      </c>
      <c r="J47" s="1">
        <v>15</v>
      </c>
      <c r="K47" s="1">
        <v>850.38</v>
      </c>
      <c r="L47" s="1">
        <v>12755.7</v>
      </c>
      <c r="M47" s="6">
        <v>5</v>
      </c>
      <c r="N47" s="1">
        <v>637.79</v>
      </c>
      <c r="O47" s="1">
        <v>12117.91</v>
      </c>
      <c r="P47" s="1" t="s">
        <v>58</v>
      </c>
      <c r="Q47" s="1" t="s">
        <v>52</v>
      </c>
      <c r="R47" s="1">
        <v>5</v>
      </c>
      <c r="S47" s="1">
        <v>605.9</v>
      </c>
    </row>
    <row r="48" spans="1:19" x14ac:dyDescent="0.3">
      <c r="A48" s="1" t="s">
        <v>201</v>
      </c>
      <c r="B48" s="11">
        <v>45446</v>
      </c>
      <c r="C48" s="1" t="s">
        <v>202</v>
      </c>
      <c r="D48" s="1" t="s">
        <v>102</v>
      </c>
      <c r="E48" s="1" t="s">
        <v>6</v>
      </c>
      <c r="F48" s="1" t="s">
        <v>40</v>
      </c>
      <c r="G48" s="1" t="s">
        <v>12</v>
      </c>
      <c r="H48" s="1" t="s">
        <v>4</v>
      </c>
      <c r="I48" s="1" t="s">
        <v>203</v>
      </c>
      <c r="J48" s="1">
        <v>15</v>
      </c>
      <c r="K48" s="1">
        <v>518.41999999999996</v>
      </c>
      <c r="L48" s="1">
        <v>7776.3</v>
      </c>
      <c r="M48" s="6">
        <v>0</v>
      </c>
      <c r="N48" s="1">
        <v>0</v>
      </c>
      <c r="O48" s="1">
        <v>7776.3</v>
      </c>
      <c r="P48" s="1" t="s">
        <v>51</v>
      </c>
      <c r="Q48" s="1" t="s">
        <v>52</v>
      </c>
      <c r="R48" s="1">
        <v>5</v>
      </c>
      <c r="S48" s="1">
        <v>388.82</v>
      </c>
    </row>
    <row r="49" spans="1:19" x14ac:dyDescent="0.3">
      <c r="A49" s="1" t="s">
        <v>204</v>
      </c>
      <c r="B49" s="11">
        <v>45572</v>
      </c>
      <c r="C49" s="1" t="s">
        <v>205</v>
      </c>
      <c r="D49" s="1" t="s">
        <v>65</v>
      </c>
      <c r="E49" s="1" t="s">
        <v>6</v>
      </c>
      <c r="F49" s="1" t="s">
        <v>40</v>
      </c>
      <c r="G49" s="1" t="s">
        <v>12</v>
      </c>
      <c r="H49" s="1" t="s">
        <v>41</v>
      </c>
      <c r="I49" s="1" t="s">
        <v>206</v>
      </c>
      <c r="J49" s="1">
        <v>16</v>
      </c>
      <c r="K49" s="1">
        <v>869.82</v>
      </c>
      <c r="L49" s="1">
        <v>13917.12</v>
      </c>
      <c r="M49" s="6">
        <v>0</v>
      </c>
      <c r="N49" s="1">
        <v>0</v>
      </c>
      <c r="O49" s="1">
        <v>13917.12</v>
      </c>
      <c r="P49" s="1" t="s">
        <v>82</v>
      </c>
      <c r="Q49" s="1" t="s">
        <v>62</v>
      </c>
      <c r="R49" s="1">
        <v>5</v>
      </c>
      <c r="S49" s="1">
        <v>695.86</v>
      </c>
    </row>
    <row r="50" spans="1:19" x14ac:dyDescent="0.3">
      <c r="A50" s="1" t="s">
        <v>207</v>
      </c>
      <c r="B50" s="11">
        <v>45531</v>
      </c>
      <c r="C50" s="1" t="s">
        <v>208</v>
      </c>
      <c r="D50" s="1" t="s">
        <v>65</v>
      </c>
      <c r="E50" s="1" t="s">
        <v>6</v>
      </c>
      <c r="F50" s="1" t="s">
        <v>40</v>
      </c>
      <c r="G50" s="1" t="s">
        <v>17</v>
      </c>
      <c r="H50" s="1" t="s">
        <v>19</v>
      </c>
      <c r="I50" s="1" t="s">
        <v>209</v>
      </c>
      <c r="J50" s="1">
        <v>10</v>
      </c>
      <c r="K50" s="1">
        <v>665.37</v>
      </c>
      <c r="L50" s="1">
        <v>6653.7</v>
      </c>
      <c r="M50" s="6">
        <v>0</v>
      </c>
      <c r="N50" s="1">
        <v>0</v>
      </c>
      <c r="O50" s="1">
        <v>6653.7</v>
      </c>
      <c r="P50" s="1" t="s">
        <v>82</v>
      </c>
      <c r="Q50" s="1" t="s">
        <v>62</v>
      </c>
      <c r="R50" s="1">
        <v>20</v>
      </c>
      <c r="S50" s="1">
        <v>1330.74</v>
      </c>
    </row>
    <row r="51" spans="1:19" x14ac:dyDescent="0.3">
      <c r="A51" s="1" t="s">
        <v>210</v>
      </c>
      <c r="B51" s="11">
        <v>45535</v>
      </c>
      <c r="C51" s="1" t="s">
        <v>211</v>
      </c>
      <c r="D51" s="1" t="s">
        <v>47</v>
      </c>
      <c r="E51" s="1" t="s">
        <v>5</v>
      </c>
      <c r="F51" s="1" t="s">
        <v>48</v>
      </c>
      <c r="G51" s="1" t="s">
        <v>12</v>
      </c>
      <c r="H51" s="1" t="s">
        <v>4</v>
      </c>
      <c r="I51" s="1" t="s">
        <v>212</v>
      </c>
      <c r="J51" s="1">
        <v>16</v>
      </c>
      <c r="K51" s="1">
        <v>265.24</v>
      </c>
      <c r="L51" s="1">
        <v>4243.84</v>
      </c>
      <c r="M51" s="6">
        <v>15</v>
      </c>
      <c r="N51" s="1">
        <v>636.58000000000004</v>
      </c>
      <c r="O51" s="1">
        <v>3607.26</v>
      </c>
      <c r="P51" s="1" t="s">
        <v>51</v>
      </c>
      <c r="Q51" s="1" t="s">
        <v>44</v>
      </c>
      <c r="R51" s="1">
        <v>10</v>
      </c>
      <c r="S51" s="1">
        <v>360.73</v>
      </c>
    </row>
    <row r="52" spans="1:19" x14ac:dyDescent="0.3">
      <c r="A52" s="1" t="s">
        <v>213</v>
      </c>
      <c r="B52" s="11">
        <v>45669</v>
      </c>
      <c r="C52" s="1" t="s">
        <v>214</v>
      </c>
      <c r="D52" s="1" t="s">
        <v>47</v>
      </c>
      <c r="E52" s="1" t="s">
        <v>7</v>
      </c>
      <c r="F52" s="1" t="s">
        <v>48</v>
      </c>
      <c r="G52" s="1" t="s">
        <v>55</v>
      </c>
      <c r="H52" s="1" t="s">
        <v>56</v>
      </c>
      <c r="I52" s="1" t="s">
        <v>215</v>
      </c>
      <c r="J52" s="1">
        <v>14</v>
      </c>
      <c r="K52" s="1">
        <v>81.900000000000006</v>
      </c>
      <c r="L52" s="1">
        <v>1146.5999999999999</v>
      </c>
      <c r="M52" s="6">
        <v>0</v>
      </c>
      <c r="N52" s="1">
        <v>0</v>
      </c>
      <c r="O52" s="1">
        <v>1146.5999999999999</v>
      </c>
      <c r="P52" s="1" t="s">
        <v>58</v>
      </c>
      <c r="Q52" s="1" t="s">
        <v>52</v>
      </c>
      <c r="R52" s="1">
        <v>10</v>
      </c>
      <c r="S52" s="1">
        <v>114.66</v>
      </c>
    </row>
    <row r="53" spans="1:19" x14ac:dyDescent="0.3">
      <c r="A53" s="1" t="s">
        <v>216</v>
      </c>
      <c r="B53" s="11">
        <v>45484</v>
      </c>
      <c r="C53" s="1" t="s">
        <v>217</v>
      </c>
      <c r="D53" s="1" t="s">
        <v>102</v>
      </c>
      <c r="E53" s="1" t="s">
        <v>6</v>
      </c>
      <c r="F53" s="1" t="s">
        <v>40</v>
      </c>
      <c r="G53" s="1" t="s">
        <v>12</v>
      </c>
      <c r="H53" s="1" t="s">
        <v>4</v>
      </c>
      <c r="I53" s="1" t="s">
        <v>218</v>
      </c>
      <c r="J53" s="1">
        <v>14</v>
      </c>
      <c r="K53" s="1">
        <v>945.47</v>
      </c>
      <c r="L53" s="1">
        <v>13236.58</v>
      </c>
      <c r="M53" s="6">
        <v>5</v>
      </c>
      <c r="N53" s="1">
        <v>661.83</v>
      </c>
      <c r="O53" s="1">
        <v>12574.75</v>
      </c>
      <c r="P53" s="1" t="s">
        <v>58</v>
      </c>
      <c r="Q53" s="1" t="s">
        <v>62</v>
      </c>
      <c r="R53" s="1">
        <v>10</v>
      </c>
      <c r="S53" s="1">
        <v>1257.48</v>
      </c>
    </row>
    <row r="54" spans="1:19" x14ac:dyDescent="0.3">
      <c r="A54" s="1" t="s">
        <v>219</v>
      </c>
      <c r="B54" s="11">
        <v>45754</v>
      </c>
      <c r="C54" s="1" t="s">
        <v>220</v>
      </c>
      <c r="D54" s="1" t="s">
        <v>39</v>
      </c>
      <c r="E54" s="1" t="s">
        <v>5</v>
      </c>
      <c r="F54" s="1" t="s">
        <v>40</v>
      </c>
      <c r="G54" s="1" t="s">
        <v>12</v>
      </c>
      <c r="H54" s="1" t="s">
        <v>4</v>
      </c>
      <c r="I54" s="1" t="s">
        <v>221</v>
      </c>
      <c r="J54" s="1">
        <v>1</v>
      </c>
      <c r="K54" s="1">
        <v>933.5</v>
      </c>
      <c r="L54" s="1">
        <v>933.5</v>
      </c>
      <c r="M54" s="6">
        <v>10</v>
      </c>
      <c r="N54" s="1">
        <v>93.35</v>
      </c>
      <c r="O54" s="1">
        <v>840.15</v>
      </c>
      <c r="P54" s="1" t="s">
        <v>51</v>
      </c>
      <c r="Q54" s="1" t="s">
        <v>62</v>
      </c>
      <c r="R54" s="1">
        <v>15</v>
      </c>
      <c r="S54" s="1">
        <v>126.02</v>
      </c>
    </row>
    <row r="55" spans="1:19" x14ac:dyDescent="0.3">
      <c r="A55" s="1" t="s">
        <v>222</v>
      </c>
      <c r="B55" s="11">
        <v>45737</v>
      </c>
      <c r="C55" s="1" t="s">
        <v>223</v>
      </c>
      <c r="D55" s="1" t="s">
        <v>65</v>
      </c>
      <c r="E55" s="1" t="s">
        <v>5</v>
      </c>
      <c r="F55" s="1" t="s">
        <v>48</v>
      </c>
      <c r="G55" s="1" t="s">
        <v>12</v>
      </c>
      <c r="H55" s="1" t="s">
        <v>4</v>
      </c>
      <c r="I55" s="1" t="s">
        <v>224</v>
      </c>
      <c r="J55" s="1">
        <v>19</v>
      </c>
      <c r="K55" s="1">
        <v>527.51</v>
      </c>
      <c r="L55" s="1">
        <v>10022.69</v>
      </c>
      <c r="M55" s="6">
        <v>10</v>
      </c>
      <c r="N55" s="1">
        <v>1002.27</v>
      </c>
      <c r="O55" s="1">
        <v>9020.42</v>
      </c>
      <c r="P55" s="1" t="s">
        <v>51</v>
      </c>
      <c r="Q55" s="1" t="s">
        <v>44</v>
      </c>
      <c r="R55" s="1">
        <v>10</v>
      </c>
      <c r="S55" s="1">
        <v>902.04</v>
      </c>
    </row>
    <row r="56" spans="1:19" x14ac:dyDescent="0.3">
      <c r="A56" s="1" t="s">
        <v>225</v>
      </c>
      <c r="B56" s="11">
        <v>45670</v>
      </c>
      <c r="C56" s="1" t="s">
        <v>226</v>
      </c>
      <c r="D56" s="1" t="s">
        <v>65</v>
      </c>
      <c r="E56" s="1" t="s">
        <v>7</v>
      </c>
      <c r="F56" s="1" t="s">
        <v>48</v>
      </c>
      <c r="G56" s="1" t="s">
        <v>66</v>
      </c>
      <c r="H56" s="1" t="s">
        <v>175</v>
      </c>
      <c r="I56" s="1" t="s">
        <v>227</v>
      </c>
      <c r="J56" s="1">
        <v>19</v>
      </c>
      <c r="K56" s="1">
        <v>643.44000000000005</v>
      </c>
      <c r="L56" s="1">
        <v>12225.36</v>
      </c>
      <c r="M56" s="6">
        <v>5</v>
      </c>
      <c r="N56" s="1">
        <v>611.27</v>
      </c>
      <c r="O56" s="1">
        <v>11614.09</v>
      </c>
      <c r="P56" s="1" t="s">
        <v>58</v>
      </c>
      <c r="Q56" s="1" t="s">
        <v>44</v>
      </c>
      <c r="R56" s="1">
        <v>10</v>
      </c>
      <c r="S56" s="1">
        <v>1161.4100000000001</v>
      </c>
    </row>
    <row r="57" spans="1:19" x14ac:dyDescent="0.3">
      <c r="A57" s="1" t="s">
        <v>228</v>
      </c>
      <c r="B57" s="11">
        <v>45461</v>
      </c>
      <c r="C57" s="1" t="s">
        <v>229</v>
      </c>
      <c r="D57" s="1" t="s">
        <v>65</v>
      </c>
      <c r="E57" s="1" t="s">
        <v>0</v>
      </c>
      <c r="F57" s="1" t="s">
        <v>40</v>
      </c>
      <c r="G57" s="1" t="s">
        <v>12</v>
      </c>
      <c r="H57" s="1" t="s">
        <v>49</v>
      </c>
      <c r="I57" s="1" t="s">
        <v>230</v>
      </c>
      <c r="J57" s="1">
        <v>9</v>
      </c>
      <c r="K57" s="1">
        <v>171.2</v>
      </c>
      <c r="L57" s="1">
        <v>1540.8</v>
      </c>
      <c r="M57" s="6">
        <v>5</v>
      </c>
      <c r="N57" s="1">
        <v>77.040000000000006</v>
      </c>
      <c r="O57" s="1">
        <v>1463.76</v>
      </c>
      <c r="P57" s="1" t="s">
        <v>51</v>
      </c>
      <c r="Q57" s="1" t="s">
        <v>62</v>
      </c>
      <c r="R57" s="1">
        <v>10</v>
      </c>
      <c r="S57" s="1">
        <v>146.38</v>
      </c>
    </row>
    <row r="58" spans="1:19" x14ac:dyDescent="0.3">
      <c r="A58" s="1" t="s">
        <v>231</v>
      </c>
      <c r="B58" s="11">
        <v>45454</v>
      </c>
      <c r="C58" s="1" t="s">
        <v>232</v>
      </c>
      <c r="D58" s="1" t="s">
        <v>65</v>
      </c>
      <c r="E58" s="1" t="s">
        <v>2</v>
      </c>
      <c r="F58" s="1" t="s">
        <v>40</v>
      </c>
      <c r="G58" s="1" t="s">
        <v>55</v>
      </c>
      <c r="H58" s="1" t="s">
        <v>134</v>
      </c>
      <c r="I58" s="1" t="s">
        <v>233</v>
      </c>
      <c r="J58" s="1">
        <v>9</v>
      </c>
      <c r="K58" s="1">
        <v>863.97</v>
      </c>
      <c r="L58" s="1">
        <v>7775.73</v>
      </c>
      <c r="M58" s="6">
        <v>0</v>
      </c>
      <c r="N58" s="1">
        <v>0</v>
      </c>
      <c r="O58" s="1">
        <v>7775.73</v>
      </c>
      <c r="P58" s="1" t="s">
        <v>82</v>
      </c>
      <c r="Q58" s="1" t="s">
        <v>52</v>
      </c>
      <c r="R58" s="1">
        <v>10</v>
      </c>
      <c r="S58" s="1">
        <v>777.57</v>
      </c>
    </row>
    <row r="59" spans="1:19" x14ac:dyDescent="0.3">
      <c r="A59" s="1" t="s">
        <v>234</v>
      </c>
      <c r="B59" s="11">
        <v>45674</v>
      </c>
      <c r="C59" s="1" t="s">
        <v>235</v>
      </c>
      <c r="D59" s="1" t="s">
        <v>39</v>
      </c>
      <c r="E59" s="1" t="s">
        <v>2</v>
      </c>
      <c r="F59" s="1" t="s">
        <v>40</v>
      </c>
      <c r="G59" s="1" t="s">
        <v>12</v>
      </c>
      <c r="H59" s="1" t="s">
        <v>4</v>
      </c>
      <c r="I59" s="1" t="s">
        <v>236</v>
      </c>
      <c r="J59" s="1">
        <v>9</v>
      </c>
      <c r="K59" s="1">
        <v>477.88</v>
      </c>
      <c r="L59" s="1">
        <v>4300.92</v>
      </c>
      <c r="M59" s="6">
        <v>0</v>
      </c>
      <c r="N59" s="1">
        <v>0</v>
      </c>
      <c r="O59" s="1">
        <v>4300.92</v>
      </c>
      <c r="P59" s="1" t="s">
        <v>51</v>
      </c>
      <c r="Q59" s="1" t="s">
        <v>44</v>
      </c>
      <c r="R59" s="1">
        <v>5</v>
      </c>
      <c r="S59" s="1">
        <v>215.05</v>
      </c>
    </row>
    <row r="60" spans="1:19" x14ac:dyDescent="0.3">
      <c r="A60" s="1" t="s">
        <v>237</v>
      </c>
      <c r="B60" s="11">
        <v>45611</v>
      </c>
      <c r="C60" s="1" t="s">
        <v>238</v>
      </c>
      <c r="D60" s="1" t="s">
        <v>102</v>
      </c>
      <c r="E60" s="1" t="s">
        <v>1</v>
      </c>
      <c r="F60" s="1" t="s">
        <v>48</v>
      </c>
      <c r="G60" s="1" t="s">
        <v>17</v>
      </c>
      <c r="H60" s="1" t="s">
        <v>18</v>
      </c>
      <c r="I60" s="1" t="s">
        <v>239</v>
      </c>
      <c r="J60" s="1">
        <v>1</v>
      </c>
      <c r="K60" s="1">
        <v>825.26</v>
      </c>
      <c r="L60" s="1">
        <v>825.26</v>
      </c>
      <c r="M60" s="6">
        <v>0</v>
      </c>
      <c r="N60" s="1">
        <v>0</v>
      </c>
      <c r="O60" s="1">
        <v>825.26</v>
      </c>
      <c r="P60" s="1" t="s">
        <v>51</v>
      </c>
      <c r="Q60" s="1" t="s">
        <v>44</v>
      </c>
      <c r="R60" s="1">
        <v>10</v>
      </c>
      <c r="S60" s="1">
        <v>82.53</v>
      </c>
    </row>
    <row r="61" spans="1:19" x14ac:dyDescent="0.3">
      <c r="A61" s="1" t="s">
        <v>240</v>
      </c>
      <c r="B61" s="11">
        <v>45622</v>
      </c>
      <c r="C61" s="1" t="s">
        <v>241</v>
      </c>
      <c r="D61" s="1" t="s">
        <v>102</v>
      </c>
      <c r="E61" s="1" t="s">
        <v>7</v>
      </c>
      <c r="F61" s="1" t="s">
        <v>48</v>
      </c>
      <c r="G61" s="1" t="s">
        <v>17</v>
      </c>
      <c r="H61" s="1" t="s">
        <v>19</v>
      </c>
      <c r="I61" s="1" t="s">
        <v>242</v>
      </c>
      <c r="J61" s="1">
        <v>9</v>
      </c>
      <c r="K61" s="1">
        <v>50.34</v>
      </c>
      <c r="L61" s="1">
        <v>453.06</v>
      </c>
      <c r="M61" s="6">
        <v>20</v>
      </c>
      <c r="N61" s="1">
        <v>90.61</v>
      </c>
      <c r="O61" s="1">
        <v>362.45</v>
      </c>
      <c r="P61" s="1" t="s">
        <v>58</v>
      </c>
      <c r="Q61" s="1" t="s">
        <v>62</v>
      </c>
      <c r="R61" s="1">
        <v>10</v>
      </c>
      <c r="S61" s="1">
        <v>36.24</v>
      </c>
    </row>
    <row r="62" spans="1:19" x14ac:dyDescent="0.3">
      <c r="A62" s="1" t="s">
        <v>243</v>
      </c>
      <c r="B62" s="11">
        <v>45568</v>
      </c>
      <c r="C62" s="1" t="s">
        <v>244</v>
      </c>
      <c r="D62" s="1" t="s">
        <v>65</v>
      </c>
      <c r="E62" s="1" t="s">
        <v>7</v>
      </c>
      <c r="F62" s="1" t="s">
        <v>48</v>
      </c>
      <c r="G62" s="1" t="s">
        <v>55</v>
      </c>
      <c r="H62" s="1" t="s">
        <v>77</v>
      </c>
      <c r="I62" s="1" t="s">
        <v>245</v>
      </c>
      <c r="J62" s="1">
        <v>18</v>
      </c>
      <c r="K62" s="1">
        <v>931.24</v>
      </c>
      <c r="L62" s="1">
        <v>16762.32</v>
      </c>
      <c r="M62" s="6">
        <v>10</v>
      </c>
      <c r="N62" s="1">
        <v>1676.23</v>
      </c>
      <c r="O62" s="1">
        <v>15086.09</v>
      </c>
      <c r="P62" s="1" t="s">
        <v>82</v>
      </c>
      <c r="Q62" s="1" t="s">
        <v>52</v>
      </c>
      <c r="R62" s="1">
        <v>5</v>
      </c>
      <c r="S62" s="1">
        <v>754.3</v>
      </c>
    </row>
    <row r="63" spans="1:19" x14ac:dyDescent="0.3">
      <c r="A63" s="1" t="s">
        <v>246</v>
      </c>
      <c r="B63" s="11">
        <v>45608</v>
      </c>
      <c r="C63" s="1" t="s">
        <v>247</v>
      </c>
      <c r="D63" s="1" t="s">
        <v>102</v>
      </c>
      <c r="E63" s="1" t="s">
        <v>0</v>
      </c>
      <c r="F63" s="1" t="s">
        <v>40</v>
      </c>
      <c r="G63" s="1" t="s">
        <v>66</v>
      </c>
      <c r="H63" s="1" t="s">
        <v>98</v>
      </c>
      <c r="I63" s="1" t="s">
        <v>248</v>
      </c>
      <c r="J63" s="1">
        <v>1</v>
      </c>
      <c r="K63" s="1">
        <v>822.29</v>
      </c>
      <c r="L63" s="1">
        <v>822.29</v>
      </c>
      <c r="M63" s="6">
        <v>0</v>
      </c>
      <c r="N63" s="1">
        <v>0</v>
      </c>
      <c r="O63" s="1">
        <v>822.29</v>
      </c>
      <c r="P63" s="1" t="s">
        <v>43</v>
      </c>
      <c r="Q63" s="1" t="s">
        <v>52</v>
      </c>
      <c r="R63" s="1">
        <v>15</v>
      </c>
      <c r="S63" s="1">
        <v>123.34</v>
      </c>
    </row>
    <row r="64" spans="1:19" x14ac:dyDescent="0.3">
      <c r="A64" s="1" t="s">
        <v>249</v>
      </c>
      <c r="B64" s="11">
        <v>45446</v>
      </c>
      <c r="C64" s="1" t="s">
        <v>250</v>
      </c>
      <c r="D64" s="1" t="s">
        <v>65</v>
      </c>
      <c r="E64" s="1" t="s">
        <v>5</v>
      </c>
      <c r="F64" s="1" t="s">
        <v>48</v>
      </c>
      <c r="G64" s="1" t="s">
        <v>12</v>
      </c>
      <c r="H64" s="1" t="s">
        <v>3</v>
      </c>
      <c r="I64" s="1" t="s">
        <v>251</v>
      </c>
      <c r="J64" s="1">
        <v>13</v>
      </c>
      <c r="K64" s="1">
        <v>918.04</v>
      </c>
      <c r="L64" s="1">
        <v>11934.52</v>
      </c>
      <c r="M64" s="6">
        <v>5</v>
      </c>
      <c r="N64" s="1">
        <v>596.73</v>
      </c>
      <c r="O64" s="1">
        <v>11337.79</v>
      </c>
      <c r="P64" s="1" t="s">
        <v>43</v>
      </c>
      <c r="Q64" s="1" t="s">
        <v>62</v>
      </c>
      <c r="R64" s="1">
        <v>20</v>
      </c>
      <c r="S64" s="1">
        <v>2267.56</v>
      </c>
    </row>
    <row r="65" spans="1:19" x14ac:dyDescent="0.3">
      <c r="A65" s="1" t="s">
        <v>252</v>
      </c>
      <c r="B65" s="11">
        <v>45634</v>
      </c>
      <c r="C65" s="1" t="s">
        <v>253</v>
      </c>
      <c r="D65" s="1" t="s">
        <v>47</v>
      </c>
      <c r="E65" s="1" t="s">
        <v>6</v>
      </c>
      <c r="F65" s="1" t="s">
        <v>40</v>
      </c>
      <c r="G65" s="1" t="s">
        <v>17</v>
      </c>
      <c r="H65" s="1" t="s">
        <v>88</v>
      </c>
      <c r="I65" s="1" t="s">
        <v>254</v>
      </c>
      <c r="J65" s="1">
        <v>9</v>
      </c>
      <c r="K65" s="1">
        <v>588.75</v>
      </c>
      <c r="L65" s="1">
        <v>5298.75</v>
      </c>
      <c r="M65" s="6">
        <v>0</v>
      </c>
      <c r="N65" s="1">
        <v>0</v>
      </c>
      <c r="O65" s="1">
        <v>5298.75</v>
      </c>
      <c r="P65" s="1" t="s">
        <v>43</v>
      </c>
      <c r="Q65" s="1" t="s">
        <v>52</v>
      </c>
      <c r="R65" s="1">
        <v>20</v>
      </c>
      <c r="S65" s="1">
        <v>1059.75</v>
      </c>
    </row>
    <row r="66" spans="1:19" x14ac:dyDescent="0.3">
      <c r="A66" s="1" t="s">
        <v>255</v>
      </c>
      <c r="B66" s="11">
        <v>45614</v>
      </c>
      <c r="C66" s="1" t="s">
        <v>256</v>
      </c>
      <c r="D66" s="1" t="s">
        <v>39</v>
      </c>
      <c r="E66" s="1" t="s">
        <v>7</v>
      </c>
      <c r="F66" s="1" t="s">
        <v>40</v>
      </c>
      <c r="G66" s="1" t="s">
        <v>17</v>
      </c>
      <c r="H66" s="1" t="s">
        <v>19</v>
      </c>
      <c r="I66" s="1" t="s">
        <v>257</v>
      </c>
      <c r="J66" s="1">
        <v>5</v>
      </c>
      <c r="K66" s="1">
        <v>229.02</v>
      </c>
      <c r="L66" s="1">
        <v>1145.0999999999999</v>
      </c>
      <c r="M66" s="6">
        <v>15</v>
      </c>
      <c r="N66" s="1">
        <v>171.76</v>
      </c>
      <c r="O66" s="1">
        <v>973.34</v>
      </c>
      <c r="P66" s="1" t="s">
        <v>58</v>
      </c>
      <c r="Q66" s="1" t="s">
        <v>52</v>
      </c>
      <c r="R66" s="1">
        <v>10</v>
      </c>
      <c r="S66" s="1">
        <v>97.33</v>
      </c>
    </row>
    <row r="67" spans="1:19" x14ac:dyDescent="0.3">
      <c r="A67" s="1" t="s">
        <v>258</v>
      </c>
      <c r="B67" s="11">
        <v>45496</v>
      </c>
      <c r="C67" s="1" t="s">
        <v>259</v>
      </c>
      <c r="D67" s="1" t="s">
        <v>47</v>
      </c>
      <c r="E67" s="1" t="s">
        <v>5</v>
      </c>
      <c r="F67" s="1" t="s">
        <v>48</v>
      </c>
      <c r="G67" s="1" t="s">
        <v>66</v>
      </c>
      <c r="H67" s="1" t="s">
        <v>98</v>
      </c>
      <c r="I67" s="1" t="s">
        <v>260</v>
      </c>
      <c r="J67" s="1">
        <v>11</v>
      </c>
      <c r="K67" s="1">
        <v>573.45000000000005</v>
      </c>
      <c r="L67" s="1">
        <v>6307.95</v>
      </c>
      <c r="M67" s="6">
        <v>15</v>
      </c>
      <c r="N67" s="1">
        <v>946.19</v>
      </c>
      <c r="O67" s="1">
        <v>5361.76</v>
      </c>
      <c r="P67" s="1" t="s">
        <v>51</v>
      </c>
      <c r="Q67" s="1" t="s">
        <v>44</v>
      </c>
      <c r="R67" s="1">
        <v>15</v>
      </c>
      <c r="S67" s="1">
        <v>804.26</v>
      </c>
    </row>
    <row r="68" spans="1:19" x14ac:dyDescent="0.3">
      <c r="A68" s="1" t="s">
        <v>261</v>
      </c>
      <c r="B68" s="11">
        <v>45726</v>
      </c>
      <c r="C68" s="1" t="s">
        <v>262</v>
      </c>
      <c r="D68" s="1" t="s">
        <v>39</v>
      </c>
      <c r="E68" s="1" t="s">
        <v>7</v>
      </c>
      <c r="F68" s="1" t="s">
        <v>40</v>
      </c>
      <c r="G68" s="1" t="s">
        <v>17</v>
      </c>
      <c r="H68" s="1" t="s">
        <v>19</v>
      </c>
      <c r="I68" s="1" t="s">
        <v>263</v>
      </c>
      <c r="J68" s="1">
        <v>14</v>
      </c>
      <c r="K68" s="1">
        <v>292.3</v>
      </c>
      <c r="L68" s="1">
        <v>4092.2</v>
      </c>
      <c r="M68" s="6">
        <v>10</v>
      </c>
      <c r="N68" s="1">
        <v>409.22</v>
      </c>
      <c r="O68" s="1">
        <v>3682.98</v>
      </c>
      <c r="P68" s="1" t="s">
        <v>51</v>
      </c>
      <c r="Q68" s="1" t="s">
        <v>44</v>
      </c>
      <c r="R68" s="1">
        <v>10</v>
      </c>
      <c r="S68" s="1">
        <v>368.3</v>
      </c>
    </row>
    <row r="69" spans="1:19" x14ac:dyDescent="0.3">
      <c r="A69" s="1" t="s">
        <v>264</v>
      </c>
      <c r="B69" s="11">
        <v>45543</v>
      </c>
      <c r="C69" s="1" t="s">
        <v>265</v>
      </c>
      <c r="D69" s="1" t="s">
        <v>65</v>
      </c>
      <c r="E69" s="1" t="s">
        <v>7</v>
      </c>
      <c r="F69" s="1" t="s">
        <v>40</v>
      </c>
      <c r="G69" s="1" t="s">
        <v>17</v>
      </c>
      <c r="H69" s="1" t="s">
        <v>19</v>
      </c>
      <c r="I69" s="1" t="s">
        <v>266</v>
      </c>
      <c r="J69" s="1">
        <v>5</v>
      </c>
      <c r="K69" s="1">
        <v>317.81</v>
      </c>
      <c r="L69" s="1">
        <v>1589.05</v>
      </c>
      <c r="M69" s="6">
        <v>20</v>
      </c>
      <c r="N69" s="1">
        <v>317.81</v>
      </c>
      <c r="O69" s="1">
        <v>1271.24</v>
      </c>
      <c r="P69" s="1" t="s">
        <v>58</v>
      </c>
      <c r="Q69" s="1" t="s">
        <v>44</v>
      </c>
      <c r="R69" s="1">
        <v>5</v>
      </c>
      <c r="S69" s="1">
        <v>63.56</v>
      </c>
    </row>
    <row r="70" spans="1:19" x14ac:dyDescent="0.3">
      <c r="A70" s="1" t="s">
        <v>267</v>
      </c>
      <c r="B70" s="11">
        <v>45512</v>
      </c>
      <c r="C70" s="1" t="s">
        <v>268</v>
      </c>
      <c r="D70" s="1" t="s">
        <v>102</v>
      </c>
      <c r="E70" s="1" t="s">
        <v>5</v>
      </c>
      <c r="F70" s="1" t="s">
        <v>40</v>
      </c>
      <c r="G70" s="1" t="s">
        <v>66</v>
      </c>
      <c r="H70" s="1" t="s">
        <v>16</v>
      </c>
      <c r="I70" s="1" t="s">
        <v>269</v>
      </c>
      <c r="J70" s="1">
        <v>18</v>
      </c>
      <c r="K70" s="1">
        <v>226.34</v>
      </c>
      <c r="L70" s="1">
        <v>4074.12</v>
      </c>
      <c r="M70" s="6">
        <v>0</v>
      </c>
      <c r="N70" s="1">
        <v>0</v>
      </c>
      <c r="O70" s="1">
        <v>4074.12</v>
      </c>
      <c r="P70" s="1" t="s">
        <v>58</v>
      </c>
      <c r="Q70" s="1" t="s">
        <v>62</v>
      </c>
      <c r="R70" s="1">
        <v>15</v>
      </c>
      <c r="S70" s="1">
        <v>611.12</v>
      </c>
    </row>
    <row r="71" spans="1:19" x14ac:dyDescent="0.3">
      <c r="A71" s="1" t="s">
        <v>270</v>
      </c>
      <c r="B71" s="11">
        <v>45727</v>
      </c>
      <c r="C71" s="1" t="s">
        <v>271</v>
      </c>
      <c r="D71" s="1" t="s">
        <v>102</v>
      </c>
      <c r="E71" s="1" t="s">
        <v>6</v>
      </c>
      <c r="F71" s="1" t="s">
        <v>40</v>
      </c>
      <c r="G71" s="1" t="s">
        <v>66</v>
      </c>
      <c r="H71" s="1" t="s">
        <v>67</v>
      </c>
      <c r="I71" s="1" t="s">
        <v>272</v>
      </c>
      <c r="J71" s="1">
        <v>8</v>
      </c>
      <c r="K71" s="1">
        <v>45.04</v>
      </c>
      <c r="L71" s="1">
        <v>360.32</v>
      </c>
      <c r="M71" s="6">
        <v>15</v>
      </c>
      <c r="N71" s="1">
        <v>54.05</v>
      </c>
      <c r="O71" s="1">
        <v>306.27</v>
      </c>
      <c r="P71" s="1" t="s">
        <v>82</v>
      </c>
      <c r="Q71" s="1" t="s">
        <v>44</v>
      </c>
      <c r="R71" s="1">
        <v>15</v>
      </c>
      <c r="S71" s="1">
        <v>45.94</v>
      </c>
    </row>
    <row r="72" spans="1:19" x14ac:dyDescent="0.3">
      <c r="A72" s="1" t="s">
        <v>273</v>
      </c>
      <c r="B72" s="11">
        <v>45755</v>
      </c>
      <c r="C72" s="1" t="s">
        <v>274</v>
      </c>
      <c r="D72" s="1" t="s">
        <v>65</v>
      </c>
      <c r="E72" s="1" t="s">
        <v>2</v>
      </c>
      <c r="F72" s="1" t="s">
        <v>48</v>
      </c>
      <c r="G72" s="1" t="s">
        <v>17</v>
      </c>
      <c r="H72" s="1" t="s">
        <v>88</v>
      </c>
      <c r="I72" s="1" t="s">
        <v>275</v>
      </c>
      <c r="J72" s="1">
        <v>3</v>
      </c>
      <c r="K72" s="1">
        <v>325.42</v>
      </c>
      <c r="L72" s="1">
        <v>976.26</v>
      </c>
      <c r="M72" s="6">
        <v>20</v>
      </c>
      <c r="N72" s="1">
        <v>195.25</v>
      </c>
      <c r="O72" s="1">
        <v>781.01</v>
      </c>
      <c r="P72" s="1" t="s">
        <v>82</v>
      </c>
      <c r="Q72" s="1" t="s">
        <v>62</v>
      </c>
      <c r="R72" s="1">
        <v>15</v>
      </c>
      <c r="S72" s="1">
        <v>117.15</v>
      </c>
    </row>
    <row r="73" spans="1:19" x14ac:dyDescent="0.3">
      <c r="A73" s="1" t="s">
        <v>276</v>
      </c>
      <c r="B73" s="11">
        <v>45746</v>
      </c>
      <c r="C73" s="1" t="s">
        <v>277</v>
      </c>
      <c r="D73" s="1" t="s">
        <v>102</v>
      </c>
      <c r="E73" s="1" t="s">
        <v>5</v>
      </c>
      <c r="F73" s="1" t="s">
        <v>40</v>
      </c>
      <c r="G73" s="1" t="s">
        <v>55</v>
      </c>
      <c r="H73" s="1" t="s">
        <v>56</v>
      </c>
      <c r="I73" s="1" t="s">
        <v>278</v>
      </c>
      <c r="J73" s="1">
        <v>19</v>
      </c>
      <c r="K73" s="1">
        <v>879.21</v>
      </c>
      <c r="L73" s="1">
        <v>16704.990000000002</v>
      </c>
      <c r="M73" s="6">
        <v>15</v>
      </c>
      <c r="N73" s="1">
        <v>2505.75</v>
      </c>
      <c r="O73" s="1">
        <v>14199.24</v>
      </c>
      <c r="P73" s="1" t="s">
        <v>58</v>
      </c>
      <c r="Q73" s="1" t="s">
        <v>62</v>
      </c>
      <c r="R73" s="1">
        <v>20</v>
      </c>
      <c r="S73" s="1">
        <v>2839.85</v>
      </c>
    </row>
    <row r="74" spans="1:19" x14ac:dyDescent="0.3">
      <c r="A74" s="1" t="s">
        <v>279</v>
      </c>
      <c r="B74" s="11">
        <v>45799</v>
      </c>
      <c r="C74" s="1" t="s">
        <v>280</v>
      </c>
      <c r="D74" s="1" t="s">
        <v>47</v>
      </c>
      <c r="E74" s="1" t="s">
        <v>0</v>
      </c>
      <c r="F74" s="1" t="s">
        <v>40</v>
      </c>
      <c r="G74" s="1" t="s">
        <v>55</v>
      </c>
      <c r="H74" s="1" t="s">
        <v>77</v>
      </c>
      <c r="I74" s="1" t="s">
        <v>281</v>
      </c>
      <c r="J74" s="1">
        <v>9</v>
      </c>
      <c r="K74" s="1">
        <v>186.22</v>
      </c>
      <c r="L74" s="1">
        <v>1675.98</v>
      </c>
      <c r="M74" s="6">
        <v>5</v>
      </c>
      <c r="N74" s="1">
        <v>83.8</v>
      </c>
      <c r="O74" s="1">
        <v>1592.18</v>
      </c>
      <c r="P74" s="1" t="s">
        <v>43</v>
      </c>
      <c r="Q74" s="1" t="s">
        <v>52</v>
      </c>
      <c r="R74" s="1">
        <v>20</v>
      </c>
      <c r="S74" s="1">
        <v>318.44</v>
      </c>
    </row>
    <row r="75" spans="1:19" x14ac:dyDescent="0.3">
      <c r="A75" s="1" t="s">
        <v>282</v>
      </c>
      <c r="B75" s="11">
        <v>45601</v>
      </c>
      <c r="C75" s="1" t="s">
        <v>283</v>
      </c>
      <c r="D75" s="1" t="s">
        <v>39</v>
      </c>
      <c r="E75" s="1" t="s">
        <v>2</v>
      </c>
      <c r="F75" s="1" t="s">
        <v>40</v>
      </c>
      <c r="G75" s="1" t="s">
        <v>12</v>
      </c>
      <c r="H75" s="1" t="s">
        <v>4</v>
      </c>
      <c r="I75" s="1" t="s">
        <v>284</v>
      </c>
      <c r="J75" s="1">
        <v>11</v>
      </c>
      <c r="K75" s="1">
        <v>31.72</v>
      </c>
      <c r="L75" s="1">
        <v>348.92</v>
      </c>
      <c r="M75" s="6">
        <v>20</v>
      </c>
      <c r="N75" s="1">
        <v>69.78</v>
      </c>
      <c r="O75" s="1">
        <v>279.14</v>
      </c>
      <c r="P75" s="1" t="s">
        <v>51</v>
      </c>
      <c r="Q75" s="1" t="s">
        <v>62</v>
      </c>
      <c r="R75" s="1">
        <v>10</v>
      </c>
      <c r="S75" s="1">
        <v>27.91</v>
      </c>
    </row>
    <row r="76" spans="1:19" x14ac:dyDescent="0.3">
      <c r="A76" s="1" t="s">
        <v>285</v>
      </c>
      <c r="B76" s="11">
        <v>45687</v>
      </c>
      <c r="C76" s="1" t="s">
        <v>286</v>
      </c>
      <c r="D76" s="1" t="s">
        <v>47</v>
      </c>
      <c r="E76" s="1" t="s">
        <v>5</v>
      </c>
      <c r="F76" s="1" t="s">
        <v>40</v>
      </c>
      <c r="G76" s="1" t="s">
        <v>12</v>
      </c>
      <c r="H76" s="1" t="s">
        <v>3</v>
      </c>
      <c r="I76" s="1" t="s">
        <v>287</v>
      </c>
      <c r="J76" s="1">
        <v>13</v>
      </c>
      <c r="K76" s="1">
        <v>436.8</v>
      </c>
      <c r="L76" s="1">
        <v>5678.4</v>
      </c>
      <c r="M76" s="6">
        <v>10</v>
      </c>
      <c r="N76" s="1">
        <v>567.84</v>
      </c>
      <c r="O76" s="1">
        <v>5110.5600000000004</v>
      </c>
      <c r="P76" s="1" t="s">
        <v>58</v>
      </c>
      <c r="Q76" s="1" t="s">
        <v>44</v>
      </c>
      <c r="R76" s="1">
        <v>15</v>
      </c>
      <c r="S76" s="1">
        <v>766.58</v>
      </c>
    </row>
    <row r="77" spans="1:19" x14ac:dyDescent="0.3">
      <c r="A77" s="1" t="s">
        <v>288</v>
      </c>
      <c r="B77" s="11">
        <v>45671</v>
      </c>
      <c r="C77" s="1" t="s">
        <v>289</v>
      </c>
      <c r="D77" s="1" t="s">
        <v>65</v>
      </c>
      <c r="E77" s="1" t="s">
        <v>1</v>
      </c>
      <c r="F77" s="1" t="s">
        <v>48</v>
      </c>
      <c r="G77" s="1" t="s">
        <v>17</v>
      </c>
      <c r="H77" s="1" t="s">
        <v>88</v>
      </c>
      <c r="I77" s="1" t="s">
        <v>290</v>
      </c>
      <c r="J77" s="1">
        <v>12</v>
      </c>
      <c r="K77" s="1">
        <v>320.87</v>
      </c>
      <c r="L77" s="1">
        <v>3850.44</v>
      </c>
      <c r="M77" s="6">
        <v>10</v>
      </c>
      <c r="N77" s="1">
        <v>385.04</v>
      </c>
      <c r="O77" s="1">
        <v>3465.4</v>
      </c>
      <c r="P77" s="1" t="s">
        <v>58</v>
      </c>
      <c r="Q77" s="1" t="s">
        <v>62</v>
      </c>
      <c r="R77" s="1">
        <v>20</v>
      </c>
      <c r="S77" s="1">
        <v>693.08</v>
      </c>
    </row>
    <row r="78" spans="1:19" x14ac:dyDescent="0.3">
      <c r="A78" s="1" t="s">
        <v>291</v>
      </c>
      <c r="B78" s="11">
        <v>45629</v>
      </c>
      <c r="C78" s="1" t="s">
        <v>292</v>
      </c>
      <c r="D78" s="1" t="s">
        <v>47</v>
      </c>
      <c r="E78" s="1" t="s">
        <v>7</v>
      </c>
      <c r="F78" s="1" t="s">
        <v>48</v>
      </c>
      <c r="G78" s="1" t="s">
        <v>12</v>
      </c>
      <c r="H78" s="1" t="s">
        <v>41</v>
      </c>
      <c r="I78" s="1" t="s">
        <v>293</v>
      </c>
      <c r="J78" s="1">
        <v>19</v>
      </c>
      <c r="K78" s="1">
        <v>941.81</v>
      </c>
      <c r="L78" s="1">
        <v>17894.39</v>
      </c>
      <c r="M78" s="6">
        <v>10</v>
      </c>
      <c r="N78" s="1">
        <v>1789.44</v>
      </c>
      <c r="O78" s="1">
        <v>16104.95</v>
      </c>
      <c r="P78" s="1" t="s">
        <v>58</v>
      </c>
      <c r="Q78" s="1" t="s">
        <v>62</v>
      </c>
      <c r="R78" s="1">
        <v>20</v>
      </c>
      <c r="S78" s="1">
        <v>3220.99</v>
      </c>
    </row>
    <row r="79" spans="1:19" x14ac:dyDescent="0.3">
      <c r="A79" s="1" t="s">
        <v>294</v>
      </c>
      <c r="B79" s="11">
        <v>45757</v>
      </c>
      <c r="C79" s="1" t="s">
        <v>295</v>
      </c>
      <c r="D79" s="1" t="s">
        <v>65</v>
      </c>
      <c r="E79" s="1" t="s">
        <v>1</v>
      </c>
      <c r="F79" s="1" t="s">
        <v>48</v>
      </c>
      <c r="G79" s="1" t="s">
        <v>66</v>
      </c>
      <c r="H79" s="1" t="s">
        <v>98</v>
      </c>
      <c r="I79" s="1" t="s">
        <v>296</v>
      </c>
      <c r="J79" s="1">
        <v>4</v>
      </c>
      <c r="K79" s="1">
        <v>233.7</v>
      </c>
      <c r="L79" s="1">
        <v>934.8</v>
      </c>
      <c r="M79" s="6">
        <v>0</v>
      </c>
      <c r="N79" s="1">
        <v>0</v>
      </c>
      <c r="O79" s="1">
        <v>934.8</v>
      </c>
      <c r="P79" s="1" t="s">
        <v>43</v>
      </c>
      <c r="Q79" s="1" t="s">
        <v>62</v>
      </c>
      <c r="R79" s="1">
        <v>20</v>
      </c>
      <c r="S79" s="1">
        <v>186.96</v>
      </c>
    </row>
    <row r="80" spans="1:19" x14ac:dyDescent="0.3">
      <c r="A80" s="1" t="s">
        <v>297</v>
      </c>
      <c r="B80" s="11">
        <v>45738</v>
      </c>
      <c r="C80" s="1" t="s">
        <v>298</v>
      </c>
      <c r="D80" s="1" t="s">
        <v>47</v>
      </c>
      <c r="E80" s="1" t="s">
        <v>7</v>
      </c>
      <c r="F80" s="1" t="s">
        <v>48</v>
      </c>
      <c r="G80" s="1" t="s">
        <v>17</v>
      </c>
      <c r="H80" s="1" t="s">
        <v>19</v>
      </c>
      <c r="I80" s="1" t="s">
        <v>299</v>
      </c>
      <c r="J80" s="1">
        <v>17</v>
      </c>
      <c r="K80" s="1">
        <v>131.01</v>
      </c>
      <c r="L80" s="1">
        <v>2227.17</v>
      </c>
      <c r="M80" s="6">
        <v>10</v>
      </c>
      <c r="N80" s="1">
        <v>222.72</v>
      </c>
      <c r="O80" s="1">
        <v>2004.45</v>
      </c>
      <c r="P80" s="1" t="s">
        <v>58</v>
      </c>
      <c r="Q80" s="1" t="s">
        <v>52</v>
      </c>
      <c r="R80" s="1">
        <v>5</v>
      </c>
      <c r="S80" s="1">
        <v>100.22</v>
      </c>
    </row>
    <row r="81" spans="1:19" x14ac:dyDescent="0.3">
      <c r="A81" s="1" t="s">
        <v>300</v>
      </c>
      <c r="B81" s="11">
        <v>45631</v>
      </c>
      <c r="C81" s="1" t="s">
        <v>301</v>
      </c>
      <c r="D81" s="1" t="s">
        <v>39</v>
      </c>
      <c r="E81" s="1" t="s">
        <v>1</v>
      </c>
      <c r="F81" s="1" t="s">
        <v>40</v>
      </c>
      <c r="G81" s="1" t="s">
        <v>66</v>
      </c>
      <c r="H81" s="1" t="s">
        <v>16</v>
      </c>
      <c r="I81" s="1" t="s">
        <v>302</v>
      </c>
      <c r="J81" s="1">
        <v>7</v>
      </c>
      <c r="K81" s="1">
        <v>589.01</v>
      </c>
      <c r="L81" s="1">
        <v>4123.07</v>
      </c>
      <c r="M81" s="6">
        <v>0</v>
      </c>
      <c r="N81" s="1">
        <v>0</v>
      </c>
      <c r="O81" s="1">
        <v>4123.07</v>
      </c>
      <c r="P81" s="1" t="s">
        <v>51</v>
      </c>
      <c r="Q81" s="1" t="s">
        <v>52</v>
      </c>
      <c r="R81" s="1">
        <v>15</v>
      </c>
      <c r="S81" s="1">
        <v>618.46</v>
      </c>
    </row>
    <row r="82" spans="1:19" x14ac:dyDescent="0.3">
      <c r="A82" s="1" t="s">
        <v>303</v>
      </c>
      <c r="B82" s="11">
        <v>45644</v>
      </c>
      <c r="C82" s="1" t="s">
        <v>304</v>
      </c>
      <c r="D82" s="1" t="s">
        <v>39</v>
      </c>
      <c r="E82" s="1" t="s">
        <v>2</v>
      </c>
      <c r="F82" s="1" t="s">
        <v>48</v>
      </c>
      <c r="G82" s="1" t="s">
        <v>17</v>
      </c>
      <c r="H82" s="1" t="s">
        <v>19</v>
      </c>
      <c r="I82" s="1" t="s">
        <v>305</v>
      </c>
      <c r="J82" s="1">
        <v>5</v>
      </c>
      <c r="K82" s="1">
        <v>642.34</v>
      </c>
      <c r="L82" s="1">
        <v>3211.7</v>
      </c>
      <c r="M82" s="6">
        <v>0</v>
      </c>
      <c r="N82" s="1">
        <v>0</v>
      </c>
      <c r="O82" s="1">
        <v>3211.7</v>
      </c>
      <c r="P82" s="1" t="s">
        <v>82</v>
      </c>
      <c r="Q82" s="1" t="s">
        <v>52</v>
      </c>
      <c r="R82" s="1">
        <v>5</v>
      </c>
      <c r="S82" s="1">
        <v>160.59</v>
      </c>
    </row>
    <row r="83" spans="1:19" x14ac:dyDescent="0.3">
      <c r="A83" s="1" t="s">
        <v>306</v>
      </c>
      <c r="B83" s="11">
        <v>45464</v>
      </c>
      <c r="C83" s="1" t="s">
        <v>307</v>
      </c>
      <c r="D83" s="1" t="s">
        <v>102</v>
      </c>
      <c r="E83" s="1" t="s">
        <v>5</v>
      </c>
      <c r="F83" s="1" t="s">
        <v>40</v>
      </c>
      <c r="G83" s="1" t="s">
        <v>17</v>
      </c>
      <c r="H83" s="1" t="s">
        <v>19</v>
      </c>
      <c r="I83" s="1" t="s">
        <v>308</v>
      </c>
      <c r="J83" s="1">
        <v>1</v>
      </c>
      <c r="K83" s="1">
        <v>613.85</v>
      </c>
      <c r="L83" s="1">
        <v>613.85</v>
      </c>
      <c r="M83" s="6">
        <v>5</v>
      </c>
      <c r="N83" s="1">
        <v>30.69</v>
      </c>
      <c r="O83" s="1">
        <v>583.16</v>
      </c>
      <c r="P83" s="1" t="s">
        <v>43</v>
      </c>
      <c r="Q83" s="1" t="s">
        <v>44</v>
      </c>
      <c r="R83" s="1">
        <v>15</v>
      </c>
      <c r="S83" s="1">
        <v>87.47</v>
      </c>
    </row>
    <row r="84" spans="1:19" x14ac:dyDescent="0.3">
      <c r="A84" s="1" t="s">
        <v>309</v>
      </c>
      <c r="B84" s="11">
        <v>45640</v>
      </c>
      <c r="C84" s="1" t="s">
        <v>310</v>
      </c>
      <c r="D84" s="1" t="s">
        <v>47</v>
      </c>
      <c r="E84" s="1" t="s">
        <v>6</v>
      </c>
      <c r="F84" s="1" t="s">
        <v>40</v>
      </c>
      <c r="G84" s="1" t="s">
        <v>17</v>
      </c>
      <c r="H84" s="1" t="s">
        <v>19</v>
      </c>
      <c r="I84" s="1" t="s">
        <v>311</v>
      </c>
      <c r="J84" s="1">
        <v>11</v>
      </c>
      <c r="K84" s="1">
        <v>544.76</v>
      </c>
      <c r="L84" s="1">
        <v>5992.36</v>
      </c>
      <c r="M84" s="6">
        <v>0</v>
      </c>
      <c r="N84" s="1">
        <v>0</v>
      </c>
      <c r="O84" s="1">
        <v>5992.36</v>
      </c>
      <c r="P84" s="1" t="s">
        <v>43</v>
      </c>
      <c r="Q84" s="1" t="s">
        <v>44</v>
      </c>
      <c r="R84" s="1">
        <v>15</v>
      </c>
      <c r="S84" s="1">
        <v>898.85</v>
      </c>
    </row>
    <row r="85" spans="1:19" x14ac:dyDescent="0.3">
      <c r="A85" s="1" t="s">
        <v>312</v>
      </c>
      <c r="B85" s="11">
        <v>45703</v>
      </c>
      <c r="C85" s="1" t="s">
        <v>313</v>
      </c>
      <c r="D85" s="1" t="s">
        <v>47</v>
      </c>
      <c r="E85" s="1" t="s">
        <v>2</v>
      </c>
      <c r="F85" s="1" t="s">
        <v>40</v>
      </c>
      <c r="G85" s="1" t="s">
        <v>17</v>
      </c>
      <c r="H85" s="1" t="s">
        <v>153</v>
      </c>
      <c r="I85" s="1" t="s">
        <v>314</v>
      </c>
      <c r="J85" s="1">
        <v>13</v>
      </c>
      <c r="K85" s="1">
        <v>483.98</v>
      </c>
      <c r="L85" s="1">
        <v>6291.74</v>
      </c>
      <c r="M85" s="6">
        <v>10</v>
      </c>
      <c r="N85" s="1">
        <v>629.16999999999996</v>
      </c>
      <c r="O85" s="1">
        <v>5662.57</v>
      </c>
      <c r="P85" s="1" t="s">
        <v>51</v>
      </c>
      <c r="Q85" s="1" t="s">
        <v>62</v>
      </c>
      <c r="R85" s="1">
        <v>10</v>
      </c>
      <c r="S85" s="1">
        <v>566.26</v>
      </c>
    </row>
    <row r="86" spans="1:19" x14ac:dyDescent="0.3">
      <c r="A86" s="1" t="s">
        <v>315</v>
      </c>
      <c r="B86" s="11">
        <v>45516</v>
      </c>
      <c r="C86" s="1" t="s">
        <v>316</v>
      </c>
      <c r="D86" s="1" t="s">
        <v>39</v>
      </c>
      <c r="E86" s="1" t="s">
        <v>6</v>
      </c>
      <c r="F86" s="1" t="s">
        <v>40</v>
      </c>
      <c r="G86" s="1" t="s">
        <v>12</v>
      </c>
      <c r="H86" s="1" t="s">
        <v>41</v>
      </c>
      <c r="I86" s="1" t="s">
        <v>317</v>
      </c>
      <c r="J86" s="1">
        <v>11</v>
      </c>
      <c r="K86" s="1">
        <v>713.74</v>
      </c>
      <c r="L86" s="1">
        <v>7851.14</v>
      </c>
      <c r="M86" s="6">
        <v>20</v>
      </c>
      <c r="N86" s="1">
        <v>1570.23</v>
      </c>
      <c r="O86" s="1">
        <v>6280.91</v>
      </c>
      <c r="P86" s="1" t="s">
        <v>43</v>
      </c>
      <c r="Q86" s="1" t="s">
        <v>44</v>
      </c>
      <c r="R86" s="1">
        <v>10</v>
      </c>
      <c r="S86" s="1">
        <v>628.09</v>
      </c>
    </row>
    <row r="87" spans="1:19" x14ac:dyDescent="0.3">
      <c r="A87" s="1" t="s">
        <v>318</v>
      </c>
      <c r="B87" s="11">
        <v>45720</v>
      </c>
      <c r="C87" s="1" t="s">
        <v>319</v>
      </c>
      <c r="D87" s="1" t="s">
        <v>65</v>
      </c>
      <c r="E87" s="1" t="s">
        <v>2</v>
      </c>
      <c r="F87" s="1" t="s">
        <v>40</v>
      </c>
      <c r="G87" s="1" t="s">
        <v>55</v>
      </c>
      <c r="H87" s="1" t="s">
        <v>56</v>
      </c>
      <c r="I87" s="1" t="s">
        <v>320</v>
      </c>
      <c r="J87" s="1">
        <v>18</v>
      </c>
      <c r="K87" s="1">
        <v>14.09</v>
      </c>
      <c r="L87" s="1">
        <v>253.62</v>
      </c>
      <c r="M87" s="6">
        <v>20</v>
      </c>
      <c r="N87" s="1">
        <v>50.72</v>
      </c>
      <c r="O87" s="1">
        <v>202.9</v>
      </c>
      <c r="P87" s="1" t="s">
        <v>51</v>
      </c>
      <c r="Q87" s="1" t="s">
        <v>62</v>
      </c>
      <c r="R87" s="1">
        <v>15</v>
      </c>
      <c r="S87" s="1">
        <v>30.43</v>
      </c>
    </row>
    <row r="88" spans="1:19" x14ac:dyDescent="0.3">
      <c r="A88" s="1" t="s">
        <v>321</v>
      </c>
      <c r="B88" s="11">
        <v>45478</v>
      </c>
      <c r="C88" s="1" t="s">
        <v>322</v>
      </c>
      <c r="D88" s="1" t="s">
        <v>102</v>
      </c>
      <c r="E88" s="1" t="s">
        <v>7</v>
      </c>
      <c r="F88" s="1" t="s">
        <v>48</v>
      </c>
      <c r="G88" s="1" t="s">
        <v>12</v>
      </c>
      <c r="H88" s="1" t="s">
        <v>3</v>
      </c>
      <c r="I88" s="1" t="s">
        <v>323</v>
      </c>
      <c r="J88" s="1">
        <v>11</v>
      </c>
      <c r="K88" s="1">
        <v>520.36</v>
      </c>
      <c r="L88" s="1">
        <v>5723.96</v>
      </c>
      <c r="M88" s="6">
        <v>0</v>
      </c>
      <c r="N88" s="1">
        <v>0</v>
      </c>
      <c r="O88" s="1">
        <v>5723.96</v>
      </c>
      <c r="P88" s="1" t="s">
        <v>58</v>
      </c>
      <c r="Q88" s="1" t="s">
        <v>62</v>
      </c>
      <c r="R88" s="1">
        <v>5</v>
      </c>
      <c r="S88" s="1">
        <v>286.2</v>
      </c>
    </row>
    <row r="89" spans="1:19" x14ac:dyDescent="0.3">
      <c r="A89" s="1" t="s">
        <v>324</v>
      </c>
      <c r="B89" s="11">
        <v>45772</v>
      </c>
      <c r="C89" s="1" t="s">
        <v>325</v>
      </c>
      <c r="D89" s="1" t="s">
        <v>39</v>
      </c>
      <c r="E89" s="1" t="s">
        <v>2</v>
      </c>
      <c r="F89" s="1" t="s">
        <v>40</v>
      </c>
      <c r="G89" s="1" t="s">
        <v>12</v>
      </c>
      <c r="H89" s="1" t="s">
        <v>4</v>
      </c>
      <c r="I89" s="1" t="s">
        <v>326</v>
      </c>
      <c r="J89" s="1">
        <v>1</v>
      </c>
      <c r="K89" s="1">
        <v>675.28</v>
      </c>
      <c r="L89" s="1">
        <v>675.28</v>
      </c>
      <c r="M89" s="6">
        <v>5</v>
      </c>
      <c r="N89" s="1">
        <v>33.76</v>
      </c>
      <c r="O89" s="1">
        <v>641.52</v>
      </c>
      <c r="P89" s="1" t="s">
        <v>51</v>
      </c>
      <c r="Q89" s="1" t="s">
        <v>52</v>
      </c>
      <c r="R89" s="1">
        <v>10</v>
      </c>
      <c r="S89" s="1">
        <v>64.150000000000006</v>
      </c>
    </row>
    <row r="90" spans="1:19" x14ac:dyDescent="0.3">
      <c r="A90" s="1" t="s">
        <v>327</v>
      </c>
      <c r="B90" s="11">
        <v>45717</v>
      </c>
      <c r="C90" s="1" t="s">
        <v>328</v>
      </c>
      <c r="D90" s="1" t="s">
        <v>65</v>
      </c>
      <c r="E90" s="1" t="s">
        <v>2</v>
      </c>
      <c r="F90" s="1" t="s">
        <v>40</v>
      </c>
      <c r="G90" s="1" t="s">
        <v>66</v>
      </c>
      <c r="H90" s="1" t="s">
        <v>67</v>
      </c>
      <c r="I90" s="1" t="s">
        <v>329</v>
      </c>
      <c r="J90" s="1">
        <v>3</v>
      </c>
      <c r="K90" s="1">
        <v>39</v>
      </c>
      <c r="L90" s="1">
        <v>117</v>
      </c>
      <c r="M90" s="6">
        <v>10</v>
      </c>
      <c r="N90" s="1">
        <v>11.7</v>
      </c>
      <c r="O90" s="1">
        <v>105.3</v>
      </c>
      <c r="P90" s="1" t="s">
        <v>82</v>
      </c>
      <c r="Q90" s="1" t="s">
        <v>44</v>
      </c>
      <c r="R90" s="1">
        <v>10</v>
      </c>
      <c r="S90" s="1">
        <v>10.53</v>
      </c>
    </row>
    <row r="91" spans="1:19" x14ac:dyDescent="0.3">
      <c r="A91" s="1" t="s">
        <v>330</v>
      </c>
      <c r="B91" s="11">
        <v>45673</v>
      </c>
      <c r="C91" s="1" t="s">
        <v>331</v>
      </c>
      <c r="D91" s="1" t="s">
        <v>102</v>
      </c>
      <c r="E91" s="1" t="s">
        <v>0</v>
      </c>
      <c r="F91" s="1" t="s">
        <v>40</v>
      </c>
      <c r="G91" s="1" t="s">
        <v>66</v>
      </c>
      <c r="H91" s="1" t="s">
        <v>175</v>
      </c>
      <c r="I91" s="1" t="s">
        <v>332</v>
      </c>
      <c r="J91" s="1">
        <v>14</v>
      </c>
      <c r="K91" s="1">
        <v>449.21</v>
      </c>
      <c r="L91" s="1">
        <v>6288.94</v>
      </c>
      <c r="M91" s="6">
        <v>5</v>
      </c>
      <c r="N91" s="1">
        <v>314.45</v>
      </c>
      <c r="O91" s="1">
        <v>5974.49</v>
      </c>
      <c r="P91" s="1" t="s">
        <v>51</v>
      </c>
      <c r="Q91" s="1" t="s">
        <v>44</v>
      </c>
      <c r="R91" s="1">
        <v>10</v>
      </c>
      <c r="S91" s="1">
        <v>597.45000000000005</v>
      </c>
    </row>
    <row r="92" spans="1:19" x14ac:dyDescent="0.3">
      <c r="A92" s="1" t="s">
        <v>333</v>
      </c>
      <c r="B92" s="11">
        <v>45663</v>
      </c>
      <c r="C92" s="1" t="s">
        <v>334</v>
      </c>
      <c r="D92" s="1" t="s">
        <v>47</v>
      </c>
      <c r="E92" s="1" t="s">
        <v>1</v>
      </c>
      <c r="F92" s="1" t="s">
        <v>40</v>
      </c>
      <c r="G92" s="1" t="s">
        <v>66</v>
      </c>
      <c r="H92" s="1" t="s">
        <v>175</v>
      </c>
      <c r="I92" s="1" t="s">
        <v>335</v>
      </c>
      <c r="J92" s="1">
        <v>9</v>
      </c>
      <c r="K92" s="1">
        <v>184.77</v>
      </c>
      <c r="L92" s="1">
        <v>1662.93</v>
      </c>
      <c r="M92" s="6">
        <v>0</v>
      </c>
      <c r="N92" s="1">
        <v>0</v>
      </c>
      <c r="O92" s="1">
        <v>1662.93</v>
      </c>
      <c r="P92" s="1" t="s">
        <v>51</v>
      </c>
      <c r="Q92" s="1" t="s">
        <v>44</v>
      </c>
      <c r="R92" s="1">
        <v>20</v>
      </c>
      <c r="S92" s="1">
        <v>332.59</v>
      </c>
    </row>
    <row r="93" spans="1:19" x14ac:dyDescent="0.3">
      <c r="A93" s="1" t="s">
        <v>336</v>
      </c>
      <c r="B93" s="11">
        <v>45544</v>
      </c>
      <c r="C93" s="1" t="s">
        <v>337</v>
      </c>
      <c r="D93" s="1" t="s">
        <v>39</v>
      </c>
      <c r="E93" s="1" t="s">
        <v>6</v>
      </c>
      <c r="F93" s="1" t="s">
        <v>48</v>
      </c>
      <c r="G93" s="1" t="s">
        <v>17</v>
      </c>
      <c r="H93" s="1" t="s">
        <v>88</v>
      </c>
      <c r="I93" s="1" t="s">
        <v>338</v>
      </c>
      <c r="J93" s="1">
        <v>5</v>
      </c>
      <c r="K93" s="1">
        <v>477.5</v>
      </c>
      <c r="L93" s="1">
        <v>2387.5</v>
      </c>
      <c r="M93" s="6">
        <v>5</v>
      </c>
      <c r="N93" s="1">
        <v>119.38</v>
      </c>
      <c r="O93" s="1">
        <v>2268.12</v>
      </c>
      <c r="P93" s="1" t="s">
        <v>58</v>
      </c>
      <c r="Q93" s="1" t="s">
        <v>44</v>
      </c>
      <c r="R93" s="1">
        <v>20</v>
      </c>
      <c r="S93" s="1">
        <v>453.62</v>
      </c>
    </row>
    <row r="94" spans="1:19" x14ac:dyDescent="0.3">
      <c r="A94" s="1" t="s">
        <v>339</v>
      </c>
      <c r="B94" s="11">
        <v>45787</v>
      </c>
      <c r="C94" s="1" t="s">
        <v>340</v>
      </c>
      <c r="D94" s="1" t="s">
        <v>47</v>
      </c>
      <c r="E94" s="1" t="s">
        <v>5</v>
      </c>
      <c r="F94" s="1" t="s">
        <v>48</v>
      </c>
      <c r="G94" s="1" t="s">
        <v>12</v>
      </c>
      <c r="H94" s="1" t="s">
        <v>4</v>
      </c>
      <c r="I94" s="1" t="s">
        <v>341</v>
      </c>
      <c r="J94" s="1">
        <v>6</v>
      </c>
      <c r="K94" s="1">
        <v>966.06</v>
      </c>
      <c r="L94" s="1">
        <v>5796.36</v>
      </c>
      <c r="M94" s="6">
        <v>15</v>
      </c>
      <c r="N94" s="1">
        <v>869.45</v>
      </c>
      <c r="O94" s="1">
        <v>4926.91</v>
      </c>
      <c r="P94" s="1" t="s">
        <v>51</v>
      </c>
      <c r="Q94" s="1" t="s">
        <v>62</v>
      </c>
      <c r="R94" s="1">
        <v>5</v>
      </c>
      <c r="S94" s="1">
        <v>246.35</v>
      </c>
    </row>
    <row r="95" spans="1:19" x14ac:dyDescent="0.3">
      <c r="A95" s="1" t="s">
        <v>342</v>
      </c>
      <c r="B95" s="11">
        <v>45550</v>
      </c>
      <c r="C95" s="1" t="s">
        <v>343</v>
      </c>
      <c r="D95" s="1" t="s">
        <v>39</v>
      </c>
      <c r="E95" s="1" t="s">
        <v>0</v>
      </c>
      <c r="F95" s="1" t="s">
        <v>40</v>
      </c>
      <c r="G95" s="1" t="s">
        <v>55</v>
      </c>
      <c r="H95" s="1" t="s">
        <v>56</v>
      </c>
      <c r="I95" s="1" t="s">
        <v>344</v>
      </c>
      <c r="J95" s="1">
        <v>15</v>
      </c>
      <c r="K95" s="1">
        <v>274.52</v>
      </c>
      <c r="L95" s="1">
        <v>4117.8</v>
      </c>
      <c r="M95" s="6">
        <v>10</v>
      </c>
      <c r="N95" s="1">
        <v>411.78</v>
      </c>
      <c r="O95" s="1">
        <v>3706.02</v>
      </c>
      <c r="P95" s="1" t="s">
        <v>51</v>
      </c>
      <c r="Q95" s="1" t="s">
        <v>44</v>
      </c>
      <c r="R95" s="1">
        <v>20</v>
      </c>
      <c r="S95" s="1">
        <v>741.2</v>
      </c>
    </row>
    <row r="96" spans="1:19" x14ac:dyDescent="0.3">
      <c r="A96" s="1" t="s">
        <v>345</v>
      </c>
      <c r="B96" s="11">
        <v>45610</v>
      </c>
      <c r="C96" s="1" t="s">
        <v>346</v>
      </c>
      <c r="D96" s="1" t="s">
        <v>39</v>
      </c>
      <c r="E96" s="1" t="s">
        <v>2</v>
      </c>
      <c r="F96" s="1" t="s">
        <v>40</v>
      </c>
      <c r="G96" s="1" t="s">
        <v>17</v>
      </c>
      <c r="H96" s="1" t="s">
        <v>18</v>
      </c>
      <c r="I96" s="1" t="s">
        <v>347</v>
      </c>
      <c r="J96" s="1">
        <v>5</v>
      </c>
      <c r="K96" s="1">
        <v>373.32</v>
      </c>
      <c r="L96" s="1">
        <v>1866.6</v>
      </c>
      <c r="M96" s="6">
        <v>10</v>
      </c>
      <c r="N96" s="1">
        <v>186.66</v>
      </c>
      <c r="O96" s="1">
        <v>1679.94</v>
      </c>
      <c r="P96" s="1" t="s">
        <v>82</v>
      </c>
      <c r="Q96" s="1" t="s">
        <v>52</v>
      </c>
      <c r="R96" s="1">
        <v>10</v>
      </c>
      <c r="S96" s="1">
        <v>167.99</v>
      </c>
    </row>
    <row r="97" spans="1:19" x14ac:dyDescent="0.3">
      <c r="A97" s="1" t="s">
        <v>348</v>
      </c>
      <c r="B97" s="11">
        <v>45810</v>
      </c>
      <c r="C97" s="1" t="s">
        <v>349</v>
      </c>
      <c r="D97" s="1" t="s">
        <v>102</v>
      </c>
      <c r="E97" s="1" t="s">
        <v>5</v>
      </c>
      <c r="F97" s="1" t="s">
        <v>48</v>
      </c>
      <c r="G97" s="1" t="s">
        <v>66</v>
      </c>
      <c r="H97" s="1" t="s">
        <v>16</v>
      </c>
      <c r="I97" s="1" t="s">
        <v>350</v>
      </c>
      <c r="J97" s="1">
        <v>15</v>
      </c>
      <c r="K97" s="1">
        <v>307.47000000000003</v>
      </c>
      <c r="L97" s="1">
        <v>4612.05</v>
      </c>
      <c r="M97" s="6">
        <v>15</v>
      </c>
      <c r="N97" s="1">
        <v>691.81</v>
      </c>
      <c r="O97" s="1">
        <v>3920.24</v>
      </c>
      <c r="P97" s="1" t="s">
        <v>58</v>
      </c>
      <c r="Q97" s="1" t="s">
        <v>44</v>
      </c>
      <c r="R97" s="1">
        <v>5</v>
      </c>
      <c r="S97" s="1">
        <v>196.01</v>
      </c>
    </row>
    <row r="98" spans="1:19" x14ac:dyDescent="0.3">
      <c r="A98" s="1" t="s">
        <v>351</v>
      </c>
      <c r="B98" s="11">
        <v>45795</v>
      </c>
      <c r="C98" s="1" t="s">
        <v>352</v>
      </c>
      <c r="D98" s="1" t="s">
        <v>65</v>
      </c>
      <c r="E98" s="1" t="s">
        <v>1</v>
      </c>
      <c r="F98" s="1" t="s">
        <v>48</v>
      </c>
      <c r="G98" s="1" t="s">
        <v>66</v>
      </c>
      <c r="H98" s="1" t="s">
        <v>16</v>
      </c>
      <c r="I98" s="1" t="s">
        <v>353</v>
      </c>
      <c r="J98" s="1">
        <v>20</v>
      </c>
      <c r="K98" s="1">
        <v>169.24</v>
      </c>
      <c r="L98" s="1">
        <v>3384.8</v>
      </c>
      <c r="M98" s="6">
        <v>15</v>
      </c>
      <c r="N98" s="1">
        <v>507.72</v>
      </c>
      <c r="O98" s="1">
        <v>2877.08</v>
      </c>
      <c r="P98" s="1" t="s">
        <v>82</v>
      </c>
      <c r="Q98" s="1" t="s">
        <v>44</v>
      </c>
      <c r="R98" s="1">
        <v>20</v>
      </c>
      <c r="S98" s="1">
        <v>575.41999999999996</v>
      </c>
    </row>
    <row r="99" spans="1:19" x14ac:dyDescent="0.3">
      <c r="A99" s="1" t="s">
        <v>354</v>
      </c>
      <c r="B99" s="11">
        <v>45500</v>
      </c>
      <c r="C99" s="1" t="s">
        <v>355</v>
      </c>
      <c r="D99" s="1" t="s">
        <v>65</v>
      </c>
      <c r="E99" s="1" t="s">
        <v>1</v>
      </c>
      <c r="F99" s="1" t="s">
        <v>48</v>
      </c>
      <c r="G99" s="1" t="s">
        <v>17</v>
      </c>
      <c r="H99" s="1" t="s">
        <v>18</v>
      </c>
      <c r="I99" s="1" t="s">
        <v>356</v>
      </c>
      <c r="J99" s="1">
        <v>17</v>
      </c>
      <c r="K99" s="1">
        <v>938.76</v>
      </c>
      <c r="L99" s="1">
        <v>15958.92</v>
      </c>
      <c r="M99" s="6">
        <v>0</v>
      </c>
      <c r="N99" s="1">
        <v>0</v>
      </c>
      <c r="O99" s="1">
        <v>15958.92</v>
      </c>
      <c r="P99" s="1" t="s">
        <v>82</v>
      </c>
      <c r="Q99" s="1" t="s">
        <v>62</v>
      </c>
      <c r="R99" s="1">
        <v>5</v>
      </c>
      <c r="S99" s="1">
        <v>797.95</v>
      </c>
    </row>
    <row r="100" spans="1:19" x14ac:dyDescent="0.3">
      <c r="A100" s="1" t="s">
        <v>357</v>
      </c>
      <c r="B100" s="11">
        <v>45478</v>
      </c>
      <c r="C100" s="1" t="s">
        <v>358</v>
      </c>
      <c r="D100" s="1" t="s">
        <v>39</v>
      </c>
      <c r="E100" s="1" t="s">
        <v>5</v>
      </c>
      <c r="F100" s="1" t="s">
        <v>48</v>
      </c>
      <c r="G100" s="1" t="s">
        <v>12</v>
      </c>
      <c r="H100" s="1" t="s">
        <v>41</v>
      </c>
      <c r="I100" s="1" t="s">
        <v>359</v>
      </c>
      <c r="J100" s="1">
        <v>5</v>
      </c>
      <c r="K100" s="1">
        <v>492.3</v>
      </c>
      <c r="L100" s="1">
        <v>2461.5</v>
      </c>
      <c r="M100" s="6">
        <v>20</v>
      </c>
      <c r="N100" s="1">
        <v>492.3</v>
      </c>
      <c r="O100" s="1">
        <v>1969.2</v>
      </c>
      <c r="P100" s="1" t="s">
        <v>82</v>
      </c>
      <c r="Q100" s="1" t="s">
        <v>52</v>
      </c>
      <c r="R100" s="1">
        <v>15</v>
      </c>
      <c r="S100" s="1">
        <v>295.38</v>
      </c>
    </row>
    <row r="101" spans="1:19" x14ac:dyDescent="0.3">
      <c r="A101" s="1" t="s">
        <v>360</v>
      </c>
      <c r="B101" s="11">
        <v>45728</v>
      </c>
      <c r="C101" s="1" t="s">
        <v>361</v>
      </c>
      <c r="D101" s="1" t="s">
        <v>47</v>
      </c>
      <c r="E101" s="1" t="s">
        <v>0</v>
      </c>
      <c r="F101" s="1" t="s">
        <v>48</v>
      </c>
      <c r="G101" s="1" t="s">
        <v>12</v>
      </c>
      <c r="H101" s="1" t="s">
        <v>49</v>
      </c>
      <c r="I101" s="1" t="s">
        <v>362</v>
      </c>
      <c r="J101" s="1">
        <v>14</v>
      </c>
      <c r="K101" s="1">
        <v>453.27</v>
      </c>
      <c r="L101" s="1">
        <v>6345.78</v>
      </c>
      <c r="M101" s="6">
        <v>5</v>
      </c>
      <c r="N101" s="1">
        <v>317.29000000000002</v>
      </c>
      <c r="O101" s="1">
        <v>6028.49</v>
      </c>
      <c r="P101" s="1" t="s">
        <v>82</v>
      </c>
      <c r="Q101" s="1" t="s">
        <v>52</v>
      </c>
      <c r="R101" s="1">
        <v>5</v>
      </c>
      <c r="S101" s="1">
        <v>301.42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902517-F1A2-4E64-AC8D-804B3A2966FC}">
  <sheetPr>
    <tabColor theme="8" tint="0.59999389629810485"/>
  </sheetPr>
  <dimension ref="A2:AO24"/>
  <sheetViews>
    <sheetView topLeftCell="AE1" zoomScale="95" zoomScaleNormal="95" workbookViewId="0">
      <selection activeCell="E4" sqref="E4"/>
    </sheetView>
  </sheetViews>
  <sheetFormatPr defaultRowHeight="14.4" x14ac:dyDescent="0.3"/>
  <cols>
    <col min="1" max="1" width="16.109375" bestFit="1" customWidth="1"/>
    <col min="2" max="2" width="15.88671875" bestFit="1" customWidth="1"/>
    <col min="3" max="3" width="18.5546875" bestFit="1" customWidth="1"/>
    <col min="4" max="4" width="21.44140625" bestFit="1" customWidth="1"/>
    <col min="5" max="5" width="15.21875" bestFit="1" customWidth="1"/>
    <col min="6" max="6" width="15" bestFit="1" customWidth="1"/>
    <col min="7" max="7" width="18.5546875" bestFit="1" customWidth="1"/>
    <col min="8" max="8" width="8.88671875" customWidth="1"/>
    <col min="10" max="10" width="15.21875" bestFit="1" customWidth="1"/>
    <col min="11" max="11" width="15" bestFit="1" customWidth="1"/>
    <col min="12" max="12" width="18.5546875" bestFit="1" customWidth="1"/>
    <col min="15" max="15" width="15.21875" bestFit="1" customWidth="1"/>
    <col min="16" max="16" width="20.109375" bestFit="1" customWidth="1"/>
    <col min="17" max="17" width="19.5546875" bestFit="1" customWidth="1"/>
    <col min="20" max="20" width="15.21875" bestFit="1" customWidth="1"/>
    <col min="21" max="21" width="15" bestFit="1" customWidth="1"/>
    <col min="22" max="22" width="22.77734375" bestFit="1" customWidth="1"/>
    <col min="25" max="25" width="15.21875" bestFit="1" customWidth="1"/>
    <col min="26" max="26" width="15" bestFit="1" customWidth="1"/>
    <col min="27" max="27" width="10.88671875" customWidth="1"/>
    <col min="29" max="29" width="15.21875" bestFit="1" customWidth="1"/>
    <col min="30" max="30" width="15" bestFit="1" customWidth="1"/>
    <col min="31" max="31" width="16" bestFit="1" customWidth="1"/>
    <col min="34" max="34" width="15.21875" bestFit="1" customWidth="1"/>
    <col min="35" max="35" width="15" bestFit="1" customWidth="1"/>
    <col min="36" max="36" width="18.44140625" bestFit="1" customWidth="1"/>
    <col min="39" max="39" width="15.21875" bestFit="1" customWidth="1"/>
    <col min="40" max="40" width="16" bestFit="1" customWidth="1"/>
    <col min="41" max="41" width="16.33203125" bestFit="1" customWidth="1"/>
  </cols>
  <sheetData>
    <row r="2" spans="1:41" x14ac:dyDescent="0.3">
      <c r="E2" s="16" t="s">
        <v>367</v>
      </c>
      <c r="F2" s="16"/>
      <c r="G2" s="16"/>
      <c r="J2" s="16" t="s">
        <v>368</v>
      </c>
      <c r="K2" s="16"/>
      <c r="L2" s="16"/>
      <c r="O2" s="16" t="s">
        <v>370</v>
      </c>
      <c r="P2" s="16"/>
      <c r="Q2" s="16"/>
      <c r="T2" s="16" t="s">
        <v>371</v>
      </c>
      <c r="U2" s="16"/>
      <c r="V2" s="16"/>
      <c r="Y2" s="16" t="s">
        <v>26</v>
      </c>
      <c r="Z2" s="16"/>
      <c r="AC2" s="16" t="s">
        <v>373</v>
      </c>
      <c r="AD2" s="16"/>
      <c r="AE2" s="16"/>
      <c r="AH2" s="16" t="s">
        <v>375</v>
      </c>
      <c r="AI2" s="16"/>
      <c r="AJ2" s="16"/>
      <c r="AM2" s="16" t="s">
        <v>379</v>
      </c>
      <c r="AN2" s="16"/>
      <c r="AO2" s="16"/>
    </row>
    <row r="3" spans="1:41" x14ac:dyDescent="0.3">
      <c r="A3" s="3">
        <f>GETPIVOTDATA("Total sales",$A$4)</f>
        <v>509344.72999999992</v>
      </c>
      <c r="C3" s="3">
        <f>GETPIVOTDATA("Discount Amount",$C$4)</f>
        <v>38604.399999999994</v>
      </c>
      <c r="F3">
        <f>GETPIVOTDATA("Sum of Net sales",$E$4)</f>
        <v>470740.32999999996</v>
      </c>
    </row>
    <row r="4" spans="1:41" x14ac:dyDescent="0.3">
      <c r="A4" s="3" t="s">
        <v>363</v>
      </c>
      <c r="C4" s="3" t="s">
        <v>364</v>
      </c>
      <c r="E4" s="2" t="s">
        <v>8</v>
      </c>
      <c r="F4" s="3" t="s">
        <v>366</v>
      </c>
      <c r="G4" s="3" t="s">
        <v>365</v>
      </c>
      <c r="H4" s="3"/>
      <c r="J4" s="2" t="s">
        <v>8</v>
      </c>
      <c r="K4" s="3" t="s">
        <v>366</v>
      </c>
      <c r="L4" s="3" t="s">
        <v>365</v>
      </c>
      <c r="O4" s="2" t="s">
        <v>8</v>
      </c>
      <c r="P4" s="3" t="s">
        <v>380</v>
      </c>
      <c r="T4" s="2" t="s">
        <v>8</v>
      </c>
      <c r="U4" s="3" t="s">
        <v>366</v>
      </c>
      <c r="V4" s="3" t="s">
        <v>369</v>
      </c>
      <c r="Y4" s="2" t="s">
        <v>8</v>
      </c>
      <c r="Z4" s="3" t="s">
        <v>366</v>
      </c>
      <c r="AC4" s="2" t="s">
        <v>8</v>
      </c>
      <c r="AD4" s="3" t="s">
        <v>366</v>
      </c>
      <c r="AE4" s="3" t="s">
        <v>372</v>
      </c>
      <c r="AH4" s="2" t="s">
        <v>8</v>
      </c>
      <c r="AI4" s="3" t="s">
        <v>366</v>
      </c>
      <c r="AJ4" s="3" t="s">
        <v>374</v>
      </c>
      <c r="AM4" s="2" t="s">
        <v>8</v>
      </c>
      <c r="AN4" s="3" t="s">
        <v>372</v>
      </c>
    </row>
    <row r="5" spans="1:41" x14ac:dyDescent="0.3">
      <c r="A5" s="17">
        <v>509344.72999999992</v>
      </c>
      <c r="C5" s="17">
        <v>38604.399999999994</v>
      </c>
      <c r="E5" s="3" t="s">
        <v>47</v>
      </c>
      <c r="F5" s="17">
        <v>152913.79999999996</v>
      </c>
      <c r="G5" s="9">
        <v>0.36022182518266616</v>
      </c>
      <c r="H5" s="9"/>
      <c r="J5" s="3" t="s">
        <v>2</v>
      </c>
      <c r="K5" s="17">
        <v>70914.720000000001</v>
      </c>
      <c r="L5" s="9">
        <v>0.15215568816182565</v>
      </c>
      <c r="O5" s="3" t="s">
        <v>48</v>
      </c>
      <c r="P5" s="9">
        <v>0.44</v>
      </c>
      <c r="T5" s="3" t="s">
        <v>17</v>
      </c>
      <c r="U5" s="17">
        <v>119228.58999999998</v>
      </c>
      <c r="V5" s="9">
        <v>1.0073260073260073</v>
      </c>
      <c r="Y5" s="3" t="s">
        <v>58</v>
      </c>
      <c r="Z5" s="9">
        <v>0.33204624723783488</v>
      </c>
      <c r="AC5" s="3" t="s">
        <v>44</v>
      </c>
      <c r="AD5" s="17">
        <v>122160.8</v>
      </c>
      <c r="AE5" s="9">
        <v>0.25950782674601086</v>
      </c>
      <c r="AH5" s="3" t="s">
        <v>17</v>
      </c>
      <c r="AI5" s="9">
        <v>0.25327889369495915</v>
      </c>
      <c r="AJ5" s="17">
        <v>277</v>
      </c>
      <c r="AM5" s="3" t="s">
        <v>14</v>
      </c>
      <c r="AN5" s="9">
        <v>7.8915588133270848E-2</v>
      </c>
    </row>
    <row r="6" spans="1:41" x14ac:dyDescent="0.3">
      <c r="A6" s="3"/>
      <c r="E6" s="3" t="s">
        <v>39</v>
      </c>
      <c r="F6" s="17">
        <v>102620.98999999999</v>
      </c>
      <c r="G6" s="9">
        <v>0.21978825000491783</v>
      </c>
      <c r="H6" s="9"/>
      <c r="J6" s="3" t="s">
        <v>5</v>
      </c>
      <c r="K6" s="17">
        <v>102122.41</v>
      </c>
      <c r="L6" s="9">
        <v>0.25180733299179192</v>
      </c>
      <c r="O6" s="3" t="s">
        <v>40</v>
      </c>
      <c r="P6" s="9">
        <v>0.56000000000000005</v>
      </c>
      <c r="T6" s="3" t="s">
        <v>12</v>
      </c>
      <c r="U6" s="17">
        <v>183169.7</v>
      </c>
      <c r="V6" s="9">
        <v>0.8928571428571429</v>
      </c>
      <c r="Y6" s="3" t="s">
        <v>51</v>
      </c>
      <c r="Z6" s="9">
        <v>0.2128987546063878</v>
      </c>
      <c r="AC6" s="3" t="s">
        <v>62</v>
      </c>
      <c r="AD6" s="17">
        <v>198728.61000000002</v>
      </c>
      <c r="AE6" s="9">
        <v>0.42216185301140435</v>
      </c>
      <c r="AH6" s="3" t="s">
        <v>12</v>
      </c>
      <c r="AI6" s="9">
        <v>0.38910985170954021</v>
      </c>
      <c r="AJ6" s="17">
        <v>358</v>
      </c>
      <c r="AM6" s="3" t="s">
        <v>385</v>
      </c>
      <c r="AN6" s="9">
        <v>3.2598205469244586E-2</v>
      </c>
    </row>
    <row r="7" spans="1:41" x14ac:dyDescent="0.3">
      <c r="A7" s="3"/>
      <c r="E7" s="3" t="s">
        <v>65</v>
      </c>
      <c r="F7" s="17">
        <v>128856.06999999998</v>
      </c>
      <c r="G7" s="9">
        <v>0.23257005377139589</v>
      </c>
      <c r="H7" s="9"/>
      <c r="J7" s="3" t="s">
        <v>0</v>
      </c>
      <c r="K7" s="17">
        <v>39679.409999999996</v>
      </c>
      <c r="L7" s="9">
        <v>7.8150955047386741E-2</v>
      </c>
      <c r="O7" s="3" t="s">
        <v>9</v>
      </c>
      <c r="P7" s="9">
        <v>1</v>
      </c>
      <c r="T7" s="3" t="s">
        <v>55</v>
      </c>
      <c r="U7" s="17">
        <v>98907</v>
      </c>
      <c r="V7" s="9">
        <v>1.0442773600668338</v>
      </c>
      <c r="Y7" s="3" t="s">
        <v>82</v>
      </c>
      <c r="Z7" s="9">
        <v>0.30883786821494558</v>
      </c>
      <c r="AC7" s="3" t="s">
        <v>52</v>
      </c>
      <c r="AD7" s="17">
        <v>149850.92000000001</v>
      </c>
      <c r="AE7" s="9">
        <v>0.31833032024258467</v>
      </c>
      <c r="AH7" s="3" t="s">
        <v>55</v>
      </c>
      <c r="AI7" s="9">
        <v>0.21010946735751324</v>
      </c>
      <c r="AJ7" s="17">
        <v>236</v>
      </c>
      <c r="AM7" s="3" t="s">
        <v>15</v>
      </c>
      <c r="AN7" s="9">
        <v>0.12957561974772799</v>
      </c>
    </row>
    <row r="8" spans="1:41" x14ac:dyDescent="0.3">
      <c r="E8" s="3" t="s">
        <v>102</v>
      </c>
      <c r="F8" s="17">
        <v>86349.47000000003</v>
      </c>
      <c r="G8" s="9">
        <v>0.18741987104102004</v>
      </c>
      <c r="H8" s="9"/>
      <c r="J8" s="3" t="s">
        <v>1</v>
      </c>
      <c r="K8" s="17">
        <v>41086.119999999995</v>
      </c>
      <c r="L8" s="9">
        <v>8.3070178214502285E-2</v>
      </c>
      <c r="T8" s="3" t="s">
        <v>66</v>
      </c>
      <c r="U8" s="17">
        <v>69435.040000000008</v>
      </c>
      <c r="V8" s="9">
        <v>1.0728982951205175</v>
      </c>
      <c r="Y8" s="3" t="s">
        <v>43</v>
      </c>
      <c r="Z8" s="9">
        <v>0.14621712994083172</v>
      </c>
      <c r="AC8" s="3" t="s">
        <v>9</v>
      </c>
      <c r="AD8" s="17">
        <v>470740.33000000007</v>
      </c>
      <c r="AE8" s="9">
        <v>1</v>
      </c>
      <c r="AH8" s="3" t="s">
        <v>66</v>
      </c>
      <c r="AI8" s="9">
        <v>0.14750178723798749</v>
      </c>
      <c r="AJ8" s="17">
        <v>211</v>
      </c>
      <c r="AM8" s="3" t="s">
        <v>381</v>
      </c>
      <c r="AN8" s="9">
        <v>4.2259795331324172E-2</v>
      </c>
    </row>
    <row r="9" spans="1:41" x14ac:dyDescent="0.3">
      <c r="A9" s="3">
        <f>GETPIVOTDATA("Net sales",$A$10)</f>
        <v>470740.33</v>
      </c>
      <c r="C9" s="3">
        <f>GETPIVOTDATA("Profit Amount",$C$10)</f>
        <v>58460.449999999983</v>
      </c>
      <c r="E9" s="3" t="s">
        <v>9</v>
      </c>
      <c r="F9" s="17">
        <v>470740.32999999996</v>
      </c>
      <c r="G9" s="9">
        <v>1</v>
      </c>
      <c r="H9" s="9"/>
      <c r="J9" s="3" t="s">
        <v>6</v>
      </c>
      <c r="K9" s="17">
        <v>115590.83</v>
      </c>
      <c r="L9" s="9">
        <v>0.26215945994257656</v>
      </c>
      <c r="T9" s="3" t="s">
        <v>9</v>
      </c>
      <c r="U9" s="17">
        <v>470740.32999999996</v>
      </c>
      <c r="V9" s="9">
        <v>1</v>
      </c>
      <c r="Y9" s="3" t="s">
        <v>9</v>
      </c>
      <c r="Z9" s="9">
        <v>1</v>
      </c>
      <c r="AH9" s="3" t="s">
        <v>9</v>
      </c>
      <c r="AI9" s="9">
        <v>1</v>
      </c>
      <c r="AJ9" s="17">
        <v>1082</v>
      </c>
      <c r="AM9" s="3" t="s">
        <v>13</v>
      </c>
      <c r="AN9" s="9">
        <v>0.10604572588883557</v>
      </c>
    </row>
    <row r="10" spans="1:41" x14ac:dyDescent="0.3">
      <c r="A10" s="3" t="s">
        <v>366</v>
      </c>
      <c r="C10" s="3" t="s">
        <v>365</v>
      </c>
      <c r="J10" s="3" t="s">
        <v>7</v>
      </c>
      <c r="K10" s="17">
        <v>101346.84</v>
      </c>
      <c r="L10" s="9">
        <v>0.1726563856419169</v>
      </c>
      <c r="AM10" s="3" t="s">
        <v>376</v>
      </c>
      <c r="AN10" s="9">
        <v>7.4396684898444976E-2</v>
      </c>
    </row>
    <row r="11" spans="1:41" x14ac:dyDescent="0.3">
      <c r="A11" s="17">
        <v>470740.33</v>
      </c>
      <c r="C11" s="17">
        <v>58460.449999999983</v>
      </c>
      <c r="J11" s="3" t="s">
        <v>9</v>
      </c>
      <c r="K11" s="17">
        <v>470740.32999999996</v>
      </c>
      <c r="L11" s="9">
        <v>1</v>
      </c>
      <c r="T11" s="7" t="s">
        <v>8</v>
      </c>
      <c r="U11" s="7" t="s">
        <v>366</v>
      </c>
      <c r="AC11" s="7" t="s">
        <v>8</v>
      </c>
      <c r="AD11" s="7" t="s">
        <v>366</v>
      </c>
      <c r="AM11" s="3" t="s">
        <v>377</v>
      </c>
      <c r="AN11" s="9">
        <v>0.12845814591666704</v>
      </c>
    </row>
    <row r="12" spans="1:41" x14ac:dyDescent="0.3">
      <c r="E12" s="7" t="s">
        <v>8</v>
      </c>
      <c r="F12" s="7" t="s">
        <v>366</v>
      </c>
      <c r="G12" s="7" t="s">
        <v>365</v>
      </c>
      <c r="T12" s="15" t="s">
        <v>17</v>
      </c>
      <c r="U12" s="15">
        <f>GETPIVOTDATA("Sum of Net sales",$T$4,"Product category",T12)</f>
        <v>119228.58999999998</v>
      </c>
      <c r="AC12" s="3" t="s">
        <v>44</v>
      </c>
      <c r="AD12" s="3">
        <f>GETPIVOTDATA("Sum of Net sales",$AC$4,"Delivery status",AC12)</f>
        <v>122160.8</v>
      </c>
      <c r="AM12" s="3" t="s">
        <v>378</v>
      </c>
      <c r="AN12" s="9">
        <v>9.5964159263770735E-2</v>
      </c>
    </row>
    <row r="13" spans="1:41" x14ac:dyDescent="0.3">
      <c r="E13" s="3" t="s">
        <v>47</v>
      </c>
      <c r="F13">
        <f>GETPIVOTDATA("Sum of Net sales",$E$4,"Region",E13)</f>
        <v>152913.79999999996</v>
      </c>
      <c r="G13" s="13">
        <f>GETPIVOTDATA("Sum of Profit Amount",$E$4,"Region",E13)</f>
        <v>0.36022182518266616</v>
      </c>
      <c r="J13" s="7" t="s">
        <v>8</v>
      </c>
      <c r="K13" s="7" t="s">
        <v>366</v>
      </c>
      <c r="L13" s="7" t="s">
        <v>365</v>
      </c>
      <c r="T13" s="15" t="s">
        <v>12</v>
      </c>
      <c r="U13" s="15">
        <f t="shared" ref="U13:U15" si="0">GETPIVOTDATA("Sum of Net sales",$T$4,"Product category",T13)</f>
        <v>183169.7</v>
      </c>
      <c r="AC13" s="3" t="s">
        <v>62</v>
      </c>
      <c r="AD13" s="3">
        <f t="shared" ref="AD13:AD14" si="1">GETPIVOTDATA("Sum of Net sales",$AC$4,"Delivery status",AC13)</f>
        <v>198728.61000000002</v>
      </c>
      <c r="AM13" s="3" t="s">
        <v>386</v>
      </c>
      <c r="AN13" s="9">
        <v>4.1133696787781067E-2</v>
      </c>
    </row>
    <row r="14" spans="1:41" x14ac:dyDescent="0.3">
      <c r="E14" s="3" t="s">
        <v>39</v>
      </c>
      <c r="F14">
        <f t="shared" ref="F14:F16" si="2">GETPIVOTDATA("Sum of Net sales",$E$4,"Region",E14)</f>
        <v>102620.98999999999</v>
      </c>
      <c r="G14" s="13">
        <f t="shared" ref="G14:G16" si="3">GETPIVOTDATA("Sum of Profit Amount",$E$4,"Region",E14)</f>
        <v>0.21978825000491783</v>
      </c>
      <c r="J14" s="3" t="s">
        <v>2</v>
      </c>
      <c r="K14" s="3">
        <f>GETPIVOTDATA("Sum of Net sales",$J$4,"City",J14)</f>
        <v>70914.720000000001</v>
      </c>
      <c r="L14" s="13">
        <f>GETPIVOTDATA("Sum of Profit Amount",$J$4,"City",J14)</f>
        <v>0.15215568816182565</v>
      </c>
      <c r="T14" s="15" t="s">
        <v>55</v>
      </c>
      <c r="U14" s="15">
        <f t="shared" si="0"/>
        <v>98907</v>
      </c>
      <c r="AC14" s="3" t="s">
        <v>52</v>
      </c>
      <c r="AD14" s="3">
        <f t="shared" si="1"/>
        <v>149850.92000000001</v>
      </c>
      <c r="AM14" s="3" t="s">
        <v>382</v>
      </c>
      <c r="AN14" s="9">
        <v>0.12729087817905893</v>
      </c>
    </row>
    <row r="15" spans="1:41" x14ac:dyDescent="0.3">
      <c r="E15" s="3" t="s">
        <v>65</v>
      </c>
      <c r="F15">
        <f t="shared" si="2"/>
        <v>128856.06999999998</v>
      </c>
      <c r="G15" s="13">
        <f t="shared" si="3"/>
        <v>0.23257005377139589</v>
      </c>
      <c r="J15" s="3" t="s">
        <v>5</v>
      </c>
      <c r="K15" s="3">
        <f t="shared" ref="K15:K19" si="4">GETPIVOTDATA("Sum of Net sales",$J$4,"City",J15)</f>
        <v>102122.41</v>
      </c>
      <c r="L15" s="13">
        <f t="shared" ref="L15:L19" si="5">GETPIVOTDATA("Sum of Profit Amount",$J$4,"City",J15)</f>
        <v>0.25180733299179192</v>
      </c>
      <c r="T15" s="15" t="s">
        <v>66</v>
      </c>
      <c r="U15" s="15">
        <f t="shared" si="0"/>
        <v>69435.040000000008</v>
      </c>
      <c r="AC15" s="8" t="s">
        <v>9</v>
      </c>
      <c r="AM15" s="3" t="s">
        <v>383</v>
      </c>
      <c r="AN15" s="9">
        <v>2.8206336176889713E-2</v>
      </c>
    </row>
    <row r="16" spans="1:41" x14ac:dyDescent="0.3">
      <c r="E16" s="3" t="s">
        <v>102</v>
      </c>
      <c r="F16">
        <f t="shared" si="2"/>
        <v>86349.47000000003</v>
      </c>
      <c r="G16" s="13">
        <f t="shared" si="3"/>
        <v>0.18741987104102004</v>
      </c>
      <c r="J16" s="3" t="s">
        <v>0</v>
      </c>
      <c r="K16" s="3">
        <f t="shared" si="4"/>
        <v>39679.409999999996</v>
      </c>
      <c r="L16" s="13">
        <f t="shared" si="5"/>
        <v>7.8150955047386741E-2</v>
      </c>
      <c r="T16" s="8" t="s">
        <v>9</v>
      </c>
      <c r="U16" s="8"/>
      <c r="AM16" s="3" t="s">
        <v>384</v>
      </c>
      <c r="AN16" s="9">
        <v>0.11515516420698435</v>
      </c>
    </row>
    <row r="17" spans="5:40" x14ac:dyDescent="0.3">
      <c r="E17" s="8" t="s">
        <v>9</v>
      </c>
      <c r="F17" s="8">
        <f>SUM(F13:F16)</f>
        <v>470740.32999999996</v>
      </c>
      <c r="G17" s="14">
        <f>SUM(G13:G16)</f>
        <v>0.99999999999999978</v>
      </c>
      <c r="J17" s="3" t="s">
        <v>1</v>
      </c>
      <c r="K17" s="3">
        <f t="shared" si="4"/>
        <v>41086.119999999995</v>
      </c>
      <c r="L17" s="13">
        <f t="shared" si="5"/>
        <v>8.3070178214502285E-2</v>
      </c>
      <c r="AM17" s="3" t="s">
        <v>9</v>
      </c>
      <c r="AN17" s="9">
        <v>1</v>
      </c>
    </row>
    <row r="18" spans="5:40" x14ac:dyDescent="0.3">
      <c r="J18" s="3" t="s">
        <v>6</v>
      </c>
      <c r="K18" s="3">
        <f t="shared" si="4"/>
        <v>115590.83</v>
      </c>
      <c r="L18" s="13">
        <f t="shared" si="5"/>
        <v>0.26215945994257656</v>
      </c>
    </row>
    <row r="19" spans="5:40" x14ac:dyDescent="0.3">
      <c r="J19" s="3" t="s">
        <v>7</v>
      </c>
      <c r="K19" s="3">
        <f t="shared" si="4"/>
        <v>101346.84</v>
      </c>
      <c r="L19" s="13">
        <f t="shared" si="5"/>
        <v>0.1726563856419169</v>
      </c>
    </row>
    <row r="20" spans="5:40" x14ac:dyDescent="0.3">
      <c r="J20" s="8" t="s">
        <v>9</v>
      </c>
      <c r="K20" s="8">
        <f>SUM(K14:K19)</f>
        <v>470740.32999999996</v>
      </c>
      <c r="L20" s="14">
        <f>SUM(L14:L19)</f>
        <v>1.0000000000000002</v>
      </c>
    </row>
    <row r="24" spans="5:40" x14ac:dyDescent="0.3">
      <c r="U24" s="4"/>
    </row>
  </sheetData>
  <mergeCells count="8">
    <mergeCell ref="AH2:AJ2"/>
    <mergeCell ref="AM2:AO2"/>
    <mergeCell ref="E2:G2"/>
    <mergeCell ref="J2:L2"/>
    <mergeCell ref="O2:Q2"/>
    <mergeCell ref="T2:V2"/>
    <mergeCell ref="Y2:Z2"/>
    <mergeCell ref="AC2:AE2"/>
  </mergeCells>
  <pageMargins left="0.7" right="0.7" top="0.75" bottom="0.75" header="0.3" footer="0.3"/>
  <drawing r:id="rId13"/>
  <extLst>
    <ext xmlns:x14="http://schemas.microsoft.com/office/spreadsheetml/2009/9/main" uri="{A8765BA9-456A-4dab-B4F3-ACF838C121DE}">
      <x14:slicerList>
        <x14:slicer r:id="rId14"/>
      </x14:slicerList>
    </ext>
    <ext xmlns:x15="http://schemas.microsoft.com/office/spreadsheetml/2010/11/main" uri="{7E03D99C-DC04-49d9-9315-930204A7B6E9}">
      <x15:timelineRefs>
        <x15:timelineRef r:id="rId15"/>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427300-9293-419C-9A66-76BD80597204}">
  <sheetPr>
    <tabColor theme="9" tint="0.59999389629810485"/>
  </sheetPr>
  <dimension ref="A1"/>
  <sheetViews>
    <sheetView showGridLines="0" showRowColHeaders="0" tabSelected="1" zoomScale="85" zoomScaleNormal="85" workbookViewId="0">
      <selection activeCell="Z4" sqref="Z4"/>
      <extLst>
        <ext xmlns:xlsdti="http://schemas.microsoft.com/office/spreadsheetml/2023/showDataTypeIcons" uri="{77bfe23e-c014-4d31-8a63-9c772dbf06b6}">
          <xlsdti:showDataTypeIcons visible="0"/>
        </ext>
      </extLst>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F Y I A A B Q S w M E F A A C A A g A G 7 k S W x X I G O S m A A A A 9 w A A A B I A H A B D b 2 5 m a W c v U G F j a 2 F n Z S 5 4 b W w g o h g A K K A U A A A A A A A A A A A A A A A A A A A A A A A A A A A A h Y 8 x D o I w G I W v Q r r T l q r R k J 8 y O J m I M T E x r k 2 p 0 A j F 0 G K 5 m 4 N H 8 g p i F H V z f N / 7 h v f u 1 x u k f V 0 F F 9 V a 3 Z g E R Z i i Q B n Z 5 N o U C e r c M V y g l M N W y J M o V D D I x s a 9 z R N U O n e O C f H e Y z / B T V s Q R m l E D t l 6 J 0 t V C / S R 9 X 8 5 1 M Y 6 Y a R C H P a v M Z z h a D r D E W V z T I G M F D J t v g Y b B j / b H w j L r n J d q 7 g y 4 W o D Z I x A 3 i f 4 A 1 B L A w Q U A A I A C A A b u R J b 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G 7 k S W y p A y M 9 O B Q A A + x g A A B M A H A B G b 3 J t d W x h c y 9 T Z W N 0 a W 9 u M S 5 t I K I Y A C i g F A A A A A A A A A A A A A A A A A A A A A A A A A A A A O 1 Y b U / j O B D + j s R / s L J a K T 2 V 0 K S l v K x 6 E r S 8 a W G v U G B 1 g l V l E t N a J H b P c R Y q 1 P 9 + 4 y Q t 3 d q B p r f S n U 6 L B C E z 9 n g 8 z z P j c W L i S 8 o Z 6 m V P 9 9 P 6 2 v p a P M S C B O g K 3 4 f E R S 0 U E r m + h u C n x x P h E 5 A c P v s k d N q J E I T J r 1 w 8 3 n P + a F d e b r / g i L S s d G b D + j a 5 b X M m Y c i 3 a m b g g 9 U e Y j Z Q x s c j Y o G l d K h z J T C L H 7 i I 2 j x M I q a U s Z 2 t V n 1 5 s X o C M W 5 V 0 S m T z Y a j t J M q e r E u y U D 5 D g o J I i T J s 0 z l X c G D x J e 6 A v 2 V Y C a p H O u 2 r h m V a C Q o b E 9 X 9 n B I Y h R g i W c 2 4 Y V I G p H J p L K + R p l x e 1 o w v Z W D W f 9 f B x O z c a k 4 1 l e O 4 / a v O G Z x 3 B + N C A v M 2 Z 1 t v 8 2 j e 8 q I / Z L V g W p O 4 f x Z n 1 8 n m z l v / k M W 7 l r N R X Y X D w h y K 5 Z x r W 7 w 4 K R D Y / u I p q u m 2 M S 2 1 d 6 7 u 4 6 J i O 8 + n 1 z 3 T g 6 u 0 Z / 7 n f 2 b u w 5 / Y i H H Q X z X 5 U 9 E 9 C 8 S I s b 9 r s B Q w H z S 7 0 A 8 n F H w Y F W q 6 P Y 0 G o U k A n N Y F b e W 5 T q Q R 5 U c 9 p m D r d y b l 9 v T o D X z W x F F G X t l C S A Y c Q m b O y E 4 A M d e m Z J r c r k 9 N Q E e 5 J r 9 M O z 5 O M Q i b k m R k J k P p a h n 8 E D x U L F b I 9 U l 7 J g N p m K W R P d E Z K y B W C S x P j 5 l b R F p N X k b q t + A i 7 G m u D D R e D / i C Z O 6 H M J L 5 u v p s t y d k c v L y e X 9 V 8 n l m c n l 6 e Q q w Y O p E Q V + J n d 1 g F K 5 Z y B A p q k X z G g U y L c K 5 M 0 C + b a O d q b Y K V L s r s K E 3 p A Q + V a L M j s G y u K f T v 8 R + X 6 z 1 r / k T 7 H z H M b P i g I s C U N w G h J 6 C n v m T z 9 9 z E M v S d S y M q V V / U x Z k L / 9 g y I z v 9 S / W G i O 4 R Q h Q m d B d p 4 t W T W m Z 6 N x h Y u 3 j 8 e u O h 5 1 3 R W X O C x S d m j s q 5 K E 7 I 8 V X f u H g B 0 h r T i 9 U T 3 B / w d w 5 R y L A W V m o / m Q W S m c T 8 t J p R B + t x D / B U T L U s A t z Q E 3 J c E N H W K s H x T n 0 I x o w r P E f 2 T 8 S Z M f 4 X h o O m 3 O O Q D K d T L t N P R 4 u t t b n k H a 2 H a b h h J T M x n Y q G 1 t e D V v S 0 O 5 j R k k f 0 g C z R N 3 V z f k b e 8 2 X W d 3 s d a + A a q 3 J K h u a V S 9 0 q h 6 K a o 9 T H W U S G Q C t Z s w X X i U C I A u E Y b h g k L N 1 T H d M o F X M w C 9 X f N M 6 B l k X n 2 j 1 l S I N s o g a l h y d 8 d z d o r h 7 J C C C p 0 p z F h 6 l h m x + r u I L S 5 X 4 t h f k P / M Q 9 9 4 h q 9 2 6 h s V K c A L I G a K o l 2 7 h n q Q a + r L 5 2 Z 9 y d y s l 8 7 N R u n c r P / K z S V z s 6 h Z b J j u D c g 1 3 x a + k n v n Q E C D R 8 R r o 4 i G U o 7 i v c 1 N w p w n + k h H J K D Y 4 W K w q d 4 2 z 2 g s + / y h n 7 Y T g p K 4 f z / u H 3 e 6 f Z v x i D I c V u b y / v B Z q n 5 y + h U D H Q H e 6 E R G o f J H P b P L y v Q b A / o h 0 a 2 r / Y O z w z 0 m h x v + k I a B v V t B v 6 P f 4 P f q E v 7 M K e C q P Y F Y 3 U K v 2 i M h 8 e F I b b 0 1 2 1 q 1 S y z e T 1 G N K v O R p 7 n y R 5 7 m z / v I k / W C p x 2 N m 4 v t Y f o t M K V z E k s e w S T z v d x 8 z 3 6 v M 1 7 u n r 1 y P 1 z U 1 u K x u t + i c x 6 Y i k f a 0 H 4 0 X D E 7 J K T f 4 e K s 9 d D 5 B 9 M Z J J d w t H 0 H S A 6 4 h J g h d b l 6 R S Z T n u F Y f t G a 3 a 2 a b q S T j E L q w y r z J z K k J 2 W + t M 1 r v X b 7 g L D J r x C z x w W 3 s p R S M t u 4 d h U R 7 A 8 R 4 x K p 4 u C c x o f R S I 7 t 9 C U b f 4 4 l J C E b q G t h b F 8 S n 4 v A O a I k D G 5 w m A D / + h X l m Z X d M C e V y r x n o x D 7 s G I 6 c j 5 Y q T y V 2 s Y N V K 1 j w X 2 i O D b 9 z 3 G s a j 5 R T C 1 c A b 5 V c 1 T K X R 8 W P F X J 9 B 4 d y n W y C 5 2 y w f 4 b 5 c a z P v 0 N U E s B A i 0 A F A A C A A g A G 7 k S W x X I G O S m A A A A 9 w A A A B I A A A A A A A A A A A A A A A A A A A A A A E N v b m Z p Z y 9 Q Y W N r Y W d l L n h t b F B L A Q I t A B Q A A g A I A B u 5 E l s P y u m r p A A A A O k A A A A T A A A A A A A A A A A A A A A A A P I A A A B b Q 2 9 u d G V u d F 9 U e X B l c 1 0 u e G 1 s U E s B A i 0 A F A A C A A g A G 7 k S W y p A y M 9 O B Q A A + x g A A B M A A A A A A A A A A A A A A A A A 4 w E A A E Z v c m 1 1 b G F z L 1 N l Y 3 R p b 2 4 x L m 1 Q S w U G A A A A A A M A A w D C A A A A f g c 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o G s A A A A A A A B + a 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V G F i b G U x P C 9 J d G V t U G F 0 a D 4 8 L 0 l 0 Z W 1 M b 2 N h d G l v b j 4 8 U 3 R h Y m x l R W 5 0 c m l l c z 4 8 R W 5 0 c n k g V H l w Z T 0 i S X N Q c m l 2 Y X R l I i B W Y W x 1 Z T 0 i b D A i I C 8 + P E V u d H J 5 I F R 5 c G U 9 I l F 1 Z X J 5 S U Q i I F Z h b H V l P S J z Z m U 2 N D I x O T I t Z D h l M C 0 0 N 2 U z L W I 5 Y z g t O T k y Y m Y 4 N G E y Z T U 0 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C I g L z 4 8 R W 5 0 c n k g V H l w Z T 0 i U m V z d W x 0 V H l w Z S I g V m F s d W U 9 I n N F e G N l c H R p b 2 4 i I C 8 + P E V u d H J 5 I F R 5 c G U 9 I k J 1 Z m Z l c k 5 l e H R S Z W Z y Z X N o I i B W Y W x 1 Z T 0 i b D E i I C 8 + P E V u d H J 5 I F R 5 c G U 9 I k Z p b G x l Z E N v b X B s Z X R l U m V z d W x 0 V G 9 X b 3 J r c 2 h l Z X Q i I F Z h b H V l P S J s M S I g L z 4 8 R W 5 0 c n k g V H l w Z T 0 i Q W R k Z W R U b 0 R h d G F N b 2 R l b C I g V m F s d W U 9 I m w w I i A v P j x F b n R y e S B U e X B l P S J G a W x s Q 2 9 1 b n Q i I F Z h b H V l P S J s M y I g L z 4 8 R W 5 0 c n k g V H l w Z T 0 i R m l s b E V y c m 9 y Q 2 9 k Z S I g V m F s d W U 9 I n N V b m t u b 3 d u I i A v P j x F b n R y e S B U e X B l P S J G a W x s R X J y b 3 J D b 3 V u d C I g V m F s d W U 9 I m w w I i A v P j x F b n R y e S B U e X B l P S J G a W x s T G F z d F V w Z G F 0 Z W Q i I F Z h b H V l P S J k M j A y N S 0 w N i 0 w N 1 Q w N j o 1 M z o 1 M y 4 x N z U 2 N j k y W i I g L z 4 8 R W 5 0 c n k g V H l w Z T 0 i R m l s b E N v b H V t b l R 5 c G V z I i B W Y W x 1 Z T 0 i c 0 F 3 W U d B d 0 1 I I i A v P j x F b n R y e S B U e X B l P S J G a W x s Q 2 9 s d W 1 u T m F t Z X M i I F Z h b H V l P S J z W y Z x d W 9 0 O 1 N y I G 5 v J n F 1 b 3 Q 7 L C Z x d W 9 0 O 1 J l Z 2 l v b i A m c X V v d D s s J n F 1 b 3 Q 7 U H J v Z H V j d C A m c X V v d D s s J n F 1 b 3 Q 7 I H F 1 Y W 5 0 a X R 5 J n F 1 b 3 Q 7 L C Z x d W 9 0 O 1 V u a X Q g c H J p Y 2 U g J n F 1 b 3 Q 7 L C Z x d W 9 0 O 1 N h b G V z I G R h d G E g J n F 1 b 3 Q 7 X S I g L z 4 8 R W 5 0 c n k g V H l w Z T 0 i R m l s b F N 0 Y X R 1 c y I g V m F s d W U 9 I n N D b 2 1 w b G V 0 Z S I g L z 4 8 R W 5 0 c n k g V H l w Z T 0 i U m V s Y X R p b 2 5 z a G l w S W 5 m b 0 N v b n R h a W 5 l c i I g V m F s d W U 9 I n N 7 J n F 1 b 3 Q 7 Y 2 9 s d W 1 u Q 2 9 1 b n Q m c X V v d D s 6 N i w m c X V v d D t r Z X l D b 2 x 1 b W 5 O Y W 1 l c y Z x d W 9 0 O z p b X S w m c X V v d D t x d W V y e V J l b G F 0 a W 9 u c 2 h p c H M m c X V v d D s 6 W 1 0 s J n F 1 b 3 Q 7 Y 2 9 s d W 1 u S W R l b n R p d G l l c y Z x d W 9 0 O z p b J n F 1 b 3 Q 7 U 2 V j d G l v b j E v V G F i b G U x L 0 F 1 d G 9 S Z W 1 v d m V k Q 2 9 s d W 1 u c z E u e 1 N y I G 5 v L D B 9 J n F 1 b 3 Q 7 L C Z x d W 9 0 O 1 N l Y 3 R p b 2 4 x L 1 R h Y m x l M S 9 B d X R v U m V t b 3 Z l Z E N v b H V t b n M x L n t S Z W d p b 2 4 g L D F 9 J n F 1 b 3 Q 7 L C Z x d W 9 0 O 1 N l Y 3 R p b 2 4 x L 1 R h Y m x l M S 9 B d X R v U m V t b 3 Z l Z E N v b H V t b n M x L n t Q c m 9 k d W N 0 I C w y f S Z x d W 9 0 O y w m c X V v d D t T Z W N 0 a W 9 u M S 9 U Y W J s Z T E v Q X V 0 b 1 J l b W 9 2 Z W R D b 2 x 1 b W 5 z M S 5 7 I H F 1 Y W 5 0 a X R 5 L D N 9 J n F 1 b 3 Q 7 L C Z x d W 9 0 O 1 N l Y 3 R p b 2 4 x L 1 R h Y m x l M S 9 B d X R v U m V t b 3 Z l Z E N v b H V t b n M x L n t V b m l 0 I H B y a W N l I C w 0 f S Z x d W 9 0 O y w m c X V v d D t T Z W N 0 a W 9 u M S 9 U Y W J s Z T E v Q X V 0 b 1 J l b W 9 2 Z W R D b 2 x 1 b W 5 z M S 5 7 U 2 F s Z X M g Z G F 0 Y S A s N X 0 m c X V v d D t d L C Z x d W 9 0 O 0 N v b H V t b k N v d W 5 0 J n F 1 b 3 Q 7 O j Y s J n F 1 b 3 Q 7 S 2 V 5 Q 2 9 s d W 1 u T m F t Z X M m c X V v d D s 6 W 1 0 s J n F 1 b 3 Q 7 Q 2 9 s d W 1 u S W R l b n R p d G l l c y Z x d W 9 0 O z p b J n F 1 b 3 Q 7 U 2 V j d G l v b j E v V G F i b G U x L 0 F 1 d G 9 S Z W 1 v d m V k Q 2 9 s d W 1 u c z E u e 1 N y I G 5 v L D B 9 J n F 1 b 3 Q 7 L C Z x d W 9 0 O 1 N l Y 3 R p b 2 4 x L 1 R h Y m x l M S 9 B d X R v U m V t b 3 Z l Z E N v b H V t b n M x L n t S Z W d p b 2 4 g L D F 9 J n F 1 b 3 Q 7 L C Z x d W 9 0 O 1 N l Y 3 R p b 2 4 x L 1 R h Y m x l M S 9 B d X R v U m V t b 3 Z l Z E N v b H V t b n M x L n t Q c m 9 k d W N 0 I C w y f S Z x d W 9 0 O y w m c X V v d D t T Z W N 0 a W 9 u M S 9 U Y W J s Z T E v Q X V 0 b 1 J l b W 9 2 Z W R D b 2 x 1 b W 5 z M S 5 7 I H F 1 Y W 5 0 a X R 5 L D N 9 J n F 1 b 3 Q 7 L C Z x d W 9 0 O 1 N l Y 3 R p b 2 4 x L 1 R h Y m x l M S 9 B d X R v U m V t b 3 Z l Z E N v b H V t b n M x L n t V b m l 0 I H B y a W N l I C w 0 f S Z x d W 9 0 O y w m c X V v d D t T Z W N 0 a W 9 u M S 9 U Y W J s Z T E v Q X V 0 b 1 J l b W 9 2 Z W R D b 2 x 1 b W 5 z M S 5 7 U 2 F s Z X M g Z G F 0 Y S A s N X 0 m c X V v d D t d L C Z x d W 9 0 O 1 J l b G F 0 a W 9 u c 2 h p c E l u Z m 8 m c X V v d D s 6 W 1 1 9 I i A v P j w v U 3 R h Y m x l R W 5 0 c m l l c z 4 8 L 0 l 0 Z W 0 + P E l 0 Z W 0 + P E l 0 Z W 1 M b 2 N h d G l v b j 4 8 S X R l b V R 5 c G U + R m 9 y b X V s Y T w v S X R l b V R 5 c G U + P E l 0 Z W 1 Q Y X R o P l N l Y 3 R p b 2 4 x L 1 R h Y m x l M S 9 T b 3 V y Y 2 U 8 L 0 l 0 Z W 1 Q Y X R o P j w v S X R l b U x v Y 2 F 0 a W 9 u P j x T d G F i b G V F b n R y a W V z I C 8 + P C 9 J d G V t P j x J d G V t P j x J d G V t T G 9 j Y X R p b 2 4 + P E l 0 Z W 1 U e X B l P k Z v c m 1 1 b G E 8 L 0 l 0 Z W 1 U e X B l P j x J d G V t U G F 0 a D 5 T Z W N 0 a W 9 u M S 9 U Y W J s Z T E v Q 2 h h b m d l Z C U y M F R 5 c G U 8 L 0 l 0 Z W 1 Q Y X R o P j w v S X R l b U x v Y 2 F 0 a W 9 u P j x T d G F i b G V F b n R y a W V z I C 8 + P C 9 J d G V t P j x J d G V t P j x J d G V t T G 9 j Y X R p b 2 4 + P E l 0 Z W 1 U e X B l P k Z v c m 1 1 b G E 8 L 0 l 0 Z W 1 U e X B l P j x J d G V t U G F 0 a D 5 T Z W N 0 a W 9 u M S 9 U Y W J s Z T I 8 L 0 l 0 Z W 1 Q Y X R o P j w v S X R l b U x v Y 2 F 0 a W 9 u P j x T d G F i b G V F b n R y a W V z P j x F b n R y e S B U e X B l P S J J c 1 B y a X Z h d G U i I F Z h b H V l P S J s M C I g L z 4 8 R W 5 0 c n k g V H l w Z T 0 i U X V l c n l J R C I g V m F s d W U 9 I n N k Z j R m N D U 3 O C 0 3 M j N j L T Q z Z j M t Y j I z Y y 0 1 N D d k M G I 3 Z j k y N W I 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E i I C 8 + P E V u d H J 5 I F R 5 c G U 9 I k F k Z G V k V G 9 E Y X R h T W 9 k Z W w i I F Z h b H V l P S J s M C I g L z 4 8 R W 5 0 c n k g V H l w Z T 0 i R m l s b E N v d W 5 0 I i B W Y W x 1 Z T 0 i b D M i I C 8 + P E V u d H J 5 I F R 5 c G U 9 I k Z p b G x F c n J v c k N v Z G U i I F Z h b H V l P S J z V W 5 r b m 9 3 b i I g L z 4 8 R W 5 0 c n k g V H l w Z T 0 i R m l s b E V y c m 9 y Q 2 9 1 b n Q i I F Z h b H V l P S J s M C I g L z 4 8 R W 5 0 c n k g V H l w Z T 0 i R m l s b E x h c 3 R V c G R h d G V k I i B W Y W x 1 Z T 0 i Z D I w M j U t M D Y t M D d U M D Y 6 N T U 6 M T E u M j U 1 M z k 1 N F o i I C 8 + P E V u d H J 5 I F R 5 c G U 9 I k Z p b G x D b 2 x 1 b W 5 U e X B l c y I g V m F s d W U 9 I n N B d 1 l H Q X d N Q S I g L z 4 8 R W 5 0 c n k g V H l w Z T 0 i R m l s b E N v b H V t b k 5 h b W V z I i B W Y W x 1 Z T 0 i c 1 s m c X V v d D t T c i B u b y Z x d W 9 0 O y w m c X V v d D t S Z W d p b 2 4 g J n F 1 b 3 Q 7 L C Z x d W 9 0 O 1 B y b 2 R 1 Y 3 Q g J n F 1 b 3 Q 7 L C Z x d W 9 0 O y B x d W F u d G l 0 e S Z x d W 9 0 O y w m c X V v d D t V b m l 0 I H B y a W N l I C Z x d W 9 0 O y w m c X V v d D t T Y W x l c y B k Y X R h I C Z x d W 9 0 O 1 0 i I C 8 + P E V u d H J 5 I F R 5 c G U 9 I k Z p b G x T d G F 0 d X M i I F Z h b H V l P S J z Q 2 9 t c G x l d G U i I C 8 + P E V u d H J 5 I F R 5 c G U 9 I l J l b G F 0 a W 9 u c 2 h p c E l u Z m 9 D b 2 5 0 Y W l u Z X I i I F Z h b H V l P S J z e y Z x d W 9 0 O 2 N v b H V t b k N v d W 5 0 J n F 1 b 3 Q 7 O j Y s J n F 1 b 3 Q 7 a 2 V 5 Q 2 9 s d W 1 u T m F t Z X M m c X V v d D s 6 W 1 0 s J n F 1 b 3 Q 7 c X V l c n l S Z W x h d G l v b n N o a X B z J n F 1 b 3 Q 7 O l t d L C Z x d W 9 0 O 2 N v b H V t b k l k Z W 5 0 a X R p Z X M m c X V v d D s 6 W y Z x d W 9 0 O 1 N l Y 3 R p b 2 4 x L 1 R h Y m x l M i 9 B d X R v U m V t b 3 Z l Z E N v b H V t b n M x L n t T c i B u b y w w f S Z x d W 9 0 O y w m c X V v d D t T Z W N 0 a W 9 u M S 9 U Y W J s Z T I v Q X V 0 b 1 J l b W 9 2 Z W R D b 2 x 1 b W 5 z M S 5 7 U m V n a W 9 u I C w x f S Z x d W 9 0 O y w m c X V v d D t T Z W N 0 a W 9 u M S 9 U Y W J s Z T I v Q X V 0 b 1 J l b W 9 2 Z W R D b 2 x 1 b W 5 z M S 5 7 U H J v Z H V j d C A s M n 0 m c X V v d D s s J n F 1 b 3 Q 7 U 2 V j d G l v b j E v V G F i b G U y L 0 F 1 d G 9 S Z W 1 v d m V k Q 2 9 s d W 1 u c z E u e y B x d W F u d G l 0 e S w z f S Z x d W 9 0 O y w m c X V v d D t T Z W N 0 a W 9 u M S 9 U Y W J s Z T I v Q X V 0 b 1 J l b W 9 2 Z W R D b 2 x 1 b W 5 z M S 5 7 V W 5 p d C B w c m l j Z S A s N H 0 m c X V v d D s s J n F 1 b 3 Q 7 U 2 V j d G l v b j E v V G F i b G U y L 0 F 1 d G 9 S Z W 1 v d m V k Q 2 9 s d W 1 u c z E u e 1 N h b G V z I G R h d G E g L D V 9 J n F 1 b 3 Q 7 X S w m c X V v d D t D b 2 x 1 b W 5 D b 3 V u d C Z x d W 9 0 O z o 2 L C Z x d W 9 0 O 0 t l e U N v b H V t b k 5 h b W V z J n F 1 b 3 Q 7 O l t d L C Z x d W 9 0 O 0 N v b H V t b k l k Z W 5 0 a X R p Z X M m c X V v d D s 6 W y Z x d W 9 0 O 1 N l Y 3 R p b 2 4 x L 1 R h Y m x l M i 9 B d X R v U m V t b 3 Z l Z E N v b H V t b n M x L n t T c i B u b y w w f S Z x d W 9 0 O y w m c X V v d D t T Z W N 0 a W 9 u M S 9 U Y W J s Z T I v Q X V 0 b 1 J l b W 9 2 Z W R D b 2 x 1 b W 5 z M S 5 7 U m V n a W 9 u I C w x f S Z x d W 9 0 O y w m c X V v d D t T Z W N 0 a W 9 u M S 9 U Y W J s Z T I v Q X V 0 b 1 J l b W 9 2 Z W R D b 2 x 1 b W 5 z M S 5 7 U H J v Z H V j d C A s M n 0 m c X V v d D s s J n F 1 b 3 Q 7 U 2 V j d G l v b j E v V G F i b G U y L 0 F 1 d G 9 S Z W 1 v d m V k Q 2 9 s d W 1 u c z E u e y B x d W F u d G l 0 e S w z f S Z x d W 9 0 O y w m c X V v d D t T Z W N 0 a W 9 u M S 9 U Y W J s Z T I v Q X V 0 b 1 J l b W 9 2 Z W R D b 2 x 1 b W 5 z M S 5 7 V W 5 p d C B w c m l j Z S A s N H 0 m c X V v d D s s J n F 1 b 3 Q 7 U 2 V j d G l v b j E v V G F i b G U y L 0 F 1 d G 9 S Z W 1 v d m V k Q 2 9 s d W 1 u c z E u e 1 N h b G V z I G R h d G E g L D V 9 J n F 1 b 3 Q 7 X S w m c X V v d D t S Z W x h d G l v b n N o a X B J b m Z v J n F 1 b 3 Q 7 O l t d f S I g L z 4 8 L 1 N 0 Y W J s Z U V u d H J p Z X M + P C 9 J d G V t P j x J d G V t P j x J d G V t T G 9 j Y X R p b 2 4 + P E l 0 Z W 1 U e X B l P k Z v c m 1 1 b G E 8 L 0 l 0 Z W 1 U e X B l P j x J d G V t U G F 0 a D 5 T Z W N 0 a W 9 u M S 9 U Y W J s Z T I v U 2 9 1 c m N l P C 9 J d G V t U G F 0 a D 4 8 L 0 l 0 Z W 1 M b 2 N h d G l v b j 4 8 U 3 R h Y m x l R W 5 0 c m l l c y A v P j w v S X R l b T 4 8 S X R l b T 4 8 S X R l b U x v Y 2 F 0 a W 9 u P j x J d G V t V H l w Z T 5 G b 3 J t d W x h P C 9 J d G V t V H l w Z T 4 8 S X R l b V B h d G g + U 2 V j d G l v b j E v V G F i b G U y L 0 N o Y W 5 n Z W Q l M j B U e X B l P C 9 J d G V t U G F 0 a D 4 8 L 0 l 0 Z W 1 M b 2 N h d G l v b j 4 8 U 3 R h Y m x l R W 5 0 c m l l c y A v P j w v S X R l b T 4 8 S X R l b T 4 8 S X R l b U x v Y 2 F 0 a W 9 u P j x J d G V t V H l w Z T 5 G b 3 J t d W x h P C 9 J d G V t V H l w Z T 4 8 S X R l b V B h d G g + U 2 V j d G l v b j E v V G F i b G U z P C 9 J d G V t U G F 0 a D 4 8 L 0 l 0 Z W 1 M b 2 N h d G l v b j 4 8 U 3 R h Y m x l R W 5 0 c m l l c z 4 8 R W 5 0 c n k g V H l w Z T 0 i S X N Q c m l 2 Y X R l I i B W Y W x 1 Z T 0 i b D A i I C 8 + P E V u d H J 5 I F R 5 c G U 9 I l F 1 Z X J 5 S U Q i I F Z h b H V l P S J z O G J h Y W M x Z G U t Y z M 3 M C 0 0 Z G F j L W I 1 M z M t M G N i M z F l N D U 4 M D N l 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x I i A v P j x F b n R y e S B U e X B l P S J B Z G R l Z F R v R G F 0 Y U 1 v Z G V s I i B W Y W x 1 Z T 0 i b D A i I C 8 + P E V u d H J 5 I F R 5 c G U 9 I k Z p b G x D b 3 V u d C I g V m F s d W U 9 I m w z I i A v P j x F b n R y e S B U e X B l P S J G a W x s R X J y b 3 J D b 2 R l I i B W Y W x 1 Z T 0 i c 1 V u a 2 5 v d 2 4 i I C 8 + P E V u d H J 5 I F R 5 c G U 9 I k Z p b G x F c n J v c k N v d W 5 0 I i B W Y W x 1 Z T 0 i b D A i I C 8 + P E V u d H J 5 I F R 5 c G U 9 I k Z p b G x M Y X N 0 V X B k Y X R l Z C I g V m F s d W U 9 I m Q y M D I 1 L T A 2 L T A 3 V D A 3 O j A y O j M 3 L j U w O T E z N z h a I i A v P j x F b n R y e S B U e X B l P S J G a W x s Q 2 9 s d W 1 u V H l w Z X M i I F Z h b H V l P S J z Q X d Z R 0 F 3 T U E i I C 8 + P E V u d H J 5 I F R 5 c G U 9 I k Z p b G x D b 2 x 1 b W 5 O Y W 1 l c y I g V m F s d W U 9 I n N b J n F 1 b 3 Q 7 U 3 I g b m 8 m c X V v d D s s J n F 1 b 3 Q 7 U m V n a W 9 u I C Z x d W 9 0 O y w m c X V v d D t Q c m 9 k d W N 0 I C Z x d W 9 0 O y w m c X V v d D s g c X V h b n R p d H k m c X V v d D s s J n F 1 b 3 Q 7 V W 5 p d C B w c m l j Z S A m c X V v d D s s J n F 1 b 3 Q 7 U 2 F s Z X M g Z G F 0 Y S A m c X V v d D t d I i A v P j x F b n R y e S B U e X B l P S J G a W x s U 3 R h d H V z I i B W Y W x 1 Z T 0 i c 0 N v b X B s Z X R l I i A v P j x F b n R y e S B U e X B l P S J S Z W x h d G l v b n N o a X B J b m Z v Q 2 9 u d G F p b m V y I i B W Y W x 1 Z T 0 i c 3 s m c X V v d D t j b 2 x 1 b W 5 D b 3 V u d C Z x d W 9 0 O z o 2 L C Z x d W 9 0 O 2 t l e U N v b H V t b k 5 h b W V z J n F 1 b 3 Q 7 O l t d L C Z x d W 9 0 O 3 F 1 Z X J 5 U m V s Y X R p b 2 5 z a G l w c y Z x d W 9 0 O z p b X S w m c X V v d D t j b 2 x 1 b W 5 J Z G V u d G l 0 a W V z J n F 1 b 3 Q 7 O l s m c X V v d D t T Z W N 0 a W 9 u M S 9 U Y W J s Z T M v Q X V 0 b 1 J l b W 9 2 Z W R D b 2 x 1 b W 5 z M S 5 7 U 3 I g b m 8 s M H 0 m c X V v d D s s J n F 1 b 3 Q 7 U 2 V j d G l v b j E v V G F i b G U z L 0 F 1 d G 9 S Z W 1 v d m V k Q 2 9 s d W 1 u c z E u e 1 J l Z 2 l v b i A s M X 0 m c X V v d D s s J n F 1 b 3 Q 7 U 2 V j d G l v b j E v V G F i b G U z L 0 F 1 d G 9 S Z W 1 v d m V k Q 2 9 s d W 1 u c z E u e 1 B y b 2 R 1 Y 3 Q g L D J 9 J n F 1 b 3 Q 7 L C Z x d W 9 0 O 1 N l Y 3 R p b 2 4 x L 1 R h Y m x l M y 9 B d X R v U m V t b 3 Z l Z E N v b H V t b n M x L n s g c X V h b n R p d H k s M 3 0 m c X V v d D s s J n F 1 b 3 Q 7 U 2 V j d G l v b j E v V G F i b G U z L 0 F 1 d G 9 S Z W 1 v d m V k Q 2 9 s d W 1 u c z E u e 1 V u a X Q g c H J p Y 2 U g L D R 9 J n F 1 b 3 Q 7 L C Z x d W 9 0 O 1 N l Y 3 R p b 2 4 x L 1 R h Y m x l M y 9 B d X R v U m V t b 3 Z l Z E N v b H V t b n M x L n t T Y W x l c y B k Y X R h I C w 1 f S Z x d W 9 0 O 1 0 s J n F 1 b 3 Q 7 Q 2 9 s d W 1 u Q 2 9 1 b n Q m c X V v d D s 6 N i w m c X V v d D t L Z X l D b 2 x 1 b W 5 O Y W 1 l c y Z x d W 9 0 O z p b X S w m c X V v d D t D b 2 x 1 b W 5 J Z G V u d G l 0 a W V z J n F 1 b 3 Q 7 O l s m c X V v d D t T Z W N 0 a W 9 u M S 9 U Y W J s Z T M v Q X V 0 b 1 J l b W 9 2 Z W R D b 2 x 1 b W 5 z M S 5 7 U 3 I g b m 8 s M H 0 m c X V v d D s s J n F 1 b 3 Q 7 U 2 V j d G l v b j E v V G F i b G U z L 0 F 1 d G 9 S Z W 1 v d m V k Q 2 9 s d W 1 u c z E u e 1 J l Z 2 l v b i A s M X 0 m c X V v d D s s J n F 1 b 3 Q 7 U 2 V j d G l v b j E v V G F i b G U z L 0 F 1 d G 9 S Z W 1 v d m V k Q 2 9 s d W 1 u c z E u e 1 B y b 2 R 1 Y 3 Q g L D J 9 J n F 1 b 3 Q 7 L C Z x d W 9 0 O 1 N l Y 3 R p b 2 4 x L 1 R h Y m x l M y 9 B d X R v U m V t b 3 Z l Z E N v b H V t b n M x L n s g c X V h b n R p d H k s M 3 0 m c X V v d D s s J n F 1 b 3 Q 7 U 2 V j d G l v b j E v V G F i b G U z L 0 F 1 d G 9 S Z W 1 v d m V k Q 2 9 s d W 1 u c z E u e 1 V u a X Q g c H J p Y 2 U g L D R 9 J n F 1 b 3 Q 7 L C Z x d W 9 0 O 1 N l Y 3 R p b 2 4 x L 1 R h Y m x l M y 9 B d X R v U m V t b 3 Z l Z E N v b H V t b n M x L n t T Y W x l c y B k Y X R h I C w 1 f S Z x d W 9 0 O 1 0 s J n F 1 b 3 Q 7 U m V s Y X R p b 2 5 z a G l w S W 5 m b y Z x d W 9 0 O z p b X X 0 i I C 8 + P C 9 T d G F i b G V F b n R y a W V z P j w v S X R l b T 4 8 S X R l b T 4 8 S X R l b U x v Y 2 F 0 a W 9 u P j x J d G V t V H l w Z T 5 G b 3 J t d W x h P C 9 J d G V t V H l w Z T 4 8 S X R l b V B h d G g + U 2 V j d G l v b j E v V G F i b G U z L 1 N v d X J j Z T w v S X R l b V B h d G g + P C 9 J d G V t T G 9 j Y X R p b 2 4 + P F N 0 Y W J s Z U V u d H J p Z X M g L z 4 8 L 0 l 0 Z W 0 + P E l 0 Z W 0 + P E l 0 Z W 1 M b 2 N h d G l v b j 4 8 S X R l b V R 5 c G U + R m 9 y b X V s Y T w v S X R l b V R 5 c G U + P E l 0 Z W 1 Q Y X R o P l N l Y 3 R p b 2 4 x L 1 R h Y m x l M y 9 D a G F u Z 2 V k J T I w V H l w Z T w v S X R l b V B h d G g + P C 9 J d G V t T G 9 j Y X R p b 2 4 + P F N 0 Y W J s Z U V u d H J p Z X M g L z 4 8 L 0 l 0 Z W 0 + P E l 0 Z W 0 + P E l 0 Z W 1 M b 2 N h d G l v b j 4 8 S X R l b V R 5 c G U + R m 9 y b X V s Y T w v S X R l b V R 5 c G U + P E l 0 Z W 1 Q Y X R o P l N l Y 3 R p b 2 4 x L 0 F w c G V u Z D E 8 L 0 l 0 Z W 1 Q Y X R o P j w v S X R l b U x v Y 2 F 0 a W 9 u P j x T d G F i b G V F b n R y a W V z P j x F b n R y e S B U e X B l P S J J c 1 B y a X Z h d G U i I F Z h b H V l P S J s M C I g L z 4 8 R W 5 0 c n k g V H l w Z T 0 i U X V l c n l J R C I g V m F s d W U 9 I n M w N z V m N G Y z Y y 0 w M D k w L T R i O T k t O G V l O S 0 1 O T g x O W R l N z U 4 Z m I 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w I i A v P j x F b n R y e S B U e X B l P S J S Z X N 1 b H R U e X B l I i B W Y W x 1 Z T 0 i c 0 V 4 Y 2 V w d G l v b i I g L z 4 8 R W 5 0 c n k g V H l w Z T 0 i Q n V m Z m V y T m V 4 d F J l Z n J l c 2 g i I F Z h b H V l P S J s M S I g L z 4 8 R W 5 0 c n k g V H l w Z T 0 i R m l s b G V k Q 2 9 t c G x l d G V S Z X N 1 b H R U b 1 d v c m t z a G V l d C I g V m F s d W U 9 I m w x I i A v P j x F b n R y e S B U e X B l P S J B Z G R l Z F R v R G F 0 Y U 1 v Z G V s I i B W Y W x 1 Z T 0 i b D A i I C 8 + P E V u d H J 5 I F R 5 c G U 9 I k Z p b G x D b 3 V u d C I g V m F s d W U 9 I m w 5 I i A v P j x F b n R y e S B U e X B l P S J G a W x s R X J y b 3 J D b 2 R l I i B W Y W x 1 Z T 0 i c 1 V u a 2 5 v d 2 4 i I C 8 + P E V u d H J 5 I F R 5 c G U 9 I k Z p b G x F c n J v c k N v d W 5 0 I i B W Y W x 1 Z T 0 i b D A i I C 8 + P E V u d H J 5 I F R 5 c G U 9 I k Z p b G x M Y X N 0 V X B k Y X R l Z C I g V m F s d W U 9 I m Q y M D I 1 L T A 2 L T A 3 V D A 3 O j A y O j M 3 L j U 0 M z A x O D J a I i A v P j x F b n R y e S B U e X B l P S J G a W x s Q 2 9 s d W 1 u V H l w Z X M i I F Z h b H V l P S J z Q X d Z R 0 F 3 T U E i I C 8 + P E V u d H J 5 I F R 5 c G U 9 I k Z p b G x D b 2 x 1 b W 5 O Y W 1 l c y I g V m F s d W U 9 I n N b J n F 1 b 3 Q 7 U 3 I g b m 8 m c X V v d D s s J n F 1 b 3 Q 7 U m V n a W 9 u I C Z x d W 9 0 O y w m c X V v d D t Q c m 9 k d W N 0 I C Z x d W 9 0 O y w m c X V v d D s g c X V h b n R p d H k m c X V v d D s s J n F 1 b 3 Q 7 V W 5 p d C B w c m l j Z S A m c X V v d D s s J n F 1 b 3 Q 7 U 2 F s Z X M g Z G F 0 Y S A m c X V v d D t d I i A v P j x F b n R y e S B U e X B l P S J G a W x s U 3 R h d H V z I i B W Y W x 1 Z T 0 i c 0 N v b X B s Z X R l I i A v P j x F b n R y e S B U e X B l P S J S Z W x h d G l v b n N o a X B J b m Z v Q 2 9 u d G F p b m V y I i B W Y W x 1 Z T 0 i c 3 s m c X V v d D t j b 2 x 1 b W 5 D b 3 V u d C Z x d W 9 0 O z o 2 L C Z x d W 9 0 O 2 t l e U N v b H V t b k 5 h b W V z J n F 1 b 3 Q 7 O l t d L C Z x d W 9 0 O 3 F 1 Z X J 5 U m V s Y X R p b 2 5 z a G l w c y Z x d W 9 0 O z p b X S w m c X V v d D t j b 2 x 1 b W 5 J Z G V u d G l 0 a W V z J n F 1 b 3 Q 7 O l s m c X V v d D t T Z W N 0 a W 9 u M S 9 B c H B l b m Q x L 0 F 1 d G 9 S Z W 1 v d m V k Q 2 9 s d W 1 u c z E u e 1 N y I G 5 v L D B 9 J n F 1 b 3 Q 7 L C Z x d W 9 0 O 1 N l Y 3 R p b 2 4 x L 0 F w c G V u Z D E v Q X V 0 b 1 J l b W 9 2 Z W R D b 2 x 1 b W 5 z M S 5 7 U m V n a W 9 u I C w x f S Z x d W 9 0 O y w m c X V v d D t T Z W N 0 a W 9 u M S 9 B c H B l b m Q x L 0 F 1 d G 9 S Z W 1 v d m V k Q 2 9 s d W 1 u c z E u e 1 B y b 2 R 1 Y 3 Q g L D J 9 J n F 1 b 3 Q 7 L C Z x d W 9 0 O 1 N l Y 3 R p b 2 4 x L 0 F w c G V u Z D E v Q X V 0 b 1 J l b W 9 2 Z W R D b 2 x 1 b W 5 z M S 5 7 I H F 1 Y W 5 0 a X R 5 L D N 9 J n F 1 b 3 Q 7 L C Z x d W 9 0 O 1 N l Y 3 R p b 2 4 x L 0 F w c G V u Z D E v Q X V 0 b 1 J l b W 9 2 Z W R D b 2 x 1 b W 5 z M S 5 7 V W 5 p d C B w c m l j Z S A s N H 0 m c X V v d D s s J n F 1 b 3 Q 7 U 2 V j d G l v b j E v Q X B w Z W 5 k M S 9 B d X R v U m V t b 3 Z l Z E N v b H V t b n M x L n t T Y W x l c y B k Y X R h I C w 1 f S Z x d W 9 0 O 1 0 s J n F 1 b 3 Q 7 Q 2 9 s d W 1 u Q 2 9 1 b n Q m c X V v d D s 6 N i w m c X V v d D t L Z X l D b 2 x 1 b W 5 O Y W 1 l c y Z x d W 9 0 O z p b X S w m c X V v d D t D b 2 x 1 b W 5 J Z G V u d G l 0 a W V z J n F 1 b 3 Q 7 O l s m c X V v d D t T Z W N 0 a W 9 u M S 9 B c H B l b m Q x L 0 F 1 d G 9 S Z W 1 v d m V k Q 2 9 s d W 1 u c z E u e 1 N y I G 5 v L D B 9 J n F 1 b 3 Q 7 L C Z x d W 9 0 O 1 N l Y 3 R p b 2 4 x L 0 F w c G V u Z D E v Q X V 0 b 1 J l b W 9 2 Z W R D b 2 x 1 b W 5 z M S 5 7 U m V n a W 9 u I C w x f S Z x d W 9 0 O y w m c X V v d D t T Z W N 0 a W 9 u M S 9 B c H B l b m Q x L 0 F 1 d G 9 S Z W 1 v d m V k Q 2 9 s d W 1 u c z E u e 1 B y b 2 R 1 Y 3 Q g L D J 9 J n F 1 b 3 Q 7 L C Z x d W 9 0 O 1 N l Y 3 R p b 2 4 x L 0 F w c G V u Z D E v Q X V 0 b 1 J l b W 9 2 Z W R D b 2 x 1 b W 5 z M S 5 7 I H F 1 Y W 5 0 a X R 5 L D N 9 J n F 1 b 3 Q 7 L C Z x d W 9 0 O 1 N l Y 3 R p b 2 4 x L 0 F w c G V u Z D E v Q X V 0 b 1 J l b W 9 2 Z W R D b 2 x 1 b W 5 z M S 5 7 V W 5 p d C B w c m l j Z S A s N H 0 m c X V v d D s s J n F 1 b 3 Q 7 U 2 V j d G l v b j E v Q X B w Z W 5 k M S 9 B d X R v U m V t b 3 Z l Z E N v b H V t b n M x L n t T Y W x l c y B k Y X R h I C w 1 f S Z x d W 9 0 O 1 0 s J n F 1 b 3 Q 7 U m V s Y X R p b 2 5 z a G l w S W 5 m b y Z x d W 9 0 O z p b X X 0 i I C 8 + P C 9 T d G F i b G V F b n R y a W V z P j w v S X R l b T 4 8 S X R l b T 4 8 S X R l b U x v Y 2 F 0 a W 9 u P j x J d G V t V H l w Z T 5 G b 3 J t d W x h P C 9 J d G V t V H l w Z T 4 8 S X R l b V B h d G g + U 2 V j d G l v b j E v Q X B w Z W 5 k M S 9 T b 3 V y Y 2 U 8 L 0 l 0 Z W 1 Q Y X R o P j w v S X R l b U x v Y 2 F 0 a W 9 u P j x T d G F i b G V F b n R y a W V z I C 8 + P C 9 J d G V t P j x J d G V t P j x J d G V t T G 9 j Y X R p b 2 4 + P E l 0 Z W 1 U e X B l P k Z v c m 1 1 b G E 8 L 0 l 0 Z W 1 U e X B l P j x J d G V t U G F 0 a D 5 T Z W N 0 a W 9 u M S 9 U Y W J s Z T A w M S U y M C h Q Y W d l J T I w M S k 8 L 0 l 0 Z W 1 Q Y X R o P j w v S X R l b U x v Y 2 F 0 a W 9 u P j x T d G F i b G V F b n R y a W V z P j x F b n R y e S B U e X B l P S J J c 1 B y a X Z h d G U i I F Z h b H V l P S J s M C I g L z 4 8 R W 5 0 c n k g V H l w Z T 0 i U X V l c n l J R C I g V m F s d W U 9 I n M y N T V m M z I 1 Z i 0 0 M j l m L T Q y O W Y t O D l k M i 0 0 M 2 U w Y z c 5 Y T h j N D A 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w I i A v P j x F b n R y e S B U e X B l P S J S Z X N 1 b H R U e X B l I i B W Y W x 1 Z T 0 i c 0 V 4 Y 2 V w d G l v b i I g L z 4 8 R W 5 0 c n k g V H l w Z T 0 i Q n V m Z m V y T m V 4 d F J l Z n J l c 2 g i I F Z h b H V l P S J s M S I g L z 4 8 R W 5 0 c n k g V H l w Z T 0 i R m l s b G V k Q 2 9 t c G x l d G V S Z X N 1 b H R U b 1 d v c m t z a G V l d C I g V m F s d W U 9 I m w x I i A v P j x F b n R y e S B U e X B l P S J B Z G R l Z F R v R G F 0 Y U 1 v Z G V s I i B W Y W x 1 Z T 0 i b D A i I C 8 + P E V u d H J 5 I F R 5 c G U 9 I k Z p b G x D b 3 V u d C I g V m F s d W U 9 I m w y N C I g L z 4 8 R W 5 0 c n k g V H l w Z T 0 i R m l s b E V y c m 9 y Q 2 9 k Z S I g V m F s d W U 9 I n N V b m t u b 3 d u I i A v P j x F b n R y e S B U e X B l P S J G a W x s R X J y b 3 J D b 3 V u d C I g V m F s d W U 9 I m w w I i A v P j x F b n R y e S B U e X B l P S J G a W x s T G F z d F V w Z G F 0 Z W Q i I F Z h b H V l P S J k M j A y N S 0 w N i 0 w N 1 Q w N z o y O D o y M S 4 3 N z U y M j k y W i I g L z 4 8 R W 5 0 c n k g V H l w Z T 0 i R m l s b E N v b H V t b l R 5 c G V z I i B W Y W x 1 Z T 0 i c 0 J n V U d C Z 1 l H Q X d N S i I g L z 4 8 R W 5 0 c n k g V H l w Z T 0 i R m l s b E N v b H V t b k 5 h b W V z I i B W Y W x 1 Z T 0 i c 1 s m c X V v d D t O Y W 1 l J n F 1 b 3 Q 7 L C Z x d W 9 0 O 1 J h d G l u Z y Z x d W 9 0 O y w m c X V v d D t T d G F 0 d X M m c X V v d D s s J n F 1 b 3 Q 7 U m V n a W 9 u J n F 1 b 3 Q 7 L C Z x d W 9 0 O 1 B y b 2 R 1 Y 3 Q m c X V v d D s s J n F 1 b 3 Q 7 Q 2 F 0 Z W d v c n k m c X V v d D s s J n F 1 b 3 Q 7 U X R 5 J n F 1 b 3 Q 7 L C Z x d W 9 0 O 0 F t b 3 V u d C Z x d W 9 0 O y w m c X V v d D t E Y X R l J n F 1 b 3 Q 7 X S I g L z 4 8 R W 5 0 c n k g V H l w Z T 0 i R m l s b F N 0 Y X R 1 c y I g V m F s d W U 9 I n N D b 2 1 w b G V 0 Z S I g L z 4 8 R W 5 0 c n k g V H l w Z T 0 i U m V s Y X R p b 2 5 z a G l w S W 5 m b 0 N v b n R h a W 5 l c i I g V m F s d W U 9 I n N 7 J n F 1 b 3 Q 7 Y 2 9 s d W 1 u Q 2 9 1 b n Q m c X V v d D s 6 O S w m c X V v d D t r Z X l D b 2 x 1 b W 5 O Y W 1 l c y Z x d W 9 0 O z p b X S w m c X V v d D t x d W V y e V J l b G F 0 a W 9 u c 2 h p c H M m c X V v d D s 6 W 1 0 s J n F 1 b 3 Q 7 Y 2 9 s d W 1 u S W R l b n R p d G l l c y Z x d W 9 0 O z p b J n F 1 b 3 Q 7 U 2 V j d G l v b j E v V G F i b G U w M D E g K F B h Z 2 U g M S k v Q X V 0 b 1 J l b W 9 2 Z W R D b 2 x 1 b W 5 z M S 5 7 T m F t Z S w w f S Z x d W 9 0 O y w m c X V v d D t T Z W N 0 a W 9 u M S 9 U Y W J s Z T A w M S A o U G F n Z S A x K S 9 B d X R v U m V t b 3 Z l Z E N v b H V t b n M x L n t S Y X R p b m c s M X 0 m c X V v d D s s J n F 1 b 3 Q 7 U 2 V j d G l v b j E v V G F i b G U w M D E g K F B h Z 2 U g M S k v Q X V 0 b 1 J l b W 9 2 Z W R D b 2 x 1 b W 5 z M S 5 7 U 3 R h d H V z L D J 9 J n F 1 b 3 Q 7 L C Z x d W 9 0 O 1 N l Y 3 R p b 2 4 x L 1 R h Y m x l M D A x I C h Q Y W d l I D E p L 0 F 1 d G 9 S Z W 1 v d m V k Q 2 9 s d W 1 u c z E u e 1 J l Z 2 l v b i w z f S Z x d W 9 0 O y w m c X V v d D t T Z W N 0 a W 9 u M S 9 U Y W J s Z T A w M S A o U G F n Z S A x K S 9 B d X R v U m V t b 3 Z l Z E N v b H V t b n M x L n t Q c m 9 k d W N 0 L D R 9 J n F 1 b 3 Q 7 L C Z x d W 9 0 O 1 N l Y 3 R p b 2 4 x L 1 R h Y m x l M D A x I C h Q Y W d l I D E p L 0 F 1 d G 9 S Z W 1 v d m V k Q 2 9 s d W 1 u c z E u e 0 N h d G V n b 3 J 5 L D V 9 J n F 1 b 3 Q 7 L C Z x d W 9 0 O 1 N l Y 3 R p b 2 4 x L 1 R h Y m x l M D A x I C h Q Y W d l I D E p L 0 F 1 d G 9 S Z W 1 v d m V k Q 2 9 s d W 1 u c z E u e 1 F 0 e S w 2 f S Z x d W 9 0 O y w m c X V v d D t T Z W N 0 a W 9 u M S 9 U Y W J s Z T A w M S A o U G F n Z S A x K S 9 B d X R v U m V t b 3 Z l Z E N v b H V t b n M x L n t B b W 9 1 b n Q s N 3 0 m c X V v d D s s J n F 1 b 3 Q 7 U 2 V j d G l v b j E v V G F i b G U w M D E g K F B h Z 2 U g M S k v Q X V 0 b 1 J l b W 9 2 Z W R D b 2 x 1 b W 5 z M S 5 7 R G F 0 Z S w 4 f S Z x d W 9 0 O 1 0 s J n F 1 b 3 Q 7 Q 2 9 s d W 1 u Q 2 9 1 b n Q m c X V v d D s 6 O S w m c X V v d D t L Z X l D b 2 x 1 b W 5 O Y W 1 l c y Z x d W 9 0 O z p b X S w m c X V v d D t D b 2 x 1 b W 5 J Z G V u d G l 0 a W V z J n F 1 b 3 Q 7 O l s m c X V v d D t T Z W N 0 a W 9 u M S 9 U Y W J s Z T A w M S A o U G F n Z S A x K S 9 B d X R v U m V t b 3 Z l Z E N v b H V t b n M x L n t O Y W 1 l L D B 9 J n F 1 b 3 Q 7 L C Z x d W 9 0 O 1 N l Y 3 R p b 2 4 x L 1 R h Y m x l M D A x I C h Q Y W d l I D E p L 0 F 1 d G 9 S Z W 1 v d m V k Q 2 9 s d W 1 u c z E u e 1 J h d G l u Z y w x f S Z x d W 9 0 O y w m c X V v d D t T Z W N 0 a W 9 u M S 9 U Y W J s Z T A w M S A o U G F n Z S A x K S 9 B d X R v U m V t b 3 Z l Z E N v b H V t b n M x L n t T d G F 0 d X M s M n 0 m c X V v d D s s J n F 1 b 3 Q 7 U 2 V j d G l v b j E v V G F i b G U w M D E g K F B h Z 2 U g M S k v Q X V 0 b 1 J l b W 9 2 Z W R D b 2 x 1 b W 5 z M S 5 7 U m V n a W 9 u L D N 9 J n F 1 b 3 Q 7 L C Z x d W 9 0 O 1 N l Y 3 R p b 2 4 x L 1 R h Y m x l M D A x I C h Q Y W d l I D E p L 0 F 1 d G 9 S Z W 1 v d m V k Q 2 9 s d W 1 u c z E u e 1 B y b 2 R 1 Y 3 Q s N H 0 m c X V v d D s s J n F 1 b 3 Q 7 U 2 V j d G l v b j E v V G F i b G U w M D E g K F B h Z 2 U g M S k v Q X V 0 b 1 J l b W 9 2 Z W R D b 2 x 1 b W 5 z M S 5 7 Q 2 F 0 Z W d v c n k s N X 0 m c X V v d D s s J n F 1 b 3 Q 7 U 2 V j d G l v b j E v V G F i b G U w M D E g K F B h Z 2 U g M S k v Q X V 0 b 1 J l b W 9 2 Z W R D b 2 x 1 b W 5 z M S 5 7 U X R 5 L D Z 9 J n F 1 b 3 Q 7 L C Z x d W 9 0 O 1 N l Y 3 R p b 2 4 x L 1 R h Y m x l M D A x I C h Q Y W d l I D E p L 0 F 1 d G 9 S Z W 1 v d m V k Q 2 9 s d W 1 u c z E u e 0 F t b 3 V u d C w 3 f S Z x d W 9 0 O y w m c X V v d D t T Z W N 0 a W 9 u M S 9 U Y W J s Z T A w M S A o U G F n Z S A x K S 9 B d X R v U m V t b 3 Z l Z E N v b H V t b n M x L n t E Y X R l L D h 9 J n F 1 b 3 Q 7 X S w m c X V v d D t S Z W x h d G l v b n N o a X B J b m Z v J n F 1 b 3 Q 7 O l t d f S I g L z 4 8 L 1 N 0 Y W J s Z U V u d H J p Z X M + P C 9 J d G V t P j x J d G V t P j x J d G V t T G 9 j Y X R p b 2 4 + P E l 0 Z W 1 U e X B l P k Z v c m 1 1 b G E 8 L 0 l 0 Z W 1 U e X B l P j x J d G V t U G F 0 a D 5 T Z W N 0 a W 9 u M S 9 U Y W J s Z T A w M S U y M C h Q Y W d l J T I w M S k v U 2 9 1 c m N l P C 9 J d G V t U G F 0 a D 4 8 L 0 l 0 Z W 1 M b 2 N h d G l v b j 4 8 U 3 R h Y m x l R W 5 0 c m l l c y A v P j w v S X R l b T 4 8 S X R l b T 4 8 S X R l b U x v Y 2 F 0 a W 9 u P j x J d G V t V H l w Z T 5 G b 3 J t d W x h P C 9 J d G V t V H l w Z T 4 8 S X R l b V B h d G g + U 2 V j d G l v b j E v V G F i b G U w M D E l M j A o U G F n Z S U y M D E p L 1 R h Y m x l M D A x P C 9 J d G V t U G F 0 a D 4 8 L 0 l 0 Z W 1 M b 2 N h d G l v b j 4 8 U 3 R h Y m x l R W 5 0 c m l l c y A v P j w v S X R l b T 4 8 S X R l b T 4 8 S X R l b U x v Y 2 F 0 a W 9 u P j x J d G V t V H l w Z T 5 G b 3 J t d W x h P C 9 J d G V t V H l w Z T 4 8 S X R l b V B h d G g + U 2 V j d G l v b j E v V G F i b G U w M D E l M j A o U G F n Z S U y M D E p L 1 B y b 2 1 v d G V k J T I w S G V h Z G V y c z w v S X R l b V B h d G g + P C 9 J d G V t T G 9 j Y X R p b 2 4 + P F N 0 Y W J s Z U V u d H J p Z X M g L z 4 8 L 0 l 0 Z W 0 + P E l 0 Z W 0 + P E l 0 Z W 1 M b 2 N h d G l v b j 4 8 S X R l b V R 5 c G U + R m 9 y b X V s Y T w v S X R l b V R 5 c G U + P E l 0 Z W 1 Q Y X R o P l N l Y 3 R p b 2 4 x L 1 R h Y m x l M D A x J T I w K F B h Z 2 U l M j A x K S 9 D a G F u Z 2 V k J T I w V H l w Z T w v S X R l b V B h d G g + P C 9 J d G V t T G 9 j Y X R p b 2 4 + P F N 0 Y W J s Z U V u d H J p Z X M g L z 4 8 L 0 l 0 Z W 0 + P E l 0 Z W 0 + P E l 0 Z W 1 M b 2 N h d G l v b j 4 8 S X R l b V R 5 c G U + R m 9 y b X V s Y T w v S X R l b V R 5 c G U + P E l 0 Z W 1 Q Y X R o P l N l Y 3 R p b 2 4 x L 1 R h Y m x l M D A y J T I w K F B h Z 2 U l M j A y K T w v S X R l b V B h d G g + P C 9 J d G V t T G 9 j Y X R p b 2 4 + P F N 0 Y W J s Z U V u d H J p Z X M + P E V u d H J 5 I F R 5 c G U 9 I k l z U H J p d m F 0 Z S I g V m F s d W U 9 I m w w I i A v P j x F b n R y e S B U e X B l P S J R d W V y e U l E I i B W Y W x 1 Z T 0 i c z k 0 Z m J k Y W U x L T I 0 M W U t N D l k N S 1 i Y j I w L T Y y Y T E 1 O D E y M T k y M S 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F e G N l c H R p b 2 4 i I C 8 + P E V u d H J 5 I F R 5 c G U 9 I k 5 h b W V V c G R h d G V k Q W Z 0 Z X J G a W x s I i B W Y W x 1 Z T 0 i b D A i I C 8 + P E V u d H J 5 I F R 5 c G U 9 I k 5 h d m l n Y X R p b 2 5 T d G V w T m F t Z S I g V m F s d W U 9 I n N O Y X Z p Z 2 F 0 a W 9 u I i A v P j x F b n R y e S B U e X B l P S J G a W x s Z W R D b 2 1 w b G V 0 Z V J l c 3 V s d F R v V 2 9 y a 3 N o Z W V 0 I i B W Y W x 1 Z T 0 i b D E i I C 8 + P E V u d H J 5 I F R 5 c G U 9 I k F k Z G V k V G 9 E Y X R h T W 9 k Z W w i I F Z h b H V l P S J s M C I g L z 4 8 R W 5 0 c n k g V H l w Z T 0 i R m l s b E N v d W 5 0 I i B W Y W x 1 Z T 0 i b D Y i I C 8 + P E V u d H J 5 I F R 5 c G U 9 I k Z p b G x F c n J v c k N v Z G U i I F Z h b H V l P S J z V W 5 r b m 9 3 b i I g L z 4 8 R W 5 0 c n k g V H l w Z T 0 i R m l s b E V y c m 9 y Q 2 9 1 b n Q i I F Z h b H V l P S J s M C I g L z 4 8 R W 5 0 c n k g V H l w Z T 0 i R m l s b E x h c 3 R V c G R h d G V k I i B W Y W x 1 Z T 0 i Z D I w M j U t M D Y t M D d U M D c 6 M j g 6 M j U u M z k 2 N D E 4 M l o i I C 8 + P E V u d H J 5 I F R 5 c G U 9 I k Z p b G x D b 2 x 1 b W 5 U e X B l c y I g V m F s d W U 9 I n N C Z 1 V H Q m d Z R 0 F 3 T U o i I C 8 + P E V u d H J 5 I F R 5 c G U 9 I k Z p b G x D b 2 x 1 b W 5 O Y W 1 l c y I g V m F s d W U 9 I n N b J n F 1 b 3 Q 7 Q 2 9 s d W 1 u M S Z x d W 9 0 O y w m c X V v d D t D b 2 x 1 b W 4 y J n F 1 b 3 Q 7 L C Z x d W 9 0 O 0 N v b H V t b j M m c X V v d D s s J n F 1 b 3 Q 7 Q 2 9 s d W 1 u N C Z x d W 9 0 O y w m c X V v d D t D b 2 x 1 b W 4 1 J n F 1 b 3 Q 7 L C Z x d W 9 0 O 0 N v b H V t b j Y m c X V v d D s s J n F 1 b 3 Q 7 Q 2 9 s d W 1 u N y Z x d W 9 0 O y w m c X V v d D t D b 2 x 1 b W 4 4 J n F 1 b 3 Q 7 L C Z x d W 9 0 O 0 N v b H V t b j k m c X V v d D t d I i A v P j x F b n R y e S B U e X B l P S J G a W x s U 3 R h d H V z I i B W Y W x 1 Z T 0 i c 0 N v b X B s Z X R l I i A v P j x F b n R y e S B U e X B l P S J S Z W x h d G l v b n N o a X B J b m Z v Q 2 9 u d G F p b m V y I i B W Y W x 1 Z T 0 i c 3 s m c X V v d D t j b 2 x 1 b W 5 D b 3 V u d C Z x d W 9 0 O z o 5 L C Z x d W 9 0 O 2 t l e U N v b H V t b k 5 h b W V z J n F 1 b 3 Q 7 O l t d L C Z x d W 9 0 O 3 F 1 Z X J 5 U m V s Y X R p b 2 5 z a G l w c y Z x d W 9 0 O z p b X S w m c X V v d D t j b 2 x 1 b W 5 J Z G V u d G l 0 a W V z J n F 1 b 3 Q 7 O l s m c X V v d D t T Z W N 0 a W 9 u M S 9 U Y W J s Z T A w M i A o U G F n Z S A y K S 9 B d X R v U m V t b 3 Z l Z E N v b H V t b n M x L n t D b 2 x 1 b W 4 x L D B 9 J n F 1 b 3 Q 7 L C Z x d W 9 0 O 1 N l Y 3 R p b 2 4 x L 1 R h Y m x l M D A y I C h Q Y W d l I D I p L 0 F 1 d G 9 S Z W 1 v d m V k Q 2 9 s d W 1 u c z E u e 0 N v b H V t b j I s M X 0 m c X V v d D s s J n F 1 b 3 Q 7 U 2 V j d G l v b j E v V G F i b G U w M D I g K F B h Z 2 U g M i k v Q X V 0 b 1 J l b W 9 2 Z W R D b 2 x 1 b W 5 z M S 5 7 Q 2 9 s d W 1 u M y w y f S Z x d W 9 0 O y w m c X V v d D t T Z W N 0 a W 9 u M S 9 U Y W J s Z T A w M i A o U G F n Z S A y K S 9 B d X R v U m V t b 3 Z l Z E N v b H V t b n M x L n t D b 2 x 1 b W 4 0 L D N 9 J n F 1 b 3 Q 7 L C Z x d W 9 0 O 1 N l Y 3 R p b 2 4 x L 1 R h Y m x l M D A y I C h Q Y W d l I D I p L 0 F 1 d G 9 S Z W 1 v d m V k Q 2 9 s d W 1 u c z E u e 0 N v b H V t b j U s N H 0 m c X V v d D s s J n F 1 b 3 Q 7 U 2 V j d G l v b j E v V G F i b G U w M D I g K F B h Z 2 U g M i k v Q X V 0 b 1 J l b W 9 2 Z W R D b 2 x 1 b W 5 z M S 5 7 Q 2 9 s d W 1 u N i w 1 f S Z x d W 9 0 O y w m c X V v d D t T Z W N 0 a W 9 u M S 9 U Y W J s Z T A w M i A o U G F n Z S A y K S 9 B d X R v U m V t b 3 Z l Z E N v b H V t b n M x L n t D b 2 x 1 b W 4 3 L D Z 9 J n F 1 b 3 Q 7 L C Z x d W 9 0 O 1 N l Y 3 R p b 2 4 x L 1 R h Y m x l M D A y I C h Q Y W d l I D I p L 0 F 1 d G 9 S Z W 1 v d m V k Q 2 9 s d W 1 u c z E u e 0 N v b H V t b j g s N 3 0 m c X V v d D s s J n F 1 b 3 Q 7 U 2 V j d G l v b j E v V G F i b G U w M D I g K F B h Z 2 U g M i k v Q X V 0 b 1 J l b W 9 2 Z W R D b 2 x 1 b W 5 z M S 5 7 Q 2 9 s d W 1 u O S w 4 f S Z x d W 9 0 O 1 0 s J n F 1 b 3 Q 7 Q 2 9 s d W 1 u Q 2 9 1 b n Q m c X V v d D s 6 O S w m c X V v d D t L Z X l D b 2 x 1 b W 5 O Y W 1 l c y Z x d W 9 0 O z p b X S w m c X V v d D t D b 2 x 1 b W 5 J Z G V u d G l 0 a W V z J n F 1 b 3 Q 7 O l s m c X V v d D t T Z W N 0 a W 9 u M S 9 U Y W J s Z T A w M i A o U G F n Z S A y K S 9 B d X R v U m V t b 3 Z l Z E N v b H V t b n M x L n t D b 2 x 1 b W 4 x L D B 9 J n F 1 b 3 Q 7 L C Z x d W 9 0 O 1 N l Y 3 R p b 2 4 x L 1 R h Y m x l M D A y I C h Q Y W d l I D I p L 0 F 1 d G 9 S Z W 1 v d m V k Q 2 9 s d W 1 u c z E u e 0 N v b H V t b j I s M X 0 m c X V v d D s s J n F 1 b 3 Q 7 U 2 V j d G l v b j E v V G F i b G U w M D I g K F B h Z 2 U g M i k v Q X V 0 b 1 J l b W 9 2 Z W R D b 2 x 1 b W 5 z M S 5 7 Q 2 9 s d W 1 u M y w y f S Z x d W 9 0 O y w m c X V v d D t T Z W N 0 a W 9 u M S 9 U Y W J s Z T A w M i A o U G F n Z S A y K S 9 B d X R v U m V t b 3 Z l Z E N v b H V t b n M x L n t D b 2 x 1 b W 4 0 L D N 9 J n F 1 b 3 Q 7 L C Z x d W 9 0 O 1 N l Y 3 R p b 2 4 x L 1 R h Y m x l M D A y I C h Q Y W d l I D I p L 0 F 1 d G 9 S Z W 1 v d m V k Q 2 9 s d W 1 u c z E u e 0 N v b H V t b j U s N H 0 m c X V v d D s s J n F 1 b 3 Q 7 U 2 V j d G l v b j E v V G F i b G U w M D I g K F B h Z 2 U g M i k v Q X V 0 b 1 J l b W 9 2 Z W R D b 2 x 1 b W 5 z M S 5 7 Q 2 9 s d W 1 u N i w 1 f S Z x d W 9 0 O y w m c X V v d D t T Z W N 0 a W 9 u M S 9 U Y W J s Z T A w M i A o U G F n Z S A y K S 9 B d X R v U m V t b 3 Z l Z E N v b H V t b n M x L n t D b 2 x 1 b W 4 3 L D Z 9 J n F 1 b 3 Q 7 L C Z x d W 9 0 O 1 N l Y 3 R p b 2 4 x L 1 R h Y m x l M D A y I C h Q Y W d l I D I p L 0 F 1 d G 9 S Z W 1 v d m V k Q 2 9 s d W 1 u c z E u e 0 N v b H V t b j g s N 3 0 m c X V v d D s s J n F 1 b 3 Q 7 U 2 V j d G l v b j E v V G F i b G U w M D I g K F B h Z 2 U g M i k v Q X V 0 b 1 J l b W 9 2 Z W R D b 2 x 1 b W 5 z M S 5 7 Q 2 9 s d W 1 u O S w 4 f S Z x d W 9 0 O 1 0 s J n F 1 b 3 Q 7 U m V s Y X R p b 2 5 z a G l w S W 5 m b y Z x d W 9 0 O z p b X X 0 i I C 8 + P C 9 T d G F i b G V F b n R y a W V z P j w v S X R l b T 4 8 S X R l b T 4 8 S X R l b U x v Y 2 F 0 a W 9 u P j x J d G V t V H l w Z T 5 G b 3 J t d W x h P C 9 J d G V t V H l w Z T 4 8 S X R l b V B h d G g + U 2 V j d G l v b j E v V G F i b G U w M D I l M j A o U G F n Z S U y M D I p L 1 N v d X J j Z T w v S X R l b V B h d G g + P C 9 J d G V t T G 9 j Y X R p b 2 4 + P F N 0 Y W J s Z U V u d H J p Z X M g L z 4 8 L 0 l 0 Z W 0 + P E l 0 Z W 0 + P E l 0 Z W 1 M b 2 N h d G l v b j 4 8 S X R l b V R 5 c G U + R m 9 y b X V s Y T w v S X R l b V R 5 c G U + P E l 0 Z W 1 Q Y X R o P l N l Y 3 R p b 2 4 x L 1 R h Y m x l M D A y J T I w K F B h Z 2 U l M j A y K S 9 U Y W J s Z T A w M j w v S X R l b V B h d G g + P C 9 J d G V t T G 9 j Y X R p b 2 4 + P F N 0 Y W J s Z U V u d H J p Z X M g L z 4 8 L 0 l 0 Z W 0 + P E l 0 Z W 0 + P E l 0 Z W 1 M b 2 N h d G l v b j 4 8 S X R l b V R 5 c G U + R m 9 y b X V s Y T w v S X R l b V R 5 c G U + P E l 0 Z W 1 Q Y X R o P l N l Y 3 R p b 2 4 x L 1 R h Y m x l M D A y J T I w K F B h Z 2 U l M j A y K S 9 D a G F u Z 2 V k J T I w V H l w Z T w v S X R l b V B h d G g + P C 9 J d G V t T G 9 j Y X R p b 2 4 + P F N 0 Y W J s Z U V u d H J p Z X M g L z 4 8 L 0 l 0 Z W 0 + P E l 0 Z W 0 + P E l 0 Z W 1 M b 2 N h d G l v b j 4 8 S X R l b V R 5 c G U + R m 9 y b X V s Y T w v S X R l b V R 5 c G U + P E l 0 Z W 1 Q Y X R o P l N l Y 3 R p b 2 4 x L 1 N o Z W V 0 M T w v S X R l b V B h d G g + P C 9 J d G V t T G 9 j Y X R p b 2 4 + P F N 0 Y W J s Z U V u d H J p Z X M + P E V u d H J 5 I F R 5 c G U 9 I k l z U H J p d m F 0 Z S I g V m F s d W U 9 I m w w I i A v P j x F b n R y e S B U e X B l P S J R d W V y e U l E I i B W Y W x 1 Z T 0 i c z E 0 Y j Y 4 M G Z l L T A 5 Y T U t N D c x M y 0 5 N T Q x L T d h O W U y M z I w Y z B m Z C 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A i I C 8 + P E V u d H J 5 I F R 5 c G U 9 I l J l c 3 V s d F R 5 c G U i I F Z h b H V l P S J z R X h j Z X B 0 a W 9 u I i A v P j x F b n R y e S B U e X B l P S J C d W Z m Z X J O Z X h 0 U m V m c m V z a C I g V m F s d W U 9 I m w x I i A v P j x F b n R y e S B U e X B l P S J G a W x s Z W R D b 2 1 w b G V 0 Z V J l c 3 V s d F R v V 2 9 y a 3 N o Z W V 0 I i B W Y W x 1 Z T 0 i b D E i I C 8 + P E V u d H J 5 I F R 5 c G U 9 I k F k Z G V k V G 9 E Y X R h T W 9 k Z W w i I F Z h b H V l P S J s M C I g L z 4 8 R W 5 0 c n k g V H l w Z T 0 i R m l s b E N v d W 5 0 I i B W Y W x 1 Z T 0 i b D U 4 I i A v P j x F b n R y e S B U e X B l P S J G a W x s R X J y b 3 J D b 2 R l I i B W Y W x 1 Z T 0 i c 1 V u a 2 5 v d 2 4 i I C 8 + P E V u d H J 5 I F R 5 c G U 9 I k Z p b G x F c n J v c k N v d W 5 0 I i B W Y W x 1 Z T 0 i b D A i I C 8 + P E V u d H J 5 I F R 5 c G U 9 I k Z p b G x M Y X N 0 V X B k Y X R l Z C I g V m F s d W U 9 I m Q y M D I 1 L T A 2 L T A 3 V D A 3 O j U 3 O j M z L j g 2 O D Q y M T h a I i A v P j x F b n R y e S B U e X B l P S J G a W x s Q 2 9 s d W 1 u V H l w Z X M i I F Z h b H V l P S J z Q m d Z R 0 J n W U R B d 0 1 E Q 1 F Z R E J R P T 0 i I C 8 + P E V u d H J 5 I F R 5 c G U 9 I k Z p b G x D b 2 x 1 b W 5 O Y W 1 l c y I g V m F s d W U 9 I n N b J n F 1 b 3 Q 7 U 2 F p J n F 1 b 3 Q 7 L C Z x d W 9 0 O 0 Z l b W F s Z S Z x d W 9 0 O y w m c X V v d D t Q d W 5 l J n F 1 b 3 Q 7 L C Z x d W 9 0 O 0 Z 1 c m 5 p d H V y Z S Z x d W 9 0 O y w m c X V v d D t Q c m l u d G V y J n F 1 b 3 Q 7 L C Z x d W 9 0 O z U m c X V v d D s s J n F 1 b 3 Q 7 M T Q w N C Z x d W 9 0 O y w m c X V v d D s 3 M D I w J n F 1 b 3 Q 7 L C Z x d W 9 0 O z E w J n F 1 b 3 Q 7 L C Z x d W 9 0 O z I z L T A 2 L T I w M j Q m c X V v d D s s J n F 1 b 3 Q 7 Q 2 F u Y 2 V s b G V k J n F 1 b 3 Q 7 L C Z x d W 9 0 O z E 0 J n F 1 b 3 Q 7 L C Z x d W 9 0 O z k 4 M i 4 4 J n F 1 b 3 Q 7 X S I g L z 4 8 R W 5 0 c n k g V H l w Z T 0 i R m l s b F N 0 Y X R 1 c y I g V m F s d W U 9 I n N D b 2 1 w b G V 0 Z S I g L z 4 8 R W 5 0 c n k g V H l w Z T 0 i U m V s Y X R p b 2 5 z a G l w S W 5 m b 0 N v b n R h a W 5 l c i I g V m F s d W U 9 I n N 7 J n F 1 b 3 Q 7 Y 2 9 s d W 1 u Q 2 9 1 b n Q m c X V v d D s 6 M T M s J n F 1 b 3 Q 7 a 2 V 5 Q 2 9 s d W 1 u T m F t Z X M m c X V v d D s 6 W 1 0 s J n F 1 b 3 Q 7 c X V l c n l S Z W x h d G l v b n N o a X B z J n F 1 b 3 Q 7 O l t d L C Z x d W 9 0 O 2 N v b H V t b k l k Z W 5 0 a X R p Z X M m c X V v d D s 6 W y Z x d W 9 0 O 1 N l Y 3 R p b 2 4 x L 1 N o Z W V 0 M S 9 B d X R v U m V t b 3 Z l Z E N v b H V t b n M x L n t T Y W k s M H 0 m c X V v d D s s J n F 1 b 3 Q 7 U 2 V j d G l v b j E v U 2 h l Z X Q x L 0 F 1 d G 9 S Z W 1 v d m V k Q 2 9 s d W 1 u c z E u e 0 Z l b W F s Z S w x f S Z x d W 9 0 O y w m c X V v d D t T Z W N 0 a W 9 u M S 9 T a G V l d D E v Q X V 0 b 1 J l b W 9 2 Z W R D b 2 x 1 b W 5 z M S 5 7 U H V u Z S w y f S Z x d W 9 0 O y w m c X V v d D t T Z W N 0 a W 9 u M S 9 T a G V l d D E v Q X V 0 b 1 J l b W 9 2 Z W R D b 2 x 1 b W 5 z M S 5 7 R n V y b m l 0 d X J l L D N 9 J n F 1 b 3 Q 7 L C Z x d W 9 0 O 1 N l Y 3 R p b 2 4 x L 1 N o Z W V 0 M S 9 B d X R v U m V t b 3 Z l Z E N v b H V t b n M x L n t Q c m l u d G V y L D R 9 J n F 1 b 3 Q 7 L C Z x d W 9 0 O 1 N l Y 3 R p b 2 4 x L 1 N o Z W V 0 M S 9 B d X R v U m V t b 3 Z l Z E N v b H V t b n M x L n s 1 L D V 9 J n F 1 b 3 Q 7 L C Z x d W 9 0 O 1 N l Y 3 R p b 2 4 x L 1 N o Z W V 0 M S 9 B d X R v U m V t b 3 Z l Z E N v b H V t b n M x L n s x N D A 0 L D Z 9 J n F 1 b 3 Q 7 L C Z x d W 9 0 O 1 N l Y 3 R p b 2 4 x L 1 N o Z W V 0 M S 9 B d X R v U m V t b 3 Z l Z E N v b H V t b n M x L n s 3 M D I w L D d 9 J n F 1 b 3 Q 7 L C Z x d W 9 0 O 1 N l Y 3 R p b 2 4 x L 1 N o Z W V 0 M S 9 B d X R v U m V t b 3 Z l Z E N v b H V t b n M x L n s x M C w 4 f S Z x d W 9 0 O y w m c X V v d D t T Z W N 0 a W 9 u M S 9 T a G V l d D E v Q X V 0 b 1 J l b W 9 2 Z W R D b 2 x 1 b W 5 z M S 5 7 M j M t M D Y t M j A y N C w 5 f S Z x d W 9 0 O y w m c X V v d D t T Z W N 0 a W 9 u M S 9 T a G V l d D E v Q X V 0 b 1 J l b W 9 2 Z W R D b 2 x 1 b W 5 z M S 5 7 Q 2 F u Y 2 V s b G V k L D E w f S Z x d W 9 0 O y w m c X V v d D t T Z W N 0 a W 9 u M S 9 T a G V l d D E v Q X V 0 b 1 J l b W 9 2 Z W R D b 2 x 1 b W 5 z M S 5 7 M T Q s M T F 9 J n F 1 b 3 Q 7 L C Z x d W 9 0 O 1 N l Y 3 R p b 2 4 x L 1 N o Z W V 0 M S 9 B d X R v U m V t b 3 Z l Z E N v b H V t b n M x L n s 5 O D I u O C w x M n 0 m c X V v d D t d L C Z x d W 9 0 O 0 N v b H V t b k N v d W 5 0 J n F 1 b 3 Q 7 O j E z L C Z x d W 9 0 O 0 t l e U N v b H V t b k 5 h b W V z J n F 1 b 3 Q 7 O l t d L C Z x d W 9 0 O 0 N v b H V t b k l k Z W 5 0 a X R p Z X M m c X V v d D s 6 W y Z x d W 9 0 O 1 N l Y 3 R p b 2 4 x L 1 N o Z W V 0 M S 9 B d X R v U m V t b 3 Z l Z E N v b H V t b n M x L n t T Y W k s M H 0 m c X V v d D s s J n F 1 b 3 Q 7 U 2 V j d G l v b j E v U 2 h l Z X Q x L 0 F 1 d G 9 S Z W 1 v d m V k Q 2 9 s d W 1 u c z E u e 0 Z l b W F s Z S w x f S Z x d W 9 0 O y w m c X V v d D t T Z W N 0 a W 9 u M S 9 T a G V l d D E v Q X V 0 b 1 J l b W 9 2 Z W R D b 2 x 1 b W 5 z M S 5 7 U H V u Z S w y f S Z x d W 9 0 O y w m c X V v d D t T Z W N 0 a W 9 u M S 9 T a G V l d D E v Q X V 0 b 1 J l b W 9 2 Z W R D b 2 x 1 b W 5 z M S 5 7 R n V y b m l 0 d X J l L D N 9 J n F 1 b 3 Q 7 L C Z x d W 9 0 O 1 N l Y 3 R p b 2 4 x L 1 N o Z W V 0 M S 9 B d X R v U m V t b 3 Z l Z E N v b H V t b n M x L n t Q c m l u d G V y L D R 9 J n F 1 b 3 Q 7 L C Z x d W 9 0 O 1 N l Y 3 R p b 2 4 x L 1 N o Z W V 0 M S 9 B d X R v U m V t b 3 Z l Z E N v b H V t b n M x L n s 1 L D V 9 J n F 1 b 3 Q 7 L C Z x d W 9 0 O 1 N l Y 3 R p b 2 4 x L 1 N o Z W V 0 M S 9 B d X R v U m V t b 3 Z l Z E N v b H V t b n M x L n s x N D A 0 L D Z 9 J n F 1 b 3 Q 7 L C Z x d W 9 0 O 1 N l Y 3 R p b 2 4 x L 1 N o Z W V 0 M S 9 B d X R v U m V t b 3 Z l Z E N v b H V t b n M x L n s 3 M D I w L D d 9 J n F 1 b 3 Q 7 L C Z x d W 9 0 O 1 N l Y 3 R p b 2 4 x L 1 N o Z W V 0 M S 9 B d X R v U m V t b 3 Z l Z E N v b H V t b n M x L n s x M C w 4 f S Z x d W 9 0 O y w m c X V v d D t T Z W N 0 a W 9 u M S 9 T a G V l d D E v Q X V 0 b 1 J l b W 9 2 Z W R D b 2 x 1 b W 5 z M S 5 7 M j M t M D Y t M j A y N C w 5 f S Z x d W 9 0 O y w m c X V v d D t T Z W N 0 a W 9 u M S 9 T a G V l d D E v Q X V 0 b 1 J l b W 9 2 Z W R D b 2 x 1 b W 5 z M S 5 7 Q 2 F u Y 2 V s b G V k L D E w f S Z x d W 9 0 O y w m c X V v d D t T Z W N 0 a W 9 u M S 9 T a G V l d D E v Q X V 0 b 1 J l b W 9 2 Z W R D b 2 x 1 b W 5 z M S 5 7 M T Q s M T F 9 J n F 1 b 3 Q 7 L C Z x d W 9 0 O 1 N l Y 3 R p b 2 4 x L 1 N o Z W V 0 M S 9 B d X R v U m V t b 3 Z l Z E N v b H V t b n M x L n s 5 O D I u O C w x M n 0 m c X V v d D t d L C Z x d W 9 0 O 1 J l b G F 0 a W 9 u c 2 h p c E l u Z m 8 m c X V v d D s 6 W 1 1 9 I i A v P j w v U 3 R h Y m x l R W 5 0 c m l l c z 4 8 L 0 l 0 Z W 0 + P E l 0 Z W 0 + P E l 0 Z W 1 M b 2 N h d G l v b j 4 8 S X R l b V R 5 c G U + R m 9 y b X V s Y T w v S X R l b V R 5 c G U + P E l 0 Z W 1 Q Y X R o P l N l Y 3 R p b 2 4 x L 1 N o Z W V 0 M S 9 T b 3 V y Y 2 U 8 L 0 l 0 Z W 1 Q Y X R o P j w v S X R l b U x v Y 2 F 0 a W 9 u P j x T d G F i b G V F b n R y a W V z I C 8 + P C 9 J d G V t P j x J d G V t P j x J d G V t T G 9 j Y X R p b 2 4 + P E l 0 Z W 1 U e X B l P k Z v c m 1 1 b G E 8 L 0 l 0 Z W 1 U e X B l P j x J d G V t U G F 0 a D 5 T Z W N 0 a W 9 u M S 9 T a G V l d D E v U 2 h l Z X Q x X 1 N o Z W V 0 P C 9 J d G V t U G F 0 a D 4 8 L 0 l 0 Z W 1 M b 2 N h d G l v b j 4 8 U 3 R h Y m x l R W 5 0 c m l l c y A v P j w v S X R l b T 4 8 S X R l b T 4 8 S X R l b U x v Y 2 F 0 a W 9 u P j x J d G V t V H l w Z T 5 G b 3 J t d W x h P C 9 J d G V t V H l w Z T 4 8 S X R l b V B h d G g + U 2 V j d G l v b j E v U 2 h l Z X Q x L 1 B y b 2 1 v d G V k J T I w S G V h Z G V y c z w v S X R l b V B h d G g + P C 9 J d G V t T G 9 j Y X R p b 2 4 + P F N 0 Y W J s Z U V u d H J p Z X M g L z 4 8 L 0 l 0 Z W 0 + P E l 0 Z W 0 + P E l 0 Z W 1 M b 2 N h d G l v b j 4 8 S X R l b V R 5 c G U + R m 9 y b X V s Y T w v S X R l b V R 5 c G U + P E l 0 Z W 1 Q Y X R o P l N l Y 3 R p b 2 4 x L 1 N o Z W V 0 M S 9 D a G F u Z 2 V k J T I w V H l w Z T w v S X R l b V B h d G g + P C 9 J d G V t T G 9 j Y X R p b 2 4 + P F N 0 Y W J s Z U V u d H J p Z X M g L z 4 8 L 0 l 0 Z W 0 + P E l 0 Z W 0 + P E l 0 Z W 1 M b 2 N h d G l v b j 4 8 S X R l b V R 5 c G U + R m 9 y b X V s Y T w v S X R l b V R 5 c G U + P E l 0 Z W 1 Q Y X R o P l N l Y 3 R p b 2 4 x L 1 N o Z W V 0 M S 9 Q c m 9 t b 3 R l Z C U y M E h l Y W R l c n M x P C 9 J d G V t U G F 0 a D 4 8 L 0 l 0 Z W 1 M b 2 N h d G l v b j 4 8 U 3 R h Y m x l R W 5 0 c m l l c y A v P j w v S X R l b T 4 8 S X R l b T 4 8 S X R l b U x v Y 2 F 0 a W 9 u P j x J d G V t V H l w Z T 5 G b 3 J t d W x h P C 9 J d G V t V H l w Z T 4 8 S X R l b V B h d G g + U 2 V j d G l v b j E v U 2 h l Z X Q x L 0 N o Y W 5 n Z W Q l M j B U e X B l M T w v S X R l b V B h d G g + P C 9 J d G V t T G 9 j Y X R p b 2 4 + P F N 0 Y W J s Z U V u d H J p Z X M g L z 4 8 L 0 l 0 Z W 0 + P E l 0 Z W 0 + P E l 0 Z W 1 M b 2 N h d G l v b j 4 8 S X R l b V R 5 c G U + R m 9 y b X V s Y T w v S X R l b V R 5 c G U + P E l 0 Z W 1 Q Y X R o P l N l Y 3 R p b 2 4 x L 1 N o Z W V 0 M S 9 Q c m 9 t b 3 R l Z C U y M E h l Y W R l c n M y P C 9 J d G V t U G F 0 a D 4 8 L 0 l 0 Z W 1 M b 2 N h d G l v b j 4 8 U 3 R h Y m x l R W 5 0 c m l l c y A v P j w v S X R l b T 4 8 S X R l b T 4 8 S X R l b U x v Y 2 F 0 a W 9 u P j x J d G V t V H l w Z T 5 G b 3 J t d W x h P C 9 J d G V t V H l w Z T 4 8 S X R l b V B h d G g + U 2 V j d G l v b j E v U 2 h l Z X Q x L 0 N o Y W 5 n Z W Q l M j B U e X B l M j w v S X R l b V B h d G g + P C 9 J d G V t T G 9 j Y X R p b 2 4 + P F N 0 Y W J s Z U V u d H J p Z X M g L z 4 8 L 0 l 0 Z W 0 + P E l 0 Z W 0 + P E l 0 Z W 1 M b 2 N h d G l v b j 4 8 S X R l b V R 5 c G U + R m 9 y b X V s Y T w v S X R l b V R 5 c G U + P E l 0 Z W 1 Q Y X R o P l N l Y 3 R p b 2 4 x L 1 N o Z W V 0 M S 9 E Z W 1 v d G V k J T I w S G V h Z G V y c z w v S X R l b V B h d G g + P C 9 J d G V t T G 9 j Y X R p b 2 4 + P F N 0 Y W J s Z U V u d H J p Z X M g L z 4 8 L 0 l 0 Z W 0 + P E l 0 Z W 0 + P E l 0 Z W 1 M b 2 N h d G l v b j 4 8 S X R l b V R 5 c G U + R m 9 y b X V s Y T w v S X R l b V R 5 c G U + P E l 0 Z W 1 Q Y X R o P l N l Y 3 R p b 2 4 x L 1 N o Z W V 0 M S 9 D a G F u Z 2 V k J T I w V H l w Z T M 8 L 0 l 0 Z W 1 Q Y X R o P j w v S X R l b U x v Y 2 F 0 a W 9 u P j x T d G F i b G V F b n R y a W V z I C 8 + P C 9 J d G V t P j x J d G V t P j x J d G V t T G 9 j Y X R p b 2 4 + P E l 0 Z W 1 U e X B l P k Z v c m 1 1 b G E 8 L 0 l 0 Z W 1 U e X B l P j x J d G V t U G F 0 a D 5 T Z W N 0 a W 9 u M S 9 T a G V l d D E v U H J v b W 9 0 Z W Q l M j B I Z W F k Z X J z M z w v S X R l b V B h d G g + P C 9 J d G V t T G 9 j Y X R p b 2 4 + P F N 0 Y W J s Z U V u d H J p Z X M g L z 4 8 L 0 l 0 Z W 0 + P E l 0 Z W 0 + P E l 0 Z W 1 M b 2 N h d G l v b j 4 8 S X R l b V R 5 c G U + R m 9 y b X V s Y T w v S X R l b V R 5 c G U + P E l 0 Z W 1 Q Y X R o P l N l Y 3 R p b 2 4 x L 1 N o Z W V 0 M S 9 D a G F u Z 2 V k J T I w V H l w Z T Q 8 L 0 l 0 Z W 1 Q Y X R o P j w v S X R l b U x v Y 2 F 0 a W 9 u P j x T d G F i b G V F b n R y a W V z I C 8 + P C 9 J d G V t P j x J d G V t P j x J d G V t T G 9 j Y X R p b 2 4 + P E l 0 Z W 1 U e X B l P k Z v c m 1 1 b G E 8 L 0 l 0 Z W 1 U e X B l P j x J d G V t U G F 0 a D 5 T Z W N 0 a W 9 u M S 9 U Y W J s Z S U y M D E 8 L 0 l 0 Z W 1 Q Y X R o P j w v S X R l b U x v Y 2 F 0 a W 9 u P j x T d G F i b G V F b n R y a W V z P j x F b n R y e S B U e X B l P S J R d W V y e U l E I i B W Y W x 1 Z T 0 i c 2 J m M z M 2 N W I 5 L W E z N W I t N D c 1 O S 1 i Z D d m L T Y 3 Y T Y 1 O G F i Z D N i N y I g L z 4 8 R W 5 0 c n k g V H l w Z T 0 i R m l s b E V u Y W J s Z W Q i I F Z h b H V l P S J s M C I g L z 4 8 R W 5 0 c n k g V H l w Z T 0 i R m l s b E 9 i a m V j d F R 5 c G U i I F Z h b H V l P S J z Q 2 9 u b m V j d G l v b k 9 u b H k i I C 8 + P E V u d H J 5 I F R 5 c G U 9 I k Z p b G x U b 0 R h d G F N b 2 R l b E V u Y W J s Z W Q i I F Z h b H V l P S J s M C I g L z 4 8 R W 5 0 c n k g V H l w Z T 0 i S X N Q c m l 2 Y X R l 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M i I g L z 4 8 R W 5 0 c n k g V H l w Z T 0 i R m l s b E V y c m 9 y Q 2 9 k Z S I g V m F s d W U 9 I n N V b m t u b 3 d u I i A v P j x F b n R y e S B U e X B l P S J G a W x s R X J y b 3 J D b 3 V u d C I g V m F s d W U 9 I m w w I i A v P j x F b n R y e S B U e X B l P S J G a W x s T G F z d F V w Z G F 0 Z W Q i I F Z h b H V l P S J k M j A y N S 0 w N i 0 w N 1 Q w O D o 0 O D o z N i 4 0 N z A 1 O T U 3 W i I g L z 4 8 R W 5 0 c n k g V H l w Z T 0 i R m l s b E N v b H V t b l R 5 c G V z I i B W Y W x 1 Z T 0 i c 0 J n P T 0 i I C 8 + P E V u d H J 5 I F R 5 c G U 9 I k Z p b G x D b 2 x 1 b W 5 O Y W 1 l c y I g V m F s d W U 9 I n N b J n F 1 b 3 Q 7 Q 2 9 s d W 1 u M S Z x d W 9 0 O 1 0 i I C 8 + P E V u d H J 5 I F R 5 c G U 9 I k Z p b G x T d G F 0 d X M i I F Z h b H V l P S J z Q 2 9 t c G x l d G U i I C 8 + P E V u d H J 5 I F R 5 c G U 9 I l J l b G F 0 a W 9 u c 2 h p c E l u Z m 9 D b 2 5 0 Y W l u Z X I i I F Z h b H V l P S J z e y Z x d W 9 0 O 2 N v b H V t b k N v d W 5 0 J n F 1 b 3 Q 7 O j E s J n F 1 b 3 Q 7 a 2 V 5 Q 2 9 s d W 1 u T m F t Z X M m c X V v d D s 6 W 1 0 s J n F 1 b 3 Q 7 c X V l c n l S Z W x h d G l v b n N o a X B z J n F 1 b 3 Q 7 O l t d L C Z x d W 9 0 O 2 N v b H V t b k l k Z W 5 0 a X R p Z X M m c X V v d D s 6 W y Z x d W 9 0 O 1 N l Y 3 R p b 2 4 x L 1 R h Y m x l I D E v Q X V 0 b 1 J l b W 9 2 Z W R D b 2 x 1 b W 5 z M S 5 7 Q 2 9 s d W 1 u M S w w f S Z x d W 9 0 O 1 0 s J n F 1 b 3 Q 7 Q 2 9 s d W 1 u Q 2 9 1 b n Q m c X V v d D s 6 M S w m c X V v d D t L Z X l D b 2 x 1 b W 5 O Y W 1 l c y Z x d W 9 0 O z p b X S w m c X V v d D t D b 2 x 1 b W 5 J Z G V u d G l 0 a W V z J n F 1 b 3 Q 7 O l s m c X V v d D t T Z W N 0 a W 9 u M S 9 U Y W J s Z S A x L 0 F 1 d G 9 S Z W 1 v d m V k Q 2 9 s d W 1 u c z E u e 0 N v b H V t b j E s M H 0 m c X V v d D t d L C Z x d W 9 0 O 1 J l b G F 0 a W 9 u c 2 h p c E l u Z m 8 m c X V v d D s 6 W 1 1 9 I i A v P j w v U 3 R h Y m x l R W 5 0 c m l l c z 4 8 L 0 l 0 Z W 0 + P E l 0 Z W 0 + P E l 0 Z W 1 M b 2 N h d G l v b j 4 8 S X R l b V R 5 c G U + R m 9 y b X V s Y T w v S X R l b V R 5 c G U + P E l 0 Z W 1 Q Y X R o P l N l Y 3 R p b 2 4 x L 1 R h Y m x l J T I w M S 9 T b 3 V y Y 2 U 8 L 0 l 0 Z W 1 Q Y X R o P j w v S X R l b U x v Y 2 F 0 a W 9 u P j x T d G F i b G V F b n R y a W V z I C 8 + P C 9 J d G V t P j x J d G V t P j x J d G V t T G 9 j Y X R p b 2 4 + P E l 0 Z W 1 U e X B l P k Z v c m 1 1 b G E 8 L 0 l 0 Z W 1 U e X B l P j x J d G V t U G F 0 a D 5 T Z W N 0 a W 9 u M S 9 U Y W J s Z S U y M D E v R X h 0 c m F j d G V k J T I w V G F i b G U l M j B G c m 9 t J T I w S H R t b D w v S X R l b V B h d G g + P C 9 J d G V t T G 9 j Y X R p b 2 4 + P F N 0 Y W J s Z U V u d H J p Z X M g L z 4 8 L 0 l 0 Z W 0 + P E l 0 Z W 0 + P E l 0 Z W 1 M b 2 N h d G l v b j 4 8 S X R l b V R 5 c G U + R m 9 y b X V s Y T w v S X R l b V R 5 c G U + P E l 0 Z W 1 Q Y X R o P l N l Y 3 R p b 2 4 x L 1 R h Y m x l J T I w M S 9 D a G F u Z 2 V k J T I w V H l w Z T w v S X R l b V B h d G g + P C 9 J d G V t T G 9 j Y X R p b 2 4 + P F N 0 Y W J s Z U V u d H J p Z X M g L z 4 8 L 0 l 0 Z W 0 + P E l 0 Z W 0 + P E l 0 Z W 1 M b 2 N h d G l v b j 4 8 S X R l b V R 5 c G U + R m 9 y b X V s Y T w v S X R l b V R 5 c G U + P E l 0 Z W 1 Q Y X R o P l N l Y 3 R p b 2 4 x L 1 R h Y m x l N j w v S X R l b V B h d G g + P C 9 J d G V t T G 9 j Y X R p b 2 4 + P F N 0 Y W J s Z U V u d H J p Z X M + P E V u d H J 5 I F R 5 c G U 9 I k l z U H J p d m F 0 Z S I g V m F s d W U 9 I m w w I i A v P j x F b n R y e S B U e X B l P S J R d W V y e U l E I i B W Y W x 1 Z T 0 i c 2 U 4 M j l m Z D A z L T F j Z j A t N D U y Y y 1 h N W Y 4 L T R j Z W U y Y j N j Z D M 4 Z i 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Q W R k Z W R U b 0 R h d G F N b 2 R l b C I g V m F s d W U 9 I m w w I i A v P j x F b n R y e S B U e X B l P S J G a W x s Q 2 9 1 b n Q i I F Z h b H V l P S J s N T A i I C 8 + P E V u d H J 5 I F R 5 c G U 9 I k Z p b G x F c n J v c k N v Z G U i I F Z h b H V l P S J z V W 5 r b m 9 3 b i I g L z 4 8 R W 5 0 c n k g V H l w Z T 0 i R m l s b E V y c m 9 y Q 2 9 1 b n Q i I F Z h b H V l P S J s M C I g L z 4 8 R W 5 0 c n k g V H l w Z T 0 i R m l s b E x h c 3 R V c G R h d G V k I i B W Y W x 1 Z T 0 i Z D I w M j U t M D Y t M D d U M T Y 6 M z g 6 N D Y u M D A w M D g 2 M 1 o i I C 8 + P E V u d H J 5 I F R 5 c G U 9 I k Z p b G x D b 2 x 1 b W 5 U e X B l c y I g V m F s d W U 9 I n N C Z 2 t H Q m d Z R 0 F 3 T U R C Z 1 l G Q n c 9 P S I g L z 4 8 R W 5 0 c n k g V H l w Z T 0 i R m l s b E N v b H V t b k 5 h b W V z I i B W Y W x 1 Z T 0 i c 1 s m c X V v d D t P c m R l c i B J R C Z x d W 9 0 O y w m c X V v d D t E Y X R l J n F 1 b 3 Q 7 L C Z x d W 9 0 O 0 N 1 c 3 R v b W V y I E 5 h b W U m c X V v d D s s J n F 1 b 3 Q 7 U m V n a W 9 u J n F 1 b 3 Q 7 L C Z x d W 9 0 O 0 N h d G V n b 3 J 5 J n F 1 b 3 Q 7 L C Z x d W 9 0 O 1 B y b 2 R 1 Y 3 Q m c X V v d D s s J n F 1 b 3 Q 7 U X R 5 J n F 1 b 3 Q 7 L C Z x d W 9 0 O 1 V u a X Q g U H J p Y 2 U m c X V v d D s s J n F 1 b 3 Q 7 V G 9 0 Y W w g U H J p Y 2 U m c X V v d D s s J n F 1 b 3 Q 7 U 3 R h d H V z J n F 1 b 3 Q 7 L C Z x d W 9 0 O 1 B h e W 1 l b n Q g T W 9 k Z S Z x d W 9 0 O y w m c X V v d D t Q c m 9 m a X Q g J S Z x d W 9 0 O y w m c X V v d D t E Z W x p d m V y e S B E Y X R l J n F 1 b 3 Q 7 X S I g L z 4 8 R W 5 0 c n k g V H l w Z T 0 i R m l s b F N 0 Y X R 1 c y I g V m F s d W U 9 I n N D b 2 1 w b G V 0 Z S I g L z 4 8 R W 5 0 c n k g V H l w Z T 0 i U m V s Y X R p b 2 5 z a G l w S W 5 m b 0 N v b n R h a W 5 l c i I g V m F s d W U 9 I n N 7 J n F 1 b 3 Q 7 Y 2 9 s d W 1 u Q 2 9 1 b n Q m c X V v d D s 6 M T M s J n F 1 b 3 Q 7 a 2 V 5 Q 2 9 s d W 1 u T m F t Z X M m c X V v d D s 6 W 1 0 s J n F 1 b 3 Q 7 c X V l c n l S Z W x h d G l v b n N o a X B z J n F 1 b 3 Q 7 O l t d L C Z x d W 9 0 O 2 N v b H V t b k l k Z W 5 0 a X R p Z X M m c X V v d D s 6 W y Z x d W 9 0 O 1 N l Y 3 R p b 2 4 x L 1 R h Y m x l N i 9 B d X R v U m V t b 3 Z l Z E N v b H V t b n M x L n t P c m R l c i B J R C w w f S Z x d W 9 0 O y w m c X V v d D t T Z W N 0 a W 9 u M S 9 U Y W J s Z T Y v Q X V 0 b 1 J l b W 9 2 Z W R D b 2 x 1 b W 5 z M S 5 7 R G F 0 Z S w x f S Z x d W 9 0 O y w m c X V v d D t T Z W N 0 a W 9 u M S 9 U Y W J s Z T Y v Q X V 0 b 1 J l b W 9 2 Z W R D b 2 x 1 b W 5 z M S 5 7 Q 3 V z d G 9 t Z X I g T m F t Z S w y f S Z x d W 9 0 O y w m c X V v d D t T Z W N 0 a W 9 u M S 9 U Y W J s Z T Y v Q X V 0 b 1 J l b W 9 2 Z W R D b 2 x 1 b W 5 z M S 5 7 U m V n a W 9 u L D N 9 J n F 1 b 3 Q 7 L C Z x d W 9 0 O 1 N l Y 3 R p b 2 4 x L 1 R h Y m x l N i 9 B d X R v U m V t b 3 Z l Z E N v b H V t b n M x L n t D Y X R l Z 2 9 y e S w 0 f S Z x d W 9 0 O y w m c X V v d D t T Z W N 0 a W 9 u M S 9 U Y W J s Z T Y v Q X V 0 b 1 J l b W 9 2 Z W R D b 2 x 1 b W 5 z M S 5 7 U H J v Z H V j d C w 1 f S Z x d W 9 0 O y w m c X V v d D t T Z W N 0 a W 9 u M S 9 U Y W J s Z T Y v Q X V 0 b 1 J l b W 9 2 Z W R D b 2 x 1 b W 5 z M S 5 7 U X R 5 L D Z 9 J n F 1 b 3 Q 7 L C Z x d W 9 0 O 1 N l Y 3 R p b 2 4 x L 1 R h Y m x l N i 9 B d X R v U m V t b 3 Z l Z E N v b H V t b n M x L n t V b m l 0 I F B y a W N l L D d 9 J n F 1 b 3 Q 7 L C Z x d W 9 0 O 1 N l Y 3 R p b 2 4 x L 1 R h Y m x l N i 9 B d X R v U m V t b 3 Z l Z E N v b H V t b n M x L n t U b 3 R h b C B Q c m l j Z S w 4 f S Z x d W 9 0 O y w m c X V v d D t T Z W N 0 a W 9 u M S 9 U Y W J s Z T Y v Q X V 0 b 1 J l b W 9 2 Z W R D b 2 x 1 b W 5 z M S 5 7 U 3 R h d H V z L D l 9 J n F 1 b 3 Q 7 L C Z x d W 9 0 O 1 N l Y 3 R p b 2 4 x L 1 R h Y m x l N i 9 B d X R v U m V t b 3 Z l Z E N v b H V t b n M x L n t Q Y X l t Z W 5 0 I E 1 v Z G U s M T B 9 J n F 1 b 3 Q 7 L C Z x d W 9 0 O 1 N l Y 3 R p b 2 4 x L 1 R h Y m x l N i 9 B d X R v U m V t b 3 Z l Z E N v b H V t b n M x L n t Q c m 9 m a X Q g J S w x M X 0 m c X V v d D s s J n F 1 b 3 Q 7 U 2 V j d G l v b j E v V G F i b G U 2 L 0 F 1 d G 9 S Z W 1 v d m V k Q 2 9 s d W 1 u c z E u e 0 R l b G l 2 Z X J 5 I E R h d G U s M T J 9 J n F 1 b 3 Q 7 X S w m c X V v d D t D b 2 x 1 b W 5 D b 3 V u d C Z x d W 9 0 O z o x M y w m c X V v d D t L Z X l D b 2 x 1 b W 5 O Y W 1 l c y Z x d W 9 0 O z p b X S w m c X V v d D t D b 2 x 1 b W 5 J Z G V u d G l 0 a W V z J n F 1 b 3 Q 7 O l s m c X V v d D t T Z W N 0 a W 9 u M S 9 U Y W J s Z T Y v Q X V 0 b 1 J l b W 9 2 Z W R D b 2 x 1 b W 5 z M S 5 7 T 3 J k Z X I g S U Q s M H 0 m c X V v d D s s J n F 1 b 3 Q 7 U 2 V j d G l v b j E v V G F i b G U 2 L 0 F 1 d G 9 S Z W 1 v d m V k Q 2 9 s d W 1 u c z E u e 0 R h d G U s M X 0 m c X V v d D s s J n F 1 b 3 Q 7 U 2 V j d G l v b j E v V G F i b G U 2 L 0 F 1 d G 9 S Z W 1 v d m V k Q 2 9 s d W 1 u c z E u e 0 N 1 c 3 R v b W V y I E 5 h b W U s M n 0 m c X V v d D s s J n F 1 b 3 Q 7 U 2 V j d G l v b j E v V G F i b G U 2 L 0 F 1 d G 9 S Z W 1 v d m V k Q 2 9 s d W 1 u c z E u e 1 J l Z 2 l v b i w z f S Z x d W 9 0 O y w m c X V v d D t T Z W N 0 a W 9 u M S 9 U Y W J s Z T Y v Q X V 0 b 1 J l b W 9 2 Z W R D b 2 x 1 b W 5 z M S 5 7 Q 2 F 0 Z W d v c n k s N H 0 m c X V v d D s s J n F 1 b 3 Q 7 U 2 V j d G l v b j E v V G F i b G U 2 L 0 F 1 d G 9 S Z W 1 v d m V k Q 2 9 s d W 1 u c z E u e 1 B y b 2 R 1 Y 3 Q s N X 0 m c X V v d D s s J n F 1 b 3 Q 7 U 2 V j d G l v b j E v V G F i b G U 2 L 0 F 1 d G 9 S Z W 1 v d m V k Q 2 9 s d W 1 u c z E u e 1 F 0 e S w 2 f S Z x d W 9 0 O y w m c X V v d D t T Z W N 0 a W 9 u M S 9 U Y W J s Z T Y v Q X V 0 b 1 J l b W 9 2 Z W R D b 2 x 1 b W 5 z M S 5 7 V W 5 p d C B Q c m l j Z S w 3 f S Z x d W 9 0 O y w m c X V v d D t T Z W N 0 a W 9 u M S 9 U Y W J s Z T Y v Q X V 0 b 1 J l b W 9 2 Z W R D b 2 x 1 b W 5 z M S 5 7 V G 9 0 Y W w g U H J p Y 2 U s O H 0 m c X V v d D s s J n F 1 b 3 Q 7 U 2 V j d G l v b j E v V G F i b G U 2 L 0 F 1 d G 9 S Z W 1 v d m V k Q 2 9 s d W 1 u c z E u e 1 N 0 Y X R 1 c y w 5 f S Z x d W 9 0 O y w m c X V v d D t T Z W N 0 a W 9 u M S 9 U Y W J s Z T Y v Q X V 0 b 1 J l b W 9 2 Z W R D b 2 x 1 b W 5 z M S 5 7 U G F 5 b W V u d C B N b 2 R l L D E w f S Z x d W 9 0 O y w m c X V v d D t T Z W N 0 a W 9 u M S 9 U Y W J s Z T Y v Q X V 0 b 1 J l b W 9 2 Z W R D b 2 x 1 b W 5 z M S 5 7 U H J v Z m l 0 I C U s M T F 9 J n F 1 b 3 Q 7 L C Z x d W 9 0 O 1 N l Y 3 R p b 2 4 x L 1 R h Y m x l N i 9 B d X R v U m V t b 3 Z l Z E N v b H V t b n M x L n t E Z W x p d m V y e S B E Y X R l L D E y f S Z x d W 9 0 O 1 0 s J n F 1 b 3 Q 7 U m V s Y X R p b 2 5 z a G l w S W 5 m b y Z x d W 9 0 O z p b X X 0 i I C 8 + P C 9 T d G F i b G V F b n R y a W V z P j w v S X R l b T 4 8 S X R l b T 4 8 S X R l b U x v Y 2 F 0 a W 9 u P j x J d G V t V H l w Z T 5 G b 3 J t d W x h P C 9 J d G V t V H l w Z T 4 8 S X R l b V B h d G g + U 2 V j d G l v b j E v V G F i b G U 2 L 1 N v d X J j Z T w v S X R l b V B h d G g + P C 9 J d G V t T G 9 j Y X R p b 2 4 + P F N 0 Y W J s Z U V u d H J p Z X M g L z 4 8 L 0 l 0 Z W 0 + P E l 0 Z W 0 + P E l 0 Z W 1 M b 2 N h d G l v b j 4 8 S X R l b V R 5 c G U + R m 9 y b X V s Y T w v S X R l b V R 5 c G U + P E l 0 Z W 1 Q Y X R o P l N l Y 3 R p b 2 4 x L 1 R h Y m x l N i 9 D a G F u Z 2 V k J T I w V H l w Z T w v S X R l b V B h d G g + P C 9 J d G V t T G 9 j Y X R p b 2 4 + P F N 0 Y W J s Z U V u d H J p Z X M g L z 4 8 L 0 l 0 Z W 0 + P E l 0 Z W 0 + P E l 0 Z W 1 M b 2 N h d G l v b j 4 8 S X R l b V R 5 c G U + R m 9 y b X V s Y T w v S X R l b V R 5 c G U + P E l 0 Z W 1 Q Y X R o P l N l Y 3 R p b 2 4 x L 1 R h Y m x l N i 9 S Z W 1 v d m V k J T I w Q m 9 0 d G 9 t J T I w U m 9 3 c z w v S X R l b V B h d G g + P C 9 J d G V t T G 9 j Y X R p b 2 4 + P F N 0 Y W J s Z U V u d H J p Z X M g L z 4 8 L 0 l 0 Z W 0 + P E l 0 Z W 0 + P E l 0 Z W 1 M b 2 N h d G l v b j 4 8 S X R l b V R 5 c G U + R m 9 y b X V s Y T w v S X R l b V R 5 c G U + P E l 0 Z W 1 Q Y X R o P l N l Y 3 R p b 2 4 x L 1 R h Y m x l N i 9 S Z W 1 v d m V k J T I w R H V w b G l j Y X R l c z w v S X R l b V B h d G g + P C 9 J d G V t T G 9 j Y X R p b 2 4 + P F N 0 Y W J s Z U V u d H J p Z X M g L z 4 8 L 0 l 0 Z W 0 + P E l 0 Z W 0 + P E l 0 Z W 1 M b 2 N h d G l v b j 4 8 S X R l b V R 5 c G U + R m 9 y b X V s Y T w v S X R l b V R 5 c G U + P E l 0 Z W 1 Q Y X R o P l N l Y 3 R p b 2 4 x L 1 R h Y m x l N i 9 S Z W 1 v d m V k J T I w Q m x h b m s l M j B S b 3 d z P C 9 J d G V t U G F 0 a D 4 8 L 0 l 0 Z W 1 M b 2 N h d G l v b j 4 8 U 3 R h Y m x l R W 5 0 c m l l c y A v P j w v S X R l b T 4 8 S X R l b T 4 8 S X R l b U x v Y 2 F 0 a W 9 u P j x J d G V t V H l w Z T 5 G b 3 J t d W x h P C 9 J d G V t V H l w Z T 4 8 S X R l b V B h d G g + U 2 V j d G l v b j E v V G F i b G U 2 L 1 J l c G x h Y 2 V k J T I w V m F s d W U 8 L 0 l 0 Z W 1 Q Y X R o P j w v S X R l b U x v Y 2 F 0 a W 9 u P j x T d G F i b G V F b n R y a W V z I C 8 + P C 9 J d G V t P j x J d G V t P j x J d G V t T G 9 j Y X R p b 2 4 + P E l 0 Z W 1 U e X B l P k Z v c m 1 1 b G E 8 L 0 l 0 Z W 1 U e X B l P j x J d G V t U G F 0 a D 5 T Z W N 0 a W 9 u M S 9 U Y W J s Z T Y v Q 2 h h b m d l Z C U y M F R 5 c G U x P C 9 J d G V t U G F 0 a D 4 8 L 0 l 0 Z W 1 M b 2 N h d G l v b j 4 8 U 3 R h Y m x l R W 5 0 c m l l c y A v P j w v S X R l b T 4 8 S X R l b T 4 8 S X R l b U x v Y 2 F 0 a W 9 u P j x J d G V t V H l w Z T 5 G b 3 J t d W x h P C 9 J d G V t V H l w Z T 4 8 S X R l b V B h d G g + U 2 V j d G l v b j E v V G F i b G U 2 L 0 N o Y W 5 n Z W Q l M j B U e X B l M j w v S X R l b V B h d G g + P C 9 J d G V t T G 9 j Y X R p b 2 4 + P F N 0 Y W J s Z U V u d H J p Z X M g L z 4 8 L 0 l 0 Z W 0 + P C 9 J d G V t c z 4 8 L 0 x v Y 2 F s U G F j a 2 F n Z U 1 l d G F k Y X R h R m l s Z T 4 W A A A A U E s F B g A A A A A A A A A A A A A A A A A A A A A A A C Y B A A A B A A A A 0 I y d 3 w E V 0 R G M e g D A T 8 K X 6 w E A A A A e 0 F E D D x 6 S R 7 a h 3 l V v x + x a A A A A A A I A A A A A A B B m A A A A A Q A A I A A A A G T p r w l p 3 7 G s G 2 o V e v q v g B s d 7 9 S N 3 1 j N n B H C Z m I F u W 4 0 A A A A A A 6 A A A A A A g A A I A A A A C A p K J y r B v B g t 3 m l c l N E 5 D m Z F 7 c d h G Z 7 v Y 3 U x C J h K h I r U A A A A F 7 1 z K 4 D x O s h M x J a f q z z / D 6 b 2 2 F 1 i q E j F z N l / i 3 D P t P r v H q M M b i f y l P l h h d R / P 0 z J Q 8 l N u z D k i X H b 5 i b M S N u g 8 Y Y v 2 C f U g i 4 B l 0 j A 0 Q K q k i C Q A A A A H x D o R x P c d m v v o z 8 d S 0 g q A A X x C E q 9 N C f E z 8 x n i 8 i B p f E 2 2 P r u + m i y E 7 w l 4 q s I u T o W / q / T F T 5 X j e f + R Z s B g A 0 l h E = < / D a t a M a s h u p > 
</file>

<file path=customXml/itemProps1.xml><?xml version="1.0" encoding="utf-8"?>
<ds:datastoreItem xmlns:ds="http://schemas.openxmlformats.org/officeDocument/2006/customXml" ds:itemID="{A877F1D9-0CE2-44C3-A92A-37A879B092E1}">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 for the Dashboad </vt:lpstr>
      <vt:lpstr>KPI</vt:lpstr>
      <vt:lpstr>Main Dashords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nitish00laptop@gmail.com</dc:creator>
  <cp:lastModifiedBy>Nitish Yadav</cp:lastModifiedBy>
  <dcterms:created xsi:type="dcterms:W3CDTF">2025-05-19T06:57:57Z</dcterms:created>
  <dcterms:modified xsi:type="dcterms:W3CDTF">2025-08-19T05:56:19Z</dcterms:modified>
</cp:coreProperties>
</file>