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tish Putrevu\Downloads\"/>
    </mc:Choice>
  </mc:AlternateContent>
  <xr:revisionPtr revIDLastSave="0" documentId="13_ncr:1_{968AAACC-AA0E-471A-A709-05CBA24363BF}" xr6:coauthVersionLast="47" xr6:coauthVersionMax="47" xr10:uidLastSave="{00000000-0000-0000-0000-000000000000}"/>
  <bookViews>
    <workbookView minimized="1" xWindow="8310" yWindow="3735" windowWidth="10860" windowHeight="7875" xr2:uid="{00000000-000D-0000-FFFF-FFFF00000000}"/>
  </bookViews>
  <sheets>
    <sheet name="Data-1" sheetId="1" r:id="rId1"/>
    <sheet name="Data-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11" i="2"/>
  <c r="K12" i="2"/>
  <c r="K6" i="2"/>
  <c r="O21" i="2"/>
  <c r="O22" i="2"/>
  <c r="O23" i="2"/>
  <c r="O24" i="2"/>
  <c r="O25" i="2"/>
  <c r="O26" i="2"/>
  <c r="O27" i="2"/>
  <c r="O28" i="2"/>
  <c r="O29" i="2"/>
  <c r="P30" i="2" s="1"/>
  <c r="O30" i="2"/>
  <c r="O31" i="2"/>
  <c r="O32" i="2"/>
  <c r="O33" i="2"/>
  <c r="O34" i="2"/>
  <c r="O35" i="2"/>
  <c r="P36" i="2" s="1"/>
  <c r="O36" i="2"/>
  <c r="P37" i="2" s="1"/>
  <c r="O37" i="2"/>
  <c r="P38" i="2" s="1"/>
  <c r="O38" i="2"/>
  <c r="P39" i="2" s="1"/>
  <c r="O39" i="2"/>
  <c r="P40" i="2" s="1"/>
  <c r="O40" i="2"/>
  <c r="O20" i="2"/>
  <c r="P23" i="2"/>
  <c r="P26" i="2"/>
  <c r="P33" i="2"/>
  <c r="P34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J57" i="2" s="1"/>
  <c r="K57" i="2" s="1"/>
  <c r="H58" i="2"/>
  <c r="H59" i="2"/>
  <c r="H60" i="2"/>
  <c r="H61" i="2"/>
  <c r="H62" i="2"/>
  <c r="H63" i="2"/>
  <c r="H64" i="2"/>
  <c r="H65" i="2"/>
  <c r="J65" i="2" s="1"/>
  <c r="K65" i="2" s="1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J81" i="2" s="1"/>
  <c r="K81" i="2" s="1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J97" i="2" s="1"/>
  <c r="K97" i="2" s="1"/>
  <c r="H98" i="2"/>
  <c r="J98" i="2" s="1"/>
  <c r="K98" i="2" s="1"/>
  <c r="H99" i="2"/>
  <c r="H100" i="2"/>
  <c r="H101" i="2"/>
  <c r="H102" i="2"/>
  <c r="H103" i="2"/>
  <c r="J103" i="2" s="1"/>
  <c r="K103" i="2" s="1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20" i="2"/>
  <c r="J25" i="2" s="1"/>
  <c r="K25" i="2" s="1"/>
  <c r="C57" i="2"/>
  <c r="C56" i="2"/>
  <c r="J37" i="2"/>
  <c r="K37" i="2" s="1"/>
  <c r="Q30" i="2"/>
  <c r="R30" i="2" s="1"/>
  <c r="P28" i="2"/>
  <c r="J26" i="2"/>
  <c r="K26" i="2" s="1"/>
  <c r="P25" i="2"/>
  <c r="C21" i="2"/>
  <c r="C20" i="2"/>
  <c r="P23" i="1"/>
  <c r="P25" i="1"/>
  <c r="P31" i="1"/>
  <c r="P33" i="1"/>
  <c r="P39" i="1"/>
  <c r="P21" i="1"/>
  <c r="Q23" i="1"/>
  <c r="R23" i="1" s="1"/>
  <c r="Q25" i="1"/>
  <c r="R25" i="1" s="1"/>
  <c r="Q31" i="1"/>
  <c r="R31" i="1" s="1"/>
  <c r="Q33" i="1"/>
  <c r="R33" i="1" s="1"/>
  <c r="Q39" i="1"/>
  <c r="R39" i="1" s="1"/>
  <c r="Q21" i="1"/>
  <c r="R21" i="1" s="1"/>
  <c r="O22" i="1"/>
  <c r="Q22" i="1" s="1"/>
  <c r="R22" i="1" s="1"/>
  <c r="O23" i="1"/>
  <c r="P24" i="1" s="1"/>
  <c r="O24" i="1"/>
  <c r="Q24" i="1" s="1"/>
  <c r="R24" i="1" s="1"/>
  <c r="O25" i="1"/>
  <c r="P26" i="1" s="1"/>
  <c r="O26" i="1"/>
  <c r="Q26" i="1" s="1"/>
  <c r="R26" i="1" s="1"/>
  <c r="O27" i="1"/>
  <c r="P27" i="1" s="1"/>
  <c r="O28" i="1"/>
  <c r="Q28" i="1" s="1"/>
  <c r="R28" i="1" s="1"/>
  <c r="O29" i="1"/>
  <c r="P29" i="1" s="1"/>
  <c r="O30" i="1"/>
  <c r="Q30" i="1" s="1"/>
  <c r="R30" i="1" s="1"/>
  <c r="O31" i="1"/>
  <c r="P32" i="1" s="1"/>
  <c r="O32" i="1"/>
  <c r="Q32" i="1" s="1"/>
  <c r="R32" i="1" s="1"/>
  <c r="O33" i="1"/>
  <c r="P34" i="1" s="1"/>
  <c r="O34" i="1"/>
  <c r="Q34" i="1" s="1"/>
  <c r="R34" i="1" s="1"/>
  <c r="O35" i="1"/>
  <c r="P35" i="1" s="1"/>
  <c r="O36" i="1"/>
  <c r="Q36" i="1" s="1"/>
  <c r="R36" i="1" s="1"/>
  <c r="O37" i="1"/>
  <c r="P37" i="1" s="1"/>
  <c r="O38" i="1"/>
  <c r="Q38" i="1" s="1"/>
  <c r="R38" i="1" s="1"/>
  <c r="O39" i="1"/>
  <c r="P40" i="1" s="1"/>
  <c r="O40" i="1"/>
  <c r="Q40" i="1" s="1"/>
  <c r="R40" i="1" s="1"/>
  <c r="O21" i="1"/>
  <c r="P22" i="1" s="1"/>
  <c r="O20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C57" i="1"/>
  <c r="H71" i="1"/>
  <c r="C56" i="1"/>
  <c r="H70" i="1"/>
  <c r="H69" i="1"/>
  <c r="H68" i="1"/>
  <c r="H67" i="1"/>
  <c r="H66" i="1"/>
  <c r="J66" i="1" s="1"/>
  <c r="K66" i="1" s="1"/>
  <c r="H65" i="1"/>
  <c r="H64" i="1"/>
  <c r="H63" i="1"/>
  <c r="H62" i="1"/>
  <c r="H61" i="1"/>
  <c r="H60" i="1"/>
  <c r="H59" i="1"/>
  <c r="H58" i="1"/>
  <c r="H57" i="1"/>
  <c r="H56" i="1"/>
  <c r="H55" i="1"/>
  <c r="H54" i="1"/>
  <c r="J54" i="1" s="1"/>
  <c r="K54" i="1" s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C21" i="1"/>
  <c r="H35" i="1"/>
  <c r="C20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J46" i="1" l="1"/>
  <c r="K46" i="1" s="1"/>
  <c r="J68" i="1"/>
  <c r="K68" i="1" s="1"/>
  <c r="J98" i="1"/>
  <c r="K98" i="1" s="1"/>
  <c r="J48" i="1"/>
  <c r="K48" i="1" s="1"/>
  <c r="J22" i="2"/>
  <c r="K22" i="2" s="1"/>
  <c r="J78" i="2"/>
  <c r="K78" i="2" s="1"/>
  <c r="J35" i="1"/>
  <c r="K35" i="1" s="1"/>
  <c r="J110" i="1"/>
  <c r="K110" i="1" s="1"/>
  <c r="J61" i="1"/>
  <c r="K61" i="1" s="1"/>
  <c r="J90" i="1"/>
  <c r="K90" i="1" s="1"/>
  <c r="J40" i="1"/>
  <c r="K40" i="1" s="1"/>
  <c r="J55" i="1"/>
  <c r="K55" i="1" s="1"/>
  <c r="J76" i="1"/>
  <c r="K76" i="1" s="1"/>
  <c r="J100" i="1"/>
  <c r="K100" i="1" s="1"/>
  <c r="J27" i="1"/>
  <c r="K27" i="1" s="1"/>
  <c r="J49" i="1"/>
  <c r="K49" i="1" s="1"/>
  <c r="J56" i="1"/>
  <c r="K56" i="1" s="1"/>
  <c r="J77" i="1"/>
  <c r="K77" i="1" s="1"/>
  <c r="J85" i="1"/>
  <c r="K85" i="1" s="1"/>
  <c r="J93" i="1"/>
  <c r="K93" i="1" s="1"/>
  <c r="J101" i="1"/>
  <c r="K101" i="1" s="1"/>
  <c r="J109" i="1"/>
  <c r="K109" i="1" s="1"/>
  <c r="J33" i="2"/>
  <c r="K33" i="2" s="1"/>
  <c r="J56" i="2"/>
  <c r="K56" i="2" s="1"/>
  <c r="J80" i="2"/>
  <c r="K80" i="2" s="1"/>
  <c r="J110" i="2"/>
  <c r="K110" i="2" s="1"/>
  <c r="J106" i="2"/>
  <c r="K106" i="2" s="1"/>
  <c r="J82" i="2"/>
  <c r="K82" i="2" s="1"/>
  <c r="J74" i="2"/>
  <c r="K74" i="2" s="1"/>
  <c r="J79" i="1"/>
  <c r="K79" i="1" s="1"/>
  <c r="J87" i="1"/>
  <c r="K87" i="1" s="1"/>
  <c r="J111" i="1"/>
  <c r="K111" i="1" s="1"/>
  <c r="J119" i="1"/>
  <c r="K119" i="1" s="1"/>
  <c r="P38" i="1"/>
  <c r="P30" i="1"/>
  <c r="J27" i="2"/>
  <c r="K27" i="2" s="1"/>
  <c r="J38" i="2"/>
  <c r="K38" i="2" s="1"/>
  <c r="J58" i="2"/>
  <c r="K58" i="2" s="1"/>
  <c r="J86" i="2"/>
  <c r="K86" i="2" s="1"/>
  <c r="J120" i="2"/>
  <c r="K120" i="2" s="1"/>
  <c r="J96" i="2"/>
  <c r="K96" i="2" s="1"/>
  <c r="J72" i="2"/>
  <c r="K72" i="2" s="1"/>
  <c r="J64" i="2"/>
  <c r="K64" i="2" s="1"/>
  <c r="J57" i="1"/>
  <c r="K57" i="1" s="1"/>
  <c r="J78" i="1"/>
  <c r="K78" i="1" s="1"/>
  <c r="J21" i="1"/>
  <c r="K21" i="1" s="1"/>
  <c r="J29" i="1"/>
  <c r="K29" i="1" s="1"/>
  <c r="J43" i="1"/>
  <c r="K43" i="1" s="1"/>
  <c r="J30" i="1"/>
  <c r="K30" i="1" s="1"/>
  <c r="J44" i="1"/>
  <c r="K44" i="1" s="1"/>
  <c r="J59" i="1"/>
  <c r="K59" i="1" s="1"/>
  <c r="J72" i="1"/>
  <c r="K72" i="1" s="1"/>
  <c r="J80" i="1"/>
  <c r="K80" i="1" s="1"/>
  <c r="J88" i="1"/>
  <c r="K88" i="1" s="1"/>
  <c r="J96" i="1"/>
  <c r="K96" i="1" s="1"/>
  <c r="Q37" i="1"/>
  <c r="R37" i="1" s="1"/>
  <c r="Q29" i="1"/>
  <c r="R29" i="1" s="1"/>
  <c r="J28" i="2"/>
  <c r="K28" i="2" s="1"/>
  <c r="J39" i="2"/>
  <c r="K39" i="2" s="1"/>
  <c r="J62" i="2"/>
  <c r="K62" i="2" s="1"/>
  <c r="J94" i="2"/>
  <c r="K94" i="2" s="1"/>
  <c r="J119" i="2"/>
  <c r="K119" i="2" s="1"/>
  <c r="J87" i="2"/>
  <c r="K87" i="2" s="1"/>
  <c r="J22" i="1"/>
  <c r="K22" i="1" s="1"/>
  <c r="J36" i="1"/>
  <c r="K36" i="1" s="1"/>
  <c r="J23" i="1"/>
  <c r="K23" i="1" s="1"/>
  <c r="J31" i="1"/>
  <c r="K31" i="1" s="1"/>
  <c r="J37" i="1"/>
  <c r="K37" i="1" s="1"/>
  <c r="J45" i="1"/>
  <c r="K45" i="1" s="1"/>
  <c r="J53" i="1"/>
  <c r="K53" i="1" s="1"/>
  <c r="J60" i="1"/>
  <c r="K60" i="1" s="1"/>
  <c r="J67" i="1"/>
  <c r="K67" i="1" s="1"/>
  <c r="J73" i="1"/>
  <c r="K73" i="1" s="1"/>
  <c r="J81" i="1"/>
  <c r="K81" i="1" s="1"/>
  <c r="J89" i="1"/>
  <c r="K89" i="1" s="1"/>
  <c r="P36" i="1"/>
  <c r="P28" i="1"/>
  <c r="J49" i="2"/>
  <c r="K49" i="2" s="1"/>
  <c r="J40" i="2"/>
  <c r="K40" i="2" s="1"/>
  <c r="J29" i="2"/>
  <c r="K29" i="2" s="1"/>
  <c r="J45" i="2"/>
  <c r="K45" i="2" s="1"/>
  <c r="J66" i="2"/>
  <c r="K66" i="2" s="1"/>
  <c r="J65" i="1"/>
  <c r="K65" i="1" s="1"/>
  <c r="J94" i="1"/>
  <c r="K94" i="1" s="1"/>
  <c r="J74" i="1"/>
  <c r="K74" i="1" s="1"/>
  <c r="Q35" i="1"/>
  <c r="R35" i="1" s="1"/>
  <c r="Q27" i="1"/>
  <c r="R27" i="1" s="1"/>
  <c r="J25" i="1"/>
  <c r="K25" i="1" s="1"/>
  <c r="J33" i="1"/>
  <c r="K33" i="1" s="1"/>
  <c r="J39" i="1"/>
  <c r="K39" i="1" s="1"/>
  <c r="J47" i="1"/>
  <c r="K47" i="1" s="1"/>
  <c r="J62" i="1"/>
  <c r="K62" i="1" s="1"/>
  <c r="J69" i="1"/>
  <c r="K69" i="1" s="1"/>
  <c r="J99" i="1"/>
  <c r="K99" i="1" s="1"/>
  <c r="J115" i="1"/>
  <c r="K115" i="1" s="1"/>
  <c r="J21" i="2"/>
  <c r="K21" i="2" s="1"/>
  <c r="J30" i="2"/>
  <c r="K30" i="2" s="1"/>
  <c r="J54" i="2"/>
  <c r="K54" i="2" s="1"/>
  <c r="J76" i="2"/>
  <c r="K76" i="2" s="1"/>
  <c r="J102" i="2"/>
  <c r="K102" i="2" s="1"/>
  <c r="J108" i="2"/>
  <c r="K108" i="2" s="1"/>
  <c r="J100" i="2"/>
  <c r="K100" i="2" s="1"/>
  <c r="J60" i="2"/>
  <c r="K60" i="2" s="1"/>
  <c r="J52" i="2"/>
  <c r="K52" i="2" s="1"/>
  <c r="J44" i="2"/>
  <c r="K44" i="2" s="1"/>
  <c r="P22" i="2"/>
  <c r="P27" i="2"/>
  <c r="Q26" i="2"/>
  <c r="R26" i="2" s="1"/>
  <c r="P29" i="2"/>
  <c r="P32" i="2"/>
  <c r="Q37" i="2"/>
  <c r="R37" i="2" s="1"/>
  <c r="Q23" i="2"/>
  <c r="R23" i="2" s="1"/>
  <c r="J104" i="2"/>
  <c r="K104" i="2" s="1"/>
  <c r="J31" i="2"/>
  <c r="K31" i="2" s="1"/>
  <c r="J61" i="2"/>
  <c r="K61" i="2" s="1"/>
  <c r="J84" i="2"/>
  <c r="K84" i="2" s="1"/>
  <c r="J105" i="2"/>
  <c r="K105" i="2" s="1"/>
  <c r="J32" i="2"/>
  <c r="K32" i="2" s="1"/>
  <c r="J42" i="2"/>
  <c r="K42" i="2" s="1"/>
  <c r="J85" i="2"/>
  <c r="K85" i="2" s="1"/>
  <c r="J46" i="2"/>
  <c r="K46" i="2" s="1"/>
  <c r="J88" i="2"/>
  <c r="K88" i="2" s="1"/>
  <c r="J24" i="2"/>
  <c r="K24" i="2" s="1"/>
  <c r="J68" i="2"/>
  <c r="K68" i="2" s="1"/>
  <c r="J89" i="2"/>
  <c r="K89" i="2" s="1"/>
  <c r="J112" i="2"/>
  <c r="K112" i="2" s="1"/>
  <c r="J48" i="2"/>
  <c r="K48" i="2" s="1"/>
  <c r="J90" i="2"/>
  <c r="K90" i="2" s="1"/>
  <c r="J113" i="2"/>
  <c r="K113" i="2" s="1"/>
  <c r="J69" i="2"/>
  <c r="K69" i="2" s="1"/>
  <c r="J114" i="2"/>
  <c r="K114" i="2" s="1"/>
  <c r="J50" i="2"/>
  <c r="K50" i="2" s="1"/>
  <c r="J70" i="2"/>
  <c r="K70" i="2" s="1"/>
  <c r="J92" i="2"/>
  <c r="K92" i="2" s="1"/>
  <c r="J116" i="2"/>
  <c r="K116" i="2" s="1"/>
  <c r="J53" i="2"/>
  <c r="K53" i="2" s="1"/>
  <c r="J73" i="2"/>
  <c r="K73" i="2" s="1"/>
  <c r="J118" i="2"/>
  <c r="K118" i="2" s="1"/>
  <c r="Q27" i="2"/>
  <c r="R27" i="2" s="1"/>
  <c r="Q34" i="2"/>
  <c r="R34" i="2" s="1"/>
  <c r="P24" i="2"/>
  <c r="Q24" i="2"/>
  <c r="R24" i="2" s="1"/>
  <c r="P31" i="2"/>
  <c r="Q31" i="2"/>
  <c r="R31" i="2" s="1"/>
  <c r="J35" i="2"/>
  <c r="K35" i="2" s="1"/>
  <c r="J43" i="2"/>
  <c r="K43" i="2" s="1"/>
  <c r="J51" i="2"/>
  <c r="K51" i="2" s="1"/>
  <c r="P21" i="2"/>
  <c r="Q38" i="2"/>
  <c r="R38" i="2" s="1"/>
  <c r="Q21" i="2"/>
  <c r="R21" i="2" s="1"/>
  <c r="J59" i="2"/>
  <c r="K59" i="2" s="1"/>
  <c r="J67" i="2"/>
  <c r="K67" i="2" s="1"/>
  <c r="J75" i="2"/>
  <c r="K75" i="2" s="1"/>
  <c r="J83" i="2"/>
  <c r="K83" i="2" s="1"/>
  <c r="J91" i="2"/>
  <c r="K91" i="2" s="1"/>
  <c r="J99" i="2"/>
  <c r="K99" i="2" s="1"/>
  <c r="J107" i="2"/>
  <c r="K107" i="2" s="1"/>
  <c r="J115" i="2"/>
  <c r="K115" i="2" s="1"/>
  <c r="Q28" i="2"/>
  <c r="R28" i="2" s="1"/>
  <c r="P35" i="2"/>
  <c r="Q35" i="2"/>
  <c r="R35" i="2" s="1"/>
  <c r="Q25" i="2"/>
  <c r="R25" i="2" s="1"/>
  <c r="Q32" i="2"/>
  <c r="R32" i="2" s="1"/>
  <c r="J36" i="2"/>
  <c r="K36" i="2" s="1"/>
  <c r="Q39" i="2"/>
  <c r="R39" i="2" s="1"/>
  <c r="J77" i="2"/>
  <c r="K77" i="2" s="1"/>
  <c r="J93" i="2"/>
  <c r="K93" i="2" s="1"/>
  <c r="J101" i="2"/>
  <c r="K101" i="2" s="1"/>
  <c r="J109" i="2"/>
  <c r="K109" i="2" s="1"/>
  <c r="J117" i="2"/>
  <c r="K117" i="2" s="1"/>
  <c r="Q22" i="2"/>
  <c r="R22" i="2" s="1"/>
  <c r="Q29" i="2"/>
  <c r="R29" i="2" s="1"/>
  <c r="Q36" i="2"/>
  <c r="R36" i="2" s="1"/>
  <c r="J23" i="2"/>
  <c r="K23" i="2" s="1"/>
  <c r="J47" i="2"/>
  <c r="K47" i="2" s="1"/>
  <c r="J55" i="2"/>
  <c r="K55" i="2" s="1"/>
  <c r="J63" i="2"/>
  <c r="K63" i="2" s="1"/>
  <c r="J71" i="2"/>
  <c r="K71" i="2" s="1"/>
  <c r="J79" i="2"/>
  <c r="K79" i="2" s="1"/>
  <c r="J95" i="2"/>
  <c r="K95" i="2" s="1"/>
  <c r="J111" i="2"/>
  <c r="K111" i="2" s="1"/>
  <c r="Q40" i="2"/>
  <c r="R40" i="2" s="1"/>
  <c r="Q33" i="2"/>
  <c r="R33" i="2" s="1"/>
  <c r="J34" i="2"/>
  <c r="K34" i="2" s="1"/>
  <c r="J41" i="2"/>
  <c r="K41" i="2" s="1"/>
  <c r="J41" i="1"/>
  <c r="K41" i="1" s="1"/>
  <c r="J107" i="1"/>
  <c r="K107" i="1" s="1"/>
  <c r="J112" i="1"/>
  <c r="K112" i="1" s="1"/>
  <c r="J38" i="1"/>
  <c r="K38" i="1" s="1"/>
  <c r="J91" i="1"/>
  <c r="K91" i="1" s="1"/>
  <c r="J102" i="1"/>
  <c r="K102" i="1" s="1"/>
  <c r="J113" i="1"/>
  <c r="K113" i="1" s="1"/>
  <c r="J24" i="1"/>
  <c r="K24" i="1" s="1"/>
  <c r="J32" i="1"/>
  <c r="K32" i="1" s="1"/>
  <c r="J92" i="1"/>
  <c r="K92" i="1" s="1"/>
  <c r="J114" i="1"/>
  <c r="K114" i="1" s="1"/>
  <c r="J70" i="1"/>
  <c r="K70" i="1" s="1"/>
  <c r="J58" i="1"/>
  <c r="K58" i="1" s="1"/>
  <c r="J103" i="1"/>
  <c r="K103" i="1" s="1"/>
  <c r="J71" i="1"/>
  <c r="K71" i="1" s="1"/>
  <c r="J82" i="1"/>
  <c r="K82" i="1" s="1"/>
  <c r="J104" i="1"/>
  <c r="K104" i="1" s="1"/>
  <c r="J116" i="1"/>
  <c r="K116" i="1" s="1"/>
  <c r="J26" i="1"/>
  <c r="K26" i="1" s="1"/>
  <c r="J34" i="1"/>
  <c r="K34" i="1" s="1"/>
  <c r="J83" i="1"/>
  <c r="K83" i="1" s="1"/>
  <c r="J105" i="1"/>
  <c r="K105" i="1" s="1"/>
  <c r="J117" i="1"/>
  <c r="K117" i="1" s="1"/>
  <c r="J42" i="1"/>
  <c r="K42" i="1" s="1"/>
  <c r="J50" i="1"/>
  <c r="K50" i="1" s="1"/>
  <c r="J84" i="1"/>
  <c r="K84" i="1" s="1"/>
  <c r="J95" i="1"/>
  <c r="K95" i="1" s="1"/>
  <c r="J106" i="1"/>
  <c r="K106" i="1" s="1"/>
  <c r="J118" i="1"/>
  <c r="K118" i="1" s="1"/>
  <c r="J51" i="1"/>
  <c r="K51" i="1" s="1"/>
  <c r="J63" i="1"/>
  <c r="K63" i="1" s="1"/>
  <c r="J28" i="1"/>
  <c r="K28" i="1" s="1"/>
  <c r="J86" i="1"/>
  <c r="K86" i="1" s="1"/>
  <c r="J97" i="1"/>
  <c r="K97" i="1" s="1"/>
  <c r="J108" i="1"/>
  <c r="K108" i="1" s="1"/>
  <c r="J120" i="1"/>
  <c r="K120" i="1" s="1"/>
  <c r="J64" i="1"/>
  <c r="K64" i="1" s="1"/>
  <c r="J52" i="1"/>
  <c r="K52" i="1" s="1"/>
  <c r="J75" i="1"/>
  <c r="K75" i="1" s="1"/>
</calcChain>
</file>

<file path=xl/sharedStrings.xml><?xml version="1.0" encoding="utf-8"?>
<sst xmlns="http://schemas.openxmlformats.org/spreadsheetml/2006/main" count="128" uniqueCount="37">
  <si>
    <t>Condition-1</t>
  </si>
  <si>
    <t>Cu foil thickness</t>
  </si>
  <si>
    <t>Counts</t>
  </si>
  <si>
    <t>Distance between X-ray tube and sample holder: 2.5cm</t>
  </si>
  <si>
    <t>(um)</t>
  </si>
  <si>
    <t>at 7.5KeV</t>
  </si>
  <si>
    <t>Distance between Minipix and sample holder: 8.5cm</t>
  </si>
  <si>
    <t xml:space="preserve">Acquisition time of each frame: 0.1 sec </t>
  </si>
  <si>
    <t>Total time of measurement: 300sec</t>
  </si>
  <si>
    <t>Resolution: 2.5KeV</t>
  </si>
  <si>
    <t>Voltage and current of X-ray tube: 10KV &amp; 5um</t>
  </si>
  <si>
    <t xml:space="preserve">Iteration </t>
  </si>
  <si>
    <t>Counts at 7.5KeV for 100nm</t>
  </si>
  <si>
    <t>AVERAGE</t>
  </si>
  <si>
    <t>Std DEVIATION</t>
  </si>
  <si>
    <t>Condition-2</t>
  </si>
  <si>
    <t>Distance between X-ray tube and sample holder: ABC cm</t>
  </si>
  <si>
    <t>Distance between Minipix and sample holder: ABC cm</t>
  </si>
  <si>
    <r>
      <t xml:space="preserve">Acquisition time of each frame: </t>
    </r>
    <r>
      <rPr>
        <sz val="11"/>
        <color rgb="FFC00000"/>
        <rFont val="Calibri"/>
        <family val="2"/>
        <scheme val="minor"/>
      </rPr>
      <t xml:space="preserve">0.001 sec </t>
    </r>
  </si>
  <si>
    <r>
      <t xml:space="preserve">Total time of measurement: </t>
    </r>
    <r>
      <rPr>
        <sz val="11"/>
        <color rgb="FFC00000"/>
        <rFont val="Calibri"/>
        <family val="2"/>
        <scheme val="minor"/>
      </rPr>
      <t>120sec</t>
    </r>
  </si>
  <si>
    <r>
      <t xml:space="preserve">Voltage and current of X-ray tube: </t>
    </r>
    <r>
      <rPr>
        <sz val="11"/>
        <color rgb="FFC00000"/>
        <rFont val="Calibri"/>
        <family val="2"/>
        <scheme val="minor"/>
      </rPr>
      <t>10KV &amp; 200um</t>
    </r>
  </si>
  <si>
    <t>Iteration</t>
  </si>
  <si>
    <t>Counts at 7.5KeV for 400nm</t>
  </si>
  <si>
    <t>Std. DEVIATION</t>
  </si>
  <si>
    <t>Condition-3</t>
  </si>
  <si>
    <r>
      <t xml:space="preserve">Acquisition time of each frame: </t>
    </r>
    <r>
      <rPr>
        <sz val="11"/>
        <color rgb="FFC00000"/>
        <rFont val="Calibri"/>
        <family val="2"/>
        <scheme val="minor"/>
      </rPr>
      <t xml:space="preserve">0.02 sec </t>
    </r>
  </si>
  <si>
    <t>Total time of measurement: 120sec</t>
  </si>
  <si>
    <t>Voltage and current of X-ray tube: 10KV &amp; 200um</t>
  </si>
  <si>
    <t>Condition-4</t>
  </si>
  <si>
    <r>
      <t xml:space="preserve">Acquisition time of each frame: </t>
    </r>
    <r>
      <rPr>
        <sz val="11"/>
        <color rgb="FFC00000"/>
        <rFont val="Calibri"/>
        <family val="2"/>
        <scheme val="minor"/>
      </rPr>
      <t>0.01</t>
    </r>
  </si>
  <si>
    <t>Voltage and current of X-ray tube: 10KV &amp; 5uA</t>
  </si>
  <si>
    <t>With XRF Correction</t>
  </si>
  <si>
    <t>Condition-5</t>
  </si>
  <si>
    <t>Total time of measurement: 600s</t>
  </si>
  <si>
    <t>Thickness in um</t>
  </si>
  <si>
    <t>I / Io</t>
  </si>
  <si>
    <t>% of 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</si>
</sst>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Counts at 7.5KeV vs Thickness(um)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48626336490084"/>
          <c:y val="0.13004629629629633"/>
          <c:w val="0.7954025493194543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9.4505686789151354E-3"/>
                  <c:y val="-0.403341717701953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 sz="1800" b="1" baseline="0"/>
                      <a:t>y = 56222e</a:t>
                    </a:r>
                    <a:r>
                      <a:rPr lang="en-IN" sz="1800" b="1" baseline="30000"/>
                      <a:t>-0.041x</a:t>
                    </a:r>
                    <a:br>
                      <a:rPr lang="en-IN" sz="1800" b="1" baseline="0"/>
                    </a:br>
                    <a:r>
                      <a:rPr lang="en-IN" sz="1800" b="1" baseline="0"/>
                      <a:t>R² = 0.9995</a:t>
                    </a:r>
                    <a:endParaRPr lang="en-IN" sz="1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'Data-1'!$H$6:$H$13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'Data-1'!$I$6:$I$13</c:f>
              <c:numCache>
                <c:formatCode>General</c:formatCode>
                <c:ptCount val="8"/>
                <c:pt idx="0">
                  <c:v>38635</c:v>
                </c:pt>
                <c:pt idx="1">
                  <c:v>25125</c:v>
                </c:pt>
                <c:pt idx="2">
                  <c:v>16457</c:v>
                </c:pt>
                <c:pt idx="3">
                  <c:v>11126</c:v>
                </c:pt>
                <c:pt idx="4">
                  <c:v>7117</c:v>
                </c:pt>
                <c:pt idx="5">
                  <c:v>4649</c:v>
                </c:pt>
                <c:pt idx="6">
                  <c:v>3311</c:v>
                </c:pt>
                <c:pt idx="7">
                  <c:v>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F-4F99-A13E-B084799CB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7515136"/>
        <c:axId val="-1967518400"/>
      </c:scatterChart>
      <c:valAx>
        <c:axId val="-196751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Thickness in 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518400"/>
        <c:crosses val="autoZero"/>
        <c:crossBetween val="midCat"/>
      </c:valAx>
      <c:valAx>
        <c:axId val="-19675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5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Counts at 7.5KeV vs Thickness(um)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48626336490084"/>
          <c:y val="0.13004629629629633"/>
          <c:w val="0.7954025493194543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9.4505686789151354E-3"/>
                  <c:y val="-0.403341717701953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 sz="1800" b="1" baseline="0"/>
                      <a:t>y = 56222e</a:t>
                    </a:r>
                    <a:r>
                      <a:rPr lang="en-IN" sz="1800" b="1" baseline="30000"/>
                      <a:t>-0.041x</a:t>
                    </a:r>
                    <a:br>
                      <a:rPr lang="en-IN" sz="1800" b="1" baseline="0"/>
                    </a:br>
                    <a:r>
                      <a:rPr lang="en-IN" sz="1800" b="1" baseline="0"/>
                      <a:t>R² = 0.9995</a:t>
                    </a:r>
                    <a:endParaRPr lang="en-IN" sz="1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'Data-2'!$H$6:$H$13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'Data-2'!$I$6:$I$13</c:f>
              <c:numCache>
                <c:formatCode>General</c:formatCode>
                <c:ptCount val="8"/>
                <c:pt idx="0">
                  <c:v>38635</c:v>
                </c:pt>
                <c:pt idx="1">
                  <c:v>25125</c:v>
                </c:pt>
                <c:pt idx="2">
                  <c:v>16457</c:v>
                </c:pt>
                <c:pt idx="3">
                  <c:v>11126</c:v>
                </c:pt>
                <c:pt idx="4">
                  <c:v>7117</c:v>
                </c:pt>
                <c:pt idx="5">
                  <c:v>4649</c:v>
                </c:pt>
                <c:pt idx="6">
                  <c:v>3311</c:v>
                </c:pt>
                <c:pt idx="7">
                  <c:v>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F-4F99-A13E-B084799CB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13072"/>
        <c:axId val="-176614160"/>
      </c:scatterChart>
      <c:valAx>
        <c:axId val="-17661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Thickness in 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614160"/>
        <c:crosses val="autoZero"/>
        <c:crossBetween val="midCat"/>
      </c:valAx>
      <c:valAx>
        <c:axId val="-1766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61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379463</xdr:colOff>
      <xdr:row>1</xdr:row>
      <xdr:rowOff>156086</xdr:rowOff>
    </xdr:from>
    <xdr:to>
      <xdr:col>20</xdr:col>
      <xdr:colOff>444295</xdr:colOff>
      <xdr:row>16</xdr:row>
      <xdr:rowOff>41786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379463</xdr:colOff>
      <xdr:row>1</xdr:row>
      <xdr:rowOff>156086</xdr:rowOff>
    </xdr:from>
    <xdr:to>
      <xdr:col>20</xdr:col>
      <xdr:colOff>444295</xdr:colOff>
      <xdr:row>16</xdr:row>
      <xdr:rowOff>41786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49"/>
  <sheetViews>
    <sheetView tabSelected="1" topLeftCell="F15" zoomScaleNormal="100" workbookViewId="0">
      <selection activeCell="K31" sqref="K31"/>
    </sheetView>
  </sheetViews>
  <sheetFormatPr defaultRowHeight="15" x14ac:dyDescent="0.25"/>
  <cols>
    <col min="2" max="2" width="14.28515625" bestFit="1" customWidth="1"/>
    <col min="8" max="8" width="21.5703125" customWidth="1"/>
    <col min="11" max="11" width="16" style="3" customWidth="1"/>
    <col min="14" max="14" width="15.140625" bestFit="1" customWidth="1"/>
    <col min="16" max="16" width="9.140625" style="4"/>
    <col min="23" max="23" width="15.140625" bestFit="1" customWidth="1"/>
  </cols>
  <sheetData>
    <row r="4" spans="1:9" x14ac:dyDescent="0.25">
      <c r="A4" s="1" t="s">
        <v>0</v>
      </c>
      <c r="H4" s="2" t="s">
        <v>1</v>
      </c>
      <c r="I4" s="2" t="s">
        <v>2</v>
      </c>
    </row>
    <row r="5" spans="1:9" x14ac:dyDescent="0.25">
      <c r="A5" t="s">
        <v>3</v>
      </c>
      <c r="H5" s="2" t="s">
        <v>4</v>
      </c>
      <c r="I5" s="2" t="s">
        <v>5</v>
      </c>
    </row>
    <row r="6" spans="1:9" x14ac:dyDescent="0.25">
      <c r="A6" t="s">
        <v>6</v>
      </c>
      <c r="H6" s="2">
        <v>10</v>
      </c>
      <c r="I6" s="2">
        <v>38635</v>
      </c>
    </row>
    <row r="7" spans="1:9" x14ac:dyDescent="0.25">
      <c r="A7" t="s">
        <v>7</v>
      </c>
      <c r="H7" s="2">
        <v>20</v>
      </c>
      <c r="I7" s="2">
        <v>25125</v>
      </c>
    </row>
    <row r="8" spans="1:9" x14ac:dyDescent="0.25">
      <c r="A8" t="s">
        <v>8</v>
      </c>
      <c r="H8" s="2">
        <v>30</v>
      </c>
      <c r="I8" s="2">
        <v>16457</v>
      </c>
    </row>
    <row r="9" spans="1:9" x14ac:dyDescent="0.25">
      <c r="A9" t="s">
        <v>9</v>
      </c>
      <c r="H9" s="2">
        <v>40</v>
      </c>
      <c r="I9" s="2">
        <v>11126</v>
      </c>
    </row>
    <row r="10" spans="1:9" x14ac:dyDescent="0.25">
      <c r="A10" t="s">
        <v>10</v>
      </c>
      <c r="H10" s="2">
        <v>50</v>
      </c>
      <c r="I10" s="2">
        <v>7117</v>
      </c>
    </row>
    <row r="11" spans="1:9" x14ac:dyDescent="0.25">
      <c r="H11" s="2">
        <v>60</v>
      </c>
      <c r="I11" s="2">
        <v>4649</v>
      </c>
    </row>
    <row r="12" spans="1:9" x14ac:dyDescent="0.25">
      <c r="H12" s="2">
        <v>70</v>
      </c>
      <c r="I12" s="2">
        <v>3311</v>
      </c>
    </row>
    <row r="13" spans="1:9" x14ac:dyDescent="0.25">
      <c r="H13" s="2">
        <v>80</v>
      </c>
      <c r="I13" s="2">
        <v>2307</v>
      </c>
    </row>
    <row r="16" spans="1:9" x14ac:dyDescent="0.25">
      <c r="B16" t="s">
        <v>11</v>
      </c>
      <c r="C16" t="s">
        <v>12</v>
      </c>
    </row>
    <row r="17" spans="2:18" x14ac:dyDescent="0.25">
      <c r="B17">
        <v>1</v>
      </c>
      <c r="C17">
        <v>57834</v>
      </c>
    </row>
    <row r="18" spans="2:18" x14ac:dyDescent="0.25">
      <c r="B18">
        <v>2</v>
      </c>
      <c r="C18">
        <v>58143</v>
      </c>
    </row>
    <row r="19" spans="2:18" x14ac:dyDescent="0.25">
      <c r="B19">
        <v>3</v>
      </c>
      <c r="C19">
        <v>57258</v>
      </c>
      <c r="G19" t="s">
        <v>34</v>
      </c>
      <c r="H19" t="s">
        <v>2</v>
      </c>
      <c r="J19" t="s">
        <v>35</v>
      </c>
      <c r="K19" s="3" t="s">
        <v>36</v>
      </c>
      <c r="N19" t="s">
        <v>34</v>
      </c>
      <c r="O19" t="s">
        <v>2</v>
      </c>
      <c r="Q19" t="s">
        <v>35</v>
      </c>
      <c r="R19" s="3" t="s">
        <v>36</v>
      </c>
    </row>
    <row r="20" spans="2:18" x14ac:dyDescent="0.25">
      <c r="B20" t="s">
        <v>13</v>
      </c>
      <c r="C20" s="1">
        <f>AVERAGE(C17:C19)</f>
        <v>57745</v>
      </c>
      <c r="G20">
        <v>0</v>
      </c>
      <c r="H20">
        <f t="shared" ref="H20" si="0">56222*EXP(-0.041*G20)</f>
        <v>56222</v>
      </c>
      <c r="N20">
        <v>0</v>
      </c>
      <c r="O20">
        <f t="shared" ref="O20:O40" si="1">56222*EXP(-0.041*N20)</f>
        <v>56222</v>
      </c>
    </row>
    <row r="21" spans="2:18" x14ac:dyDescent="0.25">
      <c r="B21" t="s">
        <v>14</v>
      </c>
      <c r="C21" s="1">
        <f>_xlfn.STDEV.P(C17:C19)</f>
        <v>366.73968969829269</v>
      </c>
      <c r="G21">
        <v>0.05</v>
      </c>
      <c r="H21">
        <f>56222*EXP(-0.041*G21)</f>
        <v>56106.862955792261</v>
      </c>
      <c r="J21">
        <f t="shared" ref="J21:J52" si="2">H21/$H$20</f>
        <v>0.99795209981488142</v>
      </c>
      <c r="K21" s="3">
        <f>(1-J21)*100</f>
        <v>0.20479001851185785</v>
      </c>
      <c r="N21">
        <v>5.0000000000000001E-3</v>
      </c>
      <c r="O21">
        <f t="shared" si="1"/>
        <v>56210.475671284054</v>
      </c>
      <c r="P21" s="4">
        <f>O20-O21</f>
        <v>11.524328715946467</v>
      </c>
      <c r="Q21">
        <f>O21/$O$20</f>
        <v>0.99979502101106421</v>
      </c>
      <c r="R21" s="3">
        <f>(1-Q21)*100</f>
        <v>2.0497898893578892E-2</v>
      </c>
    </row>
    <row r="22" spans="2:18" x14ac:dyDescent="0.25">
      <c r="G22">
        <v>0.1</v>
      </c>
      <c r="H22">
        <f t="shared" ref="H22:H85" si="3">56222*EXP(-0.041*G22)</f>
        <v>55991.961700758671</v>
      </c>
      <c r="J22">
        <f t="shared" si="2"/>
        <v>0.99590839352493099</v>
      </c>
      <c r="K22" s="3">
        <f t="shared" ref="K22:K85" si="4">(1-J22)*100</f>
        <v>0.40916064750690095</v>
      </c>
      <c r="N22">
        <v>0.01</v>
      </c>
      <c r="O22">
        <f t="shared" si="1"/>
        <v>56198.953704813357</v>
      </c>
      <c r="P22" s="4">
        <f t="shared" ref="P22:P40" si="5">O21-O22</f>
        <v>11.521966470696498</v>
      </c>
      <c r="Q22">
        <f t="shared" ref="Q22:Q40" si="6">O22/$O$20</f>
        <v>0.99959008403851446</v>
      </c>
      <c r="R22" s="3">
        <f t="shared" ref="R22:R40" si="7">(1-Q22)*100</f>
        <v>4.0991596148554077E-2</v>
      </c>
    </row>
    <row r="23" spans="2:18" x14ac:dyDescent="0.25">
      <c r="G23">
        <v>0.15</v>
      </c>
      <c r="H23">
        <f t="shared" si="3"/>
        <v>55877.295752026534</v>
      </c>
      <c r="J23">
        <f t="shared" si="2"/>
        <v>0.99386887254147016</v>
      </c>
      <c r="K23" s="3">
        <f t="shared" si="4"/>
        <v>0.61311274585298392</v>
      </c>
      <c r="N23">
        <v>1.4999999999999999E-2</v>
      </c>
      <c r="O23">
        <f t="shared" si="1"/>
        <v>56187.434100103688</v>
      </c>
      <c r="P23" s="4">
        <f t="shared" si="5"/>
        <v>11.519604709668783</v>
      </c>
      <c r="Q23">
        <f t="shared" si="6"/>
        <v>0.99938518907373786</v>
      </c>
      <c r="R23" s="3">
        <f t="shared" si="7"/>
        <v>6.1481092626214373E-2</v>
      </c>
    </row>
    <row r="24" spans="2:18" x14ac:dyDescent="0.25">
      <c r="G24">
        <v>0.2</v>
      </c>
      <c r="H24">
        <f t="shared" si="3"/>
        <v>55762.864627712035</v>
      </c>
      <c r="J24">
        <f t="shared" si="2"/>
        <v>0.99183352829340887</v>
      </c>
      <c r="K24" s="3">
        <f t="shared" si="4"/>
        <v>0.81664717065911274</v>
      </c>
      <c r="N24">
        <v>0.02</v>
      </c>
      <c r="O24">
        <f t="shared" si="1"/>
        <v>56175.916856670956</v>
      </c>
      <c r="P24" s="4">
        <f t="shared" si="5"/>
        <v>11.517243432732357</v>
      </c>
      <c r="Q24">
        <f t="shared" si="6"/>
        <v>0.99918033610812418</v>
      </c>
      <c r="R24" s="3">
        <f t="shared" si="7"/>
        <v>8.1966389187582145E-2</v>
      </c>
    </row>
    <row r="25" spans="2:18" x14ac:dyDescent="0.25">
      <c r="G25">
        <v>0.25</v>
      </c>
      <c r="H25">
        <f t="shared" si="3"/>
        <v>55648.667846918201</v>
      </c>
      <c r="J25">
        <f t="shared" si="2"/>
        <v>0.98980235222721002</v>
      </c>
      <c r="K25" s="3">
        <f t="shared" si="4"/>
        <v>1.0197647772789975</v>
      </c>
      <c r="N25">
        <v>2.5000000000000001E-2</v>
      </c>
      <c r="O25">
        <f t="shared" si="1"/>
        <v>56164.401974031134</v>
      </c>
      <c r="P25" s="4">
        <f t="shared" si="5"/>
        <v>11.514882639821735</v>
      </c>
      <c r="Q25">
        <f t="shared" si="6"/>
        <v>0.9989755251330642</v>
      </c>
      <c r="R25" s="3">
        <f t="shared" si="7"/>
        <v>0.10244748669357984</v>
      </c>
    </row>
    <row r="26" spans="2:18" x14ac:dyDescent="0.25">
      <c r="G26">
        <v>0.3</v>
      </c>
      <c r="H26">
        <f t="shared" si="3"/>
        <v>55534.704929732892</v>
      </c>
      <c r="J26">
        <f t="shared" si="2"/>
        <v>0.98777533580685306</v>
      </c>
      <c r="K26" s="3">
        <f t="shared" si="4"/>
        <v>1.2224664193146939</v>
      </c>
      <c r="N26">
        <v>0.03</v>
      </c>
      <c r="O26">
        <f t="shared" si="1"/>
        <v>56152.889451700314</v>
      </c>
      <c r="P26" s="4">
        <f t="shared" si="5"/>
        <v>11.512522330820502</v>
      </c>
      <c r="Q26">
        <f t="shared" si="6"/>
        <v>0.99877075613995081</v>
      </c>
      <c r="R26" s="3">
        <f t="shared" si="7"/>
        <v>0.12292438600491895</v>
      </c>
    </row>
    <row r="27" spans="2:18" x14ac:dyDescent="0.25">
      <c r="G27">
        <v>0.35</v>
      </c>
      <c r="H27">
        <f t="shared" si="3"/>
        <v>55420.975397226786</v>
      </c>
      <c r="J27">
        <f t="shared" si="2"/>
        <v>0.98575247051379866</v>
      </c>
      <c r="K27" s="3">
        <f t="shared" si="4"/>
        <v>1.4247529486201338</v>
      </c>
      <c r="N27">
        <v>3.5000000000000003E-2</v>
      </c>
      <c r="O27">
        <f t="shared" si="1"/>
        <v>56141.379289194687</v>
      </c>
      <c r="P27" s="4">
        <f t="shared" si="5"/>
        <v>11.510162505626795</v>
      </c>
      <c r="Q27">
        <f t="shared" si="6"/>
        <v>0.99856602912017867</v>
      </c>
      <c r="R27" s="3">
        <f t="shared" si="7"/>
        <v>0.14339708798213335</v>
      </c>
    </row>
    <row r="28" spans="2:18" x14ac:dyDescent="0.25">
      <c r="G28">
        <v>0.4</v>
      </c>
      <c r="H28">
        <f t="shared" si="3"/>
        <v>55307.478771451351</v>
      </c>
      <c r="J28">
        <f t="shared" si="2"/>
        <v>0.98373374784695233</v>
      </c>
      <c r="K28" s="3">
        <f t="shared" si="4"/>
        <v>1.6266252153047667</v>
      </c>
      <c r="N28">
        <v>0.04</v>
      </c>
      <c r="O28">
        <f t="shared" si="1"/>
        <v>56129.871486030526</v>
      </c>
      <c r="P28" s="4">
        <f t="shared" si="5"/>
        <v>11.507803164160578</v>
      </c>
      <c r="Q28">
        <f t="shared" si="6"/>
        <v>0.99836134406514399</v>
      </c>
      <c r="R28" s="3">
        <f t="shared" si="7"/>
        <v>0.16386559348560148</v>
      </c>
    </row>
    <row r="29" spans="2:18" x14ac:dyDescent="0.25">
      <c r="G29">
        <v>0.45</v>
      </c>
      <c r="H29">
        <f t="shared" si="3"/>
        <v>55194.214575436854</v>
      </c>
      <c r="J29">
        <f t="shared" si="2"/>
        <v>0.9817191593226291</v>
      </c>
      <c r="K29" s="3">
        <f t="shared" si="4"/>
        <v>1.8280840677370902</v>
      </c>
      <c r="N29">
        <v>4.4999999999999998E-2</v>
      </c>
      <c r="O29">
        <f t="shared" si="1"/>
        <v>56118.366041724228</v>
      </c>
      <c r="P29" s="4">
        <f t="shared" si="5"/>
        <v>11.505444306298159</v>
      </c>
      <c r="Q29">
        <f t="shared" si="6"/>
        <v>0.99815670096624498</v>
      </c>
      <c r="R29" s="3">
        <f t="shared" si="7"/>
        <v>0.18432990337550192</v>
      </c>
    </row>
    <row r="30" spans="2:18" x14ac:dyDescent="0.25">
      <c r="G30">
        <v>0.5</v>
      </c>
      <c r="H30">
        <f t="shared" si="3"/>
        <v>55081.182333190343</v>
      </c>
      <c r="J30">
        <f t="shared" si="2"/>
        <v>0.97970869647451786</v>
      </c>
      <c r="K30" s="3">
        <f t="shared" si="4"/>
        <v>2.0291303525482141</v>
      </c>
      <c r="N30">
        <v>0.05</v>
      </c>
      <c r="O30">
        <f t="shared" si="1"/>
        <v>56106.862955792261</v>
      </c>
      <c r="P30" s="4">
        <f t="shared" si="5"/>
        <v>11.50308593196678</v>
      </c>
      <c r="Q30">
        <f t="shared" si="6"/>
        <v>0.99795209981488142</v>
      </c>
      <c r="R30" s="3">
        <f t="shared" si="7"/>
        <v>0.20479001851185785</v>
      </c>
    </row>
    <row r="31" spans="2:18" x14ac:dyDescent="0.25">
      <c r="G31">
        <v>0.55000000000000004</v>
      </c>
      <c r="H31">
        <f t="shared" si="3"/>
        <v>54968.381569693644</v>
      </c>
      <c r="J31">
        <f t="shared" si="2"/>
        <v>0.97770235085364521</v>
      </c>
      <c r="K31" s="3">
        <f t="shared" si="4"/>
        <v>2.2297649146354792</v>
      </c>
      <c r="N31">
        <v>5.5E-2</v>
      </c>
      <c r="O31">
        <f t="shared" si="1"/>
        <v>56095.362227751226</v>
      </c>
      <c r="P31" s="4">
        <f t="shared" si="5"/>
        <v>11.500728041035472</v>
      </c>
      <c r="Q31">
        <f t="shared" si="6"/>
        <v>0.99774754060245496</v>
      </c>
      <c r="R31" s="3">
        <f t="shared" si="7"/>
        <v>0.22524593975450369</v>
      </c>
    </row>
    <row r="32" spans="2:18" x14ac:dyDescent="0.25">
      <c r="G32">
        <v>0.6</v>
      </c>
      <c r="H32">
        <f t="shared" si="3"/>
        <v>54855.811810901403</v>
      </c>
      <c r="J32">
        <f t="shared" si="2"/>
        <v>0.97570011402834123</v>
      </c>
      <c r="K32" s="3">
        <f t="shared" si="4"/>
        <v>2.4299885971658775</v>
      </c>
      <c r="N32">
        <v>0.06</v>
      </c>
      <c r="O32">
        <f t="shared" si="1"/>
        <v>56083.863857117794</v>
      </c>
      <c r="P32" s="4">
        <f t="shared" si="5"/>
        <v>11.498370633431477</v>
      </c>
      <c r="Q32">
        <f t="shared" si="6"/>
        <v>0.99754302332036915</v>
      </c>
      <c r="R32" s="3">
        <f t="shared" si="7"/>
        <v>0.24569766796308512</v>
      </c>
    </row>
    <row r="33" spans="1:18" x14ac:dyDescent="0.25">
      <c r="G33">
        <v>0.65</v>
      </c>
      <c r="H33">
        <f t="shared" si="3"/>
        <v>54743.472583739029</v>
      </c>
      <c r="J33">
        <f t="shared" si="2"/>
        <v>0.9737019775842024</v>
      </c>
      <c r="K33" s="3">
        <f t="shared" si="4"/>
        <v>2.6298022415797595</v>
      </c>
      <c r="N33">
        <v>6.5000000000000002E-2</v>
      </c>
      <c r="O33">
        <f t="shared" si="1"/>
        <v>56072.367843408749</v>
      </c>
      <c r="P33" s="4">
        <f t="shared" si="5"/>
        <v>11.496013709045656</v>
      </c>
      <c r="Q33">
        <f t="shared" si="6"/>
        <v>0.99733854796002896</v>
      </c>
      <c r="R33" s="3">
        <f t="shared" si="7"/>
        <v>0.26614520399710351</v>
      </c>
    </row>
    <row r="34" spans="1:18" x14ac:dyDescent="0.25">
      <c r="G34">
        <v>0.7</v>
      </c>
      <c r="H34">
        <f t="shared" si="3"/>
        <v>54631.363416100758</v>
      </c>
      <c r="J34">
        <f t="shared" si="2"/>
        <v>0.97170793312405745</v>
      </c>
      <c r="K34" s="3">
        <f t="shared" si="4"/>
        <v>2.8292066875942545</v>
      </c>
      <c r="N34">
        <v>7.0000000000000007E-2</v>
      </c>
      <c r="O34">
        <f t="shared" si="1"/>
        <v>56060.874186140973</v>
      </c>
      <c r="P34" s="4">
        <f t="shared" si="5"/>
        <v>11.493657267776143</v>
      </c>
      <c r="Q34">
        <f t="shared" si="6"/>
        <v>0.99713411451284151</v>
      </c>
      <c r="R34" s="3">
        <f t="shared" si="7"/>
        <v>0.28658854871584927</v>
      </c>
    </row>
    <row r="35" spans="1:18" x14ac:dyDescent="0.25">
      <c r="G35">
        <v>0.75</v>
      </c>
      <c r="H35">
        <f t="shared" si="3"/>
        <v>54519.483836847641</v>
      </c>
      <c r="J35">
        <f t="shared" si="2"/>
        <v>0.96971797226793144</v>
      </c>
      <c r="K35" s="3">
        <f t="shared" si="4"/>
        <v>3.0282027732068562</v>
      </c>
      <c r="N35">
        <v>7.4999999999999997E-2</v>
      </c>
      <c r="O35">
        <f t="shared" si="1"/>
        <v>56049.382884831444</v>
      </c>
      <c r="P35" s="4">
        <f t="shared" si="5"/>
        <v>11.491301309528353</v>
      </c>
      <c r="Q35">
        <f t="shared" si="6"/>
        <v>0.99692972297021532</v>
      </c>
      <c r="R35" s="3">
        <f t="shared" si="7"/>
        <v>0.30702770297846849</v>
      </c>
    </row>
    <row r="36" spans="1:18" x14ac:dyDescent="0.25">
      <c r="G36">
        <v>0.8</v>
      </c>
      <c r="H36">
        <f t="shared" si="3"/>
        <v>54407.833375805589</v>
      </c>
      <c r="J36">
        <f t="shared" si="2"/>
        <v>0.96773208665301103</v>
      </c>
      <c r="K36" s="3">
        <f t="shared" si="4"/>
        <v>3.2267913346988975</v>
      </c>
      <c r="N36">
        <v>0.08</v>
      </c>
      <c r="O36">
        <f t="shared" si="1"/>
        <v>56037.893938997237</v>
      </c>
      <c r="P36" s="4">
        <f t="shared" si="5"/>
        <v>11.488945834207698</v>
      </c>
      <c r="Q36">
        <f t="shared" si="6"/>
        <v>0.99672537332356081</v>
      </c>
      <c r="R36" s="3">
        <f t="shared" si="7"/>
        <v>0.32746266764391851</v>
      </c>
    </row>
    <row r="37" spans="1:18" x14ac:dyDescent="0.25">
      <c r="G37">
        <v>0.85</v>
      </c>
      <c r="H37">
        <f t="shared" si="3"/>
        <v>54296.411563763373</v>
      </c>
      <c r="J37">
        <f t="shared" si="2"/>
        <v>0.96575026793360919</v>
      </c>
      <c r="K37" s="3">
        <f t="shared" si="4"/>
        <v>3.4249732066390814</v>
      </c>
      <c r="N37">
        <v>8.5000000000000006E-2</v>
      </c>
      <c r="O37">
        <f t="shared" si="1"/>
        <v>56026.407348155532</v>
      </c>
      <c r="P37" s="4">
        <f t="shared" si="5"/>
        <v>11.486590841705038</v>
      </c>
      <c r="Q37">
        <f t="shared" si="6"/>
        <v>0.99652106556429032</v>
      </c>
      <c r="R37" s="3">
        <f t="shared" si="7"/>
        <v>0.34789344357096796</v>
      </c>
    </row>
    <row r="38" spans="1:18" x14ac:dyDescent="0.25">
      <c r="G38">
        <v>0.9</v>
      </c>
      <c r="H38">
        <f t="shared" si="3"/>
        <v>54185.217932470674</v>
      </c>
      <c r="J38">
        <f t="shared" si="2"/>
        <v>0.96377250778112966</v>
      </c>
      <c r="K38" s="3">
        <f t="shared" si="4"/>
        <v>3.6227492218870339</v>
      </c>
      <c r="N38">
        <v>0.09</v>
      </c>
      <c r="O38">
        <f t="shared" si="1"/>
        <v>56014.923111823598</v>
      </c>
      <c r="P38" s="4">
        <f t="shared" si="5"/>
        <v>11.484236331933062</v>
      </c>
      <c r="Q38">
        <f t="shared" si="6"/>
        <v>0.9963167996838177</v>
      </c>
      <c r="R38" s="3">
        <f t="shared" si="7"/>
        <v>0.36832003161823001</v>
      </c>
    </row>
    <row r="39" spans="1:18" x14ac:dyDescent="0.25">
      <c r="G39">
        <v>0.95</v>
      </c>
      <c r="H39">
        <f t="shared" si="3"/>
        <v>54074.252014636069</v>
      </c>
      <c r="J39">
        <f t="shared" si="2"/>
        <v>0.96179879788403244</v>
      </c>
      <c r="K39" s="3">
        <f t="shared" si="4"/>
        <v>3.8201202115967559</v>
      </c>
      <c r="N39">
        <v>9.5000000000000001E-2</v>
      </c>
      <c r="O39">
        <f t="shared" si="1"/>
        <v>56003.441229518823</v>
      </c>
      <c r="P39" s="4">
        <f t="shared" si="5"/>
        <v>11.481882304775354</v>
      </c>
      <c r="Q39">
        <f t="shared" si="6"/>
        <v>0.99611257567355882</v>
      </c>
      <c r="R39" s="3">
        <f t="shared" si="7"/>
        <v>0.38874243264411801</v>
      </c>
    </row>
    <row r="40" spans="1:18" x14ac:dyDescent="0.25">
      <c r="G40">
        <v>1</v>
      </c>
      <c r="H40">
        <f t="shared" si="3"/>
        <v>53963.513343925151</v>
      </c>
      <c r="J40">
        <f t="shared" si="2"/>
        <v>0.9598291299477989</v>
      </c>
      <c r="K40" s="3">
        <f t="shared" si="4"/>
        <v>4.0170870052201106</v>
      </c>
      <c r="N40">
        <v>0.1</v>
      </c>
      <c r="O40">
        <f t="shared" si="1"/>
        <v>55991.961700758671</v>
      </c>
      <c r="P40" s="4">
        <f t="shared" si="5"/>
        <v>11.479528760151879</v>
      </c>
      <c r="Q40">
        <f t="shared" si="6"/>
        <v>0.99590839352493099</v>
      </c>
      <c r="R40" s="3">
        <f t="shared" si="7"/>
        <v>0.40916064750690095</v>
      </c>
    </row>
    <row r="41" spans="1:18" x14ac:dyDescent="0.25">
      <c r="A41" s="1" t="s">
        <v>15</v>
      </c>
      <c r="G41">
        <v>1.05</v>
      </c>
      <c r="H41">
        <f t="shared" si="3"/>
        <v>53853.001454958474</v>
      </c>
      <c r="J41">
        <f t="shared" si="2"/>
        <v>0.95786349569489659</v>
      </c>
      <c r="K41" s="3">
        <f t="shared" si="4"/>
        <v>4.2136504305103406</v>
      </c>
    </row>
    <row r="42" spans="1:18" x14ac:dyDescent="0.25">
      <c r="A42" t="s">
        <v>16</v>
      </c>
      <c r="G42">
        <v>1.1000000000000001</v>
      </c>
      <c r="H42">
        <f t="shared" si="3"/>
        <v>53742.715883309676</v>
      </c>
      <c r="J42">
        <f t="shared" si="2"/>
        <v>0.95590188686474464</v>
      </c>
      <c r="K42" s="3">
        <f t="shared" si="4"/>
        <v>4.4098113135255357</v>
      </c>
    </row>
    <row r="43" spans="1:18" x14ac:dyDescent="0.25">
      <c r="A43" t="s">
        <v>17</v>
      </c>
      <c r="G43">
        <v>1.1499999999999999</v>
      </c>
      <c r="H43">
        <f t="shared" si="3"/>
        <v>53632.656165503467</v>
      </c>
      <c r="J43">
        <f t="shared" si="2"/>
        <v>0.95394429521367907</v>
      </c>
      <c r="K43" s="3">
        <f t="shared" si="4"/>
        <v>4.6055704786320923</v>
      </c>
    </row>
    <row r="44" spans="1:18" x14ac:dyDescent="0.25">
      <c r="A44" t="s">
        <v>18</v>
      </c>
      <c r="G44">
        <v>1.2</v>
      </c>
      <c r="H44">
        <f t="shared" si="3"/>
        <v>53522.821839013734</v>
      </c>
      <c r="J44">
        <f t="shared" si="2"/>
        <v>0.95199071251491829</v>
      </c>
      <c r="K44" s="3">
        <f t="shared" si="4"/>
        <v>4.8009287485081709</v>
      </c>
    </row>
    <row r="45" spans="1:18" x14ac:dyDescent="0.25">
      <c r="A45" t="s">
        <v>19</v>
      </c>
      <c r="G45">
        <v>1.25</v>
      </c>
      <c r="H45">
        <f t="shared" si="3"/>
        <v>53413.212442261552</v>
      </c>
      <c r="J45">
        <f t="shared" si="2"/>
        <v>0.95004113055852779</v>
      </c>
      <c r="K45" s="3">
        <f t="shared" si="4"/>
        <v>4.9958869441472213</v>
      </c>
    </row>
    <row r="46" spans="1:18" x14ac:dyDescent="0.25">
      <c r="A46" t="s">
        <v>9</v>
      </c>
      <c r="G46">
        <v>1.3</v>
      </c>
      <c r="H46">
        <f t="shared" si="3"/>
        <v>53303.827514613258</v>
      </c>
      <c r="J46">
        <f t="shared" si="2"/>
        <v>0.94809554115138661</v>
      </c>
      <c r="K46" s="3">
        <f t="shared" si="4"/>
        <v>5.1904458848613384</v>
      </c>
    </row>
    <row r="47" spans="1:18" x14ac:dyDescent="0.25">
      <c r="A47" t="s">
        <v>20</v>
      </c>
      <c r="G47">
        <v>1.35</v>
      </c>
      <c r="H47">
        <f t="shared" si="3"/>
        <v>53194.666596378556</v>
      </c>
      <c r="J47">
        <f t="shared" si="2"/>
        <v>0.94615393611715271</v>
      </c>
      <c r="K47" s="3">
        <f t="shared" si="4"/>
        <v>5.3846063882847295</v>
      </c>
    </row>
    <row r="48" spans="1:18" x14ac:dyDescent="0.25">
      <c r="G48">
        <v>1.4</v>
      </c>
      <c r="H48">
        <f t="shared" si="3"/>
        <v>53085.729228808508</v>
      </c>
      <c r="J48">
        <f t="shared" si="2"/>
        <v>0.94421630729622763</v>
      </c>
      <c r="K48" s="3">
        <f t="shared" si="4"/>
        <v>5.5783692703772374</v>
      </c>
    </row>
    <row r="49" spans="1:11" x14ac:dyDescent="0.25">
      <c r="G49">
        <v>1.45</v>
      </c>
      <c r="H49">
        <f t="shared" si="3"/>
        <v>52977.014954093676</v>
      </c>
      <c r="J49">
        <f t="shared" si="2"/>
        <v>0.94228264654572369</v>
      </c>
      <c r="K49" s="3">
        <f t="shared" si="4"/>
        <v>5.771735345427631</v>
      </c>
    </row>
    <row r="50" spans="1:11" x14ac:dyDescent="0.25">
      <c r="B50" t="s">
        <v>21</v>
      </c>
      <c r="C50" t="s">
        <v>22</v>
      </c>
      <c r="G50">
        <v>1.5</v>
      </c>
      <c r="H50">
        <f t="shared" si="3"/>
        <v>52868.523315362159</v>
      </c>
      <c r="J50">
        <f t="shared" si="2"/>
        <v>0.94035294573942874</v>
      </c>
      <c r="K50" s="3">
        <f t="shared" si="4"/>
        <v>5.9647054260571259</v>
      </c>
    </row>
    <row r="51" spans="1:11" x14ac:dyDescent="0.25">
      <c r="B51">
        <v>1</v>
      </c>
      <c r="C51">
        <v>19851</v>
      </c>
      <c r="G51">
        <v>1.55</v>
      </c>
      <c r="H51">
        <f t="shared" si="3"/>
        <v>52760.253856677686</v>
      </c>
      <c r="J51">
        <f t="shared" si="2"/>
        <v>0.9384271967677722</v>
      </c>
      <c r="K51" s="3">
        <f t="shared" si="4"/>
        <v>6.1572803232227802</v>
      </c>
    </row>
    <row r="52" spans="1:11" x14ac:dyDescent="0.25">
      <c r="B52">
        <v>2</v>
      </c>
      <c r="C52">
        <v>19958</v>
      </c>
      <c r="G52">
        <v>1.6</v>
      </c>
      <c r="H52">
        <f t="shared" si="3"/>
        <v>52652.206123037686</v>
      </c>
      <c r="J52">
        <f t="shared" si="2"/>
        <v>0.936505391537791</v>
      </c>
      <c r="K52" s="3">
        <f t="shared" si="4"/>
        <v>6.3494608462209001</v>
      </c>
    </row>
    <row r="53" spans="1:11" x14ac:dyDescent="0.25">
      <c r="B53">
        <v>3</v>
      </c>
      <c r="C53">
        <v>19846</v>
      </c>
      <c r="G53">
        <v>1.65</v>
      </c>
      <c r="H53">
        <f t="shared" si="3"/>
        <v>52544.379660371415</v>
      </c>
      <c r="J53">
        <f t="shared" ref="J53:J84" si="8">H53/$H$20</f>
        <v>0.93458752197309625</v>
      </c>
      <c r="K53" s="3">
        <f t="shared" si="4"/>
        <v>6.5412478026903749</v>
      </c>
    </row>
    <row r="54" spans="1:11" x14ac:dyDescent="0.25">
      <c r="B54">
        <v>4</v>
      </c>
      <c r="C54">
        <v>19795</v>
      </c>
      <c r="G54">
        <v>1.7</v>
      </c>
      <c r="H54">
        <f t="shared" si="3"/>
        <v>52436.774015538002</v>
      </c>
      <c r="J54">
        <f t="shared" si="8"/>
        <v>0.93267358001383804</v>
      </c>
      <c r="K54" s="3">
        <f t="shared" si="4"/>
        <v>6.7326419986161952</v>
      </c>
    </row>
    <row r="55" spans="1:11" x14ac:dyDescent="0.25">
      <c r="B55">
        <v>5</v>
      </c>
      <c r="C55">
        <v>19588</v>
      </c>
      <c r="G55">
        <v>1.75</v>
      </c>
      <c r="H55">
        <f t="shared" si="3"/>
        <v>52329.388736324552</v>
      </c>
      <c r="J55">
        <f t="shared" si="8"/>
        <v>0.93076355761667229</v>
      </c>
      <c r="K55" s="3">
        <f t="shared" si="4"/>
        <v>6.9236442383327716</v>
      </c>
    </row>
    <row r="56" spans="1:11" x14ac:dyDescent="0.25">
      <c r="B56" t="s">
        <v>13</v>
      </c>
      <c r="C56" s="1">
        <f>AVERAGE(C51:C55)</f>
        <v>19807.599999999999</v>
      </c>
      <c r="G56">
        <v>1.8</v>
      </c>
      <c r="H56">
        <f t="shared" si="3"/>
        <v>52222.223371444292</v>
      </c>
      <c r="J56">
        <f t="shared" si="8"/>
        <v>0.92885744675472759</v>
      </c>
      <c r="K56" s="3">
        <f t="shared" si="4"/>
        <v>7.1142553245272406</v>
      </c>
    </row>
    <row r="57" spans="1:11" x14ac:dyDescent="0.25">
      <c r="B57" t="s">
        <v>23</v>
      </c>
      <c r="C57" s="1">
        <f>_xlfn.STDEV.P(C51:C55)</f>
        <v>121.95179375474557</v>
      </c>
      <c r="G57">
        <v>1.85</v>
      </c>
      <c r="H57">
        <f t="shared" si="3"/>
        <v>52115.277470534609</v>
      </c>
      <c r="J57">
        <f t="shared" si="8"/>
        <v>0.92695523941756974</v>
      </c>
      <c r="K57" s="3">
        <f t="shared" si="4"/>
        <v>7.3044760582430257</v>
      </c>
    </row>
    <row r="58" spans="1:11" x14ac:dyDescent="0.25">
      <c r="G58">
        <v>1.9</v>
      </c>
      <c r="H58">
        <f t="shared" si="3"/>
        <v>52008.5505841552</v>
      </c>
      <c r="J58">
        <f t="shared" si="8"/>
        <v>0.92505692761116998</v>
      </c>
      <c r="K58" s="3">
        <f t="shared" si="4"/>
        <v>7.4943072388830023</v>
      </c>
    </row>
    <row r="59" spans="1:11" x14ac:dyDescent="0.25">
      <c r="G59">
        <v>1.95</v>
      </c>
      <c r="H59">
        <f t="shared" si="3"/>
        <v>51902.042263786156</v>
      </c>
      <c r="J59">
        <f t="shared" si="8"/>
        <v>0.92316250335786976</v>
      </c>
      <c r="K59" s="3">
        <f t="shared" si="4"/>
        <v>7.6837496642130247</v>
      </c>
    </row>
    <row r="60" spans="1:11" x14ac:dyDescent="0.25">
      <c r="G60">
        <v>2</v>
      </c>
      <c r="H60">
        <f t="shared" si="3"/>
        <v>51795.752061826119</v>
      </c>
      <c r="J60">
        <f t="shared" si="8"/>
        <v>0.9212719586963487</v>
      </c>
      <c r="K60" s="3">
        <f t="shared" si="4"/>
        <v>7.8728041303651297</v>
      </c>
    </row>
    <row r="61" spans="1:11" x14ac:dyDescent="0.25">
      <c r="A61" s="1" t="s">
        <v>24</v>
      </c>
      <c r="G61">
        <v>2.0499999999999998</v>
      </c>
      <c r="H61">
        <f t="shared" si="3"/>
        <v>51689.679531590344</v>
      </c>
      <c r="J61">
        <f t="shared" si="8"/>
        <v>0.91938528568158984</v>
      </c>
      <c r="K61" s="3">
        <f t="shared" si="4"/>
        <v>8.0614714318410172</v>
      </c>
    </row>
    <row r="62" spans="1:11" x14ac:dyDescent="0.25">
      <c r="A62" t="s">
        <v>16</v>
      </c>
      <c r="G62">
        <v>2.1</v>
      </c>
      <c r="H62">
        <f t="shared" si="3"/>
        <v>51583.824227308876</v>
      </c>
      <c r="J62">
        <f t="shared" si="8"/>
        <v>0.91750247638484717</v>
      </c>
      <c r="K62" s="3">
        <f t="shared" si="4"/>
        <v>8.2497523615152843</v>
      </c>
    </row>
    <row r="63" spans="1:11" x14ac:dyDescent="0.25">
      <c r="A63" t="s">
        <v>17</v>
      </c>
      <c r="G63">
        <v>2.15</v>
      </c>
      <c r="H63">
        <f t="shared" si="3"/>
        <v>51478.185704124648</v>
      </c>
      <c r="J63">
        <f t="shared" si="8"/>
        <v>0.91562352289361193</v>
      </c>
      <c r="K63" s="3">
        <f t="shared" si="4"/>
        <v>8.4376477106388066</v>
      </c>
    </row>
    <row r="64" spans="1:11" x14ac:dyDescent="0.25">
      <c r="A64" t="s">
        <v>25</v>
      </c>
      <c r="G64">
        <v>2.2000000000000002</v>
      </c>
      <c r="H64">
        <f t="shared" si="3"/>
        <v>51372.763518091597</v>
      </c>
      <c r="J64">
        <f t="shared" si="8"/>
        <v>0.91374841731157908</v>
      </c>
      <c r="K64" s="3">
        <f t="shared" si="4"/>
        <v>8.6251582688420925</v>
      </c>
    </row>
    <row r="65" spans="1:11" x14ac:dyDescent="0.25">
      <c r="A65" t="s">
        <v>26</v>
      </c>
      <c r="G65">
        <v>2.25</v>
      </c>
      <c r="H65">
        <f t="shared" si="3"/>
        <v>51267.557226172852</v>
      </c>
      <c r="J65">
        <f t="shared" si="8"/>
        <v>0.91187715175861495</v>
      </c>
      <c r="K65" s="3">
        <f t="shared" si="4"/>
        <v>8.812284824138505</v>
      </c>
    </row>
    <row r="66" spans="1:11" x14ac:dyDescent="0.25">
      <c r="A66" t="s">
        <v>9</v>
      </c>
      <c r="G66">
        <v>2.2999999999999998</v>
      </c>
      <c r="H66">
        <f t="shared" si="3"/>
        <v>51162.566386238796</v>
      </c>
      <c r="J66">
        <f t="shared" si="8"/>
        <v>0.91000971837072309</v>
      </c>
      <c r="K66" s="3">
        <f t="shared" si="4"/>
        <v>8.9990281629276918</v>
      </c>
    </row>
    <row r="67" spans="1:11" x14ac:dyDescent="0.25">
      <c r="A67" t="s">
        <v>27</v>
      </c>
      <c r="G67">
        <v>2.35</v>
      </c>
      <c r="H67">
        <f t="shared" si="3"/>
        <v>51057.790557065273</v>
      </c>
      <c r="J67">
        <f t="shared" si="8"/>
        <v>0.90814610930001194</v>
      </c>
      <c r="K67" s="3">
        <f t="shared" si="4"/>
        <v>9.1853890699988057</v>
      </c>
    </row>
    <row r="68" spans="1:11" x14ac:dyDescent="0.25">
      <c r="G68">
        <v>2.4</v>
      </c>
      <c r="H68">
        <f t="shared" si="3"/>
        <v>50953.229298331709</v>
      </c>
      <c r="J68">
        <f t="shared" si="8"/>
        <v>0.90628631671466164</v>
      </c>
      <c r="K68" s="3">
        <f t="shared" si="4"/>
        <v>9.3713683285338352</v>
      </c>
    </row>
    <row r="69" spans="1:11" x14ac:dyDescent="0.25">
      <c r="G69">
        <v>2.4500000000000002</v>
      </c>
      <c r="H69">
        <f t="shared" si="3"/>
        <v>50848.882170619268</v>
      </c>
      <c r="J69">
        <f t="shared" si="8"/>
        <v>0.90443033279889129</v>
      </c>
      <c r="K69" s="3">
        <f t="shared" si="4"/>
        <v>9.5569667201108714</v>
      </c>
    </row>
    <row r="70" spans="1:11" x14ac:dyDescent="0.25">
      <c r="G70">
        <v>2.5</v>
      </c>
      <c r="H70">
        <f t="shared" si="3"/>
        <v>50744.748735408983</v>
      </c>
      <c r="J70">
        <f t="shared" si="8"/>
        <v>0.90257814975292561</v>
      </c>
      <c r="K70" s="3">
        <f t="shared" si="4"/>
        <v>9.7421850247074389</v>
      </c>
    </row>
    <row r="71" spans="1:11" x14ac:dyDescent="0.25">
      <c r="G71">
        <v>2.5499999999999998</v>
      </c>
      <c r="H71">
        <f t="shared" si="3"/>
        <v>50640.828555079941</v>
      </c>
      <c r="J71">
        <f t="shared" si="8"/>
        <v>0.90072975979296255</v>
      </c>
      <c r="K71" s="3">
        <f t="shared" si="4"/>
        <v>9.9270240207037457</v>
      </c>
    </row>
    <row r="72" spans="1:11" x14ac:dyDescent="0.25">
      <c r="A72" s="1" t="s">
        <v>28</v>
      </c>
      <c r="G72">
        <v>2.6</v>
      </c>
      <c r="H72">
        <f t="shared" si="3"/>
        <v>50537.121192907434</v>
      </c>
      <c r="J72">
        <f t="shared" si="8"/>
        <v>0.89888515515114076</v>
      </c>
      <c r="K72" s="3">
        <f t="shared" si="4"/>
        <v>10.111484484885924</v>
      </c>
    </row>
    <row r="73" spans="1:11" x14ac:dyDescent="0.25">
      <c r="A73" t="s">
        <v>16</v>
      </c>
      <c r="G73">
        <v>2.65</v>
      </c>
      <c r="H73">
        <f t="shared" si="3"/>
        <v>50433.626213061121</v>
      </c>
      <c r="J73">
        <f t="shared" si="8"/>
        <v>0.89704432807550638</v>
      </c>
      <c r="K73" s="3">
        <f t="shared" si="4"/>
        <v>10.295567192449361</v>
      </c>
    </row>
    <row r="74" spans="1:11" x14ac:dyDescent="0.25">
      <c r="A74" t="s">
        <v>17</v>
      </c>
      <c r="G74">
        <v>2.7</v>
      </c>
      <c r="H74">
        <f t="shared" si="3"/>
        <v>50330.343180603188</v>
      </c>
      <c r="J74">
        <f t="shared" si="8"/>
        <v>0.89520727082998097</v>
      </c>
      <c r="K74" s="3">
        <f t="shared" si="4"/>
        <v>10.479272917001904</v>
      </c>
    </row>
    <row r="75" spans="1:11" x14ac:dyDescent="0.25">
      <c r="A75" t="s">
        <v>29</v>
      </c>
      <c r="G75">
        <v>2.75</v>
      </c>
      <c r="H75">
        <f t="shared" si="3"/>
        <v>50227.271661486549</v>
      </c>
      <c r="J75">
        <f t="shared" si="8"/>
        <v>0.89337397569432875</v>
      </c>
      <c r="K75" s="3">
        <f t="shared" si="4"/>
        <v>10.662602430567125</v>
      </c>
    </row>
    <row r="76" spans="1:11" x14ac:dyDescent="0.25">
      <c r="A76" t="s">
        <v>26</v>
      </c>
      <c r="G76">
        <v>2.8</v>
      </c>
      <c r="H76">
        <f t="shared" si="3"/>
        <v>50124.41122255299</v>
      </c>
      <c r="J76">
        <f t="shared" si="8"/>
        <v>0.89154443496412417</v>
      </c>
      <c r="K76" s="3">
        <f t="shared" si="4"/>
        <v>10.845556503587584</v>
      </c>
    </row>
    <row r="77" spans="1:11" x14ac:dyDescent="0.25">
      <c r="A77" t="s">
        <v>9</v>
      </c>
      <c r="G77">
        <v>2.85</v>
      </c>
      <c r="H77">
        <f t="shared" si="3"/>
        <v>50021.761431531355</v>
      </c>
      <c r="J77">
        <f t="shared" si="8"/>
        <v>0.88971864095071951</v>
      </c>
      <c r="K77" s="3">
        <f t="shared" si="4"/>
        <v>11.02813590492805</v>
      </c>
    </row>
    <row r="78" spans="1:11" x14ac:dyDescent="0.25">
      <c r="A78" t="s">
        <v>30</v>
      </c>
      <c r="G78">
        <v>2.9</v>
      </c>
      <c r="H78">
        <f t="shared" si="3"/>
        <v>49919.321857035771</v>
      </c>
      <c r="J78">
        <f t="shared" si="8"/>
        <v>0.88789658598121324</v>
      </c>
      <c r="K78" s="3">
        <f t="shared" si="4"/>
        <v>11.210341401878676</v>
      </c>
    </row>
    <row r="79" spans="1:11" x14ac:dyDescent="0.25">
      <c r="A79" t="s">
        <v>31</v>
      </c>
      <c r="G79">
        <v>2.95</v>
      </c>
      <c r="H79">
        <f t="shared" si="3"/>
        <v>49817.092068563754</v>
      </c>
      <c r="J79">
        <f t="shared" si="8"/>
        <v>0.88607826239841614</v>
      </c>
      <c r="K79" s="3">
        <f t="shared" si="4"/>
        <v>11.392173760158386</v>
      </c>
    </row>
    <row r="80" spans="1:11" x14ac:dyDescent="0.25">
      <c r="G80">
        <v>3</v>
      </c>
      <c r="H80">
        <f t="shared" si="3"/>
        <v>49715.071636494475</v>
      </c>
      <c r="J80">
        <f t="shared" si="8"/>
        <v>0.8842636625608209</v>
      </c>
      <c r="K80" s="3">
        <f t="shared" si="4"/>
        <v>11.57363374391791</v>
      </c>
    </row>
    <row r="81" spans="7:11" x14ac:dyDescent="0.25">
      <c r="G81">
        <v>3.05</v>
      </c>
      <c r="H81">
        <f t="shared" si="3"/>
        <v>49613.260132086907</v>
      </c>
      <c r="J81">
        <f t="shared" si="8"/>
        <v>0.8824527788425689</v>
      </c>
      <c r="K81" s="3">
        <f t="shared" si="4"/>
        <v>11.75472211574311</v>
      </c>
    </row>
    <row r="82" spans="7:11" x14ac:dyDescent="0.25">
      <c r="G82">
        <v>3.1</v>
      </c>
      <c r="H82">
        <f t="shared" si="3"/>
        <v>49511.657127478073</v>
      </c>
      <c r="J82">
        <f t="shared" si="8"/>
        <v>0.88064560363341882</v>
      </c>
      <c r="K82" s="3">
        <f t="shared" si="4"/>
        <v>11.935439636658119</v>
      </c>
    </row>
    <row r="83" spans="7:11" x14ac:dyDescent="0.25">
      <c r="G83">
        <v>3.15</v>
      </c>
      <c r="H83">
        <f t="shared" si="3"/>
        <v>49410.262195681185</v>
      </c>
      <c r="J83">
        <f t="shared" si="8"/>
        <v>0.87884212933871408</v>
      </c>
      <c r="K83" s="3">
        <f t="shared" si="4"/>
        <v>12.115787066128592</v>
      </c>
    </row>
    <row r="84" spans="7:11" x14ac:dyDescent="0.25">
      <c r="G84">
        <v>3.2</v>
      </c>
      <c r="H84">
        <f t="shared" si="3"/>
        <v>49309.074910583884</v>
      </c>
      <c r="J84">
        <f t="shared" si="8"/>
        <v>0.87704234837935124</v>
      </c>
      <c r="K84" s="3">
        <f t="shared" si="4"/>
        <v>12.295765162064875</v>
      </c>
    </row>
    <row r="85" spans="7:11" x14ac:dyDescent="0.25">
      <c r="G85">
        <v>3.25</v>
      </c>
      <c r="H85">
        <f t="shared" si="3"/>
        <v>49208.094846946471</v>
      </c>
      <c r="J85">
        <f t="shared" ref="J85:J120" si="9">H85/$H$20</f>
        <v>0.87524625319174831</v>
      </c>
      <c r="K85" s="3">
        <f t="shared" si="4"/>
        <v>12.475374680825169</v>
      </c>
    </row>
    <row r="86" spans="7:11" x14ac:dyDescent="0.25">
      <c r="G86">
        <v>3.3</v>
      </c>
      <c r="H86">
        <f t="shared" ref="H86:H120" si="10">56222*EXP(-0.041*G86)</f>
        <v>49107.321580400079</v>
      </c>
      <c r="J86">
        <f t="shared" si="9"/>
        <v>0.87345383622781259</v>
      </c>
      <c r="K86" s="3">
        <f t="shared" ref="K86:K120" si="11">(1-J86)*100</f>
        <v>12.654616377218741</v>
      </c>
    </row>
    <row r="87" spans="7:11" x14ac:dyDescent="0.25">
      <c r="G87">
        <v>3.35</v>
      </c>
      <c r="H87">
        <f t="shared" si="10"/>
        <v>49006.754687444896</v>
      </c>
      <c r="J87">
        <f t="shared" si="9"/>
        <v>0.87166508995490899</v>
      </c>
      <c r="K87" s="3">
        <f t="shared" si="11"/>
        <v>12.833491004509101</v>
      </c>
    </row>
    <row r="88" spans="7:11" x14ac:dyDescent="0.25">
      <c r="G88">
        <v>3.4</v>
      </c>
      <c r="H88">
        <f t="shared" si="10"/>
        <v>48906.393745448426</v>
      </c>
      <c r="J88">
        <f t="shared" si="9"/>
        <v>0.86988000685582911</v>
      </c>
      <c r="K88" s="3">
        <f t="shared" si="11"/>
        <v>13.011999314417089</v>
      </c>
    </row>
    <row r="89" spans="7:11" x14ac:dyDescent="0.25">
      <c r="G89">
        <v>3.45</v>
      </c>
      <c r="H89">
        <f t="shared" si="10"/>
        <v>48806.238332643632</v>
      </c>
      <c r="J89">
        <f t="shared" si="9"/>
        <v>0.86809857942875801</v>
      </c>
      <c r="K89" s="3">
        <f t="shared" si="11"/>
        <v>13.190142057124199</v>
      </c>
    </row>
    <row r="90" spans="7:11" x14ac:dyDescent="0.25">
      <c r="G90">
        <v>3.5</v>
      </c>
      <c r="H90">
        <f t="shared" si="10"/>
        <v>48706.288028127266</v>
      </c>
      <c r="J90">
        <f t="shared" si="9"/>
        <v>0.86632080018724456</v>
      </c>
      <c r="K90" s="3">
        <f t="shared" si="11"/>
        <v>13.367919981275545</v>
      </c>
    </row>
    <row r="91" spans="7:11" x14ac:dyDescent="0.25">
      <c r="G91">
        <v>3.55</v>
      </c>
      <c r="H91">
        <f t="shared" si="10"/>
        <v>48606.542411858027</v>
      </c>
      <c r="J91">
        <f t="shared" si="9"/>
        <v>0.86454666166016914</v>
      </c>
      <c r="K91" s="3">
        <f t="shared" si="11"/>
        <v>13.545333833983086</v>
      </c>
    </row>
    <row r="92" spans="7:11" x14ac:dyDescent="0.25">
      <c r="G92">
        <v>3.6</v>
      </c>
      <c r="H92">
        <f t="shared" si="10"/>
        <v>48507.001064654811</v>
      </c>
      <c r="J92">
        <f t="shared" si="9"/>
        <v>0.86277615639171157</v>
      </c>
      <c r="K92" s="3">
        <f t="shared" si="11"/>
        <v>13.722384360828844</v>
      </c>
    </row>
    <row r="93" spans="7:11" x14ac:dyDescent="0.25">
      <c r="G93">
        <v>3.65</v>
      </c>
      <c r="H93">
        <f t="shared" si="10"/>
        <v>48407.663568194956</v>
      </c>
      <c r="J93">
        <f t="shared" si="9"/>
        <v>0.86100927694132112</v>
      </c>
      <c r="K93" s="3">
        <f t="shared" si="11"/>
        <v>13.899072305867888</v>
      </c>
    </row>
    <row r="94" spans="7:11" x14ac:dyDescent="0.25">
      <c r="G94">
        <v>3.7</v>
      </c>
      <c r="H94">
        <f t="shared" si="10"/>
        <v>48308.529505012491</v>
      </c>
      <c r="J94">
        <f t="shared" si="9"/>
        <v>0.85924601588368421</v>
      </c>
      <c r="K94" s="3">
        <f t="shared" si="11"/>
        <v>14.075398411631578</v>
      </c>
    </row>
    <row r="95" spans="7:11" x14ac:dyDescent="0.25">
      <c r="G95">
        <v>3.75</v>
      </c>
      <c r="H95">
        <f t="shared" si="10"/>
        <v>48209.598458496366</v>
      </c>
      <c r="J95">
        <f t="shared" si="9"/>
        <v>0.85748636580869353</v>
      </c>
      <c r="K95" s="3">
        <f t="shared" si="11"/>
        <v>14.251363419130648</v>
      </c>
    </row>
    <row r="96" spans="7:11" x14ac:dyDescent="0.25">
      <c r="G96">
        <v>3.8</v>
      </c>
      <c r="H96">
        <f t="shared" si="10"/>
        <v>48110.870012888721</v>
      </c>
      <c r="J96">
        <f t="shared" si="9"/>
        <v>0.8557303193214173</v>
      </c>
      <c r="K96" s="3">
        <f t="shared" si="11"/>
        <v>14.426968067858271</v>
      </c>
    </row>
    <row r="97" spans="1:11" x14ac:dyDescent="0.25">
      <c r="G97">
        <v>3.85</v>
      </c>
      <c r="H97">
        <f t="shared" si="10"/>
        <v>48012.343753283109</v>
      </c>
      <c r="J97">
        <f t="shared" si="9"/>
        <v>0.85397786904206729</v>
      </c>
      <c r="K97" s="3">
        <f t="shared" si="11"/>
        <v>14.602213095793271</v>
      </c>
    </row>
    <row r="98" spans="1:11" x14ac:dyDescent="0.25">
      <c r="G98">
        <v>3.9</v>
      </c>
      <c r="H98">
        <f t="shared" si="10"/>
        <v>47914.019265622781</v>
      </c>
      <c r="J98">
        <f t="shared" si="9"/>
        <v>0.85222900760596887</v>
      </c>
      <c r="K98" s="3">
        <f t="shared" si="11"/>
        <v>14.777099239403114</v>
      </c>
    </row>
    <row r="99" spans="1:11" x14ac:dyDescent="0.25">
      <c r="G99">
        <v>3.95</v>
      </c>
      <c r="H99">
        <f t="shared" si="10"/>
        <v>47815.896136698939</v>
      </c>
      <c r="J99">
        <f t="shared" si="9"/>
        <v>0.8504837276635292</v>
      </c>
      <c r="K99" s="3">
        <f t="shared" si="11"/>
        <v>14.951627233647081</v>
      </c>
    </row>
    <row r="100" spans="1:11" x14ac:dyDescent="0.25">
      <c r="G100">
        <v>4</v>
      </c>
      <c r="H100">
        <f t="shared" si="10"/>
        <v>47717.973954148983</v>
      </c>
      <c r="J100">
        <f t="shared" si="9"/>
        <v>0.84874202188020675</v>
      </c>
      <c r="K100" s="3">
        <f t="shared" si="11"/>
        <v>15.125797811979325</v>
      </c>
    </row>
    <row r="101" spans="1:11" x14ac:dyDescent="0.25">
      <c r="G101">
        <v>4.05</v>
      </c>
      <c r="H101">
        <f t="shared" si="10"/>
        <v>47620.252306454793</v>
      </c>
      <c r="J101">
        <f t="shared" si="9"/>
        <v>0.84700388293648021</v>
      </c>
      <c r="K101" s="3">
        <f t="shared" si="11"/>
        <v>15.299611706351978</v>
      </c>
    </row>
    <row r="102" spans="1:11" x14ac:dyDescent="0.25">
      <c r="G102">
        <v>4.0999999999999996</v>
      </c>
      <c r="H102">
        <f t="shared" si="10"/>
        <v>47522.73078294102</v>
      </c>
      <c r="J102">
        <f t="shared" si="9"/>
        <v>0.84526930352781871</v>
      </c>
      <c r="K102" s="3">
        <f t="shared" si="11"/>
        <v>15.473069647218129</v>
      </c>
    </row>
    <row r="103" spans="1:11" x14ac:dyDescent="0.25">
      <c r="G103">
        <v>4.1500000000000004</v>
      </c>
      <c r="H103">
        <f t="shared" si="10"/>
        <v>47425.408973773287</v>
      </c>
      <c r="J103">
        <f t="shared" si="9"/>
        <v>0.84353827636464884</v>
      </c>
      <c r="K103" s="3">
        <f t="shared" si="11"/>
        <v>15.646172363535115</v>
      </c>
    </row>
    <row r="104" spans="1:11" x14ac:dyDescent="0.25">
      <c r="G104">
        <v>4.2</v>
      </c>
      <c r="H104">
        <f t="shared" si="10"/>
        <v>47328.286469956576</v>
      </c>
      <c r="J104">
        <f t="shared" si="9"/>
        <v>0.84181079417232718</v>
      </c>
      <c r="K104" s="3">
        <f t="shared" si="11"/>
        <v>15.818920582767282</v>
      </c>
    </row>
    <row r="105" spans="1:11" x14ac:dyDescent="0.25">
      <c r="G105">
        <v>4.25</v>
      </c>
      <c r="H105">
        <f t="shared" si="10"/>
        <v>47231.362863333401</v>
      </c>
      <c r="J105">
        <f t="shared" si="9"/>
        <v>0.8400868496911067</v>
      </c>
      <c r="K105" s="3">
        <f t="shared" si="11"/>
        <v>15.99131503088933</v>
      </c>
    </row>
    <row r="106" spans="1:11" x14ac:dyDescent="0.25">
      <c r="G106">
        <v>4.3</v>
      </c>
      <c r="H106">
        <f t="shared" si="10"/>
        <v>47134.637746582179</v>
      </c>
      <c r="J106">
        <f t="shared" si="9"/>
        <v>0.83836643567610858</v>
      </c>
      <c r="K106" s="3">
        <f t="shared" si="11"/>
        <v>16.163356432389143</v>
      </c>
    </row>
    <row r="107" spans="1:11" x14ac:dyDescent="0.25">
      <c r="G107">
        <v>4.3499999999999996</v>
      </c>
      <c r="H107">
        <f t="shared" si="10"/>
        <v>47038.110713215458</v>
      </c>
      <c r="J107">
        <f t="shared" si="9"/>
        <v>0.83664954489729038</v>
      </c>
      <c r="K107" s="3">
        <f t="shared" si="11"/>
        <v>16.335045510270962</v>
      </c>
    </row>
    <row r="108" spans="1:11" x14ac:dyDescent="0.25">
      <c r="A108" s="1" t="s">
        <v>32</v>
      </c>
      <c r="G108">
        <v>4.4000000000000004</v>
      </c>
      <c r="H108">
        <f t="shared" si="10"/>
        <v>46941.781357578235</v>
      </c>
      <c r="J108">
        <f t="shared" si="9"/>
        <v>0.83493617013941579</v>
      </c>
      <c r="K108" s="3">
        <f t="shared" si="11"/>
        <v>16.506382986058419</v>
      </c>
    </row>
    <row r="109" spans="1:11" x14ac:dyDescent="0.25">
      <c r="A109" t="s">
        <v>16</v>
      </c>
      <c r="G109">
        <v>4.45</v>
      </c>
      <c r="H109">
        <f t="shared" si="10"/>
        <v>46845.649274846255</v>
      </c>
      <c r="J109">
        <f t="shared" si="9"/>
        <v>0.83322630420202515</v>
      </c>
      <c r="K109" s="3">
        <f t="shared" si="11"/>
        <v>16.677369579797485</v>
      </c>
    </row>
    <row r="110" spans="1:11" x14ac:dyDescent="0.25">
      <c r="A110" t="s">
        <v>17</v>
      </c>
      <c r="G110">
        <v>4.5</v>
      </c>
      <c r="H110">
        <f t="shared" si="10"/>
        <v>46749.7140610243</v>
      </c>
      <c r="J110">
        <f t="shared" si="9"/>
        <v>0.8315199398994042</v>
      </c>
      <c r="K110" s="3">
        <f t="shared" si="11"/>
        <v>16.848006010059578</v>
      </c>
    </row>
    <row r="111" spans="1:11" x14ac:dyDescent="0.25">
      <c r="A111" t="s">
        <v>29</v>
      </c>
      <c r="G111">
        <v>4.55</v>
      </c>
      <c r="H111">
        <f t="shared" si="10"/>
        <v>46653.97531294448</v>
      </c>
      <c r="J111">
        <f t="shared" si="9"/>
        <v>0.82981707006055427</v>
      </c>
      <c r="K111" s="3">
        <f t="shared" si="11"/>
        <v>17.018292993944574</v>
      </c>
    </row>
    <row r="112" spans="1:11" x14ac:dyDescent="0.25">
      <c r="A112" t="s">
        <v>8</v>
      </c>
      <c r="G112">
        <v>4.5999999999999996</v>
      </c>
      <c r="H112">
        <f t="shared" si="10"/>
        <v>46558.432628264585</v>
      </c>
      <c r="J112">
        <f t="shared" si="9"/>
        <v>0.8281176875291627</v>
      </c>
      <c r="K112" s="3">
        <f t="shared" si="11"/>
        <v>17.188231247083728</v>
      </c>
    </row>
    <row r="113" spans="1:11" x14ac:dyDescent="0.25">
      <c r="A113" t="s">
        <v>9</v>
      </c>
      <c r="G113">
        <v>4.6500000000000004</v>
      </c>
      <c r="H113">
        <f t="shared" si="10"/>
        <v>46463.085605466324</v>
      </c>
      <c r="J113">
        <f t="shared" si="9"/>
        <v>0.82642178516357157</v>
      </c>
      <c r="K113" s="3">
        <f t="shared" si="11"/>
        <v>17.357821483642844</v>
      </c>
    </row>
    <row r="114" spans="1:11" x14ac:dyDescent="0.25">
      <c r="A114" t="s">
        <v>30</v>
      </c>
      <c r="G114">
        <v>4.7</v>
      </c>
      <c r="H114">
        <f t="shared" si="10"/>
        <v>46367.933843853716</v>
      </c>
      <c r="J114">
        <f t="shared" si="9"/>
        <v>0.82472935583674922</v>
      </c>
      <c r="K114" s="3">
        <f t="shared" si="11"/>
        <v>17.527064416325079</v>
      </c>
    </row>
    <row r="115" spans="1:11" x14ac:dyDescent="0.25">
      <c r="A115" t="s">
        <v>31</v>
      </c>
      <c r="G115">
        <v>4.75</v>
      </c>
      <c r="H115">
        <f t="shared" si="10"/>
        <v>46272.976943551315</v>
      </c>
      <c r="J115">
        <f t="shared" si="9"/>
        <v>0.82304039243625837</v>
      </c>
      <c r="K115" s="3">
        <f t="shared" si="11"/>
        <v>17.695960756374163</v>
      </c>
    </row>
    <row r="116" spans="1:11" x14ac:dyDescent="0.25">
      <c r="G116">
        <v>4.8</v>
      </c>
      <c r="H116">
        <f t="shared" si="10"/>
        <v>46178.214505502627</v>
      </c>
      <c r="J116">
        <f t="shared" si="9"/>
        <v>0.82135488786422806</v>
      </c>
      <c r="K116" s="3">
        <f t="shared" si="11"/>
        <v>17.864511213577195</v>
      </c>
    </row>
    <row r="117" spans="1:11" x14ac:dyDescent="0.25">
      <c r="G117">
        <v>4.8499999999999996</v>
      </c>
      <c r="H117">
        <f t="shared" si="10"/>
        <v>46083.646131468369</v>
      </c>
      <c r="J117">
        <f t="shared" si="9"/>
        <v>0.81967283503732291</v>
      </c>
      <c r="K117" s="3">
        <f t="shared" si="11"/>
        <v>18.03271649626771</v>
      </c>
    </row>
    <row r="118" spans="1:11" x14ac:dyDescent="0.25">
      <c r="G118">
        <v>4.9000000000000004</v>
      </c>
      <c r="H118">
        <f t="shared" si="10"/>
        <v>45989.271424024788</v>
      </c>
      <c r="J118">
        <f t="shared" si="9"/>
        <v>0.81799422688671319</v>
      </c>
      <c r="K118" s="3">
        <f t="shared" si="11"/>
        <v>18.200577311328679</v>
      </c>
    </row>
    <row r="119" spans="1:11" x14ac:dyDescent="0.25">
      <c r="G119">
        <v>4.95</v>
      </c>
      <c r="H119">
        <f t="shared" si="10"/>
        <v>45895.089986562067</v>
      </c>
      <c r="J119">
        <f t="shared" si="9"/>
        <v>0.81631905635804614</v>
      </c>
      <c r="K119" s="3">
        <f t="shared" si="11"/>
        <v>18.368094364195386</v>
      </c>
    </row>
    <row r="120" spans="1:11" x14ac:dyDescent="0.25">
      <c r="G120">
        <v>5</v>
      </c>
      <c r="H120">
        <f t="shared" si="10"/>
        <v>45801.101423282547</v>
      </c>
      <c r="J120">
        <f t="shared" si="9"/>
        <v>0.81464731641141452</v>
      </c>
      <c r="K120" s="3">
        <f t="shared" si="11"/>
        <v>18.535268358858549</v>
      </c>
    </row>
    <row r="143" spans="1:1" x14ac:dyDescent="0.25">
      <c r="A143" s="1" t="s">
        <v>32</v>
      </c>
    </row>
    <row r="144" spans="1:1" x14ac:dyDescent="0.25">
      <c r="A144" t="s">
        <v>16</v>
      </c>
    </row>
    <row r="145" spans="1:1" x14ac:dyDescent="0.25">
      <c r="A145" t="s">
        <v>17</v>
      </c>
    </row>
    <row r="146" spans="1:1" x14ac:dyDescent="0.25">
      <c r="A146" t="s">
        <v>29</v>
      </c>
    </row>
    <row r="147" spans="1:1" x14ac:dyDescent="0.25">
      <c r="A147" t="s">
        <v>33</v>
      </c>
    </row>
    <row r="148" spans="1:1" x14ac:dyDescent="0.25">
      <c r="A148" t="s">
        <v>9</v>
      </c>
    </row>
    <row r="149" spans="1:1" x14ac:dyDescent="0.25">
      <c r="A149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R149"/>
  <sheetViews>
    <sheetView topLeftCell="F1" zoomScaleNormal="100" workbookViewId="0">
      <selection activeCell="S20" sqref="S20"/>
    </sheetView>
  </sheetViews>
  <sheetFormatPr defaultRowHeight="15" x14ac:dyDescent="0.25"/>
  <cols>
    <col min="2" max="2" width="14.28515625" bestFit="1" customWidth="1"/>
    <col min="8" max="8" width="21.5703125" customWidth="1"/>
    <col min="11" max="11" width="16" style="3" customWidth="1"/>
    <col min="14" max="14" width="15.140625" bestFit="1" customWidth="1"/>
    <col min="16" max="16" width="9.140625" style="4"/>
    <col min="23" max="23" width="15.140625" bestFit="1" customWidth="1"/>
  </cols>
  <sheetData>
    <row r="4" spans="1:11" x14ac:dyDescent="0.25">
      <c r="A4" s="1" t="s">
        <v>0</v>
      </c>
      <c r="H4" s="2" t="s">
        <v>1</v>
      </c>
      <c r="I4" s="2" t="s">
        <v>2</v>
      </c>
    </row>
    <row r="5" spans="1:11" x14ac:dyDescent="0.25">
      <c r="A5" t="s">
        <v>3</v>
      </c>
      <c r="H5" s="2" t="s">
        <v>4</v>
      </c>
      <c r="I5" s="2" t="s">
        <v>5</v>
      </c>
    </row>
    <row r="6" spans="1:11" x14ac:dyDescent="0.25">
      <c r="A6" t="s">
        <v>6</v>
      </c>
      <c r="H6" s="2">
        <v>10</v>
      </c>
      <c r="I6" s="2">
        <v>38635</v>
      </c>
      <c r="K6" s="3">
        <f>I6/56222</f>
        <v>0.68718651061861902</v>
      </c>
    </row>
    <row r="7" spans="1:11" x14ac:dyDescent="0.25">
      <c r="A7" t="s">
        <v>7</v>
      </c>
      <c r="H7" s="2">
        <v>20</v>
      </c>
      <c r="I7" s="2">
        <v>25125</v>
      </c>
      <c r="K7" s="3">
        <f t="shared" ref="K7:K12" si="0">I7/56222</f>
        <v>0.44688911813880688</v>
      </c>
    </row>
    <row r="8" spans="1:11" x14ac:dyDescent="0.25">
      <c r="A8" t="s">
        <v>8</v>
      </c>
      <c r="H8" s="2">
        <v>30</v>
      </c>
      <c r="I8" s="2">
        <v>16457</v>
      </c>
      <c r="K8" s="3">
        <f t="shared" si="0"/>
        <v>0.29271459570986447</v>
      </c>
    </row>
    <row r="9" spans="1:11" x14ac:dyDescent="0.25">
      <c r="A9" t="s">
        <v>9</v>
      </c>
      <c r="H9" s="2">
        <v>40</v>
      </c>
      <c r="I9" s="2">
        <v>11126</v>
      </c>
      <c r="K9" s="3">
        <f t="shared" si="0"/>
        <v>0.1978940628223827</v>
      </c>
    </row>
    <row r="10" spans="1:11" x14ac:dyDescent="0.25">
      <c r="A10" t="s">
        <v>10</v>
      </c>
      <c r="H10" s="2">
        <v>50</v>
      </c>
      <c r="I10" s="2">
        <v>7117</v>
      </c>
      <c r="K10" s="3">
        <f t="shared" si="0"/>
        <v>0.12658745686741846</v>
      </c>
    </row>
    <row r="11" spans="1:11" x14ac:dyDescent="0.25">
      <c r="H11" s="2">
        <v>60</v>
      </c>
      <c r="I11" s="2">
        <v>4649</v>
      </c>
      <c r="K11" s="3">
        <f t="shared" si="0"/>
        <v>8.2690050158301026E-2</v>
      </c>
    </row>
    <row r="12" spans="1:11" x14ac:dyDescent="0.25">
      <c r="H12" s="2">
        <v>70</v>
      </c>
      <c r="I12" s="2">
        <v>3311</v>
      </c>
      <c r="K12" s="3">
        <f t="shared" si="0"/>
        <v>5.8891537120700083E-2</v>
      </c>
    </row>
    <row r="13" spans="1:11" x14ac:dyDescent="0.25">
      <c r="H13" s="2">
        <v>80</v>
      </c>
      <c r="I13" s="2">
        <v>2307</v>
      </c>
    </row>
    <row r="16" spans="1:11" x14ac:dyDescent="0.25">
      <c r="B16" t="s">
        <v>11</v>
      </c>
      <c r="C16" t="s">
        <v>12</v>
      </c>
    </row>
    <row r="17" spans="2:18" x14ac:dyDescent="0.25">
      <c r="B17">
        <v>1</v>
      </c>
      <c r="C17">
        <v>57834</v>
      </c>
    </row>
    <row r="18" spans="2:18" x14ac:dyDescent="0.25">
      <c r="B18">
        <v>2</v>
      </c>
      <c r="C18">
        <v>58143</v>
      </c>
    </row>
    <row r="19" spans="2:18" x14ac:dyDescent="0.25">
      <c r="B19">
        <v>3</v>
      </c>
      <c r="C19">
        <v>57258</v>
      </c>
      <c r="G19" t="s">
        <v>34</v>
      </c>
      <c r="H19" t="s">
        <v>2</v>
      </c>
      <c r="J19" t="s">
        <v>35</v>
      </c>
      <c r="K19" s="3" t="s">
        <v>36</v>
      </c>
      <c r="N19" t="s">
        <v>34</v>
      </c>
      <c r="O19" t="s">
        <v>2</v>
      </c>
      <c r="Q19" t="s">
        <v>35</v>
      </c>
      <c r="R19" s="3" t="s">
        <v>36</v>
      </c>
    </row>
    <row r="20" spans="2:18" x14ac:dyDescent="0.25">
      <c r="B20" t="s">
        <v>13</v>
      </c>
      <c r="C20" s="1">
        <f>AVERAGE(C17:C19)</f>
        <v>57745</v>
      </c>
      <c r="G20">
        <v>0</v>
      </c>
      <c r="H20">
        <f>156222*EXP(-0.041*G20)</f>
        <v>156222</v>
      </c>
      <c r="N20">
        <v>0</v>
      </c>
      <c r="O20">
        <f>10056222*EXP(-0.041*N20)</f>
        <v>10056222</v>
      </c>
    </row>
    <row r="21" spans="2:18" x14ac:dyDescent="0.25">
      <c r="B21" t="s">
        <v>14</v>
      </c>
      <c r="C21" s="1">
        <f>_xlfn.STDEV.P(C17:C19)</f>
        <v>366.73968969829269</v>
      </c>
      <c r="G21">
        <v>0.05</v>
      </c>
      <c r="H21">
        <f t="shared" ref="H21:H84" si="1">156222*EXP(-0.041*G21)</f>
        <v>155902.07293728041</v>
      </c>
      <c r="J21">
        <f t="shared" ref="J21:J52" si="2">H21/$H$20</f>
        <v>0.99795209981488142</v>
      </c>
      <c r="K21" s="3">
        <f>(1-J21)*100</f>
        <v>0.20479001851185785</v>
      </c>
      <c r="N21">
        <v>5.0000000000000001E-3</v>
      </c>
      <c r="O21">
        <f t="shared" ref="O21:O40" si="3">10056222*EXP(-0.041*N21)</f>
        <v>10054160.685781926</v>
      </c>
      <c r="P21" s="4">
        <f>O20-O21</f>
        <v>2061.3142180740833</v>
      </c>
      <c r="Q21">
        <f>O21/$O$20</f>
        <v>0.99979502101106421</v>
      </c>
      <c r="R21" s="3">
        <f>(1-Q21)*100</f>
        <v>2.0497898893578892E-2</v>
      </c>
    </row>
    <row r="22" spans="2:18" x14ac:dyDescent="0.25">
      <c r="G22">
        <v>0.1</v>
      </c>
      <c r="H22">
        <f t="shared" si="1"/>
        <v>155582.80105325178</v>
      </c>
      <c r="J22">
        <f t="shared" si="2"/>
        <v>0.9959083935249311</v>
      </c>
      <c r="K22" s="3">
        <f t="shared" ref="K22:K85" si="4">(1-J22)*100</f>
        <v>0.40916064750688985</v>
      </c>
      <c r="N22">
        <v>0.01</v>
      </c>
      <c r="O22">
        <f t="shared" si="3"/>
        <v>10052099.794089956</v>
      </c>
      <c r="P22" s="4">
        <f t="shared" ref="P22:P40" si="5">O21-O22</f>
        <v>2060.8916919697076</v>
      </c>
      <c r="Q22">
        <f t="shared" ref="Q22:Q40" si="6">O22/$O$20</f>
        <v>0.99959008403851424</v>
      </c>
      <c r="R22" s="3">
        <f t="shared" ref="R22:R40" si="7">(1-Q22)*100</f>
        <v>4.0991596148576281E-2</v>
      </c>
    </row>
    <row r="23" spans="2:18" x14ac:dyDescent="0.25">
      <c r="G23">
        <v>0.15</v>
      </c>
      <c r="H23">
        <f t="shared" si="1"/>
        <v>155264.18300617355</v>
      </c>
      <c r="J23">
        <f t="shared" si="2"/>
        <v>0.99386887254147016</v>
      </c>
      <c r="K23" s="3">
        <f t="shared" si="4"/>
        <v>0.61311274585298392</v>
      </c>
      <c r="N23">
        <v>1.4999999999999999E-2</v>
      </c>
      <c r="O23">
        <f t="shared" si="3"/>
        <v>10050039.324837482</v>
      </c>
      <c r="P23" s="4">
        <f t="shared" si="5"/>
        <v>2060.469252474606</v>
      </c>
      <c r="Q23">
        <f t="shared" si="6"/>
        <v>0.99938518907373775</v>
      </c>
      <c r="R23" s="3">
        <f t="shared" si="7"/>
        <v>6.1481092626225475E-2</v>
      </c>
    </row>
    <row r="24" spans="2:18" x14ac:dyDescent="0.25">
      <c r="G24">
        <v>0.2</v>
      </c>
      <c r="H24">
        <f t="shared" si="1"/>
        <v>154946.21745705293</v>
      </c>
      <c r="J24">
        <f t="shared" si="2"/>
        <v>0.99183352829340898</v>
      </c>
      <c r="K24" s="3">
        <f t="shared" si="4"/>
        <v>0.81664717065910164</v>
      </c>
      <c r="N24">
        <v>0.02</v>
      </c>
      <c r="O24">
        <f t="shared" si="3"/>
        <v>10047979.277937913</v>
      </c>
      <c r="P24" s="4">
        <f t="shared" si="5"/>
        <v>2060.0468995682895</v>
      </c>
      <c r="Q24">
        <f t="shared" si="6"/>
        <v>0.99918033610812429</v>
      </c>
      <c r="R24" s="3">
        <f t="shared" si="7"/>
        <v>8.1966389187571043E-2</v>
      </c>
    </row>
    <row r="25" spans="2:18" x14ac:dyDescent="0.25">
      <c r="G25">
        <v>0.25</v>
      </c>
      <c r="H25">
        <f t="shared" si="1"/>
        <v>154628.9030696392</v>
      </c>
      <c r="J25">
        <f t="shared" si="2"/>
        <v>0.98980235222721002</v>
      </c>
      <c r="K25" s="3">
        <f t="shared" si="4"/>
        <v>1.0197647772789975</v>
      </c>
      <c r="N25">
        <v>2.5000000000000001E-2</v>
      </c>
      <c r="O25">
        <f t="shared" si="3"/>
        <v>10045919.653304674</v>
      </c>
      <c r="P25" s="4">
        <f t="shared" si="5"/>
        <v>2059.6246332395822</v>
      </c>
      <c r="Q25">
        <f t="shared" si="6"/>
        <v>0.99897552513306431</v>
      </c>
      <c r="R25" s="3">
        <f t="shared" si="7"/>
        <v>0.10244748669356873</v>
      </c>
    </row>
    <row r="26" spans="2:18" x14ac:dyDescent="0.25">
      <c r="G26">
        <v>0.3</v>
      </c>
      <c r="H26">
        <f t="shared" si="1"/>
        <v>154312.23851041819</v>
      </c>
      <c r="J26">
        <f t="shared" si="2"/>
        <v>0.98777533580685295</v>
      </c>
      <c r="K26" s="3">
        <f t="shared" si="4"/>
        <v>1.222466419314705</v>
      </c>
      <c r="N26">
        <v>0.03</v>
      </c>
      <c r="O26">
        <f t="shared" si="3"/>
        <v>10043860.450851208</v>
      </c>
      <c r="P26" s="4">
        <f t="shared" si="5"/>
        <v>2059.2024534661323</v>
      </c>
      <c r="Q26">
        <f t="shared" si="6"/>
        <v>0.9987707561399507</v>
      </c>
      <c r="R26" s="3">
        <f t="shared" si="7"/>
        <v>0.12292438600493005</v>
      </c>
    </row>
    <row r="27" spans="2:18" x14ac:dyDescent="0.25">
      <c r="G27">
        <v>0.35</v>
      </c>
      <c r="H27">
        <f t="shared" si="1"/>
        <v>153996.22244860666</v>
      </c>
      <c r="J27">
        <f t="shared" si="2"/>
        <v>0.98575247051379866</v>
      </c>
      <c r="K27" s="3">
        <f t="shared" si="4"/>
        <v>1.4247529486201338</v>
      </c>
      <c r="N27">
        <v>3.5000000000000003E-2</v>
      </c>
      <c r="O27">
        <f t="shared" si="3"/>
        <v>10041801.670490982</v>
      </c>
      <c r="P27" s="4">
        <f t="shared" si="5"/>
        <v>2058.7803602255881</v>
      </c>
      <c r="Q27">
        <f t="shared" si="6"/>
        <v>0.99856602912017878</v>
      </c>
      <c r="R27" s="3">
        <f t="shared" si="7"/>
        <v>0.14339708798212225</v>
      </c>
    </row>
    <row r="28" spans="2:18" x14ac:dyDescent="0.25">
      <c r="G28">
        <v>0.4</v>
      </c>
      <c r="H28">
        <f t="shared" si="1"/>
        <v>153680.85355614658</v>
      </c>
      <c r="J28">
        <f t="shared" si="2"/>
        <v>0.98373374784695233</v>
      </c>
      <c r="K28" s="3">
        <f t="shared" si="4"/>
        <v>1.6266252153047667</v>
      </c>
      <c r="N28">
        <v>0.04</v>
      </c>
      <c r="O28">
        <f t="shared" si="3"/>
        <v>10039743.31213747</v>
      </c>
      <c r="P28" s="4">
        <f t="shared" si="5"/>
        <v>2058.3583535123616</v>
      </c>
      <c r="Q28">
        <f t="shared" si="6"/>
        <v>0.99836134406514387</v>
      </c>
      <c r="R28" s="3">
        <f t="shared" si="7"/>
        <v>0.16386559348561258</v>
      </c>
    </row>
    <row r="29" spans="2:18" x14ac:dyDescent="0.25">
      <c r="G29">
        <v>0.45</v>
      </c>
      <c r="H29">
        <f t="shared" si="1"/>
        <v>153366.13050769977</v>
      </c>
      <c r="J29">
        <f t="shared" si="2"/>
        <v>0.9817191593226291</v>
      </c>
      <c r="K29" s="3">
        <f t="shared" si="4"/>
        <v>1.8280840677370902</v>
      </c>
      <c r="N29">
        <v>4.4999999999999998E-2</v>
      </c>
      <c r="O29">
        <f t="shared" si="3"/>
        <v>10037685.375704175</v>
      </c>
      <c r="P29" s="4">
        <f t="shared" si="5"/>
        <v>2057.936433294788</v>
      </c>
      <c r="Q29">
        <f t="shared" si="6"/>
        <v>0.99815670096624509</v>
      </c>
      <c r="R29" s="3">
        <f t="shared" si="7"/>
        <v>0.18432990337549082</v>
      </c>
    </row>
    <row r="30" spans="2:18" x14ac:dyDescent="0.25">
      <c r="G30">
        <v>0.5</v>
      </c>
      <c r="H30">
        <f t="shared" si="1"/>
        <v>153052.05198064214</v>
      </c>
      <c r="J30">
        <f t="shared" si="2"/>
        <v>0.97970869647451786</v>
      </c>
      <c r="K30" s="3">
        <f t="shared" si="4"/>
        <v>2.0291303525482141</v>
      </c>
      <c r="N30">
        <v>0.05</v>
      </c>
      <c r="O30">
        <f t="shared" si="3"/>
        <v>10035627.861104606</v>
      </c>
      <c r="P30" s="4">
        <f t="shared" si="5"/>
        <v>2057.5145995691419</v>
      </c>
      <c r="Q30">
        <f t="shared" si="6"/>
        <v>0.99795209981488131</v>
      </c>
      <c r="R30" s="3">
        <f t="shared" si="7"/>
        <v>0.20479001851186895</v>
      </c>
    </row>
    <row r="31" spans="2:18" x14ac:dyDescent="0.25">
      <c r="G31">
        <v>0.55000000000000004</v>
      </c>
      <c r="H31">
        <f t="shared" si="1"/>
        <v>152738.61665505817</v>
      </c>
      <c r="J31">
        <f t="shared" si="2"/>
        <v>0.97770235085364521</v>
      </c>
      <c r="K31" s="3">
        <f t="shared" si="4"/>
        <v>2.2297649146354792</v>
      </c>
      <c r="N31">
        <v>5.5E-2</v>
      </c>
      <c r="O31">
        <f t="shared" si="3"/>
        <v>10033570.7682523</v>
      </c>
      <c r="P31" s="4">
        <f t="shared" si="5"/>
        <v>2057.0928523056209</v>
      </c>
      <c r="Q31">
        <f t="shared" si="6"/>
        <v>0.99774754060245485</v>
      </c>
      <c r="R31" s="3">
        <f t="shared" si="7"/>
        <v>0.22524593975451479</v>
      </c>
    </row>
    <row r="32" spans="2:18" x14ac:dyDescent="0.25">
      <c r="G32">
        <v>0.6</v>
      </c>
      <c r="H32">
        <f t="shared" si="1"/>
        <v>152425.82321373554</v>
      </c>
      <c r="J32">
        <f t="shared" si="2"/>
        <v>0.97570011402834134</v>
      </c>
      <c r="K32" s="3">
        <f t="shared" si="4"/>
        <v>2.4299885971658663</v>
      </c>
      <c r="N32">
        <v>0.06</v>
      </c>
      <c r="O32">
        <f t="shared" si="3"/>
        <v>10031514.097060809</v>
      </c>
      <c r="P32" s="4">
        <f t="shared" si="5"/>
        <v>2056.6711914911866</v>
      </c>
      <c r="Q32">
        <f t="shared" si="6"/>
        <v>0.99754302332036915</v>
      </c>
      <c r="R32" s="3">
        <f t="shared" si="7"/>
        <v>0.24569766796308512</v>
      </c>
    </row>
    <row r="33" spans="1:18" x14ac:dyDescent="0.25">
      <c r="G33">
        <v>0.65</v>
      </c>
      <c r="H33">
        <f t="shared" si="1"/>
        <v>152113.67034215925</v>
      </c>
      <c r="J33">
        <f t="shared" si="2"/>
        <v>0.97370197758420229</v>
      </c>
      <c r="K33" s="3">
        <f t="shared" si="4"/>
        <v>2.6298022415797706</v>
      </c>
      <c r="N33">
        <v>6.5000000000000002E-2</v>
      </c>
      <c r="O33">
        <f t="shared" si="3"/>
        <v>10029457.847443698</v>
      </c>
      <c r="P33" s="4">
        <f t="shared" si="5"/>
        <v>2056.2496171109378</v>
      </c>
      <c r="Q33">
        <f t="shared" si="6"/>
        <v>0.99733854796002896</v>
      </c>
      <c r="R33" s="3">
        <f t="shared" si="7"/>
        <v>0.26614520399710351</v>
      </c>
    </row>
    <row r="34" spans="1:18" x14ac:dyDescent="0.25">
      <c r="G34">
        <v>0.7</v>
      </c>
      <c r="H34">
        <f t="shared" si="1"/>
        <v>151802.1567285065</v>
      </c>
      <c r="J34">
        <f t="shared" si="2"/>
        <v>0.97170793312405745</v>
      </c>
      <c r="K34" s="3">
        <f t="shared" si="4"/>
        <v>2.8292066875942545</v>
      </c>
      <c r="N34">
        <v>7.0000000000000007E-2</v>
      </c>
      <c r="O34">
        <f t="shared" si="3"/>
        <v>10027402.019314555</v>
      </c>
      <c r="P34" s="4">
        <f t="shared" si="5"/>
        <v>2055.8281291425228</v>
      </c>
      <c r="Q34">
        <f t="shared" si="6"/>
        <v>0.9971341145128414</v>
      </c>
      <c r="R34" s="3">
        <f t="shared" si="7"/>
        <v>0.28658854871586037</v>
      </c>
    </row>
    <row r="35" spans="1:18" x14ac:dyDescent="0.25">
      <c r="G35">
        <v>0.75</v>
      </c>
      <c r="H35">
        <f t="shared" si="1"/>
        <v>151491.28106364078</v>
      </c>
      <c r="J35">
        <f t="shared" si="2"/>
        <v>0.96971797226793144</v>
      </c>
      <c r="K35" s="3">
        <f t="shared" si="4"/>
        <v>3.0282027732068562</v>
      </c>
      <c r="N35">
        <v>7.4999999999999997E-2</v>
      </c>
      <c r="O35">
        <f t="shared" si="3"/>
        <v>10025346.612586984</v>
      </c>
      <c r="P35" s="4">
        <f t="shared" si="5"/>
        <v>2055.4067275710404</v>
      </c>
      <c r="Q35">
        <f t="shared" si="6"/>
        <v>0.99692972297021532</v>
      </c>
      <c r="R35" s="3">
        <f t="shared" si="7"/>
        <v>0.30702770297846849</v>
      </c>
    </row>
    <row r="36" spans="1:18" x14ac:dyDescent="0.25">
      <c r="G36">
        <v>0.8</v>
      </c>
      <c r="H36">
        <f t="shared" si="1"/>
        <v>151181.0420411067</v>
      </c>
      <c r="J36">
        <f t="shared" si="2"/>
        <v>0.96773208665301114</v>
      </c>
      <c r="K36" s="3">
        <f t="shared" si="4"/>
        <v>3.2267913346988863</v>
      </c>
      <c r="N36">
        <v>0.08</v>
      </c>
      <c r="O36">
        <f t="shared" si="3"/>
        <v>10023291.627174605</v>
      </c>
      <c r="P36" s="4">
        <f t="shared" si="5"/>
        <v>2054.9854123797268</v>
      </c>
      <c r="Q36">
        <f t="shared" si="6"/>
        <v>0.9967253733235607</v>
      </c>
      <c r="R36" s="3">
        <f t="shared" si="7"/>
        <v>0.32746266764392962</v>
      </c>
    </row>
    <row r="37" spans="1:18" x14ac:dyDescent="0.25">
      <c r="G37">
        <v>0.85</v>
      </c>
      <c r="H37">
        <f t="shared" si="1"/>
        <v>150871.43835712428</v>
      </c>
      <c r="J37">
        <f t="shared" si="2"/>
        <v>0.96575026793360907</v>
      </c>
      <c r="K37" s="3">
        <f t="shared" si="4"/>
        <v>3.4249732066390925</v>
      </c>
      <c r="N37">
        <v>8.5000000000000006E-2</v>
      </c>
      <c r="O37">
        <f t="shared" si="3"/>
        <v>10021237.062991058</v>
      </c>
      <c r="P37" s="4">
        <f t="shared" si="5"/>
        <v>2054.5641835462302</v>
      </c>
      <c r="Q37">
        <f t="shared" si="6"/>
        <v>0.99652106556429032</v>
      </c>
      <c r="R37" s="3">
        <f t="shared" si="7"/>
        <v>0.34789344357096796</v>
      </c>
    </row>
    <row r="38" spans="1:18" x14ac:dyDescent="0.25">
      <c r="G38">
        <v>0.9</v>
      </c>
      <c r="H38">
        <f t="shared" si="1"/>
        <v>150562.46871058363</v>
      </c>
      <c r="J38">
        <f t="shared" si="2"/>
        <v>0.96377250778112966</v>
      </c>
      <c r="K38" s="3">
        <f t="shared" si="4"/>
        <v>3.6227492218870339</v>
      </c>
      <c r="N38">
        <v>0.09</v>
      </c>
      <c r="O38">
        <f t="shared" si="3"/>
        <v>10019182.919950001</v>
      </c>
      <c r="P38" s="4">
        <f t="shared" si="5"/>
        <v>2054.1430410575122</v>
      </c>
      <c r="Q38">
        <f t="shared" si="6"/>
        <v>0.9963167996838177</v>
      </c>
      <c r="R38" s="3">
        <f t="shared" si="7"/>
        <v>0.36832003161823001</v>
      </c>
    </row>
    <row r="39" spans="1:18" x14ac:dyDescent="0.25">
      <c r="G39">
        <v>0.95</v>
      </c>
      <c r="H39">
        <f t="shared" si="1"/>
        <v>150254.13180303932</v>
      </c>
      <c r="J39">
        <f t="shared" si="2"/>
        <v>0.96179879788403244</v>
      </c>
      <c r="K39" s="3">
        <f t="shared" si="4"/>
        <v>3.8201202115967559</v>
      </c>
      <c r="N39">
        <v>9.5000000000000001E-2</v>
      </c>
      <c r="O39">
        <f t="shared" si="3"/>
        <v>10017129.197965108</v>
      </c>
      <c r="P39" s="4">
        <f t="shared" si="5"/>
        <v>2053.7219848930836</v>
      </c>
      <c r="Q39">
        <f t="shared" si="6"/>
        <v>0.99611257567355893</v>
      </c>
      <c r="R39" s="3">
        <f t="shared" si="7"/>
        <v>0.38874243264410691</v>
      </c>
    </row>
    <row r="40" spans="1:18" x14ac:dyDescent="0.25">
      <c r="G40">
        <v>1</v>
      </c>
      <c r="H40">
        <f t="shared" si="1"/>
        <v>149946.42633870503</v>
      </c>
      <c r="J40">
        <f t="shared" si="2"/>
        <v>0.95982912994779879</v>
      </c>
      <c r="K40" s="3">
        <f t="shared" si="4"/>
        <v>4.0170870052201213</v>
      </c>
      <c r="N40">
        <v>0.1</v>
      </c>
      <c r="O40">
        <f t="shared" si="3"/>
        <v>10015075.896950068</v>
      </c>
      <c r="P40" s="4">
        <f t="shared" si="5"/>
        <v>2053.3010150399059</v>
      </c>
      <c r="Q40">
        <f t="shared" si="6"/>
        <v>0.99590839352493088</v>
      </c>
      <c r="R40" s="3">
        <f t="shared" si="7"/>
        <v>0.40916064750691206</v>
      </c>
    </row>
    <row r="41" spans="1:18" x14ac:dyDescent="0.25">
      <c r="A41" s="1" t="s">
        <v>15</v>
      </c>
      <c r="G41">
        <v>1.05</v>
      </c>
      <c r="H41">
        <f t="shared" si="1"/>
        <v>149639.35102444814</v>
      </c>
      <c r="J41">
        <f t="shared" si="2"/>
        <v>0.95786349569489659</v>
      </c>
      <c r="K41" s="3">
        <f t="shared" si="4"/>
        <v>4.2136504305103406</v>
      </c>
    </row>
    <row r="42" spans="1:18" x14ac:dyDescent="0.25">
      <c r="A42" t="s">
        <v>16</v>
      </c>
      <c r="G42">
        <v>1.1000000000000001</v>
      </c>
      <c r="H42">
        <f t="shared" si="1"/>
        <v>149332.90456978415</v>
      </c>
      <c r="J42">
        <f t="shared" si="2"/>
        <v>0.95590188686474475</v>
      </c>
      <c r="K42" s="3">
        <f t="shared" si="4"/>
        <v>4.409811313525525</v>
      </c>
    </row>
    <row r="43" spans="1:18" x14ac:dyDescent="0.25">
      <c r="A43" t="s">
        <v>17</v>
      </c>
      <c r="G43">
        <v>1.1499999999999999</v>
      </c>
      <c r="H43">
        <f t="shared" si="1"/>
        <v>149027.0856868714</v>
      </c>
      <c r="J43">
        <f t="shared" si="2"/>
        <v>0.95394429521367929</v>
      </c>
      <c r="K43" s="3">
        <f t="shared" si="4"/>
        <v>4.605570478632071</v>
      </c>
    </row>
    <row r="44" spans="1:18" x14ac:dyDescent="0.25">
      <c r="A44" t="s">
        <v>18</v>
      </c>
      <c r="G44">
        <v>1.2</v>
      </c>
      <c r="H44">
        <f t="shared" si="1"/>
        <v>148721.89309050556</v>
      </c>
      <c r="J44">
        <f t="shared" si="2"/>
        <v>0.95199071251491829</v>
      </c>
      <c r="K44" s="3">
        <f t="shared" si="4"/>
        <v>4.8009287485081709</v>
      </c>
    </row>
    <row r="45" spans="1:18" x14ac:dyDescent="0.25">
      <c r="A45" t="s">
        <v>19</v>
      </c>
      <c r="G45">
        <v>1.25</v>
      </c>
      <c r="H45">
        <f t="shared" si="1"/>
        <v>148417.32549811434</v>
      </c>
      <c r="J45">
        <f t="shared" si="2"/>
        <v>0.9500411305585279</v>
      </c>
      <c r="K45" s="3">
        <f t="shared" si="4"/>
        <v>4.9958869441472098</v>
      </c>
    </row>
    <row r="46" spans="1:18" x14ac:dyDescent="0.25">
      <c r="A46" t="s">
        <v>9</v>
      </c>
      <c r="G46">
        <v>1.3</v>
      </c>
      <c r="H46">
        <f t="shared" si="1"/>
        <v>148113.38162975191</v>
      </c>
      <c r="J46">
        <f t="shared" si="2"/>
        <v>0.9480955411513865</v>
      </c>
      <c r="K46" s="3">
        <f t="shared" si="4"/>
        <v>5.1904458848613499</v>
      </c>
    </row>
    <row r="47" spans="1:18" x14ac:dyDescent="0.25">
      <c r="A47" t="s">
        <v>20</v>
      </c>
      <c r="G47">
        <v>1.35</v>
      </c>
      <c r="H47">
        <f t="shared" si="1"/>
        <v>147810.06020809381</v>
      </c>
      <c r="J47">
        <f t="shared" si="2"/>
        <v>0.94615393611715259</v>
      </c>
      <c r="K47" s="3">
        <f t="shared" si="4"/>
        <v>5.384606388284741</v>
      </c>
    </row>
    <row r="48" spans="1:18" x14ac:dyDescent="0.25">
      <c r="G48">
        <v>1.4</v>
      </c>
      <c r="H48">
        <f t="shared" si="1"/>
        <v>147507.35995843128</v>
      </c>
      <c r="J48">
        <f t="shared" si="2"/>
        <v>0.94421630729622763</v>
      </c>
      <c r="K48" s="3">
        <f t="shared" si="4"/>
        <v>5.5783692703772374</v>
      </c>
    </row>
    <row r="49" spans="1:11" x14ac:dyDescent="0.25">
      <c r="G49">
        <v>1.45</v>
      </c>
      <c r="H49">
        <f t="shared" si="1"/>
        <v>147205.27960866605</v>
      </c>
      <c r="J49">
        <f t="shared" si="2"/>
        <v>0.94228264654572369</v>
      </c>
      <c r="K49" s="3">
        <f t="shared" si="4"/>
        <v>5.771735345427631</v>
      </c>
    </row>
    <row r="50" spans="1:11" x14ac:dyDescent="0.25">
      <c r="B50" t="s">
        <v>21</v>
      </c>
      <c r="C50" t="s">
        <v>22</v>
      </c>
      <c r="G50">
        <v>1.5</v>
      </c>
      <c r="H50">
        <f t="shared" si="1"/>
        <v>146903.81788930501</v>
      </c>
      <c r="J50">
        <f t="shared" si="2"/>
        <v>0.94035294573942851</v>
      </c>
      <c r="K50" s="3">
        <f t="shared" si="4"/>
        <v>5.964705426057149</v>
      </c>
    </row>
    <row r="51" spans="1:11" x14ac:dyDescent="0.25">
      <c r="B51">
        <v>1</v>
      </c>
      <c r="C51">
        <v>19851</v>
      </c>
      <c r="G51">
        <v>1.55</v>
      </c>
      <c r="H51">
        <f t="shared" si="1"/>
        <v>146602.9735334549</v>
      </c>
      <c r="J51">
        <f t="shared" si="2"/>
        <v>0.9384271967677722</v>
      </c>
      <c r="K51" s="3">
        <f t="shared" si="4"/>
        <v>6.1572803232227802</v>
      </c>
    </row>
    <row r="52" spans="1:11" x14ac:dyDescent="0.25">
      <c r="B52">
        <v>2</v>
      </c>
      <c r="C52">
        <v>19958</v>
      </c>
      <c r="G52">
        <v>1.6</v>
      </c>
      <c r="H52">
        <f t="shared" si="1"/>
        <v>146302.74527681677</v>
      </c>
      <c r="J52">
        <f t="shared" si="2"/>
        <v>0.93650539153779089</v>
      </c>
      <c r="K52" s="3">
        <f t="shared" si="4"/>
        <v>6.3494608462209108</v>
      </c>
    </row>
    <row r="53" spans="1:11" x14ac:dyDescent="0.25">
      <c r="B53">
        <v>3</v>
      </c>
      <c r="C53">
        <v>19846</v>
      </c>
      <c r="G53">
        <v>1.65</v>
      </c>
      <c r="H53">
        <f t="shared" si="1"/>
        <v>146003.13185768103</v>
      </c>
      <c r="J53">
        <f t="shared" ref="J53:J84" si="8">H53/$H$20</f>
        <v>0.93458752197309614</v>
      </c>
      <c r="K53" s="3">
        <f t="shared" si="4"/>
        <v>6.5412478026903864</v>
      </c>
    </row>
    <row r="54" spans="1:11" x14ac:dyDescent="0.25">
      <c r="B54">
        <v>4</v>
      </c>
      <c r="C54">
        <v>19795</v>
      </c>
      <c r="G54">
        <v>1.7</v>
      </c>
      <c r="H54">
        <f t="shared" si="1"/>
        <v>145704.13201692179</v>
      </c>
      <c r="J54">
        <f t="shared" si="8"/>
        <v>0.93267358001383793</v>
      </c>
      <c r="K54" s="3">
        <f t="shared" si="4"/>
        <v>6.7326419986162067</v>
      </c>
    </row>
    <row r="55" spans="1:11" x14ac:dyDescent="0.25">
      <c r="B55">
        <v>5</v>
      </c>
      <c r="C55">
        <v>19588</v>
      </c>
      <c r="G55">
        <v>1.75</v>
      </c>
      <c r="H55">
        <f t="shared" si="1"/>
        <v>145405.74449799181</v>
      </c>
      <c r="J55">
        <f t="shared" si="8"/>
        <v>0.93076355761667251</v>
      </c>
      <c r="K55" s="3">
        <f t="shared" si="4"/>
        <v>6.9236442383327486</v>
      </c>
    </row>
    <row r="56" spans="1:11" x14ac:dyDescent="0.25">
      <c r="B56" t="s">
        <v>13</v>
      </c>
      <c r="C56" s="1">
        <f>AVERAGE(C51:C55)</f>
        <v>19807.599999999999</v>
      </c>
      <c r="G56">
        <v>1.8</v>
      </c>
      <c r="H56">
        <f t="shared" si="1"/>
        <v>145107.96804691706</v>
      </c>
      <c r="J56">
        <f t="shared" si="8"/>
        <v>0.92885744675472759</v>
      </c>
      <c r="K56" s="3">
        <f t="shared" si="4"/>
        <v>7.1142553245272406</v>
      </c>
    </row>
    <row r="57" spans="1:11" x14ac:dyDescent="0.25">
      <c r="B57" t="s">
        <v>23</v>
      </c>
      <c r="C57" s="1">
        <f>_xlfn.STDEV.P(C51:C55)</f>
        <v>121.95179375474557</v>
      </c>
      <c r="G57">
        <v>1.85</v>
      </c>
      <c r="H57">
        <f t="shared" si="1"/>
        <v>144810.80141229159</v>
      </c>
      <c r="J57">
        <f t="shared" si="8"/>
        <v>0.92695523941756985</v>
      </c>
      <c r="K57" s="3">
        <f t="shared" si="4"/>
        <v>7.304476058243015</v>
      </c>
    </row>
    <row r="58" spans="1:11" x14ac:dyDescent="0.25">
      <c r="G58">
        <v>1.9</v>
      </c>
      <c r="H58">
        <f t="shared" si="1"/>
        <v>144514.2433452722</v>
      </c>
      <c r="J58">
        <f t="shared" si="8"/>
        <v>0.92505692761116998</v>
      </c>
      <c r="K58" s="3">
        <f t="shared" si="4"/>
        <v>7.4943072388830023</v>
      </c>
    </row>
    <row r="59" spans="1:11" x14ac:dyDescent="0.25">
      <c r="G59">
        <v>1.95</v>
      </c>
      <c r="H59">
        <f t="shared" si="1"/>
        <v>144218.29259957312</v>
      </c>
      <c r="J59">
        <f t="shared" si="8"/>
        <v>0.92316250335786965</v>
      </c>
      <c r="K59" s="3">
        <f t="shared" si="4"/>
        <v>7.6837496642130354</v>
      </c>
    </row>
    <row r="60" spans="1:11" x14ac:dyDescent="0.25">
      <c r="G60">
        <v>2</v>
      </c>
      <c r="H60">
        <f t="shared" si="1"/>
        <v>143922.94793146098</v>
      </c>
      <c r="J60">
        <f t="shared" si="8"/>
        <v>0.92127195869634859</v>
      </c>
      <c r="K60" s="3">
        <f t="shared" si="4"/>
        <v>7.8728041303651413</v>
      </c>
    </row>
    <row r="61" spans="1:11" x14ac:dyDescent="0.25">
      <c r="A61" s="1" t="s">
        <v>24</v>
      </c>
      <c r="G61">
        <v>2.0499999999999998</v>
      </c>
      <c r="H61">
        <f t="shared" si="1"/>
        <v>143628.20809974932</v>
      </c>
      <c r="J61">
        <f t="shared" si="8"/>
        <v>0.91938528568158973</v>
      </c>
      <c r="K61" s="3">
        <f t="shared" si="4"/>
        <v>8.0614714318410279</v>
      </c>
    </row>
    <row r="62" spans="1:11" x14ac:dyDescent="0.25">
      <c r="A62" t="s">
        <v>16</v>
      </c>
      <c r="G62">
        <v>2.1</v>
      </c>
      <c r="H62">
        <f t="shared" si="1"/>
        <v>143334.07186579358</v>
      </c>
      <c r="J62">
        <f t="shared" si="8"/>
        <v>0.91750247638484705</v>
      </c>
      <c r="K62" s="3">
        <f t="shared" si="4"/>
        <v>8.249752361515295</v>
      </c>
    </row>
    <row r="63" spans="1:11" x14ac:dyDescent="0.25">
      <c r="A63" t="s">
        <v>17</v>
      </c>
      <c r="G63">
        <v>2.15</v>
      </c>
      <c r="H63">
        <f t="shared" si="1"/>
        <v>143040.53799348584</v>
      </c>
      <c r="J63">
        <f t="shared" si="8"/>
        <v>0.91562352289361193</v>
      </c>
      <c r="K63" s="3">
        <f t="shared" si="4"/>
        <v>8.4376477106388066</v>
      </c>
    </row>
    <row r="64" spans="1:11" x14ac:dyDescent="0.25">
      <c r="A64" t="s">
        <v>25</v>
      </c>
      <c r="G64">
        <v>2.2000000000000002</v>
      </c>
      <c r="H64">
        <f t="shared" si="1"/>
        <v>142747.60524924949</v>
      </c>
      <c r="J64">
        <f t="shared" si="8"/>
        <v>0.91374841731157896</v>
      </c>
      <c r="K64" s="3">
        <f t="shared" si="4"/>
        <v>8.6251582688421031</v>
      </c>
    </row>
    <row r="65" spans="1:11" x14ac:dyDescent="0.25">
      <c r="A65" t="s">
        <v>26</v>
      </c>
      <c r="G65">
        <v>2.25</v>
      </c>
      <c r="H65">
        <f t="shared" si="1"/>
        <v>142455.27240203434</v>
      </c>
      <c r="J65">
        <f t="shared" si="8"/>
        <v>0.91187715175861495</v>
      </c>
      <c r="K65" s="3">
        <f t="shared" si="4"/>
        <v>8.812284824138505</v>
      </c>
    </row>
    <row r="66" spans="1:11" x14ac:dyDescent="0.25">
      <c r="A66" t="s">
        <v>9</v>
      </c>
      <c r="G66">
        <v>2.2999999999999998</v>
      </c>
      <c r="H66">
        <f t="shared" si="1"/>
        <v>142163.5382233111</v>
      </c>
      <c r="J66">
        <f t="shared" si="8"/>
        <v>0.91000971837072309</v>
      </c>
      <c r="K66" s="3">
        <f t="shared" si="4"/>
        <v>8.9990281629276918</v>
      </c>
    </row>
    <row r="67" spans="1:11" x14ac:dyDescent="0.25">
      <c r="A67" t="s">
        <v>27</v>
      </c>
      <c r="G67">
        <v>2.35</v>
      </c>
      <c r="H67">
        <f t="shared" si="1"/>
        <v>141872.40148706647</v>
      </c>
      <c r="J67">
        <f t="shared" si="8"/>
        <v>0.90814610930001194</v>
      </c>
      <c r="K67" s="3">
        <f t="shared" si="4"/>
        <v>9.1853890699988057</v>
      </c>
    </row>
    <row r="68" spans="1:11" x14ac:dyDescent="0.25">
      <c r="G68">
        <v>2.4</v>
      </c>
      <c r="H68">
        <f t="shared" si="1"/>
        <v>141581.86096979788</v>
      </c>
      <c r="J68">
        <f t="shared" si="8"/>
        <v>0.90628631671466175</v>
      </c>
      <c r="K68" s="3">
        <f t="shared" si="4"/>
        <v>9.3713683285338245</v>
      </c>
    </row>
    <row r="69" spans="1:11" x14ac:dyDescent="0.25">
      <c r="G69">
        <v>2.4500000000000002</v>
      </c>
      <c r="H69">
        <f t="shared" si="1"/>
        <v>141291.91545050839</v>
      </c>
      <c r="J69">
        <f t="shared" si="8"/>
        <v>0.90443033279889118</v>
      </c>
      <c r="K69" s="3">
        <f t="shared" si="4"/>
        <v>9.5569667201108821</v>
      </c>
    </row>
    <row r="70" spans="1:11" x14ac:dyDescent="0.25">
      <c r="G70">
        <v>2.5</v>
      </c>
      <c r="H70">
        <f t="shared" si="1"/>
        <v>141002.56371070154</v>
      </c>
      <c r="J70">
        <f t="shared" si="8"/>
        <v>0.9025781497529255</v>
      </c>
      <c r="K70" s="3">
        <f t="shared" si="4"/>
        <v>9.7421850247074495</v>
      </c>
    </row>
    <row r="71" spans="1:11" x14ac:dyDescent="0.25">
      <c r="G71">
        <v>2.5499999999999998</v>
      </c>
      <c r="H71">
        <f t="shared" si="1"/>
        <v>140713.80453437619</v>
      </c>
      <c r="J71">
        <f t="shared" si="8"/>
        <v>0.90072975979296255</v>
      </c>
      <c r="K71" s="3">
        <f t="shared" si="4"/>
        <v>9.9270240207037457</v>
      </c>
    </row>
    <row r="72" spans="1:11" x14ac:dyDescent="0.25">
      <c r="A72" s="1" t="s">
        <v>28</v>
      </c>
      <c r="G72">
        <v>2.6</v>
      </c>
      <c r="H72">
        <f t="shared" si="1"/>
        <v>140425.63670802151</v>
      </c>
      <c r="J72">
        <f t="shared" si="8"/>
        <v>0.89888515515114076</v>
      </c>
      <c r="K72" s="3">
        <f t="shared" si="4"/>
        <v>10.111484484885924</v>
      </c>
    </row>
    <row r="73" spans="1:11" x14ac:dyDescent="0.25">
      <c r="A73" t="s">
        <v>16</v>
      </c>
      <c r="G73">
        <v>2.65</v>
      </c>
      <c r="H73">
        <f t="shared" si="1"/>
        <v>140138.05902061175</v>
      </c>
      <c r="J73">
        <f t="shared" si="8"/>
        <v>0.89704432807550627</v>
      </c>
      <c r="K73" s="3">
        <f t="shared" si="4"/>
        <v>10.295567192449372</v>
      </c>
    </row>
    <row r="74" spans="1:11" x14ac:dyDescent="0.25">
      <c r="A74" t="s">
        <v>17</v>
      </c>
      <c r="G74">
        <v>2.7</v>
      </c>
      <c r="H74">
        <f t="shared" si="1"/>
        <v>139851.07026360129</v>
      </c>
      <c r="J74">
        <f t="shared" si="8"/>
        <v>0.89520727082998097</v>
      </c>
      <c r="K74" s="3">
        <f t="shared" si="4"/>
        <v>10.479272917001904</v>
      </c>
    </row>
    <row r="75" spans="1:11" x14ac:dyDescent="0.25">
      <c r="A75" t="s">
        <v>29</v>
      </c>
      <c r="G75">
        <v>2.75</v>
      </c>
      <c r="H75">
        <f t="shared" si="1"/>
        <v>139564.66923091942</v>
      </c>
      <c r="J75">
        <f t="shared" si="8"/>
        <v>0.89337397569432875</v>
      </c>
      <c r="K75" s="3">
        <f t="shared" si="4"/>
        <v>10.662602430567125</v>
      </c>
    </row>
    <row r="76" spans="1:11" x14ac:dyDescent="0.25">
      <c r="A76" t="s">
        <v>26</v>
      </c>
      <c r="G76">
        <v>2.8</v>
      </c>
      <c r="H76">
        <f t="shared" si="1"/>
        <v>139278.85471896542</v>
      </c>
      <c r="J76">
        <f t="shared" si="8"/>
        <v>0.89154443496412428</v>
      </c>
      <c r="K76" s="3">
        <f t="shared" si="4"/>
        <v>10.845556503587572</v>
      </c>
    </row>
    <row r="77" spans="1:11" x14ac:dyDescent="0.25">
      <c r="A77" t="s">
        <v>9</v>
      </c>
      <c r="G77">
        <v>2.85</v>
      </c>
      <c r="H77">
        <f t="shared" si="1"/>
        <v>138993.62552660331</v>
      </c>
      <c r="J77">
        <f t="shared" si="8"/>
        <v>0.88971864095071951</v>
      </c>
      <c r="K77" s="3">
        <f t="shared" si="4"/>
        <v>11.02813590492805</v>
      </c>
    </row>
    <row r="78" spans="1:11" x14ac:dyDescent="0.25">
      <c r="A78" t="s">
        <v>30</v>
      </c>
      <c r="G78">
        <v>2.9</v>
      </c>
      <c r="H78">
        <f t="shared" si="1"/>
        <v>138708.98045515709</v>
      </c>
      <c r="J78">
        <f t="shared" si="8"/>
        <v>0.88789658598121313</v>
      </c>
      <c r="K78" s="3">
        <f t="shared" si="4"/>
        <v>11.210341401878686</v>
      </c>
    </row>
    <row r="79" spans="1:11" x14ac:dyDescent="0.25">
      <c r="A79" t="s">
        <v>31</v>
      </c>
      <c r="G79">
        <v>2.95</v>
      </c>
      <c r="H79">
        <f t="shared" si="1"/>
        <v>138424.91830840538</v>
      </c>
      <c r="J79">
        <f t="shared" si="8"/>
        <v>0.88607826239841625</v>
      </c>
      <c r="K79" s="3">
        <f t="shared" si="4"/>
        <v>11.392173760158375</v>
      </c>
    </row>
    <row r="80" spans="1:11" x14ac:dyDescent="0.25">
      <c r="G80">
        <v>3</v>
      </c>
      <c r="H80">
        <f t="shared" si="1"/>
        <v>138141.43789257656</v>
      </c>
      <c r="J80">
        <f t="shared" si="8"/>
        <v>0.8842636625608209</v>
      </c>
      <c r="K80" s="3">
        <f t="shared" si="4"/>
        <v>11.57363374391791</v>
      </c>
    </row>
    <row r="81" spans="7:11" x14ac:dyDescent="0.25">
      <c r="G81">
        <v>3.05</v>
      </c>
      <c r="H81">
        <f t="shared" si="1"/>
        <v>137858.53801634381</v>
      </c>
      <c r="J81">
        <f t="shared" si="8"/>
        <v>0.88245277884256901</v>
      </c>
      <c r="K81" s="3">
        <f t="shared" si="4"/>
        <v>11.7547221157431</v>
      </c>
    </row>
    <row r="82" spans="7:11" x14ac:dyDescent="0.25">
      <c r="G82">
        <v>3.1</v>
      </c>
      <c r="H82">
        <f t="shared" si="1"/>
        <v>137576.21749081995</v>
      </c>
      <c r="J82">
        <f t="shared" si="8"/>
        <v>0.88064560363341882</v>
      </c>
      <c r="K82" s="3">
        <f t="shared" si="4"/>
        <v>11.935439636658119</v>
      </c>
    </row>
    <row r="83" spans="7:11" x14ac:dyDescent="0.25">
      <c r="G83">
        <v>3.15</v>
      </c>
      <c r="H83">
        <f t="shared" si="1"/>
        <v>137294.47512955259</v>
      </c>
      <c r="J83">
        <f t="shared" si="8"/>
        <v>0.87884212933871408</v>
      </c>
      <c r="K83" s="3">
        <f t="shared" si="4"/>
        <v>12.115787066128592</v>
      </c>
    </row>
    <row r="84" spans="7:11" x14ac:dyDescent="0.25">
      <c r="G84">
        <v>3.2</v>
      </c>
      <c r="H84">
        <f t="shared" si="1"/>
        <v>137013.30974851901</v>
      </c>
      <c r="J84">
        <f t="shared" si="8"/>
        <v>0.87704234837935124</v>
      </c>
      <c r="K84" s="3">
        <f t="shared" si="4"/>
        <v>12.295765162064875</v>
      </c>
    </row>
    <row r="85" spans="7:11" x14ac:dyDescent="0.25">
      <c r="G85">
        <v>3.25</v>
      </c>
      <c r="H85">
        <f t="shared" ref="H85:H120" si="9">156222*EXP(-0.041*G85)</f>
        <v>136732.72016612132</v>
      </c>
      <c r="J85">
        <f t="shared" ref="J85:J120" si="10">H85/$H$20</f>
        <v>0.87524625319174842</v>
      </c>
      <c r="K85" s="3">
        <f t="shared" si="4"/>
        <v>12.475374680825158</v>
      </c>
    </row>
    <row r="86" spans="7:11" x14ac:dyDescent="0.25">
      <c r="G86">
        <v>3.3</v>
      </c>
      <c r="H86">
        <f t="shared" si="9"/>
        <v>136452.70520318134</v>
      </c>
      <c r="J86">
        <f t="shared" si="10"/>
        <v>0.87345383622781259</v>
      </c>
      <c r="K86" s="3">
        <f t="shared" ref="K86:K120" si="11">(1-J86)*100</f>
        <v>12.654616377218741</v>
      </c>
    </row>
    <row r="87" spans="7:11" x14ac:dyDescent="0.25">
      <c r="G87">
        <v>3.35</v>
      </c>
      <c r="H87">
        <f t="shared" si="9"/>
        <v>136173.26368293582</v>
      </c>
      <c r="J87">
        <f t="shared" si="10"/>
        <v>0.87166508995490921</v>
      </c>
      <c r="K87" s="3">
        <f t="shared" si="11"/>
        <v>12.833491004509078</v>
      </c>
    </row>
    <row r="88" spans="7:11" x14ac:dyDescent="0.25">
      <c r="G88">
        <v>3.4</v>
      </c>
      <c r="H88">
        <f t="shared" si="9"/>
        <v>135894.39443103134</v>
      </c>
      <c r="J88">
        <f t="shared" si="10"/>
        <v>0.86988000685582911</v>
      </c>
      <c r="K88" s="3">
        <f t="shared" si="11"/>
        <v>13.011999314417089</v>
      </c>
    </row>
    <row r="89" spans="7:11" x14ac:dyDescent="0.25">
      <c r="G89">
        <v>3.45</v>
      </c>
      <c r="H89">
        <f t="shared" si="9"/>
        <v>135616.09627551943</v>
      </c>
      <c r="J89">
        <f t="shared" si="10"/>
        <v>0.86809857942875801</v>
      </c>
      <c r="K89" s="3">
        <f t="shared" si="11"/>
        <v>13.190142057124199</v>
      </c>
    </row>
    <row r="90" spans="7:11" x14ac:dyDescent="0.25">
      <c r="G90">
        <v>3.5</v>
      </c>
      <c r="H90">
        <f t="shared" si="9"/>
        <v>135338.36804685174</v>
      </c>
      <c r="J90">
        <f t="shared" si="10"/>
        <v>0.86632080018724467</v>
      </c>
      <c r="K90" s="3">
        <f t="shared" si="11"/>
        <v>13.367919981275534</v>
      </c>
    </row>
    <row r="91" spans="7:11" x14ac:dyDescent="0.25">
      <c r="G91">
        <v>3.55</v>
      </c>
      <c r="H91">
        <f t="shared" si="9"/>
        <v>135061.20857787493</v>
      </c>
      <c r="J91">
        <f t="shared" si="10"/>
        <v>0.86454666166016902</v>
      </c>
      <c r="K91" s="3">
        <f t="shared" si="11"/>
        <v>13.545333833983097</v>
      </c>
    </row>
    <row r="92" spans="7:11" x14ac:dyDescent="0.25">
      <c r="G92">
        <v>3.6</v>
      </c>
      <c r="H92">
        <f t="shared" si="9"/>
        <v>134784.61670382597</v>
      </c>
      <c r="J92">
        <f t="shared" si="10"/>
        <v>0.86277615639171168</v>
      </c>
      <c r="K92" s="3">
        <f t="shared" si="11"/>
        <v>13.722384360828832</v>
      </c>
    </row>
    <row r="93" spans="7:11" x14ac:dyDescent="0.25">
      <c r="G93">
        <v>3.65</v>
      </c>
      <c r="H93">
        <f t="shared" si="9"/>
        <v>134508.59126232707</v>
      </c>
      <c r="J93">
        <f t="shared" si="10"/>
        <v>0.86100927694132112</v>
      </c>
      <c r="K93" s="3">
        <f t="shared" si="11"/>
        <v>13.899072305867888</v>
      </c>
    </row>
    <row r="94" spans="7:11" x14ac:dyDescent="0.25">
      <c r="G94">
        <v>3.7</v>
      </c>
      <c r="H94">
        <f t="shared" si="9"/>
        <v>134233.13109338091</v>
      </c>
      <c r="J94">
        <f t="shared" si="10"/>
        <v>0.85924601588368421</v>
      </c>
      <c r="K94" s="3">
        <f t="shared" si="11"/>
        <v>14.075398411631578</v>
      </c>
    </row>
    <row r="95" spans="7:11" x14ac:dyDescent="0.25">
      <c r="G95">
        <v>3.75</v>
      </c>
      <c r="H95">
        <f t="shared" si="9"/>
        <v>133958.23503936571</v>
      </c>
      <c r="J95">
        <f t="shared" si="10"/>
        <v>0.85748636580869342</v>
      </c>
      <c r="K95" s="3">
        <f t="shared" si="11"/>
        <v>14.251363419130659</v>
      </c>
    </row>
    <row r="96" spans="7:11" x14ac:dyDescent="0.25">
      <c r="G96">
        <v>3.8</v>
      </c>
      <c r="H96">
        <f t="shared" si="9"/>
        <v>133683.90194503046</v>
      </c>
      <c r="J96">
        <f t="shared" si="10"/>
        <v>0.85573031932141741</v>
      </c>
      <c r="K96" s="3">
        <f t="shared" si="11"/>
        <v>14.426968067858258</v>
      </c>
    </row>
    <row r="97" spans="1:11" x14ac:dyDescent="0.25">
      <c r="G97">
        <v>3.85</v>
      </c>
      <c r="H97">
        <f t="shared" si="9"/>
        <v>133410.13065748985</v>
      </c>
      <c r="J97">
        <f t="shared" si="10"/>
        <v>0.85397786904206741</v>
      </c>
      <c r="K97" s="3">
        <f t="shared" si="11"/>
        <v>14.60221309579326</v>
      </c>
    </row>
    <row r="98" spans="1:11" x14ac:dyDescent="0.25">
      <c r="G98">
        <v>3.9</v>
      </c>
      <c r="H98">
        <f t="shared" si="9"/>
        <v>133136.92002621968</v>
      </c>
      <c r="J98">
        <f t="shared" si="10"/>
        <v>0.85222900760596898</v>
      </c>
      <c r="K98" s="3">
        <f t="shared" si="11"/>
        <v>14.777099239403102</v>
      </c>
    </row>
    <row r="99" spans="1:11" x14ac:dyDescent="0.25">
      <c r="G99">
        <v>3.95</v>
      </c>
      <c r="H99">
        <f t="shared" si="9"/>
        <v>132864.26890305185</v>
      </c>
      <c r="J99">
        <f t="shared" si="10"/>
        <v>0.8504837276635292</v>
      </c>
      <c r="K99" s="3">
        <f t="shared" si="11"/>
        <v>14.951627233647081</v>
      </c>
    </row>
    <row r="100" spans="1:11" x14ac:dyDescent="0.25">
      <c r="G100">
        <v>4</v>
      </c>
      <c r="H100">
        <f t="shared" si="9"/>
        <v>132592.17614216966</v>
      </c>
      <c r="J100">
        <f t="shared" si="10"/>
        <v>0.84874202188020675</v>
      </c>
      <c r="K100" s="3">
        <f t="shared" si="11"/>
        <v>15.125797811979325</v>
      </c>
    </row>
    <row r="101" spans="1:11" x14ac:dyDescent="0.25">
      <c r="G101">
        <v>4.05</v>
      </c>
      <c r="H101">
        <f t="shared" si="9"/>
        <v>132320.64060010284</v>
      </c>
      <c r="J101">
        <f t="shared" si="10"/>
        <v>0.84700388293648032</v>
      </c>
      <c r="K101" s="3">
        <f t="shared" si="11"/>
        <v>15.299611706351968</v>
      </c>
    </row>
    <row r="102" spans="1:11" x14ac:dyDescent="0.25">
      <c r="G102">
        <v>4.0999999999999996</v>
      </c>
      <c r="H102">
        <f t="shared" si="9"/>
        <v>132049.66113572288</v>
      </c>
      <c r="J102">
        <f t="shared" si="10"/>
        <v>0.84526930352781859</v>
      </c>
      <c r="K102" s="3">
        <f t="shared" si="11"/>
        <v>15.473069647218141</v>
      </c>
    </row>
    <row r="103" spans="1:11" x14ac:dyDescent="0.25">
      <c r="G103">
        <v>4.1500000000000004</v>
      </c>
      <c r="H103">
        <f t="shared" si="9"/>
        <v>131779.23661023818</v>
      </c>
      <c r="J103">
        <f t="shared" si="10"/>
        <v>0.84353827636464884</v>
      </c>
      <c r="K103" s="3">
        <f t="shared" si="11"/>
        <v>15.646172363535115</v>
      </c>
    </row>
    <row r="104" spans="1:11" x14ac:dyDescent="0.25">
      <c r="G104">
        <v>4.2</v>
      </c>
      <c r="H104">
        <f t="shared" si="9"/>
        <v>131509.36588718928</v>
      </c>
      <c r="J104">
        <f t="shared" si="10"/>
        <v>0.84181079417232707</v>
      </c>
      <c r="K104" s="3">
        <f t="shared" si="11"/>
        <v>15.818920582767293</v>
      </c>
    </row>
    <row r="105" spans="1:11" x14ac:dyDescent="0.25">
      <c r="G105">
        <v>4.25</v>
      </c>
      <c r="H105">
        <f t="shared" si="9"/>
        <v>131240.04783244408</v>
      </c>
      <c r="J105">
        <f t="shared" si="10"/>
        <v>0.8400868496911067</v>
      </c>
      <c r="K105" s="3">
        <f t="shared" si="11"/>
        <v>15.99131503088933</v>
      </c>
    </row>
    <row r="106" spans="1:11" x14ac:dyDescent="0.25">
      <c r="G106">
        <v>4.3</v>
      </c>
      <c r="H106">
        <f t="shared" si="9"/>
        <v>130971.28131419304</v>
      </c>
      <c r="J106">
        <f t="shared" si="10"/>
        <v>0.83836643567610858</v>
      </c>
      <c r="K106" s="3">
        <f t="shared" si="11"/>
        <v>16.163356432389143</v>
      </c>
    </row>
    <row r="107" spans="1:11" x14ac:dyDescent="0.25">
      <c r="G107">
        <v>4.3499999999999996</v>
      </c>
      <c r="H107">
        <f t="shared" si="9"/>
        <v>130703.06520294449</v>
      </c>
      <c r="J107">
        <f t="shared" si="10"/>
        <v>0.83664954489729038</v>
      </c>
      <c r="K107" s="3">
        <f t="shared" si="11"/>
        <v>16.335045510270962</v>
      </c>
    </row>
    <row r="108" spans="1:11" x14ac:dyDescent="0.25">
      <c r="A108" s="1" t="s">
        <v>32</v>
      </c>
      <c r="G108">
        <v>4.4000000000000004</v>
      </c>
      <c r="H108">
        <f t="shared" si="9"/>
        <v>130435.39837151981</v>
      </c>
      <c r="J108">
        <f t="shared" si="10"/>
        <v>0.83493617013941579</v>
      </c>
      <c r="K108" s="3">
        <f t="shared" si="11"/>
        <v>16.506382986058419</v>
      </c>
    </row>
    <row r="109" spans="1:11" x14ac:dyDescent="0.25">
      <c r="A109" t="s">
        <v>16</v>
      </c>
      <c r="G109">
        <v>4.45</v>
      </c>
      <c r="H109">
        <f t="shared" si="9"/>
        <v>130168.27969504875</v>
      </c>
      <c r="J109">
        <f t="shared" si="10"/>
        <v>0.83322630420202504</v>
      </c>
      <c r="K109" s="3">
        <f t="shared" si="11"/>
        <v>16.677369579797496</v>
      </c>
    </row>
    <row r="110" spans="1:11" x14ac:dyDescent="0.25">
      <c r="A110" t="s">
        <v>17</v>
      </c>
      <c r="G110">
        <v>4.5</v>
      </c>
      <c r="H110">
        <f t="shared" si="9"/>
        <v>129901.70805096471</v>
      </c>
      <c r="J110">
        <f t="shared" si="10"/>
        <v>0.83151993989940409</v>
      </c>
      <c r="K110" s="3">
        <f t="shared" si="11"/>
        <v>16.848006010059592</v>
      </c>
    </row>
    <row r="111" spans="1:11" x14ac:dyDescent="0.25">
      <c r="A111" t="s">
        <v>29</v>
      </c>
      <c r="G111">
        <v>4.55</v>
      </c>
      <c r="H111">
        <f t="shared" si="9"/>
        <v>129635.68231899991</v>
      </c>
      <c r="J111">
        <f t="shared" si="10"/>
        <v>0.82981707006055427</v>
      </c>
      <c r="K111" s="3">
        <f t="shared" si="11"/>
        <v>17.018292993944574</v>
      </c>
    </row>
    <row r="112" spans="1:11" x14ac:dyDescent="0.25">
      <c r="A112" t="s">
        <v>8</v>
      </c>
      <c r="G112">
        <v>4.5999999999999996</v>
      </c>
      <c r="H112">
        <f t="shared" si="9"/>
        <v>129370.20138118086</v>
      </c>
      <c r="J112">
        <f t="shared" si="10"/>
        <v>0.8281176875291627</v>
      </c>
      <c r="K112" s="3">
        <f t="shared" si="11"/>
        <v>17.188231247083728</v>
      </c>
    </row>
    <row r="113" spans="1:11" x14ac:dyDescent="0.25">
      <c r="A113" t="s">
        <v>9</v>
      </c>
      <c r="G113">
        <v>4.6500000000000004</v>
      </c>
      <c r="H113">
        <f t="shared" si="9"/>
        <v>129105.26412182349</v>
      </c>
      <c r="J113">
        <f t="shared" si="10"/>
        <v>0.82642178516357168</v>
      </c>
      <c r="K113" s="3">
        <f t="shared" si="11"/>
        <v>17.357821483642834</v>
      </c>
    </row>
    <row r="114" spans="1:11" x14ac:dyDescent="0.25">
      <c r="A114" t="s">
        <v>30</v>
      </c>
      <c r="G114">
        <v>4.7</v>
      </c>
      <c r="H114">
        <f t="shared" si="9"/>
        <v>128840.86942752864</v>
      </c>
      <c r="J114">
        <f t="shared" si="10"/>
        <v>0.82472935583674922</v>
      </c>
      <c r="K114" s="3">
        <f t="shared" si="11"/>
        <v>17.527064416325079</v>
      </c>
    </row>
    <row r="115" spans="1:11" x14ac:dyDescent="0.25">
      <c r="A115" t="s">
        <v>31</v>
      </c>
      <c r="G115">
        <v>4.75</v>
      </c>
      <c r="H115">
        <f t="shared" si="9"/>
        <v>128577.01618717716</v>
      </c>
      <c r="J115">
        <f t="shared" si="10"/>
        <v>0.82304039243625837</v>
      </c>
      <c r="K115" s="3">
        <f t="shared" si="11"/>
        <v>17.695960756374163</v>
      </c>
    </row>
    <row r="116" spans="1:11" x14ac:dyDescent="0.25">
      <c r="G116">
        <v>4.8</v>
      </c>
      <c r="H116">
        <f t="shared" si="9"/>
        <v>128313.70329192544</v>
      </c>
      <c r="J116">
        <f t="shared" si="10"/>
        <v>0.82135488786422806</v>
      </c>
      <c r="K116" s="3">
        <f t="shared" si="11"/>
        <v>17.864511213577195</v>
      </c>
    </row>
    <row r="117" spans="1:11" x14ac:dyDescent="0.25">
      <c r="G117">
        <v>4.8499999999999996</v>
      </c>
      <c r="H117">
        <f t="shared" si="9"/>
        <v>128050.92963520066</v>
      </c>
      <c r="J117">
        <f t="shared" si="10"/>
        <v>0.81967283503732291</v>
      </c>
      <c r="K117" s="3">
        <f t="shared" si="11"/>
        <v>18.03271649626771</v>
      </c>
    </row>
    <row r="118" spans="1:11" x14ac:dyDescent="0.25">
      <c r="G118">
        <v>4.9000000000000004</v>
      </c>
      <c r="H118">
        <f t="shared" si="9"/>
        <v>127788.6941126961</v>
      </c>
      <c r="J118">
        <f t="shared" si="10"/>
        <v>0.81799422688671319</v>
      </c>
      <c r="K118" s="3">
        <f t="shared" si="11"/>
        <v>18.200577311328679</v>
      </c>
    </row>
    <row r="119" spans="1:11" x14ac:dyDescent="0.25">
      <c r="G119">
        <v>4.95</v>
      </c>
      <c r="H119">
        <f t="shared" si="9"/>
        <v>127526.99562236667</v>
      </c>
      <c r="J119">
        <f t="shared" si="10"/>
        <v>0.81631905635804602</v>
      </c>
      <c r="K119" s="3">
        <f t="shared" si="11"/>
        <v>18.368094364195397</v>
      </c>
    </row>
    <row r="120" spans="1:11" x14ac:dyDescent="0.25">
      <c r="G120">
        <v>5</v>
      </c>
      <c r="H120">
        <f t="shared" si="9"/>
        <v>127265.833064424</v>
      </c>
      <c r="J120">
        <f t="shared" si="10"/>
        <v>0.81464731641141452</v>
      </c>
      <c r="K120" s="3">
        <f t="shared" si="11"/>
        <v>18.535268358858549</v>
      </c>
    </row>
    <row r="143" spans="1:1" x14ac:dyDescent="0.25">
      <c r="A143" s="1" t="s">
        <v>32</v>
      </c>
    </row>
    <row r="144" spans="1:1" x14ac:dyDescent="0.25">
      <c r="A144" t="s">
        <v>16</v>
      </c>
    </row>
    <row r="145" spans="1:1" x14ac:dyDescent="0.25">
      <c r="A145" t="s">
        <v>17</v>
      </c>
    </row>
    <row r="146" spans="1:1" x14ac:dyDescent="0.25">
      <c r="A146" t="s">
        <v>29</v>
      </c>
    </row>
    <row r="147" spans="1:1" x14ac:dyDescent="0.25">
      <c r="A147" t="s">
        <v>33</v>
      </c>
    </row>
    <row r="148" spans="1:1" x14ac:dyDescent="0.25">
      <c r="A148" t="s">
        <v>9</v>
      </c>
    </row>
    <row r="149" spans="1:1" x14ac:dyDescent="0.25">
      <c r="A149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Data-1</vt:lpstr>
      <vt:lpstr>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</dc:creator>
  <cp:lastModifiedBy>Nitish Putrevu</cp:lastModifiedBy>
  <dcterms:created xsi:type="dcterms:W3CDTF">2023-07-06T05:14:17Z</dcterms:created>
  <dcterms:modified xsi:type="dcterms:W3CDTF">2023-07-09T18:27:10Z</dcterms:modified>
</cp:coreProperties>
</file>