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inworth\template\"/>
    </mc:Choice>
  </mc:AlternateContent>
  <xr:revisionPtr revIDLastSave="0" documentId="13_ncr:1_{3064DD87-7017-4ED7-B760-5DFE771CCF29}" xr6:coauthVersionLast="47" xr6:coauthVersionMax="47" xr10:uidLastSave="{00000000-0000-0000-0000-000000000000}"/>
  <bookViews>
    <workbookView xWindow="-108" yWindow="-108" windowWidth="23256" windowHeight="12576" xr2:uid="{11B12A5D-7249-4041-8AA7-3E354D49454B}"/>
  </bookViews>
  <sheets>
    <sheet name="P&amp;L" sheetId="1" r:id="rId1"/>
    <sheet name="B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2" l="1"/>
  <c r="D69" i="2" s="1"/>
  <c r="C59" i="2"/>
  <c r="D59" i="2" s="1"/>
  <c r="E59" i="2" s="1"/>
  <c r="G46" i="2"/>
  <c r="F46" i="2"/>
  <c r="E46" i="2"/>
  <c r="D46" i="2"/>
  <c r="D45" i="2" s="1"/>
  <c r="C46" i="2"/>
  <c r="C45" i="2" s="1"/>
  <c r="C39" i="2"/>
  <c r="C33" i="2" s="1"/>
  <c r="C41" i="2" s="1"/>
  <c r="G24" i="2"/>
  <c r="F24" i="2"/>
  <c r="E24" i="2"/>
  <c r="D24" i="2"/>
  <c r="C24" i="2"/>
  <c r="G6" i="2"/>
  <c r="F6" i="2"/>
  <c r="E6" i="2"/>
  <c r="D6" i="2"/>
  <c r="C6" i="2"/>
  <c r="C35" i="1"/>
  <c r="C13" i="1"/>
  <c r="C8" i="1"/>
  <c r="C7" i="1"/>
  <c r="C61" i="2" l="1"/>
  <c r="C72" i="2" s="1"/>
  <c r="C9" i="1"/>
  <c r="F59" i="2"/>
  <c r="E45" i="2"/>
  <c r="D61" i="2"/>
  <c r="D72" i="2" s="1"/>
  <c r="E69" i="2"/>
  <c r="D39" i="2"/>
  <c r="C14" i="1"/>
  <c r="C25" i="1" s="1"/>
  <c r="C27" i="1" s="1"/>
  <c r="C30" i="1" s="1"/>
  <c r="C32" i="1" s="1"/>
  <c r="C34" i="1" s="1"/>
  <c r="C42" i="1" s="1"/>
  <c r="C54" i="1" s="1"/>
  <c r="C58" i="1" s="1"/>
  <c r="C15" i="1"/>
  <c r="E61" i="2" l="1"/>
  <c r="E72" i="2" s="1"/>
  <c r="F69" i="2"/>
  <c r="D33" i="2"/>
  <c r="D41" i="2" s="1"/>
  <c r="E39" i="2"/>
  <c r="F45" i="2"/>
  <c r="G59" i="2"/>
  <c r="G45" i="2" s="1"/>
  <c r="G69" i="2" l="1"/>
  <c r="G61" i="2" s="1"/>
  <c r="G72" i="2" s="1"/>
  <c r="F61" i="2"/>
  <c r="F72" i="2" s="1"/>
  <c r="F39" i="2"/>
  <c r="E33" i="2"/>
  <c r="E41" i="2" s="1"/>
  <c r="F33" i="2" l="1"/>
  <c r="F41" i="2" s="1"/>
  <c r="G39" i="2"/>
  <c r="G33" i="2" s="1"/>
  <c r="G41" i="2" s="1"/>
  <c r="B61" i="2"/>
  <c r="B46" i="2"/>
  <c r="B45" i="2" s="1"/>
  <c r="B33" i="2"/>
  <c r="B24" i="2"/>
  <c r="B6" i="2"/>
  <c r="B41" i="2" l="1"/>
  <c r="B72" i="2"/>
</calcChain>
</file>

<file path=xl/sharedStrings.xml><?xml version="1.0" encoding="utf-8"?>
<sst xmlns="http://schemas.openxmlformats.org/spreadsheetml/2006/main" count="133" uniqueCount="113">
  <si>
    <t>Revenue from Operations</t>
  </si>
  <si>
    <t>other operating income</t>
  </si>
  <si>
    <t>EXPENSES</t>
  </si>
  <si>
    <t>Cost of Material Consumed</t>
  </si>
  <si>
    <t>Purchase of Stock in Trade</t>
  </si>
  <si>
    <t>Change in Inventory</t>
  </si>
  <si>
    <t>Selling, General &amp; Administrative Expenses</t>
  </si>
  <si>
    <t>(A)</t>
  </si>
  <si>
    <t>(B)</t>
  </si>
  <si>
    <t>( C )</t>
  </si>
  <si>
    <t>(D)</t>
  </si>
  <si>
    <t>(E )</t>
  </si>
  <si>
    <t>(F)</t>
  </si>
  <si>
    <t>Total (A+B+C+D+E+F)</t>
  </si>
  <si>
    <t xml:space="preserve">Earnings before exceptional items, extraordinary items, interest, tax, depreciation and amortisation (EBITDA) </t>
  </si>
  <si>
    <t>Less: Depreciation &amp; Amortization</t>
  </si>
  <si>
    <t>EBIT</t>
  </si>
  <si>
    <t>Less: Finance Costs</t>
  </si>
  <si>
    <t>Add: Other Income</t>
  </si>
  <si>
    <t xml:space="preserve">Profit / (Loss) before exceptional and extraordinary items and tax </t>
  </si>
  <si>
    <t>Exceptional Items</t>
  </si>
  <si>
    <t xml:space="preserve">Profit / (Loss) before extraordinary items and tax  </t>
  </si>
  <si>
    <t>Extraordinary items</t>
  </si>
  <si>
    <t xml:space="preserve">Profit / (Loss) before tax </t>
  </si>
  <si>
    <t>Tax expense:</t>
  </si>
  <si>
    <t>(a) Current tax expense for current year</t>
  </si>
  <si>
    <t>(b) (Less): MAT credit (where applicable)</t>
  </si>
  <si>
    <t>(c) Current tax expense relating to prior years</t>
  </si>
  <si>
    <t xml:space="preserve">(d) Net current tax expense </t>
  </si>
  <si>
    <t>(e) Deferred tax</t>
  </si>
  <si>
    <t xml:space="preserve">Profit / (Loss) from continuing operations </t>
  </si>
  <si>
    <t>DISCONTINUING OPERATIONS</t>
  </si>
  <si>
    <t>Profit / (Loss) from discontinuing operations (before tax)</t>
  </si>
  <si>
    <t>Gain / (Loss) on disposal of assets / settlement of liabilities attributable to the discontinuing operations</t>
  </si>
  <si>
    <t>Add / (Less): Tax expense of discontinuing operations</t>
  </si>
  <si>
    <t>(a) on ordinary activities attributable to the discontinuing operations</t>
  </si>
  <si>
    <t>(b) on gain / (loss) on disposal of assets / settlement of liabilities</t>
  </si>
  <si>
    <t>Profit / (Loss) from discontinuing operations net of tax</t>
  </si>
  <si>
    <t>Profit / (Loss) for the year</t>
  </si>
  <si>
    <t>EQUITY AND LIABILITIES</t>
  </si>
  <si>
    <t>Shareholders' Funds</t>
  </si>
  <si>
    <t>Equity Share Capital</t>
  </si>
  <si>
    <t>Preference Share Capital</t>
  </si>
  <si>
    <t>Other Equity</t>
  </si>
  <si>
    <t>Share Premium</t>
  </si>
  <si>
    <t>Reserves and Surplus</t>
  </si>
  <si>
    <t>Revaluation Reserve</t>
  </si>
  <si>
    <t>Capital Reserve</t>
  </si>
  <si>
    <t>Capital Redemption Reserve</t>
  </si>
  <si>
    <t>Debenture Redemption Reserve</t>
  </si>
  <si>
    <t>Share Based Payment reserve</t>
  </si>
  <si>
    <t>Defined benefit obligation reserve</t>
  </si>
  <si>
    <t>Other Comprehensive lncome</t>
  </si>
  <si>
    <t>Non-Controlling Interests</t>
  </si>
  <si>
    <t>Share Warrants</t>
  </si>
  <si>
    <t>Share Application Money Pending Allotment</t>
  </si>
  <si>
    <t>Non Current Liabilities</t>
  </si>
  <si>
    <t>Deferred Tax Liability</t>
  </si>
  <si>
    <t>Long Term Borrowings</t>
  </si>
  <si>
    <t>Liability component of CCD's</t>
  </si>
  <si>
    <t>Long-Term Provisions</t>
  </si>
  <si>
    <t>Purchase consideration payable</t>
  </si>
  <si>
    <t>Deferred Govt Grant</t>
  </si>
  <si>
    <t>Current Liabilities</t>
  </si>
  <si>
    <t>Trade Payables</t>
  </si>
  <si>
    <t>Employee Payables</t>
  </si>
  <si>
    <t>Short Term Borrowings</t>
  </si>
  <si>
    <t>LC Payables</t>
  </si>
  <si>
    <t>Other Current Liabilities</t>
  </si>
  <si>
    <t>Short Term Provisions</t>
  </si>
  <si>
    <t>Inter-Co</t>
  </si>
  <si>
    <t>TOTAL</t>
  </si>
  <si>
    <t>ASSETS</t>
  </si>
  <si>
    <t>Non-Current Assets</t>
  </si>
  <si>
    <t>Fixed Assets(Gross)</t>
  </si>
  <si>
    <t>Net Fixed Assets</t>
  </si>
  <si>
    <t>---Tangible Assets</t>
  </si>
  <si>
    <t>---Intangible Assets</t>
  </si>
  <si>
    <t>---Capital Work in Progress</t>
  </si>
  <si>
    <t>---Pre Operative Expenses</t>
  </si>
  <si>
    <t>---Capital Advances</t>
  </si>
  <si>
    <t>---Capital Liabilities</t>
  </si>
  <si>
    <t xml:space="preserve">Goodwill </t>
  </si>
  <si>
    <t>Non-current Investment</t>
  </si>
  <si>
    <t>Inter-Co-Inv</t>
  </si>
  <si>
    <t>Other Non Current Assets</t>
  </si>
  <si>
    <t>Deferred Tax Assets</t>
  </si>
  <si>
    <t>Current Assets, Loans &amp; Advances</t>
  </si>
  <si>
    <t>Cash and Cash Equivalents</t>
  </si>
  <si>
    <t>Bank Balances</t>
  </si>
  <si>
    <t>Trade Receivables</t>
  </si>
  <si>
    <t>Unbilled Revenues</t>
  </si>
  <si>
    <t>Inventories</t>
  </si>
  <si>
    <t>Advances</t>
  </si>
  <si>
    <t>Short Term Investments</t>
  </si>
  <si>
    <t>Other Current Assets</t>
  </si>
  <si>
    <t>Particulars</t>
  </si>
  <si>
    <t xml:space="preserve"> Particulars </t>
  </si>
  <si>
    <t xml:space="preserve">Income From Operation
</t>
  </si>
  <si>
    <t xml:space="preserve">                                             -  </t>
  </si>
  <si>
    <t xml:space="preserve">Minority Interest </t>
  </si>
  <si>
    <t>Share in profit of Associates</t>
  </si>
  <si>
    <t>Net Profit after minority interests</t>
  </si>
  <si>
    <t>Earning per Share(EPS)</t>
  </si>
  <si>
    <t>2023-24</t>
  </si>
  <si>
    <t>2024-25</t>
  </si>
  <si>
    <t>2025-26</t>
  </si>
  <si>
    <t>2026-27</t>
  </si>
  <si>
    <t>2027-28</t>
  </si>
  <si>
    <t>Provisionals/Audited Nos. close to valuation 2022-23</t>
  </si>
  <si>
    <t>Comments</t>
  </si>
  <si>
    <t>This will be provided by user</t>
  </si>
  <si>
    <t xml:space="preserve"> Provisionals/Audited Nos. close to valuation, 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</si>
</sst>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3" fillId="0" borderId="0"/>
    <xf numFmtId="43" fontId="5" fillId="0" borderId="0" applyFont="0" applyFill="0" applyBorder="0" applyAlignment="0" applyProtection="0"/>
  </cellStyleXfs>
  <cellXfs count="55">
    <xf numFmtId="0" fontId="0" fillId="0" borderId="0" xfId="0"/>
    <xf numFmtId="165" fontId="5" fillId="2" borderId="1" xfId="2" applyNumberFormat="1" applyFill="1" applyBorder="1" applyAlignment="1">
      <alignment vertical="top"/>
    </xf>
    <xf numFmtId="165" fontId="5" fillId="0" borderId="1" xfId="2" applyNumberFormat="1" applyBorder="1" applyAlignment="1">
      <alignment vertical="top"/>
    </xf>
    <xf numFmtId="165" fontId="5" fillId="0" borderId="1" xfId="4" applyNumberFormat="1" applyFont="1" applyFill="1" applyBorder="1" applyAlignment="1">
      <alignment horizontal="center" vertical="top"/>
    </xf>
    <xf numFmtId="165" fontId="5" fillId="2" borderId="1" xfId="1" applyNumberFormat="1" applyFont="1" applyFill="1" applyBorder="1" applyAlignment="1" applyProtection="1">
      <alignment horizontal="right" vertical="top"/>
    </xf>
    <xf numFmtId="165" fontId="5" fillId="4" borderId="1" xfId="0" applyNumberFormat="1" applyFont="1" applyFill="1" applyBorder="1" applyAlignment="1">
      <alignment vertical="top"/>
    </xf>
    <xf numFmtId="166" fontId="0" fillId="0" borderId="0" xfId="0" applyNumberFormat="1"/>
    <xf numFmtId="0" fontId="0" fillId="0" borderId="1" xfId="0" applyBorder="1"/>
    <xf numFmtId="166" fontId="4" fillId="7" borderId="1" xfId="1" applyNumberFormat="1" applyFont="1" applyFill="1" applyBorder="1" applyAlignment="1">
      <alignment horizontal="right" vertical="top"/>
    </xf>
    <xf numFmtId="165" fontId="5" fillId="7" borderId="1" xfId="2" applyNumberFormat="1" applyFill="1" applyBorder="1" applyAlignment="1">
      <alignment vertical="top"/>
    </xf>
    <xf numFmtId="0" fontId="5" fillId="0" borderId="1" xfId="0" applyFont="1" applyBorder="1" applyAlignment="1">
      <alignment vertical="top"/>
    </xf>
    <xf numFmtId="164" fontId="5" fillId="0" borderId="1" xfId="1" applyFont="1" applyFill="1" applyBorder="1" applyAlignment="1">
      <alignment vertical="top"/>
    </xf>
    <xf numFmtId="165" fontId="0" fillId="0" borderId="1" xfId="0" applyNumberFormat="1" applyBorder="1"/>
    <xf numFmtId="165" fontId="0" fillId="2" borderId="1" xfId="0" applyNumberFormat="1" applyFill="1" applyBorder="1"/>
    <xf numFmtId="0" fontId="0" fillId="2" borderId="1" xfId="0" applyFill="1" applyBorder="1"/>
    <xf numFmtId="166" fontId="4" fillId="0" borderId="1" xfId="1" applyNumberFormat="1" applyFont="1" applyFill="1" applyBorder="1" applyAlignment="1">
      <alignment horizontal="right" vertical="top"/>
    </xf>
    <xf numFmtId="0" fontId="4" fillId="0" borderId="1" xfId="0" applyFont="1" applyBorder="1" applyAlignment="1">
      <alignment horizontal="left" vertical="top"/>
    </xf>
    <xf numFmtId="165" fontId="4" fillId="0" borderId="1" xfId="0" applyNumberFormat="1" applyFont="1" applyBorder="1" applyAlignment="1">
      <alignment vertical="top"/>
    </xf>
    <xf numFmtId="165" fontId="4" fillId="0" borderId="1" xfId="1" applyNumberFormat="1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165" fontId="6" fillId="0" borderId="1" xfId="0" applyNumberFormat="1" applyFont="1" applyBorder="1" applyAlignment="1">
      <alignment horizontal="center" vertical="top"/>
    </xf>
    <xf numFmtId="165" fontId="6" fillId="0" borderId="1" xfId="1" applyNumberFormat="1" applyFont="1" applyFill="1" applyBorder="1" applyAlignment="1">
      <alignment horizontal="center" vertical="top"/>
    </xf>
    <xf numFmtId="166" fontId="4" fillId="0" borderId="1" xfId="0" applyNumberFormat="1" applyFont="1" applyBorder="1" applyAlignment="1">
      <alignment vertical="top"/>
    </xf>
    <xf numFmtId="166" fontId="4" fillId="0" borderId="1" xfId="1" applyNumberFormat="1" applyFont="1" applyFill="1" applyBorder="1" applyAlignment="1">
      <alignment vertical="top"/>
    </xf>
    <xf numFmtId="43" fontId="4" fillId="0" borderId="1" xfId="0" applyNumberFormat="1" applyFont="1" applyBorder="1" applyAlignment="1">
      <alignment vertical="top"/>
    </xf>
    <xf numFmtId="164" fontId="4" fillId="0" borderId="1" xfId="1" applyFont="1" applyFill="1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10" fillId="7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 indent="2"/>
    </xf>
    <xf numFmtId="0" fontId="9" fillId="0" borderId="1" xfId="0" applyFont="1" applyBorder="1"/>
    <xf numFmtId="0" fontId="7" fillId="6" borderId="1" xfId="0" applyFont="1" applyFill="1" applyBorder="1" applyAlignment="1">
      <alignment vertical="top" wrapText="1"/>
    </xf>
    <xf numFmtId="165" fontId="9" fillId="0" borderId="1" xfId="0" applyNumberFormat="1" applyFont="1" applyBorder="1"/>
    <xf numFmtId="0" fontId="5" fillId="0" borderId="1" xfId="0" applyFont="1" applyBorder="1" applyAlignment="1">
      <alignment horizontal="left" vertical="top" wrapText="1"/>
    </xf>
    <xf numFmtId="0" fontId="12" fillId="0" borderId="0" xfId="0" applyFont="1"/>
    <xf numFmtId="0" fontId="2" fillId="0" borderId="1" xfId="0" applyFont="1" applyBorder="1" applyAlignment="1">
      <alignment vertical="top"/>
    </xf>
    <xf numFmtId="166" fontId="6" fillId="0" borderId="1" xfId="1" applyNumberFormat="1" applyFont="1" applyFill="1" applyBorder="1" applyAlignment="1">
      <alignment vertical="top"/>
    </xf>
    <xf numFmtId="166" fontId="6" fillId="0" borderId="1" xfId="1" applyNumberFormat="1" applyFont="1" applyFill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4" fillId="7" borderId="1" xfId="0" applyFont="1" applyFill="1" applyBorder="1" applyAlignment="1">
      <alignment vertical="top"/>
    </xf>
    <xf numFmtId="166" fontId="6" fillId="0" borderId="1" xfId="1" applyNumberFormat="1" applyFont="1" applyFill="1" applyBorder="1" applyAlignment="1">
      <alignment horizontal="right" vertical="top"/>
    </xf>
    <xf numFmtId="0" fontId="6" fillId="0" borderId="1" xfId="0" applyFont="1" applyBorder="1" applyAlignment="1">
      <alignment horizontal="center" vertical="top"/>
    </xf>
    <xf numFmtId="0" fontId="2" fillId="7" borderId="1" xfId="0" applyFont="1" applyFill="1" applyBorder="1" applyAlignment="1">
      <alignment vertical="top"/>
    </xf>
    <xf numFmtId="0" fontId="4" fillId="0" borderId="1" xfId="0" quotePrefix="1" applyFont="1" applyBorder="1" applyAlignment="1">
      <alignment vertical="top"/>
    </xf>
    <xf numFmtId="0" fontId="4" fillId="7" borderId="1" xfId="0" quotePrefix="1" applyFont="1" applyFill="1" applyBorder="1" applyAlignment="1">
      <alignment vertical="top"/>
    </xf>
    <xf numFmtId="166" fontId="11" fillId="5" borderId="1" xfId="1" quotePrefix="1" applyNumberFormat="1" applyFont="1" applyFill="1" applyBorder="1" applyAlignment="1" applyProtection="1">
      <alignment horizontal="center" vertical="top" wrapText="1"/>
    </xf>
    <xf numFmtId="165" fontId="8" fillId="3" borderId="1" xfId="0" applyNumberFormat="1" applyFont="1" applyFill="1" applyBorder="1" applyAlignment="1">
      <alignment horizontal="center" vertical="center" wrapText="1"/>
    </xf>
    <xf numFmtId="166" fontId="8" fillId="3" borderId="1" xfId="0" applyNumberFormat="1" applyFont="1" applyFill="1" applyBorder="1" applyAlignment="1">
      <alignment horizontal="center" vertical="top" wrapText="1"/>
    </xf>
    <xf numFmtId="166" fontId="11" fillId="5" borderId="1" xfId="1" quotePrefix="1" applyNumberFormat="1" applyFont="1" applyFill="1" applyBorder="1" applyAlignment="1" applyProtection="1">
      <alignment horizontal="center" vertical="center" wrapText="1"/>
    </xf>
  </cellXfs>
  <cellStyles count="5">
    <cellStyle name="Comma" xfId="1" builtinId="3"/>
    <cellStyle name="Comma 10 2" xfId="4" xr:uid="{86FEEC85-88CA-AB4A-9D74-917D0DD5E437}"/>
    <cellStyle name="Normal" xfId="0" builtinId="0"/>
    <cellStyle name="Normal 2" xfId="3" xr:uid="{07EFDA03-0E1E-714D-9ACC-ACE9EDE75A6E}"/>
    <cellStyle name="Normal 2 2" xfId="2" xr:uid="{E3BBAF57-CB31-DC42-B676-38B755EEB8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hnawaz\Documents\ifinworth\Financial%20Projection_Valuatio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00AD-1EC3-3246-AFE5-16D06F619914}">
  <dimension ref="A1:J58"/>
  <sheetViews>
    <sheetView tabSelected="1" workbookViewId="0">
      <selection activeCell="A14" sqref="A14"/>
    </sheetView>
  </sheetViews>
  <sheetFormatPr defaultColWidth="11.19921875" defaultRowHeight="15.6" x14ac:dyDescent="0.3"/>
  <cols>
    <col min="1" max="1" width="57.19921875" bestFit="1" customWidth="1"/>
    <col min="2" max="2" width="14.19921875" bestFit="1" customWidth="1"/>
    <col min="3" max="3" width="15.19921875" bestFit="1" customWidth="1"/>
  </cols>
  <sheetData>
    <row r="1" spans="1:10" ht="27" customHeight="1" x14ac:dyDescent="0.3">
      <c r="A1" s="52" t="s">
        <v>97</v>
      </c>
      <c r="B1" s="53" t="s">
        <v>112</v>
      </c>
      <c r="C1" s="51" t="s">
        <v>104</v>
      </c>
      <c r="D1" s="51" t="s">
        <v>105</v>
      </c>
      <c r="E1" s="51" t="s">
        <v>106</v>
      </c>
      <c r="F1" s="51" t="s">
        <v>107</v>
      </c>
      <c r="G1" s="51" t="s">
        <v>108</v>
      </c>
      <c r="J1" s="39" t="s">
        <v>110</v>
      </c>
    </row>
    <row r="2" spans="1:10" x14ac:dyDescent="0.3">
      <c r="A2" s="52"/>
      <c r="B2" s="53"/>
      <c r="C2" s="51"/>
      <c r="D2" s="51"/>
      <c r="E2" s="51"/>
      <c r="F2" s="51"/>
      <c r="G2" s="51"/>
    </row>
    <row r="3" spans="1:10" x14ac:dyDescent="0.3">
      <c r="A3" s="52"/>
      <c r="B3" s="53"/>
      <c r="C3" s="51"/>
      <c r="D3" s="51"/>
      <c r="E3" s="51"/>
      <c r="F3" s="51"/>
      <c r="G3" s="51"/>
    </row>
    <row r="4" spans="1:10" x14ac:dyDescent="0.3">
      <c r="A4" s="16"/>
      <c r="B4" s="17"/>
      <c r="C4" s="18"/>
      <c r="D4" s="7"/>
      <c r="E4" s="7"/>
      <c r="F4" s="7"/>
      <c r="G4" s="7"/>
    </row>
    <row r="5" spans="1:10" x14ac:dyDescent="0.3">
      <c r="A5" s="19" t="s">
        <v>0</v>
      </c>
      <c r="B5" s="17"/>
      <c r="C5" s="18"/>
      <c r="D5" s="7"/>
      <c r="E5" s="7"/>
      <c r="F5" s="7"/>
      <c r="G5" s="7"/>
    </row>
    <row r="6" spans="1:10" x14ac:dyDescent="0.3">
      <c r="A6" s="16"/>
      <c r="B6" s="17"/>
      <c r="C6" s="18"/>
      <c r="D6" s="7"/>
      <c r="E6" s="7"/>
      <c r="F6" s="7"/>
      <c r="G6" s="7"/>
    </row>
    <row r="7" spans="1:10" x14ac:dyDescent="0.3">
      <c r="A7" s="16" t="s">
        <v>98</v>
      </c>
      <c r="B7" s="5">
        <v>221221361</v>
      </c>
      <c r="C7" s="10">
        <f>+B7*2.4925</f>
        <v>551394242.29250002</v>
      </c>
      <c r="D7" s="7">
        <v>619932547.02980554</v>
      </c>
      <c r="E7" s="7">
        <v>681925801.73278618</v>
      </c>
      <c r="F7" s="7">
        <v>736548058.45158243</v>
      </c>
      <c r="G7" s="7">
        <v>784791956.28016102</v>
      </c>
    </row>
    <row r="8" spans="1:10" x14ac:dyDescent="0.3">
      <c r="A8" s="16" t="s">
        <v>1</v>
      </c>
      <c r="B8" s="5">
        <v>672852</v>
      </c>
      <c r="C8" s="18">
        <f>+B8*1.02</f>
        <v>686309.04</v>
      </c>
      <c r="D8" s="7">
        <v>700035.22080000001</v>
      </c>
      <c r="E8" s="7">
        <v>714035.92521600006</v>
      </c>
      <c r="F8" s="7">
        <v>728316.64372032008</v>
      </c>
      <c r="G8" s="7">
        <v>742882.97659472644</v>
      </c>
    </row>
    <row r="9" spans="1:10" x14ac:dyDescent="0.3">
      <c r="A9" s="20" t="s">
        <v>0</v>
      </c>
      <c r="B9" s="21">
        <v>221894213</v>
      </c>
      <c r="C9" s="22">
        <f t="shared" ref="C9" si="0">+C7+C8</f>
        <v>552080551.33249998</v>
      </c>
      <c r="D9" s="7">
        <v>620632582.25060558</v>
      </c>
      <c r="E9" s="7">
        <v>682639837.65800214</v>
      </c>
      <c r="F9" s="7">
        <v>737276375.0953027</v>
      </c>
      <c r="G9" s="7">
        <v>785534839.25675571</v>
      </c>
    </row>
    <row r="10" spans="1:10" x14ac:dyDescent="0.3">
      <c r="A10" s="16"/>
      <c r="B10" s="17"/>
      <c r="C10" s="18"/>
      <c r="D10" s="7"/>
      <c r="E10" s="7"/>
      <c r="F10" s="7"/>
      <c r="G10" s="7"/>
    </row>
    <row r="11" spans="1:10" x14ac:dyDescent="0.3">
      <c r="A11" s="19" t="s">
        <v>2</v>
      </c>
      <c r="B11" s="17"/>
      <c r="C11" s="18"/>
      <c r="D11" s="7"/>
      <c r="E11" s="7"/>
      <c r="F11" s="7"/>
      <c r="G11" s="7"/>
    </row>
    <row r="12" spans="1:10" x14ac:dyDescent="0.3">
      <c r="A12" s="16"/>
      <c r="B12" s="17"/>
      <c r="C12" s="18"/>
      <c r="D12" s="7"/>
      <c r="E12" s="7"/>
      <c r="F12" s="7"/>
      <c r="G12" s="7"/>
    </row>
    <row r="13" spans="1:10" x14ac:dyDescent="0.3">
      <c r="A13" s="16" t="s">
        <v>3</v>
      </c>
      <c r="B13" s="23" t="s">
        <v>99</v>
      </c>
      <c r="C13" s="24" t="e">
        <f>+B13*1.03</f>
        <v>#VALUE!</v>
      </c>
      <c r="D13" s="7">
        <v>0</v>
      </c>
      <c r="E13" s="7">
        <v>0</v>
      </c>
      <c r="F13" s="7">
        <v>0</v>
      </c>
      <c r="G13" s="7"/>
    </row>
    <row r="14" spans="1:10" x14ac:dyDescent="0.3">
      <c r="A14" s="16" t="s">
        <v>4</v>
      </c>
      <c r="B14" s="5">
        <v>194837987</v>
      </c>
      <c r="C14" s="11">
        <f>+C7*65%</f>
        <v>358406257.490125</v>
      </c>
      <c r="D14" s="7">
        <v>353361551.80698913</v>
      </c>
      <c r="E14" s="7">
        <v>381878448.97036028</v>
      </c>
      <c r="F14" s="7">
        <v>412466912.7328862</v>
      </c>
      <c r="G14" s="7">
        <v>431635575.95408857</v>
      </c>
    </row>
    <row r="15" spans="1:10" x14ac:dyDescent="0.3">
      <c r="A15" s="16" t="s">
        <v>5</v>
      </c>
      <c r="B15" s="5">
        <v>-67835141</v>
      </c>
      <c r="C15" s="11">
        <f>+C7*2%</f>
        <v>11027884.84585</v>
      </c>
      <c r="D15" s="7">
        <v>12398650.940596111</v>
      </c>
      <c r="E15" s="7">
        <v>13638516.034655724</v>
      </c>
      <c r="F15" s="7">
        <v>14730961.16903165</v>
      </c>
      <c r="G15" s="7">
        <v>15695839.125603221</v>
      </c>
    </row>
    <row r="16" spans="1:10" x14ac:dyDescent="0.3">
      <c r="A16" s="19" t="s">
        <v>6</v>
      </c>
      <c r="B16" s="25">
        <v>66491224.369999997</v>
      </c>
      <c r="C16" s="26">
        <v>155856161.413331</v>
      </c>
      <c r="D16" s="7">
        <v>168402188.32895207</v>
      </c>
      <c r="E16" s="7">
        <v>180418558.81362468</v>
      </c>
      <c r="F16" s="7">
        <v>191820930.83368453</v>
      </c>
      <c r="G16" s="7">
        <v>202736531.03407711</v>
      </c>
    </row>
    <row r="17" spans="1:7" x14ac:dyDescent="0.3">
      <c r="A17" s="16" t="s">
        <v>7</v>
      </c>
      <c r="B17" s="17"/>
      <c r="C17" s="18"/>
      <c r="D17" s="7"/>
      <c r="E17" s="7"/>
      <c r="F17" s="7"/>
      <c r="G17" s="7"/>
    </row>
    <row r="18" spans="1:7" x14ac:dyDescent="0.3">
      <c r="A18" s="16" t="s">
        <v>8</v>
      </c>
      <c r="B18" s="17"/>
      <c r="C18" s="18"/>
      <c r="D18" s="7"/>
      <c r="E18" s="7"/>
      <c r="F18" s="7"/>
      <c r="G18" s="7"/>
    </row>
    <row r="19" spans="1:7" x14ac:dyDescent="0.3">
      <c r="A19" s="16" t="s">
        <v>9</v>
      </c>
      <c r="B19" s="17"/>
      <c r="C19" s="18"/>
      <c r="D19" s="7"/>
      <c r="E19" s="7"/>
      <c r="F19" s="7"/>
      <c r="G19" s="7"/>
    </row>
    <row r="20" spans="1:7" x14ac:dyDescent="0.3">
      <c r="A20" s="16" t="s">
        <v>10</v>
      </c>
      <c r="B20" s="17"/>
      <c r="C20" s="18"/>
      <c r="D20" s="7"/>
      <c r="E20" s="7"/>
      <c r="F20" s="7"/>
      <c r="G20" s="7"/>
    </row>
    <row r="21" spans="1:7" x14ac:dyDescent="0.3">
      <c r="A21" s="16" t="s">
        <v>11</v>
      </c>
      <c r="B21" s="17"/>
      <c r="C21" s="18"/>
      <c r="D21" s="7"/>
      <c r="E21" s="7"/>
      <c r="F21" s="7"/>
      <c r="G21" s="7"/>
    </row>
    <row r="22" spans="1:7" x14ac:dyDescent="0.3">
      <c r="A22" s="16" t="s">
        <v>12</v>
      </c>
      <c r="B22" s="17"/>
      <c r="C22" s="18"/>
      <c r="D22" s="7"/>
      <c r="E22" s="7"/>
      <c r="F22" s="7"/>
      <c r="G22" s="7"/>
    </row>
    <row r="23" spans="1:7" x14ac:dyDescent="0.3">
      <c r="A23" s="16" t="s">
        <v>13</v>
      </c>
      <c r="B23" s="25">
        <v>66491224.369999997</v>
      </c>
      <c r="C23" s="26">
        <v>155856161.413331</v>
      </c>
      <c r="D23" s="7">
        <v>168402188.32895207</v>
      </c>
      <c r="E23" s="7">
        <v>180418558.81362468</v>
      </c>
      <c r="F23" s="7">
        <v>191820930.83368453</v>
      </c>
      <c r="G23" s="7">
        <v>202736531.03407711</v>
      </c>
    </row>
    <row r="24" spans="1:7" x14ac:dyDescent="0.3">
      <c r="A24" s="16"/>
      <c r="B24" s="17"/>
      <c r="C24" s="18"/>
      <c r="D24" s="7"/>
      <c r="E24" s="7"/>
      <c r="F24" s="7"/>
      <c r="G24" s="7"/>
    </row>
    <row r="25" spans="1:7" ht="26.4" x14ac:dyDescent="0.3">
      <c r="A25" s="27" t="s">
        <v>14</v>
      </c>
      <c r="B25" s="17">
        <v>28400142</v>
      </c>
      <c r="C25" s="18" t="e">
        <f t="shared" ref="C25" si="1">+C9-C13-C14-C15-C23</f>
        <v>#VALUE!</v>
      </c>
      <c r="D25" s="7">
        <v>86470191.174068272</v>
      </c>
      <c r="E25" s="7">
        <v>106704313.83936143</v>
      </c>
      <c r="F25" s="7">
        <v>118257570.35970035</v>
      </c>
      <c r="G25" s="7">
        <v>135466893.14298683</v>
      </c>
    </row>
    <row r="26" spans="1:7" x14ac:dyDescent="0.3">
      <c r="A26" s="28" t="s">
        <v>15</v>
      </c>
      <c r="B26" s="17">
        <v>16620772</v>
      </c>
      <c r="C26" s="18">
        <v>21953574.699999999</v>
      </c>
      <c r="D26" s="7">
        <v>24353574.699999999</v>
      </c>
      <c r="E26" s="7">
        <v>26153574.700000003</v>
      </c>
      <c r="F26" s="7">
        <v>27903574.700000003</v>
      </c>
      <c r="G26" s="7">
        <v>29513574.700000003</v>
      </c>
    </row>
    <row r="27" spans="1:7" x14ac:dyDescent="0.3">
      <c r="A27" s="16" t="s">
        <v>16</v>
      </c>
      <c r="B27" s="17">
        <v>11779371</v>
      </c>
      <c r="C27" s="18" t="e">
        <f t="shared" ref="C27" si="2">+C25-C26</f>
        <v>#VALUE!</v>
      </c>
      <c r="D27" s="7">
        <v>62116616.474068269</v>
      </c>
      <c r="E27" s="7">
        <v>80550739.139361426</v>
      </c>
      <c r="F27" s="7">
        <v>90353995.659700349</v>
      </c>
      <c r="G27" s="7">
        <v>105953318.44298683</v>
      </c>
    </row>
    <row r="28" spans="1:7" x14ac:dyDescent="0.3">
      <c r="A28" s="16" t="s">
        <v>17</v>
      </c>
      <c r="B28" s="17">
        <v>5463128</v>
      </c>
      <c r="C28" s="18">
        <v>23171362.692883004</v>
      </c>
      <c r="D28" s="7">
        <v>23171362.692883004</v>
      </c>
      <c r="E28" s="7">
        <v>23171362.692883004</v>
      </c>
      <c r="F28" s="7">
        <v>23171362.692883004</v>
      </c>
      <c r="G28" s="7">
        <v>23171362.692883004</v>
      </c>
    </row>
    <row r="29" spans="1:7" x14ac:dyDescent="0.3">
      <c r="A29" s="29" t="s">
        <v>18</v>
      </c>
      <c r="B29" s="17" t="s">
        <v>99</v>
      </c>
      <c r="C29" s="18">
        <v>0</v>
      </c>
      <c r="D29" s="7">
        <v>0</v>
      </c>
      <c r="E29" s="7">
        <v>0</v>
      </c>
      <c r="F29" s="7">
        <v>0</v>
      </c>
      <c r="G29" s="7"/>
    </row>
    <row r="30" spans="1:7" x14ac:dyDescent="0.3">
      <c r="A30" s="27" t="s">
        <v>19</v>
      </c>
      <c r="B30" s="17">
        <v>6316243</v>
      </c>
      <c r="C30" s="18" t="e">
        <f t="shared" ref="C30" si="3">+C27-C28+C29</f>
        <v>#VALUE!</v>
      </c>
      <c r="D30" s="7">
        <v>38945253.781185269</v>
      </c>
      <c r="E30" s="7">
        <v>57379376.446478426</v>
      </c>
      <c r="F30" s="7">
        <v>67182632.966817349</v>
      </c>
      <c r="G30" s="7">
        <v>82781955.750103831</v>
      </c>
    </row>
    <row r="31" spans="1:7" x14ac:dyDescent="0.3">
      <c r="A31" s="30" t="s">
        <v>20</v>
      </c>
      <c r="B31" s="17" t="s">
        <v>99</v>
      </c>
      <c r="C31" s="18">
        <v>0</v>
      </c>
      <c r="D31" s="7">
        <v>0</v>
      </c>
      <c r="E31" s="7">
        <v>0</v>
      </c>
      <c r="F31" s="7">
        <v>0</v>
      </c>
      <c r="G31" s="7"/>
    </row>
    <row r="32" spans="1:7" x14ac:dyDescent="0.3">
      <c r="A32" s="31" t="s">
        <v>21</v>
      </c>
      <c r="B32" s="17">
        <v>6316243</v>
      </c>
      <c r="C32" s="18" t="e">
        <f t="shared" ref="C32" si="4">+C30+C31</f>
        <v>#VALUE!</v>
      </c>
      <c r="D32" s="7">
        <v>38945253.781185269</v>
      </c>
      <c r="E32" s="7">
        <v>57379376.446478426</v>
      </c>
      <c r="F32" s="7">
        <v>67182632.966817349</v>
      </c>
      <c r="G32" s="7">
        <v>82781955.750103831</v>
      </c>
    </row>
    <row r="33" spans="1:7" x14ac:dyDescent="0.3">
      <c r="A33" s="32" t="s">
        <v>22</v>
      </c>
      <c r="B33" s="17" t="s">
        <v>99</v>
      </c>
      <c r="C33" s="18">
        <v>0</v>
      </c>
      <c r="D33" s="7">
        <v>0</v>
      </c>
      <c r="E33" s="7">
        <v>0</v>
      </c>
      <c r="F33" s="7">
        <v>0</v>
      </c>
      <c r="G33" s="7"/>
    </row>
    <row r="34" spans="1:7" x14ac:dyDescent="0.3">
      <c r="A34" s="33" t="s">
        <v>23</v>
      </c>
      <c r="B34" s="17">
        <v>6316243</v>
      </c>
      <c r="C34" s="18" t="e">
        <f t="shared" ref="C34" si="5">+C32+C33</f>
        <v>#VALUE!</v>
      </c>
      <c r="D34" s="7">
        <v>38945253.781185269</v>
      </c>
      <c r="E34" s="7">
        <v>57379376.446478426</v>
      </c>
      <c r="F34" s="7">
        <v>67182632.966817349</v>
      </c>
      <c r="G34" s="7">
        <v>82781955.750103831</v>
      </c>
    </row>
    <row r="35" spans="1:7" x14ac:dyDescent="0.3">
      <c r="A35" s="33" t="s">
        <v>24</v>
      </c>
      <c r="B35" s="17">
        <v>1894873</v>
      </c>
      <c r="C35" s="18">
        <f t="shared" ref="C35" si="6">+C36+C37+C38+C39+C40</f>
        <v>0</v>
      </c>
      <c r="D35" s="7">
        <v>11683576.13435558</v>
      </c>
      <c r="E35" s="7">
        <v>17213812.933943529</v>
      </c>
      <c r="F35" s="7">
        <v>20154789.890045203</v>
      </c>
      <c r="G35" s="7">
        <v>24834586.725031149</v>
      </c>
    </row>
    <row r="36" spans="1:7" x14ac:dyDescent="0.3">
      <c r="A36" s="34" t="s">
        <v>25</v>
      </c>
      <c r="B36" s="21">
        <v>1894873</v>
      </c>
      <c r="C36" s="22">
        <v>0</v>
      </c>
      <c r="D36" s="7">
        <v>11683576.13435558</v>
      </c>
      <c r="E36" s="7">
        <v>17213812.933943529</v>
      </c>
      <c r="F36" s="7">
        <v>20154789.890045203</v>
      </c>
      <c r="G36" s="7">
        <v>24834586.725031149</v>
      </c>
    </row>
    <row r="37" spans="1:7" x14ac:dyDescent="0.3">
      <c r="A37" s="34" t="s">
        <v>26</v>
      </c>
      <c r="B37" s="21" t="s">
        <v>99</v>
      </c>
      <c r="C37" s="22">
        <v>0</v>
      </c>
      <c r="D37" s="7">
        <v>0</v>
      </c>
      <c r="E37" s="7">
        <v>0</v>
      </c>
      <c r="F37" s="7">
        <v>0</v>
      </c>
      <c r="G37" s="7"/>
    </row>
    <row r="38" spans="1:7" x14ac:dyDescent="0.3">
      <c r="A38" s="34" t="s">
        <v>27</v>
      </c>
      <c r="B38" s="21" t="s">
        <v>99</v>
      </c>
      <c r="C38" s="22">
        <v>0</v>
      </c>
      <c r="D38" s="7">
        <v>0</v>
      </c>
      <c r="E38" s="7">
        <v>0</v>
      </c>
      <c r="F38" s="7">
        <v>0</v>
      </c>
      <c r="G38" s="7"/>
    </row>
    <row r="39" spans="1:7" x14ac:dyDescent="0.3">
      <c r="A39" s="34" t="s">
        <v>28</v>
      </c>
      <c r="B39" s="21" t="s">
        <v>99</v>
      </c>
      <c r="C39" s="22">
        <v>0</v>
      </c>
      <c r="D39" s="7">
        <v>0</v>
      </c>
      <c r="E39" s="7">
        <v>0</v>
      </c>
      <c r="F39" s="7">
        <v>0</v>
      </c>
      <c r="G39" s="7"/>
    </row>
    <row r="40" spans="1:7" x14ac:dyDescent="0.3">
      <c r="A40" s="34" t="s">
        <v>29</v>
      </c>
      <c r="B40" s="21" t="s">
        <v>99</v>
      </c>
      <c r="C40" s="22">
        <v>0</v>
      </c>
      <c r="D40" s="7">
        <v>0</v>
      </c>
      <c r="E40" s="7">
        <v>0</v>
      </c>
      <c r="F40" s="7">
        <v>0</v>
      </c>
      <c r="G40" s="7"/>
    </row>
    <row r="41" spans="1:7" x14ac:dyDescent="0.3">
      <c r="A41" s="31"/>
      <c r="B41" s="35"/>
      <c r="C41" s="7"/>
      <c r="D41" s="7"/>
      <c r="E41" s="7"/>
      <c r="F41" s="7"/>
      <c r="G41" s="7"/>
    </row>
    <row r="42" spans="1:7" x14ac:dyDescent="0.3">
      <c r="A42" s="36" t="s">
        <v>30</v>
      </c>
      <c r="B42" s="37">
        <v>4421370</v>
      </c>
      <c r="C42" s="12" t="e">
        <f t="shared" ref="C42" si="7">+C34-C35</f>
        <v>#VALUE!</v>
      </c>
      <c r="D42" s="7">
        <v>27261677.646829687</v>
      </c>
      <c r="E42" s="7">
        <v>40165563.512534901</v>
      </c>
      <c r="F42" s="7">
        <v>47027843.076772146</v>
      </c>
      <c r="G42" s="7">
        <v>57947369.025072679</v>
      </c>
    </row>
    <row r="43" spans="1:7" x14ac:dyDescent="0.3">
      <c r="A43" s="31"/>
      <c r="B43" s="35"/>
      <c r="C43" s="7"/>
      <c r="D43" s="7"/>
      <c r="E43" s="7"/>
      <c r="F43" s="7"/>
      <c r="G43" s="7"/>
    </row>
    <row r="44" spans="1:7" x14ac:dyDescent="0.3">
      <c r="A44" s="33" t="s">
        <v>31</v>
      </c>
      <c r="B44" s="35"/>
      <c r="C44" s="7"/>
      <c r="D44" s="7"/>
      <c r="E44" s="7"/>
      <c r="F44" s="7"/>
      <c r="G44" s="7"/>
    </row>
    <row r="45" spans="1:7" x14ac:dyDescent="0.3">
      <c r="A45" s="10" t="s">
        <v>32</v>
      </c>
      <c r="B45" s="21" t="s">
        <v>99</v>
      </c>
      <c r="C45" s="22">
        <v>0</v>
      </c>
      <c r="D45" s="7">
        <v>0</v>
      </c>
      <c r="E45" s="7">
        <v>0</v>
      </c>
      <c r="F45" s="7">
        <v>0</v>
      </c>
      <c r="G45" s="7"/>
    </row>
    <row r="46" spans="1:7" ht="26.4" x14ac:dyDescent="0.3">
      <c r="A46" s="38" t="s">
        <v>33</v>
      </c>
      <c r="B46" s="21" t="s">
        <v>99</v>
      </c>
      <c r="C46" s="22">
        <v>0</v>
      </c>
      <c r="D46" s="7">
        <v>0</v>
      </c>
      <c r="E46" s="7">
        <v>0</v>
      </c>
      <c r="F46" s="7">
        <v>0</v>
      </c>
      <c r="G46" s="7"/>
    </row>
    <row r="47" spans="1:7" x14ac:dyDescent="0.3">
      <c r="A47" s="38"/>
      <c r="B47" s="35"/>
      <c r="C47" s="7"/>
      <c r="D47" s="7"/>
      <c r="E47" s="7"/>
      <c r="F47" s="7"/>
      <c r="G47" s="7"/>
    </row>
    <row r="48" spans="1:7" x14ac:dyDescent="0.3">
      <c r="A48" s="10" t="s">
        <v>34</v>
      </c>
      <c r="B48" s="21" t="s">
        <v>99</v>
      </c>
      <c r="C48" s="22">
        <v>0</v>
      </c>
      <c r="D48" s="7">
        <v>0</v>
      </c>
      <c r="E48" s="7">
        <v>0</v>
      </c>
      <c r="F48" s="7">
        <v>0</v>
      </c>
      <c r="G48" s="7"/>
    </row>
    <row r="49" spans="1:10" x14ac:dyDescent="0.3">
      <c r="A49" s="34" t="s">
        <v>35</v>
      </c>
      <c r="B49" s="21" t="s">
        <v>99</v>
      </c>
      <c r="C49" s="22">
        <v>0</v>
      </c>
      <c r="D49" s="7">
        <v>0</v>
      </c>
      <c r="E49" s="7">
        <v>0</v>
      </c>
      <c r="F49" s="7">
        <v>0</v>
      </c>
      <c r="G49" s="7"/>
    </row>
    <row r="50" spans="1:10" x14ac:dyDescent="0.3">
      <c r="A50" s="34" t="s">
        <v>36</v>
      </c>
      <c r="B50" s="21" t="s">
        <v>99</v>
      </c>
      <c r="C50" s="22">
        <v>0</v>
      </c>
      <c r="D50" s="7">
        <v>0</v>
      </c>
      <c r="E50" s="7">
        <v>0</v>
      </c>
      <c r="F50" s="7">
        <v>0</v>
      </c>
      <c r="G50" s="7"/>
    </row>
    <row r="51" spans="1:10" x14ac:dyDescent="0.3">
      <c r="A51" s="35"/>
      <c r="B51" s="21"/>
      <c r="C51" s="22"/>
      <c r="D51" s="7"/>
      <c r="E51" s="7"/>
      <c r="F51" s="7"/>
      <c r="G51" s="7"/>
    </row>
    <row r="52" spans="1:10" x14ac:dyDescent="0.3">
      <c r="A52" s="31" t="s">
        <v>37</v>
      </c>
      <c r="B52" s="21" t="s">
        <v>99</v>
      </c>
      <c r="C52" s="22">
        <v>0</v>
      </c>
      <c r="D52" s="7">
        <v>0</v>
      </c>
      <c r="E52" s="7">
        <v>0</v>
      </c>
      <c r="F52" s="7">
        <v>0</v>
      </c>
      <c r="G52" s="7"/>
    </row>
    <row r="53" spans="1:10" x14ac:dyDescent="0.3">
      <c r="A53" s="35"/>
      <c r="B53" s="35"/>
      <c r="C53" s="7"/>
      <c r="D53" s="7"/>
      <c r="E53" s="7"/>
      <c r="F53" s="7"/>
      <c r="G53" s="7"/>
    </row>
    <row r="54" spans="1:10" x14ac:dyDescent="0.3">
      <c r="A54" s="33" t="s">
        <v>38</v>
      </c>
      <c r="B54" s="37">
        <v>4421370</v>
      </c>
      <c r="C54" s="12" t="e">
        <f t="shared" ref="C54" si="8">+C42+C52</f>
        <v>#VALUE!</v>
      </c>
      <c r="D54" s="7">
        <v>27261677.646829687</v>
      </c>
      <c r="E54" s="7">
        <v>40165563.512534901</v>
      </c>
      <c r="F54" s="7">
        <v>47027843.076772146</v>
      </c>
      <c r="G54" s="7">
        <v>57947369.025072679</v>
      </c>
    </row>
    <row r="55" spans="1:10" x14ac:dyDescent="0.3">
      <c r="A55" s="35" t="s">
        <v>100</v>
      </c>
      <c r="B55" s="35"/>
      <c r="C55" s="7"/>
      <c r="D55" s="7"/>
      <c r="E55" s="7"/>
      <c r="F55" s="7"/>
      <c r="G55" s="7"/>
    </row>
    <row r="56" spans="1:10" x14ac:dyDescent="0.3">
      <c r="A56" s="35" t="s">
        <v>101</v>
      </c>
      <c r="B56" s="35"/>
      <c r="C56" s="7"/>
      <c r="D56" s="7"/>
      <c r="E56" s="7"/>
      <c r="F56" s="7"/>
      <c r="G56" s="7"/>
    </row>
    <row r="57" spans="1:10" x14ac:dyDescent="0.3">
      <c r="A57" s="35" t="s">
        <v>102</v>
      </c>
      <c r="B57" s="35"/>
      <c r="C57" s="7"/>
      <c r="D57" s="7"/>
      <c r="E57" s="7"/>
      <c r="F57" s="7"/>
      <c r="G57" s="7"/>
    </row>
    <row r="58" spans="1:10" x14ac:dyDescent="0.3">
      <c r="A58" s="35" t="s">
        <v>103</v>
      </c>
      <c r="B58" s="37" t="e">
        <v>#VALUE!</v>
      </c>
      <c r="C58" s="12" t="e">
        <f>+C54/[1]Sheet2!$C$11</f>
        <v>#VALUE!</v>
      </c>
      <c r="D58" s="7" t="e">
        <v>#VALUE!</v>
      </c>
      <c r="E58" s="7" t="e">
        <v>#VALUE!</v>
      </c>
      <c r="F58" s="7" t="e">
        <v>#VALUE!</v>
      </c>
      <c r="G58" s="7"/>
      <c r="J58" t="s">
        <v>111</v>
      </c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34C2-FC5D-EB4C-A739-CF87FCBB2D79}">
  <dimension ref="A1:G74"/>
  <sheetViews>
    <sheetView workbookViewId="0">
      <selection activeCell="A34" sqref="A34:A40"/>
    </sheetView>
  </sheetViews>
  <sheetFormatPr defaultColWidth="11.19921875" defaultRowHeight="15.6" x14ac:dyDescent="0.3"/>
  <cols>
    <col min="1" max="1" width="79.19921875" bestFit="1" customWidth="1"/>
    <col min="2" max="2" width="36" bestFit="1" customWidth="1"/>
    <col min="3" max="7" width="12.69921875" bestFit="1" customWidth="1"/>
  </cols>
  <sheetData>
    <row r="1" spans="1:7" ht="16.05" customHeight="1" x14ac:dyDescent="0.3">
      <c r="A1" s="54" t="s">
        <v>96</v>
      </c>
      <c r="B1" s="51" t="s">
        <v>109</v>
      </c>
      <c r="C1" s="51" t="s">
        <v>104</v>
      </c>
      <c r="D1" s="51" t="s">
        <v>105</v>
      </c>
      <c r="E1" s="51" t="s">
        <v>106</v>
      </c>
      <c r="F1" s="51" t="s">
        <v>107</v>
      </c>
      <c r="G1" s="51" t="s">
        <v>108</v>
      </c>
    </row>
    <row r="2" spans="1:7" x14ac:dyDescent="0.3">
      <c r="A2" s="54"/>
      <c r="B2" s="51"/>
      <c r="C2" s="51"/>
      <c r="D2" s="51"/>
      <c r="E2" s="51"/>
      <c r="F2" s="51"/>
      <c r="G2" s="51"/>
    </row>
    <row r="3" spans="1:7" x14ac:dyDescent="0.3">
      <c r="A3" s="54"/>
      <c r="B3" s="51"/>
      <c r="C3" s="51"/>
      <c r="D3" s="51"/>
      <c r="E3" s="51"/>
      <c r="F3" s="51"/>
      <c r="G3" s="51"/>
    </row>
    <row r="4" spans="1:7" x14ac:dyDescent="0.3">
      <c r="A4" s="40" t="s">
        <v>39</v>
      </c>
      <c r="B4" s="41"/>
      <c r="C4" s="41"/>
      <c r="D4" s="41"/>
      <c r="E4" s="41"/>
      <c r="F4" s="41"/>
      <c r="G4" s="7"/>
    </row>
    <row r="5" spans="1:7" x14ac:dyDescent="0.3">
      <c r="A5" s="40"/>
      <c r="B5" s="41"/>
      <c r="C5" s="41"/>
      <c r="D5" s="41"/>
      <c r="E5" s="41"/>
      <c r="F5" s="41"/>
      <c r="G5" s="7"/>
    </row>
    <row r="6" spans="1:7" x14ac:dyDescent="0.3">
      <c r="A6" s="40" t="s">
        <v>40</v>
      </c>
      <c r="B6" s="42">
        <f>SUM(B7:B22)</f>
        <v>109800758</v>
      </c>
      <c r="C6" s="42">
        <f t="shared" ref="C6:G6" si="0">SUM(C7:C22)</f>
        <v>89501063.80368942</v>
      </c>
      <c r="D6" s="42">
        <f t="shared" si="0"/>
        <v>114742908.0535436</v>
      </c>
      <c r="E6" s="42">
        <f t="shared" si="0"/>
        <v>152142032.79757679</v>
      </c>
      <c r="F6" s="42">
        <f t="shared" si="0"/>
        <v>196001881.57082087</v>
      </c>
      <c r="G6" s="42">
        <f t="shared" si="0"/>
        <v>250147669.6013369</v>
      </c>
    </row>
    <row r="7" spans="1:7" x14ac:dyDescent="0.3">
      <c r="A7" s="43" t="s">
        <v>41</v>
      </c>
      <c r="B7" s="15">
        <v>33800000</v>
      </c>
      <c r="C7" s="15">
        <v>33800000</v>
      </c>
      <c r="D7" s="15">
        <v>33800000</v>
      </c>
      <c r="E7" s="15">
        <v>33800000</v>
      </c>
      <c r="F7" s="15">
        <v>33800000</v>
      </c>
      <c r="G7" s="7">
        <v>33800000</v>
      </c>
    </row>
    <row r="8" spans="1:7" x14ac:dyDescent="0.3">
      <c r="A8" s="43" t="s">
        <v>42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7"/>
    </row>
    <row r="9" spans="1:7" x14ac:dyDescent="0.3">
      <c r="A9" s="44" t="s">
        <v>43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7"/>
    </row>
    <row r="10" spans="1:7" x14ac:dyDescent="0.3">
      <c r="A10" s="43" t="s">
        <v>44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7"/>
    </row>
    <row r="11" spans="1:7" x14ac:dyDescent="0.3">
      <c r="A11" s="43" t="s">
        <v>45</v>
      </c>
      <c r="B11" s="15">
        <v>76000758</v>
      </c>
      <c r="C11" s="15">
        <v>55701063.80368942</v>
      </c>
      <c r="D11" s="15">
        <v>80942908.053543597</v>
      </c>
      <c r="E11" s="15">
        <v>118342032.79757679</v>
      </c>
      <c r="F11" s="15">
        <v>162201881.57082087</v>
      </c>
      <c r="G11" s="7">
        <v>216347669.6013369</v>
      </c>
    </row>
    <row r="12" spans="1:7" x14ac:dyDescent="0.3">
      <c r="A12" s="43" t="s">
        <v>46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7"/>
    </row>
    <row r="13" spans="1:7" x14ac:dyDescent="0.3">
      <c r="A13" s="43" t="s">
        <v>47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7"/>
    </row>
    <row r="14" spans="1:7" x14ac:dyDescent="0.3">
      <c r="A14" s="43" t="s">
        <v>48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7"/>
    </row>
    <row r="15" spans="1:7" x14ac:dyDescent="0.3">
      <c r="A15" s="43" t="s">
        <v>49</v>
      </c>
      <c r="B15" s="15"/>
      <c r="C15" s="15"/>
      <c r="D15" s="15"/>
      <c r="E15" s="15"/>
      <c r="F15" s="15"/>
      <c r="G15" s="7"/>
    </row>
    <row r="16" spans="1:7" x14ac:dyDescent="0.3">
      <c r="A16" s="43" t="s">
        <v>50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7"/>
    </row>
    <row r="17" spans="1:7" x14ac:dyDescent="0.3">
      <c r="A17" s="43" t="s">
        <v>51</v>
      </c>
      <c r="B17" s="15"/>
      <c r="C17" s="15"/>
      <c r="D17" s="15"/>
      <c r="E17" s="15"/>
      <c r="F17" s="15"/>
      <c r="G17" s="7"/>
    </row>
    <row r="18" spans="1:7" x14ac:dyDescent="0.3">
      <c r="A18" s="43" t="s">
        <v>52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</row>
    <row r="19" spans="1:7" x14ac:dyDescent="0.3">
      <c r="A19" s="43" t="s">
        <v>53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</row>
    <row r="20" spans="1:7" x14ac:dyDescent="0.3">
      <c r="A20" s="43"/>
      <c r="B20" s="15"/>
      <c r="C20" s="15"/>
      <c r="D20" s="15"/>
      <c r="E20" s="15"/>
      <c r="F20" s="15"/>
      <c r="G20" s="15"/>
    </row>
    <row r="21" spans="1:7" x14ac:dyDescent="0.3">
      <c r="A21" s="44" t="s">
        <v>54</v>
      </c>
      <c r="B21" s="15"/>
      <c r="C21" s="15"/>
      <c r="D21" s="15"/>
      <c r="E21" s="15"/>
      <c r="F21" s="15"/>
      <c r="G21" s="15"/>
    </row>
    <row r="22" spans="1:7" x14ac:dyDescent="0.3">
      <c r="A22" s="44" t="s">
        <v>55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</row>
    <row r="23" spans="1:7" x14ac:dyDescent="0.3">
      <c r="A23" s="44"/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</row>
    <row r="24" spans="1:7" x14ac:dyDescent="0.3">
      <c r="A24" s="40" t="s">
        <v>56</v>
      </c>
      <c r="B24" s="15">
        <f>SUM(B25:B31)</f>
        <v>147115025.78</v>
      </c>
      <c r="C24" s="15">
        <f t="shared" ref="C24:G24" si="1">SUM(C25:C31)</f>
        <v>147115025.78</v>
      </c>
      <c r="D24" s="15">
        <f t="shared" si="1"/>
        <v>147115025.78</v>
      </c>
      <c r="E24" s="15">
        <f t="shared" si="1"/>
        <v>147115025.78</v>
      </c>
      <c r="F24" s="15">
        <f t="shared" si="1"/>
        <v>147115025.78</v>
      </c>
      <c r="G24" s="15">
        <f t="shared" si="1"/>
        <v>147115025.78</v>
      </c>
    </row>
    <row r="25" spans="1:7" x14ac:dyDescent="0.3">
      <c r="A25" s="45" t="s">
        <v>57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</row>
    <row r="26" spans="1:7" x14ac:dyDescent="0.3">
      <c r="A26" s="43"/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</row>
    <row r="27" spans="1:7" x14ac:dyDescent="0.3">
      <c r="A27" s="45" t="s">
        <v>58</v>
      </c>
      <c r="B27" s="2">
        <v>147115025.78</v>
      </c>
      <c r="C27" s="2">
        <v>147115025.78</v>
      </c>
      <c r="D27" s="2">
        <v>147115025.78</v>
      </c>
      <c r="E27" s="2">
        <v>147115025.78</v>
      </c>
      <c r="F27" s="2">
        <v>147115025.78</v>
      </c>
      <c r="G27" s="2">
        <v>147115025.78</v>
      </c>
    </row>
    <row r="28" spans="1:7" x14ac:dyDescent="0.3">
      <c r="A28" s="43" t="s">
        <v>59</v>
      </c>
      <c r="B28" s="15"/>
      <c r="C28" s="15"/>
      <c r="D28" s="15"/>
      <c r="E28" s="15"/>
      <c r="F28" s="15"/>
      <c r="G28" s="7"/>
    </row>
    <row r="29" spans="1:7" x14ac:dyDescent="0.3">
      <c r="A29" s="43" t="s">
        <v>60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</row>
    <row r="30" spans="1:7" x14ac:dyDescent="0.3">
      <c r="A30" s="43" t="s">
        <v>61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7"/>
    </row>
    <row r="31" spans="1:7" x14ac:dyDescent="0.3">
      <c r="A31" s="43" t="s">
        <v>62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7"/>
    </row>
    <row r="32" spans="1:7" x14ac:dyDescent="0.3">
      <c r="A32" s="43"/>
      <c r="B32" s="15"/>
      <c r="C32" s="15"/>
      <c r="D32" s="15"/>
      <c r="E32" s="15"/>
      <c r="F32" s="15"/>
      <c r="G32" s="7"/>
    </row>
    <row r="33" spans="1:7" x14ac:dyDescent="0.3">
      <c r="A33" s="40" t="s">
        <v>63</v>
      </c>
      <c r="B33" s="46">
        <f>SUM(B34:B40)</f>
        <v>479630701.76999998</v>
      </c>
      <c r="C33" s="46">
        <f t="shared" ref="C33:G33" si="2">SUM(C34:C40)</f>
        <v>496181136.73043644</v>
      </c>
      <c r="D33" s="46">
        <f t="shared" si="2"/>
        <v>479212899.71280444</v>
      </c>
      <c r="E33" s="46">
        <f t="shared" si="2"/>
        <v>483571091.72725344</v>
      </c>
      <c r="F33" s="46">
        <f t="shared" si="2"/>
        <v>482405965.86467278</v>
      </c>
      <c r="G33" s="46">
        <f t="shared" si="2"/>
        <v>474009946.91888213</v>
      </c>
    </row>
    <row r="34" spans="1:7" x14ac:dyDescent="0.3">
      <c r="A34" s="43" t="s">
        <v>64</v>
      </c>
      <c r="B34" s="15">
        <v>131314212</v>
      </c>
      <c r="C34" s="15">
        <v>117832194.32322536</v>
      </c>
      <c r="D34" s="15">
        <v>96811384.056709349</v>
      </c>
      <c r="E34" s="15">
        <v>104624232.59461924</v>
      </c>
      <c r="F34" s="15">
        <v>113004633.62544827</v>
      </c>
      <c r="G34" s="7">
        <v>118256322.17920235</v>
      </c>
    </row>
    <row r="35" spans="1:7" x14ac:dyDescent="0.3">
      <c r="A35" s="43" t="s">
        <v>65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7"/>
    </row>
    <row r="36" spans="1:7" x14ac:dyDescent="0.3">
      <c r="A36" s="43" t="s">
        <v>66</v>
      </c>
      <c r="B36" s="3">
        <v>17180255.309999999</v>
      </c>
      <c r="C36" s="3">
        <v>17180255.309999999</v>
      </c>
      <c r="D36" s="3">
        <v>17180255.309999999</v>
      </c>
      <c r="E36" s="3">
        <v>17180255.309999999</v>
      </c>
      <c r="F36" s="3">
        <v>17180255.309999999</v>
      </c>
      <c r="G36" s="3">
        <v>17180255.309999999</v>
      </c>
    </row>
    <row r="37" spans="1:7" x14ac:dyDescent="0.3">
      <c r="A37" s="43" t="s">
        <v>67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7"/>
    </row>
    <row r="38" spans="1:7" x14ac:dyDescent="0.3">
      <c r="A38" s="43" t="s">
        <v>68</v>
      </c>
      <c r="B38" s="15">
        <v>311380626.45999998</v>
      </c>
      <c r="C38" s="15">
        <v>341413079.09721112</v>
      </c>
      <c r="D38" s="15">
        <v>345465652.34609509</v>
      </c>
      <c r="E38" s="15">
        <v>342010995.82263416</v>
      </c>
      <c r="F38" s="15">
        <v>332465468.92922449</v>
      </c>
      <c r="G38" s="7">
        <v>318817761.42967981</v>
      </c>
    </row>
    <row r="39" spans="1:7" x14ac:dyDescent="0.3">
      <c r="A39" s="43" t="s">
        <v>69</v>
      </c>
      <c r="B39" s="1">
        <v>19755608</v>
      </c>
      <c r="C39" s="12">
        <f>+B39</f>
        <v>19755608</v>
      </c>
      <c r="D39" s="12">
        <f t="shared" ref="D39:G39" si="3">+C39</f>
        <v>19755608</v>
      </c>
      <c r="E39" s="12">
        <f t="shared" si="3"/>
        <v>19755608</v>
      </c>
      <c r="F39" s="12">
        <f t="shared" si="3"/>
        <v>19755608</v>
      </c>
      <c r="G39" s="12">
        <f t="shared" si="3"/>
        <v>19755608</v>
      </c>
    </row>
    <row r="40" spans="1:7" x14ac:dyDescent="0.3">
      <c r="A40" s="43" t="s">
        <v>70</v>
      </c>
      <c r="B40" s="46"/>
      <c r="C40" s="46"/>
      <c r="D40" s="46"/>
      <c r="E40" s="46"/>
      <c r="F40" s="46"/>
      <c r="G40" s="7"/>
    </row>
    <row r="41" spans="1:7" x14ac:dyDescent="0.3">
      <c r="A41" s="47" t="s">
        <v>71</v>
      </c>
      <c r="B41" s="46">
        <f>+B33+B27+B6</f>
        <v>736546485.54999995</v>
      </c>
      <c r="C41" s="46">
        <f t="shared" ref="C41:G41" si="4">+C33+C27+C6</f>
        <v>732797226.31412578</v>
      </c>
      <c r="D41" s="46">
        <f t="shared" si="4"/>
        <v>741070833.54634798</v>
      </c>
      <c r="E41" s="46">
        <f t="shared" si="4"/>
        <v>782828150.30483019</v>
      </c>
      <c r="F41" s="46">
        <f t="shared" si="4"/>
        <v>825522873.21549368</v>
      </c>
      <c r="G41" s="46">
        <f t="shared" si="4"/>
        <v>871272642.30021906</v>
      </c>
    </row>
    <row r="42" spans="1:7" x14ac:dyDescent="0.3">
      <c r="A42" s="43"/>
      <c r="B42" s="46"/>
      <c r="C42" s="46"/>
      <c r="D42" s="46"/>
      <c r="E42" s="46"/>
      <c r="F42" s="46"/>
      <c r="G42" s="7"/>
    </row>
    <row r="43" spans="1:7" x14ac:dyDescent="0.3">
      <c r="A43" s="40" t="s">
        <v>72</v>
      </c>
      <c r="B43" s="46"/>
      <c r="C43" s="46"/>
      <c r="D43" s="46"/>
      <c r="E43" s="46"/>
      <c r="F43" s="46"/>
      <c r="G43" s="7"/>
    </row>
    <row r="44" spans="1:7" x14ac:dyDescent="0.3">
      <c r="A44" s="40"/>
      <c r="B44" s="46"/>
      <c r="C44" s="46"/>
      <c r="D44" s="46"/>
      <c r="E44" s="46"/>
      <c r="F44" s="46"/>
      <c r="G44" s="7"/>
    </row>
    <row r="45" spans="1:7" x14ac:dyDescent="0.3">
      <c r="A45" s="44" t="s">
        <v>73</v>
      </c>
      <c r="B45" s="46">
        <f>+B46+SUM(B55:B59)</f>
        <v>466389195</v>
      </c>
      <c r="C45" s="46">
        <f t="shared" ref="C45:F45" si="5">+C46+SUM(C55:C59)</f>
        <v>493325978.30000001</v>
      </c>
      <c r="D45" s="46">
        <f t="shared" si="5"/>
        <v>534925978.30000001</v>
      </c>
      <c r="E45" s="46">
        <f t="shared" si="5"/>
        <v>566125978.29999995</v>
      </c>
      <c r="F45" s="46">
        <f t="shared" si="5"/>
        <v>596875978.29999995</v>
      </c>
      <c r="G45" s="46">
        <f t="shared" ref="G45" si="6">+G46+SUM(G55:G59)</f>
        <v>625465978.29999995</v>
      </c>
    </row>
    <row r="46" spans="1:7" x14ac:dyDescent="0.3">
      <c r="A46" s="48" t="s">
        <v>74</v>
      </c>
      <c r="B46" s="15">
        <f>SUM(B48:B53)</f>
        <v>342570791</v>
      </c>
      <c r="C46" s="15">
        <f t="shared" ref="C46:G46" si="7">SUM(C48:C53)</f>
        <v>369507574.30000001</v>
      </c>
      <c r="D46" s="15">
        <f t="shared" si="7"/>
        <v>411107574.30000001</v>
      </c>
      <c r="E46" s="15">
        <f t="shared" si="7"/>
        <v>442307574.30000001</v>
      </c>
      <c r="F46" s="15">
        <f t="shared" si="7"/>
        <v>473057574.30000001</v>
      </c>
      <c r="G46" s="15">
        <f t="shared" si="7"/>
        <v>501647574.30000001</v>
      </c>
    </row>
    <row r="47" spans="1:7" x14ac:dyDescent="0.3">
      <c r="A47" s="40" t="s">
        <v>75</v>
      </c>
      <c r="B47" s="15"/>
      <c r="C47" s="15"/>
      <c r="D47" s="15"/>
      <c r="E47" s="15"/>
      <c r="F47" s="15"/>
      <c r="G47" s="7"/>
    </row>
    <row r="48" spans="1:7" x14ac:dyDescent="0.3">
      <c r="A48" s="49" t="s">
        <v>76</v>
      </c>
      <c r="B48" s="15">
        <v>342570791</v>
      </c>
      <c r="C48" s="15">
        <v>369507574.30000001</v>
      </c>
      <c r="D48" s="15">
        <v>411107574.30000001</v>
      </c>
      <c r="E48" s="15">
        <v>442307574.30000001</v>
      </c>
      <c r="F48" s="15">
        <v>473057574.30000001</v>
      </c>
      <c r="G48" s="7">
        <v>501647574.30000001</v>
      </c>
    </row>
    <row r="49" spans="1:7" x14ac:dyDescent="0.3">
      <c r="A49" s="49" t="s">
        <v>77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7"/>
    </row>
    <row r="50" spans="1:7" x14ac:dyDescent="0.3">
      <c r="A50" s="49" t="s">
        <v>78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7"/>
    </row>
    <row r="51" spans="1:7" x14ac:dyDescent="0.3">
      <c r="A51" s="49" t="s">
        <v>79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7"/>
    </row>
    <row r="52" spans="1:7" x14ac:dyDescent="0.3">
      <c r="A52" s="49" t="s">
        <v>80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7"/>
    </row>
    <row r="53" spans="1:7" x14ac:dyDescent="0.3">
      <c r="A53" s="49" t="s">
        <v>81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7"/>
    </row>
    <row r="54" spans="1:7" x14ac:dyDescent="0.3">
      <c r="A54" s="49"/>
      <c r="B54" s="15"/>
      <c r="C54" s="15"/>
      <c r="D54" s="15"/>
      <c r="E54" s="15"/>
      <c r="F54" s="15"/>
      <c r="G54" s="7"/>
    </row>
    <row r="55" spans="1:7" x14ac:dyDescent="0.3">
      <c r="A55" s="49" t="s">
        <v>82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7"/>
    </row>
    <row r="56" spans="1:7" x14ac:dyDescent="0.3">
      <c r="A56" s="50" t="s">
        <v>83</v>
      </c>
      <c r="B56" s="1">
        <v>29770092</v>
      </c>
      <c r="C56" s="13">
        <v>29770092</v>
      </c>
      <c r="D56" s="13">
        <v>29770092</v>
      </c>
      <c r="E56" s="13">
        <v>29770092</v>
      </c>
      <c r="F56" s="13">
        <v>29770092</v>
      </c>
      <c r="G56" s="13">
        <v>29770092</v>
      </c>
    </row>
    <row r="57" spans="1:7" x14ac:dyDescent="0.3">
      <c r="A57" s="43" t="s">
        <v>84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7"/>
    </row>
    <row r="58" spans="1:7" x14ac:dyDescent="0.3">
      <c r="A58" s="43" t="s">
        <v>85</v>
      </c>
      <c r="B58" s="15">
        <v>92251687</v>
      </c>
      <c r="C58" s="15">
        <v>92251687</v>
      </c>
      <c r="D58" s="15">
        <v>92251687</v>
      </c>
      <c r="E58" s="15">
        <v>92251687</v>
      </c>
      <c r="F58" s="15">
        <v>92251687</v>
      </c>
      <c r="G58" s="7">
        <v>92251687</v>
      </c>
    </row>
    <row r="59" spans="1:7" x14ac:dyDescent="0.3">
      <c r="A59" s="45" t="s">
        <v>86</v>
      </c>
      <c r="B59" s="4">
        <v>1796625</v>
      </c>
      <c r="C59" s="14">
        <f>+B59</f>
        <v>1796625</v>
      </c>
      <c r="D59" s="14">
        <f t="shared" ref="D59:G59" si="8">+C59</f>
        <v>1796625</v>
      </c>
      <c r="E59" s="14">
        <f t="shared" si="8"/>
        <v>1796625</v>
      </c>
      <c r="F59" s="14">
        <f t="shared" si="8"/>
        <v>1796625</v>
      </c>
      <c r="G59" s="14">
        <f t="shared" si="8"/>
        <v>1796625</v>
      </c>
    </row>
    <row r="60" spans="1:7" x14ac:dyDescent="0.3">
      <c r="A60" s="43"/>
      <c r="B60" s="15"/>
      <c r="C60" s="15"/>
      <c r="D60" s="15"/>
      <c r="E60" s="15"/>
      <c r="F60" s="15"/>
      <c r="G60" s="7"/>
    </row>
    <row r="61" spans="1:7" x14ac:dyDescent="0.3">
      <c r="A61" s="44" t="s">
        <v>87</v>
      </c>
      <c r="B61" s="15">
        <f>SUM(B62:B69)</f>
        <v>270157290</v>
      </c>
      <c r="C61" s="15">
        <f t="shared" ref="C61:G61" si="9">SUM(C62:C69)</f>
        <v>239471248.01192844</v>
      </c>
      <c r="D61" s="15">
        <f t="shared" si="9"/>
        <v>206144855.24818042</v>
      </c>
      <c r="E61" s="15">
        <f t="shared" si="9"/>
        <v>216702172.00429779</v>
      </c>
      <c r="F61" s="15">
        <f t="shared" si="9"/>
        <v>228646894.91944247</v>
      </c>
      <c r="G61" s="15">
        <f t="shared" si="9"/>
        <v>245806663.99556866</v>
      </c>
    </row>
    <row r="62" spans="1:7" x14ac:dyDescent="0.3">
      <c r="A62" s="45" t="s">
        <v>88</v>
      </c>
      <c r="B62" s="15">
        <v>6053565</v>
      </c>
      <c r="C62" s="15">
        <v>39554753.418898903</v>
      </c>
      <c r="D62" s="15">
        <v>13673104.439333305</v>
      </c>
      <c r="E62" s="15">
        <v>18044237.159302596</v>
      </c>
      <c r="F62" s="15">
        <v>13013248.629300699</v>
      </c>
      <c r="G62" s="7">
        <v>12494552.641662903</v>
      </c>
    </row>
    <row r="63" spans="1:7" x14ac:dyDescent="0.3">
      <c r="A63" s="45" t="s">
        <v>89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7"/>
    </row>
    <row r="64" spans="1:7" x14ac:dyDescent="0.3">
      <c r="A64" s="45" t="s">
        <v>90</v>
      </c>
      <c r="B64" s="8">
        <v>42700049</v>
      </c>
      <c r="C64" s="15">
        <v>45320074.739702061</v>
      </c>
      <c r="D64" s="15">
        <v>25476680.014923513</v>
      </c>
      <c r="E64" s="15">
        <v>28024348.016415872</v>
      </c>
      <c r="F64" s="15">
        <v>30269098.292530786</v>
      </c>
      <c r="G64" s="7">
        <v>32251724.230691548</v>
      </c>
    </row>
    <row r="65" spans="1:7" x14ac:dyDescent="0.3">
      <c r="A65" s="45" t="s">
        <v>91</v>
      </c>
      <c r="B65" s="8">
        <v>0</v>
      </c>
      <c r="C65" s="15">
        <v>0</v>
      </c>
      <c r="D65" s="15">
        <v>0</v>
      </c>
      <c r="E65" s="15">
        <v>0</v>
      </c>
      <c r="F65" s="15">
        <v>0</v>
      </c>
      <c r="G65" s="7"/>
    </row>
    <row r="66" spans="1:7" x14ac:dyDescent="0.3">
      <c r="A66" s="50" t="s">
        <v>92</v>
      </c>
      <c r="B66" s="8">
        <v>115000000</v>
      </c>
      <c r="C66" s="15">
        <v>48192743.853327498</v>
      </c>
      <c r="D66" s="15">
        <v>60591394.793923609</v>
      </c>
      <c r="E66" s="15">
        <v>74229910.828579336</v>
      </c>
      <c r="F66" s="15">
        <v>88960871.997610986</v>
      </c>
      <c r="G66" s="7">
        <v>104656711.12321422</v>
      </c>
    </row>
    <row r="67" spans="1:7" x14ac:dyDescent="0.3">
      <c r="A67" s="50" t="s">
        <v>93</v>
      </c>
      <c r="B67" s="8">
        <v>87608143</v>
      </c>
      <c r="C67" s="15">
        <v>87608143</v>
      </c>
      <c r="D67" s="15">
        <v>87608143</v>
      </c>
      <c r="E67" s="15">
        <v>77608143</v>
      </c>
      <c r="F67" s="15">
        <v>77608143</v>
      </c>
      <c r="G67" s="7">
        <v>77608143</v>
      </c>
    </row>
    <row r="68" spans="1:7" x14ac:dyDescent="0.3">
      <c r="A68" s="50" t="s">
        <v>94</v>
      </c>
      <c r="B68" s="8">
        <v>0</v>
      </c>
      <c r="C68" s="15">
        <v>0</v>
      </c>
      <c r="D68" s="15">
        <v>0</v>
      </c>
      <c r="E68" s="15">
        <v>0</v>
      </c>
      <c r="F68" s="15">
        <v>0</v>
      </c>
      <c r="G68" s="7"/>
    </row>
    <row r="69" spans="1:7" x14ac:dyDescent="0.3">
      <c r="A69" s="45" t="s">
        <v>95</v>
      </c>
      <c r="B69" s="9">
        <v>18795533</v>
      </c>
      <c r="C69" s="13">
        <f>+B69</f>
        <v>18795533</v>
      </c>
      <c r="D69" s="13">
        <f t="shared" ref="D69:G69" si="10">+C69</f>
        <v>18795533</v>
      </c>
      <c r="E69" s="13">
        <f t="shared" si="10"/>
        <v>18795533</v>
      </c>
      <c r="F69" s="13">
        <f t="shared" si="10"/>
        <v>18795533</v>
      </c>
      <c r="G69" s="13">
        <f t="shared" si="10"/>
        <v>18795533</v>
      </c>
    </row>
    <row r="70" spans="1:7" x14ac:dyDescent="0.3">
      <c r="A70" s="43"/>
      <c r="B70" s="15"/>
      <c r="C70" s="15"/>
      <c r="D70" s="15"/>
      <c r="E70" s="15"/>
      <c r="F70" s="15"/>
      <c r="G70" s="7"/>
    </row>
    <row r="71" spans="1:7" x14ac:dyDescent="0.3">
      <c r="A71" s="43"/>
      <c r="B71" s="7"/>
      <c r="C71" s="7"/>
      <c r="D71" s="7"/>
      <c r="E71" s="7"/>
      <c r="F71" s="7"/>
      <c r="G71" s="7"/>
    </row>
    <row r="72" spans="1:7" x14ac:dyDescent="0.3">
      <c r="A72" s="47" t="s">
        <v>71</v>
      </c>
      <c r="B72" s="46">
        <f>+B45+B61</f>
        <v>736546485</v>
      </c>
      <c r="C72" s="46">
        <f t="shared" ref="C72:G72" si="11">+C45+C61</f>
        <v>732797226.31192851</v>
      </c>
      <c r="D72" s="46">
        <f t="shared" si="11"/>
        <v>741070833.54818046</v>
      </c>
      <c r="E72" s="46">
        <f t="shared" si="11"/>
        <v>782828150.30429769</v>
      </c>
      <c r="F72" s="46">
        <f t="shared" si="11"/>
        <v>825522873.21944237</v>
      </c>
      <c r="G72" s="46">
        <f t="shared" si="11"/>
        <v>871272642.29556859</v>
      </c>
    </row>
    <row r="74" spans="1:7" x14ac:dyDescent="0.3">
      <c r="B74" s="6"/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SUNIL KUMAR</cp:lastModifiedBy>
  <dcterms:created xsi:type="dcterms:W3CDTF">2022-11-10T11:41:45Z</dcterms:created>
  <dcterms:modified xsi:type="dcterms:W3CDTF">2023-04-11T12:22:09Z</dcterms:modified>
</cp:coreProperties>
</file>